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" yWindow="550" windowWidth="18880" windowHeight="6740" firstSheet="4" activeTab="9"/>
  </bookViews>
  <sheets>
    <sheet name="UFMT_VALUE" sheetId="1" r:id="rId1"/>
    <sheet name="UFMT_CONVERSION" sheetId="2" r:id="rId2"/>
    <sheet name="UFMT_CONV_RULE" sheetId="3" r:id="rId3"/>
    <sheet name="UFMT_CONDITION" sheetId="4" r:id="rId4"/>
    <sheet name="UFMT_FIELD_FORMAT" sheetId="5" r:id="rId5"/>
    <sheet name="UFMT_FORMAT" sheetId="6" r:id="rId6"/>
    <sheet name="UFMT_FIELD" sheetId="7" r:id="rId7"/>
    <sheet name="UFMT_BUILD_RULE" sheetId="8" r:id="rId8"/>
    <sheet name="Dictionary(parsingFromCode)" sheetId="9" state="hidden" r:id="rId9"/>
    <sheet name="UFMT_FORMAT_SELECT" sheetId="10" r:id="rId10"/>
    <sheet name="Dictionary" sheetId="11" r:id="rId11"/>
    <sheet name="Sheet1" sheetId="12" r:id="rId12"/>
  </sheets>
  <definedNames>
    <definedName name="_xlnm._FilterDatabase" localSheetId="7" hidden="1">UFMT_BUILD_RULE!$A$3:$O$1886</definedName>
    <definedName name="_xlnm._FilterDatabase" localSheetId="3" hidden="1">UFMT_CONDITION!$A$3:$N$89</definedName>
    <definedName name="_xlnm._FilterDatabase" localSheetId="2" hidden="1">UFMT_CONV_RULE!$A$3:$N$577</definedName>
    <definedName name="_xlnm._FilterDatabase" localSheetId="1" hidden="1">UFMT_CONVERSION!$A$3:$I$142</definedName>
    <definedName name="_xlnm._FilterDatabase" localSheetId="6" hidden="1">UFMT_FIELD!$A$3:$M$1833</definedName>
    <definedName name="_xlnm._FilterDatabase" localSheetId="4" hidden="1">UFMT_FIELD_FORMAT!$A$3:$P$42</definedName>
    <definedName name="_xlnm._FilterDatabase" localSheetId="5" hidden="1">UFMT_FORMAT!$A$3:$L$83</definedName>
    <definedName name="_xlnm._FilterDatabase" localSheetId="9" hidden="1">UFMT_FORMAT_SELECT!$A$3:$U$95</definedName>
    <definedName name="_xlnm._FilterDatabase" localSheetId="0" hidden="1">UFMT_VALUE!$A$3:$L$260</definedName>
  </definedNames>
  <calcPr calcId="145621"/>
</workbook>
</file>

<file path=xl/calcChain.xml><?xml version="1.0" encoding="utf-8"?>
<calcChain xmlns="http://schemas.openxmlformats.org/spreadsheetml/2006/main">
  <c r="M91" i="4" l="1"/>
  <c r="L91" i="4"/>
  <c r="M90" i="4"/>
  <c r="L90" i="4"/>
  <c r="U177" i="8"/>
  <c r="T177" i="8"/>
  <c r="S177" i="8"/>
  <c r="P177" i="8"/>
  <c r="O177" i="8"/>
  <c r="N177" i="8"/>
  <c r="M177" i="8"/>
  <c r="U176" i="8"/>
  <c r="T176" i="8"/>
  <c r="S176" i="8"/>
  <c r="P176" i="8"/>
  <c r="O176" i="8"/>
  <c r="N176" i="8"/>
  <c r="M176" i="8"/>
  <c r="L260" i="1"/>
  <c r="K260" i="1"/>
  <c r="J260" i="1"/>
  <c r="I260" i="1"/>
  <c r="L259" i="1"/>
  <c r="K259" i="1"/>
  <c r="J259" i="1"/>
  <c r="I259" i="1"/>
  <c r="L257" i="1"/>
  <c r="K257" i="1"/>
  <c r="J257" i="1"/>
  <c r="I257" i="1"/>
  <c r="L258" i="1"/>
  <c r="K258" i="1"/>
  <c r="J258" i="1"/>
  <c r="I258" i="1"/>
  <c r="U62" i="10"/>
  <c r="T62" i="10"/>
  <c r="U61" i="10"/>
  <c r="T61" i="10"/>
  <c r="M558" i="3"/>
  <c r="L558" i="3"/>
  <c r="J558" i="3"/>
  <c r="M557" i="3"/>
  <c r="L557" i="3"/>
  <c r="J557" i="3"/>
  <c r="Q177" i="8" l="1"/>
  <c r="Q176" i="8"/>
  <c r="M524" i="3" l="1"/>
  <c r="L524" i="3"/>
  <c r="J524" i="3"/>
  <c r="G8" i="2"/>
  <c r="M427" i="3"/>
  <c r="L427" i="3"/>
  <c r="J427" i="3"/>
  <c r="U95" i="10" l="1"/>
  <c r="T95" i="10"/>
  <c r="U94" i="10"/>
  <c r="T94" i="10"/>
  <c r="U93" i="10"/>
  <c r="T93" i="10"/>
  <c r="U92" i="10"/>
  <c r="T92" i="10"/>
  <c r="U91" i="10"/>
  <c r="T91" i="10"/>
  <c r="U90" i="10"/>
  <c r="T90" i="10"/>
  <c r="U89" i="10"/>
  <c r="T89" i="10"/>
  <c r="U88" i="10"/>
  <c r="T88" i="10"/>
  <c r="U87" i="10"/>
  <c r="T87" i="10"/>
  <c r="U86" i="10"/>
  <c r="T86" i="10"/>
  <c r="U85" i="10"/>
  <c r="T85" i="10"/>
  <c r="U84" i="10"/>
  <c r="T84" i="10"/>
  <c r="U83" i="10"/>
  <c r="T83" i="10"/>
  <c r="U82" i="10"/>
  <c r="T82" i="10"/>
  <c r="U81" i="10"/>
  <c r="T81" i="10"/>
  <c r="U80" i="10"/>
  <c r="T80" i="10"/>
  <c r="U79" i="10"/>
  <c r="T79" i="10"/>
  <c r="U78" i="10"/>
  <c r="T78" i="10"/>
  <c r="U77" i="10"/>
  <c r="T77" i="10"/>
  <c r="U76" i="10"/>
  <c r="T76" i="10"/>
  <c r="U75" i="10"/>
  <c r="T75" i="10"/>
  <c r="U74" i="10"/>
  <c r="T74" i="10"/>
  <c r="U73" i="10"/>
  <c r="T73" i="10"/>
  <c r="U72" i="10"/>
  <c r="T72" i="10"/>
  <c r="U71" i="10"/>
  <c r="T71" i="10"/>
  <c r="U70" i="10"/>
  <c r="T70" i="10"/>
  <c r="U69" i="10"/>
  <c r="T69" i="10"/>
  <c r="U68" i="10"/>
  <c r="T68" i="10"/>
  <c r="U67" i="10"/>
  <c r="T67" i="10"/>
  <c r="U66" i="10"/>
  <c r="T66" i="10"/>
  <c r="U65" i="10"/>
  <c r="T65" i="10"/>
  <c r="U64" i="10"/>
  <c r="T64" i="10"/>
  <c r="U63" i="10"/>
  <c r="T63" i="10"/>
  <c r="U60" i="10"/>
  <c r="T60" i="10"/>
  <c r="U59" i="10"/>
  <c r="T59" i="10"/>
  <c r="U58" i="10"/>
  <c r="T58" i="10"/>
  <c r="U57" i="10"/>
  <c r="T57" i="10"/>
  <c r="U56" i="10"/>
  <c r="T56" i="10"/>
  <c r="U55" i="10"/>
  <c r="T55" i="10"/>
  <c r="U54" i="10"/>
  <c r="T54" i="10"/>
  <c r="U53" i="10"/>
  <c r="T53" i="10"/>
  <c r="U52" i="10"/>
  <c r="T52" i="10"/>
  <c r="U51" i="10"/>
  <c r="T51" i="10"/>
  <c r="U50" i="10"/>
  <c r="T50" i="10"/>
  <c r="U49" i="10"/>
  <c r="T49" i="10"/>
  <c r="U48" i="10"/>
  <c r="T48" i="10"/>
  <c r="U47" i="10"/>
  <c r="T47" i="10"/>
  <c r="U46" i="10"/>
  <c r="T46" i="10"/>
  <c r="U45" i="10"/>
  <c r="T45" i="10"/>
  <c r="U44" i="10"/>
  <c r="T44" i="10"/>
  <c r="U43" i="10"/>
  <c r="T43" i="10"/>
  <c r="U42" i="10"/>
  <c r="T42" i="10"/>
  <c r="U41" i="10"/>
  <c r="T41" i="10"/>
  <c r="U40" i="10"/>
  <c r="T40" i="10"/>
  <c r="U39" i="10"/>
  <c r="T39" i="10"/>
  <c r="U38" i="10"/>
  <c r="T38" i="10"/>
  <c r="U37" i="10"/>
  <c r="T37" i="10"/>
  <c r="U36" i="10"/>
  <c r="T36" i="10"/>
  <c r="U35" i="10"/>
  <c r="T35" i="10"/>
  <c r="U34" i="10"/>
  <c r="T34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D55" i="9"/>
  <c r="D54" i="9"/>
  <c r="D53" i="9"/>
  <c r="D52" i="9"/>
  <c r="D46" i="9"/>
  <c r="D45" i="9"/>
  <c r="D44" i="9"/>
  <c r="D43" i="9"/>
  <c r="D42" i="9"/>
  <c r="D41" i="9"/>
  <c r="D40" i="9"/>
  <c r="D39" i="9"/>
  <c r="D38" i="9"/>
  <c r="D37" i="9"/>
  <c r="D30" i="9"/>
  <c r="D29" i="9"/>
  <c r="D28" i="9"/>
  <c r="D27" i="9"/>
  <c r="D26" i="9"/>
  <c r="D25" i="9"/>
  <c r="D19" i="9"/>
  <c r="D18" i="9"/>
  <c r="D17" i="9"/>
  <c r="D16" i="9"/>
  <c r="D15" i="9"/>
  <c r="D14" i="9"/>
  <c r="D13" i="9"/>
  <c r="D9" i="9"/>
  <c r="D8" i="9"/>
  <c r="D7" i="9"/>
  <c r="D6" i="9"/>
  <c r="D5" i="9"/>
  <c r="D4" i="9"/>
  <c r="D3" i="9"/>
  <c r="D2" i="9"/>
  <c r="U1885" i="8"/>
  <c r="T1885" i="8"/>
  <c r="S1885" i="8"/>
  <c r="P1885" i="8"/>
  <c r="O1885" i="8"/>
  <c r="N1885" i="8"/>
  <c r="M1885" i="8"/>
  <c r="U1884" i="8"/>
  <c r="T1884" i="8"/>
  <c r="S1884" i="8"/>
  <c r="P1884" i="8"/>
  <c r="O1884" i="8"/>
  <c r="N1884" i="8"/>
  <c r="M1884" i="8"/>
  <c r="U1883" i="8"/>
  <c r="T1883" i="8"/>
  <c r="S1883" i="8"/>
  <c r="P1883" i="8"/>
  <c r="O1883" i="8"/>
  <c r="N1883" i="8"/>
  <c r="M1883" i="8"/>
  <c r="U1882" i="8"/>
  <c r="T1882" i="8"/>
  <c r="S1882" i="8"/>
  <c r="P1882" i="8"/>
  <c r="O1882" i="8"/>
  <c r="N1882" i="8"/>
  <c r="M1882" i="8"/>
  <c r="U1881" i="8"/>
  <c r="T1881" i="8"/>
  <c r="S1881" i="8"/>
  <c r="P1881" i="8"/>
  <c r="O1881" i="8"/>
  <c r="N1881" i="8"/>
  <c r="M1881" i="8"/>
  <c r="U1880" i="8"/>
  <c r="T1880" i="8"/>
  <c r="S1880" i="8"/>
  <c r="P1880" i="8"/>
  <c r="O1880" i="8"/>
  <c r="N1880" i="8"/>
  <c r="M1880" i="8"/>
  <c r="U1879" i="8"/>
  <c r="T1879" i="8"/>
  <c r="S1879" i="8"/>
  <c r="P1879" i="8"/>
  <c r="O1879" i="8"/>
  <c r="N1879" i="8"/>
  <c r="M1879" i="8"/>
  <c r="U1878" i="8"/>
  <c r="T1878" i="8"/>
  <c r="S1878" i="8"/>
  <c r="P1878" i="8"/>
  <c r="O1878" i="8"/>
  <c r="N1878" i="8"/>
  <c r="M1878" i="8"/>
  <c r="U1877" i="8"/>
  <c r="T1877" i="8"/>
  <c r="S1877" i="8"/>
  <c r="P1877" i="8"/>
  <c r="O1877" i="8"/>
  <c r="N1877" i="8"/>
  <c r="M1877" i="8"/>
  <c r="U1876" i="8"/>
  <c r="T1876" i="8"/>
  <c r="S1876" i="8"/>
  <c r="P1876" i="8"/>
  <c r="O1876" i="8"/>
  <c r="N1876" i="8"/>
  <c r="M1876" i="8"/>
  <c r="U1875" i="8"/>
  <c r="T1875" i="8"/>
  <c r="S1875" i="8"/>
  <c r="P1875" i="8"/>
  <c r="O1875" i="8"/>
  <c r="N1875" i="8"/>
  <c r="M1875" i="8"/>
  <c r="U1874" i="8"/>
  <c r="T1874" i="8"/>
  <c r="S1874" i="8"/>
  <c r="P1874" i="8"/>
  <c r="O1874" i="8"/>
  <c r="N1874" i="8"/>
  <c r="M1874" i="8"/>
  <c r="U1873" i="8"/>
  <c r="T1873" i="8"/>
  <c r="S1873" i="8"/>
  <c r="P1873" i="8"/>
  <c r="O1873" i="8"/>
  <c r="N1873" i="8"/>
  <c r="M1873" i="8"/>
  <c r="U1872" i="8"/>
  <c r="T1872" i="8"/>
  <c r="S1872" i="8"/>
  <c r="P1872" i="8"/>
  <c r="O1872" i="8"/>
  <c r="N1872" i="8"/>
  <c r="M1872" i="8"/>
  <c r="U1871" i="8"/>
  <c r="T1871" i="8"/>
  <c r="S1871" i="8"/>
  <c r="P1871" i="8"/>
  <c r="O1871" i="8"/>
  <c r="N1871" i="8"/>
  <c r="M1871" i="8"/>
  <c r="U1870" i="8"/>
  <c r="T1870" i="8"/>
  <c r="S1870" i="8"/>
  <c r="P1870" i="8"/>
  <c r="O1870" i="8"/>
  <c r="N1870" i="8"/>
  <c r="M1870" i="8"/>
  <c r="U1869" i="8"/>
  <c r="T1869" i="8"/>
  <c r="S1869" i="8"/>
  <c r="P1869" i="8"/>
  <c r="O1869" i="8"/>
  <c r="N1869" i="8"/>
  <c r="M1869" i="8"/>
  <c r="U1868" i="8"/>
  <c r="T1868" i="8"/>
  <c r="S1868" i="8"/>
  <c r="P1868" i="8"/>
  <c r="O1868" i="8"/>
  <c r="N1868" i="8"/>
  <c r="M1868" i="8"/>
  <c r="U1867" i="8"/>
  <c r="T1867" i="8"/>
  <c r="S1867" i="8"/>
  <c r="P1867" i="8"/>
  <c r="O1867" i="8"/>
  <c r="N1867" i="8"/>
  <c r="M1867" i="8"/>
  <c r="U1866" i="8"/>
  <c r="T1866" i="8"/>
  <c r="S1866" i="8"/>
  <c r="P1866" i="8"/>
  <c r="O1866" i="8"/>
  <c r="N1866" i="8"/>
  <c r="M1866" i="8"/>
  <c r="U1865" i="8"/>
  <c r="T1865" i="8"/>
  <c r="S1865" i="8"/>
  <c r="P1865" i="8"/>
  <c r="O1865" i="8"/>
  <c r="N1865" i="8"/>
  <c r="M1865" i="8"/>
  <c r="U1864" i="8"/>
  <c r="T1864" i="8"/>
  <c r="S1864" i="8"/>
  <c r="P1864" i="8"/>
  <c r="O1864" i="8"/>
  <c r="N1864" i="8"/>
  <c r="M1864" i="8"/>
  <c r="U1863" i="8"/>
  <c r="T1863" i="8"/>
  <c r="S1863" i="8"/>
  <c r="P1863" i="8"/>
  <c r="O1863" i="8"/>
  <c r="N1863" i="8"/>
  <c r="M1863" i="8"/>
  <c r="U1862" i="8"/>
  <c r="T1862" i="8"/>
  <c r="S1862" i="8"/>
  <c r="P1862" i="8"/>
  <c r="O1862" i="8"/>
  <c r="N1862" i="8"/>
  <c r="M1862" i="8"/>
  <c r="U1861" i="8"/>
  <c r="T1861" i="8"/>
  <c r="S1861" i="8"/>
  <c r="P1861" i="8"/>
  <c r="O1861" i="8"/>
  <c r="N1861" i="8"/>
  <c r="M1861" i="8"/>
  <c r="U1860" i="8"/>
  <c r="T1860" i="8"/>
  <c r="S1860" i="8"/>
  <c r="P1860" i="8"/>
  <c r="O1860" i="8"/>
  <c r="N1860" i="8"/>
  <c r="M1860" i="8"/>
  <c r="U1859" i="8"/>
  <c r="T1859" i="8"/>
  <c r="S1859" i="8"/>
  <c r="P1859" i="8"/>
  <c r="O1859" i="8"/>
  <c r="N1859" i="8"/>
  <c r="M1859" i="8"/>
  <c r="U1858" i="8"/>
  <c r="T1858" i="8"/>
  <c r="S1858" i="8"/>
  <c r="P1858" i="8"/>
  <c r="O1858" i="8"/>
  <c r="N1858" i="8"/>
  <c r="M1858" i="8"/>
  <c r="U1857" i="8"/>
  <c r="T1857" i="8"/>
  <c r="S1857" i="8"/>
  <c r="P1857" i="8"/>
  <c r="O1857" i="8"/>
  <c r="N1857" i="8"/>
  <c r="M1857" i="8"/>
  <c r="U1856" i="8"/>
  <c r="T1856" i="8"/>
  <c r="S1856" i="8"/>
  <c r="P1856" i="8"/>
  <c r="O1856" i="8"/>
  <c r="N1856" i="8"/>
  <c r="M1856" i="8"/>
  <c r="U1855" i="8"/>
  <c r="T1855" i="8"/>
  <c r="S1855" i="8"/>
  <c r="P1855" i="8"/>
  <c r="O1855" i="8"/>
  <c r="N1855" i="8"/>
  <c r="M1855" i="8"/>
  <c r="U1854" i="8"/>
  <c r="T1854" i="8"/>
  <c r="S1854" i="8"/>
  <c r="P1854" i="8"/>
  <c r="O1854" i="8"/>
  <c r="N1854" i="8"/>
  <c r="M1854" i="8"/>
  <c r="U1853" i="8"/>
  <c r="T1853" i="8"/>
  <c r="S1853" i="8"/>
  <c r="P1853" i="8"/>
  <c r="O1853" i="8"/>
  <c r="N1853" i="8"/>
  <c r="M1853" i="8"/>
  <c r="U1852" i="8"/>
  <c r="T1852" i="8"/>
  <c r="S1852" i="8"/>
  <c r="P1852" i="8"/>
  <c r="O1852" i="8"/>
  <c r="N1852" i="8"/>
  <c r="M1852" i="8"/>
  <c r="U1851" i="8"/>
  <c r="T1851" i="8"/>
  <c r="S1851" i="8"/>
  <c r="P1851" i="8"/>
  <c r="O1851" i="8"/>
  <c r="N1851" i="8"/>
  <c r="M1851" i="8"/>
  <c r="U1850" i="8"/>
  <c r="T1850" i="8"/>
  <c r="S1850" i="8"/>
  <c r="P1850" i="8"/>
  <c r="O1850" i="8"/>
  <c r="N1850" i="8"/>
  <c r="M1850" i="8"/>
  <c r="U1849" i="8"/>
  <c r="T1849" i="8"/>
  <c r="S1849" i="8"/>
  <c r="P1849" i="8"/>
  <c r="O1849" i="8"/>
  <c r="N1849" i="8"/>
  <c r="M1849" i="8"/>
  <c r="U1848" i="8"/>
  <c r="T1848" i="8"/>
  <c r="S1848" i="8"/>
  <c r="P1848" i="8"/>
  <c r="O1848" i="8"/>
  <c r="N1848" i="8"/>
  <c r="M1848" i="8"/>
  <c r="U1847" i="8"/>
  <c r="T1847" i="8"/>
  <c r="S1847" i="8"/>
  <c r="P1847" i="8"/>
  <c r="O1847" i="8"/>
  <c r="N1847" i="8"/>
  <c r="M1847" i="8"/>
  <c r="U1846" i="8"/>
  <c r="T1846" i="8"/>
  <c r="S1846" i="8"/>
  <c r="P1846" i="8"/>
  <c r="O1846" i="8"/>
  <c r="N1846" i="8"/>
  <c r="M1846" i="8"/>
  <c r="U1845" i="8"/>
  <c r="T1845" i="8"/>
  <c r="S1845" i="8"/>
  <c r="P1845" i="8"/>
  <c r="O1845" i="8"/>
  <c r="N1845" i="8"/>
  <c r="M1845" i="8"/>
  <c r="U1844" i="8"/>
  <c r="T1844" i="8"/>
  <c r="S1844" i="8"/>
  <c r="P1844" i="8"/>
  <c r="O1844" i="8"/>
  <c r="N1844" i="8"/>
  <c r="M1844" i="8"/>
  <c r="U1843" i="8"/>
  <c r="T1843" i="8"/>
  <c r="S1843" i="8"/>
  <c r="P1843" i="8"/>
  <c r="O1843" i="8"/>
  <c r="N1843" i="8"/>
  <c r="M1843" i="8"/>
  <c r="U1842" i="8"/>
  <c r="T1842" i="8"/>
  <c r="S1842" i="8"/>
  <c r="P1842" i="8"/>
  <c r="O1842" i="8"/>
  <c r="N1842" i="8"/>
  <c r="M1842" i="8"/>
  <c r="U1841" i="8"/>
  <c r="T1841" i="8"/>
  <c r="S1841" i="8"/>
  <c r="P1841" i="8"/>
  <c r="O1841" i="8"/>
  <c r="N1841" i="8"/>
  <c r="M1841" i="8"/>
  <c r="U1840" i="8"/>
  <c r="T1840" i="8"/>
  <c r="S1840" i="8"/>
  <c r="P1840" i="8"/>
  <c r="O1840" i="8"/>
  <c r="N1840" i="8"/>
  <c r="M1840" i="8"/>
  <c r="U1839" i="8"/>
  <c r="T1839" i="8"/>
  <c r="S1839" i="8"/>
  <c r="P1839" i="8"/>
  <c r="O1839" i="8"/>
  <c r="N1839" i="8"/>
  <c r="M1839" i="8"/>
  <c r="U1838" i="8"/>
  <c r="T1838" i="8"/>
  <c r="S1838" i="8"/>
  <c r="P1838" i="8"/>
  <c r="O1838" i="8"/>
  <c r="N1838" i="8"/>
  <c r="M1838" i="8"/>
  <c r="U1837" i="8"/>
  <c r="T1837" i="8"/>
  <c r="S1837" i="8"/>
  <c r="P1837" i="8"/>
  <c r="O1837" i="8"/>
  <c r="N1837" i="8"/>
  <c r="M1837" i="8"/>
  <c r="U1836" i="8"/>
  <c r="T1836" i="8"/>
  <c r="S1836" i="8"/>
  <c r="P1836" i="8"/>
  <c r="O1836" i="8"/>
  <c r="N1836" i="8"/>
  <c r="M1836" i="8"/>
  <c r="U1835" i="8"/>
  <c r="T1835" i="8"/>
  <c r="S1835" i="8"/>
  <c r="P1835" i="8"/>
  <c r="O1835" i="8"/>
  <c r="N1835" i="8"/>
  <c r="M1835" i="8"/>
  <c r="U1834" i="8"/>
  <c r="T1834" i="8"/>
  <c r="S1834" i="8"/>
  <c r="P1834" i="8"/>
  <c r="O1834" i="8"/>
  <c r="N1834" i="8"/>
  <c r="M1834" i="8"/>
  <c r="U1833" i="8"/>
  <c r="T1833" i="8"/>
  <c r="S1833" i="8"/>
  <c r="P1833" i="8"/>
  <c r="O1833" i="8"/>
  <c r="N1833" i="8"/>
  <c r="M1833" i="8"/>
  <c r="U1832" i="8"/>
  <c r="T1832" i="8"/>
  <c r="S1832" i="8"/>
  <c r="P1832" i="8"/>
  <c r="O1832" i="8"/>
  <c r="N1832" i="8"/>
  <c r="M1832" i="8"/>
  <c r="U1831" i="8"/>
  <c r="T1831" i="8"/>
  <c r="S1831" i="8"/>
  <c r="P1831" i="8"/>
  <c r="O1831" i="8"/>
  <c r="N1831" i="8"/>
  <c r="M1831" i="8"/>
  <c r="U1830" i="8"/>
  <c r="T1830" i="8"/>
  <c r="S1830" i="8"/>
  <c r="P1830" i="8"/>
  <c r="O1830" i="8"/>
  <c r="N1830" i="8"/>
  <c r="M1830" i="8"/>
  <c r="U1829" i="8"/>
  <c r="T1829" i="8"/>
  <c r="S1829" i="8"/>
  <c r="P1829" i="8"/>
  <c r="O1829" i="8"/>
  <c r="N1829" i="8"/>
  <c r="M1829" i="8"/>
  <c r="U1828" i="8"/>
  <c r="T1828" i="8"/>
  <c r="S1828" i="8"/>
  <c r="P1828" i="8"/>
  <c r="O1828" i="8"/>
  <c r="N1828" i="8"/>
  <c r="M1828" i="8"/>
  <c r="U1827" i="8"/>
  <c r="T1827" i="8"/>
  <c r="S1827" i="8"/>
  <c r="P1827" i="8"/>
  <c r="O1827" i="8"/>
  <c r="N1827" i="8"/>
  <c r="M1827" i="8"/>
  <c r="U1826" i="8"/>
  <c r="T1826" i="8"/>
  <c r="S1826" i="8"/>
  <c r="P1826" i="8"/>
  <c r="O1826" i="8"/>
  <c r="N1826" i="8"/>
  <c r="M1826" i="8"/>
  <c r="U1825" i="8"/>
  <c r="T1825" i="8"/>
  <c r="S1825" i="8"/>
  <c r="P1825" i="8"/>
  <c r="O1825" i="8"/>
  <c r="N1825" i="8"/>
  <c r="M1825" i="8"/>
  <c r="U1824" i="8"/>
  <c r="T1824" i="8"/>
  <c r="S1824" i="8"/>
  <c r="P1824" i="8"/>
  <c r="O1824" i="8"/>
  <c r="N1824" i="8"/>
  <c r="M1824" i="8"/>
  <c r="U1823" i="8"/>
  <c r="T1823" i="8"/>
  <c r="S1823" i="8"/>
  <c r="P1823" i="8"/>
  <c r="O1823" i="8"/>
  <c r="N1823" i="8"/>
  <c r="M1823" i="8"/>
  <c r="U1822" i="8"/>
  <c r="T1822" i="8"/>
  <c r="S1822" i="8"/>
  <c r="P1822" i="8"/>
  <c r="O1822" i="8"/>
  <c r="N1822" i="8"/>
  <c r="M1822" i="8"/>
  <c r="U1821" i="8"/>
  <c r="T1821" i="8"/>
  <c r="S1821" i="8"/>
  <c r="P1821" i="8"/>
  <c r="O1821" i="8"/>
  <c r="N1821" i="8"/>
  <c r="M1821" i="8"/>
  <c r="U1820" i="8"/>
  <c r="T1820" i="8"/>
  <c r="S1820" i="8"/>
  <c r="P1820" i="8"/>
  <c r="O1820" i="8"/>
  <c r="N1820" i="8"/>
  <c r="M1820" i="8"/>
  <c r="U1819" i="8"/>
  <c r="T1819" i="8"/>
  <c r="S1819" i="8"/>
  <c r="P1819" i="8"/>
  <c r="O1819" i="8"/>
  <c r="N1819" i="8"/>
  <c r="M1819" i="8"/>
  <c r="U1818" i="8"/>
  <c r="T1818" i="8"/>
  <c r="S1818" i="8"/>
  <c r="P1818" i="8"/>
  <c r="O1818" i="8"/>
  <c r="N1818" i="8"/>
  <c r="M1818" i="8"/>
  <c r="U1817" i="8"/>
  <c r="T1817" i="8"/>
  <c r="S1817" i="8"/>
  <c r="P1817" i="8"/>
  <c r="O1817" i="8"/>
  <c r="N1817" i="8"/>
  <c r="M1817" i="8"/>
  <c r="U1816" i="8"/>
  <c r="T1816" i="8"/>
  <c r="S1816" i="8"/>
  <c r="P1816" i="8"/>
  <c r="O1816" i="8"/>
  <c r="N1816" i="8"/>
  <c r="M1816" i="8"/>
  <c r="U1815" i="8"/>
  <c r="T1815" i="8"/>
  <c r="S1815" i="8"/>
  <c r="P1815" i="8"/>
  <c r="O1815" i="8"/>
  <c r="N1815" i="8"/>
  <c r="M1815" i="8"/>
  <c r="U1814" i="8"/>
  <c r="T1814" i="8"/>
  <c r="S1814" i="8"/>
  <c r="P1814" i="8"/>
  <c r="O1814" i="8"/>
  <c r="N1814" i="8"/>
  <c r="M1814" i="8"/>
  <c r="U1813" i="8"/>
  <c r="T1813" i="8"/>
  <c r="S1813" i="8"/>
  <c r="P1813" i="8"/>
  <c r="O1813" i="8"/>
  <c r="N1813" i="8"/>
  <c r="M1813" i="8"/>
  <c r="U1812" i="8"/>
  <c r="T1812" i="8"/>
  <c r="S1812" i="8"/>
  <c r="P1812" i="8"/>
  <c r="O1812" i="8"/>
  <c r="N1812" i="8"/>
  <c r="M1812" i="8"/>
  <c r="U1811" i="8"/>
  <c r="T1811" i="8"/>
  <c r="S1811" i="8"/>
  <c r="P1811" i="8"/>
  <c r="O1811" i="8"/>
  <c r="N1811" i="8"/>
  <c r="M1811" i="8"/>
  <c r="U1810" i="8"/>
  <c r="T1810" i="8"/>
  <c r="S1810" i="8"/>
  <c r="P1810" i="8"/>
  <c r="O1810" i="8"/>
  <c r="N1810" i="8"/>
  <c r="M1810" i="8"/>
  <c r="U1809" i="8"/>
  <c r="T1809" i="8"/>
  <c r="S1809" i="8"/>
  <c r="P1809" i="8"/>
  <c r="O1809" i="8"/>
  <c r="N1809" i="8"/>
  <c r="M1809" i="8"/>
  <c r="U1808" i="8"/>
  <c r="T1808" i="8"/>
  <c r="S1808" i="8"/>
  <c r="P1808" i="8"/>
  <c r="O1808" i="8"/>
  <c r="N1808" i="8"/>
  <c r="M1808" i="8"/>
  <c r="U1807" i="8"/>
  <c r="T1807" i="8"/>
  <c r="S1807" i="8"/>
  <c r="P1807" i="8"/>
  <c r="O1807" i="8"/>
  <c r="N1807" i="8"/>
  <c r="M1807" i="8"/>
  <c r="U1806" i="8"/>
  <c r="T1806" i="8"/>
  <c r="S1806" i="8"/>
  <c r="P1806" i="8"/>
  <c r="O1806" i="8"/>
  <c r="N1806" i="8"/>
  <c r="M1806" i="8"/>
  <c r="U1805" i="8"/>
  <c r="T1805" i="8"/>
  <c r="S1805" i="8"/>
  <c r="P1805" i="8"/>
  <c r="O1805" i="8"/>
  <c r="N1805" i="8"/>
  <c r="M1805" i="8"/>
  <c r="U1804" i="8"/>
  <c r="T1804" i="8"/>
  <c r="S1804" i="8"/>
  <c r="P1804" i="8"/>
  <c r="O1804" i="8"/>
  <c r="N1804" i="8"/>
  <c r="M1804" i="8"/>
  <c r="U1803" i="8"/>
  <c r="T1803" i="8"/>
  <c r="S1803" i="8"/>
  <c r="P1803" i="8"/>
  <c r="O1803" i="8"/>
  <c r="N1803" i="8"/>
  <c r="M1803" i="8"/>
  <c r="U1802" i="8"/>
  <c r="T1802" i="8"/>
  <c r="S1802" i="8"/>
  <c r="P1802" i="8"/>
  <c r="O1802" i="8"/>
  <c r="N1802" i="8"/>
  <c r="M1802" i="8"/>
  <c r="U1801" i="8"/>
  <c r="T1801" i="8"/>
  <c r="S1801" i="8"/>
  <c r="P1801" i="8"/>
  <c r="O1801" i="8"/>
  <c r="N1801" i="8"/>
  <c r="M1801" i="8"/>
  <c r="U1800" i="8"/>
  <c r="T1800" i="8"/>
  <c r="S1800" i="8"/>
  <c r="P1800" i="8"/>
  <c r="O1800" i="8"/>
  <c r="N1800" i="8"/>
  <c r="M1800" i="8"/>
  <c r="U1799" i="8"/>
  <c r="T1799" i="8"/>
  <c r="S1799" i="8"/>
  <c r="P1799" i="8"/>
  <c r="O1799" i="8"/>
  <c r="N1799" i="8"/>
  <c r="M1799" i="8"/>
  <c r="U1798" i="8"/>
  <c r="T1798" i="8"/>
  <c r="S1798" i="8"/>
  <c r="P1798" i="8"/>
  <c r="O1798" i="8"/>
  <c r="N1798" i="8"/>
  <c r="M1798" i="8"/>
  <c r="U1797" i="8"/>
  <c r="T1797" i="8"/>
  <c r="S1797" i="8"/>
  <c r="P1797" i="8"/>
  <c r="O1797" i="8"/>
  <c r="N1797" i="8"/>
  <c r="M1797" i="8"/>
  <c r="U1796" i="8"/>
  <c r="T1796" i="8"/>
  <c r="S1796" i="8"/>
  <c r="P1796" i="8"/>
  <c r="O1796" i="8"/>
  <c r="N1796" i="8"/>
  <c r="M1796" i="8"/>
  <c r="U1795" i="8"/>
  <c r="T1795" i="8"/>
  <c r="S1795" i="8"/>
  <c r="P1795" i="8"/>
  <c r="O1795" i="8"/>
  <c r="N1795" i="8"/>
  <c r="M1795" i="8"/>
  <c r="U1794" i="8"/>
  <c r="T1794" i="8"/>
  <c r="S1794" i="8"/>
  <c r="P1794" i="8"/>
  <c r="O1794" i="8"/>
  <c r="N1794" i="8"/>
  <c r="M1794" i="8"/>
  <c r="U1793" i="8"/>
  <c r="T1793" i="8"/>
  <c r="S1793" i="8"/>
  <c r="P1793" i="8"/>
  <c r="O1793" i="8"/>
  <c r="N1793" i="8"/>
  <c r="M1793" i="8"/>
  <c r="U1792" i="8"/>
  <c r="T1792" i="8"/>
  <c r="S1792" i="8"/>
  <c r="P1792" i="8"/>
  <c r="O1792" i="8"/>
  <c r="N1792" i="8"/>
  <c r="M1792" i="8"/>
  <c r="U1791" i="8"/>
  <c r="T1791" i="8"/>
  <c r="S1791" i="8"/>
  <c r="P1791" i="8"/>
  <c r="O1791" i="8"/>
  <c r="N1791" i="8"/>
  <c r="M1791" i="8"/>
  <c r="U1790" i="8"/>
  <c r="T1790" i="8"/>
  <c r="S1790" i="8"/>
  <c r="P1790" i="8"/>
  <c r="O1790" i="8"/>
  <c r="N1790" i="8"/>
  <c r="M1790" i="8"/>
  <c r="U1789" i="8"/>
  <c r="T1789" i="8"/>
  <c r="S1789" i="8"/>
  <c r="P1789" i="8"/>
  <c r="O1789" i="8"/>
  <c r="N1789" i="8"/>
  <c r="M1789" i="8"/>
  <c r="U1788" i="8"/>
  <c r="T1788" i="8"/>
  <c r="S1788" i="8"/>
  <c r="P1788" i="8"/>
  <c r="O1788" i="8"/>
  <c r="N1788" i="8"/>
  <c r="M1788" i="8"/>
  <c r="U1787" i="8"/>
  <c r="T1787" i="8"/>
  <c r="S1787" i="8"/>
  <c r="P1787" i="8"/>
  <c r="O1787" i="8"/>
  <c r="N1787" i="8"/>
  <c r="M1787" i="8"/>
  <c r="U1786" i="8"/>
  <c r="T1786" i="8"/>
  <c r="S1786" i="8"/>
  <c r="P1786" i="8"/>
  <c r="O1786" i="8"/>
  <c r="N1786" i="8"/>
  <c r="M1786" i="8"/>
  <c r="U1785" i="8"/>
  <c r="T1785" i="8"/>
  <c r="S1785" i="8"/>
  <c r="P1785" i="8"/>
  <c r="O1785" i="8"/>
  <c r="N1785" i="8"/>
  <c r="M1785" i="8"/>
  <c r="U1784" i="8"/>
  <c r="T1784" i="8"/>
  <c r="S1784" i="8"/>
  <c r="P1784" i="8"/>
  <c r="O1784" i="8"/>
  <c r="N1784" i="8"/>
  <c r="M1784" i="8"/>
  <c r="U1783" i="8"/>
  <c r="T1783" i="8"/>
  <c r="S1783" i="8"/>
  <c r="P1783" i="8"/>
  <c r="O1783" i="8"/>
  <c r="N1783" i="8"/>
  <c r="M1783" i="8"/>
  <c r="U1782" i="8"/>
  <c r="T1782" i="8"/>
  <c r="S1782" i="8"/>
  <c r="P1782" i="8"/>
  <c r="O1782" i="8"/>
  <c r="N1782" i="8"/>
  <c r="M1782" i="8"/>
  <c r="U1781" i="8"/>
  <c r="T1781" i="8"/>
  <c r="S1781" i="8"/>
  <c r="P1781" i="8"/>
  <c r="O1781" i="8"/>
  <c r="N1781" i="8"/>
  <c r="M1781" i="8"/>
  <c r="U1780" i="8"/>
  <c r="T1780" i="8"/>
  <c r="S1780" i="8"/>
  <c r="P1780" i="8"/>
  <c r="O1780" i="8"/>
  <c r="N1780" i="8"/>
  <c r="M1780" i="8"/>
  <c r="U1779" i="8"/>
  <c r="T1779" i="8"/>
  <c r="S1779" i="8"/>
  <c r="P1779" i="8"/>
  <c r="O1779" i="8"/>
  <c r="N1779" i="8"/>
  <c r="M1779" i="8"/>
  <c r="U1778" i="8"/>
  <c r="T1778" i="8"/>
  <c r="S1778" i="8"/>
  <c r="P1778" i="8"/>
  <c r="O1778" i="8"/>
  <c r="N1778" i="8"/>
  <c r="M1778" i="8"/>
  <c r="U1777" i="8"/>
  <c r="T1777" i="8"/>
  <c r="S1777" i="8"/>
  <c r="P1777" i="8"/>
  <c r="O1777" i="8"/>
  <c r="N1777" i="8"/>
  <c r="M1777" i="8"/>
  <c r="U1776" i="8"/>
  <c r="T1776" i="8"/>
  <c r="S1776" i="8"/>
  <c r="P1776" i="8"/>
  <c r="O1776" i="8"/>
  <c r="N1776" i="8"/>
  <c r="M1776" i="8"/>
  <c r="U1775" i="8"/>
  <c r="T1775" i="8"/>
  <c r="S1775" i="8"/>
  <c r="P1775" i="8"/>
  <c r="O1775" i="8"/>
  <c r="N1775" i="8"/>
  <c r="M1775" i="8"/>
  <c r="U1774" i="8"/>
  <c r="T1774" i="8"/>
  <c r="S1774" i="8"/>
  <c r="P1774" i="8"/>
  <c r="O1774" i="8"/>
  <c r="N1774" i="8"/>
  <c r="M1774" i="8"/>
  <c r="U1773" i="8"/>
  <c r="T1773" i="8"/>
  <c r="S1773" i="8"/>
  <c r="P1773" i="8"/>
  <c r="O1773" i="8"/>
  <c r="N1773" i="8"/>
  <c r="M1773" i="8"/>
  <c r="U1772" i="8"/>
  <c r="T1772" i="8"/>
  <c r="S1772" i="8"/>
  <c r="P1772" i="8"/>
  <c r="O1772" i="8"/>
  <c r="N1772" i="8"/>
  <c r="M1772" i="8"/>
  <c r="U1771" i="8"/>
  <c r="T1771" i="8"/>
  <c r="S1771" i="8"/>
  <c r="P1771" i="8"/>
  <c r="O1771" i="8"/>
  <c r="N1771" i="8"/>
  <c r="M1771" i="8"/>
  <c r="U1770" i="8"/>
  <c r="T1770" i="8"/>
  <c r="S1770" i="8"/>
  <c r="P1770" i="8"/>
  <c r="O1770" i="8"/>
  <c r="N1770" i="8"/>
  <c r="M1770" i="8"/>
  <c r="U1769" i="8"/>
  <c r="T1769" i="8"/>
  <c r="S1769" i="8"/>
  <c r="P1769" i="8"/>
  <c r="O1769" i="8"/>
  <c r="N1769" i="8"/>
  <c r="M1769" i="8"/>
  <c r="U1768" i="8"/>
  <c r="T1768" i="8"/>
  <c r="S1768" i="8"/>
  <c r="P1768" i="8"/>
  <c r="O1768" i="8"/>
  <c r="N1768" i="8"/>
  <c r="M1768" i="8"/>
  <c r="U1767" i="8"/>
  <c r="T1767" i="8"/>
  <c r="S1767" i="8"/>
  <c r="P1767" i="8"/>
  <c r="O1767" i="8"/>
  <c r="N1767" i="8"/>
  <c r="M1767" i="8"/>
  <c r="U1766" i="8"/>
  <c r="T1766" i="8"/>
  <c r="S1766" i="8"/>
  <c r="P1766" i="8"/>
  <c r="O1766" i="8"/>
  <c r="N1766" i="8"/>
  <c r="M1766" i="8"/>
  <c r="U1765" i="8"/>
  <c r="T1765" i="8"/>
  <c r="S1765" i="8"/>
  <c r="P1765" i="8"/>
  <c r="O1765" i="8"/>
  <c r="N1765" i="8"/>
  <c r="M1765" i="8"/>
  <c r="U1764" i="8"/>
  <c r="T1764" i="8"/>
  <c r="S1764" i="8"/>
  <c r="P1764" i="8"/>
  <c r="O1764" i="8"/>
  <c r="N1764" i="8"/>
  <c r="M1764" i="8"/>
  <c r="U1763" i="8"/>
  <c r="T1763" i="8"/>
  <c r="S1763" i="8"/>
  <c r="P1763" i="8"/>
  <c r="O1763" i="8"/>
  <c r="N1763" i="8"/>
  <c r="M1763" i="8"/>
  <c r="U1762" i="8"/>
  <c r="T1762" i="8"/>
  <c r="S1762" i="8"/>
  <c r="P1762" i="8"/>
  <c r="O1762" i="8"/>
  <c r="N1762" i="8"/>
  <c r="M1762" i="8"/>
  <c r="U1761" i="8"/>
  <c r="T1761" i="8"/>
  <c r="S1761" i="8"/>
  <c r="P1761" i="8"/>
  <c r="O1761" i="8"/>
  <c r="N1761" i="8"/>
  <c r="M1761" i="8"/>
  <c r="U1760" i="8"/>
  <c r="T1760" i="8"/>
  <c r="S1760" i="8"/>
  <c r="P1760" i="8"/>
  <c r="O1760" i="8"/>
  <c r="N1760" i="8"/>
  <c r="M1760" i="8"/>
  <c r="U1759" i="8"/>
  <c r="T1759" i="8"/>
  <c r="S1759" i="8"/>
  <c r="P1759" i="8"/>
  <c r="O1759" i="8"/>
  <c r="N1759" i="8"/>
  <c r="M1759" i="8"/>
  <c r="U1758" i="8"/>
  <c r="T1758" i="8"/>
  <c r="S1758" i="8"/>
  <c r="P1758" i="8"/>
  <c r="O1758" i="8"/>
  <c r="N1758" i="8"/>
  <c r="M1758" i="8"/>
  <c r="U1757" i="8"/>
  <c r="T1757" i="8"/>
  <c r="S1757" i="8"/>
  <c r="P1757" i="8"/>
  <c r="O1757" i="8"/>
  <c r="N1757" i="8"/>
  <c r="M1757" i="8"/>
  <c r="U1756" i="8"/>
  <c r="T1756" i="8"/>
  <c r="S1756" i="8"/>
  <c r="P1756" i="8"/>
  <c r="O1756" i="8"/>
  <c r="N1756" i="8"/>
  <c r="M1756" i="8"/>
  <c r="U1755" i="8"/>
  <c r="T1755" i="8"/>
  <c r="S1755" i="8"/>
  <c r="P1755" i="8"/>
  <c r="O1755" i="8"/>
  <c r="N1755" i="8"/>
  <c r="M1755" i="8"/>
  <c r="U1754" i="8"/>
  <c r="T1754" i="8"/>
  <c r="S1754" i="8"/>
  <c r="P1754" i="8"/>
  <c r="O1754" i="8"/>
  <c r="N1754" i="8"/>
  <c r="M1754" i="8"/>
  <c r="U1753" i="8"/>
  <c r="T1753" i="8"/>
  <c r="S1753" i="8"/>
  <c r="P1753" i="8"/>
  <c r="O1753" i="8"/>
  <c r="N1753" i="8"/>
  <c r="M1753" i="8"/>
  <c r="U1752" i="8"/>
  <c r="T1752" i="8"/>
  <c r="S1752" i="8"/>
  <c r="P1752" i="8"/>
  <c r="O1752" i="8"/>
  <c r="N1752" i="8"/>
  <c r="M1752" i="8"/>
  <c r="U1751" i="8"/>
  <c r="T1751" i="8"/>
  <c r="S1751" i="8"/>
  <c r="P1751" i="8"/>
  <c r="O1751" i="8"/>
  <c r="N1751" i="8"/>
  <c r="M1751" i="8"/>
  <c r="U1750" i="8"/>
  <c r="T1750" i="8"/>
  <c r="S1750" i="8"/>
  <c r="P1750" i="8"/>
  <c r="O1750" i="8"/>
  <c r="N1750" i="8"/>
  <c r="M1750" i="8"/>
  <c r="U1749" i="8"/>
  <c r="T1749" i="8"/>
  <c r="S1749" i="8"/>
  <c r="P1749" i="8"/>
  <c r="O1749" i="8"/>
  <c r="N1749" i="8"/>
  <c r="M1749" i="8"/>
  <c r="U1748" i="8"/>
  <c r="T1748" i="8"/>
  <c r="S1748" i="8"/>
  <c r="P1748" i="8"/>
  <c r="O1748" i="8"/>
  <c r="N1748" i="8"/>
  <c r="M1748" i="8"/>
  <c r="U1747" i="8"/>
  <c r="T1747" i="8"/>
  <c r="S1747" i="8"/>
  <c r="P1747" i="8"/>
  <c r="O1747" i="8"/>
  <c r="N1747" i="8"/>
  <c r="M1747" i="8"/>
  <c r="U1746" i="8"/>
  <c r="T1746" i="8"/>
  <c r="S1746" i="8"/>
  <c r="P1746" i="8"/>
  <c r="O1746" i="8"/>
  <c r="N1746" i="8"/>
  <c r="M1746" i="8"/>
  <c r="U1745" i="8"/>
  <c r="T1745" i="8"/>
  <c r="S1745" i="8"/>
  <c r="P1745" i="8"/>
  <c r="O1745" i="8"/>
  <c r="N1745" i="8"/>
  <c r="M1745" i="8"/>
  <c r="U1744" i="8"/>
  <c r="T1744" i="8"/>
  <c r="S1744" i="8"/>
  <c r="P1744" i="8"/>
  <c r="O1744" i="8"/>
  <c r="N1744" i="8"/>
  <c r="M1744" i="8"/>
  <c r="U1743" i="8"/>
  <c r="T1743" i="8"/>
  <c r="S1743" i="8"/>
  <c r="P1743" i="8"/>
  <c r="O1743" i="8"/>
  <c r="N1743" i="8"/>
  <c r="M1743" i="8"/>
  <c r="U1742" i="8"/>
  <c r="T1742" i="8"/>
  <c r="S1742" i="8"/>
  <c r="P1742" i="8"/>
  <c r="O1742" i="8"/>
  <c r="N1742" i="8"/>
  <c r="M1742" i="8"/>
  <c r="U1741" i="8"/>
  <c r="T1741" i="8"/>
  <c r="S1741" i="8"/>
  <c r="P1741" i="8"/>
  <c r="O1741" i="8"/>
  <c r="N1741" i="8"/>
  <c r="M1741" i="8"/>
  <c r="U1740" i="8"/>
  <c r="T1740" i="8"/>
  <c r="S1740" i="8"/>
  <c r="P1740" i="8"/>
  <c r="O1740" i="8"/>
  <c r="N1740" i="8"/>
  <c r="M1740" i="8"/>
  <c r="U1739" i="8"/>
  <c r="T1739" i="8"/>
  <c r="S1739" i="8"/>
  <c r="P1739" i="8"/>
  <c r="O1739" i="8"/>
  <c r="N1739" i="8"/>
  <c r="M1739" i="8"/>
  <c r="U1738" i="8"/>
  <c r="T1738" i="8"/>
  <c r="S1738" i="8"/>
  <c r="P1738" i="8"/>
  <c r="O1738" i="8"/>
  <c r="N1738" i="8"/>
  <c r="M1738" i="8"/>
  <c r="U1737" i="8"/>
  <c r="T1737" i="8"/>
  <c r="S1737" i="8"/>
  <c r="P1737" i="8"/>
  <c r="O1737" i="8"/>
  <c r="N1737" i="8"/>
  <c r="M1737" i="8"/>
  <c r="U1736" i="8"/>
  <c r="T1736" i="8"/>
  <c r="S1736" i="8"/>
  <c r="P1736" i="8"/>
  <c r="O1736" i="8"/>
  <c r="N1736" i="8"/>
  <c r="M1736" i="8"/>
  <c r="U1735" i="8"/>
  <c r="T1735" i="8"/>
  <c r="S1735" i="8"/>
  <c r="P1735" i="8"/>
  <c r="O1735" i="8"/>
  <c r="N1735" i="8"/>
  <c r="M1735" i="8"/>
  <c r="U1734" i="8"/>
  <c r="T1734" i="8"/>
  <c r="S1734" i="8"/>
  <c r="P1734" i="8"/>
  <c r="O1734" i="8"/>
  <c r="N1734" i="8"/>
  <c r="M1734" i="8"/>
  <c r="U1733" i="8"/>
  <c r="T1733" i="8"/>
  <c r="S1733" i="8"/>
  <c r="P1733" i="8"/>
  <c r="O1733" i="8"/>
  <c r="N1733" i="8"/>
  <c r="M1733" i="8"/>
  <c r="U1732" i="8"/>
  <c r="T1732" i="8"/>
  <c r="S1732" i="8"/>
  <c r="P1732" i="8"/>
  <c r="O1732" i="8"/>
  <c r="N1732" i="8"/>
  <c r="M1732" i="8"/>
  <c r="U1731" i="8"/>
  <c r="T1731" i="8"/>
  <c r="S1731" i="8"/>
  <c r="P1731" i="8"/>
  <c r="O1731" i="8"/>
  <c r="N1731" i="8"/>
  <c r="M1731" i="8"/>
  <c r="U1730" i="8"/>
  <c r="T1730" i="8"/>
  <c r="S1730" i="8"/>
  <c r="P1730" i="8"/>
  <c r="O1730" i="8"/>
  <c r="N1730" i="8"/>
  <c r="M1730" i="8"/>
  <c r="U1729" i="8"/>
  <c r="T1729" i="8"/>
  <c r="S1729" i="8"/>
  <c r="P1729" i="8"/>
  <c r="O1729" i="8"/>
  <c r="N1729" i="8"/>
  <c r="M1729" i="8"/>
  <c r="U1728" i="8"/>
  <c r="T1728" i="8"/>
  <c r="S1728" i="8"/>
  <c r="P1728" i="8"/>
  <c r="O1728" i="8"/>
  <c r="N1728" i="8"/>
  <c r="M1728" i="8"/>
  <c r="U1727" i="8"/>
  <c r="T1727" i="8"/>
  <c r="S1727" i="8"/>
  <c r="P1727" i="8"/>
  <c r="O1727" i="8"/>
  <c r="N1727" i="8"/>
  <c r="M1727" i="8"/>
  <c r="U1726" i="8"/>
  <c r="T1726" i="8"/>
  <c r="S1726" i="8"/>
  <c r="P1726" i="8"/>
  <c r="O1726" i="8"/>
  <c r="N1726" i="8"/>
  <c r="M1726" i="8"/>
  <c r="U1725" i="8"/>
  <c r="T1725" i="8"/>
  <c r="S1725" i="8"/>
  <c r="P1725" i="8"/>
  <c r="O1725" i="8"/>
  <c r="N1725" i="8"/>
  <c r="M1725" i="8"/>
  <c r="U1724" i="8"/>
  <c r="T1724" i="8"/>
  <c r="S1724" i="8"/>
  <c r="P1724" i="8"/>
  <c r="O1724" i="8"/>
  <c r="N1724" i="8"/>
  <c r="M1724" i="8"/>
  <c r="U1723" i="8"/>
  <c r="T1723" i="8"/>
  <c r="S1723" i="8"/>
  <c r="P1723" i="8"/>
  <c r="O1723" i="8"/>
  <c r="N1723" i="8"/>
  <c r="M1723" i="8"/>
  <c r="U1722" i="8"/>
  <c r="T1722" i="8"/>
  <c r="S1722" i="8"/>
  <c r="P1722" i="8"/>
  <c r="O1722" i="8"/>
  <c r="N1722" i="8"/>
  <c r="M1722" i="8"/>
  <c r="U1721" i="8"/>
  <c r="T1721" i="8"/>
  <c r="S1721" i="8"/>
  <c r="P1721" i="8"/>
  <c r="O1721" i="8"/>
  <c r="N1721" i="8"/>
  <c r="M1721" i="8"/>
  <c r="U1720" i="8"/>
  <c r="T1720" i="8"/>
  <c r="S1720" i="8"/>
  <c r="P1720" i="8"/>
  <c r="O1720" i="8"/>
  <c r="N1720" i="8"/>
  <c r="M1720" i="8"/>
  <c r="U1719" i="8"/>
  <c r="T1719" i="8"/>
  <c r="S1719" i="8"/>
  <c r="P1719" i="8"/>
  <c r="O1719" i="8"/>
  <c r="N1719" i="8"/>
  <c r="M1719" i="8"/>
  <c r="U1718" i="8"/>
  <c r="T1718" i="8"/>
  <c r="S1718" i="8"/>
  <c r="P1718" i="8"/>
  <c r="O1718" i="8"/>
  <c r="N1718" i="8"/>
  <c r="M1718" i="8"/>
  <c r="U1717" i="8"/>
  <c r="T1717" i="8"/>
  <c r="S1717" i="8"/>
  <c r="P1717" i="8"/>
  <c r="O1717" i="8"/>
  <c r="N1717" i="8"/>
  <c r="M1717" i="8"/>
  <c r="U1716" i="8"/>
  <c r="T1716" i="8"/>
  <c r="S1716" i="8"/>
  <c r="P1716" i="8"/>
  <c r="O1716" i="8"/>
  <c r="N1716" i="8"/>
  <c r="M1716" i="8"/>
  <c r="U1715" i="8"/>
  <c r="T1715" i="8"/>
  <c r="S1715" i="8"/>
  <c r="P1715" i="8"/>
  <c r="O1715" i="8"/>
  <c r="N1715" i="8"/>
  <c r="M1715" i="8"/>
  <c r="U1714" i="8"/>
  <c r="T1714" i="8"/>
  <c r="S1714" i="8"/>
  <c r="P1714" i="8"/>
  <c r="O1714" i="8"/>
  <c r="N1714" i="8"/>
  <c r="M1714" i="8"/>
  <c r="U1713" i="8"/>
  <c r="T1713" i="8"/>
  <c r="S1713" i="8"/>
  <c r="P1713" i="8"/>
  <c r="O1713" i="8"/>
  <c r="N1713" i="8"/>
  <c r="M1713" i="8"/>
  <c r="U1712" i="8"/>
  <c r="T1712" i="8"/>
  <c r="S1712" i="8"/>
  <c r="P1712" i="8"/>
  <c r="O1712" i="8"/>
  <c r="N1712" i="8"/>
  <c r="M1712" i="8"/>
  <c r="U1711" i="8"/>
  <c r="T1711" i="8"/>
  <c r="S1711" i="8"/>
  <c r="P1711" i="8"/>
  <c r="O1711" i="8"/>
  <c r="N1711" i="8"/>
  <c r="M1711" i="8"/>
  <c r="U1710" i="8"/>
  <c r="T1710" i="8"/>
  <c r="S1710" i="8"/>
  <c r="P1710" i="8"/>
  <c r="O1710" i="8"/>
  <c r="N1710" i="8"/>
  <c r="M1710" i="8"/>
  <c r="U1709" i="8"/>
  <c r="T1709" i="8"/>
  <c r="S1709" i="8"/>
  <c r="P1709" i="8"/>
  <c r="O1709" i="8"/>
  <c r="N1709" i="8"/>
  <c r="M1709" i="8"/>
  <c r="U1708" i="8"/>
  <c r="T1708" i="8"/>
  <c r="S1708" i="8"/>
  <c r="P1708" i="8"/>
  <c r="O1708" i="8"/>
  <c r="N1708" i="8"/>
  <c r="M1708" i="8"/>
  <c r="U1707" i="8"/>
  <c r="T1707" i="8"/>
  <c r="S1707" i="8"/>
  <c r="P1707" i="8"/>
  <c r="O1707" i="8"/>
  <c r="N1707" i="8"/>
  <c r="M1707" i="8"/>
  <c r="U1706" i="8"/>
  <c r="T1706" i="8"/>
  <c r="S1706" i="8"/>
  <c r="P1706" i="8"/>
  <c r="O1706" i="8"/>
  <c r="N1706" i="8"/>
  <c r="M1706" i="8"/>
  <c r="U1705" i="8"/>
  <c r="T1705" i="8"/>
  <c r="S1705" i="8"/>
  <c r="P1705" i="8"/>
  <c r="O1705" i="8"/>
  <c r="N1705" i="8"/>
  <c r="M1705" i="8"/>
  <c r="U1704" i="8"/>
  <c r="T1704" i="8"/>
  <c r="S1704" i="8"/>
  <c r="P1704" i="8"/>
  <c r="O1704" i="8"/>
  <c r="N1704" i="8"/>
  <c r="M1704" i="8"/>
  <c r="U1703" i="8"/>
  <c r="T1703" i="8"/>
  <c r="S1703" i="8"/>
  <c r="P1703" i="8"/>
  <c r="O1703" i="8"/>
  <c r="N1703" i="8"/>
  <c r="M1703" i="8"/>
  <c r="U1702" i="8"/>
  <c r="T1702" i="8"/>
  <c r="S1702" i="8"/>
  <c r="P1702" i="8"/>
  <c r="O1702" i="8"/>
  <c r="N1702" i="8"/>
  <c r="M1702" i="8"/>
  <c r="U1701" i="8"/>
  <c r="T1701" i="8"/>
  <c r="S1701" i="8"/>
  <c r="P1701" i="8"/>
  <c r="O1701" i="8"/>
  <c r="N1701" i="8"/>
  <c r="M1701" i="8"/>
  <c r="U1700" i="8"/>
  <c r="T1700" i="8"/>
  <c r="S1700" i="8"/>
  <c r="P1700" i="8"/>
  <c r="O1700" i="8"/>
  <c r="N1700" i="8"/>
  <c r="M1700" i="8"/>
  <c r="U1699" i="8"/>
  <c r="T1699" i="8"/>
  <c r="S1699" i="8"/>
  <c r="P1699" i="8"/>
  <c r="O1699" i="8"/>
  <c r="N1699" i="8"/>
  <c r="M1699" i="8"/>
  <c r="U1698" i="8"/>
  <c r="T1698" i="8"/>
  <c r="S1698" i="8"/>
  <c r="P1698" i="8"/>
  <c r="O1698" i="8"/>
  <c r="N1698" i="8"/>
  <c r="M1698" i="8"/>
  <c r="U1697" i="8"/>
  <c r="T1697" i="8"/>
  <c r="S1697" i="8"/>
  <c r="P1697" i="8"/>
  <c r="O1697" i="8"/>
  <c r="N1697" i="8"/>
  <c r="M1697" i="8"/>
  <c r="U1696" i="8"/>
  <c r="T1696" i="8"/>
  <c r="S1696" i="8"/>
  <c r="P1696" i="8"/>
  <c r="O1696" i="8"/>
  <c r="N1696" i="8"/>
  <c r="M1696" i="8"/>
  <c r="U1695" i="8"/>
  <c r="T1695" i="8"/>
  <c r="S1695" i="8"/>
  <c r="P1695" i="8"/>
  <c r="O1695" i="8"/>
  <c r="N1695" i="8"/>
  <c r="M1695" i="8"/>
  <c r="U1694" i="8"/>
  <c r="T1694" i="8"/>
  <c r="S1694" i="8"/>
  <c r="P1694" i="8"/>
  <c r="O1694" i="8"/>
  <c r="N1694" i="8"/>
  <c r="M1694" i="8"/>
  <c r="U1693" i="8"/>
  <c r="T1693" i="8"/>
  <c r="S1693" i="8"/>
  <c r="P1693" i="8"/>
  <c r="O1693" i="8"/>
  <c r="N1693" i="8"/>
  <c r="M1693" i="8"/>
  <c r="U1692" i="8"/>
  <c r="T1692" i="8"/>
  <c r="S1692" i="8"/>
  <c r="P1692" i="8"/>
  <c r="O1692" i="8"/>
  <c r="N1692" i="8"/>
  <c r="M1692" i="8"/>
  <c r="U1691" i="8"/>
  <c r="T1691" i="8"/>
  <c r="S1691" i="8"/>
  <c r="P1691" i="8"/>
  <c r="O1691" i="8"/>
  <c r="N1691" i="8"/>
  <c r="M1691" i="8"/>
  <c r="U1690" i="8"/>
  <c r="T1690" i="8"/>
  <c r="S1690" i="8"/>
  <c r="P1690" i="8"/>
  <c r="O1690" i="8"/>
  <c r="N1690" i="8"/>
  <c r="M1690" i="8"/>
  <c r="U1689" i="8"/>
  <c r="T1689" i="8"/>
  <c r="S1689" i="8"/>
  <c r="P1689" i="8"/>
  <c r="O1689" i="8"/>
  <c r="N1689" i="8"/>
  <c r="M1689" i="8"/>
  <c r="U1688" i="8"/>
  <c r="T1688" i="8"/>
  <c r="S1688" i="8"/>
  <c r="P1688" i="8"/>
  <c r="O1688" i="8"/>
  <c r="N1688" i="8"/>
  <c r="M1688" i="8"/>
  <c r="U1687" i="8"/>
  <c r="T1687" i="8"/>
  <c r="S1687" i="8"/>
  <c r="P1687" i="8"/>
  <c r="O1687" i="8"/>
  <c r="N1687" i="8"/>
  <c r="M1687" i="8"/>
  <c r="U1686" i="8"/>
  <c r="T1686" i="8"/>
  <c r="S1686" i="8"/>
  <c r="P1686" i="8"/>
  <c r="O1686" i="8"/>
  <c r="N1686" i="8"/>
  <c r="M1686" i="8"/>
  <c r="U1685" i="8"/>
  <c r="T1685" i="8"/>
  <c r="S1685" i="8"/>
  <c r="P1685" i="8"/>
  <c r="O1685" i="8"/>
  <c r="N1685" i="8"/>
  <c r="M1685" i="8"/>
  <c r="U1684" i="8"/>
  <c r="T1684" i="8"/>
  <c r="S1684" i="8"/>
  <c r="P1684" i="8"/>
  <c r="O1684" i="8"/>
  <c r="N1684" i="8"/>
  <c r="M1684" i="8"/>
  <c r="U1683" i="8"/>
  <c r="T1683" i="8"/>
  <c r="S1683" i="8"/>
  <c r="P1683" i="8"/>
  <c r="O1683" i="8"/>
  <c r="N1683" i="8"/>
  <c r="M1683" i="8"/>
  <c r="U1682" i="8"/>
  <c r="T1682" i="8"/>
  <c r="S1682" i="8"/>
  <c r="P1682" i="8"/>
  <c r="O1682" i="8"/>
  <c r="N1682" i="8"/>
  <c r="M1682" i="8"/>
  <c r="U1681" i="8"/>
  <c r="T1681" i="8"/>
  <c r="S1681" i="8"/>
  <c r="P1681" i="8"/>
  <c r="O1681" i="8"/>
  <c r="N1681" i="8"/>
  <c r="M1681" i="8"/>
  <c r="U1680" i="8"/>
  <c r="T1680" i="8"/>
  <c r="S1680" i="8"/>
  <c r="P1680" i="8"/>
  <c r="O1680" i="8"/>
  <c r="N1680" i="8"/>
  <c r="M1680" i="8"/>
  <c r="U1679" i="8"/>
  <c r="T1679" i="8"/>
  <c r="S1679" i="8"/>
  <c r="P1679" i="8"/>
  <c r="O1679" i="8"/>
  <c r="N1679" i="8"/>
  <c r="M1679" i="8"/>
  <c r="U1678" i="8"/>
  <c r="T1678" i="8"/>
  <c r="S1678" i="8"/>
  <c r="P1678" i="8"/>
  <c r="O1678" i="8"/>
  <c r="N1678" i="8"/>
  <c r="M1678" i="8"/>
  <c r="U1677" i="8"/>
  <c r="T1677" i="8"/>
  <c r="S1677" i="8"/>
  <c r="P1677" i="8"/>
  <c r="O1677" i="8"/>
  <c r="N1677" i="8"/>
  <c r="M1677" i="8"/>
  <c r="U1676" i="8"/>
  <c r="T1676" i="8"/>
  <c r="S1676" i="8"/>
  <c r="P1676" i="8"/>
  <c r="O1676" i="8"/>
  <c r="N1676" i="8"/>
  <c r="M1676" i="8"/>
  <c r="U1675" i="8"/>
  <c r="T1675" i="8"/>
  <c r="S1675" i="8"/>
  <c r="P1675" i="8"/>
  <c r="O1675" i="8"/>
  <c r="N1675" i="8"/>
  <c r="M1675" i="8"/>
  <c r="U1674" i="8"/>
  <c r="T1674" i="8"/>
  <c r="S1674" i="8"/>
  <c r="P1674" i="8"/>
  <c r="O1674" i="8"/>
  <c r="N1674" i="8"/>
  <c r="M1674" i="8"/>
  <c r="U1673" i="8"/>
  <c r="T1673" i="8"/>
  <c r="S1673" i="8"/>
  <c r="P1673" i="8"/>
  <c r="O1673" i="8"/>
  <c r="N1673" i="8"/>
  <c r="M1673" i="8"/>
  <c r="U1672" i="8"/>
  <c r="T1672" i="8"/>
  <c r="S1672" i="8"/>
  <c r="P1672" i="8"/>
  <c r="O1672" i="8"/>
  <c r="N1672" i="8"/>
  <c r="M1672" i="8"/>
  <c r="U1671" i="8"/>
  <c r="T1671" i="8"/>
  <c r="S1671" i="8"/>
  <c r="P1671" i="8"/>
  <c r="O1671" i="8"/>
  <c r="N1671" i="8"/>
  <c r="M1671" i="8"/>
  <c r="U1670" i="8"/>
  <c r="T1670" i="8"/>
  <c r="S1670" i="8"/>
  <c r="P1670" i="8"/>
  <c r="O1670" i="8"/>
  <c r="N1670" i="8"/>
  <c r="M1670" i="8"/>
  <c r="U1669" i="8"/>
  <c r="T1669" i="8"/>
  <c r="S1669" i="8"/>
  <c r="P1669" i="8"/>
  <c r="O1669" i="8"/>
  <c r="N1669" i="8"/>
  <c r="M1669" i="8"/>
  <c r="U1668" i="8"/>
  <c r="T1668" i="8"/>
  <c r="S1668" i="8"/>
  <c r="P1668" i="8"/>
  <c r="O1668" i="8"/>
  <c r="N1668" i="8"/>
  <c r="M1668" i="8"/>
  <c r="U1667" i="8"/>
  <c r="T1667" i="8"/>
  <c r="S1667" i="8"/>
  <c r="P1667" i="8"/>
  <c r="O1667" i="8"/>
  <c r="N1667" i="8"/>
  <c r="M1667" i="8"/>
  <c r="U1666" i="8"/>
  <c r="T1666" i="8"/>
  <c r="S1666" i="8"/>
  <c r="P1666" i="8"/>
  <c r="O1666" i="8"/>
  <c r="N1666" i="8"/>
  <c r="M1666" i="8"/>
  <c r="U1665" i="8"/>
  <c r="T1665" i="8"/>
  <c r="S1665" i="8"/>
  <c r="P1665" i="8"/>
  <c r="O1665" i="8"/>
  <c r="N1665" i="8"/>
  <c r="M1665" i="8"/>
  <c r="U1664" i="8"/>
  <c r="T1664" i="8"/>
  <c r="S1664" i="8"/>
  <c r="P1664" i="8"/>
  <c r="O1664" i="8"/>
  <c r="N1664" i="8"/>
  <c r="M1664" i="8"/>
  <c r="U1663" i="8"/>
  <c r="T1663" i="8"/>
  <c r="S1663" i="8"/>
  <c r="P1663" i="8"/>
  <c r="O1663" i="8"/>
  <c r="N1663" i="8"/>
  <c r="M1663" i="8"/>
  <c r="U1662" i="8"/>
  <c r="T1662" i="8"/>
  <c r="S1662" i="8"/>
  <c r="P1662" i="8"/>
  <c r="O1662" i="8"/>
  <c r="N1662" i="8"/>
  <c r="M1662" i="8"/>
  <c r="U1661" i="8"/>
  <c r="T1661" i="8"/>
  <c r="S1661" i="8"/>
  <c r="P1661" i="8"/>
  <c r="O1661" i="8"/>
  <c r="N1661" i="8"/>
  <c r="M1661" i="8"/>
  <c r="U1660" i="8"/>
  <c r="T1660" i="8"/>
  <c r="S1660" i="8"/>
  <c r="P1660" i="8"/>
  <c r="O1660" i="8"/>
  <c r="N1660" i="8"/>
  <c r="M1660" i="8"/>
  <c r="U1659" i="8"/>
  <c r="T1659" i="8"/>
  <c r="S1659" i="8"/>
  <c r="P1659" i="8"/>
  <c r="O1659" i="8"/>
  <c r="N1659" i="8"/>
  <c r="M1659" i="8"/>
  <c r="U1658" i="8"/>
  <c r="T1658" i="8"/>
  <c r="S1658" i="8"/>
  <c r="P1658" i="8"/>
  <c r="O1658" i="8"/>
  <c r="N1658" i="8"/>
  <c r="M1658" i="8"/>
  <c r="U1657" i="8"/>
  <c r="T1657" i="8"/>
  <c r="S1657" i="8"/>
  <c r="P1657" i="8"/>
  <c r="O1657" i="8"/>
  <c r="N1657" i="8"/>
  <c r="M1657" i="8"/>
  <c r="U1656" i="8"/>
  <c r="T1656" i="8"/>
  <c r="S1656" i="8"/>
  <c r="P1656" i="8"/>
  <c r="O1656" i="8"/>
  <c r="N1656" i="8"/>
  <c r="M1656" i="8"/>
  <c r="U1655" i="8"/>
  <c r="T1655" i="8"/>
  <c r="S1655" i="8"/>
  <c r="P1655" i="8"/>
  <c r="O1655" i="8"/>
  <c r="N1655" i="8"/>
  <c r="M1655" i="8"/>
  <c r="U1654" i="8"/>
  <c r="T1654" i="8"/>
  <c r="S1654" i="8"/>
  <c r="P1654" i="8"/>
  <c r="O1654" i="8"/>
  <c r="N1654" i="8"/>
  <c r="M1654" i="8"/>
  <c r="U1653" i="8"/>
  <c r="T1653" i="8"/>
  <c r="S1653" i="8"/>
  <c r="P1653" i="8"/>
  <c r="O1653" i="8"/>
  <c r="N1653" i="8"/>
  <c r="M1653" i="8"/>
  <c r="U1652" i="8"/>
  <c r="T1652" i="8"/>
  <c r="S1652" i="8"/>
  <c r="P1652" i="8"/>
  <c r="O1652" i="8"/>
  <c r="N1652" i="8"/>
  <c r="M1652" i="8"/>
  <c r="U1651" i="8"/>
  <c r="T1651" i="8"/>
  <c r="S1651" i="8"/>
  <c r="P1651" i="8"/>
  <c r="O1651" i="8"/>
  <c r="N1651" i="8"/>
  <c r="M1651" i="8"/>
  <c r="U1650" i="8"/>
  <c r="T1650" i="8"/>
  <c r="S1650" i="8"/>
  <c r="P1650" i="8"/>
  <c r="O1650" i="8"/>
  <c r="N1650" i="8"/>
  <c r="M1650" i="8"/>
  <c r="U1649" i="8"/>
  <c r="T1649" i="8"/>
  <c r="S1649" i="8"/>
  <c r="P1649" i="8"/>
  <c r="O1649" i="8"/>
  <c r="N1649" i="8"/>
  <c r="M1649" i="8"/>
  <c r="U1648" i="8"/>
  <c r="T1648" i="8"/>
  <c r="S1648" i="8"/>
  <c r="P1648" i="8"/>
  <c r="O1648" i="8"/>
  <c r="N1648" i="8"/>
  <c r="M1648" i="8"/>
  <c r="U1647" i="8"/>
  <c r="T1647" i="8"/>
  <c r="S1647" i="8"/>
  <c r="P1647" i="8"/>
  <c r="O1647" i="8"/>
  <c r="N1647" i="8"/>
  <c r="M1647" i="8"/>
  <c r="U1646" i="8"/>
  <c r="T1646" i="8"/>
  <c r="S1646" i="8"/>
  <c r="P1646" i="8"/>
  <c r="O1646" i="8"/>
  <c r="N1646" i="8"/>
  <c r="M1646" i="8"/>
  <c r="U1645" i="8"/>
  <c r="T1645" i="8"/>
  <c r="S1645" i="8"/>
  <c r="P1645" i="8"/>
  <c r="O1645" i="8"/>
  <c r="N1645" i="8"/>
  <c r="M1645" i="8"/>
  <c r="U1644" i="8"/>
  <c r="T1644" i="8"/>
  <c r="S1644" i="8"/>
  <c r="P1644" i="8"/>
  <c r="O1644" i="8"/>
  <c r="N1644" i="8"/>
  <c r="M1644" i="8"/>
  <c r="U1643" i="8"/>
  <c r="T1643" i="8"/>
  <c r="S1643" i="8"/>
  <c r="P1643" i="8"/>
  <c r="O1643" i="8"/>
  <c r="N1643" i="8"/>
  <c r="M1643" i="8"/>
  <c r="U1642" i="8"/>
  <c r="T1642" i="8"/>
  <c r="S1642" i="8"/>
  <c r="P1642" i="8"/>
  <c r="O1642" i="8"/>
  <c r="N1642" i="8"/>
  <c r="M1642" i="8"/>
  <c r="U1641" i="8"/>
  <c r="T1641" i="8"/>
  <c r="S1641" i="8"/>
  <c r="P1641" i="8"/>
  <c r="O1641" i="8"/>
  <c r="N1641" i="8"/>
  <c r="M1641" i="8"/>
  <c r="U1640" i="8"/>
  <c r="T1640" i="8"/>
  <c r="S1640" i="8"/>
  <c r="P1640" i="8"/>
  <c r="O1640" i="8"/>
  <c r="N1640" i="8"/>
  <c r="M1640" i="8"/>
  <c r="U1639" i="8"/>
  <c r="T1639" i="8"/>
  <c r="S1639" i="8"/>
  <c r="P1639" i="8"/>
  <c r="O1639" i="8"/>
  <c r="N1639" i="8"/>
  <c r="M1639" i="8"/>
  <c r="U1638" i="8"/>
  <c r="T1638" i="8"/>
  <c r="S1638" i="8"/>
  <c r="P1638" i="8"/>
  <c r="O1638" i="8"/>
  <c r="N1638" i="8"/>
  <c r="M1638" i="8"/>
  <c r="U1637" i="8"/>
  <c r="T1637" i="8"/>
  <c r="S1637" i="8"/>
  <c r="P1637" i="8"/>
  <c r="O1637" i="8"/>
  <c r="N1637" i="8"/>
  <c r="M1637" i="8"/>
  <c r="U1636" i="8"/>
  <c r="T1636" i="8"/>
  <c r="S1636" i="8"/>
  <c r="P1636" i="8"/>
  <c r="O1636" i="8"/>
  <c r="N1636" i="8"/>
  <c r="M1636" i="8"/>
  <c r="U1635" i="8"/>
  <c r="T1635" i="8"/>
  <c r="S1635" i="8"/>
  <c r="P1635" i="8"/>
  <c r="O1635" i="8"/>
  <c r="N1635" i="8"/>
  <c r="M1635" i="8"/>
  <c r="U1634" i="8"/>
  <c r="T1634" i="8"/>
  <c r="S1634" i="8"/>
  <c r="P1634" i="8"/>
  <c r="O1634" i="8"/>
  <c r="N1634" i="8"/>
  <c r="M1634" i="8"/>
  <c r="U1633" i="8"/>
  <c r="T1633" i="8"/>
  <c r="S1633" i="8"/>
  <c r="P1633" i="8"/>
  <c r="O1633" i="8"/>
  <c r="N1633" i="8"/>
  <c r="M1633" i="8"/>
  <c r="U1632" i="8"/>
  <c r="T1632" i="8"/>
  <c r="S1632" i="8"/>
  <c r="P1632" i="8"/>
  <c r="O1632" i="8"/>
  <c r="N1632" i="8"/>
  <c r="M1632" i="8"/>
  <c r="U1631" i="8"/>
  <c r="T1631" i="8"/>
  <c r="S1631" i="8"/>
  <c r="P1631" i="8"/>
  <c r="O1631" i="8"/>
  <c r="N1631" i="8"/>
  <c r="M1631" i="8"/>
  <c r="U1630" i="8"/>
  <c r="T1630" i="8"/>
  <c r="S1630" i="8"/>
  <c r="P1630" i="8"/>
  <c r="O1630" i="8"/>
  <c r="N1630" i="8"/>
  <c r="M1630" i="8"/>
  <c r="U1629" i="8"/>
  <c r="T1629" i="8"/>
  <c r="S1629" i="8"/>
  <c r="P1629" i="8"/>
  <c r="O1629" i="8"/>
  <c r="N1629" i="8"/>
  <c r="M1629" i="8"/>
  <c r="U1628" i="8"/>
  <c r="T1628" i="8"/>
  <c r="S1628" i="8"/>
  <c r="P1628" i="8"/>
  <c r="O1628" i="8"/>
  <c r="N1628" i="8"/>
  <c r="M1628" i="8"/>
  <c r="U1627" i="8"/>
  <c r="T1627" i="8"/>
  <c r="S1627" i="8"/>
  <c r="P1627" i="8"/>
  <c r="O1627" i="8"/>
  <c r="N1627" i="8"/>
  <c r="M1627" i="8"/>
  <c r="U1626" i="8"/>
  <c r="T1626" i="8"/>
  <c r="S1626" i="8"/>
  <c r="P1626" i="8"/>
  <c r="O1626" i="8"/>
  <c r="N1626" i="8"/>
  <c r="M1626" i="8"/>
  <c r="U1625" i="8"/>
  <c r="T1625" i="8"/>
  <c r="S1625" i="8"/>
  <c r="P1625" i="8"/>
  <c r="O1625" i="8"/>
  <c r="N1625" i="8"/>
  <c r="M1625" i="8"/>
  <c r="U1624" i="8"/>
  <c r="T1624" i="8"/>
  <c r="S1624" i="8"/>
  <c r="P1624" i="8"/>
  <c r="O1624" i="8"/>
  <c r="N1624" i="8"/>
  <c r="M1624" i="8"/>
  <c r="U1623" i="8"/>
  <c r="T1623" i="8"/>
  <c r="S1623" i="8"/>
  <c r="P1623" i="8"/>
  <c r="O1623" i="8"/>
  <c r="N1623" i="8"/>
  <c r="M1623" i="8"/>
  <c r="U1622" i="8"/>
  <c r="T1622" i="8"/>
  <c r="S1622" i="8"/>
  <c r="P1622" i="8"/>
  <c r="O1622" i="8"/>
  <c r="N1622" i="8"/>
  <c r="M1622" i="8"/>
  <c r="U1621" i="8"/>
  <c r="T1621" i="8"/>
  <c r="S1621" i="8"/>
  <c r="P1621" i="8"/>
  <c r="O1621" i="8"/>
  <c r="N1621" i="8"/>
  <c r="M1621" i="8"/>
  <c r="U1620" i="8"/>
  <c r="T1620" i="8"/>
  <c r="S1620" i="8"/>
  <c r="P1620" i="8"/>
  <c r="O1620" i="8"/>
  <c r="N1620" i="8"/>
  <c r="M1620" i="8"/>
  <c r="U1619" i="8"/>
  <c r="T1619" i="8"/>
  <c r="S1619" i="8"/>
  <c r="P1619" i="8"/>
  <c r="O1619" i="8"/>
  <c r="N1619" i="8"/>
  <c r="M1619" i="8"/>
  <c r="U1618" i="8"/>
  <c r="T1618" i="8"/>
  <c r="S1618" i="8"/>
  <c r="P1618" i="8"/>
  <c r="O1618" i="8"/>
  <c r="N1618" i="8"/>
  <c r="M1618" i="8"/>
  <c r="U1617" i="8"/>
  <c r="T1617" i="8"/>
  <c r="S1617" i="8"/>
  <c r="P1617" i="8"/>
  <c r="O1617" i="8"/>
  <c r="N1617" i="8"/>
  <c r="M1617" i="8"/>
  <c r="U1616" i="8"/>
  <c r="T1616" i="8"/>
  <c r="S1616" i="8"/>
  <c r="P1616" i="8"/>
  <c r="O1616" i="8"/>
  <c r="N1616" i="8"/>
  <c r="M1616" i="8"/>
  <c r="U1615" i="8"/>
  <c r="T1615" i="8"/>
  <c r="S1615" i="8"/>
  <c r="P1615" i="8"/>
  <c r="O1615" i="8"/>
  <c r="N1615" i="8"/>
  <c r="M1615" i="8"/>
  <c r="U1614" i="8"/>
  <c r="T1614" i="8"/>
  <c r="S1614" i="8"/>
  <c r="P1614" i="8"/>
  <c r="O1614" i="8"/>
  <c r="N1614" i="8"/>
  <c r="M1614" i="8"/>
  <c r="U1613" i="8"/>
  <c r="T1613" i="8"/>
  <c r="S1613" i="8"/>
  <c r="P1613" i="8"/>
  <c r="O1613" i="8"/>
  <c r="N1613" i="8"/>
  <c r="M1613" i="8"/>
  <c r="U1612" i="8"/>
  <c r="T1612" i="8"/>
  <c r="S1612" i="8"/>
  <c r="P1612" i="8"/>
  <c r="O1612" i="8"/>
  <c r="N1612" i="8"/>
  <c r="M1612" i="8"/>
  <c r="U1611" i="8"/>
  <c r="T1611" i="8"/>
  <c r="S1611" i="8"/>
  <c r="P1611" i="8"/>
  <c r="O1611" i="8"/>
  <c r="N1611" i="8"/>
  <c r="M1611" i="8"/>
  <c r="U1610" i="8"/>
  <c r="T1610" i="8"/>
  <c r="S1610" i="8"/>
  <c r="P1610" i="8"/>
  <c r="O1610" i="8"/>
  <c r="N1610" i="8"/>
  <c r="M1610" i="8"/>
  <c r="U1609" i="8"/>
  <c r="T1609" i="8"/>
  <c r="S1609" i="8"/>
  <c r="P1609" i="8"/>
  <c r="O1609" i="8"/>
  <c r="N1609" i="8"/>
  <c r="M1609" i="8"/>
  <c r="U1608" i="8"/>
  <c r="T1608" i="8"/>
  <c r="S1608" i="8"/>
  <c r="P1608" i="8"/>
  <c r="O1608" i="8"/>
  <c r="N1608" i="8"/>
  <c r="M1608" i="8"/>
  <c r="U1607" i="8"/>
  <c r="T1607" i="8"/>
  <c r="S1607" i="8"/>
  <c r="P1607" i="8"/>
  <c r="O1607" i="8"/>
  <c r="N1607" i="8"/>
  <c r="M1607" i="8"/>
  <c r="U1606" i="8"/>
  <c r="T1606" i="8"/>
  <c r="S1606" i="8"/>
  <c r="P1606" i="8"/>
  <c r="O1606" i="8"/>
  <c r="N1606" i="8"/>
  <c r="M1606" i="8"/>
  <c r="U1605" i="8"/>
  <c r="T1605" i="8"/>
  <c r="S1605" i="8"/>
  <c r="P1605" i="8"/>
  <c r="O1605" i="8"/>
  <c r="N1605" i="8"/>
  <c r="M1605" i="8"/>
  <c r="U1604" i="8"/>
  <c r="T1604" i="8"/>
  <c r="S1604" i="8"/>
  <c r="P1604" i="8"/>
  <c r="O1604" i="8"/>
  <c r="N1604" i="8"/>
  <c r="M1604" i="8"/>
  <c r="U1603" i="8"/>
  <c r="T1603" i="8"/>
  <c r="S1603" i="8"/>
  <c r="P1603" i="8"/>
  <c r="O1603" i="8"/>
  <c r="N1603" i="8"/>
  <c r="M1603" i="8"/>
  <c r="U1602" i="8"/>
  <c r="T1602" i="8"/>
  <c r="S1602" i="8"/>
  <c r="P1602" i="8"/>
  <c r="O1602" i="8"/>
  <c r="N1602" i="8"/>
  <c r="M1602" i="8"/>
  <c r="U1601" i="8"/>
  <c r="T1601" i="8"/>
  <c r="S1601" i="8"/>
  <c r="P1601" i="8"/>
  <c r="O1601" i="8"/>
  <c r="N1601" i="8"/>
  <c r="M1601" i="8"/>
  <c r="U1600" i="8"/>
  <c r="T1600" i="8"/>
  <c r="S1600" i="8"/>
  <c r="P1600" i="8"/>
  <c r="O1600" i="8"/>
  <c r="N1600" i="8"/>
  <c r="M1600" i="8"/>
  <c r="U1599" i="8"/>
  <c r="T1599" i="8"/>
  <c r="S1599" i="8"/>
  <c r="P1599" i="8"/>
  <c r="O1599" i="8"/>
  <c r="N1599" i="8"/>
  <c r="M1599" i="8"/>
  <c r="U1598" i="8"/>
  <c r="T1598" i="8"/>
  <c r="S1598" i="8"/>
  <c r="P1598" i="8"/>
  <c r="O1598" i="8"/>
  <c r="N1598" i="8"/>
  <c r="M1598" i="8"/>
  <c r="U1597" i="8"/>
  <c r="T1597" i="8"/>
  <c r="S1597" i="8"/>
  <c r="P1597" i="8"/>
  <c r="O1597" i="8"/>
  <c r="N1597" i="8"/>
  <c r="M1597" i="8"/>
  <c r="U1596" i="8"/>
  <c r="T1596" i="8"/>
  <c r="S1596" i="8"/>
  <c r="P1596" i="8"/>
  <c r="O1596" i="8"/>
  <c r="N1596" i="8"/>
  <c r="M1596" i="8"/>
  <c r="U1595" i="8"/>
  <c r="T1595" i="8"/>
  <c r="S1595" i="8"/>
  <c r="P1595" i="8"/>
  <c r="O1595" i="8"/>
  <c r="N1595" i="8"/>
  <c r="M1595" i="8"/>
  <c r="U1594" i="8"/>
  <c r="T1594" i="8"/>
  <c r="S1594" i="8"/>
  <c r="P1594" i="8"/>
  <c r="O1594" i="8"/>
  <c r="N1594" i="8"/>
  <c r="M1594" i="8"/>
  <c r="U1593" i="8"/>
  <c r="T1593" i="8"/>
  <c r="S1593" i="8"/>
  <c r="P1593" i="8"/>
  <c r="O1593" i="8"/>
  <c r="N1593" i="8"/>
  <c r="M1593" i="8"/>
  <c r="U1592" i="8"/>
  <c r="T1592" i="8"/>
  <c r="S1592" i="8"/>
  <c r="P1592" i="8"/>
  <c r="O1592" i="8"/>
  <c r="N1592" i="8"/>
  <c r="M1592" i="8"/>
  <c r="U1591" i="8"/>
  <c r="T1591" i="8"/>
  <c r="S1591" i="8"/>
  <c r="P1591" i="8"/>
  <c r="O1591" i="8"/>
  <c r="N1591" i="8"/>
  <c r="M1591" i="8"/>
  <c r="U1590" i="8"/>
  <c r="T1590" i="8"/>
  <c r="S1590" i="8"/>
  <c r="P1590" i="8"/>
  <c r="O1590" i="8"/>
  <c r="N1590" i="8"/>
  <c r="M1590" i="8"/>
  <c r="U1589" i="8"/>
  <c r="T1589" i="8"/>
  <c r="S1589" i="8"/>
  <c r="P1589" i="8"/>
  <c r="O1589" i="8"/>
  <c r="N1589" i="8"/>
  <c r="M1589" i="8"/>
  <c r="U1588" i="8"/>
  <c r="T1588" i="8"/>
  <c r="S1588" i="8"/>
  <c r="P1588" i="8"/>
  <c r="O1588" i="8"/>
  <c r="N1588" i="8"/>
  <c r="M1588" i="8"/>
  <c r="U1587" i="8"/>
  <c r="T1587" i="8"/>
  <c r="S1587" i="8"/>
  <c r="P1587" i="8"/>
  <c r="O1587" i="8"/>
  <c r="N1587" i="8"/>
  <c r="M1587" i="8"/>
  <c r="U1586" i="8"/>
  <c r="T1586" i="8"/>
  <c r="S1586" i="8"/>
  <c r="P1586" i="8"/>
  <c r="O1586" i="8"/>
  <c r="N1586" i="8"/>
  <c r="M1586" i="8"/>
  <c r="U1585" i="8"/>
  <c r="T1585" i="8"/>
  <c r="S1585" i="8"/>
  <c r="P1585" i="8"/>
  <c r="O1585" i="8"/>
  <c r="N1585" i="8"/>
  <c r="M1585" i="8"/>
  <c r="U1584" i="8"/>
  <c r="T1584" i="8"/>
  <c r="S1584" i="8"/>
  <c r="P1584" i="8"/>
  <c r="O1584" i="8"/>
  <c r="N1584" i="8"/>
  <c r="M1584" i="8"/>
  <c r="U1583" i="8"/>
  <c r="T1583" i="8"/>
  <c r="S1583" i="8"/>
  <c r="P1583" i="8"/>
  <c r="O1583" i="8"/>
  <c r="N1583" i="8"/>
  <c r="M1583" i="8"/>
  <c r="U1582" i="8"/>
  <c r="T1582" i="8"/>
  <c r="S1582" i="8"/>
  <c r="P1582" i="8"/>
  <c r="O1582" i="8"/>
  <c r="N1582" i="8"/>
  <c r="M1582" i="8"/>
  <c r="U1581" i="8"/>
  <c r="T1581" i="8"/>
  <c r="S1581" i="8"/>
  <c r="P1581" i="8"/>
  <c r="O1581" i="8"/>
  <c r="N1581" i="8"/>
  <c r="M1581" i="8"/>
  <c r="U1580" i="8"/>
  <c r="T1580" i="8"/>
  <c r="S1580" i="8"/>
  <c r="P1580" i="8"/>
  <c r="O1580" i="8"/>
  <c r="N1580" i="8"/>
  <c r="M1580" i="8"/>
  <c r="U1579" i="8"/>
  <c r="T1579" i="8"/>
  <c r="S1579" i="8"/>
  <c r="P1579" i="8"/>
  <c r="O1579" i="8"/>
  <c r="N1579" i="8"/>
  <c r="M1579" i="8"/>
  <c r="U1578" i="8"/>
  <c r="T1578" i="8"/>
  <c r="S1578" i="8"/>
  <c r="P1578" i="8"/>
  <c r="O1578" i="8"/>
  <c r="N1578" i="8"/>
  <c r="M1578" i="8"/>
  <c r="U1577" i="8"/>
  <c r="T1577" i="8"/>
  <c r="S1577" i="8"/>
  <c r="P1577" i="8"/>
  <c r="O1577" i="8"/>
  <c r="N1577" i="8"/>
  <c r="M1577" i="8"/>
  <c r="U1576" i="8"/>
  <c r="T1576" i="8"/>
  <c r="S1576" i="8"/>
  <c r="P1576" i="8"/>
  <c r="O1576" i="8"/>
  <c r="N1576" i="8"/>
  <c r="M1576" i="8"/>
  <c r="U1575" i="8"/>
  <c r="T1575" i="8"/>
  <c r="S1575" i="8"/>
  <c r="P1575" i="8"/>
  <c r="O1575" i="8"/>
  <c r="N1575" i="8"/>
  <c r="M1575" i="8"/>
  <c r="U1574" i="8"/>
  <c r="T1574" i="8"/>
  <c r="S1574" i="8"/>
  <c r="P1574" i="8"/>
  <c r="O1574" i="8"/>
  <c r="N1574" i="8"/>
  <c r="M1574" i="8"/>
  <c r="U1573" i="8"/>
  <c r="T1573" i="8"/>
  <c r="S1573" i="8"/>
  <c r="P1573" i="8"/>
  <c r="O1573" i="8"/>
  <c r="N1573" i="8"/>
  <c r="M1573" i="8"/>
  <c r="U1572" i="8"/>
  <c r="T1572" i="8"/>
  <c r="S1572" i="8"/>
  <c r="P1572" i="8"/>
  <c r="O1572" i="8"/>
  <c r="N1572" i="8"/>
  <c r="M1572" i="8"/>
  <c r="U1571" i="8"/>
  <c r="T1571" i="8"/>
  <c r="S1571" i="8"/>
  <c r="P1571" i="8"/>
  <c r="O1571" i="8"/>
  <c r="N1571" i="8"/>
  <c r="M1571" i="8"/>
  <c r="U1570" i="8"/>
  <c r="T1570" i="8"/>
  <c r="S1570" i="8"/>
  <c r="P1570" i="8"/>
  <c r="O1570" i="8"/>
  <c r="N1570" i="8"/>
  <c r="M1570" i="8"/>
  <c r="U1569" i="8"/>
  <c r="T1569" i="8"/>
  <c r="S1569" i="8"/>
  <c r="P1569" i="8"/>
  <c r="O1569" i="8"/>
  <c r="N1569" i="8"/>
  <c r="M1569" i="8"/>
  <c r="U1568" i="8"/>
  <c r="T1568" i="8"/>
  <c r="S1568" i="8"/>
  <c r="P1568" i="8"/>
  <c r="O1568" i="8"/>
  <c r="N1568" i="8"/>
  <c r="M1568" i="8"/>
  <c r="U1567" i="8"/>
  <c r="T1567" i="8"/>
  <c r="S1567" i="8"/>
  <c r="P1567" i="8"/>
  <c r="O1567" i="8"/>
  <c r="N1567" i="8"/>
  <c r="M1567" i="8"/>
  <c r="U1566" i="8"/>
  <c r="T1566" i="8"/>
  <c r="S1566" i="8"/>
  <c r="P1566" i="8"/>
  <c r="O1566" i="8"/>
  <c r="N1566" i="8"/>
  <c r="M1566" i="8"/>
  <c r="U1565" i="8"/>
  <c r="T1565" i="8"/>
  <c r="S1565" i="8"/>
  <c r="P1565" i="8"/>
  <c r="O1565" i="8"/>
  <c r="N1565" i="8"/>
  <c r="M1565" i="8"/>
  <c r="U1564" i="8"/>
  <c r="T1564" i="8"/>
  <c r="S1564" i="8"/>
  <c r="Q1564" i="8"/>
  <c r="U1563" i="8"/>
  <c r="T1563" i="8"/>
  <c r="S1563" i="8"/>
  <c r="Q1563" i="8"/>
  <c r="U1562" i="8"/>
  <c r="T1562" i="8"/>
  <c r="S1562" i="8"/>
  <c r="P1562" i="8"/>
  <c r="O1562" i="8"/>
  <c r="N1562" i="8"/>
  <c r="M1562" i="8"/>
  <c r="U1561" i="8"/>
  <c r="T1561" i="8"/>
  <c r="S1561" i="8"/>
  <c r="P1561" i="8"/>
  <c r="O1561" i="8"/>
  <c r="N1561" i="8"/>
  <c r="M1561" i="8"/>
  <c r="U1560" i="8"/>
  <c r="T1560" i="8"/>
  <c r="S1560" i="8"/>
  <c r="P1560" i="8"/>
  <c r="O1560" i="8"/>
  <c r="N1560" i="8"/>
  <c r="M1560" i="8"/>
  <c r="U1559" i="8"/>
  <c r="T1559" i="8"/>
  <c r="S1559" i="8"/>
  <c r="P1559" i="8"/>
  <c r="O1559" i="8"/>
  <c r="N1559" i="8"/>
  <c r="M1559" i="8"/>
  <c r="U1558" i="8"/>
  <c r="T1558" i="8"/>
  <c r="S1558" i="8"/>
  <c r="P1558" i="8"/>
  <c r="O1558" i="8"/>
  <c r="N1558" i="8"/>
  <c r="M1558" i="8"/>
  <c r="U1557" i="8"/>
  <c r="T1557" i="8"/>
  <c r="S1557" i="8"/>
  <c r="P1557" i="8"/>
  <c r="O1557" i="8"/>
  <c r="N1557" i="8"/>
  <c r="M1557" i="8"/>
  <c r="U1556" i="8"/>
  <c r="T1556" i="8"/>
  <c r="S1556" i="8"/>
  <c r="P1556" i="8"/>
  <c r="O1556" i="8"/>
  <c r="N1556" i="8"/>
  <c r="M1556" i="8"/>
  <c r="U1555" i="8"/>
  <c r="T1555" i="8"/>
  <c r="S1555" i="8"/>
  <c r="P1555" i="8"/>
  <c r="O1555" i="8"/>
  <c r="N1555" i="8"/>
  <c r="M1555" i="8"/>
  <c r="U1554" i="8"/>
  <c r="T1554" i="8"/>
  <c r="S1554" i="8"/>
  <c r="P1554" i="8"/>
  <c r="O1554" i="8"/>
  <c r="N1554" i="8"/>
  <c r="M1554" i="8"/>
  <c r="U1553" i="8"/>
  <c r="T1553" i="8"/>
  <c r="S1553" i="8"/>
  <c r="P1553" i="8"/>
  <c r="O1553" i="8"/>
  <c r="N1553" i="8"/>
  <c r="M1553" i="8"/>
  <c r="U1552" i="8"/>
  <c r="T1552" i="8"/>
  <c r="S1552" i="8"/>
  <c r="P1552" i="8"/>
  <c r="O1552" i="8"/>
  <c r="N1552" i="8"/>
  <c r="M1552" i="8"/>
  <c r="U1551" i="8"/>
  <c r="T1551" i="8"/>
  <c r="S1551" i="8"/>
  <c r="P1551" i="8"/>
  <c r="O1551" i="8"/>
  <c r="N1551" i="8"/>
  <c r="M1551" i="8"/>
  <c r="U1550" i="8"/>
  <c r="T1550" i="8"/>
  <c r="S1550" i="8"/>
  <c r="P1550" i="8"/>
  <c r="O1550" i="8"/>
  <c r="N1550" i="8"/>
  <c r="M1550" i="8"/>
  <c r="U1549" i="8"/>
  <c r="T1549" i="8"/>
  <c r="S1549" i="8"/>
  <c r="P1549" i="8"/>
  <c r="O1549" i="8"/>
  <c r="N1549" i="8"/>
  <c r="M1549" i="8"/>
  <c r="U1548" i="8"/>
  <c r="T1548" i="8"/>
  <c r="S1548" i="8"/>
  <c r="P1548" i="8"/>
  <c r="O1548" i="8"/>
  <c r="N1548" i="8"/>
  <c r="M1548" i="8"/>
  <c r="U1547" i="8"/>
  <c r="T1547" i="8"/>
  <c r="S1547" i="8"/>
  <c r="P1547" i="8"/>
  <c r="O1547" i="8"/>
  <c r="N1547" i="8"/>
  <c r="M1547" i="8"/>
  <c r="U1546" i="8"/>
  <c r="T1546" i="8"/>
  <c r="S1546" i="8"/>
  <c r="P1546" i="8"/>
  <c r="O1546" i="8"/>
  <c r="N1546" i="8"/>
  <c r="M1546" i="8"/>
  <c r="U1545" i="8"/>
  <c r="T1545" i="8"/>
  <c r="S1545" i="8"/>
  <c r="P1545" i="8"/>
  <c r="O1545" i="8"/>
  <c r="N1545" i="8"/>
  <c r="M1545" i="8"/>
  <c r="U1544" i="8"/>
  <c r="T1544" i="8"/>
  <c r="S1544" i="8"/>
  <c r="P1544" i="8"/>
  <c r="O1544" i="8"/>
  <c r="N1544" i="8"/>
  <c r="M1544" i="8"/>
  <c r="U1543" i="8"/>
  <c r="T1543" i="8"/>
  <c r="S1543" i="8"/>
  <c r="P1543" i="8"/>
  <c r="O1543" i="8"/>
  <c r="N1543" i="8"/>
  <c r="M1543" i="8"/>
  <c r="U1542" i="8"/>
  <c r="T1542" i="8"/>
  <c r="S1542" i="8"/>
  <c r="P1542" i="8"/>
  <c r="O1542" i="8"/>
  <c r="N1542" i="8"/>
  <c r="M1542" i="8"/>
  <c r="U1541" i="8"/>
  <c r="T1541" i="8"/>
  <c r="S1541" i="8"/>
  <c r="P1541" i="8"/>
  <c r="O1541" i="8"/>
  <c r="N1541" i="8"/>
  <c r="M1541" i="8"/>
  <c r="U1540" i="8"/>
  <c r="T1540" i="8"/>
  <c r="S1540" i="8"/>
  <c r="P1540" i="8"/>
  <c r="O1540" i="8"/>
  <c r="N1540" i="8"/>
  <c r="M1540" i="8"/>
  <c r="U1539" i="8"/>
  <c r="T1539" i="8"/>
  <c r="S1539" i="8"/>
  <c r="P1539" i="8"/>
  <c r="O1539" i="8"/>
  <c r="N1539" i="8"/>
  <c r="M1539" i="8"/>
  <c r="U1538" i="8"/>
  <c r="T1538" i="8"/>
  <c r="S1538" i="8"/>
  <c r="P1538" i="8"/>
  <c r="O1538" i="8"/>
  <c r="N1538" i="8"/>
  <c r="M1538" i="8"/>
  <c r="U1537" i="8"/>
  <c r="T1537" i="8"/>
  <c r="S1537" i="8"/>
  <c r="P1537" i="8"/>
  <c r="O1537" i="8"/>
  <c r="N1537" i="8"/>
  <c r="M1537" i="8"/>
  <c r="U1536" i="8"/>
  <c r="T1536" i="8"/>
  <c r="S1536" i="8"/>
  <c r="P1536" i="8"/>
  <c r="O1536" i="8"/>
  <c r="N1536" i="8"/>
  <c r="M1536" i="8"/>
  <c r="U1535" i="8"/>
  <c r="T1535" i="8"/>
  <c r="S1535" i="8"/>
  <c r="P1535" i="8"/>
  <c r="O1535" i="8"/>
  <c r="N1535" i="8"/>
  <c r="M1535" i="8"/>
  <c r="U1534" i="8"/>
  <c r="T1534" i="8"/>
  <c r="S1534" i="8"/>
  <c r="P1534" i="8"/>
  <c r="O1534" i="8"/>
  <c r="N1534" i="8"/>
  <c r="M1534" i="8"/>
  <c r="U1533" i="8"/>
  <c r="T1533" i="8"/>
  <c r="S1533" i="8"/>
  <c r="P1533" i="8"/>
  <c r="O1533" i="8"/>
  <c r="N1533" i="8"/>
  <c r="M1533" i="8"/>
  <c r="U1532" i="8"/>
  <c r="T1532" i="8"/>
  <c r="S1532" i="8"/>
  <c r="P1532" i="8"/>
  <c r="O1532" i="8"/>
  <c r="N1532" i="8"/>
  <c r="M1532" i="8"/>
  <c r="U1531" i="8"/>
  <c r="T1531" i="8"/>
  <c r="S1531" i="8"/>
  <c r="P1531" i="8"/>
  <c r="O1531" i="8"/>
  <c r="N1531" i="8"/>
  <c r="M1531" i="8"/>
  <c r="U1530" i="8"/>
  <c r="T1530" i="8"/>
  <c r="S1530" i="8"/>
  <c r="P1530" i="8"/>
  <c r="O1530" i="8"/>
  <c r="N1530" i="8"/>
  <c r="M1530" i="8"/>
  <c r="U1529" i="8"/>
  <c r="T1529" i="8"/>
  <c r="S1529" i="8"/>
  <c r="P1529" i="8"/>
  <c r="O1529" i="8"/>
  <c r="N1529" i="8"/>
  <c r="M1529" i="8"/>
  <c r="U1528" i="8"/>
  <c r="T1528" i="8"/>
  <c r="S1528" i="8"/>
  <c r="P1528" i="8"/>
  <c r="O1528" i="8"/>
  <c r="N1528" i="8"/>
  <c r="M1528" i="8"/>
  <c r="U1527" i="8"/>
  <c r="T1527" i="8"/>
  <c r="S1527" i="8"/>
  <c r="P1527" i="8"/>
  <c r="O1527" i="8"/>
  <c r="N1527" i="8"/>
  <c r="M1527" i="8"/>
  <c r="U1526" i="8"/>
  <c r="T1526" i="8"/>
  <c r="S1526" i="8"/>
  <c r="P1526" i="8"/>
  <c r="O1526" i="8"/>
  <c r="N1526" i="8"/>
  <c r="M1526" i="8"/>
  <c r="U1525" i="8"/>
  <c r="T1525" i="8"/>
  <c r="S1525" i="8"/>
  <c r="P1525" i="8"/>
  <c r="O1525" i="8"/>
  <c r="N1525" i="8"/>
  <c r="M1525" i="8"/>
  <c r="U1524" i="8"/>
  <c r="T1524" i="8"/>
  <c r="S1524" i="8"/>
  <c r="P1524" i="8"/>
  <c r="O1524" i="8"/>
  <c r="N1524" i="8"/>
  <c r="M1524" i="8"/>
  <c r="U1523" i="8"/>
  <c r="T1523" i="8"/>
  <c r="S1523" i="8"/>
  <c r="P1523" i="8"/>
  <c r="O1523" i="8"/>
  <c r="N1523" i="8"/>
  <c r="M1523" i="8"/>
  <c r="U1522" i="8"/>
  <c r="T1522" i="8"/>
  <c r="S1522" i="8"/>
  <c r="P1522" i="8"/>
  <c r="O1522" i="8"/>
  <c r="N1522" i="8"/>
  <c r="M1522" i="8"/>
  <c r="U1521" i="8"/>
  <c r="T1521" i="8"/>
  <c r="S1521" i="8"/>
  <c r="P1521" i="8"/>
  <c r="O1521" i="8"/>
  <c r="N1521" i="8"/>
  <c r="M1521" i="8"/>
  <c r="U1520" i="8"/>
  <c r="T1520" i="8"/>
  <c r="S1520" i="8"/>
  <c r="P1520" i="8"/>
  <c r="O1520" i="8"/>
  <c r="N1520" i="8"/>
  <c r="M1520" i="8"/>
  <c r="U1519" i="8"/>
  <c r="T1519" i="8"/>
  <c r="S1519" i="8"/>
  <c r="P1519" i="8"/>
  <c r="O1519" i="8"/>
  <c r="N1519" i="8"/>
  <c r="M1519" i="8"/>
  <c r="U1518" i="8"/>
  <c r="T1518" i="8"/>
  <c r="S1518" i="8"/>
  <c r="P1518" i="8"/>
  <c r="O1518" i="8"/>
  <c r="N1518" i="8"/>
  <c r="M1518" i="8"/>
  <c r="U1517" i="8"/>
  <c r="T1517" i="8"/>
  <c r="S1517" i="8"/>
  <c r="P1517" i="8"/>
  <c r="O1517" i="8"/>
  <c r="N1517" i="8"/>
  <c r="M1517" i="8"/>
  <c r="U1516" i="8"/>
  <c r="T1516" i="8"/>
  <c r="S1516" i="8"/>
  <c r="P1516" i="8"/>
  <c r="O1516" i="8"/>
  <c r="N1516" i="8"/>
  <c r="M1516" i="8"/>
  <c r="U1515" i="8"/>
  <c r="T1515" i="8"/>
  <c r="S1515" i="8"/>
  <c r="P1515" i="8"/>
  <c r="O1515" i="8"/>
  <c r="N1515" i="8"/>
  <c r="M1515" i="8"/>
  <c r="U1514" i="8"/>
  <c r="T1514" i="8"/>
  <c r="S1514" i="8"/>
  <c r="P1514" i="8"/>
  <c r="O1514" i="8"/>
  <c r="N1514" i="8"/>
  <c r="M1514" i="8"/>
  <c r="U1513" i="8"/>
  <c r="T1513" i="8"/>
  <c r="S1513" i="8"/>
  <c r="P1513" i="8"/>
  <c r="O1513" i="8"/>
  <c r="N1513" i="8"/>
  <c r="M1513" i="8"/>
  <c r="U1512" i="8"/>
  <c r="T1512" i="8"/>
  <c r="S1512" i="8"/>
  <c r="P1512" i="8"/>
  <c r="O1512" i="8"/>
  <c r="N1512" i="8"/>
  <c r="M1512" i="8"/>
  <c r="U1511" i="8"/>
  <c r="T1511" i="8"/>
  <c r="S1511" i="8"/>
  <c r="P1511" i="8"/>
  <c r="O1511" i="8"/>
  <c r="N1511" i="8"/>
  <c r="M1511" i="8"/>
  <c r="U1510" i="8"/>
  <c r="T1510" i="8"/>
  <c r="S1510" i="8"/>
  <c r="P1510" i="8"/>
  <c r="O1510" i="8"/>
  <c r="N1510" i="8"/>
  <c r="M1510" i="8"/>
  <c r="U1509" i="8"/>
  <c r="T1509" i="8"/>
  <c r="S1509" i="8"/>
  <c r="P1509" i="8"/>
  <c r="O1509" i="8"/>
  <c r="N1509" i="8"/>
  <c r="M1509" i="8"/>
  <c r="U1508" i="8"/>
  <c r="T1508" i="8"/>
  <c r="S1508" i="8"/>
  <c r="P1508" i="8"/>
  <c r="O1508" i="8"/>
  <c r="N1508" i="8"/>
  <c r="M1508" i="8"/>
  <c r="U1507" i="8"/>
  <c r="T1507" i="8"/>
  <c r="S1507" i="8"/>
  <c r="P1507" i="8"/>
  <c r="O1507" i="8"/>
  <c r="N1507" i="8"/>
  <c r="M1507" i="8"/>
  <c r="U1506" i="8"/>
  <c r="T1506" i="8"/>
  <c r="S1506" i="8"/>
  <c r="P1506" i="8"/>
  <c r="O1506" i="8"/>
  <c r="N1506" i="8"/>
  <c r="M1506" i="8"/>
  <c r="U1505" i="8"/>
  <c r="T1505" i="8"/>
  <c r="S1505" i="8"/>
  <c r="P1505" i="8"/>
  <c r="O1505" i="8"/>
  <c r="N1505" i="8"/>
  <c r="M1505" i="8"/>
  <c r="U1504" i="8"/>
  <c r="T1504" i="8"/>
  <c r="S1504" i="8"/>
  <c r="P1504" i="8"/>
  <c r="O1504" i="8"/>
  <c r="N1504" i="8"/>
  <c r="M1504" i="8"/>
  <c r="U1503" i="8"/>
  <c r="T1503" i="8"/>
  <c r="S1503" i="8"/>
  <c r="P1503" i="8"/>
  <c r="O1503" i="8"/>
  <c r="N1503" i="8"/>
  <c r="M1503" i="8"/>
  <c r="U1502" i="8"/>
  <c r="T1502" i="8"/>
  <c r="S1502" i="8"/>
  <c r="P1502" i="8"/>
  <c r="O1502" i="8"/>
  <c r="N1502" i="8"/>
  <c r="M1502" i="8"/>
  <c r="U1501" i="8"/>
  <c r="T1501" i="8"/>
  <c r="S1501" i="8"/>
  <c r="P1501" i="8"/>
  <c r="O1501" i="8"/>
  <c r="N1501" i="8"/>
  <c r="M1501" i="8"/>
  <c r="U1500" i="8"/>
  <c r="T1500" i="8"/>
  <c r="S1500" i="8"/>
  <c r="P1500" i="8"/>
  <c r="O1500" i="8"/>
  <c r="N1500" i="8"/>
  <c r="M1500" i="8"/>
  <c r="U1499" i="8"/>
  <c r="T1499" i="8"/>
  <c r="S1499" i="8"/>
  <c r="P1499" i="8"/>
  <c r="O1499" i="8"/>
  <c r="N1499" i="8"/>
  <c r="M1499" i="8"/>
  <c r="U1498" i="8"/>
  <c r="T1498" i="8"/>
  <c r="S1498" i="8"/>
  <c r="P1498" i="8"/>
  <c r="O1498" i="8"/>
  <c r="N1498" i="8"/>
  <c r="M1498" i="8"/>
  <c r="U1497" i="8"/>
  <c r="T1497" i="8"/>
  <c r="S1497" i="8"/>
  <c r="P1497" i="8"/>
  <c r="O1497" i="8"/>
  <c r="N1497" i="8"/>
  <c r="M1497" i="8"/>
  <c r="U1496" i="8"/>
  <c r="T1496" i="8"/>
  <c r="S1496" i="8"/>
  <c r="P1496" i="8"/>
  <c r="O1496" i="8"/>
  <c r="N1496" i="8"/>
  <c r="M1496" i="8"/>
  <c r="U1495" i="8"/>
  <c r="T1495" i="8"/>
  <c r="S1495" i="8"/>
  <c r="P1495" i="8"/>
  <c r="O1495" i="8"/>
  <c r="N1495" i="8"/>
  <c r="M1495" i="8"/>
  <c r="U1494" i="8"/>
  <c r="T1494" i="8"/>
  <c r="S1494" i="8"/>
  <c r="P1494" i="8"/>
  <c r="O1494" i="8"/>
  <c r="N1494" i="8"/>
  <c r="M1494" i="8"/>
  <c r="U1493" i="8"/>
  <c r="T1493" i="8"/>
  <c r="S1493" i="8"/>
  <c r="P1493" i="8"/>
  <c r="O1493" i="8"/>
  <c r="N1493" i="8"/>
  <c r="M1493" i="8"/>
  <c r="U1492" i="8"/>
  <c r="T1492" i="8"/>
  <c r="S1492" i="8"/>
  <c r="P1492" i="8"/>
  <c r="O1492" i="8"/>
  <c r="N1492" i="8"/>
  <c r="M1492" i="8"/>
  <c r="U1491" i="8"/>
  <c r="T1491" i="8"/>
  <c r="S1491" i="8"/>
  <c r="P1491" i="8"/>
  <c r="O1491" i="8"/>
  <c r="N1491" i="8"/>
  <c r="M1491" i="8"/>
  <c r="U1490" i="8"/>
  <c r="T1490" i="8"/>
  <c r="S1490" i="8"/>
  <c r="P1490" i="8"/>
  <c r="O1490" i="8"/>
  <c r="N1490" i="8"/>
  <c r="M1490" i="8"/>
  <c r="U1489" i="8"/>
  <c r="T1489" i="8"/>
  <c r="S1489" i="8"/>
  <c r="P1489" i="8"/>
  <c r="O1489" i="8"/>
  <c r="N1489" i="8"/>
  <c r="M1489" i="8"/>
  <c r="U1488" i="8"/>
  <c r="T1488" i="8"/>
  <c r="S1488" i="8"/>
  <c r="P1488" i="8"/>
  <c r="O1488" i="8"/>
  <c r="N1488" i="8"/>
  <c r="M1488" i="8"/>
  <c r="U1487" i="8"/>
  <c r="T1487" i="8"/>
  <c r="S1487" i="8"/>
  <c r="P1487" i="8"/>
  <c r="O1487" i="8"/>
  <c r="N1487" i="8"/>
  <c r="M1487" i="8"/>
  <c r="U1486" i="8"/>
  <c r="T1486" i="8"/>
  <c r="S1486" i="8"/>
  <c r="P1486" i="8"/>
  <c r="O1486" i="8"/>
  <c r="N1486" i="8"/>
  <c r="M1486" i="8"/>
  <c r="U1485" i="8"/>
  <c r="T1485" i="8"/>
  <c r="S1485" i="8"/>
  <c r="P1485" i="8"/>
  <c r="O1485" i="8"/>
  <c r="N1485" i="8"/>
  <c r="M1485" i="8"/>
  <c r="U1484" i="8"/>
  <c r="T1484" i="8"/>
  <c r="S1484" i="8"/>
  <c r="P1484" i="8"/>
  <c r="O1484" i="8"/>
  <c r="N1484" i="8"/>
  <c r="M1484" i="8"/>
  <c r="U1483" i="8"/>
  <c r="T1483" i="8"/>
  <c r="S1483" i="8"/>
  <c r="P1483" i="8"/>
  <c r="O1483" i="8"/>
  <c r="N1483" i="8"/>
  <c r="M1483" i="8"/>
  <c r="U1482" i="8"/>
  <c r="T1482" i="8"/>
  <c r="S1482" i="8"/>
  <c r="P1482" i="8"/>
  <c r="O1482" i="8"/>
  <c r="N1482" i="8"/>
  <c r="M1482" i="8"/>
  <c r="U1481" i="8"/>
  <c r="T1481" i="8"/>
  <c r="S1481" i="8"/>
  <c r="P1481" i="8"/>
  <c r="O1481" i="8"/>
  <c r="N1481" i="8"/>
  <c r="M1481" i="8"/>
  <c r="U1480" i="8"/>
  <c r="T1480" i="8"/>
  <c r="S1480" i="8"/>
  <c r="P1480" i="8"/>
  <c r="O1480" i="8"/>
  <c r="N1480" i="8"/>
  <c r="M1480" i="8"/>
  <c r="U1479" i="8"/>
  <c r="T1479" i="8"/>
  <c r="S1479" i="8"/>
  <c r="P1479" i="8"/>
  <c r="O1479" i="8"/>
  <c r="N1479" i="8"/>
  <c r="M1479" i="8"/>
  <c r="U1478" i="8"/>
  <c r="T1478" i="8"/>
  <c r="S1478" i="8"/>
  <c r="P1478" i="8"/>
  <c r="O1478" i="8"/>
  <c r="N1478" i="8"/>
  <c r="M1478" i="8"/>
  <c r="U1477" i="8"/>
  <c r="T1477" i="8"/>
  <c r="S1477" i="8"/>
  <c r="P1477" i="8"/>
  <c r="O1477" i="8"/>
  <c r="N1477" i="8"/>
  <c r="M1477" i="8"/>
  <c r="U1476" i="8"/>
  <c r="T1476" i="8"/>
  <c r="S1476" i="8"/>
  <c r="P1476" i="8"/>
  <c r="O1476" i="8"/>
  <c r="N1476" i="8"/>
  <c r="M1476" i="8"/>
  <c r="U1475" i="8"/>
  <c r="T1475" i="8"/>
  <c r="S1475" i="8"/>
  <c r="P1475" i="8"/>
  <c r="O1475" i="8"/>
  <c r="N1475" i="8"/>
  <c r="M1475" i="8"/>
  <c r="U1474" i="8"/>
  <c r="T1474" i="8"/>
  <c r="S1474" i="8"/>
  <c r="P1474" i="8"/>
  <c r="O1474" i="8"/>
  <c r="N1474" i="8"/>
  <c r="M1474" i="8"/>
  <c r="U1473" i="8"/>
  <c r="T1473" i="8"/>
  <c r="S1473" i="8"/>
  <c r="P1473" i="8"/>
  <c r="O1473" i="8"/>
  <c r="N1473" i="8"/>
  <c r="M1473" i="8"/>
  <c r="U1472" i="8"/>
  <c r="T1472" i="8"/>
  <c r="S1472" i="8"/>
  <c r="P1472" i="8"/>
  <c r="O1472" i="8"/>
  <c r="N1472" i="8"/>
  <c r="M1472" i="8"/>
  <c r="U1471" i="8"/>
  <c r="T1471" i="8"/>
  <c r="S1471" i="8"/>
  <c r="P1471" i="8"/>
  <c r="O1471" i="8"/>
  <c r="N1471" i="8"/>
  <c r="M1471" i="8"/>
  <c r="U1470" i="8"/>
  <c r="T1470" i="8"/>
  <c r="S1470" i="8"/>
  <c r="P1470" i="8"/>
  <c r="O1470" i="8"/>
  <c r="N1470" i="8"/>
  <c r="M1470" i="8"/>
  <c r="U1469" i="8"/>
  <c r="T1469" i="8"/>
  <c r="S1469" i="8"/>
  <c r="P1469" i="8"/>
  <c r="O1469" i="8"/>
  <c r="N1469" i="8"/>
  <c r="M1469" i="8"/>
  <c r="U1468" i="8"/>
  <c r="T1468" i="8"/>
  <c r="S1468" i="8"/>
  <c r="P1468" i="8"/>
  <c r="O1468" i="8"/>
  <c r="N1468" i="8"/>
  <c r="M1468" i="8"/>
  <c r="U1467" i="8"/>
  <c r="T1467" i="8"/>
  <c r="S1467" i="8"/>
  <c r="P1467" i="8"/>
  <c r="O1467" i="8"/>
  <c r="N1467" i="8"/>
  <c r="M1467" i="8"/>
  <c r="U1466" i="8"/>
  <c r="T1466" i="8"/>
  <c r="S1466" i="8"/>
  <c r="P1466" i="8"/>
  <c r="O1466" i="8"/>
  <c r="N1466" i="8"/>
  <c r="M1466" i="8"/>
  <c r="U1465" i="8"/>
  <c r="T1465" i="8"/>
  <c r="S1465" i="8"/>
  <c r="P1465" i="8"/>
  <c r="O1465" i="8"/>
  <c r="N1465" i="8"/>
  <c r="M1465" i="8"/>
  <c r="U1464" i="8"/>
  <c r="T1464" i="8"/>
  <c r="S1464" i="8"/>
  <c r="P1464" i="8"/>
  <c r="O1464" i="8"/>
  <c r="N1464" i="8"/>
  <c r="M1464" i="8"/>
  <c r="U1463" i="8"/>
  <c r="T1463" i="8"/>
  <c r="S1463" i="8"/>
  <c r="P1463" i="8"/>
  <c r="O1463" i="8"/>
  <c r="N1463" i="8"/>
  <c r="M1463" i="8"/>
  <c r="U1462" i="8"/>
  <c r="T1462" i="8"/>
  <c r="S1462" i="8"/>
  <c r="P1462" i="8"/>
  <c r="O1462" i="8"/>
  <c r="N1462" i="8"/>
  <c r="M1462" i="8"/>
  <c r="U1461" i="8"/>
  <c r="T1461" i="8"/>
  <c r="S1461" i="8"/>
  <c r="P1461" i="8"/>
  <c r="O1461" i="8"/>
  <c r="N1461" i="8"/>
  <c r="M1461" i="8"/>
  <c r="U1460" i="8"/>
  <c r="T1460" i="8"/>
  <c r="S1460" i="8"/>
  <c r="P1460" i="8"/>
  <c r="O1460" i="8"/>
  <c r="N1460" i="8"/>
  <c r="M1460" i="8"/>
  <c r="U1459" i="8"/>
  <c r="T1459" i="8"/>
  <c r="S1459" i="8"/>
  <c r="P1459" i="8"/>
  <c r="O1459" i="8"/>
  <c r="N1459" i="8"/>
  <c r="M1459" i="8"/>
  <c r="U1458" i="8"/>
  <c r="T1458" i="8"/>
  <c r="S1458" i="8"/>
  <c r="P1458" i="8"/>
  <c r="O1458" i="8"/>
  <c r="N1458" i="8"/>
  <c r="M1458" i="8"/>
  <c r="U1457" i="8"/>
  <c r="T1457" i="8"/>
  <c r="S1457" i="8"/>
  <c r="P1457" i="8"/>
  <c r="O1457" i="8"/>
  <c r="N1457" i="8"/>
  <c r="M1457" i="8"/>
  <c r="U1456" i="8"/>
  <c r="T1456" i="8"/>
  <c r="S1456" i="8"/>
  <c r="P1456" i="8"/>
  <c r="O1456" i="8"/>
  <c r="N1456" i="8"/>
  <c r="M1456" i="8"/>
  <c r="U1455" i="8"/>
  <c r="T1455" i="8"/>
  <c r="S1455" i="8"/>
  <c r="P1455" i="8"/>
  <c r="O1455" i="8"/>
  <c r="N1455" i="8"/>
  <c r="M1455" i="8"/>
  <c r="U1454" i="8"/>
  <c r="T1454" i="8"/>
  <c r="S1454" i="8"/>
  <c r="P1454" i="8"/>
  <c r="O1454" i="8"/>
  <c r="N1454" i="8"/>
  <c r="M1454" i="8"/>
  <c r="U1453" i="8"/>
  <c r="T1453" i="8"/>
  <c r="S1453" i="8"/>
  <c r="P1453" i="8"/>
  <c r="O1453" i="8"/>
  <c r="N1453" i="8"/>
  <c r="M1453" i="8"/>
  <c r="U1452" i="8"/>
  <c r="T1452" i="8"/>
  <c r="S1452" i="8"/>
  <c r="P1452" i="8"/>
  <c r="O1452" i="8"/>
  <c r="N1452" i="8"/>
  <c r="M1452" i="8"/>
  <c r="U1451" i="8"/>
  <c r="T1451" i="8"/>
  <c r="S1451" i="8"/>
  <c r="P1451" i="8"/>
  <c r="O1451" i="8"/>
  <c r="N1451" i="8"/>
  <c r="M1451" i="8"/>
  <c r="U1450" i="8"/>
  <c r="T1450" i="8"/>
  <c r="S1450" i="8"/>
  <c r="P1450" i="8"/>
  <c r="O1450" i="8"/>
  <c r="N1450" i="8"/>
  <c r="M1450" i="8"/>
  <c r="U1449" i="8"/>
  <c r="T1449" i="8"/>
  <c r="S1449" i="8"/>
  <c r="P1449" i="8"/>
  <c r="O1449" i="8"/>
  <c r="N1449" i="8"/>
  <c r="M1449" i="8"/>
  <c r="U1448" i="8"/>
  <c r="T1448" i="8"/>
  <c r="S1448" i="8"/>
  <c r="P1448" i="8"/>
  <c r="O1448" i="8"/>
  <c r="N1448" i="8"/>
  <c r="M1448" i="8"/>
  <c r="U1447" i="8"/>
  <c r="T1447" i="8"/>
  <c r="S1447" i="8"/>
  <c r="P1447" i="8"/>
  <c r="O1447" i="8"/>
  <c r="N1447" i="8"/>
  <c r="M1447" i="8"/>
  <c r="U1446" i="8"/>
  <c r="T1446" i="8"/>
  <c r="S1446" i="8"/>
  <c r="P1446" i="8"/>
  <c r="O1446" i="8"/>
  <c r="N1446" i="8"/>
  <c r="M1446" i="8"/>
  <c r="U1445" i="8"/>
  <c r="T1445" i="8"/>
  <c r="S1445" i="8"/>
  <c r="P1445" i="8"/>
  <c r="O1445" i="8"/>
  <c r="N1445" i="8"/>
  <c r="M1445" i="8"/>
  <c r="U1444" i="8"/>
  <c r="T1444" i="8"/>
  <c r="S1444" i="8"/>
  <c r="P1444" i="8"/>
  <c r="O1444" i="8"/>
  <c r="N1444" i="8"/>
  <c r="M1444" i="8"/>
  <c r="U1443" i="8"/>
  <c r="T1443" i="8"/>
  <c r="S1443" i="8"/>
  <c r="P1443" i="8"/>
  <c r="O1443" i="8"/>
  <c r="N1443" i="8"/>
  <c r="M1443" i="8"/>
  <c r="U1442" i="8"/>
  <c r="T1442" i="8"/>
  <c r="S1442" i="8"/>
  <c r="P1442" i="8"/>
  <c r="O1442" i="8"/>
  <c r="N1442" i="8"/>
  <c r="M1442" i="8"/>
  <c r="U1441" i="8"/>
  <c r="T1441" i="8"/>
  <c r="S1441" i="8"/>
  <c r="P1441" i="8"/>
  <c r="O1441" i="8"/>
  <c r="N1441" i="8"/>
  <c r="M1441" i="8"/>
  <c r="U1440" i="8"/>
  <c r="T1440" i="8"/>
  <c r="S1440" i="8"/>
  <c r="P1440" i="8"/>
  <c r="O1440" i="8"/>
  <c r="N1440" i="8"/>
  <c r="M1440" i="8"/>
  <c r="U1439" i="8"/>
  <c r="T1439" i="8"/>
  <c r="S1439" i="8"/>
  <c r="P1439" i="8"/>
  <c r="O1439" i="8"/>
  <c r="N1439" i="8"/>
  <c r="M1439" i="8"/>
  <c r="U1438" i="8"/>
  <c r="T1438" i="8"/>
  <c r="S1438" i="8"/>
  <c r="P1438" i="8"/>
  <c r="O1438" i="8"/>
  <c r="N1438" i="8"/>
  <c r="M1438" i="8"/>
  <c r="U1437" i="8"/>
  <c r="T1437" i="8"/>
  <c r="S1437" i="8"/>
  <c r="P1437" i="8"/>
  <c r="O1437" i="8"/>
  <c r="N1437" i="8"/>
  <c r="M1437" i="8"/>
  <c r="U1436" i="8"/>
  <c r="T1436" i="8"/>
  <c r="S1436" i="8"/>
  <c r="P1436" i="8"/>
  <c r="O1436" i="8"/>
  <c r="N1436" i="8"/>
  <c r="M1436" i="8"/>
  <c r="U1435" i="8"/>
  <c r="T1435" i="8"/>
  <c r="S1435" i="8"/>
  <c r="P1435" i="8"/>
  <c r="O1435" i="8"/>
  <c r="N1435" i="8"/>
  <c r="M1435" i="8"/>
  <c r="U1434" i="8"/>
  <c r="T1434" i="8"/>
  <c r="S1434" i="8"/>
  <c r="P1434" i="8"/>
  <c r="O1434" i="8"/>
  <c r="N1434" i="8"/>
  <c r="M1434" i="8"/>
  <c r="U1433" i="8"/>
  <c r="T1433" i="8"/>
  <c r="S1433" i="8"/>
  <c r="P1433" i="8"/>
  <c r="O1433" i="8"/>
  <c r="N1433" i="8"/>
  <c r="M1433" i="8"/>
  <c r="U1432" i="8"/>
  <c r="T1432" i="8"/>
  <c r="S1432" i="8"/>
  <c r="P1432" i="8"/>
  <c r="O1432" i="8"/>
  <c r="N1432" i="8"/>
  <c r="M1432" i="8"/>
  <c r="U1431" i="8"/>
  <c r="T1431" i="8"/>
  <c r="S1431" i="8"/>
  <c r="P1431" i="8"/>
  <c r="O1431" i="8"/>
  <c r="N1431" i="8"/>
  <c r="M1431" i="8"/>
  <c r="U1430" i="8"/>
  <c r="T1430" i="8"/>
  <c r="S1430" i="8"/>
  <c r="P1430" i="8"/>
  <c r="O1430" i="8"/>
  <c r="N1430" i="8"/>
  <c r="M1430" i="8"/>
  <c r="U1429" i="8"/>
  <c r="T1429" i="8"/>
  <c r="S1429" i="8"/>
  <c r="P1429" i="8"/>
  <c r="O1429" i="8"/>
  <c r="N1429" i="8"/>
  <c r="M1429" i="8"/>
  <c r="U1428" i="8"/>
  <c r="T1428" i="8"/>
  <c r="S1428" i="8"/>
  <c r="P1428" i="8"/>
  <c r="O1428" i="8"/>
  <c r="N1428" i="8"/>
  <c r="M1428" i="8"/>
  <c r="U1427" i="8"/>
  <c r="T1427" i="8"/>
  <c r="S1427" i="8"/>
  <c r="P1427" i="8"/>
  <c r="O1427" i="8"/>
  <c r="N1427" i="8"/>
  <c r="M1427" i="8"/>
  <c r="U1426" i="8"/>
  <c r="T1426" i="8"/>
  <c r="S1426" i="8"/>
  <c r="P1426" i="8"/>
  <c r="O1426" i="8"/>
  <c r="N1426" i="8"/>
  <c r="M1426" i="8"/>
  <c r="U1425" i="8"/>
  <c r="T1425" i="8"/>
  <c r="S1425" i="8"/>
  <c r="P1425" i="8"/>
  <c r="O1425" i="8"/>
  <c r="N1425" i="8"/>
  <c r="M1425" i="8"/>
  <c r="U1424" i="8"/>
  <c r="T1424" i="8"/>
  <c r="S1424" i="8"/>
  <c r="P1424" i="8"/>
  <c r="O1424" i="8"/>
  <c r="N1424" i="8"/>
  <c r="M1424" i="8"/>
  <c r="U1423" i="8"/>
  <c r="T1423" i="8"/>
  <c r="S1423" i="8"/>
  <c r="P1423" i="8"/>
  <c r="O1423" i="8"/>
  <c r="N1423" i="8"/>
  <c r="M1423" i="8"/>
  <c r="U1422" i="8"/>
  <c r="T1422" i="8"/>
  <c r="S1422" i="8"/>
  <c r="P1422" i="8"/>
  <c r="O1422" i="8"/>
  <c r="N1422" i="8"/>
  <c r="M1422" i="8"/>
  <c r="U1421" i="8"/>
  <c r="T1421" i="8"/>
  <c r="S1421" i="8"/>
  <c r="P1421" i="8"/>
  <c r="O1421" i="8"/>
  <c r="N1421" i="8"/>
  <c r="M1421" i="8"/>
  <c r="U1420" i="8"/>
  <c r="T1420" i="8"/>
  <c r="S1420" i="8"/>
  <c r="P1420" i="8"/>
  <c r="O1420" i="8"/>
  <c r="N1420" i="8"/>
  <c r="M1420" i="8"/>
  <c r="U1419" i="8"/>
  <c r="T1419" i="8"/>
  <c r="S1419" i="8"/>
  <c r="P1419" i="8"/>
  <c r="O1419" i="8"/>
  <c r="N1419" i="8"/>
  <c r="M1419" i="8"/>
  <c r="U1418" i="8"/>
  <c r="T1418" i="8"/>
  <c r="S1418" i="8"/>
  <c r="P1418" i="8"/>
  <c r="O1418" i="8"/>
  <c r="N1418" i="8"/>
  <c r="M1418" i="8"/>
  <c r="U1417" i="8"/>
  <c r="T1417" i="8"/>
  <c r="S1417" i="8"/>
  <c r="P1417" i="8"/>
  <c r="O1417" i="8"/>
  <c r="N1417" i="8"/>
  <c r="M1417" i="8"/>
  <c r="U1416" i="8"/>
  <c r="T1416" i="8"/>
  <c r="S1416" i="8"/>
  <c r="P1416" i="8"/>
  <c r="O1416" i="8"/>
  <c r="N1416" i="8"/>
  <c r="M1416" i="8"/>
  <c r="U1415" i="8"/>
  <c r="T1415" i="8"/>
  <c r="S1415" i="8"/>
  <c r="P1415" i="8"/>
  <c r="O1415" i="8"/>
  <c r="N1415" i="8"/>
  <c r="M1415" i="8"/>
  <c r="U1414" i="8"/>
  <c r="T1414" i="8"/>
  <c r="S1414" i="8"/>
  <c r="P1414" i="8"/>
  <c r="O1414" i="8"/>
  <c r="N1414" i="8"/>
  <c r="M1414" i="8"/>
  <c r="U1413" i="8"/>
  <c r="T1413" i="8"/>
  <c r="S1413" i="8"/>
  <c r="P1413" i="8"/>
  <c r="O1413" i="8"/>
  <c r="N1413" i="8"/>
  <c r="M1413" i="8"/>
  <c r="U1412" i="8"/>
  <c r="T1412" i="8"/>
  <c r="S1412" i="8"/>
  <c r="P1412" i="8"/>
  <c r="O1412" i="8"/>
  <c r="N1412" i="8"/>
  <c r="M1412" i="8"/>
  <c r="U1411" i="8"/>
  <c r="T1411" i="8"/>
  <c r="S1411" i="8"/>
  <c r="P1411" i="8"/>
  <c r="O1411" i="8"/>
  <c r="N1411" i="8"/>
  <c r="M1411" i="8"/>
  <c r="U1410" i="8"/>
  <c r="T1410" i="8"/>
  <c r="S1410" i="8"/>
  <c r="P1410" i="8"/>
  <c r="O1410" i="8"/>
  <c r="N1410" i="8"/>
  <c r="M1410" i="8"/>
  <c r="U1409" i="8"/>
  <c r="T1409" i="8"/>
  <c r="S1409" i="8"/>
  <c r="P1409" i="8"/>
  <c r="O1409" i="8"/>
  <c r="N1409" i="8"/>
  <c r="M1409" i="8"/>
  <c r="U1408" i="8"/>
  <c r="T1408" i="8"/>
  <c r="S1408" i="8"/>
  <c r="P1408" i="8"/>
  <c r="O1408" i="8"/>
  <c r="N1408" i="8"/>
  <c r="M1408" i="8"/>
  <c r="U1407" i="8"/>
  <c r="T1407" i="8"/>
  <c r="S1407" i="8"/>
  <c r="P1407" i="8"/>
  <c r="O1407" i="8"/>
  <c r="N1407" i="8"/>
  <c r="M1407" i="8"/>
  <c r="U1406" i="8"/>
  <c r="T1406" i="8"/>
  <c r="S1406" i="8"/>
  <c r="P1406" i="8"/>
  <c r="O1406" i="8"/>
  <c r="N1406" i="8"/>
  <c r="M1406" i="8"/>
  <c r="U1405" i="8"/>
  <c r="T1405" i="8"/>
  <c r="S1405" i="8"/>
  <c r="P1405" i="8"/>
  <c r="O1405" i="8"/>
  <c r="N1405" i="8"/>
  <c r="M1405" i="8"/>
  <c r="U1404" i="8"/>
  <c r="T1404" i="8"/>
  <c r="S1404" i="8"/>
  <c r="P1404" i="8"/>
  <c r="O1404" i="8"/>
  <c r="N1404" i="8"/>
  <c r="M1404" i="8"/>
  <c r="U1403" i="8"/>
  <c r="T1403" i="8"/>
  <c r="S1403" i="8"/>
  <c r="P1403" i="8"/>
  <c r="O1403" i="8"/>
  <c r="N1403" i="8"/>
  <c r="M1403" i="8"/>
  <c r="U1402" i="8"/>
  <c r="T1402" i="8"/>
  <c r="S1402" i="8"/>
  <c r="P1402" i="8"/>
  <c r="O1402" i="8"/>
  <c r="N1402" i="8"/>
  <c r="M1402" i="8"/>
  <c r="U1401" i="8"/>
  <c r="T1401" i="8"/>
  <c r="S1401" i="8"/>
  <c r="P1401" i="8"/>
  <c r="O1401" i="8"/>
  <c r="N1401" i="8"/>
  <c r="M1401" i="8"/>
  <c r="U1400" i="8"/>
  <c r="T1400" i="8"/>
  <c r="S1400" i="8"/>
  <c r="P1400" i="8"/>
  <c r="O1400" i="8"/>
  <c r="N1400" i="8"/>
  <c r="M1400" i="8"/>
  <c r="U1399" i="8"/>
  <c r="T1399" i="8"/>
  <c r="S1399" i="8"/>
  <c r="P1399" i="8"/>
  <c r="O1399" i="8"/>
  <c r="N1399" i="8"/>
  <c r="M1399" i="8"/>
  <c r="U1398" i="8"/>
  <c r="T1398" i="8"/>
  <c r="S1398" i="8"/>
  <c r="P1398" i="8"/>
  <c r="O1398" i="8"/>
  <c r="N1398" i="8"/>
  <c r="M1398" i="8"/>
  <c r="U1397" i="8"/>
  <c r="T1397" i="8"/>
  <c r="S1397" i="8"/>
  <c r="P1397" i="8"/>
  <c r="O1397" i="8"/>
  <c r="N1397" i="8"/>
  <c r="M1397" i="8"/>
  <c r="U1396" i="8"/>
  <c r="T1396" i="8"/>
  <c r="S1396" i="8"/>
  <c r="P1396" i="8"/>
  <c r="O1396" i="8"/>
  <c r="N1396" i="8"/>
  <c r="M1396" i="8"/>
  <c r="U1395" i="8"/>
  <c r="T1395" i="8"/>
  <c r="S1395" i="8"/>
  <c r="P1395" i="8"/>
  <c r="O1395" i="8"/>
  <c r="N1395" i="8"/>
  <c r="M1395" i="8"/>
  <c r="U1394" i="8"/>
  <c r="T1394" i="8"/>
  <c r="S1394" i="8"/>
  <c r="P1394" i="8"/>
  <c r="O1394" i="8"/>
  <c r="N1394" i="8"/>
  <c r="M1394" i="8"/>
  <c r="U1393" i="8"/>
  <c r="T1393" i="8"/>
  <c r="S1393" i="8"/>
  <c r="P1393" i="8"/>
  <c r="O1393" i="8"/>
  <c r="N1393" i="8"/>
  <c r="M1393" i="8"/>
  <c r="U1392" i="8"/>
  <c r="T1392" i="8"/>
  <c r="S1392" i="8"/>
  <c r="P1392" i="8"/>
  <c r="O1392" i="8"/>
  <c r="N1392" i="8"/>
  <c r="M1392" i="8"/>
  <c r="U1391" i="8"/>
  <c r="T1391" i="8"/>
  <c r="S1391" i="8"/>
  <c r="P1391" i="8"/>
  <c r="O1391" i="8"/>
  <c r="N1391" i="8"/>
  <c r="M1391" i="8"/>
  <c r="U1390" i="8"/>
  <c r="T1390" i="8"/>
  <c r="S1390" i="8"/>
  <c r="P1390" i="8"/>
  <c r="O1390" i="8"/>
  <c r="N1390" i="8"/>
  <c r="M1390" i="8"/>
  <c r="U1389" i="8"/>
  <c r="T1389" i="8"/>
  <c r="S1389" i="8"/>
  <c r="P1389" i="8"/>
  <c r="O1389" i="8"/>
  <c r="N1389" i="8"/>
  <c r="M1389" i="8"/>
  <c r="U1388" i="8"/>
  <c r="T1388" i="8"/>
  <c r="S1388" i="8"/>
  <c r="P1388" i="8"/>
  <c r="O1388" i="8"/>
  <c r="N1388" i="8"/>
  <c r="M1388" i="8"/>
  <c r="U1387" i="8"/>
  <c r="T1387" i="8"/>
  <c r="S1387" i="8"/>
  <c r="P1387" i="8"/>
  <c r="O1387" i="8"/>
  <c r="N1387" i="8"/>
  <c r="M1387" i="8"/>
  <c r="U1386" i="8"/>
  <c r="T1386" i="8"/>
  <c r="S1386" i="8"/>
  <c r="P1386" i="8"/>
  <c r="O1386" i="8"/>
  <c r="N1386" i="8"/>
  <c r="M1386" i="8"/>
  <c r="U1385" i="8"/>
  <c r="T1385" i="8"/>
  <c r="S1385" i="8"/>
  <c r="P1385" i="8"/>
  <c r="O1385" i="8"/>
  <c r="N1385" i="8"/>
  <c r="M1385" i="8"/>
  <c r="U1384" i="8"/>
  <c r="T1384" i="8"/>
  <c r="S1384" i="8"/>
  <c r="P1384" i="8"/>
  <c r="O1384" i="8"/>
  <c r="N1384" i="8"/>
  <c r="M1384" i="8"/>
  <c r="U1383" i="8"/>
  <c r="T1383" i="8"/>
  <c r="S1383" i="8"/>
  <c r="P1383" i="8"/>
  <c r="O1383" i="8"/>
  <c r="N1383" i="8"/>
  <c r="M1383" i="8"/>
  <c r="U1382" i="8"/>
  <c r="T1382" i="8"/>
  <c r="S1382" i="8"/>
  <c r="P1382" i="8"/>
  <c r="O1382" i="8"/>
  <c r="N1382" i="8"/>
  <c r="M1382" i="8"/>
  <c r="U1381" i="8"/>
  <c r="T1381" i="8"/>
  <c r="S1381" i="8"/>
  <c r="P1381" i="8"/>
  <c r="O1381" i="8"/>
  <c r="N1381" i="8"/>
  <c r="M1381" i="8"/>
  <c r="U1380" i="8"/>
  <c r="T1380" i="8"/>
  <c r="S1380" i="8"/>
  <c r="P1380" i="8"/>
  <c r="O1380" i="8"/>
  <c r="N1380" i="8"/>
  <c r="M1380" i="8"/>
  <c r="U1379" i="8"/>
  <c r="T1379" i="8"/>
  <c r="S1379" i="8"/>
  <c r="P1379" i="8"/>
  <c r="O1379" i="8"/>
  <c r="N1379" i="8"/>
  <c r="M1379" i="8"/>
  <c r="U1378" i="8"/>
  <c r="T1378" i="8"/>
  <c r="S1378" i="8"/>
  <c r="P1378" i="8"/>
  <c r="O1378" i="8"/>
  <c r="N1378" i="8"/>
  <c r="M1378" i="8"/>
  <c r="U1377" i="8"/>
  <c r="T1377" i="8"/>
  <c r="S1377" i="8"/>
  <c r="P1377" i="8"/>
  <c r="O1377" i="8"/>
  <c r="N1377" i="8"/>
  <c r="M1377" i="8"/>
  <c r="U1376" i="8"/>
  <c r="T1376" i="8"/>
  <c r="S1376" i="8"/>
  <c r="P1376" i="8"/>
  <c r="O1376" i="8"/>
  <c r="N1376" i="8"/>
  <c r="M1376" i="8"/>
  <c r="U1375" i="8"/>
  <c r="T1375" i="8"/>
  <c r="S1375" i="8"/>
  <c r="P1375" i="8"/>
  <c r="O1375" i="8"/>
  <c r="N1375" i="8"/>
  <c r="M1375" i="8"/>
  <c r="U1374" i="8"/>
  <c r="T1374" i="8"/>
  <c r="S1374" i="8"/>
  <c r="P1374" i="8"/>
  <c r="O1374" i="8"/>
  <c r="N1374" i="8"/>
  <c r="M1374" i="8"/>
  <c r="U1373" i="8"/>
  <c r="T1373" i="8"/>
  <c r="S1373" i="8"/>
  <c r="P1373" i="8"/>
  <c r="O1373" i="8"/>
  <c r="N1373" i="8"/>
  <c r="M1373" i="8"/>
  <c r="U1372" i="8"/>
  <c r="T1372" i="8"/>
  <c r="S1372" i="8"/>
  <c r="P1372" i="8"/>
  <c r="O1372" i="8"/>
  <c r="N1372" i="8"/>
  <c r="M1372" i="8"/>
  <c r="U1371" i="8"/>
  <c r="T1371" i="8"/>
  <c r="S1371" i="8"/>
  <c r="P1371" i="8"/>
  <c r="O1371" i="8"/>
  <c r="N1371" i="8"/>
  <c r="M1371" i="8"/>
  <c r="U1370" i="8"/>
  <c r="T1370" i="8"/>
  <c r="S1370" i="8"/>
  <c r="P1370" i="8"/>
  <c r="O1370" i="8"/>
  <c r="N1370" i="8"/>
  <c r="M1370" i="8"/>
  <c r="U1369" i="8"/>
  <c r="T1369" i="8"/>
  <c r="S1369" i="8"/>
  <c r="P1369" i="8"/>
  <c r="O1369" i="8"/>
  <c r="N1369" i="8"/>
  <c r="M1369" i="8"/>
  <c r="U1368" i="8"/>
  <c r="T1368" i="8"/>
  <c r="S1368" i="8"/>
  <c r="P1368" i="8"/>
  <c r="O1368" i="8"/>
  <c r="N1368" i="8"/>
  <c r="M1368" i="8"/>
  <c r="U1367" i="8"/>
  <c r="T1367" i="8"/>
  <c r="S1367" i="8"/>
  <c r="P1367" i="8"/>
  <c r="O1367" i="8"/>
  <c r="N1367" i="8"/>
  <c r="M1367" i="8"/>
  <c r="U1366" i="8"/>
  <c r="T1366" i="8"/>
  <c r="S1366" i="8"/>
  <c r="P1366" i="8"/>
  <c r="O1366" i="8"/>
  <c r="N1366" i="8"/>
  <c r="M1366" i="8"/>
  <c r="U1365" i="8"/>
  <c r="T1365" i="8"/>
  <c r="S1365" i="8"/>
  <c r="P1365" i="8"/>
  <c r="O1365" i="8"/>
  <c r="N1365" i="8"/>
  <c r="M1365" i="8"/>
  <c r="U1364" i="8"/>
  <c r="T1364" i="8"/>
  <c r="S1364" i="8"/>
  <c r="P1364" i="8"/>
  <c r="O1364" i="8"/>
  <c r="N1364" i="8"/>
  <c r="M1364" i="8"/>
  <c r="U1363" i="8"/>
  <c r="T1363" i="8"/>
  <c r="S1363" i="8"/>
  <c r="P1363" i="8"/>
  <c r="O1363" i="8"/>
  <c r="N1363" i="8"/>
  <c r="M1363" i="8"/>
  <c r="U1362" i="8"/>
  <c r="T1362" i="8"/>
  <c r="S1362" i="8"/>
  <c r="P1362" i="8"/>
  <c r="O1362" i="8"/>
  <c r="N1362" i="8"/>
  <c r="M1362" i="8"/>
  <c r="U1361" i="8"/>
  <c r="T1361" i="8"/>
  <c r="S1361" i="8"/>
  <c r="P1361" i="8"/>
  <c r="O1361" i="8"/>
  <c r="N1361" i="8"/>
  <c r="M1361" i="8"/>
  <c r="U1360" i="8"/>
  <c r="T1360" i="8"/>
  <c r="S1360" i="8"/>
  <c r="P1360" i="8"/>
  <c r="O1360" i="8"/>
  <c r="N1360" i="8"/>
  <c r="M1360" i="8"/>
  <c r="U1359" i="8"/>
  <c r="T1359" i="8"/>
  <c r="S1359" i="8"/>
  <c r="P1359" i="8"/>
  <c r="O1359" i="8"/>
  <c r="N1359" i="8"/>
  <c r="M1359" i="8"/>
  <c r="U1358" i="8"/>
  <c r="T1358" i="8"/>
  <c r="S1358" i="8"/>
  <c r="P1358" i="8"/>
  <c r="O1358" i="8"/>
  <c r="N1358" i="8"/>
  <c r="M1358" i="8"/>
  <c r="U1357" i="8"/>
  <c r="T1357" i="8"/>
  <c r="S1357" i="8"/>
  <c r="P1357" i="8"/>
  <c r="O1357" i="8"/>
  <c r="N1357" i="8"/>
  <c r="M1357" i="8"/>
  <c r="U1356" i="8"/>
  <c r="T1356" i="8"/>
  <c r="S1356" i="8"/>
  <c r="P1356" i="8"/>
  <c r="O1356" i="8"/>
  <c r="N1356" i="8"/>
  <c r="M1356" i="8"/>
  <c r="U1355" i="8"/>
  <c r="T1355" i="8"/>
  <c r="S1355" i="8"/>
  <c r="P1355" i="8"/>
  <c r="O1355" i="8"/>
  <c r="N1355" i="8"/>
  <c r="M1355" i="8"/>
  <c r="U1354" i="8"/>
  <c r="T1354" i="8"/>
  <c r="S1354" i="8"/>
  <c r="P1354" i="8"/>
  <c r="O1354" i="8"/>
  <c r="N1354" i="8"/>
  <c r="M1354" i="8"/>
  <c r="U1353" i="8"/>
  <c r="T1353" i="8"/>
  <c r="S1353" i="8"/>
  <c r="P1353" i="8"/>
  <c r="O1353" i="8"/>
  <c r="N1353" i="8"/>
  <c r="M1353" i="8"/>
  <c r="U1352" i="8"/>
  <c r="T1352" i="8"/>
  <c r="S1352" i="8"/>
  <c r="P1352" i="8"/>
  <c r="O1352" i="8"/>
  <c r="N1352" i="8"/>
  <c r="M1352" i="8"/>
  <c r="U1351" i="8"/>
  <c r="T1351" i="8"/>
  <c r="S1351" i="8"/>
  <c r="P1351" i="8"/>
  <c r="O1351" i="8"/>
  <c r="N1351" i="8"/>
  <c r="M1351" i="8"/>
  <c r="U1350" i="8"/>
  <c r="T1350" i="8"/>
  <c r="S1350" i="8"/>
  <c r="P1350" i="8"/>
  <c r="O1350" i="8"/>
  <c r="N1350" i="8"/>
  <c r="M1350" i="8"/>
  <c r="U1349" i="8"/>
  <c r="T1349" i="8"/>
  <c r="S1349" i="8"/>
  <c r="P1349" i="8"/>
  <c r="O1349" i="8"/>
  <c r="N1349" i="8"/>
  <c r="M1349" i="8"/>
  <c r="U1348" i="8"/>
  <c r="T1348" i="8"/>
  <c r="S1348" i="8"/>
  <c r="P1348" i="8"/>
  <c r="O1348" i="8"/>
  <c r="N1348" i="8"/>
  <c r="M1348" i="8"/>
  <c r="U1347" i="8"/>
  <c r="T1347" i="8"/>
  <c r="S1347" i="8"/>
  <c r="P1347" i="8"/>
  <c r="O1347" i="8"/>
  <c r="N1347" i="8"/>
  <c r="M1347" i="8"/>
  <c r="U1346" i="8"/>
  <c r="T1346" i="8"/>
  <c r="S1346" i="8"/>
  <c r="P1346" i="8"/>
  <c r="O1346" i="8"/>
  <c r="N1346" i="8"/>
  <c r="M1346" i="8"/>
  <c r="U1345" i="8"/>
  <c r="T1345" i="8"/>
  <c r="S1345" i="8"/>
  <c r="P1345" i="8"/>
  <c r="O1345" i="8"/>
  <c r="N1345" i="8"/>
  <c r="M1345" i="8"/>
  <c r="U1344" i="8"/>
  <c r="T1344" i="8"/>
  <c r="S1344" i="8"/>
  <c r="P1344" i="8"/>
  <c r="O1344" i="8"/>
  <c r="N1344" i="8"/>
  <c r="M1344" i="8"/>
  <c r="U1343" i="8"/>
  <c r="T1343" i="8"/>
  <c r="S1343" i="8"/>
  <c r="P1343" i="8"/>
  <c r="O1343" i="8"/>
  <c r="N1343" i="8"/>
  <c r="M1343" i="8"/>
  <c r="U1342" i="8"/>
  <c r="T1342" i="8"/>
  <c r="S1342" i="8"/>
  <c r="P1342" i="8"/>
  <c r="O1342" i="8"/>
  <c r="N1342" i="8"/>
  <c r="M1342" i="8"/>
  <c r="U1341" i="8"/>
  <c r="T1341" i="8"/>
  <c r="S1341" i="8"/>
  <c r="P1341" i="8"/>
  <c r="O1341" i="8"/>
  <c r="N1341" i="8"/>
  <c r="M1341" i="8"/>
  <c r="U1340" i="8"/>
  <c r="T1340" i="8"/>
  <c r="S1340" i="8"/>
  <c r="P1340" i="8"/>
  <c r="O1340" i="8"/>
  <c r="N1340" i="8"/>
  <c r="M1340" i="8"/>
  <c r="U1339" i="8"/>
  <c r="T1339" i="8"/>
  <c r="S1339" i="8"/>
  <c r="P1339" i="8"/>
  <c r="O1339" i="8"/>
  <c r="N1339" i="8"/>
  <c r="M1339" i="8"/>
  <c r="U1338" i="8"/>
  <c r="T1338" i="8"/>
  <c r="S1338" i="8"/>
  <c r="P1338" i="8"/>
  <c r="O1338" i="8"/>
  <c r="N1338" i="8"/>
  <c r="M1338" i="8"/>
  <c r="U1337" i="8"/>
  <c r="T1337" i="8"/>
  <c r="S1337" i="8"/>
  <c r="P1337" i="8"/>
  <c r="O1337" i="8"/>
  <c r="N1337" i="8"/>
  <c r="M1337" i="8"/>
  <c r="U1336" i="8"/>
  <c r="T1336" i="8"/>
  <c r="S1336" i="8"/>
  <c r="P1336" i="8"/>
  <c r="O1336" i="8"/>
  <c r="N1336" i="8"/>
  <c r="M1336" i="8"/>
  <c r="U1335" i="8"/>
  <c r="T1335" i="8"/>
  <c r="S1335" i="8"/>
  <c r="P1335" i="8"/>
  <c r="O1335" i="8"/>
  <c r="N1335" i="8"/>
  <c r="M1335" i="8"/>
  <c r="U1334" i="8"/>
  <c r="T1334" i="8"/>
  <c r="S1334" i="8"/>
  <c r="P1334" i="8"/>
  <c r="O1334" i="8"/>
  <c r="N1334" i="8"/>
  <c r="M1334" i="8"/>
  <c r="U1333" i="8"/>
  <c r="T1333" i="8"/>
  <c r="S1333" i="8"/>
  <c r="P1333" i="8"/>
  <c r="O1333" i="8"/>
  <c r="N1333" i="8"/>
  <c r="M1333" i="8"/>
  <c r="U1332" i="8"/>
  <c r="T1332" i="8"/>
  <c r="S1332" i="8"/>
  <c r="P1332" i="8"/>
  <c r="O1332" i="8"/>
  <c r="N1332" i="8"/>
  <c r="M1332" i="8"/>
  <c r="U1331" i="8"/>
  <c r="T1331" i="8"/>
  <c r="S1331" i="8"/>
  <c r="P1331" i="8"/>
  <c r="O1331" i="8"/>
  <c r="N1331" i="8"/>
  <c r="M1331" i="8"/>
  <c r="U1330" i="8"/>
  <c r="T1330" i="8"/>
  <c r="S1330" i="8"/>
  <c r="P1330" i="8"/>
  <c r="O1330" i="8"/>
  <c r="N1330" i="8"/>
  <c r="M1330" i="8"/>
  <c r="U1329" i="8"/>
  <c r="T1329" i="8"/>
  <c r="S1329" i="8"/>
  <c r="P1329" i="8"/>
  <c r="O1329" i="8"/>
  <c r="N1329" i="8"/>
  <c r="M1329" i="8"/>
  <c r="U1328" i="8"/>
  <c r="T1328" i="8"/>
  <c r="S1328" i="8"/>
  <c r="P1328" i="8"/>
  <c r="O1328" i="8"/>
  <c r="N1328" i="8"/>
  <c r="M1328" i="8"/>
  <c r="U1327" i="8"/>
  <c r="T1327" i="8"/>
  <c r="S1327" i="8"/>
  <c r="P1327" i="8"/>
  <c r="O1327" i="8"/>
  <c r="N1327" i="8"/>
  <c r="M1327" i="8"/>
  <c r="U1326" i="8"/>
  <c r="T1326" i="8"/>
  <c r="S1326" i="8"/>
  <c r="P1326" i="8"/>
  <c r="O1326" i="8"/>
  <c r="N1326" i="8"/>
  <c r="M1326" i="8"/>
  <c r="U1325" i="8"/>
  <c r="T1325" i="8"/>
  <c r="S1325" i="8"/>
  <c r="P1325" i="8"/>
  <c r="O1325" i="8"/>
  <c r="N1325" i="8"/>
  <c r="M1325" i="8"/>
  <c r="U1324" i="8"/>
  <c r="T1324" i="8"/>
  <c r="S1324" i="8"/>
  <c r="P1324" i="8"/>
  <c r="O1324" i="8"/>
  <c r="N1324" i="8"/>
  <c r="M1324" i="8"/>
  <c r="U1323" i="8"/>
  <c r="T1323" i="8"/>
  <c r="S1323" i="8"/>
  <c r="P1323" i="8"/>
  <c r="O1323" i="8"/>
  <c r="N1323" i="8"/>
  <c r="M1323" i="8"/>
  <c r="U1322" i="8"/>
  <c r="T1322" i="8"/>
  <c r="S1322" i="8"/>
  <c r="P1322" i="8"/>
  <c r="O1322" i="8"/>
  <c r="N1322" i="8"/>
  <c r="M1322" i="8"/>
  <c r="U1321" i="8"/>
  <c r="T1321" i="8"/>
  <c r="S1321" i="8"/>
  <c r="P1321" i="8"/>
  <c r="O1321" i="8"/>
  <c r="N1321" i="8"/>
  <c r="M1321" i="8"/>
  <c r="U1320" i="8"/>
  <c r="T1320" i="8"/>
  <c r="S1320" i="8"/>
  <c r="P1320" i="8"/>
  <c r="O1320" i="8"/>
  <c r="N1320" i="8"/>
  <c r="M1320" i="8"/>
  <c r="U1319" i="8"/>
  <c r="T1319" i="8"/>
  <c r="S1319" i="8"/>
  <c r="P1319" i="8"/>
  <c r="O1319" i="8"/>
  <c r="N1319" i="8"/>
  <c r="M1319" i="8"/>
  <c r="U1318" i="8"/>
  <c r="T1318" i="8"/>
  <c r="S1318" i="8"/>
  <c r="P1318" i="8"/>
  <c r="O1318" i="8"/>
  <c r="N1318" i="8"/>
  <c r="M1318" i="8"/>
  <c r="U1317" i="8"/>
  <c r="T1317" i="8"/>
  <c r="S1317" i="8"/>
  <c r="P1317" i="8"/>
  <c r="O1317" i="8"/>
  <c r="N1317" i="8"/>
  <c r="M1317" i="8"/>
  <c r="U1316" i="8"/>
  <c r="T1316" i="8"/>
  <c r="S1316" i="8"/>
  <c r="P1316" i="8"/>
  <c r="O1316" i="8"/>
  <c r="N1316" i="8"/>
  <c r="M1316" i="8"/>
  <c r="U1315" i="8"/>
  <c r="T1315" i="8"/>
  <c r="S1315" i="8"/>
  <c r="P1315" i="8"/>
  <c r="O1315" i="8"/>
  <c r="N1315" i="8"/>
  <c r="M1315" i="8"/>
  <c r="U1314" i="8"/>
  <c r="T1314" i="8"/>
  <c r="S1314" i="8"/>
  <c r="P1314" i="8"/>
  <c r="O1314" i="8"/>
  <c r="N1314" i="8"/>
  <c r="M1314" i="8"/>
  <c r="U1313" i="8"/>
  <c r="T1313" i="8"/>
  <c r="S1313" i="8"/>
  <c r="P1313" i="8"/>
  <c r="O1313" i="8"/>
  <c r="N1313" i="8"/>
  <c r="M1313" i="8"/>
  <c r="U1312" i="8"/>
  <c r="T1312" i="8"/>
  <c r="S1312" i="8"/>
  <c r="P1312" i="8"/>
  <c r="O1312" i="8"/>
  <c r="N1312" i="8"/>
  <c r="M1312" i="8"/>
  <c r="U1311" i="8"/>
  <c r="T1311" i="8"/>
  <c r="S1311" i="8"/>
  <c r="P1311" i="8"/>
  <c r="O1311" i="8"/>
  <c r="N1311" i="8"/>
  <c r="M1311" i="8"/>
  <c r="U1310" i="8"/>
  <c r="T1310" i="8"/>
  <c r="S1310" i="8"/>
  <c r="P1310" i="8"/>
  <c r="O1310" i="8"/>
  <c r="N1310" i="8"/>
  <c r="M1310" i="8"/>
  <c r="U1309" i="8"/>
  <c r="T1309" i="8"/>
  <c r="S1309" i="8"/>
  <c r="P1309" i="8"/>
  <c r="O1309" i="8"/>
  <c r="N1309" i="8"/>
  <c r="M1309" i="8"/>
  <c r="U1308" i="8"/>
  <c r="T1308" i="8"/>
  <c r="S1308" i="8"/>
  <c r="P1308" i="8"/>
  <c r="O1308" i="8"/>
  <c r="N1308" i="8"/>
  <c r="M1308" i="8"/>
  <c r="U1307" i="8"/>
  <c r="T1307" i="8"/>
  <c r="S1307" i="8"/>
  <c r="P1307" i="8"/>
  <c r="O1307" i="8"/>
  <c r="N1307" i="8"/>
  <c r="M1307" i="8"/>
  <c r="U1306" i="8"/>
  <c r="T1306" i="8"/>
  <c r="S1306" i="8"/>
  <c r="P1306" i="8"/>
  <c r="O1306" i="8"/>
  <c r="N1306" i="8"/>
  <c r="M1306" i="8"/>
  <c r="U1305" i="8"/>
  <c r="T1305" i="8"/>
  <c r="S1305" i="8"/>
  <c r="P1305" i="8"/>
  <c r="O1305" i="8"/>
  <c r="N1305" i="8"/>
  <c r="M1305" i="8"/>
  <c r="U1304" i="8"/>
  <c r="T1304" i="8"/>
  <c r="S1304" i="8"/>
  <c r="P1304" i="8"/>
  <c r="O1304" i="8"/>
  <c r="N1304" i="8"/>
  <c r="M1304" i="8"/>
  <c r="U1303" i="8"/>
  <c r="T1303" i="8"/>
  <c r="S1303" i="8"/>
  <c r="P1303" i="8"/>
  <c r="O1303" i="8"/>
  <c r="N1303" i="8"/>
  <c r="M1303" i="8"/>
  <c r="U1302" i="8"/>
  <c r="T1302" i="8"/>
  <c r="S1302" i="8"/>
  <c r="P1302" i="8"/>
  <c r="O1302" i="8"/>
  <c r="N1302" i="8"/>
  <c r="M1302" i="8"/>
  <c r="U1301" i="8"/>
  <c r="T1301" i="8"/>
  <c r="S1301" i="8"/>
  <c r="P1301" i="8"/>
  <c r="O1301" i="8"/>
  <c r="N1301" i="8"/>
  <c r="M1301" i="8"/>
  <c r="U1300" i="8"/>
  <c r="T1300" i="8"/>
  <c r="S1300" i="8"/>
  <c r="P1300" i="8"/>
  <c r="O1300" i="8"/>
  <c r="N1300" i="8"/>
  <c r="M1300" i="8"/>
  <c r="U1299" i="8"/>
  <c r="T1299" i="8"/>
  <c r="S1299" i="8"/>
  <c r="P1299" i="8"/>
  <c r="O1299" i="8"/>
  <c r="N1299" i="8"/>
  <c r="M1299" i="8"/>
  <c r="U1298" i="8"/>
  <c r="T1298" i="8"/>
  <c r="S1298" i="8"/>
  <c r="P1298" i="8"/>
  <c r="O1298" i="8"/>
  <c r="N1298" i="8"/>
  <c r="M1298" i="8"/>
  <c r="U1297" i="8"/>
  <c r="T1297" i="8"/>
  <c r="S1297" i="8"/>
  <c r="P1297" i="8"/>
  <c r="O1297" i="8"/>
  <c r="N1297" i="8"/>
  <c r="M1297" i="8"/>
  <c r="U1296" i="8"/>
  <c r="T1296" i="8"/>
  <c r="S1296" i="8"/>
  <c r="P1296" i="8"/>
  <c r="O1296" i="8"/>
  <c r="N1296" i="8"/>
  <c r="M1296" i="8"/>
  <c r="U1295" i="8"/>
  <c r="T1295" i="8"/>
  <c r="S1295" i="8"/>
  <c r="P1295" i="8"/>
  <c r="O1295" i="8"/>
  <c r="N1295" i="8"/>
  <c r="M1295" i="8"/>
  <c r="U1294" i="8"/>
  <c r="T1294" i="8"/>
  <c r="S1294" i="8"/>
  <c r="P1294" i="8"/>
  <c r="O1294" i="8"/>
  <c r="N1294" i="8"/>
  <c r="M1294" i="8"/>
  <c r="U1293" i="8"/>
  <c r="T1293" i="8"/>
  <c r="S1293" i="8"/>
  <c r="P1293" i="8"/>
  <c r="O1293" i="8"/>
  <c r="N1293" i="8"/>
  <c r="M1293" i="8"/>
  <c r="U1292" i="8"/>
  <c r="T1292" i="8"/>
  <c r="S1292" i="8"/>
  <c r="P1292" i="8"/>
  <c r="O1292" i="8"/>
  <c r="N1292" i="8"/>
  <c r="M1292" i="8"/>
  <c r="U1291" i="8"/>
  <c r="T1291" i="8"/>
  <c r="S1291" i="8"/>
  <c r="P1291" i="8"/>
  <c r="O1291" i="8"/>
  <c r="N1291" i="8"/>
  <c r="M1291" i="8"/>
  <c r="U1290" i="8"/>
  <c r="T1290" i="8"/>
  <c r="S1290" i="8"/>
  <c r="P1290" i="8"/>
  <c r="O1290" i="8"/>
  <c r="N1290" i="8"/>
  <c r="M1290" i="8"/>
  <c r="U1289" i="8"/>
  <c r="T1289" i="8"/>
  <c r="S1289" i="8"/>
  <c r="P1289" i="8"/>
  <c r="O1289" i="8"/>
  <c r="N1289" i="8"/>
  <c r="M1289" i="8"/>
  <c r="U1288" i="8"/>
  <c r="T1288" i="8"/>
  <c r="S1288" i="8"/>
  <c r="P1288" i="8"/>
  <c r="O1288" i="8"/>
  <c r="N1288" i="8"/>
  <c r="M1288" i="8"/>
  <c r="U1287" i="8"/>
  <c r="T1287" i="8"/>
  <c r="S1287" i="8"/>
  <c r="P1287" i="8"/>
  <c r="O1287" i="8"/>
  <c r="N1287" i="8"/>
  <c r="M1287" i="8"/>
  <c r="U1286" i="8"/>
  <c r="T1286" i="8"/>
  <c r="S1286" i="8"/>
  <c r="P1286" i="8"/>
  <c r="O1286" i="8"/>
  <c r="N1286" i="8"/>
  <c r="M1286" i="8"/>
  <c r="U1285" i="8"/>
  <c r="T1285" i="8"/>
  <c r="S1285" i="8"/>
  <c r="P1285" i="8"/>
  <c r="O1285" i="8"/>
  <c r="N1285" i="8"/>
  <c r="M1285" i="8"/>
  <c r="U1284" i="8"/>
  <c r="T1284" i="8"/>
  <c r="S1284" i="8"/>
  <c r="P1284" i="8"/>
  <c r="O1284" i="8"/>
  <c r="N1284" i="8"/>
  <c r="M1284" i="8"/>
  <c r="U1283" i="8"/>
  <c r="T1283" i="8"/>
  <c r="S1283" i="8"/>
  <c r="P1283" i="8"/>
  <c r="O1283" i="8"/>
  <c r="N1283" i="8"/>
  <c r="M1283" i="8"/>
  <c r="U1282" i="8"/>
  <c r="T1282" i="8"/>
  <c r="S1282" i="8"/>
  <c r="P1282" i="8"/>
  <c r="O1282" i="8"/>
  <c r="N1282" i="8"/>
  <c r="M1282" i="8"/>
  <c r="U1281" i="8"/>
  <c r="T1281" i="8"/>
  <c r="S1281" i="8"/>
  <c r="P1281" i="8"/>
  <c r="O1281" i="8"/>
  <c r="N1281" i="8"/>
  <c r="M1281" i="8"/>
  <c r="U1280" i="8"/>
  <c r="T1280" i="8"/>
  <c r="S1280" i="8"/>
  <c r="P1280" i="8"/>
  <c r="O1280" i="8"/>
  <c r="N1280" i="8"/>
  <c r="M1280" i="8"/>
  <c r="U1279" i="8"/>
  <c r="T1279" i="8"/>
  <c r="S1279" i="8"/>
  <c r="P1279" i="8"/>
  <c r="O1279" i="8"/>
  <c r="N1279" i="8"/>
  <c r="M1279" i="8"/>
  <c r="U1278" i="8"/>
  <c r="T1278" i="8"/>
  <c r="S1278" i="8"/>
  <c r="P1278" i="8"/>
  <c r="O1278" i="8"/>
  <c r="N1278" i="8"/>
  <c r="M1278" i="8"/>
  <c r="U1277" i="8"/>
  <c r="T1277" i="8"/>
  <c r="S1277" i="8"/>
  <c r="P1277" i="8"/>
  <c r="O1277" i="8"/>
  <c r="N1277" i="8"/>
  <c r="M1277" i="8"/>
  <c r="U1276" i="8"/>
  <c r="T1276" i="8"/>
  <c r="S1276" i="8"/>
  <c r="P1276" i="8"/>
  <c r="O1276" i="8"/>
  <c r="N1276" i="8"/>
  <c r="M1276" i="8"/>
  <c r="U1275" i="8"/>
  <c r="T1275" i="8"/>
  <c r="S1275" i="8"/>
  <c r="P1275" i="8"/>
  <c r="O1275" i="8"/>
  <c r="N1275" i="8"/>
  <c r="M1275" i="8"/>
  <c r="U1274" i="8"/>
  <c r="T1274" i="8"/>
  <c r="S1274" i="8"/>
  <c r="P1274" i="8"/>
  <c r="O1274" i="8"/>
  <c r="N1274" i="8"/>
  <c r="M1274" i="8"/>
  <c r="U1273" i="8"/>
  <c r="T1273" i="8"/>
  <c r="S1273" i="8"/>
  <c r="P1273" i="8"/>
  <c r="O1273" i="8"/>
  <c r="N1273" i="8"/>
  <c r="M1273" i="8"/>
  <c r="U1272" i="8"/>
  <c r="T1272" i="8"/>
  <c r="S1272" i="8"/>
  <c r="P1272" i="8"/>
  <c r="O1272" i="8"/>
  <c r="N1272" i="8"/>
  <c r="M1272" i="8"/>
  <c r="U1271" i="8"/>
  <c r="T1271" i="8"/>
  <c r="S1271" i="8"/>
  <c r="P1271" i="8"/>
  <c r="O1271" i="8"/>
  <c r="N1271" i="8"/>
  <c r="M1271" i="8"/>
  <c r="U1270" i="8"/>
  <c r="T1270" i="8"/>
  <c r="S1270" i="8"/>
  <c r="P1270" i="8"/>
  <c r="O1270" i="8"/>
  <c r="N1270" i="8"/>
  <c r="M1270" i="8"/>
  <c r="U1269" i="8"/>
  <c r="T1269" i="8"/>
  <c r="S1269" i="8"/>
  <c r="P1269" i="8"/>
  <c r="O1269" i="8"/>
  <c r="N1269" i="8"/>
  <c r="M1269" i="8"/>
  <c r="U1268" i="8"/>
  <c r="T1268" i="8"/>
  <c r="S1268" i="8"/>
  <c r="P1268" i="8"/>
  <c r="O1268" i="8"/>
  <c r="N1268" i="8"/>
  <c r="M1268" i="8"/>
  <c r="U1267" i="8"/>
  <c r="T1267" i="8"/>
  <c r="S1267" i="8"/>
  <c r="P1267" i="8"/>
  <c r="O1267" i="8"/>
  <c r="N1267" i="8"/>
  <c r="M1267" i="8"/>
  <c r="U1266" i="8"/>
  <c r="T1266" i="8"/>
  <c r="S1266" i="8"/>
  <c r="P1266" i="8"/>
  <c r="O1266" i="8"/>
  <c r="N1266" i="8"/>
  <c r="M1266" i="8"/>
  <c r="U1265" i="8"/>
  <c r="T1265" i="8"/>
  <c r="S1265" i="8"/>
  <c r="P1265" i="8"/>
  <c r="O1265" i="8"/>
  <c r="N1265" i="8"/>
  <c r="M1265" i="8"/>
  <c r="U1264" i="8"/>
  <c r="T1264" i="8"/>
  <c r="S1264" i="8"/>
  <c r="P1264" i="8"/>
  <c r="O1264" i="8"/>
  <c r="N1264" i="8"/>
  <c r="M1264" i="8"/>
  <c r="U1263" i="8"/>
  <c r="T1263" i="8"/>
  <c r="S1263" i="8"/>
  <c r="P1263" i="8"/>
  <c r="O1263" i="8"/>
  <c r="N1263" i="8"/>
  <c r="M1263" i="8"/>
  <c r="U1262" i="8"/>
  <c r="T1262" i="8"/>
  <c r="S1262" i="8"/>
  <c r="P1262" i="8"/>
  <c r="O1262" i="8"/>
  <c r="N1262" i="8"/>
  <c r="M1262" i="8"/>
  <c r="U1261" i="8"/>
  <c r="T1261" i="8"/>
  <c r="S1261" i="8"/>
  <c r="P1261" i="8"/>
  <c r="O1261" i="8"/>
  <c r="N1261" i="8"/>
  <c r="M1261" i="8"/>
  <c r="U1260" i="8"/>
  <c r="T1260" i="8"/>
  <c r="S1260" i="8"/>
  <c r="P1260" i="8"/>
  <c r="O1260" i="8"/>
  <c r="N1260" i="8"/>
  <c r="M1260" i="8"/>
  <c r="U1259" i="8"/>
  <c r="T1259" i="8"/>
  <c r="S1259" i="8"/>
  <c r="P1259" i="8"/>
  <c r="O1259" i="8"/>
  <c r="N1259" i="8"/>
  <c r="M1259" i="8"/>
  <c r="U1258" i="8"/>
  <c r="T1258" i="8"/>
  <c r="S1258" i="8"/>
  <c r="P1258" i="8"/>
  <c r="O1258" i="8"/>
  <c r="N1258" i="8"/>
  <c r="M1258" i="8"/>
  <c r="U1257" i="8"/>
  <c r="T1257" i="8"/>
  <c r="S1257" i="8"/>
  <c r="P1257" i="8"/>
  <c r="O1257" i="8"/>
  <c r="N1257" i="8"/>
  <c r="M1257" i="8"/>
  <c r="U1256" i="8"/>
  <c r="T1256" i="8"/>
  <c r="S1256" i="8"/>
  <c r="P1256" i="8"/>
  <c r="O1256" i="8"/>
  <c r="N1256" i="8"/>
  <c r="M1256" i="8"/>
  <c r="U1255" i="8"/>
  <c r="T1255" i="8"/>
  <c r="S1255" i="8"/>
  <c r="P1255" i="8"/>
  <c r="O1255" i="8"/>
  <c r="N1255" i="8"/>
  <c r="M1255" i="8"/>
  <c r="U1254" i="8"/>
  <c r="T1254" i="8"/>
  <c r="S1254" i="8"/>
  <c r="P1254" i="8"/>
  <c r="O1254" i="8"/>
  <c r="N1254" i="8"/>
  <c r="M1254" i="8"/>
  <c r="U1253" i="8"/>
  <c r="T1253" i="8"/>
  <c r="S1253" i="8"/>
  <c r="P1253" i="8"/>
  <c r="O1253" i="8"/>
  <c r="N1253" i="8"/>
  <c r="M1253" i="8"/>
  <c r="U1252" i="8"/>
  <c r="T1252" i="8"/>
  <c r="S1252" i="8"/>
  <c r="P1252" i="8"/>
  <c r="O1252" i="8"/>
  <c r="N1252" i="8"/>
  <c r="M1252" i="8"/>
  <c r="U1251" i="8"/>
  <c r="T1251" i="8"/>
  <c r="S1251" i="8"/>
  <c r="P1251" i="8"/>
  <c r="O1251" i="8"/>
  <c r="N1251" i="8"/>
  <c r="M1251" i="8"/>
  <c r="U1250" i="8"/>
  <c r="T1250" i="8"/>
  <c r="S1250" i="8"/>
  <c r="P1250" i="8"/>
  <c r="O1250" i="8"/>
  <c r="N1250" i="8"/>
  <c r="M1250" i="8"/>
  <c r="U1249" i="8"/>
  <c r="T1249" i="8"/>
  <c r="S1249" i="8"/>
  <c r="P1249" i="8"/>
  <c r="O1249" i="8"/>
  <c r="N1249" i="8"/>
  <c r="M1249" i="8"/>
  <c r="U1248" i="8"/>
  <c r="T1248" i="8"/>
  <c r="S1248" i="8"/>
  <c r="P1248" i="8"/>
  <c r="O1248" i="8"/>
  <c r="N1248" i="8"/>
  <c r="M1248" i="8"/>
  <c r="U1247" i="8"/>
  <c r="T1247" i="8"/>
  <c r="S1247" i="8"/>
  <c r="P1247" i="8"/>
  <c r="O1247" i="8"/>
  <c r="N1247" i="8"/>
  <c r="M1247" i="8"/>
  <c r="U1246" i="8"/>
  <c r="T1246" i="8"/>
  <c r="S1246" i="8"/>
  <c r="P1246" i="8"/>
  <c r="O1246" i="8"/>
  <c r="N1246" i="8"/>
  <c r="M1246" i="8"/>
  <c r="U1245" i="8"/>
  <c r="T1245" i="8"/>
  <c r="S1245" i="8"/>
  <c r="P1245" i="8"/>
  <c r="O1245" i="8"/>
  <c r="N1245" i="8"/>
  <c r="M1245" i="8"/>
  <c r="U1244" i="8"/>
  <c r="T1244" i="8"/>
  <c r="S1244" i="8"/>
  <c r="P1244" i="8"/>
  <c r="O1244" i="8"/>
  <c r="N1244" i="8"/>
  <c r="M1244" i="8"/>
  <c r="U1243" i="8"/>
  <c r="T1243" i="8"/>
  <c r="S1243" i="8"/>
  <c r="P1243" i="8"/>
  <c r="O1243" i="8"/>
  <c r="N1243" i="8"/>
  <c r="M1243" i="8"/>
  <c r="U1242" i="8"/>
  <c r="T1242" i="8"/>
  <c r="S1242" i="8"/>
  <c r="P1242" i="8"/>
  <c r="O1242" i="8"/>
  <c r="N1242" i="8"/>
  <c r="M1242" i="8"/>
  <c r="U1241" i="8"/>
  <c r="T1241" i="8"/>
  <c r="S1241" i="8"/>
  <c r="P1241" i="8"/>
  <c r="O1241" i="8"/>
  <c r="N1241" i="8"/>
  <c r="M1241" i="8"/>
  <c r="U1240" i="8"/>
  <c r="T1240" i="8"/>
  <c r="S1240" i="8"/>
  <c r="P1240" i="8"/>
  <c r="O1240" i="8"/>
  <c r="N1240" i="8"/>
  <c r="M1240" i="8"/>
  <c r="U1239" i="8"/>
  <c r="T1239" i="8"/>
  <c r="S1239" i="8"/>
  <c r="P1239" i="8"/>
  <c r="O1239" i="8"/>
  <c r="N1239" i="8"/>
  <c r="M1239" i="8"/>
  <c r="U1238" i="8"/>
  <c r="T1238" i="8"/>
  <c r="S1238" i="8"/>
  <c r="P1238" i="8"/>
  <c r="O1238" i="8"/>
  <c r="N1238" i="8"/>
  <c r="M1238" i="8"/>
  <c r="U1237" i="8"/>
  <c r="T1237" i="8"/>
  <c r="S1237" i="8"/>
  <c r="P1237" i="8"/>
  <c r="O1237" i="8"/>
  <c r="N1237" i="8"/>
  <c r="M1237" i="8"/>
  <c r="U1236" i="8"/>
  <c r="T1236" i="8"/>
  <c r="S1236" i="8"/>
  <c r="P1236" i="8"/>
  <c r="O1236" i="8"/>
  <c r="N1236" i="8"/>
  <c r="M1236" i="8"/>
  <c r="U1235" i="8"/>
  <c r="T1235" i="8"/>
  <c r="S1235" i="8"/>
  <c r="P1235" i="8"/>
  <c r="O1235" i="8"/>
  <c r="N1235" i="8"/>
  <c r="M1235" i="8"/>
  <c r="U1234" i="8"/>
  <c r="T1234" i="8"/>
  <c r="S1234" i="8"/>
  <c r="P1234" i="8"/>
  <c r="O1234" i="8"/>
  <c r="N1234" i="8"/>
  <c r="M1234" i="8"/>
  <c r="U1233" i="8"/>
  <c r="T1233" i="8"/>
  <c r="S1233" i="8"/>
  <c r="P1233" i="8"/>
  <c r="O1233" i="8"/>
  <c r="N1233" i="8"/>
  <c r="M1233" i="8"/>
  <c r="U1232" i="8"/>
  <c r="T1232" i="8"/>
  <c r="S1232" i="8"/>
  <c r="P1232" i="8"/>
  <c r="O1232" i="8"/>
  <c r="N1232" i="8"/>
  <c r="M1232" i="8"/>
  <c r="U1231" i="8"/>
  <c r="T1231" i="8"/>
  <c r="S1231" i="8"/>
  <c r="P1231" i="8"/>
  <c r="O1231" i="8"/>
  <c r="N1231" i="8"/>
  <c r="M1231" i="8"/>
  <c r="U1230" i="8"/>
  <c r="T1230" i="8"/>
  <c r="S1230" i="8"/>
  <c r="P1230" i="8"/>
  <c r="O1230" i="8"/>
  <c r="N1230" i="8"/>
  <c r="M1230" i="8"/>
  <c r="U1229" i="8"/>
  <c r="T1229" i="8"/>
  <c r="S1229" i="8"/>
  <c r="P1229" i="8"/>
  <c r="O1229" i="8"/>
  <c r="N1229" i="8"/>
  <c r="M1229" i="8"/>
  <c r="U1228" i="8"/>
  <c r="T1228" i="8"/>
  <c r="S1228" i="8"/>
  <c r="P1228" i="8"/>
  <c r="O1228" i="8"/>
  <c r="N1228" i="8"/>
  <c r="M1228" i="8"/>
  <c r="U1227" i="8"/>
  <c r="T1227" i="8"/>
  <c r="S1227" i="8"/>
  <c r="P1227" i="8"/>
  <c r="O1227" i="8"/>
  <c r="N1227" i="8"/>
  <c r="M1227" i="8"/>
  <c r="U1226" i="8"/>
  <c r="T1226" i="8"/>
  <c r="S1226" i="8"/>
  <c r="P1226" i="8"/>
  <c r="O1226" i="8"/>
  <c r="N1226" i="8"/>
  <c r="M1226" i="8"/>
  <c r="U1225" i="8"/>
  <c r="T1225" i="8"/>
  <c r="S1225" i="8"/>
  <c r="P1225" i="8"/>
  <c r="O1225" i="8"/>
  <c r="N1225" i="8"/>
  <c r="M1225" i="8"/>
  <c r="U1224" i="8"/>
  <c r="T1224" i="8"/>
  <c r="S1224" i="8"/>
  <c r="P1224" i="8"/>
  <c r="O1224" i="8"/>
  <c r="N1224" i="8"/>
  <c r="M1224" i="8"/>
  <c r="U1223" i="8"/>
  <c r="T1223" i="8"/>
  <c r="S1223" i="8"/>
  <c r="P1223" i="8"/>
  <c r="O1223" i="8"/>
  <c r="N1223" i="8"/>
  <c r="M1223" i="8"/>
  <c r="U1222" i="8"/>
  <c r="T1222" i="8"/>
  <c r="S1222" i="8"/>
  <c r="P1222" i="8"/>
  <c r="O1222" i="8"/>
  <c r="N1222" i="8"/>
  <c r="M1222" i="8"/>
  <c r="U1221" i="8"/>
  <c r="T1221" i="8"/>
  <c r="S1221" i="8"/>
  <c r="P1221" i="8"/>
  <c r="O1221" i="8"/>
  <c r="N1221" i="8"/>
  <c r="M1221" i="8"/>
  <c r="U1220" i="8"/>
  <c r="T1220" i="8"/>
  <c r="S1220" i="8"/>
  <c r="P1220" i="8"/>
  <c r="O1220" i="8"/>
  <c r="N1220" i="8"/>
  <c r="M1220" i="8"/>
  <c r="U1219" i="8"/>
  <c r="T1219" i="8"/>
  <c r="S1219" i="8"/>
  <c r="P1219" i="8"/>
  <c r="O1219" i="8"/>
  <c r="N1219" i="8"/>
  <c r="M1219" i="8"/>
  <c r="U1218" i="8"/>
  <c r="T1218" i="8"/>
  <c r="S1218" i="8"/>
  <c r="P1218" i="8"/>
  <c r="O1218" i="8"/>
  <c r="N1218" i="8"/>
  <c r="M1218" i="8"/>
  <c r="U1217" i="8"/>
  <c r="T1217" i="8"/>
  <c r="S1217" i="8"/>
  <c r="P1217" i="8"/>
  <c r="O1217" i="8"/>
  <c r="N1217" i="8"/>
  <c r="M1217" i="8"/>
  <c r="U1216" i="8"/>
  <c r="T1216" i="8"/>
  <c r="S1216" i="8"/>
  <c r="P1216" i="8"/>
  <c r="O1216" i="8"/>
  <c r="N1216" i="8"/>
  <c r="M1216" i="8"/>
  <c r="U1215" i="8"/>
  <c r="T1215" i="8"/>
  <c r="S1215" i="8"/>
  <c r="P1215" i="8"/>
  <c r="O1215" i="8"/>
  <c r="N1215" i="8"/>
  <c r="M1215" i="8"/>
  <c r="U1214" i="8"/>
  <c r="T1214" i="8"/>
  <c r="S1214" i="8"/>
  <c r="P1214" i="8"/>
  <c r="O1214" i="8"/>
  <c r="N1214" i="8"/>
  <c r="M1214" i="8"/>
  <c r="U1213" i="8"/>
  <c r="T1213" i="8"/>
  <c r="S1213" i="8"/>
  <c r="P1213" i="8"/>
  <c r="O1213" i="8"/>
  <c r="N1213" i="8"/>
  <c r="M1213" i="8"/>
  <c r="U1212" i="8"/>
  <c r="T1212" i="8"/>
  <c r="S1212" i="8"/>
  <c r="P1212" i="8"/>
  <c r="O1212" i="8"/>
  <c r="N1212" i="8"/>
  <c r="M1212" i="8"/>
  <c r="U1211" i="8"/>
  <c r="T1211" i="8"/>
  <c r="S1211" i="8"/>
  <c r="P1211" i="8"/>
  <c r="O1211" i="8"/>
  <c r="N1211" i="8"/>
  <c r="M1211" i="8"/>
  <c r="U1210" i="8"/>
  <c r="T1210" i="8"/>
  <c r="S1210" i="8"/>
  <c r="P1210" i="8"/>
  <c r="O1210" i="8"/>
  <c r="N1210" i="8"/>
  <c r="M1210" i="8"/>
  <c r="U1209" i="8"/>
  <c r="T1209" i="8"/>
  <c r="S1209" i="8"/>
  <c r="P1209" i="8"/>
  <c r="O1209" i="8"/>
  <c r="N1209" i="8"/>
  <c r="M1209" i="8"/>
  <c r="U1208" i="8"/>
  <c r="T1208" i="8"/>
  <c r="S1208" i="8"/>
  <c r="P1208" i="8"/>
  <c r="O1208" i="8"/>
  <c r="N1208" i="8"/>
  <c r="M1208" i="8"/>
  <c r="U1207" i="8"/>
  <c r="T1207" i="8"/>
  <c r="S1207" i="8"/>
  <c r="P1207" i="8"/>
  <c r="O1207" i="8"/>
  <c r="N1207" i="8"/>
  <c r="M1207" i="8"/>
  <c r="U1206" i="8"/>
  <c r="T1206" i="8"/>
  <c r="S1206" i="8"/>
  <c r="P1206" i="8"/>
  <c r="O1206" i="8"/>
  <c r="N1206" i="8"/>
  <c r="M1206" i="8"/>
  <c r="U1205" i="8"/>
  <c r="T1205" i="8"/>
  <c r="S1205" i="8"/>
  <c r="P1205" i="8"/>
  <c r="O1205" i="8"/>
  <c r="N1205" i="8"/>
  <c r="M1205" i="8"/>
  <c r="U1204" i="8"/>
  <c r="T1204" i="8"/>
  <c r="S1204" i="8"/>
  <c r="P1204" i="8"/>
  <c r="O1204" i="8"/>
  <c r="N1204" i="8"/>
  <c r="M1204" i="8"/>
  <c r="U1203" i="8"/>
  <c r="T1203" i="8"/>
  <c r="S1203" i="8"/>
  <c r="P1203" i="8"/>
  <c r="O1203" i="8"/>
  <c r="N1203" i="8"/>
  <c r="M1203" i="8"/>
  <c r="U1202" i="8"/>
  <c r="T1202" i="8"/>
  <c r="S1202" i="8"/>
  <c r="P1202" i="8"/>
  <c r="O1202" i="8"/>
  <c r="N1202" i="8"/>
  <c r="M1202" i="8"/>
  <c r="U1201" i="8"/>
  <c r="T1201" i="8"/>
  <c r="S1201" i="8"/>
  <c r="P1201" i="8"/>
  <c r="O1201" i="8"/>
  <c r="N1201" i="8"/>
  <c r="M1201" i="8"/>
  <c r="U1200" i="8"/>
  <c r="T1200" i="8"/>
  <c r="S1200" i="8"/>
  <c r="P1200" i="8"/>
  <c r="O1200" i="8"/>
  <c r="N1200" i="8"/>
  <c r="M1200" i="8"/>
  <c r="U1199" i="8"/>
  <c r="T1199" i="8"/>
  <c r="S1199" i="8"/>
  <c r="P1199" i="8"/>
  <c r="O1199" i="8"/>
  <c r="N1199" i="8"/>
  <c r="M1199" i="8"/>
  <c r="U1198" i="8"/>
  <c r="T1198" i="8"/>
  <c r="S1198" i="8"/>
  <c r="P1198" i="8"/>
  <c r="O1198" i="8"/>
  <c r="N1198" i="8"/>
  <c r="M1198" i="8"/>
  <c r="U1197" i="8"/>
  <c r="T1197" i="8"/>
  <c r="S1197" i="8"/>
  <c r="P1197" i="8"/>
  <c r="O1197" i="8"/>
  <c r="N1197" i="8"/>
  <c r="M1197" i="8"/>
  <c r="U1196" i="8"/>
  <c r="T1196" i="8"/>
  <c r="S1196" i="8"/>
  <c r="P1196" i="8"/>
  <c r="O1196" i="8"/>
  <c r="N1196" i="8"/>
  <c r="M1196" i="8"/>
  <c r="U1195" i="8"/>
  <c r="T1195" i="8"/>
  <c r="S1195" i="8"/>
  <c r="P1195" i="8"/>
  <c r="O1195" i="8"/>
  <c r="N1195" i="8"/>
  <c r="M1195" i="8"/>
  <c r="U1194" i="8"/>
  <c r="T1194" i="8"/>
  <c r="S1194" i="8"/>
  <c r="P1194" i="8"/>
  <c r="O1194" i="8"/>
  <c r="N1194" i="8"/>
  <c r="M1194" i="8"/>
  <c r="U1193" i="8"/>
  <c r="T1193" i="8"/>
  <c r="S1193" i="8"/>
  <c r="P1193" i="8"/>
  <c r="O1193" i="8"/>
  <c r="N1193" i="8"/>
  <c r="M1193" i="8"/>
  <c r="U1192" i="8"/>
  <c r="T1192" i="8"/>
  <c r="S1192" i="8"/>
  <c r="P1192" i="8"/>
  <c r="O1192" i="8"/>
  <c r="N1192" i="8"/>
  <c r="M1192" i="8"/>
  <c r="U1191" i="8"/>
  <c r="T1191" i="8"/>
  <c r="S1191" i="8"/>
  <c r="P1191" i="8"/>
  <c r="O1191" i="8"/>
  <c r="N1191" i="8"/>
  <c r="M1191" i="8"/>
  <c r="U1190" i="8"/>
  <c r="T1190" i="8"/>
  <c r="S1190" i="8"/>
  <c r="P1190" i="8"/>
  <c r="O1190" i="8"/>
  <c r="N1190" i="8"/>
  <c r="M1190" i="8"/>
  <c r="U1189" i="8"/>
  <c r="T1189" i="8"/>
  <c r="S1189" i="8"/>
  <c r="P1189" i="8"/>
  <c r="O1189" i="8"/>
  <c r="N1189" i="8"/>
  <c r="M1189" i="8"/>
  <c r="U1188" i="8"/>
  <c r="T1188" i="8"/>
  <c r="S1188" i="8"/>
  <c r="P1188" i="8"/>
  <c r="O1188" i="8"/>
  <c r="N1188" i="8"/>
  <c r="M1188" i="8"/>
  <c r="U1187" i="8"/>
  <c r="T1187" i="8"/>
  <c r="S1187" i="8"/>
  <c r="P1187" i="8"/>
  <c r="O1187" i="8"/>
  <c r="N1187" i="8"/>
  <c r="M1187" i="8"/>
  <c r="U1186" i="8"/>
  <c r="T1186" i="8"/>
  <c r="S1186" i="8"/>
  <c r="P1186" i="8"/>
  <c r="O1186" i="8"/>
  <c r="N1186" i="8"/>
  <c r="M1186" i="8"/>
  <c r="U1185" i="8"/>
  <c r="T1185" i="8"/>
  <c r="S1185" i="8"/>
  <c r="P1185" i="8"/>
  <c r="O1185" i="8"/>
  <c r="N1185" i="8"/>
  <c r="M1185" i="8"/>
  <c r="U1184" i="8"/>
  <c r="T1184" i="8"/>
  <c r="S1184" i="8"/>
  <c r="P1184" i="8"/>
  <c r="O1184" i="8"/>
  <c r="N1184" i="8"/>
  <c r="M1184" i="8"/>
  <c r="U1183" i="8"/>
  <c r="T1183" i="8"/>
  <c r="S1183" i="8"/>
  <c r="P1183" i="8"/>
  <c r="O1183" i="8"/>
  <c r="N1183" i="8"/>
  <c r="M1183" i="8"/>
  <c r="U1182" i="8"/>
  <c r="T1182" i="8"/>
  <c r="S1182" i="8"/>
  <c r="P1182" i="8"/>
  <c r="O1182" i="8"/>
  <c r="N1182" i="8"/>
  <c r="M1182" i="8"/>
  <c r="U1181" i="8"/>
  <c r="T1181" i="8"/>
  <c r="S1181" i="8"/>
  <c r="P1181" i="8"/>
  <c r="O1181" i="8"/>
  <c r="N1181" i="8"/>
  <c r="M1181" i="8"/>
  <c r="U1180" i="8"/>
  <c r="T1180" i="8"/>
  <c r="S1180" i="8"/>
  <c r="P1180" i="8"/>
  <c r="O1180" i="8"/>
  <c r="N1180" i="8"/>
  <c r="M1180" i="8"/>
  <c r="U1179" i="8"/>
  <c r="T1179" i="8"/>
  <c r="S1179" i="8"/>
  <c r="P1179" i="8"/>
  <c r="O1179" i="8"/>
  <c r="N1179" i="8"/>
  <c r="M1179" i="8"/>
  <c r="U1178" i="8"/>
  <c r="T1178" i="8"/>
  <c r="S1178" i="8"/>
  <c r="P1178" i="8"/>
  <c r="O1178" i="8"/>
  <c r="N1178" i="8"/>
  <c r="M1178" i="8"/>
  <c r="U1177" i="8"/>
  <c r="T1177" i="8"/>
  <c r="S1177" i="8"/>
  <c r="P1177" i="8"/>
  <c r="O1177" i="8"/>
  <c r="N1177" i="8"/>
  <c r="M1177" i="8"/>
  <c r="U1176" i="8"/>
  <c r="T1176" i="8"/>
  <c r="S1176" i="8"/>
  <c r="P1176" i="8"/>
  <c r="O1176" i="8"/>
  <c r="N1176" i="8"/>
  <c r="M1176" i="8"/>
  <c r="U1175" i="8"/>
  <c r="T1175" i="8"/>
  <c r="S1175" i="8"/>
  <c r="P1175" i="8"/>
  <c r="O1175" i="8"/>
  <c r="N1175" i="8"/>
  <c r="M1175" i="8"/>
  <c r="U1174" i="8"/>
  <c r="T1174" i="8"/>
  <c r="S1174" i="8"/>
  <c r="P1174" i="8"/>
  <c r="O1174" i="8"/>
  <c r="N1174" i="8"/>
  <c r="M1174" i="8"/>
  <c r="U1173" i="8"/>
  <c r="T1173" i="8"/>
  <c r="S1173" i="8"/>
  <c r="P1173" i="8"/>
  <c r="O1173" i="8"/>
  <c r="N1173" i="8"/>
  <c r="M1173" i="8"/>
  <c r="U1172" i="8"/>
  <c r="T1172" i="8"/>
  <c r="S1172" i="8"/>
  <c r="P1172" i="8"/>
  <c r="O1172" i="8"/>
  <c r="N1172" i="8"/>
  <c r="M1172" i="8"/>
  <c r="U1171" i="8"/>
  <c r="T1171" i="8"/>
  <c r="S1171" i="8"/>
  <c r="P1171" i="8"/>
  <c r="O1171" i="8"/>
  <c r="N1171" i="8"/>
  <c r="M1171" i="8"/>
  <c r="U1170" i="8"/>
  <c r="T1170" i="8"/>
  <c r="S1170" i="8"/>
  <c r="P1170" i="8"/>
  <c r="O1170" i="8"/>
  <c r="N1170" i="8"/>
  <c r="M1170" i="8"/>
  <c r="U1169" i="8"/>
  <c r="T1169" i="8"/>
  <c r="S1169" i="8"/>
  <c r="P1169" i="8"/>
  <c r="O1169" i="8"/>
  <c r="N1169" i="8"/>
  <c r="M1169" i="8"/>
  <c r="U1168" i="8"/>
  <c r="T1168" i="8"/>
  <c r="S1168" i="8"/>
  <c r="P1168" i="8"/>
  <c r="O1168" i="8"/>
  <c r="N1168" i="8"/>
  <c r="M1168" i="8"/>
  <c r="U1167" i="8"/>
  <c r="T1167" i="8"/>
  <c r="S1167" i="8"/>
  <c r="P1167" i="8"/>
  <c r="O1167" i="8"/>
  <c r="N1167" i="8"/>
  <c r="M1167" i="8"/>
  <c r="U1166" i="8"/>
  <c r="T1166" i="8"/>
  <c r="S1166" i="8"/>
  <c r="P1166" i="8"/>
  <c r="O1166" i="8"/>
  <c r="N1166" i="8"/>
  <c r="M1166" i="8"/>
  <c r="U1165" i="8"/>
  <c r="T1165" i="8"/>
  <c r="S1165" i="8"/>
  <c r="P1165" i="8"/>
  <c r="O1165" i="8"/>
  <c r="N1165" i="8"/>
  <c r="M1165" i="8"/>
  <c r="U1164" i="8"/>
  <c r="T1164" i="8"/>
  <c r="S1164" i="8"/>
  <c r="P1164" i="8"/>
  <c r="O1164" i="8"/>
  <c r="N1164" i="8"/>
  <c r="M1164" i="8"/>
  <c r="U1163" i="8"/>
  <c r="T1163" i="8"/>
  <c r="S1163" i="8"/>
  <c r="P1163" i="8"/>
  <c r="O1163" i="8"/>
  <c r="N1163" i="8"/>
  <c r="M1163" i="8"/>
  <c r="U1162" i="8"/>
  <c r="T1162" i="8"/>
  <c r="S1162" i="8"/>
  <c r="P1162" i="8"/>
  <c r="O1162" i="8"/>
  <c r="N1162" i="8"/>
  <c r="M1162" i="8"/>
  <c r="U1161" i="8"/>
  <c r="T1161" i="8"/>
  <c r="S1161" i="8"/>
  <c r="P1161" i="8"/>
  <c r="O1161" i="8"/>
  <c r="N1161" i="8"/>
  <c r="M1161" i="8"/>
  <c r="U1160" i="8"/>
  <c r="T1160" i="8"/>
  <c r="S1160" i="8"/>
  <c r="P1160" i="8"/>
  <c r="O1160" i="8"/>
  <c r="N1160" i="8"/>
  <c r="M1160" i="8"/>
  <c r="U1159" i="8"/>
  <c r="T1159" i="8"/>
  <c r="S1159" i="8"/>
  <c r="P1159" i="8"/>
  <c r="O1159" i="8"/>
  <c r="N1159" i="8"/>
  <c r="M1159" i="8"/>
  <c r="U1158" i="8"/>
  <c r="T1158" i="8"/>
  <c r="S1158" i="8"/>
  <c r="P1158" i="8"/>
  <c r="O1158" i="8"/>
  <c r="N1158" i="8"/>
  <c r="M1158" i="8"/>
  <c r="U1157" i="8"/>
  <c r="T1157" i="8"/>
  <c r="S1157" i="8"/>
  <c r="P1157" i="8"/>
  <c r="O1157" i="8"/>
  <c r="N1157" i="8"/>
  <c r="M1157" i="8"/>
  <c r="U1156" i="8"/>
  <c r="T1156" i="8"/>
  <c r="S1156" i="8"/>
  <c r="P1156" i="8"/>
  <c r="O1156" i="8"/>
  <c r="N1156" i="8"/>
  <c r="M1156" i="8"/>
  <c r="U1155" i="8"/>
  <c r="T1155" i="8"/>
  <c r="S1155" i="8"/>
  <c r="P1155" i="8"/>
  <c r="O1155" i="8"/>
  <c r="N1155" i="8"/>
  <c r="M1155" i="8"/>
  <c r="U1154" i="8"/>
  <c r="T1154" i="8"/>
  <c r="S1154" i="8"/>
  <c r="P1154" i="8"/>
  <c r="O1154" i="8"/>
  <c r="N1154" i="8"/>
  <c r="M1154" i="8"/>
  <c r="U1153" i="8"/>
  <c r="T1153" i="8"/>
  <c r="S1153" i="8"/>
  <c r="P1153" i="8"/>
  <c r="O1153" i="8"/>
  <c r="N1153" i="8"/>
  <c r="M1153" i="8"/>
  <c r="U1152" i="8"/>
  <c r="T1152" i="8"/>
  <c r="S1152" i="8"/>
  <c r="P1152" i="8"/>
  <c r="O1152" i="8"/>
  <c r="N1152" i="8"/>
  <c r="M1152" i="8"/>
  <c r="U1151" i="8"/>
  <c r="T1151" i="8"/>
  <c r="S1151" i="8"/>
  <c r="P1151" i="8"/>
  <c r="O1151" i="8"/>
  <c r="N1151" i="8"/>
  <c r="M1151" i="8"/>
  <c r="U1150" i="8"/>
  <c r="T1150" i="8"/>
  <c r="S1150" i="8"/>
  <c r="P1150" i="8"/>
  <c r="O1150" i="8"/>
  <c r="N1150" i="8"/>
  <c r="M1150" i="8"/>
  <c r="U1149" i="8"/>
  <c r="T1149" i="8"/>
  <c r="S1149" i="8"/>
  <c r="P1149" i="8"/>
  <c r="O1149" i="8"/>
  <c r="N1149" i="8"/>
  <c r="M1149" i="8"/>
  <c r="U1148" i="8"/>
  <c r="T1148" i="8"/>
  <c r="S1148" i="8"/>
  <c r="P1148" i="8"/>
  <c r="O1148" i="8"/>
  <c r="N1148" i="8"/>
  <c r="M1148" i="8"/>
  <c r="U1147" i="8"/>
  <c r="T1147" i="8"/>
  <c r="S1147" i="8"/>
  <c r="P1147" i="8"/>
  <c r="O1147" i="8"/>
  <c r="N1147" i="8"/>
  <c r="M1147" i="8"/>
  <c r="U1146" i="8"/>
  <c r="T1146" i="8"/>
  <c r="S1146" i="8"/>
  <c r="P1146" i="8"/>
  <c r="O1146" i="8"/>
  <c r="N1146" i="8"/>
  <c r="M1146" i="8"/>
  <c r="U1145" i="8"/>
  <c r="T1145" i="8"/>
  <c r="S1145" i="8"/>
  <c r="P1145" i="8"/>
  <c r="O1145" i="8"/>
  <c r="N1145" i="8"/>
  <c r="M1145" i="8"/>
  <c r="U1144" i="8"/>
  <c r="T1144" i="8"/>
  <c r="S1144" i="8"/>
  <c r="P1144" i="8"/>
  <c r="O1144" i="8"/>
  <c r="N1144" i="8"/>
  <c r="M1144" i="8"/>
  <c r="U1143" i="8"/>
  <c r="T1143" i="8"/>
  <c r="S1143" i="8"/>
  <c r="P1143" i="8"/>
  <c r="O1143" i="8"/>
  <c r="N1143" i="8"/>
  <c r="M1143" i="8"/>
  <c r="U1142" i="8"/>
  <c r="T1142" i="8"/>
  <c r="S1142" i="8"/>
  <c r="P1142" i="8"/>
  <c r="O1142" i="8"/>
  <c r="N1142" i="8"/>
  <c r="M1142" i="8"/>
  <c r="U1141" i="8"/>
  <c r="T1141" i="8"/>
  <c r="S1141" i="8"/>
  <c r="P1141" i="8"/>
  <c r="O1141" i="8"/>
  <c r="N1141" i="8"/>
  <c r="M1141" i="8"/>
  <c r="U1140" i="8"/>
  <c r="T1140" i="8"/>
  <c r="S1140" i="8"/>
  <c r="P1140" i="8"/>
  <c r="O1140" i="8"/>
  <c r="N1140" i="8"/>
  <c r="M1140" i="8"/>
  <c r="U1139" i="8"/>
  <c r="T1139" i="8"/>
  <c r="S1139" i="8"/>
  <c r="P1139" i="8"/>
  <c r="O1139" i="8"/>
  <c r="N1139" i="8"/>
  <c r="M1139" i="8"/>
  <c r="U1138" i="8"/>
  <c r="T1138" i="8"/>
  <c r="S1138" i="8"/>
  <c r="P1138" i="8"/>
  <c r="O1138" i="8"/>
  <c r="N1138" i="8"/>
  <c r="M1138" i="8"/>
  <c r="U1137" i="8"/>
  <c r="T1137" i="8"/>
  <c r="S1137" i="8"/>
  <c r="P1137" i="8"/>
  <c r="O1137" i="8"/>
  <c r="N1137" i="8"/>
  <c r="M1137" i="8"/>
  <c r="U1136" i="8"/>
  <c r="T1136" i="8"/>
  <c r="S1136" i="8"/>
  <c r="P1136" i="8"/>
  <c r="O1136" i="8"/>
  <c r="N1136" i="8"/>
  <c r="M1136" i="8"/>
  <c r="U1135" i="8"/>
  <c r="T1135" i="8"/>
  <c r="S1135" i="8"/>
  <c r="P1135" i="8"/>
  <c r="O1135" i="8"/>
  <c r="N1135" i="8"/>
  <c r="M1135" i="8"/>
  <c r="U1134" i="8"/>
  <c r="T1134" i="8"/>
  <c r="S1134" i="8"/>
  <c r="P1134" i="8"/>
  <c r="O1134" i="8"/>
  <c r="N1134" i="8"/>
  <c r="M1134" i="8"/>
  <c r="U1133" i="8"/>
  <c r="T1133" i="8"/>
  <c r="S1133" i="8"/>
  <c r="P1133" i="8"/>
  <c r="O1133" i="8"/>
  <c r="N1133" i="8"/>
  <c r="M1133" i="8"/>
  <c r="U1132" i="8"/>
  <c r="T1132" i="8"/>
  <c r="S1132" i="8"/>
  <c r="P1132" i="8"/>
  <c r="O1132" i="8"/>
  <c r="N1132" i="8"/>
  <c r="M1132" i="8"/>
  <c r="U1131" i="8"/>
  <c r="T1131" i="8"/>
  <c r="S1131" i="8"/>
  <c r="P1131" i="8"/>
  <c r="O1131" i="8"/>
  <c r="N1131" i="8"/>
  <c r="M1131" i="8"/>
  <c r="U1130" i="8"/>
  <c r="T1130" i="8"/>
  <c r="S1130" i="8"/>
  <c r="P1130" i="8"/>
  <c r="O1130" i="8"/>
  <c r="N1130" i="8"/>
  <c r="M1130" i="8"/>
  <c r="U1129" i="8"/>
  <c r="T1129" i="8"/>
  <c r="S1129" i="8"/>
  <c r="P1129" i="8"/>
  <c r="O1129" i="8"/>
  <c r="N1129" i="8"/>
  <c r="M1129" i="8"/>
  <c r="U1128" i="8"/>
  <c r="T1128" i="8"/>
  <c r="S1128" i="8"/>
  <c r="P1128" i="8"/>
  <c r="O1128" i="8"/>
  <c r="N1128" i="8"/>
  <c r="M1128" i="8"/>
  <c r="U1127" i="8"/>
  <c r="T1127" i="8"/>
  <c r="S1127" i="8"/>
  <c r="P1127" i="8"/>
  <c r="O1127" i="8"/>
  <c r="N1127" i="8"/>
  <c r="M1127" i="8"/>
  <c r="U1126" i="8"/>
  <c r="T1126" i="8"/>
  <c r="S1126" i="8"/>
  <c r="P1126" i="8"/>
  <c r="O1126" i="8"/>
  <c r="N1126" i="8"/>
  <c r="M1126" i="8"/>
  <c r="U1125" i="8"/>
  <c r="T1125" i="8"/>
  <c r="S1125" i="8"/>
  <c r="P1125" i="8"/>
  <c r="O1125" i="8"/>
  <c r="N1125" i="8"/>
  <c r="M1125" i="8"/>
  <c r="U1124" i="8"/>
  <c r="T1124" i="8"/>
  <c r="S1124" i="8"/>
  <c r="P1124" i="8"/>
  <c r="O1124" i="8"/>
  <c r="N1124" i="8"/>
  <c r="M1124" i="8"/>
  <c r="U1123" i="8"/>
  <c r="T1123" i="8"/>
  <c r="S1123" i="8"/>
  <c r="P1123" i="8"/>
  <c r="O1123" i="8"/>
  <c r="N1123" i="8"/>
  <c r="M1123" i="8"/>
  <c r="U1122" i="8"/>
  <c r="T1122" i="8"/>
  <c r="S1122" i="8"/>
  <c r="P1122" i="8"/>
  <c r="O1122" i="8"/>
  <c r="N1122" i="8"/>
  <c r="M1122" i="8"/>
  <c r="U1121" i="8"/>
  <c r="T1121" i="8"/>
  <c r="S1121" i="8"/>
  <c r="P1121" i="8"/>
  <c r="O1121" i="8"/>
  <c r="N1121" i="8"/>
  <c r="M1121" i="8"/>
  <c r="U1120" i="8"/>
  <c r="T1120" i="8"/>
  <c r="S1120" i="8"/>
  <c r="P1120" i="8"/>
  <c r="O1120" i="8"/>
  <c r="N1120" i="8"/>
  <c r="M1120" i="8"/>
  <c r="U1119" i="8"/>
  <c r="T1119" i="8"/>
  <c r="S1119" i="8"/>
  <c r="P1119" i="8"/>
  <c r="O1119" i="8"/>
  <c r="N1119" i="8"/>
  <c r="M1119" i="8"/>
  <c r="U1118" i="8"/>
  <c r="T1118" i="8"/>
  <c r="S1118" i="8"/>
  <c r="P1118" i="8"/>
  <c r="O1118" i="8"/>
  <c r="N1118" i="8"/>
  <c r="M1118" i="8"/>
  <c r="U1117" i="8"/>
  <c r="T1117" i="8"/>
  <c r="S1117" i="8"/>
  <c r="P1117" i="8"/>
  <c r="O1117" i="8"/>
  <c r="N1117" i="8"/>
  <c r="M1117" i="8"/>
  <c r="U1116" i="8"/>
  <c r="T1116" i="8"/>
  <c r="S1116" i="8"/>
  <c r="P1116" i="8"/>
  <c r="O1116" i="8"/>
  <c r="N1116" i="8"/>
  <c r="M1116" i="8"/>
  <c r="U1115" i="8"/>
  <c r="T1115" i="8"/>
  <c r="S1115" i="8"/>
  <c r="P1115" i="8"/>
  <c r="O1115" i="8"/>
  <c r="N1115" i="8"/>
  <c r="M1115" i="8"/>
  <c r="U1114" i="8"/>
  <c r="T1114" i="8"/>
  <c r="S1114" i="8"/>
  <c r="P1114" i="8"/>
  <c r="O1114" i="8"/>
  <c r="N1114" i="8"/>
  <c r="M1114" i="8"/>
  <c r="U1113" i="8"/>
  <c r="T1113" i="8"/>
  <c r="S1113" i="8"/>
  <c r="P1113" i="8"/>
  <c r="O1113" i="8"/>
  <c r="N1113" i="8"/>
  <c r="M1113" i="8"/>
  <c r="U1112" i="8"/>
  <c r="T1112" i="8"/>
  <c r="S1112" i="8"/>
  <c r="P1112" i="8"/>
  <c r="O1112" i="8"/>
  <c r="N1112" i="8"/>
  <c r="M1112" i="8"/>
  <c r="U1111" i="8"/>
  <c r="T1111" i="8"/>
  <c r="S1111" i="8"/>
  <c r="P1111" i="8"/>
  <c r="O1111" i="8"/>
  <c r="N1111" i="8"/>
  <c r="M1111" i="8"/>
  <c r="U1110" i="8"/>
  <c r="T1110" i="8"/>
  <c r="S1110" i="8"/>
  <c r="P1110" i="8"/>
  <c r="O1110" i="8"/>
  <c r="N1110" i="8"/>
  <c r="M1110" i="8"/>
  <c r="U1109" i="8"/>
  <c r="T1109" i="8"/>
  <c r="S1109" i="8"/>
  <c r="P1109" i="8"/>
  <c r="O1109" i="8"/>
  <c r="N1109" i="8"/>
  <c r="M1109" i="8"/>
  <c r="U1108" i="8"/>
  <c r="T1108" i="8"/>
  <c r="S1108" i="8"/>
  <c r="P1108" i="8"/>
  <c r="O1108" i="8"/>
  <c r="N1108" i="8"/>
  <c r="M1108" i="8"/>
  <c r="U1107" i="8"/>
  <c r="T1107" i="8"/>
  <c r="S1107" i="8"/>
  <c r="P1107" i="8"/>
  <c r="O1107" i="8"/>
  <c r="N1107" i="8"/>
  <c r="M1107" i="8"/>
  <c r="U1106" i="8"/>
  <c r="T1106" i="8"/>
  <c r="S1106" i="8"/>
  <c r="P1106" i="8"/>
  <c r="O1106" i="8"/>
  <c r="N1106" i="8"/>
  <c r="M1106" i="8"/>
  <c r="U1105" i="8"/>
  <c r="T1105" i="8"/>
  <c r="S1105" i="8"/>
  <c r="P1105" i="8"/>
  <c r="O1105" i="8"/>
  <c r="N1105" i="8"/>
  <c r="M1105" i="8"/>
  <c r="U1104" i="8"/>
  <c r="T1104" i="8"/>
  <c r="S1104" i="8"/>
  <c r="P1104" i="8"/>
  <c r="O1104" i="8"/>
  <c r="N1104" i="8"/>
  <c r="M1104" i="8"/>
  <c r="U1103" i="8"/>
  <c r="T1103" i="8"/>
  <c r="S1103" i="8"/>
  <c r="P1103" i="8"/>
  <c r="O1103" i="8"/>
  <c r="N1103" i="8"/>
  <c r="M1103" i="8"/>
  <c r="U1102" i="8"/>
  <c r="T1102" i="8"/>
  <c r="S1102" i="8"/>
  <c r="P1102" i="8"/>
  <c r="O1102" i="8"/>
  <c r="N1102" i="8"/>
  <c r="M1102" i="8"/>
  <c r="U1101" i="8"/>
  <c r="T1101" i="8"/>
  <c r="S1101" i="8"/>
  <c r="P1101" i="8"/>
  <c r="O1101" i="8"/>
  <c r="N1101" i="8"/>
  <c r="M1101" i="8"/>
  <c r="U1100" i="8"/>
  <c r="T1100" i="8"/>
  <c r="S1100" i="8"/>
  <c r="P1100" i="8"/>
  <c r="O1100" i="8"/>
  <c r="N1100" i="8"/>
  <c r="M1100" i="8"/>
  <c r="U1099" i="8"/>
  <c r="T1099" i="8"/>
  <c r="S1099" i="8"/>
  <c r="P1099" i="8"/>
  <c r="O1099" i="8"/>
  <c r="N1099" i="8"/>
  <c r="M1099" i="8"/>
  <c r="U1098" i="8"/>
  <c r="T1098" i="8"/>
  <c r="S1098" i="8"/>
  <c r="P1098" i="8"/>
  <c r="O1098" i="8"/>
  <c r="N1098" i="8"/>
  <c r="M1098" i="8"/>
  <c r="U1097" i="8"/>
  <c r="T1097" i="8"/>
  <c r="S1097" i="8"/>
  <c r="P1097" i="8"/>
  <c r="O1097" i="8"/>
  <c r="N1097" i="8"/>
  <c r="M1097" i="8"/>
  <c r="U1096" i="8"/>
  <c r="T1096" i="8"/>
  <c r="S1096" i="8"/>
  <c r="P1096" i="8"/>
  <c r="O1096" i="8"/>
  <c r="N1096" i="8"/>
  <c r="M1096" i="8"/>
  <c r="U1095" i="8"/>
  <c r="T1095" i="8"/>
  <c r="S1095" i="8"/>
  <c r="P1095" i="8"/>
  <c r="O1095" i="8"/>
  <c r="N1095" i="8"/>
  <c r="M1095" i="8"/>
  <c r="U1094" i="8"/>
  <c r="T1094" i="8"/>
  <c r="S1094" i="8"/>
  <c r="P1094" i="8"/>
  <c r="O1094" i="8"/>
  <c r="N1094" i="8"/>
  <c r="M1094" i="8"/>
  <c r="U1093" i="8"/>
  <c r="T1093" i="8"/>
  <c r="S1093" i="8"/>
  <c r="P1093" i="8"/>
  <c r="O1093" i="8"/>
  <c r="N1093" i="8"/>
  <c r="M1093" i="8"/>
  <c r="U1092" i="8"/>
  <c r="T1092" i="8"/>
  <c r="S1092" i="8"/>
  <c r="P1092" i="8"/>
  <c r="O1092" i="8"/>
  <c r="N1092" i="8"/>
  <c r="M1092" i="8"/>
  <c r="U1091" i="8"/>
  <c r="T1091" i="8"/>
  <c r="S1091" i="8"/>
  <c r="P1091" i="8"/>
  <c r="O1091" i="8"/>
  <c r="N1091" i="8"/>
  <c r="M1091" i="8"/>
  <c r="U1090" i="8"/>
  <c r="T1090" i="8"/>
  <c r="S1090" i="8"/>
  <c r="P1090" i="8"/>
  <c r="O1090" i="8"/>
  <c r="N1090" i="8"/>
  <c r="M1090" i="8"/>
  <c r="U1089" i="8"/>
  <c r="T1089" i="8"/>
  <c r="S1089" i="8"/>
  <c r="P1089" i="8"/>
  <c r="O1089" i="8"/>
  <c r="N1089" i="8"/>
  <c r="M1089" i="8"/>
  <c r="U1088" i="8"/>
  <c r="T1088" i="8"/>
  <c r="S1088" i="8"/>
  <c r="P1088" i="8"/>
  <c r="O1088" i="8"/>
  <c r="N1088" i="8"/>
  <c r="M1088" i="8"/>
  <c r="U1087" i="8"/>
  <c r="T1087" i="8"/>
  <c r="S1087" i="8"/>
  <c r="P1087" i="8"/>
  <c r="O1087" i="8"/>
  <c r="N1087" i="8"/>
  <c r="M1087" i="8"/>
  <c r="U1086" i="8"/>
  <c r="T1086" i="8"/>
  <c r="S1086" i="8"/>
  <c r="P1086" i="8"/>
  <c r="O1086" i="8"/>
  <c r="N1086" i="8"/>
  <c r="M1086" i="8"/>
  <c r="U1085" i="8"/>
  <c r="T1085" i="8"/>
  <c r="S1085" i="8"/>
  <c r="P1085" i="8"/>
  <c r="O1085" i="8"/>
  <c r="N1085" i="8"/>
  <c r="M1085" i="8"/>
  <c r="U1084" i="8"/>
  <c r="T1084" i="8"/>
  <c r="S1084" i="8"/>
  <c r="P1084" i="8"/>
  <c r="O1084" i="8"/>
  <c r="N1084" i="8"/>
  <c r="M1084" i="8"/>
  <c r="U1083" i="8"/>
  <c r="T1083" i="8"/>
  <c r="S1083" i="8"/>
  <c r="P1083" i="8"/>
  <c r="O1083" i="8"/>
  <c r="N1083" i="8"/>
  <c r="M1083" i="8"/>
  <c r="U1082" i="8"/>
  <c r="T1082" i="8"/>
  <c r="S1082" i="8"/>
  <c r="P1082" i="8"/>
  <c r="O1082" i="8"/>
  <c r="N1082" i="8"/>
  <c r="M1082" i="8"/>
  <c r="U1081" i="8"/>
  <c r="T1081" i="8"/>
  <c r="S1081" i="8"/>
  <c r="P1081" i="8"/>
  <c r="O1081" i="8"/>
  <c r="N1081" i="8"/>
  <c r="M1081" i="8"/>
  <c r="U1080" i="8"/>
  <c r="T1080" i="8"/>
  <c r="S1080" i="8"/>
  <c r="P1080" i="8"/>
  <c r="O1080" i="8"/>
  <c r="N1080" i="8"/>
  <c r="M1080" i="8"/>
  <c r="U1079" i="8"/>
  <c r="T1079" i="8"/>
  <c r="S1079" i="8"/>
  <c r="P1079" i="8"/>
  <c r="O1079" i="8"/>
  <c r="N1079" i="8"/>
  <c r="M1079" i="8"/>
  <c r="U1078" i="8"/>
  <c r="T1078" i="8"/>
  <c r="S1078" i="8"/>
  <c r="P1078" i="8"/>
  <c r="O1078" i="8"/>
  <c r="N1078" i="8"/>
  <c r="M1078" i="8"/>
  <c r="U1077" i="8"/>
  <c r="T1077" i="8"/>
  <c r="S1077" i="8"/>
  <c r="P1077" i="8"/>
  <c r="O1077" i="8"/>
  <c r="N1077" i="8"/>
  <c r="M1077" i="8"/>
  <c r="U1076" i="8"/>
  <c r="T1076" i="8"/>
  <c r="S1076" i="8"/>
  <c r="P1076" i="8"/>
  <c r="O1076" i="8"/>
  <c r="N1076" i="8"/>
  <c r="M1076" i="8"/>
  <c r="U1075" i="8"/>
  <c r="T1075" i="8"/>
  <c r="S1075" i="8"/>
  <c r="P1075" i="8"/>
  <c r="O1075" i="8"/>
  <c r="N1075" i="8"/>
  <c r="M1075" i="8"/>
  <c r="U1074" i="8"/>
  <c r="T1074" i="8"/>
  <c r="S1074" i="8"/>
  <c r="P1074" i="8"/>
  <c r="O1074" i="8"/>
  <c r="N1074" i="8"/>
  <c r="M1074" i="8"/>
  <c r="U1073" i="8"/>
  <c r="T1073" i="8"/>
  <c r="S1073" i="8"/>
  <c r="P1073" i="8"/>
  <c r="O1073" i="8"/>
  <c r="N1073" i="8"/>
  <c r="M1073" i="8"/>
  <c r="U1072" i="8"/>
  <c r="T1072" i="8"/>
  <c r="S1072" i="8"/>
  <c r="P1072" i="8"/>
  <c r="O1072" i="8"/>
  <c r="N1072" i="8"/>
  <c r="M1072" i="8"/>
  <c r="U1071" i="8"/>
  <c r="T1071" i="8"/>
  <c r="S1071" i="8"/>
  <c r="P1071" i="8"/>
  <c r="O1071" i="8"/>
  <c r="N1071" i="8"/>
  <c r="M1071" i="8"/>
  <c r="U1070" i="8"/>
  <c r="T1070" i="8"/>
  <c r="S1070" i="8"/>
  <c r="P1070" i="8"/>
  <c r="O1070" i="8"/>
  <c r="N1070" i="8"/>
  <c r="M1070" i="8"/>
  <c r="U1069" i="8"/>
  <c r="T1069" i="8"/>
  <c r="S1069" i="8"/>
  <c r="P1069" i="8"/>
  <c r="O1069" i="8"/>
  <c r="N1069" i="8"/>
  <c r="M1069" i="8"/>
  <c r="U1068" i="8"/>
  <c r="T1068" i="8"/>
  <c r="S1068" i="8"/>
  <c r="P1068" i="8"/>
  <c r="O1068" i="8"/>
  <c r="N1068" i="8"/>
  <c r="M1068" i="8"/>
  <c r="U1067" i="8"/>
  <c r="T1067" i="8"/>
  <c r="S1067" i="8"/>
  <c r="P1067" i="8"/>
  <c r="O1067" i="8"/>
  <c r="N1067" i="8"/>
  <c r="M1067" i="8"/>
  <c r="U1066" i="8"/>
  <c r="T1066" i="8"/>
  <c r="S1066" i="8"/>
  <c r="P1066" i="8"/>
  <c r="O1066" i="8"/>
  <c r="N1066" i="8"/>
  <c r="M1066" i="8"/>
  <c r="U1065" i="8"/>
  <c r="T1065" i="8"/>
  <c r="S1065" i="8"/>
  <c r="P1065" i="8"/>
  <c r="O1065" i="8"/>
  <c r="N1065" i="8"/>
  <c r="M1065" i="8"/>
  <c r="U1064" i="8"/>
  <c r="T1064" i="8"/>
  <c r="S1064" i="8"/>
  <c r="P1064" i="8"/>
  <c r="O1064" i="8"/>
  <c r="N1064" i="8"/>
  <c r="M1064" i="8"/>
  <c r="U1063" i="8"/>
  <c r="T1063" i="8"/>
  <c r="S1063" i="8"/>
  <c r="P1063" i="8"/>
  <c r="O1063" i="8"/>
  <c r="N1063" i="8"/>
  <c r="M1063" i="8"/>
  <c r="U1062" i="8"/>
  <c r="T1062" i="8"/>
  <c r="S1062" i="8"/>
  <c r="P1062" i="8"/>
  <c r="O1062" i="8"/>
  <c r="N1062" i="8"/>
  <c r="M1062" i="8"/>
  <c r="U1061" i="8"/>
  <c r="T1061" i="8"/>
  <c r="S1061" i="8"/>
  <c r="P1061" i="8"/>
  <c r="O1061" i="8"/>
  <c r="N1061" i="8"/>
  <c r="M1061" i="8"/>
  <c r="U1060" i="8"/>
  <c r="T1060" i="8"/>
  <c r="S1060" i="8"/>
  <c r="P1060" i="8"/>
  <c r="O1060" i="8"/>
  <c r="N1060" i="8"/>
  <c r="M1060" i="8"/>
  <c r="U1059" i="8"/>
  <c r="T1059" i="8"/>
  <c r="S1059" i="8"/>
  <c r="P1059" i="8"/>
  <c r="O1059" i="8"/>
  <c r="N1059" i="8"/>
  <c r="M1059" i="8"/>
  <c r="U1058" i="8"/>
  <c r="T1058" i="8"/>
  <c r="S1058" i="8"/>
  <c r="P1058" i="8"/>
  <c r="O1058" i="8"/>
  <c r="N1058" i="8"/>
  <c r="M1058" i="8"/>
  <c r="U1057" i="8"/>
  <c r="T1057" i="8"/>
  <c r="S1057" i="8"/>
  <c r="P1057" i="8"/>
  <c r="O1057" i="8"/>
  <c r="N1057" i="8"/>
  <c r="M1057" i="8"/>
  <c r="U1056" i="8"/>
  <c r="T1056" i="8"/>
  <c r="S1056" i="8"/>
  <c r="P1056" i="8"/>
  <c r="O1056" i="8"/>
  <c r="N1056" i="8"/>
  <c r="M1056" i="8"/>
  <c r="U1055" i="8"/>
  <c r="T1055" i="8"/>
  <c r="S1055" i="8"/>
  <c r="P1055" i="8"/>
  <c r="O1055" i="8"/>
  <c r="N1055" i="8"/>
  <c r="M1055" i="8"/>
  <c r="U1054" i="8"/>
  <c r="T1054" i="8"/>
  <c r="S1054" i="8"/>
  <c r="P1054" i="8"/>
  <c r="O1054" i="8"/>
  <c r="N1054" i="8"/>
  <c r="M1054" i="8"/>
  <c r="U1053" i="8"/>
  <c r="T1053" i="8"/>
  <c r="S1053" i="8"/>
  <c r="P1053" i="8"/>
  <c r="O1053" i="8"/>
  <c r="N1053" i="8"/>
  <c r="M1053" i="8"/>
  <c r="U1052" i="8"/>
  <c r="T1052" i="8"/>
  <c r="S1052" i="8"/>
  <c r="P1052" i="8"/>
  <c r="O1052" i="8"/>
  <c r="N1052" i="8"/>
  <c r="M1052" i="8"/>
  <c r="U1051" i="8"/>
  <c r="T1051" i="8"/>
  <c r="S1051" i="8"/>
  <c r="P1051" i="8"/>
  <c r="O1051" i="8"/>
  <c r="N1051" i="8"/>
  <c r="M1051" i="8"/>
  <c r="U1050" i="8"/>
  <c r="T1050" i="8"/>
  <c r="S1050" i="8"/>
  <c r="P1050" i="8"/>
  <c r="O1050" i="8"/>
  <c r="N1050" i="8"/>
  <c r="M1050" i="8"/>
  <c r="U1049" i="8"/>
  <c r="T1049" i="8"/>
  <c r="S1049" i="8"/>
  <c r="P1049" i="8"/>
  <c r="O1049" i="8"/>
  <c r="N1049" i="8"/>
  <c r="M1049" i="8"/>
  <c r="U1048" i="8"/>
  <c r="T1048" i="8"/>
  <c r="S1048" i="8"/>
  <c r="P1048" i="8"/>
  <c r="O1048" i="8"/>
  <c r="N1048" i="8"/>
  <c r="M1048" i="8"/>
  <c r="U1047" i="8"/>
  <c r="T1047" i="8"/>
  <c r="S1047" i="8"/>
  <c r="P1047" i="8"/>
  <c r="O1047" i="8"/>
  <c r="N1047" i="8"/>
  <c r="M1047" i="8"/>
  <c r="U1046" i="8"/>
  <c r="T1046" i="8"/>
  <c r="S1046" i="8"/>
  <c r="P1046" i="8"/>
  <c r="O1046" i="8"/>
  <c r="N1046" i="8"/>
  <c r="M1046" i="8"/>
  <c r="U1045" i="8"/>
  <c r="T1045" i="8"/>
  <c r="S1045" i="8"/>
  <c r="P1045" i="8"/>
  <c r="O1045" i="8"/>
  <c r="N1045" i="8"/>
  <c r="M1045" i="8"/>
  <c r="U1044" i="8"/>
  <c r="T1044" i="8"/>
  <c r="S1044" i="8"/>
  <c r="P1044" i="8"/>
  <c r="O1044" i="8"/>
  <c r="N1044" i="8"/>
  <c r="M1044" i="8"/>
  <c r="U1043" i="8"/>
  <c r="T1043" i="8"/>
  <c r="S1043" i="8"/>
  <c r="P1043" i="8"/>
  <c r="O1043" i="8"/>
  <c r="N1043" i="8"/>
  <c r="M1043" i="8"/>
  <c r="U1042" i="8"/>
  <c r="T1042" i="8"/>
  <c r="S1042" i="8"/>
  <c r="P1042" i="8"/>
  <c r="O1042" i="8"/>
  <c r="N1042" i="8"/>
  <c r="M1042" i="8"/>
  <c r="U1041" i="8"/>
  <c r="T1041" i="8"/>
  <c r="S1041" i="8"/>
  <c r="P1041" i="8"/>
  <c r="O1041" i="8"/>
  <c r="N1041" i="8"/>
  <c r="M1041" i="8"/>
  <c r="U1040" i="8"/>
  <c r="T1040" i="8"/>
  <c r="S1040" i="8"/>
  <c r="P1040" i="8"/>
  <c r="O1040" i="8"/>
  <c r="N1040" i="8"/>
  <c r="M1040" i="8"/>
  <c r="U1039" i="8"/>
  <c r="T1039" i="8"/>
  <c r="S1039" i="8"/>
  <c r="P1039" i="8"/>
  <c r="O1039" i="8"/>
  <c r="N1039" i="8"/>
  <c r="M1039" i="8"/>
  <c r="U1038" i="8"/>
  <c r="T1038" i="8"/>
  <c r="S1038" i="8"/>
  <c r="P1038" i="8"/>
  <c r="O1038" i="8"/>
  <c r="N1038" i="8"/>
  <c r="M1038" i="8"/>
  <c r="U1037" i="8"/>
  <c r="T1037" i="8"/>
  <c r="S1037" i="8"/>
  <c r="P1037" i="8"/>
  <c r="O1037" i="8"/>
  <c r="N1037" i="8"/>
  <c r="M1037" i="8"/>
  <c r="U1036" i="8"/>
  <c r="T1036" i="8"/>
  <c r="S1036" i="8"/>
  <c r="P1036" i="8"/>
  <c r="O1036" i="8"/>
  <c r="N1036" i="8"/>
  <c r="M1036" i="8"/>
  <c r="U1035" i="8"/>
  <c r="T1035" i="8"/>
  <c r="S1035" i="8"/>
  <c r="P1035" i="8"/>
  <c r="O1035" i="8"/>
  <c r="N1035" i="8"/>
  <c r="M1035" i="8"/>
  <c r="U1034" i="8"/>
  <c r="T1034" i="8"/>
  <c r="S1034" i="8"/>
  <c r="P1034" i="8"/>
  <c r="O1034" i="8"/>
  <c r="N1034" i="8"/>
  <c r="M1034" i="8"/>
  <c r="U1033" i="8"/>
  <c r="T1033" i="8"/>
  <c r="S1033" i="8"/>
  <c r="P1033" i="8"/>
  <c r="O1033" i="8"/>
  <c r="N1033" i="8"/>
  <c r="M1033" i="8"/>
  <c r="U1032" i="8"/>
  <c r="T1032" i="8"/>
  <c r="S1032" i="8"/>
  <c r="P1032" i="8"/>
  <c r="O1032" i="8"/>
  <c r="N1032" i="8"/>
  <c r="M1032" i="8"/>
  <c r="U1031" i="8"/>
  <c r="T1031" i="8"/>
  <c r="S1031" i="8"/>
  <c r="P1031" i="8"/>
  <c r="O1031" i="8"/>
  <c r="N1031" i="8"/>
  <c r="M1031" i="8"/>
  <c r="U1030" i="8"/>
  <c r="T1030" i="8"/>
  <c r="S1030" i="8"/>
  <c r="P1030" i="8"/>
  <c r="O1030" i="8"/>
  <c r="N1030" i="8"/>
  <c r="M1030" i="8"/>
  <c r="U1029" i="8"/>
  <c r="T1029" i="8"/>
  <c r="S1029" i="8"/>
  <c r="P1029" i="8"/>
  <c r="O1029" i="8"/>
  <c r="N1029" i="8"/>
  <c r="M1029" i="8"/>
  <c r="U1028" i="8"/>
  <c r="T1028" i="8"/>
  <c r="S1028" i="8"/>
  <c r="P1028" i="8"/>
  <c r="O1028" i="8"/>
  <c r="N1028" i="8"/>
  <c r="M1028" i="8"/>
  <c r="U1027" i="8"/>
  <c r="T1027" i="8"/>
  <c r="S1027" i="8"/>
  <c r="P1027" i="8"/>
  <c r="O1027" i="8"/>
  <c r="N1027" i="8"/>
  <c r="M1027" i="8"/>
  <c r="U1026" i="8"/>
  <c r="T1026" i="8"/>
  <c r="S1026" i="8"/>
  <c r="P1026" i="8"/>
  <c r="O1026" i="8"/>
  <c r="N1026" i="8"/>
  <c r="M1026" i="8"/>
  <c r="U1025" i="8"/>
  <c r="T1025" i="8"/>
  <c r="S1025" i="8"/>
  <c r="P1025" i="8"/>
  <c r="O1025" i="8"/>
  <c r="N1025" i="8"/>
  <c r="M1025" i="8"/>
  <c r="U1024" i="8"/>
  <c r="T1024" i="8"/>
  <c r="S1024" i="8"/>
  <c r="P1024" i="8"/>
  <c r="O1024" i="8"/>
  <c r="N1024" i="8"/>
  <c r="M1024" i="8"/>
  <c r="U1023" i="8"/>
  <c r="T1023" i="8"/>
  <c r="S1023" i="8"/>
  <c r="P1023" i="8"/>
  <c r="O1023" i="8"/>
  <c r="N1023" i="8"/>
  <c r="M1023" i="8"/>
  <c r="U1022" i="8"/>
  <c r="T1022" i="8"/>
  <c r="S1022" i="8"/>
  <c r="P1022" i="8"/>
  <c r="O1022" i="8"/>
  <c r="N1022" i="8"/>
  <c r="M1022" i="8"/>
  <c r="U1021" i="8"/>
  <c r="T1021" i="8"/>
  <c r="S1021" i="8"/>
  <c r="P1021" i="8"/>
  <c r="O1021" i="8"/>
  <c r="N1021" i="8"/>
  <c r="M1021" i="8"/>
  <c r="U1020" i="8"/>
  <c r="T1020" i="8"/>
  <c r="S1020" i="8"/>
  <c r="P1020" i="8"/>
  <c r="O1020" i="8"/>
  <c r="N1020" i="8"/>
  <c r="M1020" i="8"/>
  <c r="U1019" i="8"/>
  <c r="T1019" i="8"/>
  <c r="S1019" i="8"/>
  <c r="P1019" i="8"/>
  <c r="O1019" i="8"/>
  <c r="N1019" i="8"/>
  <c r="M1019" i="8"/>
  <c r="U1018" i="8"/>
  <c r="T1018" i="8"/>
  <c r="S1018" i="8"/>
  <c r="P1018" i="8"/>
  <c r="O1018" i="8"/>
  <c r="N1018" i="8"/>
  <c r="M1018" i="8"/>
  <c r="U1017" i="8"/>
  <c r="T1017" i="8"/>
  <c r="S1017" i="8"/>
  <c r="P1017" i="8"/>
  <c r="O1017" i="8"/>
  <c r="N1017" i="8"/>
  <c r="M1017" i="8"/>
  <c r="U1016" i="8"/>
  <c r="T1016" i="8"/>
  <c r="S1016" i="8"/>
  <c r="P1016" i="8"/>
  <c r="O1016" i="8"/>
  <c r="N1016" i="8"/>
  <c r="M1016" i="8"/>
  <c r="U1015" i="8"/>
  <c r="T1015" i="8"/>
  <c r="S1015" i="8"/>
  <c r="P1015" i="8"/>
  <c r="O1015" i="8"/>
  <c r="N1015" i="8"/>
  <c r="M1015" i="8"/>
  <c r="U1014" i="8"/>
  <c r="T1014" i="8"/>
  <c r="S1014" i="8"/>
  <c r="P1014" i="8"/>
  <c r="O1014" i="8"/>
  <c r="N1014" i="8"/>
  <c r="M1014" i="8"/>
  <c r="U1013" i="8"/>
  <c r="T1013" i="8"/>
  <c r="S1013" i="8"/>
  <c r="P1013" i="8"/>
  <c r="O1013" i="8"/>
  <c r="N1013" i="8"/>
  <c r="M1013" i="8"/>
  <c r="U1012" i="8"/>
  <c r="T1012" i="8"/>
  <c r="S1012" i="8"/>
  <c r="P1012" i="8"/>
  <c r="O1012" i="8"/>
  <c r="N1012" i="8"/>
  <c r="M1012" i="8"/>
  <c r="U1011" i="8"/>
  <c r="T1011" i="8"/>
  <c r="S1011" i="8"/>
  <c r="P1011" i="8"/>
  <c r="O1011" i="8"/>
  <c r="N1011" i="8"/>
  <c r="M1011" i="8"/>
  <c r="U1010" i="8"/>
  <c r="T1010" i="8"/>
  <c r="S1010" i="8"/>
  <c r="P1010" i="8"/>
  <c r="O1010" i="8"/>
  <c r="N1010" i="8"/>
  <c r="M1010" i="8"/>
  <c r="U1009" i="8"/>
  <c r="T1009" i="8"/>
  <c r="S1009" i="8"/>
  <c r="P1009" i="8"/>
  <c r="O1009" i="8"/>
  <c r="N1009" i="8"/>
  <c r="M1009" i="8"/>
  <c r="U1008" i="8"/>
  <c r="T1008" i="8"/>
  <c r="S1008" i="8"/>
  <c r="P1008" i="8"/>
  <c r="O1008" i="8"/>
  <c r="N1008" i="8"/>
  <c r="M1008" i="8"/>
  <c r="U1007" i="8"/>
  <c r="T1007" i="8"/>
  <c r="S1007" i="8"/>
  <c r="P1007" i="8"/>
  <c r="O1007" i="8"/>
  <c r="N1007" i="8"/>
  <c r="M1007" i="8"/>
  <c r="U1006" i="8"/>
  <c r="T1006" i="8"/>
  <c r="S1006" i="8"/>
  <c r="P1006" i="8"/>
  <c r="O1006" i="8"/>
  <c r="N1006" i="8"/>
  <c r="M1006" i="8"/>
  <c r="U1005" i="8"/>
  <c r="T1005" i="8"/>
  <c r="S1005" i="8"/>
  <c r="P1005" i="8"/>
  <c r="O1005" i="8"/>
  <c r="N1005" i="8"/>
  <c r="M1005" i="8"/>
  <c r="U1004" i="8"/>
  <c r="T1004" i="8"/>
  <c r="S1004" i="8"/>
  <c r="P1004" i="8"/>
  <c r="O1004" i="8"/>
  <c r="N1004" i="8"/>
  <c r="M1004" i="8"/>
  <c r="U1003" i="8"/>
  <c r="T1003" i="8"/>
  <c r="S1003" i="8"/>
  <c r="P1003" i="8"/>
  <c r="O1003" i="8"/>
  <c r="N1003" i="8"/>
  <c r="M1003" i="8"/>
  <c r="U1002" i="8"/>
  <c r="T1002" i="8"/>
  <c r="S1002" i="8"/>
  <c r="P1002" i="8"/>
  <c r="O1002" i="8"/>
  <c r="N1002" i="8"/>
  <c r="M1002" i="8"/>
  <c r="U1001" i="8"/>
  <c r="T1001" i="8"/>
  <c r="S1001" i="8"/>
  <c r="P1001" i="8"/>
  <c r="O1001" i="8"/>
  <c r="N1001" i="8"/>
  <c r="M1001" i="8"/>
  <c r="U1000" i="8"/>
  <c r="T1000" i="8"/>
  <c r="S1000" i="8"/>
  <c r="P1000" i="8"/>
  <c r="O1000" i="8"/>
  <c r="N1000" i="8"/>
  <c r="M1000" i="8"/>
  <c r="U999" i="8"/>
  <c r="T999" i="8"/>
  <c r="S999" i="8"/>
  <c r="P999" i="8"/>
  <c r="O999" i="8"/>
  <c r="N999" i="8"/>
  <c r="M999" i="8"/>
  <c r="U998" i="8"/>
  <c r="T998" i="8"/>
  <c r="S998" i="8"/>
  <c r="P998" i="8"/>
  <c r="O998" i="8"/>
  <c r="N998" i="8"/>
  <c r="M998" i="8"/>
  <c r="U997" i="8"/>
  <c r="T997" i="8"/>
  <c r="S997" i="8"/>
  <c r="P997" i="8"/>
  <c r="O997" i="8"/>
  <c r="N997" i="8"/>
  <c r="M997" i="8"/>
  <c r="U996" i="8"/>
  <c r="T996" i="8"/>
  <c r="S996" i="8"/>
  <c r="P996" i="8"/>
  <c r="O996" i="8"/>
  <c r="N996" i="8"/>
  <c r="M996" i="8"/>
  <c r="U995" i="8"/>
  <c r="T995" i="8"/>
  <c r="S995" i="8"/>
  <c r="P995" i="8"/>
  <c r="O995" i="8"/>
  <c r="N995" i="8"/>
  <c r="M995" i="8"/>
  <c r="U994" i="8"/>
  <c r="T994" i="8"/>
  <c r="S994" i="8"/>
  <c r="P994" i="8"/>
  <c r="O994" i="8"/>
  <c r="N994" i="8"/>
  <c r="M994" i="8"/>
  <c r="U993" i="8"/>
  <c r="T993" i="8"/>
  <c r="S993" i="8"/>
  <c r="P993" i="8"/>
  <c r="O993" i="8"/>
  <c r="N993" i="8"/>
  <c r="M993" i="8"/>
  <c r="U992" i="8"/>
  <c r="T992" i="8"/>
  <c r="S992" i="8"/>
  <c r="P992" i="8"/>
  <c r="O992" i="8"/>
  <c r="N992" i="8"/>
  <c r="M992" i="8"/>
  <c r="U991" i="8"/>
  <c r="T991" i="8"/>
  <c r="S991" i="8"/>
  <c r="P991" i="8"/>
  <c r="O991" i="8"/>
  <c r="N991" i="8"/>
  <c r="M991" i="8"/>
  <c r="U990" i="8"/>
  <c r="T990" i="8"/>
  <c r="S990" i="8"/>
  <c r="P990" i="8"/>
  <c r="O990" i="8"/>
  <c r="N990" i="8"/>
  <c r="M990" i="8"/>
  <c r="U989" i="8"/>
  <c r="T989" i="8"/>
  <c r="S989" i="8"/>
  <c r="P989" i="8"/>
  <c r="O989" i="8"/>
  <c r="N989" i="8"/>
  <c r="M989" i="8"/>
  <c r="U988" i="8"/>
  <c r="T988" i="8"/>
  <c r="S988" i="8"/>
  <c r="P988" i="8"/>
  <c r="O988" i="8"/>
  <c r="N988" i="8"/>
  <c r="M988" i="8"/>
  <c r="U987" i="8"/>
  <c r="T987" i="8"/>
  <c r="S987" i="8"/>
  <c r="P987" i="8"/>
  <c r="O987" i="8"/>
  <c r="N987" i="8"/>
  <c r="M987" i="8"/>
  <c r="U986" i="8"/>
  <c r="T986" i="8"/>
  <c r="S986" i="8"/>
  <c r="P986" i="8"/>
  <c r="O986" i="8"/>
  <c r="N986" i="8"/>
  <c r="M986" i="8"/>
  <c r="U985" i="8"/>
  <c r="T985" i="8"/>
  <c r="S985" i="8"/>
  <c r="P985" i="8"/>
  <c r="O985" i="8"/>
  <c r="N985" i="8"/>
  <c r="M985" i="8"/>
  <c r="U984" i="8"/>
  <c r="T984" i="8"/>
  <c r="S984" i="8"/>
  <c r="P984" i="8"/>
  <c r="O984" i="8"/>
  <c r="N984" i="8"/>
  <c r="M984" i="8"/>
  <c r="U983" i="8"/>
  <c r="T983" i="8"/>
  <c r="S983" i="8"/>
  <c r="P983" i="8"/>
  <c r="O983" i="8"/>
  <c r="N983" i="8"/>
  <c r="M983" i="8"/>
  <c r="U982" i="8"/>
  <c r="T982" i="8"/>
  <c r="S982" i="8"/>
  <c r="P982" i="8"/>
  <c r="O982" i="8"/>
  <c r="N982" i="8"/>
  <c r="M982" i="8"/>
  <c r="U981" i="8"/>
  <c r="T981" i="8"/>
  <c r="S981" i="8"/>
  <c r="P981" i="8"/>
  <c r="O981" i="8"/>
  <c r="N981" i="8"/>
  <c r="M981" i="8"/>
  <c r="U980" i="8"/>
  <c r="T980" i="8"/>
  <c r="S980" i="8"/>
  <c r="P980" i="8"/>
  <c r="O980" i="8"/>
  <c r="N980" i="8"/>
  <c r="M980" i="8"/>
  <c r="U979" i="8"/>
  <c r="T979" i="8"/>
  <c r="S979" i="8"/>
  <c r="P979" i="8"/>
  <c r="O979" i="8"/>
  <c r="N979" i="8"/>
  <c r="M979" i="8"/>
  <c r="U978" i="8"/>
  <c r="T978" i="8"/>
  <c r="S978" i="8"/>
  <c r="P978" i="8"/>
  <c r="O978" i="8"/>
  <c r="N978" i="8"/>
  <c r="M978" i="8"/>
  <c r="U977" i="8"/>
  <c r="T977" i="8"/>
  <c r="S977" i="8"/>
  <c r="P977" i="8"/>
  <c r="O977" i="8"/>
  <c r="N977" i="8"/>
  <c r="M977" i="8"/>
  <c r="U976" i="8"/>
  <c r="T976" i="8"/>
  <c r="S976" i="8"/>
  <c r="P976" i="8"/>
  <c r="O976" i="8"/>
  <c r="N976" i="8"/>
  <c r="M976" i="8"/>
  <c r="U975" i="8"/>
  <c r="T975" i="8"/>
  <c r="S975" i="8"/>
  <c r="P975" i="8"/>
  <c r="O975" i="8"/>
  <c r="N975" i="8"/>
  <c r="M975" i="8"/>
  <c r="U974" i="8"/>
  <c r="T974" i="8"/>
  <c r="S974" i="8"/>
  <c r="P974" i="8"/>
  <c r="O974" i="8"/>
  <c r="N974" i="8"/>
  <c r="M974" i="8"/>
  <c r="U973" i="8"/>
  <c r="T973" i="8"/>
  <c r="S973" i="8"/>
  <c r="P973" i="8"/>
  <c r="O973" i="8"/>
  <c r="N973" i="8"/>
  <c r="M973" i="8"/>
  <c r="U972" i="8"/>
  <c r="T972" i="8"/>
  <c r="S972" i="8"/>
  <c r="P972" i="8"/>
  <c r="O972" i="8"/>
  <c r="N972" i="8"/>
  <c r="M972" i="8"/>
  <c r="U971" i="8"/>
  <c r="T971" i="8"/>
  <c r="S971" i="8"/>
  <c r="P971" i="8"/>
  <c r="O971" i="8"/>
  <c r="N971" i="8"/>
  <c r="M971" i="8"/>
  <c r="U970" i="8"/>
  <c r="T970" i="8"/>
  <c r="S970" i="8"/>
  <c r="P970" i="8"/>
  <c r="O970" i="8"/>
  <c r="N970" i="8"/>
  <c r="M970" i="8"/>
  <c r="U969" i="8"/>
  <c r="T969" i="8"/>
  <c r="S969" i="8"/>
  <c r="P969" i="8"/>
  <c r="O969" i="8"/>
  <c r="N969" i="8"/>
  <c r="M969" i="8"/>
  <c r="U968" i="8"/>
  <c r="T968" i="8"/>
  <c r="S968" i="8"/>
  <c r="P968" i="8"/>
  <c r="O968" i="8"/>
  <c r="N968" i="8"/>
  <c r="M968" i="8"/>
  <c r="U967" i="8"/>
  <c r="T967" i="8"/>
  <c r="S967" i="8"/>
  <c r="P967" i="8"/>
  <c r="O967" i="8"/>
  <c r="N967" i="8"/>
  <c r="M967" i="8"/>
  <c r="U966" i="8"/>
  <c r="T966" i="8"/>
  <c r="S966" i="8"/>
  <c r="P966" i="8"/>
  <c r="O966" i="8"/>
  <c r="N966" i="8"/>
  <c r="M966" i="8"/>
  <c r="U965" i="8"/>
  <c r="T965" i="8"/>
  <c r="S965" i="8"/>
  <c r="P965" i="8"/>
  <c r="O965" i="8"/>
  <c r="N965" i="8"/>
  <c r="M965" i="8"/>
  <c r="U964" i="8"/>
  <c r="T964" i="8"/>
  <c r="S964" i="8"/>
  <c r="P964" i="8"/>
  <c r="O964" i="8"/>
  <c r="N964" i="8"/>
  <c r="M964" i="8"/>
  <c r="U963" i="8"/>
  <c r="T963" i="8"/>
  <c r="S963" i="8"/>
  <c r="P963" i="8"/>
  <c r="O963" i="8"/>
  <c r="N963" i="8"/>
  <c r="M963" i="8"/>
  <c r="U962" i="8"/>
  <c r="T962" i="8"/>
  <c r="S962" i="8"/>
  <c r="P962" i="8"/>
  <c r="O962" i="8"/>
  <c r="N962" i="8"/>
  <c r="M962" i="8"/>
  <c r="U961" i="8"/>
  <c r="T961" i="8"/>
  <c r="S961" i="8"/>
  <c r="P961" i="8"/>
  <c r="O961" i="8"/>
  <c r="N961" i="8"/>
  <c r="M961" i="8"/>
  <c r="U960" i="8"/>
  <c r="T960" i="8"/>
  <c r="S960" i="8"/>
  <c r="P960" i="8"/>
  <c r="O960" i="8"/>
  <c r="N960" i="8"/>
  <c r="M960" i="8"/>
  <c r="U959" i="8"/>
  <c r="T959" i="8"/>
  <c r="S959" i="8"/>
  <c r="P959" i="8"/>
  <c r="O959" i="8"/>
  <c r="N959" i="8"/>
  <c r="M959" i="8"/>
  <c r="U958" i="8"/>
  <c r="T958" i="8"/>
  <c r="S958" i="8"/>
  <c r="P958" i="8"/>
  <c r="O958" i="8"/>
  <c r="N958" i="8"/>
  <c r="M958" i="8"/>
  <c r="U957" i="8"/>
  <c r="T957" i="8"/>
  <c r="S957" i="8"/>
  <c r="P957" i="8"/>
  <c r="O957" i="8"/>
  <c r="N957" i="8"/>
  <c r="M957" i="8"/>
  <c r="U956" i="8"/>
  <c r="T956" i="8"/>
  <c r="S956" i="8"/>
  <c r="P956" i="8"/>
  <c r="O956" i="8"/>
  <c r="N956" i="8"/>
  <c r="M956" i="8"/>
  <c r="U955" i="8"/>
  <c r="T955" i="8"/>
  <c r="S955" i="8"/>
  <c r="P955" i="8"/>
  <c r="O955" i="8"/>
  <c r="N955" i="8"/>
  <c r="M955" i="8"/>
  <c r="U954" i="8"/>
  <c r="T954" i="8"/>
  <c r="S954" i="8"/>
  <c r="P954" i="8"/>
  <c r="O954" i="8"/>
  <c r="N954" i="8"/>
  <c r="M954" i="8"/>
  <c r="U953" i="8"/>
  <c r="T953" i="8"/>
  <c r="S953" i="8"/>
  <c r="P953" i="8"/>
  <c r="O953" i="8"/>
  <c r="N953" i="8"/>
  <c r="M953" i="8"/>
  <c r="U952" i="8"/>
  <c r="T952" i="8"/>
  <c r="S952" i="8"/>
  <c r="P952" i="8"/>
  <c r="O952" i="8"/>
  <c r="N952" i="8"/>
  <c r="M952" i="8"/>
  <c r="U951" i="8"/>
  <c r="T951" i="8"/>
  <c r="S951" i="8"/>
  <c r="P951" i="8"/>
  <c r="O951" i="8"/>
  <c r="N951" i="8"/>
  <c r="M951" i="8"/>
  <c r="U950" i="8"/>
  <c r="T950" i="8"/>
  <c r="S950" i="8"/>
  <c r="P950" i="8"/>
  <c r="O950" i="8"/>
  <c r="N950" i="8"/>
  <c r="M950" i="8"/>
  <c r="U949" i="8"/>
  <c r="T949" i="8"/>
  <c r="S949" i="8"/>
  <c r="P949" i="8"/>
  <c r="O949" i="8"/>
  <c r="N949" i="8"/>
  <c r="M949" i="8"/>
  <c r="U948" i="8"/>
  <c r="T948" i="8"/>
  <c r="S948" i="8"/>
  <c r="P948" i="8"/>
  <c r="O948" i="8"/>
  <c r="N948" i="8"/>
  <c r="M948" i="8"/>
  <c r="U947" i="8"/>
  <c r="T947" i="8"/>
  <c r="S947" i="8"/>
  <c r="P947" i="8"/>
  <c r="O947" i="8"/>
  <c r="N947" i="8"/>
  <c r="M947" i="8"/>
  <c r="U946" i="8"/>
  <c r="T946" i="8"/>
  <c r="S946" i="8"/>
  <c r="P946" i="8"/>
  <c r="O946" i="8"/>
  <c r="N946" i="8"/>
  <c r="M946" i="8"/>
  <c r="U945" i="8"/>
  <c r="T945" i="8"/>
  <c r="S945" i="8"/>
  <c r="P945" i="8"/>
  <c r="O945" i="8"/>
  <c r="N945" i="8"/>
  <c r="M945" i="8"/>
  <c r="U944" i="8"/>
  <c r="T944" i="8"/>
  <c r="S944" i="8"/>
  <c r="P944" i="8"/>
  <c r="O944" i="8"/>
  <c r="N944" i="8"/>
  <c r="M944" i="8"/>
  <c r="U943" i="8"/>
  <c r="T943" i="8"/>
  <c r="S943" i="8"/>
  <c r="P943" i="8"/>
  <c r="O943" i="8"/>
  <c r="N943" i="8"/>
  <c r="M943" i="8"/>
  <c r="U942" i="8"/>
  <c r="T942" i="8"/>
  <c r="S942" i="8"/>
  <c r="P942" i="8"/>
  <c r="O942" i="8"/>
  <c r="N942" i="8"/>
  <c r="M942" i="8"/>
  <c r="U941" i="8"/>
  <c r="T941" i="8"/>
  <c r="S941" i="8"/>
  <c r="P941" i="8"/>
  <c r="O941" i="8"/>
  <c r="N941" i="8"/>
  <c r="M941" i="8"/>
  <c r="U940" i="8"/>
  <c r="T940" i="8"/>
  <c r="S940" i="8"/>
  <c r="P940" i="8"/>
  <c r="O940" i="8"/>
  <c r="N940" i="8"/>
  <c r="M940" i="8"/>
  <c r="U939" i="8"/>
  <c r="T939" i="8"/>
  <c r="S939" i="8"/>
  <c r="P939" i="8"/>
  <c r="O939" i="8"/>
  <c r="N939" i="8"/>
  <c r="M939" i="8"/>
  <c r="U938" i="8"/>
  <c r="T938" i="8"/>
  <c r="S938" i="8"/>
  <c r="P938" i="8"/>
  <c r="O938" i="8"/>
  <c r="N938" i="8"/>
  <c r="M938" i="8"/>
  <c r="U937" i="8"/>
  <c r="T937" i="8"/>
  <c r="S937" i="8"/>
  <c r="P937" i="8"/>
  <c r="O937" i="8"/>
  <c r="N937" i="8"/>
  <c r="M937" i="8"/>
  <c r="U936" i="8"/>
  <c r="T936" i="8"/>
  <c r="S936" i="8"/>
  <c r="P936" i="8"/>
  <c r="O936" i="8"/>
  <c r="N936" i="8"/>
  <c r="M936" i="8"/>
  <c r="U935" i="8"/>
  <c r="T935" i="8"/>
  <c r="S935" i="8"/>
  <c r="P935" i="8"/>
  <c r="O935" i="8"/>
  <c r="N935" i="8"/>
  <c r="M935" i="8"/>
  <c r="U934" i="8"/>
  <c r="T934" i="8"/>
  <c r="S934" i="8"/>
  <c r="P934" i="8"/>
  <c r="O934" i="8"/>
  <c r="N934" i="8"/>
  <c r="M934" i="8"/>
  <c r="U933" i="8"/>
  <c r="T933" i="8"/>
  <c r="S933" i="8"/>
  <c r="P933" i="8"/>
  <c r="O933" i="8"/>
  <c r="N933" i="8"/>
  <c r="M933" i="8"/>
  <c r="U932" i="8"/>
  <c r="T932" i="8"/>
  <c r="S932" i="8"/>
  <c r="P932" i="8"/>
  <c r="O932" i="8"/>
  <c r="N932" i="8"/>
  <c r="M932" i="8"/>
  <c r="U931" i="8"/>
  <c r="T931" i="8"/>
  <c r="S931" i="8"/>
  <c r="P931" i="8"/>
  <c r="O931" i="8"/>
  <c r="N931" i="8"/>
  <c r="M931" i="8"/>
  <c r="U930" i="8"/>
  <c r="T930" i="8"/>
  <c r="S930" i="8"/>
  <c r="P930" i="8"/>
  <c r="O930" i="8"/>
  <c r="N930" i="8"/>
  <c r="M930" i="8"/>
  <c r="U929" i="8"/>
  <c r="T929" i="8"/>
  <c r="S929" i="8"/>
  <c r="P929" i="8"/>
  <c r="O929" i="8"/>
  <c r="N929" i="8"/>
  <c r="M929" i="8"/>
  <c r="U928" i="8"/>
  <c r="T928" i="8"/>
  <c r="S928" i="8"/>
  <c r="P928" i="8"/>
  <c r="O928" i="8"/>
  <c r="N928" i="8"/>
  <c r="M928" i="8"/>
  <c r="U927" i="8"/>
  <c r="T927" i="8"/>
  <c r="S927" i="8"/>
  <c r="P927" i="8"/>
  <c r="O927" i="8"/>
  <c r="N927" i="8"/>
  <c r="M927" i="8"/>
  <c r="U926" i="8"/>
  <c r="T926" i="8"/>
  <c r="S926" i="8"/>
  <c r="P926" i="8"/>
  <c r="O926" i="8"/>
  <c r="N926" i="8"/>
  <c r="M926" i="8"/>
  <c r="U925" i="8"/>
  <c r="T925" i="8"/>
  <c r="S925" i="8"/>
  <c r="P925" i="8"/>
  <c r="O925" i="8"/>
  <c r="N925" i="8"/>
  <c r="M925" i="8"/>
  <c r="U924" i="8"/>
  <c r="T924" i="8"/>
  <c r="S924" i="8"/>
  <c r="P924" i="8"/>
  <c r="O924" i="8"/>
  <c r="N924" i="8"/>
  <c r="M924" i="8"/>
  <c r="U923" i="8"/>
  <c r="T923" i="8"/>
  <c r="S923" i="8"/>
  <c r="P923" i="8"/>
  <c r="O923" i="8"/>
  <c r="N923" i="8"/>
  <c r="M923" i="8"/>
  <c r="U922" i="8"/>
  <c r="T922" i="8"/>
  <c r="S922" i="8"/>
  <c r="P922" i="8"/>
  <c r="O922" i="8"/>
  <c r="N922" i="8"/>
  <c r="M922" i="8"/>
  <c r="U921" i="8"/>
  <c r="T921" i="8"/>
  <c r="S921" i="8"/>
  <c r="P921" i="8"/>
  <c r="O921" i="8"/>
  <c r="N921" i="8"/>
  <c r="M921" i="8"/>
  <c r="U920" i="8"/>
  <c r="T920" i="8"/>
  <c r="S920" i="8"/>
  <c r="P920" i="8"/>
  <c r="O920" i="8"/>
  <c r="N920" i="8"/>
  <c r="M920" i="8"/>
  <c r="U919" i="8"/>
  <c r="T919" i="8"/>
  <c r="S919" i="8"/>
  <c r="P919" i="8"/>
  <c r="O919" i="8"/>
  <c r="N919" i="8"/>
  <c r="M919" i="8"/>
  <c r="U918" i="8"/>
  <c r="T918" i="8"/>
  <c r="S918" i="8"/>
  <c r="P918" i="8"/>
  <c r="O918" i="8"/>
  <c r="N918" i="8"/>
  <c r="M918" i="8"/>
  <c r="U917" i="8"/>
  <c r="T917" i="8"/>
  <c r="S917" i="8"/>
  <c r="P917" i="8"/>
  <c r="O917" i="8"/>
  <c r="N917" i="8"/>
  <c r="M917" i="8"/>
  <c r="U916" i="8"/>
  <c r="T916" i="8"/>
  <c r="S916" i="8"/>
  <c r="P916" i="8"/>
  <c r="O916" i="8"/>
  <c r="N916" i="8"/>
  <c r="M916" i="8"/>
  <c r="U915" i="8"/>
  <c r="T915" i="8"/>
  <c r="S915" i="8"/>
  <c r="P915" i="8"/>
  <c r="O915" i="8"/>
  <c r="N915" i="8"/>
  <c r="M915" i="8"/>
  <c r="U914" i="8"/>
  <c r="T914" i="8"/>
  <c r="S914" i="8"/>
  <c r="P914" i="8"/>
  <c r="O914" i="8"/>
  <c r="N914" i="8"/>
  <c r="M914" i="8"/>
  <c r="U913" i="8"/>
  <c r="T913" i="8"/>
  <c r="S913" i="8"/>
  <c r="P913" i="8"/>
  <c r="O913" i="8"/>
  <c r="N913" i="8"/>
  <c r="M913" i="8"/>
  <c r="U912" i="8"/>
  <c r="T912" i="8"/>
  <c r="S912" i="8"/>
  <c r="P912" i="8"/>
  <c r="O912" i="8"/>
  <c r="N912" i="8"/>
  <c r="M912" i="8"/>
  <c r="U911" i="8"/>
  <c r="T911" i="8"/>
  <c r="S911" i="8"/>
  <c r="P911" i="8"/>
  <c r="O911" i="8"/>
  <c r="N911" i="8"/>
  <c r="M911" i="8"/>
  <c r="U910" i="8"/>
  <c r="T910" i="8"/>
  <c r="S910" i="8"/>
  <c r="P910" i="8"/>
  <c r="O910" i="8"/>
  <c r="N910" i="8"/>
  <c r="M910" i="8"/>
  <c r="U909" i="8"/>
  <c r="T909" i="8"/>
  <c r="S909" i="8"/>
  <c r="P909" i="8"/>
  <c r="O909" i="8"/>
  <c r="N909" i="8"/>
  <c r="M909" i="8"/>
  <c r="U908" i="8"/>
  <c r="T908" i="8"/>
  <c r="S908" i="8"/>
  <c r="P908" i="8"/>
  <c r="O908" i="8"/>
  <c r="N908" i="8"/>
  <c r="M908" i="8"/>
  <c r="U907" i="8"/>
  <c r="T907" i="8"/>
  <c r="S907" i="8"/>
  <c r="P907" i="8"/>
  <c r="O907" i="8"/>
  <c r="N907" i="8"/>
  <c r="M907" i="8"/>
  <c r="U906" i="8"/>
  <c r="T906" i="8"/>
  <c r="S906" i="8"/>
  <c r="P906" i="8"/>
  <c r="O906" i="8"/>
  <c r="N906" i="8"/>
  <c r="M906" i="8"/>
  <c r="U905" i="8"/>
  <c r="T905" i="8"/>
  <c r="S905" i="8"/>
  <c r="P905" i="8"/>
  <c r="O905" i="8"/>
  <c r="N905" i="8"/>
  <c r="M905" i="8"/>
  <c r="U904" i="8"/>
  <c r="T904" i="8"/>
  <c r="S904" i="8"/>
  <c r="P904" i="8"/>
  <c r="O904" i="8"/>
  <c r="N904" i="8"/>
  <c r="M904" i="8"/>
  <c r="U903" i="8"/>
  <c r="T903" i="8"/>
  <c r="S903" i="8"/>
  <c r="P903" i="8"/>
  <c r="O903" i="8"/>
  <c r="N903" i="8"/>
  <c r="M903" i="8"/>
  <c r="U902" i="8"/>
  <c r="T902" i="8"/>
  <c r="S902" i="8"/>
  <c r="P902" i="8"/>
  <c r="O902" i="8"/>
  <c r="N902" i="8"/>
  <c r="M902" i="8"/>
  <c r="U901" i="8"/>
  <c r="T901" i="8"/>
  <c r="S901" i="8"/>
  <c r="P901" i="8"/>
  <c r="O901" i="8"/>
  <c r="N901" i="8"/>
  <c r="M901" i="8"/>
  <c r="U900" i="8"/>
  <c r="T900" i="8"/>
  <c r="S900" i="8"/>
  <c r="P900" i="8"/>
  <c r="O900" i="8"/>
  <c r="N900" i="8"/>
  <c r="M900" i="8"/>
  <c r="U899" i="8"/>
  <c r="T899" i="8"/>
  <c r="S899" i="8"/>
  <c r="P899" i="8"/>
  <c r="O899" i="8"/>
  <c r="N899" i="8"/>
  <c r="M899" i="8"/>
  <c r="U898" i="8"/>
  <c r="T898" i="8"/>
  <c r="S898" i="8"/>
  <c r="P898" i="8"/>
  <c r="O898" i="8"/>
  <c r="N898" i="8"/>
  <c r="M898" i="8"/>
  <c r="U897" i="8"/>
  <c r="T897" i="8"/>
  <c r="S897" i="8"/>
  <c r="P897" i="8"/>
  <c r="O897" i="8"/>
  <c r="N897" i="8"/>
  <c r="M897" i="8"/>
  <c r="U896" i="8"/>
  <c r="T896" i="8"/>
  <c r="S896" i="8"/>
  <c r="P896" i="8"/>
  <c r="O896" i="8"/>
  <c r="N896" i="8"/>
  <c r="M896" i="8"/>
  <c r="U895" i="8"/>
  <c r="T895" i="8"/>
  <c r="S895" i="8"/>
  <c r="P895" i="8"/>
  <c r="O895" i="8"/>
  <c r="N895" i="8"/>
  <c r="M895" i="8"/>
  <c r="U894" i="8"/>
  <c r="T894" i="8"/>
  <c r="S894" i="8"/>
  <c r="P894" i="8"/>
  <c r="O894" i="8"/>
  <c r="N894" i="8"/>
  <c r="M894" i="8"/>
  <c r="U893" i="8"/>
  <c r="T893" i="8"/>
  <c r="S893" i="8"/>
  <c r="P893" i="8"/>
  <c r="O893" i="8"/>
  <c r="N893" i="8"/>
  <c r="M893" i="8"/>
  <c r="U892" i="8"/>
  <c r="T892" i="8"/>
  <c r="S892" i="8"/>
  <c r="P892" i="8"/>
  <c r="O892" i="8"/>
  <c r="N892" i="8"/>
  <c r="M892" i="8"/>
  <c r="U891" i="8"/>
  <c r="T891" i="8"/>
  <c r="S891" i="8"/>
  <c r="P891" i="8"/>
  <c r="O891" i="8"/>
  <c r="N891" i="8"/>
  <c r="M891" i="8"/>
  <c r="U890" i="8"/>
  <c r="T890" i="8"/>
  <c r="S890" i="8"/>
  <c r="P890" i="8"/>
  <c r="O890" i="8"/>
  <c r="N890" i="8"/>
  <c r="M890" i="8"/>
  <c r="U889" i="8"/>
  <c r="T889" i="8"/>
  <c r="S889" i="8"/>
  <c r="P889" i="8"/>
  <c r="O889" i="8"/>
  <c r="N889" i="8"/>
  <c r="M889" i="8"/>
  <c r="U888" i="8"/>
  <c r="T888" i="8"/>
  <c r="S888" i="8"/>
  <c r="P888" i="8"/>
  <c r="O888" i="8"/>
  <c r="N888" i="8"/>
  <c r="M888" i="8"/>
  <c r="U887" i="8"/>
  <c r="T887" i="8"/>
  <c r="S887" i="8"/>
  <c r="P887" i="8"/>
  <c r="O887" i="8"/>
  <c r="N887" i="8"/>
  <c r="M887" i="8"/>
  <c r="U886" i="8"/>
  <c r="T886" i="8"/>
  <c r="S886" i="8"/>
  <c r="P886" i="8"/>
  <c r="O886" i="8"/>
  <c r="N886" i="8"/>
  <c r="M886" i="8"/>
  <c r="U885" i="8"/>
  <c r="T885" i="8"/>
  <c r="S885" i="8"/>
  <c r="P885" i="8"/>
  <c r="O885" i="8"/>
  <c r="N885" i="8"/>
  <c r="M885" i="8"/>
  <c r="U884" i="8"/>
  <c r="T884" i="8"/>
  <c r="S884" i="8"/>
  <c r="P884" i="8"/>
  <c r="O884" i="8"/>
  <c r="N884" i="8"/>
  <c r="M884" i="8"/>
  <c r="U883" i="8"/>
  <c r="T883" i="8"/>
  <c r="S883" i="8"/>
  <c r="P883" i="8"/>
  <c r="O883" i="8"/>
  <c r="N883" i="8"/>
  <c r="M883" i="8"/>
  <c r="U882" i="8"/>
  <c r="T882" i="8"/>
  <c r="S882" i="8"/>
  <c r="P882" i="8"/>
  <c r="O882" i="8"/>
  <c r="N882" i="8"/>
  <c r="M882" i="8"/>
  <c r="U881" i="8"/>
  <c r="T881" i="8"/>
  <c r="S881" i="8"/>
  <c r="P881" i="8"/>
  <c r="O881" i="8"/>
  <c r="N881" i="8"/>
  <c r="M881" i="8"/>
  <c r="U880" i="8"/>
  <c r="T880" i="8"/>
  <c r="S880" i="8"/>
  <c r="P880" i="8"/>
  <c r="O880" i="8"/>
  <c r="N880" i="8"/>
  <c r="M880" i="8"/>
  <c r="U879" i="8"/>
  <c r="T879" i="8"/>
  <c r="S879" i="8"/>
  <c r="P879" i="8"/>
  <c r="O879" i="8"/>
  <c r="N879" i="8"/>
  <c r="M879" i="8"/>
  <c r="U878" i="8"/>
  <c r="T878" i="8"/>
  <c r="S878" i="8"/>
  <c r="P878" i="8"/>
  <c r="O878" i="8"/>
  <c r="N878" i="8"/>
  <c r="M878" i="8"/>
  <c r="U877" i="8"/>
  <c r="T877" i="8"/>
  <c r="S877" i="8"/>
  <c r="P877" i="8"/>
  <c r="O877" i="8"/>
  <c r="N877" i="8"/>
  <c r="M877" i="8"/>
  <c r="U876" i="8"/>
  <c r="T876" i="8"/>
  <c r="S876" i="8"/>
  <c r="P876" i="8"/>
  <c r="O876" i="8"/>
  <c r="N876" i="8"/>
  <c r="M876" i="8"/>
  <c r="U875" i="8"/>
  <c r="T875" i="8"/>
  <c r="S875" i="8"/>
  <c r="P875" i="8"/>
  <c r="O875" i="8"/>
  <c r="N875" i="8"/>
  <c r="M875" i="8"/>
  <c r="U874" i="8"/>
  <c r="T874" i="8"/>
  <c r="S874" i="8"/>
  <c r="P874" i="8"/>
  <c r="O874" i="8"/>
  <c r="N874" i="8"/>
  <c r="M874" i="8"/>
  <c r="U873" i="8"/>
  <c r="T873" i="8"/>
  <c r="S873" i="8"/>
  <c r="P873" i="8"/>
  <c r="O873" i="8"/>
  <c r="N873" i="8"/>
  <c r="M873" i="8"/>
  <c r="U872" i="8"/>
  <c r="T872" i="8"/>
  <c r="S872" i="8"/>
  <c r="P872" i="8"/>
  <c r="O872" i="8"/>
  <c r="N872" i="8"/>
  <c r="M872" i="8"/>
  <c r="U871" i="8"/>
  <c r="T871" i="8"/>
  <c r="S871" i="8"/>
  <c r="P871" i="8"/>
  <c r="O871" i="8"/>
  <c r="N871" i="8"/>
  <c r="M871" i="8"/>
  <c r="U870" i="8"/>
  <c r="T870" i="8"/>
  <c r="S870" i="8"/>
  <c r="P870" i="8"/>
  <c r="O870" i="8"/>
  <c r="N870" i="8"/>
  <c r="M870" i="8"/>
  <c r="U869" i="8"/>
  <c r="T869" i="8"/>
  <c r="S869" i="8"/>
  <c r="P869" i="8"/>
  <c r="O869" i="8"/>
  <c r="N869" i="8"/>
  <c r="M869" i="8"/>
  <c r="U868" i="8"/>
  <c r="T868" i="8"/>
  <c r="S868" i="8"/>
  <c r="P868" i="8"/>
  <c r="O868" i="8"/>
  <c r="N868" i="8"/>
  <c r="M868" i="8"/>
  <c r="U867" i="8"/>
  <c r="T867" i="8"/>
  <c r="S867" i="8"/>
  <c r="P867" i="8"/>
  <c r="O867" i="8"/>
  <c r="N867" i="8"/>
  <c r="M867" i="8"/>
  <c r="U866" i="8"/>
  <c r="T866" i="8"/>
  <c r="S866" i="8"/>
  <c r="P866" i="8"/>
  <c r="O866" i="8"/>
  <c r="N866" i="8"/>
  <c r="M866" i="8"/>
  <c r="U865" i="8"/>
  <c r="T865" i="8"/>
  <c r="S865" i="8"/>
  <c r="P865" i="8"/>
  <c r="O865" i="8"/>
  <c r="N865" i="8"/>
  <c r="M865" i="8"/>
  <c r="U864" i="8"/>
  <c r="T864" i="8"/>
  <c r="S864" i="8"/>
  <c r="P864" i="8"/>
  <c r="O864" i="8"/>
  <c r="N864" i="8"/>
  <c r="M864" i="8"/>
  <c r="U863" i="8"/>
  <c r="T863" i="8"/>
  <c r="S863" i="8"/>
  <c r="P863" i="8"/>
  <c r="O863" i="8"/>
  <c r="N863" i="8"/>
  <c r="M863" i="8"/>
  <c r="U862" i="8"/>
  <c r="T862" i="8"/>
  <c r="S862" i="8"/>
  <c r="P862" i="8"/>
  <c r="O862" i="8"/>
  <c r="N862" i="8"/>
  <c r="M862" i="8"/>
  <c r="U861" i="8"/>
  <c r="T861" i="8"/>
  <c r="S861" i="8"/>
  <c r="P861" i="8"/>
  <c r="O861" i="8"/>
  <c r="N861" i="8"/>
  <c r="M861" i="8"/>
  <c r="U860" i="8"/>
  <c r="T860" i="8"/>
  <c r="S860" i="8"/>
  <c r="P860" i="8"/>
  <c r="O860" i="8"/>
  <c r="N860" i="8"/>
  <c r="M860" i="8"/>
  <c r="U859" i="8"/>
  <c r="T859" i="8"/>
  <c r="S859" i="8"/>
  <c r="P859" i="8"/>
  <c r="O859" i="8"/>
  <c r="N859" i="8"/>
  <c r="M859" i="8"/>
  <c r="U858" i="8"/>
  <c r="T858" i="8"/>
  <c r="S858" i="8"/>
  <c r="P858" i="8"/>
  <c r="O858" i="8"/>
  <c r="N858" i="8"/>
  <c r="M858" i="8"/>
  <c r="U857" i="8"/>
  <c r="T857" i="8"/>
  <c r="S857" i="8"/>
  <c r="P857" i="8"/>
  <c r="O857" i="8"/>
  <c r="N857" i="8"/>
  <c r="M857" i="8"/>
  <c r="U856" i="8"/>
  <c r="T856" i="8"/>
  <c r="S856" i="8"/>
  <c r="P856" i="8"/>
  <c r="O856" i="8"/>
  <c r="N856" i="8"/>
  <c r="M856" i="8"/>
  <c r="U855" i="8"/>
  <c r="T855" i="8"/>
  <c r="S855" i="8"/>
  <c r="P855" i="8"/>
  <c r="O855" i="8"/>
  <c r="N855" i="8"/>
  <c r="M855" i="8"/>
  <c r="U854" i="8"/>
  <c r="T854" i="8"/>
  <c r="S854" i="8"/>
  <c r="P854" i="8"/>
  <c r="O854" i="8"/>
  <c r="N854" i="8"/>
  <c r="M854" i="8"/>
  <c r="U853" i="8"/>
  <c r="T853" i="8"/>
  <c r="S853" i="8"/>
  <c r="P853" i="8"/>
  <c r="O853" i="8"/>
  <c r="N853" i="8"/>
  <c r="M853" i="8"/>
  <c r="U852" i="8"/>
  <c r="T852" i="8"/>
  <c r="S852" i="8"/>
  <c r="P852" i="8"/>
  <c r="O852" i="8"/>
  <c r="N852" i="8"/>
  <c r="M852" i="8"/>
  <c r="U851" i="8"/>
  <c r="T851" i="8"/>
  <c r="S851" i="8"/>
  <c r="P851" i="8"/>
  <c r="O851" i="8"/>
  <c r="N851" i="8"/>
  <c r="M851" i="8"/>
  <c r="U850" i="8"/>
  <c r="T850" i="8"/>
  <c r="S850" i="8"/>
  <c r="P850" i="8"/>
  <c r="O850" i="8"/>
  <c r="N850" i="8"/>
  <c r="M850" i="8"/>
  <c r="U849" i="8"/>
  <c r="T849" i="8"/>
  <c r="S849" i="8"/>
  <c r="P849" i="8"/>
  <c r="O849" i="8"/>
  <c r="N849" i="8"/>
  <c r="M849" i="8"/>
  <c r="U848" i="8"/>
  <c r="T848" i="8"/>
  <c r="S848" i="8"/>
  <c r="P848" i="8"/>
  <c r="O848" i="8"/>
  <c r="N848" i="8"/>
  <c r="M848" i="8"/>
  <c r="U847" i="8"/>
  <c r="T847" i="8"/>
  <c r="S847" i="8"/>
  <c r="P847" i="8"/>
  <c r="O847" i="8"/>
  <c r="N847" i="8"/>
  <c r="M847" i="8"/>
  <c r="U846" i="8"/>
  <c r="T846" i="8"/>
  <c r="S846" i="8"/>
  <c r="P846" i="8"/>
  <c r="O846" i="8"/>
  <c r="N846" i="8"/>
  <c r="M846" i="8"/>
  <c r="U845" i="8"/>
  <c r="T845" i="8"/>
  <c r="S845" i="8"/>
  <c r="P845" i="8"/>
  <c r="O845" i="8"/>
  <c r="N845" i="8"/>
  <c r="M845" i="8"/>
  <c r="U844" i="8"/>
  <c r="T844" i="8"/>
  <c r="S844" i="8"/>
  <c r="P844" i="8"/>
  <c r="O844" i="8"/>
  <c r="N844" i="8"/>
  <c r="M844" i="8"/>
  <c r="U843" i="8"/>
  <c r="T843" i="8"/>
  <c r="S843" i="8"/>
  <c r="P843" i="8"/>
  <c r="O843" i="8"/>
  <c r="N843" i="8"/>
  <c r="M843" i="8"/>
  <c r="U842" i="8"/>
  <c r="T842" i="8"/>
  <c r="S842" i="8"/>
  <c r="P842" i="8"/>
  <c r="O842" i="8"/>
  <c r="N842" i="8"/>
  <c r="M842" i="8"/>
  <c r="U841" i="8"/>
  <c r="T841" i="8"/>
  <c r="S841" i="8"/>
  <c r="P841" i="8"/>
  <c r="O841" i="8"/>
  <c r="N841" i="8"/>
  <c r="M841" i="8"/>
  <c r="U840" i="8"/>
  <c r="T840" i="8"/>
  <c r="S840" i="8"/>
  <c r="P840" i="8"/>
  <c r="O840" i="8"/>
  <c r="N840" i="8"/>
  <c r="M840" i="8"/>
  <c r="U839" i="8"/>
  <c r="T839" i="8"/>
  <c r="S839" i="8"/>
  <c r="P839" i="8"/>
  <c r="O839" i="8"/>
  <c r="N839" i="8"/>
  <c r="M839" i="8"/>
  <c r="U838" i="8"/>
  <c r="T838" i="8"/>
  <c r="S838" i="8"/>
  <c r="P838" i="8"/>
  <c r="O838" i="8"/>
  <c r="N838" i="8"/>
  <c r="M838" i="8"/>
  <c r="U837" i="8"/>
  <c r="T837" i="8"/>
  <c r="S837" i="8"/>
  <c r="P837" i="8"/>
  <c r="O837" i="8"/>
  <c r="N837" i="8"/>
  <c r="M837" i="8"/>
  <c r="U836" i="8"/>
  <c r="T836" i="8"/>
  <c r="S836" i="8"/>
  <c r="P836" i="8"/>
  <c r="O836" i="8"/>
  <c r="N836" i="8"/>
  <c r="M836" i="8"/>
  <c r="U835" i="8"/>
  <c r="T835" i="8"/>
  <c r="S835" i="8"/>
  <c r="P835" i="8"/>
  <c r="O835" i="8"/>
  <c r="N835" i="8"/>
  <c r="M835" i="8"/>
  <c r="U834" i="8"/>
  <c r="T834" i="8"/>
  <c r="S834" i="8"/>
  <c r="P834" i="8"/>
  <c r="O834" i="8"/>
  <c r="N834" i="8"/>
  <c r="M834" i="8"/>
  <c r="U833" i="8"/>
  <c r="T833" i="8"/>
  <c r="S833" i="8"/>
  <c r="P833" i="8"/>
  <c r="O833" i="8"/>
  <c r="N833" i="8"/>
  <c r="M833" i="8"/>
  <c r="U832" i="8"/>
  <c r="T832" i="8"/>
  <c r="S832" i="8"/>
  <c r="P832" i="8"/>
  <c r="O832" i="8"/>
  <c r="N832" i="8"/>
  <c r="M832" i="8"/>
  <c r="U831" i="8"/>
  <c r="T831" i="8"/>
  <c r="S831" i="8"/>
  <c r="P831" i="8"/>
  <c r="O831" i="8"/>
  <c r="N831" i="8"/>
  <c r="M831" i="8"/>
  <c r="U830" i="8"/>
  <c r="T830" i="8"/>
  <c r="S830" i="8"/>
  <c r="P830" i="8"/>
  <c r="O830" i="8"/>
  <c r="N830" i="8"/>
  <c r="M830" i="8"/>
  <c r="U829" i="8"/>
  <c r="T829" i="8"/>
  <c r="S829" i="8"/>
  <c r="P829" i="8"/>
  <c r="O829" i="8"/>
  <c r="N829" i="8"/>
  <c r="M829" i="8"/>
  <c r="U828" i="8"/>
  <c r="T828" i="8"/>
  <c r="S828" i="8"/>
  <c r="P828" i="8"/>
  <c r="O828" i="8"/>
  <c r="N828" i="8"/>
  <c r="M828" i="8"/>
  <c r="U827" i="8"/>
  <c r="T827" i="8"/>
  <c r="S827" i="8"/>
  <c r="P827" i="8"/>
  <c r="O827" i="8"/>
  <c r="N827" i="8"/>
  <c r="M827" i="8"/>
  <c r="U826" i="8"/>
  <c r="T826" i="8"/>
  <c r="S826" i="8"/>
  <c r="P826" i="8"/>
  <c r="O826" i="8"/>
  <c r="N826" i="8"/>
  <c r="M826" i="8"/>
  <c r="U825" i="8"/>
  <c r="T825" i="8"/>
  <c r="S825" i="8"/>
  <c r="P825" i="8"/>
  <c r="O825" i="8"/>
  <c r="N825" i="8"/>
  <c r="M825" i="8"/>
  <c r="U824" i="8"/>
  <c r="T824" i="8"/>
  <c r="S824" i="8"/>
  <c r="P824" i="8"/>
  <c r="O824" i="8"/>
  <c r="N824" i="8"/>
  <c r="M824" i="8"/>
  <c r="U823" i="8"/>
  <c r="T823" i="8"/>
  <c r="S823" i="8"/>
  <c r="P823" i="8"/>
  <c r="O823" i="8"/>
  <c r="N823" i="8"/>
  <c r="M823" i="8"/>
  <c r="U822" i="8"/>
  <c r="T822" i="8"/>
  <c r="S822" i="8"/>
  <c r="P822" i="8"/>
  <c r="O822" i="8"/>
  <c r="N822" i="8"/>
  <c r="M822" i="8"/>
  <c r="U821" i="8"/>
  <c r="T821" i="8"/>
  <c r="S821" i="8"/>
  <c r="P821" i="8"/>
  <c r="O821" i="8"/>
  <c r="N821" i="8"/>
  <c r="M821" i="8"/>
  <c r="U820" i="8"/>
  <c r="T820" i="8"/>
  <c r="S820" i="8"/>
  <c r="P820" i="8"/>
  <c r="O820" i="8"/>
  <c r="N820" i="8"/>
  <c r="M820" i="8"/>
  <c r="U819" i="8"/>
  <c r="T819" i="8"/>
  <c r="S819" i="8"/>
  <c r="P819" i="8"/>
  <c r="O819" i="8"/>
  <c r="N819" i="8"/>
  <c r="M819" i="8"/>
  <c r="U818" i="8"/>
  <c r="T818" i="8"/>
  <c r="S818" i="8"/>
  <c r="P818" i="8"/>
  <c r="O818" i="8"/>
  <c r="N818" i="8"/>
  <c r="M818" i="8"/>
  <c r="U817" i="8"/>
  <c r="T817" i="8"/>
  <c r="S817" i="8"/>
  <c r="P817" i="8"/>
  <c r="O817" i="8"/>
  <c r="N817" i="8"/>
  <c r="M817" i="8"/>
  <c r="U816" i="8"/>
  <c r="T816" i="8"/>
  <c r="S816" i="8"/>
  <c r="P816" i="8"/>
  <c r="O816" i="8"/>
  <c r="N816" i="8"/>
  <c r="M816" i="8"/>
  <c r="U815" i="8"/>
  <c r="T815" i="8"/>
  <c r="S815" i="8"/>
  <c r="P815" i="8"/>
  <c r="O815" i="8"/>
  <c r="N815" i="8"/>
  <c r="M815" i="8"/>
  <c r="U814" i="8"/>
  <c r="T814" i="8"/>
  <c r="S814" i="8"/>
  <c r="P814" i="8"/>
  <c r="O814" i="8"/>
  <c r="N814" i="8"/>
  <c r="M814" i="8"/>
  <c r="U813" i="8"/>
  <c r="T813" i="8"/>
  <c r="S813" i="8"/>
  <c r="P813" i="8"/>
  <c r="O813" i="8"/>
  <c r="N813" i="8"/>
  <c r="M813" i="8"/>
  <c r="U812" i="8"/>
  <c r="T812" i="8"/>
  <c r="S812" i="8"/>
  <c r="P812" i="8"/>
  <c r="O812" i="8"/>
  <c r="N812" i="8"/>
  <c r="M812" i="8"/>
  <c r="U811" i="8"/>
  <c r="T811" i="8"/>
  <c r="S811" i="8"/>
  <c r="P811" i="8"/>
  <c r="O811" i="8"/>
  <c r="N811" i="8"/>
  <c r="M811" i="8"/>
  <c r="U810" i="8"/>
  <c r="T810" i="8"/>
  <c r="S810" i="8"/>
  <c r="P810" i="8"/>
  <c r="O810" i="8"/>
  <c r="N810" i="8"/>
  <c r="M810" i="8"/>
  <c r="U809" i="8"/>
  <c r="T809" i="8"/>
  <c r="S809" i="8"/>
  <c r="P809" i="8"/>
  <c r="O809" i="8"/>
  <c r="N809" i="8"/>
  <c r="M809" i="8"/>
  <c r="U808" i="8"/>
  <c r="T808" i="8"/>
  <c r="S808" i="8"/>
  <c r="P808" i="8"/>
  <c r="O808" i="8"/>
  <c r="N808" i="8"/>
  <c r="M808" i="8"/>
  <c r="U807" i="8"/>
  <c r="T807" i="8"/>
  <c r="S807" i="8"/>
  <c r="P807" i="8"/>
  <c r="O807" i="8"/>
  <c r="N807" i="8"/>
  <c r="M807" i="8"/>
  <c r="U806" i="8"/>
  <c r="T806" i="8"/>
  <c r="S806" i="8"/>
  <c r="P806" i="8"/>
  <c r="O806" i="8"/>
  <c r="N806" i="8"/>
  <c r="M806" i="8"/>
  <c r="U805" i="8"/>
  <c r="T805" i="8"/>
  <c r="S805" i="8"/>
  <c r="P805" i="8"/>
  <c r="O805" i="8"/>
  <c r="N805" i="8"/>
  <c r="M805" i="8"/>
  <c r="U804" i="8"/>
  <c r="T804" i="8"/>
  <c r="S804" i="8"/>
  <c r="P804" i="8"/>
  <c r="O804" i="8"/>
  <c r="N804" i="8"/>
  <c r="M804" i="8"/>
  <c r="U803" i="8"/>
  <c r="T803" i="8"/>
  <c r="S803" i="8"/>
  <c r="P803" i="8"/>
  <c r="O803" i="8"/>
  <c r="N803" i="8"/>
  <c r="M803" i="8"/>
  <c r="U802" i="8"/>
  <c r="T802" i="8"/>
  <c r="S802" i="8"/>
  <c r="P802" i="8"/>
  <c r="O802" i="8"/>
  <c r="N802" i="8"/>
  <c r="M802" i="8"/>
  <c r="U801" i="8"/>
  <c r="T801" i="8"/>
  <c r="S801" i="8"/>
  <c r="P801" i="8"/>
  <c r="O801" i="8"/>
  <c r="N801" i="8"/>
  <c r="M801" i="8"/>
  <c r="U800" i="8"/>
  <c r="T800" i="8"/>
  <c r="S800" i="8"/>
  <c r="P800" i="8"/>
  <c r="O800" i="8"/>
  <c r="N800" i="8"/>
  <c r="M800" i="8"/>
  <c r="U799" i="8"/>
  <c r="T799" i="8"/>
  <c r="S799" i="8"/>
  <c r="P799" i="8"/>
  <c r="O799" i="8"/>
  <c r="N799" i="8"/>
  <c r="M799" i="8"/>
  <c r="U798" i="8"/>
  <c r="T798" i="8"/>
  <c r="S798" i="8"/>
  <c r="P798" i="8"/>
  <c r="O798" i="8"/>
  <c r="N798" i="8"/>
  <c r="M798" i="8"/>
  <c r="U797" i="8"/>
  <c r="T797" i="8"/>
  <c r="S797" i="8"/>
  <c r="P797" i="8"/>
  <c r="O797" i="8"/>
  <c r="N797" i="8"/>
  <c r="M797" i="8"/>
  <c r="U796" i="8"/>
  <c r="T796" i="8"/>
  <c r="S796" i="8"/>
  <c r="P796" i="8"/>
  <c r="O796" i="8"/>
  <c r="N796" i="8"/>
  <c r="M796" i="8"/>
  <c r="U795" i="8"/>
  <c r="T795" i="8"/>
  <c r="S795" i="8"/>
  <c r="P795" i="8"/>
  <c r="O795" i="8"/>
  <c r="N795" i="8"/>
  <c r="M795" i="8"/>
  <c r="U794" i="8"/>
  <c r="T794" i="8"/>
  <c r="S794" i="8"/>
  <c r="P794" i="8"/>
  <c r="O794" i="8"/>
  <c r="N794" i="8"/>
  <c r="M794" i="8"/>
  <c r="U793" i="8"/>
  <c r="T793" i="8"/>
  <c r="S793" i="8"/>
  <c r="P793" i="8"/>
  <c r="O793" i="8"/>
  <c r="N793" i="8"/>
  <c r="M793" i="8"/>
  <c r="U792" i="8"/>
  <c r="T792" i="8"/>
  <c r="S792" i="8"/>
  <c r="P792" i="8"/>
  <c r="O792" i="8"/>
  <c r="N792" i="8"/>
  <c r="M792" i="8"/>
  <c r="U791" i="8"/>
  <c r="T791" i="8"/>
  <c r="S791" i="8"/>
  <c r="P791" i="8"/>
  <c r="O791" i="8"/>
  <c r="N791" i="8"/>
  <c r="M791" i="8"/>
  <c r="U790" i="8"/>
  <c r="T790" i="8"/>
  <c r="S790" i="8"/>
  <c r="P790" i="8"/>
  <c r="O790" i="8"/>
  <c r="N790" i="8"/>
  <c r="M790" i="8"/>
  <c r="U789" i="8"/>
  <c r="T789" i="8"/>
  <c r="S789" i="8"/>
  <c r="P789" i="8"/>
  <c r="O789" i="8"/>
  <c r="N789" i="8"/>
  <c r="M789" i="8"/>
  <c r="U788" i="8"/>
  <c r="T788" i="8"/>
  <c r="S788" i="8"/>
  <c r="P788" i="8"/>
  <c r="O788" i="8"/>
  <c r="N788" i="8"/>
  <c r="M788" i="8"/>
  <c r="U787" i="8"/>
  <c r="T787" i="8"/>
  <c r="S787" i="8"/>
  <c r="P787" i="8"/>
  <c r="O787" i="8"/>
  <c r="N787" i="8"/>
  <c r="M787" i="8"/>
  <c r="U786" i="8"/>
  <c r="T786" i="8"/>
  <c r="S786" i="8"/>
  <c r="P786" i="8"/>
  <c r="O786" i="8"/>
  <c r="N786" i="8"/>
  <c r="M786" i="8"/>
  <c r="U785" i="8"/>
  <c r="T785" i="8"/>
  <c r="S785" i="8"/>
  <c r="P785" i="8"/>
  <c r="O785" i="8"/>
  <c r="N785" i="8"/>
  <c r="M785" i="8"/>
  <c r="U784" i="8"/>
  <c r="T784" i="8"/>
  <c r="S784" i="8"/>
  <c r="P784" i="8"/>
  <c r="O784" i="8"/>
  <c r="N784" i="8"/>
  <c r="M784" i="8"/>
  <c r="U783" i="8"/>
  <c r="T783" i="8"/>
  <c r="S783" i="8"/>
  <c r="P783" i="8"/>
  <c r="O783" i="8"/>
  <c r="N783" i="8"/>
  <c r="M783" i="8"/>
  <c r="U782" i="8"/>
  <c r="T782" i="8"/>
  <c r="S782" i="8"/>
  <c r="P782" i="8"/>
  <c r="O782" i="8"/>
  <c r="N782" i="8"/>
  <c r="M782" i="8"/>
  <c r="U781" i="8"/>
  <c r="T781" i="8"/>
  <c r="S781" i="8"/>
  <c r="P781" i="8"/>
  <c r="O781" i="8"/>
  <c r="N781" i="8"/>
  <c r="M781" i="8"/>
  <c r="U780" i="8"/>
  <c r="T780" i="8"/>
  <c r="S780" i="8"/>
  <c r="P780" i="8"/>
  <c r="O780" i="8"/>
  <c r="N780" i="8"/>
  <c r="M780" i="8"/>
  <c r="U779" i="8"/>
  <c r="T779" i="8"/>
  <c r="S779" i="8"/>
  <c r="P779" i="8"/>
  <c r="O779" i="8"/>
  <c r="N779" i="8"/>
  <c r="M779" i="8"/>
  <c r="U778" i="8"/>
  <c r="T778" i="8"/>
  <c r="S778" i="8"/>
  <c r="P778" i="8"/>
  <c r="O778" i="8"/>
  <c r="N778" i="8"/>
  <c r="M778" i="8"/>
  <c r="U777" i="8"/>
  <c r="T777" i="8"/>
  <c r="S777" i="8"/>
  <c r="P777" i="8"/>
  <c r="O777" i="8"/>
  <c r="N777" i="8"/>
  <c r="M777" i="8"/>
  <c r="U776" i="8"/>
  <c r="T776" i="8"/>
  <c r="S776" i="8"/>
  <c r="P776" i="8"/>
  <c r="O776" i="8"/>
  <c r="N776" i="8"/>
  <c r="M776" i="8"/>
  <c r="U775" i="8"/>
  <c r="T775" i="8"/>
  <c r="S775" i="8"/>
  <c r="P775" i="8"/>
  <c r="O775" i="8"/>
  <c r="N775" i="8"/>
  <c r="M775" i="8"/>
  <c r="U774" i="8"/>
  <c r="T774" i="8"/>
  <c r="S774" i="8"/>
  <c r="P774" i="8"/>
  <c r="O774" i="8"/>
  <c r="N774" i="8"/>
  <c r="M774" i="8"/>
  <c r="U773" i="8"/>
  <c r="T773" i="8"/>
  <c r="S773" i="8"/>
  <c r="P773" i="8"/>
  <c r="O773" i="8"/>
  <c r="N773" i="8"/>
  <c r="M773" i="8"/>
  <c r="U772" i="8"/>
  <c r="T772" i="8"/>
  <c r="S772" i="8"/>
  <c r="P772" i="8"/>
  <c r="O772" i="8"/>
  <c r="N772" i="8"/>
  <c r="M772" i="8"/>
  <c r="U771" i="8"/>
  <c r="T771" i="8"/>
  <c r="S771" i="8"/>
  <c r="P771" i="8"/>
  <c r="O771" i="8"/>
  <c r="N771" i="8"/>
  <c r="M771" i="8"/>
  <c r="U770" i="8"/>
  <c r="T770" i="8"/>
  <c r="S770" i="8"/>
  <c r="P770" i="8"/>
  <c r="O770" i="8"/>
  <c r="N770" i="8"/>
  <c r="M770" i="8"/>
  <c r="U769" i="8"/>
  <c r="T769" i="8"/>
  <c r="S769" i="8"/>
  <c r="P769" i="8"/>
  <c r="O769" i="8"/>
  <c r="N769" i="8"/>
  <c r="M769" i="8"/>
  <c r="U768" i="8"/>
  <c r="T768" i="8"/>
  <c r="S768" i="8"/>
  <c r="P768" i="8"/>
  <c r="O768" i="8"/>
  <c r="N768" i="8"/>
  <c r="M768" i="8"/>
  <c r="U767" i="8"/>
  <c r="T767" i="8"/>
  <c r="S767" i="8"/>
  <c r="P767" i="8"/>
  <c r="O767" i="8"/>
  <c r="N767" i="8"/>
  <c r="M767" i="8"/>
  <c r="U766" i="8"/>
  <c r="T766" i="8"/>
  <c r="S766" i="8"/>
  <c r="P766" i="8"/>
  <c r="O766" i="8"/>
  <c r="N766" i="8"/>
  <c r="M766" i="8"/>
  <c r="U765" i="8"/>
  <c r="T765" i="8"/>
  <c r="S765" i="8"/>
  <c r="P765" i="8"/>
  <c r="O765" i="8"/>
  <c r="N765" i="8"/>
  <c r="M765" i="8"/>
  <c r="U764" i="8"/>
  <c r="T764" i="8"/>
  <c r="S764" i="8"/>
  <c r="P764" i="8"/>
  <c r="O764" i="8"/>
  <c r="N764" i="8"/>
  <c r="M764" i="8"/>
  <c r="U763" i="8"/>
  <c r="T763" i="8"/>
  <c r="S763" i="8"/>
  <c r="P763" i="8"/>
  <c r="O763" i="8"/>
  <c r="N763" i="8"/>
  <c r="M763" i="8"/>
  <c r="U762" i="8"/>
  <c r="T762" i="8"/>
  <c r="S762" i="8"/>
  <c r="P762" i="8"/>
  <c r="O762" i="8"/>
  <c r="N762" i="8"/>
  <c r="M762" i="8"/>
  <c r="U761" i="8"/>
  <c r="T761" i="8"/>
  <c r="S761" i="8"/>
  <c r="P761" i="8"/>
  <c r="O761" i="8"/>
  <c r="N761" i="8"/>
  <c r="M761" i="8"/>
  <c r="U760" i="8"/>
  <c r="T760" i="8"/>
  <c r="S760" i="8"/>
  <c r="P760" i="8"/>
  <c r="O760" i="8"/>
  <c r="N760" i="8"/>
  <c r="M760" i="8"/>
  <c r="U759" i="8"/>
  <c r="T759" i="8"/>
  <c r="S759" i="8"/>
  <c r="P759" i="8"/>
  <c r="O759" i="8"/>
  <c r="N759" i="8"/>
  <c r="M759" i="8"/>
  <c r="U758" i="8"/>
  <c r="T758" i="8"/>
  <c r="S758" i="8"/>
  <c r="P758" i="8"/>
  <c r="O758" i="8"/>
  <c r="N758" i="8"/>
  <c r="M758" i="8"/>
  <c r="U757" i="8"/>
  <c r="T757" i="8"/>
  <c r="S757" i="8"/>
  <c r="P757" i="8"/>
  <c r="O757" i="8"/>
  <c r="N757" i="8"/>
  <c r="M757" i="8"/>
  <c r="U756" i="8"/>
  <c r="T756" i="8"/>
  <c r="S756" i="8"/>
  <c r="P756" i="8"/>
  <c r="O756" i="8"/>
  <c r="N756" i="8"/>
  <c r="M756" i="8"/>
  <c r="U755" i="8"/>
  <c r="T755" i="8"/>
  <c r="S755" i="8"/>
  <c r="P755" i="8"/>
  <c r="O755" i="8"/>
  <c r="N755" i="8"/>
  <c r="M755" i="8"/>
  <c r="U754" i="8"/>
  <c r="T754" i="8"/>
  <c r="S754" i="8"/>
  <c r="P754" i="8"/>
  <c r="O754" i="8"/>
  <c r="N754" i="8"/>
  <c r="M754" i="8"/>
  <c r="U753" i="8"/>
  <c r="T753" i="8"/>
  <c r="S753" i="8"/>
  <c r="P753" i="8"/>
  <c r="O753" i="8"/>
  <c r="N753" i="8"/>
  <c r="M753" i="8"/>
  <c r="U752" i="8"/>
  <c r="T752" i="8"/>
  <c r="S752" i="8"/>
  <c r="P752" i="8"/>
  <c r="O752" i="8"/>
  <c r="N752" i="8"/>
  <c r="M752" i="8"/>
  <c r="U751" i="8"/>
  <c r="T751" i="8"/>
  <c r="S751" i="8"/>
  <c r="P751" i="8"/>
  <c r="O751" i="8"/>
  <c r="N751" i="8"/>
  <c r="M751" i="8"/>
  <c r="U750" i="8"/>
  <c r="T750" i="8"/>
  <c r="S750" i="8"/>
  <c r="P750" i="8"/>
  <c r="O750" i="8"/>
  <c r="N750" i="8"/>
  <c r="M750" i="8"/>
  <c r="U749" i="8"/>
  <c r="T749" i="8"/>
  <c r="S749" i="8"/>
  <c r="P749" i="8"/>
  <c r="O749" i="8"/>
  <c r="N749" i="8"/>
  <c r="M749" i="8"/>
  <c r="U748" i="8"/>
  <c r="T748" i="8"/>
  <c r="S748" i="8"/>
  <c r="P748" i="8"/>
  <c r="O748" i="8"/>
  <c r="N748" i="8"/>
  <c r="M748" i="8"/>
  <c r="U747" i="8"/>
  <c r="T747" i="8"/>
  <c r="S747" i="8"/>
  <c r="P747" i="8"/>
  <c r="O747" i="8"/>
  <c r="N747" i="8"/>
  <c r="M747" i="8"/>
  <c r="U746" i="8"/>
  <c r="T746" i="8"/>
  <c r="S746" i="8"/>
  <c r="P746" i="8"/>
  <c r="O746" i="8"/>
  <c r="N746" i="8"/>
  <c r="M746" i="8"/>
  <c r="U745" i="8"/>
  <c r="T745" i="8"/>
  <c r="S745" i="8"/>
  <c r="P745" i="8"/>
  <c r="O745" i="8"/>
  <c r="N745" i="8"/>
  <c r="M745" i="8"/>
  <c r="U744" i="8"/>
  <c r="T744" i="8"/>
  <c r="S744" i="8"/>
  <c r="P744" i="8"/>
  <c r="O744" i="8"/>
  <c r="N744" i="8"/>
  <c r="M744" i="8"/>
  <c r="U743" i="8"/>
  <c r="T743" i="8"/>
  <c r="S743" i="8"/>
  <c r="P743" i="8"/>
  <c r="O743" i="8"/>
  <c r="N743" i="8"/>
  <c r="M743" i="8"/>
  <c r="U742" i="8"/>
  <c r="T742" i="8"/>
  <c r="S742" i="8"/>
  <c r="P742" i="8"/>
  <c r="O742" i="8"/>
  <c r="N742" i="8"/>
  <c r="M742" i="8"/>
  <c r="U741" i="8"/>
  <c r="T741" i="8"/>
  <c r="S741" i="8"/>
  <c r="P741" i="8"/>
  <c r="O741" i="8"/>
  <c r="N741" i="8"/>
  <c r="M741" i="8"/>
  <c r="U740" i="8"/>
  <c r="T740" i="8"/>
  <c r="S740" i="8"/>
  <c r="P740" i="8"/>
  <c r="O740" i="8"/>
  <c r="N740" i="8"/>
  <c r="M740" i="8"/>
  <c r="U739" i="8"/>
  <c r="T739" i="8"/>
  <c r="S739" i="8"/>
  <c r="P739" i="8"/>
  <c r="O739" i="8"/>
  <c r="N739" i="8"/>
  <c r="M739" i="8"/>
  <c r="U738" i="8"/>
  <c r="T738" i="8"/>
  <c r="S738" i="8"/>
  <c r="P738" i="8"/>
  <c r="O738" i="8"/>
  <c r="N738" i="8"/>
  <c r="M738" i="8"/>
  <c r="U737" i="8"/>
  <c r="T737" i="8"/>
  <c r="S737" i="8"/>
  <c r="P737" i="8"/>
  <c r="O737" i="8"/>
  <c r="N737" i="8"/>
  <c r="M737" i="8"/>
  <c r="U736" i="8"/>
  <c r="T736" i="8"/>
  <c r="S736" i="8"/>
  <c r="P736" i="8"/>
  <c r="O736" i="8"/>
  <c r="N736" i="8"/>
  <c r="M736" i="8"/>
  <c r="U735" i="8"/>
  <c r="T735" i="8"/>
  <c r="S735" i="8"/>
  <c r="P735" i="8"/>
  <c r="O735" i="8"/>
  <c r="N735" i="8"/>
  <c r="M735" i="8"/>
  <c r="U734" i="8"/>
  <c r="T734" i="8"/>
  <c r="S734" i="8"/>
  <c r="P734" i="8"/>
  <c r="O734" i="8"/>
  <c r="N734" i="8"/>
  <c r="M734" i="8"/>
  <c r="U733" i="8"/>
  <c r="T733" i="8"/>
  <c r="S733" i="8"/>
  <c r="P733" i="8"/>
  <c r="O733" i="8"/>
  <c r="N733" i="8"/>
  <c r="M733" i="8"/>
  <c r="U732" i="8"/>
  <c r="T732" i="8"/>
  <c r="S732" i="8"/>
  <c r="P732" i="8"/>
  <c r="O732" i="8"/>
  <c r="N732" i="8"/>
  <c r="M732" i="8"/>
  <c r="U731" i="8"/>
  <c r="T731" i="8"/>
  <c r="S731" i="8"/>
  <c r="P731" i="8"/>
  <c r="O731" i="8"/>
  <c r="N731" i="8"/>
  <c r="M731" i="8"/>
  <c r="U730" i="8"/>
  <c r="T730" i="8"/>
  <c r="S730" i="8"/>
  <c r="P730" i="8"/>
  <c r="O730" i="8"/>
  <c r="N730" i="8"/>
  <c r="M730" i="8"/>
  <c r="U729" i="8"/>
  <c r="T729" i="8"/>
  <c r="S729" i="8"/>
  <c r="P729" i="8"/>
  <c r="O729" i="8"/>
  <c r="N729" i="8"/>
  <c r="M729" i="8"/>
  <c r="U728" i="8"/>
  <c r="T728" i="8"/>
  <c r="S728" i="8"/>
  <c r="P728" i="8"/>
  <c r="O728" i="8"/>
  <c r="N728" i="8"/>
  <c r="M728" i="8"/>
  <c r="U727" i="8"/>
  <c r="T727" i="8"/>
  <c r="S727" i="8"/>
  <c r="P727" i="8"/>
  <c r="O727" i="8"/>
  <c r="N727" i="8"/>
  <c r="M727" i="8"/>
  <c r="U726" i="8"/>
  <c r="T726" i="8"/>
  <c r="S726" i="8"/>
  <c r="P726" i="8"/>
  <c r="O726" i="8"/>
  <c r="N726" i="8"/>
  <c r="M726" i="8"/>
  <c r="U725" i="8"/>
  <c r="T725" i="8"/>
  <c r="S725" i="8"/>
  <c r="P725" i="8"/>
  <c r="O725" i="8"/>
  <c r="N725" i="8"/>
  <c r="M725" i="8"/>
  <c r="U724" i="8"/>
  <c r="T724" i="8"/>
  <c r="S724" i="8"/>
  <c r="P724" i="8"/>
  <c r="O724" i="8"/>
  <c r="N724" i="8"/>
  <c r="M724" i="8"/>
  <c r="U723" i="8"/>
  <c r="T723" i="8"/>
  <c r="S723" i="8"/>
  <c r="P723" i="8"/>
  <c r="O723" i="8"/>
  <c r="N723" i="8"/>
  <c r="M723" i="8"/>
  <c r="U722" i="8"/>
  <c r="T722" i="8"/>
  <c r="S722" i="8"/>
  <c r="P722" i="8"/>
  <c r="O722" i="8"/>
  <c r="N722" i="8"/>
  <c r="M722" i="8"/>
  <c r="U721" i="8"/>
  <c r="T721" i="8"/>
  <c r="S721" i="8"/>
  <c r="P721" i="8"/>
  <c r="O721" i="8"/>
  <c r="N721" i="8"/>
  <c r="M721" i="8"/>
  <c r="U720" i="8"/>
  <c r="T720" i="8"/>
  <c r="S720" i="8"/>
  <c r="P720" i="8"/>
  <c r="O720" i="8"/>
  <c r="N720" i="8"/>
  <c r="M720" i="8"/>
  <c r="U719" i="8"/>
  <c r="T719" i="8"/>
  <c r="S719" i="8"/>
  <c r="P719" i="8"/>
  <c r="O719" i="8"/>
  <c r="N719" i="8"/>
  <c r="M719" i="8"/>
  <c r="U718" i="8"/>
  <c r="T718" i="8"/>
  <c r="S718" i="8"/>
  <c r="P718" i="8"/>
  <c r="O718" i="8"/>
  <c r="N718" i="8"/>
  <c r="M718" i="8"/>
  <c r="U717" i="8"/>
  <c r="T717" i="8"/>
  <c r="S717" i="8"/>
  <c r="P717" i="8"/>
  <c r="O717" i="8"/>
  <c r="N717" i="8"/>
  <c r="M717" i="8"/>
  <c r="U716" i="8"/>
  <c r="T716" i="8"/>
  <c r="S716" i="8"/>
  <c r="P716" i="8"/>
  <c r="O716" i="8"/>
  <c r="N716" i="8"/>
  <c r="M716" i="8"/>
  <c r="U715" i="8"/>
  <c r="T715" i="8"/>
  <c r="S715" i="8"/>
  <c r="P715" i="8"/>
  <c r="O715" i="8"/>
  <c r="N715" i="8"/>
  <c r="M715" i="8"/>
  <c r="U714" i="8"/>
  <c r="T714" i="8"/>
  <c r="S714" i="8"/>
  <c r="P714" i="8"/>
  <c r="O714" i="8"/>
  <c r="N714" i="8"/>
  <c r="M714" i="8"/>
  <c r="U713" i="8"/>
  <c r="T713" i="8"/>
  <c r="S713" i="8"/>
  <c r="P713" i="8"/>
  <c r="O713" i="8"/>
  <c r="N713" i="8"/>
  <c r="M713" i="8"/>
  <c r="U712" i="8"/>
  <c r="T712" i="8"/>
  <c r="S712" i="8"/>
  <c r="P712" i="8"/>
  <c r="O712" i="8"/>
  <c r="N712" i="8"/>
  <c r="M712" i="8"/>
  <c r="U711" i="8"/>
  <c r="T711" i="8"/>
  <c r="S711" i="8"/>
  <c r="P711" i="8"/>
  <c r="O711" i="8"/>
  <c r="N711" i="8"/>
  <c r="M711" i="8"/>
  <c r="U710" i="8"/>
  <c r="T710" i="8"/>
  <c r="S710" i="8"/>
  <c r="P710" i="8"/>
  <c r="O710" i="8"/>
  <c r="N710" i="8"/>
  <c r="M710" i="8"/>
  <c r="U709" i="8"/>
  <c r="T709" i="8"/>
  <c r="S709" i="8"/>
  <c r="P709" i="8"/>
  <c r="O709" i="8"/>
  <c r="N709" i="8"/>
  <c r="M709" i="8"/>
  <c r="U708" i="8"/>
  <c r="T708" i="8"/>
  <c r="S708" i="8"/>
  <c r="P708" i="8"/>
  <c r="O708" i="8"/>
  <c r="N708" i="8"/>
  <c r="M708" i="8"/>
  <c r="U707" i="8"/>
  <c r="T707" i="8"/>
  <c r="S707" i="8"/>
  <c r="P707" i="8"/>
  <c r="O707" i="8"/>
  <c r="N707" i="8"/>
  <c r="M707" i="8"/>
  <c r="U706" i="8"/>
  <c r="T706" i="8"/>
  <c r="S706" i="8"/>
  <c r="P706" i="8"/>
  <c r="O706" i="8"/>
  <c r="N706" i="8"/>
  <c r="M706" i="8"/>
  <c r="U705" i="8"/>
  <c r="T705" i="8"/>
  <c r="S705" i="8"/>
  <c r="P705" i="8"/>
  <c r="O705" i="8"/>
  <c r="N705" i="8"/>
  <c r="M705" i="8"/>
  <c r="U704" i="8"/>
  <c r="T704" i="8"/>
  <c r="S704" i="8"/>
  <c r="P704" i="8"/>
  <c r="O704" i="8"/>
  <c r="N704" i="8"/>
  <c r="M704" i="8"/>
  <c r="U703" i="8"/>
  <c r="T703" i="8"/>
  <c r="S703" i="8"/>
  <c r="P703" i="8"/>
  <c r="O703" i="8"/>
  <c r="N703" i="8"/>
  <c r="M703" i="8"/>
  <c r="U702" i="8"/>
  <c r="T702" i="8"/>
  <c r="S702" i="8"/>
  <c r="P702" i="8"/>
  <c r="O702" i="8"/>
  <c r="N702" i="8"/>
  <c r="M702" i="8"/>
  <c r="U701" i="8"/>
  <c r="T701" i="8"/>
  <c r="S701" i="8"/>
  <c r="P701" i="8"/>
  <c r="O701" i="8"/>
  <c r="N701" i="8"/>
  <c r="M701" i="8"/>
  <c r="U700" i="8"/>
  <c r="T700" i="8"/>
  <c r="S700" i="8"/>
  <c r="P700" i="8"/>
  <c r="O700" i="8"/>
  <c r="N700" i="8"/>
  <c r="M700" i="8"/>
  <c r="U699" i="8"/>
  <c r="T699" i="8"/>
  <c r="S699" i="8"/>
  <c r="P699" i="8"/>
  <c r="O699" i="8"/>
  <c r="N699" i="8"/>
  <c r="M699" i="8"/>
  <c r="U698" i="8"/>
  <c r="T698" i="8"/>
  <c r="S698" i="8"/>
  <c r="P698" i="8"/>
  <c r="O698" i="8"/>
  <c r="N698" i="8"/>
  <c r="M698" i="8"/>
  <c r="U697" i="8"/>
  <c r="T697" i="8"/>
  <c r="S697" i="8"/>
  <c r="P697" i="8"/>
  <c r="O697" i="8"/>
  <c r="N697" i="8"/>
  <c r="M697" i="8"/>
  <c r="U696" i="8"/>
  <c r="T696" i="8"/>
  <c r="S696" i="8"/>
  <c r="P696" i="8"/>
  <c r="O696" i="8"/>
  <c r="N696" i="8"/>
  <c r="M696" i="8"/>
  <c r="U695" i="8"/>
  <c r="T695" i="8"/>
  <c r="S695" i="8"/>
  <c r="P695" i="8"/>
  <c r="O695" i="8"/>
  <c r="N695" i="8"/>
  <c r="M695" i="8"/>
  <c r="U694" i="8"/>
  <c r="T694" i="8"/>
  <c r="S694" i="8"/>
  <c r="P694" i="8"/>
  <c r="O694" i="8"/>
  <c r="N694" i="8"/>
  <c r="M694" i="8"/>
  <c r="U693" i="8"/>
  <c r="T693" i="8"/>
  <c r="S693" i="8"/>
  <c r="P693" i="8"/>
  <c r="O693" i="8"/>
  <c r="N693" i="8"/>
  <c r="M693" i="8"/>
  <c r="U692" i="8"/>
  <c r="T692" i="8"/>
  <c r="S692" i="8"/>
  <c r="P692" i="8"/>
  <c r="O692" i="8"/>
  <c r="N692" i="8"/>
  <c r="M692" i="8"/>
  <c r="U691" i="8"/>
  <c r="T691" i="8"/>
  <c r="S691" i="8"/>
  <c r="P691" i="8"/>
  <c r="O691" i="8"/>
  <c r="N691" i="8"/>
  <c r="M691" i="8"/>
  <c r="U690" i="8"/>
  <c r="T690" i="8"/>
  <c r="S690" i="8"/>
  <c r="P690" i="8"/>
  <c r="O690" i="8"/>
  <c r="N690" i="8"/>
  <c r="M690" i="8"/>
  <c r="U689" i="8"/>
  <c r="T689" i="8"/>
  <c r="S689" i="8"/>
  <c r="P689" i="8"/>
  <c r="O689" i="8"/>
  <c r="N689" i="8"/>
  <c r="M689" i="8"/>
  <c r="U688" i="8"/>
  <c r="T688" i="8"/>
  <c r="S688" i="8"/>
  <c r="P688" i="8"/>
  <c r="O688" i="8"/>
  <c r="N688" i="8"/>
  <c r="M688" i="8"/>
  <c r="U687" i="8"/>
  <c r="T687" i="8"/>
  <c r="S687" i="8"/>
  <c r="P687" i="8"/>
  <c r="O687" i="8"/>
  <c r="N687" i="8"/>
  <c r="M687" i="8"/>
  <c r="U686" i="8"/>
  <c r="T686" i="8"/>
  <c r="S686" i="8"/>
  <c r="P686" i="8"/>
  <c r="O686" i="8"/>
  <c r="N686" i="8"/>
  <c r="M686" i="8"/>
  <c r="U685" i="8"/>
  <c r="T685" i="8"/>
  <c r="S685" i="8"/>
  <c r="P685" i="8"/>
  <c r="O685" i="8"/>
  <c r="N685" i="8"/>
  <c r="M685" i="8"/>
  <c r="U684" i="8"/>
  <c r="T684" i="8"/>
  <c r="S684" i="8"/>
  <c r="P684" i="8"/>
  <c r="O684" i="8"/>
  <c r="N684" i="8"/>
  <c r="M684" i="8"/>
  <c r="U683" i="8"/>
  <c r="T683" i="8"/>
  <c r="S683" i="8"/>
  <c r="P683" i="8"/>
  <c r="O683" i="8"/>
  <c r="N683" i="8"/>
  <c r="M683" i="8"/>
  <c r="U682" i="8"/>
  <c r="T682" i="8"/>
  <c r="S682" i="8"/>
  <c r="P682" i="8"/>
  <c r="O682" i="8"/>
  <c r="N682" i="8"/>
  <c r="M682" i="8"/>
  <c r="U681" i="8"/>
  <c r="T681" i="8"/>
  <c r="S681" i="8"/>
  <c r="P681" i="8"/>
  <c r="O681" i="8"/>
  <c r="N681" i="8"/>
  <c r="M681" i="8"/>
  <c r="U680" i="8"/>
  <c r="T680" i="8"/>
  <c r="S680" i="8"/>
  <c r="P680" i="8"/>
  <c r="O680" i="8"/>
  <c r="N680" i="8"/>
  <c r="M680" i="8"/>
  <c r="U679" i="8"/>
  <c r="T679" i="8"/>
  <c r="S679" i="8"/>
  <c r="P679" i="8"/>
  <c r="O679" i="8"/>
  <c r="N679" i="8"/>
  <c r="M679" i="8"/>
  <c r="U678" i="8"/>
  <c r="T678" i="8"/>
  <c r="S678" i="8"/>
  <c r="P678" i="8"/>
  <c r="O678" i="8"/>
  <c r="N678" i="8"/>
  <c r="M678" i="8"/>
  <c r="U677" i="8"/>
  <c r="T677" i="8"/>
  <c r="S677" i="8"/>
  <c r="P677" i="8"/>
  <c r="O677" i="8"/>
  <c r="N677" i="8"/>
  <c r="M677" i="8"/>
  <c r="U676" i="8"/>
  <c r="T676" i="8"/>
  <c r="S676" i="8"/>
  <c r="P676" i="8"/>
  <c r="O676" i="8"/>
  <c r="N676" i="8"/>
  <c r="M676" i="8"/>
  <c r="U675" i="8"/>
  <c r="T675" i="8"/>
  <c r="S675" i="8"/>
  <c r="P675" i="8"/>
  <c r="O675" i="8"/>
  <c r="N675" i="8"/>
  <c r="M675" i="8"/>
  <c r="U674" i="8"/>
  <c r="T674" i="8"/>
  <c r="S674" i="8"/>
  <c r="P674" i="8"/>
  <c r="O674" i="8"/>
  <c r="N674" i="8"/>
  <c r="M674" i="8"/>
  <c r="U673" i="8"/>
  <c r="T673" i="8"/>
  <c r="S673" i="8"/>
  <c r="P673" i="8"/>
  <c r="O673" i="8"/>
  <c r="N673" i="8"/>
  <c r="M673" i="8"/>
  <c r="U672" i="8"/>
  <c r="T672" i="8"/>
  <c r="S672" i="8"/>
  <c r="P672" i="8"/>
  <c r="O672" i="8"/>
  <c r="N672" i="8"/>
  <c r="M672" i="8"/>
  <c r="U671" i="8"/>
  <c r="T671" i="8"/>
  <c r="S671" i="8"/>
  <c r="P671" i="8"/>
  <c r="O671" i="8"/>
  <c r="N671" i="8"/>
  <c r="M671" i="8"/>
  <c r="U670" i="8"/>
  <c r="T670" i="8"/>
  <c r="S670" i="8"/>
  <c r="P670" i="8"/>
  <c r="O670" i="8"/>
  <c r="N670" i="8"/>
  <c r="M670" i="8"/>
  <c r="U669" i="8"/>
  <c r="T669" i="8"/>
  <c r="S669" i="8"/>
  <c r="P669" i="8"/>
  <c r="O669" i="8"/>
  <c r="N669" i="8"/>
  <c r="M669" i="8"/>
  <c r="U668" i="8"/>
  <c r="T668" i="8"/>
  <c r="S668" i="8"/>
  <c r="P668" i="8"/>
  <c r="O668" i="8"/>
  <c r="N668" i="8"/>
  <c r="M668" i="8"/>
  <c r="U667" i="8"/>
  <c r="T667" i="8"/>
  <c r="S667" i="8"/>
  <c r="P667" i="8"/>
  <c r="O667" i="8"/>
  <c r="N667" i="8"/>
  <c r="M667" i="8"/>
  <c r="U666" i="8"/>
  <c r="T666" i="8"/>
  <c r="S666" i="8"/>
  <c r="P666" i="8"/>
  <c r="O666" i="8"/>
  <c r="N666" i="8"/>
  <c r="M666" i="8"/>
  <c r="U665" i="8"/>
  <c r="T665" i="8"/>
  <c r="S665" i="8"/>
  <c r="P665" i="8"/>
  <c r="O665" i="8"/>
  <c r="N665" i="8"/>
  <c r="M665" i="8"/>
  <c r="U664" i="8"/>
  <c r="T664" i="8"/>
  <c r="S664" i="8"/>
  <c r="P664" i="8"/>
  <c r="O664" i="8"/>
  <c r="N664" i="8"/>
  <c r="M664" i="8"/>
  <c r="U663" i="8"/>
  <c r="T663" i="8"/>
  <c r="S663" i="8"/>
  <c r="P663" i="8"/>
  <c r="O663" i="8"/>
  <c r="N663" i="8"/>
  <c r="M663" i="8"/>
  <c r="U662" i="8"/>
  <c r="T662" i="8"/>
  <c r="S662" i="8"/>
  <c r="P662" i="8"/>
  <c r="O662" i="8"/>
  <c r="N662" i="8"/>
  <c r="M662" i="8"/>
  <c r="U661" i="8"/>
  <c r="T661" i="8"/>
  <c r="S661" i="8"/>
  <c r="P661" i="8"/>
  <c r="O661" i="8"/>
  <c r="N661" i="8"/>
  <c r="M661" i="8"/>
  <c r="U660" i="8"/>
  <c r="T660" i="8"/>
  <c r="S660" i="8"/>
  <c r="P660" i="8"/>
  <c r="O660" i="8"/>
  <c r="N660" i="8"/>
  <c r="M660" i="8"/>
  <c r="U659" i="8"/>
  <c r="T659" i="8"/>
  <c r="S659" i="8"/>
  <c r="P659" i="8"/>
  <c r="O659" i="8"/>
  <c r="N659" i="8"/>
  <c r="M659" i="8"/>
  <c r="U658" i="8"/>
  <c r="T658" i="8"/>
  <c r="S658" i="8"/>
  <c r="P658" i="8"/>
  <c r="O658" i="8"/>
  <c r="N658" i="8"/>
  <c r="M658" i="8"/>
  <c r="U657" i="8"/>
  <c r="T657" i="8"/>
  <c r="S657" i="8"/>
  <c r="P657" i="8"/>
  <c r="O657" i="8"/>
  <c r="N657" i="8"/>
  <c r="M657" i="8"/>
  <c r="U656" i="8"/>
  <c r="T656" i="8"/>
  <c r="S656" i="8"/>
  <c r="P656" i="8"/>
  <c r="O656" i="8"/>
  <c r="N656" i="8"/>
  <c r="M656" i="8"/>
  <c r="U655" i="8"/>
  <c r="T655" i="8"/>
  <c r="S655" i="8"/>
  <c r="P655" i="8"/>
  <c r="O655" i="8"/>
  <c r="N655" i="8"/>
  <c r="M655" i="8"/>
  <c r="U654" i="8"/>
  <c r="T654" i="8"/>
  <c r="S654" i="8"/>
  <c r="P654" i="8"/>
  <c r="O654" i="8"/>
  <c r="N654" i="8"/>
  <c r="M654" i="8"/>
  <c r="U653" i="8"/>
  <c r="T653" i="8"/>
  <c r="S653" i="8"/>
  <c r="P653" i="8"/>
  <c r="O653" i="8"/>
  <c r="N653" i="8"/>
  <c r="M653" i="8"/>
  <c r="U652" i="8"/>
  <c r="T652" i="8"/>
  <c r="S652" i="8"/>
  <c r="P652" i="8"/>
  <c r="O652" i="8"/>
  <c r="N652" i="8"/>
  <c r="M652" i="8"/>
  <c r="U651" i="8"/>
  <c r="T651" i="8"/>
  <c r="S651" i="8"/>
  <c r="P651" i="8"/>
  <c r="O651" i="8"/>
  <c r="N651" i="8"/>
  <c r="M651" i="8"/>
  <c r="U650" i="8"/>
  <c r="T650" i="8"/>
  <c r="S650" i="8"/>
  <c r="P650" i="8"/>
  <c r="O650" i="8"/>
  <c r="N650" i="8"/>
  <c r="M650" i="8"/>
  <c r="U649" i="8"/>
  <c r="T649" i="8"/>
  <c r="S649" i="8"/>
  <c r="P649" i="8"/>
  <c r="O649" i="8"/>
  <c r="N649" i="8"/>
  <c r="M649" i="8"/>
  <c r="U648" i="8"/>
  <c r="T648" i="8"/>
  <c r="S648" i="8"/>
  <c r="P648" i="8"/>
  <c r="O648" i="8"/>
  <c r="N648" i="8"/>
  <c r="M648" i="8"/>
  <c r="U647" i="8"/>
  <c r="T647" i="8"/>
  <c r="S647" i="8"/>
  <c r="P647" i="8"/>
  <c r="O647" i="8"/>
  <c r="N647" i="8"/>
  <c r="M647" i="8"/>
  <c r="U646" i="8"/>
  <c r="T646" i="8"/>
  <c r="S646" i="8"/>
  <c r="P646" i="8"/>
  <c r="O646" i="8"/>
  <c r="N646" i="8"/>
  <c r="M646" i="8"/>
  <c r="U645" i="8"/>
  <c r="T645" i="8"/>
  <c r="S645" i="8"/>
  <c r="P645" i="8"/>
  <c r="O645" i="8"/>
  <c r="N645" i="8"/>
  <c r="M645" i="8"/>
  <c r="U644" i="8"/>
  <c r="T644" i="8"/>
  <c r="S644" i="8"/>
  <c r="P644" i="8"/>
  <c r="O644" i="8"/>
  <c r="N644" i="8"/>
  <c r="M644" i="8"/>
  <c r="U643" i="8"/>
  <c r="T643" i="8"/>
  <c r="S643" i="8"/>
  <c r="P643" i="8"/>
  <c r="O643" i="8"/>
  <c r="N643" i="8"/>
  <c r="M643" i="8"/>
  <c r="U642" i="8"/>
  <c r="T642" i="8"/>
  <c r="S642" i="8"/>
  <c r="P642" i="8"/>
  <c r="O642" i="8"/>
  <c r="N642" i="8"/>
  <c r="M642" i="8"/>
  <c r="U641" i="8"/>
  <c r="T641" i="8"/>
  <c r="S641" i="8"/>
  <c r="P641" i="8"/>
  <c r="O641" i="8"/>
  <c r="N641" i="8"/>
  <c r="M641" i="8"/>
  <c r="U640" i="8"/>
  <c r="T640" i="8"/>
  <c r="S640" i="8"/>
  <c r="P640" i="8"/>
  <c r="O640" i="8"/>
  <c r="N640" i="8"/>
  <c r="M640" i="8"/>
  <c r="U639" i="8"/>
  <c r="T639" i="8"/>
  <c r="S639" i="8"/>
  <c r="P639" i="8"/>
  <c r="O639" i="8"/>
  <c r="N639" i="8"/>
  <c r="M639" i="8"/>
  <c r="U638" i="8"/>
  <c r="T638" i="8"/>
  <c r="S638" i="8"/>
  <c r="P638" i="8"/>
  <c r="O638" i="8"/>
  <c r="N638" i="8"/>
  <c r="M638" i="8"/>
  <c r="U637" i="8"/>
  <c r="T637" i="8"/>
  <c r="S637" i="8"/>
  <c r="P637" i="8"/>
  <c r="O637" i="8"/>
  <c r="N637" i="8"/>
  <c r="M637" i="8"/>
  <c r="U636" i="8"/>
  <c r="T636" i="8"/>
  <c r="S636" i="8"/>
  <c r="P636" i="8"/>
  <c r="O636" i="8"/>
  <c r="N636" i="8"/>
  <c r="M636" i="8"/>
  <c r="U635" i="8"/>
  <c r="T635" i="8"/>
  <c r="S635" i="8"/>
  <c r="P635" i="8"/>
  <c r="O635" i="8"/>
  <c r="N635" i="8"/>
  <c r="M635" i="8"/>
  <c r="U634" i="8"/>
  <c r="T634" i="8"/>
  <c r="S634" i="8"/>
  <c r="P634" i="8"/>
  <c r="O634" i="8"/>
  <c r="N634" i="8"/>
  <c r="M634" i="8"/>
  <c r="U633" i="8"/>
  <c r="T633" i="8"/>
  <c r="S633" i="8"/>
  <c r="P633" i="8"/>
  <c r="O633" i="8"/>
  <c r="N633" i="8"/>
  <c r="M633" i="8"/>
  <c r="U632" i="8"/>
  <c r="T632" i="8"/>
  <c r="S632" i="8"/>
  <c r="P632" i="8"/>
  <c r="O632" i="8"/>
  <c r="N632" i="8"/>
  <c r="M632" i="8"/>
  <c r="U631" i="8"/>
  <c r="T631" i="8"/>
  <c r="S631" i="8"/>
  <c r="P631" i="8"/>
  <c r="O631" i="8"/>
  <c r="N631" i="8"/>
  <c r="M631" i="8"/>
  <c r="U630" i="8"/>
  <c r="T630" i="8"/>
  <c r="S630" i="8"/>
  <c r="P630" i="8"/>
  <c r="O630" i="8"/>
  <c r="N630" i="8"/>
  <c r="M630" i="8"/>
  <c r="U629" i="8"/>
  <c r="T629" i="8"/>
  <c r="S629" i="8"/>
  <c r="P629" i="8"/>
  <c r="O629" i="8"/>
  <c r="N629" i="8"/>
  <c r="M629" i="8"/>
  <c r="U628" i="8"/>
  <c r="T628" i="8"/>
  <c r="S628" i="8"/>
  <c r="P628" i="8"/>
  <c r="O628" i="8"/>
  <c r="N628" i="8"/>
  <c r="M628" i="8"/>
  <c r="U627" i="8"/>
  <c r="T627" i="8"/>
  <c r="S627" i="8"/>
  <c r="P627" i="8"/>
  <c r="O627" i="8"/>
  <c r="N627" i="8"/>
  <c r="M627" i="8"/>
  <c r="U626" i="8"/>
  <c r="T626" i="8"/>
  <c r="S626" i="8"/>
  <c r="P626" i="8"/>
  <c r="O626" i="8"/>
  <c r="N626" i="8"/>
  <c r="M626" i="8"/>
  <c r="U625" i="8"/>
  <c r="T625" i="8"/>
  <c r="S625" i="8"/>
  <c r="P625" i="8"/>
  <c r="O625" i="8"/>
  <c r="N625" i="8"/>
  <c r="M625" i="8"/>
  <c r="U624" i="8"/>
  <c r="T624" i="8"/>
  <c r="S624" i="8"/>
  <c r="P624" i="8"/>
  <c r="O624" i="8"/>
  <c r="N624" i="8"/>
  <c r="M624" i="8"/>
  <c r="U623" i="8"/>
  <c r="T623" i="8"/>
  <c r="S623" i="8"/>
  <c r="P623" i="8"/>
  <c r="O623" i="8"/>
  <c r="N623" i="8"/>
  <c r="M623" i="8"/>
  <c r="U622" i="8"/>
  <c r="T622" i="8"/>
  <c r="S622" i="8"/>
  <c r="P622" i="8"/>
  <c r="O622" i="8"/>
  <c r="N622" i="8"/>
  <c r="M622" i="8"/>
  <c r="U621" i="8"/>
  <c r="T621" i="8"/>
  <c r="S621" i="8"/>
  <c r="P621" i="8"/>
  <c r="O621" i="8"/>
  <c r="N621" i="8"/>
  <c r="M621" i="8"/>
  <c r="U620" i="8"/>
  <c r="T620" i="8"/>
  <c r="S620" i="8"/>
  <c r="P620" i="8"/>
  <c r="O620" i="8"/>
  <c r="N620" i="8"/>
  <c r="M620" i="8"/>
  <c r="U619" i="8"/>
  <c r="T619" i="8"/>
  <c r="S619" i="8"/>
  <c r="P619" i="8"/>
  <c r="O619" i="8"/>
  <c r="N619" i="8"/>
  <c r="M619" i="8"/>
  <c r="U618" i="8"/>
  <c r="T618" i="8"/>
  <c r="S618" i="8"/>
  <c r="P618" i="8"/>
  <c r="O618" i="8"/>
  <c r="N618" i="8"/>
  <c r="M618" i="8"/>
  <c r="U617" i="8"/>
  <c r="T617" i="8"/>
  <c r="S617" i="8"/>
  <c r="P617" i="8"/>
  <c r="O617" i="8"/>
  <c r="N617" i="8"/>
  <c r="M617" i="8"/>
  <c r="U616" i="8"/>
  <c r="T616" i="8"/>
  <c r="S616" i="8"/>
  <c r="P616" i="8"/>
  <c r="O616" i="8"/>
  <c r="N616" i="8"/>
  <c r="M616" i="8"/>
  <c r="U615" i="8"/>
  <c r="T615" i="8"/>
  <c r="S615" i="8"/>
  <c r="P615" i="8"/>
  <c r="O615" i="8"/>
  <c r="N615" i="8"/>
  <c r="M615" i="8"/>
  <c r="U614" i="8"/>
  <c r="T614" i="8"/>
  <c r="S614" i="8"/>
  <c r="P614" i="8"/>
  <c r="O614" i="8"/>
  <c r="N614" i="8"/>
  <c r="M614" i="8"/>
  <c r="U613" i="8"/>
  <c r="T613" i="8"/>
  <c r="S613" i="8"/>
  <c r="P613" i="8"/>
  <c r="O613" i="8"/>
  <c r="N613" i="8"/>
  <c r="M613" i="8"/>
  <c r="U612" i="8"/>
  <c r="T612" i="8"/>
  <c r="S612" i="8"/>
  <c r="P612" i="8"/>
  <c r="O612" i="8"/>
  <c r="N612" i="8"/>
  <c r="M612" i="8"/>
  <c r="U611" i="8"/>
  <c r="T611" i="8"/>
  <c r="S611" i="8"/>
  <c r="P611" i="8"/>
  <c r="O611" i="8"/>
  <c r="N611" i="8"/>
  <c r="M611" i="8"/>
  <c r="U610" i="8"/>
  <c r="T610" i="8"/>
  <c r="S610" i="8"/>
  <c r="P610" i="8"/>
  <c r="O610" i="8"/>
  <c r="N610" i="8"/>
  <c r="M610" i="8"/>
  <c r="U609" i="8"/>
  <c r="T609" i="8"/>
  <c r="S609" i="8"/>
  <c r="P609" i="8"/>
  <c r="O609" i="8"/>
  <c r="N609" i="8"/>
  <c r="M609" i="8"/>
  <c r="U608" i="8"/>
  <c r="T608" i="8"/>
  <c r="S608" i="8"/>
  <c r="P608" i="8"/>
  <c r="O608" i="8"/>
  <c r="N608" i="8"/>
  <c r="M608" i="8"/>
  <c r="U607" i="8"/>
  <c r="T607" i="8"/>
  <c r="S607" i="8"/>
  <c r="P607" i="8"/>
  <c r="O607" i="8"/>
  <c r="N607" i="8"/>
  <c r="M607" i="8"/>
  <c r="U606" i="8"/>
  <c r="T606" i="8"/>
  <c r="S606" i="8"/>
  <c r="P606" i="8"/>
  <c r="O606" i="8"/>
  <c r="N606" i="8"/>
  <c r="M606" i="8"/>
  <c r="U605" i="8"/>
  <c r="T605" i="8"/>
  <c r="S605" i="8"/>
  <c r="P605" i="8"/>
  <c r="O605" i="8"/>
  <c r="N605" i="8"/>
  <c r="M605" i="8"/>
  <c r="U604" i="8"/>
  <c r="T604" i="8"/>
  <c r="S604" i="8"/>
  <c r="P604" i="8"/>
  <c r="O604" i="8"/>
  <c r="N604" i="8"/>
  <c r="M604" i="8"/>
  <c r="U603" i="8"/>
  <c r="T603" i="8"/>
  <c r="S603" i="8"/>
  <c r="P603" i="8"/>
  <c r="O603" i="8"/>
  <c r="N603" i="8"/>
  <c r="M603" i="8"/>
  <c r="U602" i="8"/>
  <c r="T602" i="8"/>
  <c r="S602" i="8"/>
  <c r="P602" i="8"/>
  <c r="O602" i="8"/>
  <c r="N602" i="8"/>
  <c r="M602" i="8"/>
  <c r="U601" i="8"/>
  <c r="T601" i="8"/>
  <c r="S601" i="8"/>
  <c r="P601" i="8"/>
  <c r="O601" i="8"/>
  <c r="N601" i="8"/>
  <c r="M601" i="8"/>
  <c r="U600" i="8"/>
  <c r="T600" i="8"/>
  <c r="S600" i="8"/>
  <c r="P600" i="8"/>
  <c r="O600" i="8"/>
  <c r="N600" i="8"/>
  <c r="M600" i="8"/>
  <c r="U599" i="8"/>
  <c r="T599" i="8"/>
  <c r="S599" i="8"/>
  <c r="P599" i="8"/>
  <c r="O599" i="8"/>
  <c r="N599" i="8"/>
  <c r="M599" i="8"/>
  <c r="U598" i="8"/>
  <c r="T598" i="8"/>
  <c r="S598" i="8"/>
  <c r="P598" i="8"/>
  <c r="O598" i="8"/>
  <c r="N598" i="8"/>
  <c r="M598" i="8"/>
  <c r="U597" i="8"/>
  <c r="T597" i="8"/>
  <c r="S597" i="8"/>
  <c r="P597" i="8"/>
  <c r="O597" i="8"/>
  <c r="N597" i="8"/>
  <c r="M597" i="8"/>
  <c r="U596" i="8"/>
  <c r="T596" i="8"/>
  <c r="S596" i="8"/>
  <c r="P596" i="8"/>
  <c r="O596" i="8"/>
  <c r="N596" i="8"/>
  <c r="M596" i="8"/>
  <c r="U595" i="8"/>
  <c r="T595" i="8"/>
  <c r="S595" i="8"/>
  <c r="P595" i="8"/>
  <c r="O595" i="8"/>
  <c r="N595" i="8"/>
  <c r="M595" i="8"/>
  <c r="U594" i="8"/>
  <c r="T594" i="8"/>
  <c r="S594" i="8"/>
  <c r="P594" i="8"/>
  <c r="O594" i="8"/>
  <c r="N594" i="8"/>
  <c r="M594" i="8"/>
  <c r="U593" i="8"/>
  <c r="T593" i="8"/>
  <c r="S593" i="8"/>
  <c r="P593" i="8"/>
  <c r="O593" i="8"/>
  <c r="N593" i="8"/>
  <c r="M593" i="8"/>
  <c r="U592" i="8"/>
  <c r="T592" i="8"/>
  <c r="S592" i="8"/>
  <c r="P592" i="8"/>
  <c r="O592" i="8"/>
  <c r="N592" i="8"/>
  <c r="M592" i="8"/>
  <c r="U591" i="8"/>
  <c r="T591" i="8"/>
  <c r="S591" i="8"/>
  <c r="P591" i="8"/>
  <c r="O591" i="8"/>
  <c r="N591" i="8"/>
  <c r="M591" i="8"/>
  <c r="U590" i="8"/>
  <c r="T590" i="8"/>
  <c r="S590" i="8"/>
  <c r="P590" i="8"/>
  <c r="O590" i="8"/>
  <c r="N590" i="8"/>
  <c r="M590" i="8"/>
  <c r="U589" i="8"/>
  <c r="T589" i="8"/>
  <c r="S589" i="8"/>
  <c r="P589" i="8"/>
  <c r="O589" i="8"/>
  <c r="N589" i="8"/>
  <c r="M589" i="8"/>
  <c r="U588" i="8"/>
  <c r="T588" i="8"/>
  <c r="S588" i="8"/>
  <c r="P588" i="8"/>
  <c r="O588" i="8"/>
  <c r="N588" i="8"/>
  <c r="M588" i="8"/>
  <c r="U587" i="8"/>
  <c r="T587" i="8"/>
  <c r="S587" i="8"/>
  <c r="P587" i="8"/>
  <c r="O587" i="8"/>
  <c r="N587" i="8"/>
  <c r="M587" i="8"/>
  <c r="U586" i="8"/>
  <c r="T586" i="8"/>
  <c r="S586" i="8"/>
  <c r="P586" i="8"/>
  <c r="O586" i="8"/>
  <c r="N586" i="8"/>
  <c r="M586" i="8"/>
  <c r="U585" i="8"/>
  <c r="T585" i="8"/>
  <c r="S585" i="8"/>
  <c r="P585" i="8"/>
  <c r="O585" i="8"/>
  <c r="N585" i="8"/>
  <c r="M585" i="8"/>
  <c r="U584" i="8"/>
  <c r="T584" i="8"/>
  <c r="S584" i="8"/>
  <c r="P584" i="8"/>
  <c r="O584" i="8"/>
  <c r="N584" i="8"/>
  <c r="M584" i="8"/>
  <c r="U583" i="8"/>
  <c r="T583" i="8"/>
  <c r="S583" i="8"/>
  <c r="P583" i="8"/>
  <c r="O583" i="8"/>
  <c r="N583" i="8"/>
  <c r="M583" i="8"/>
  <c r="U582" i="8"/>
  <c r="T582" i="8"/>
  <c r="S582" i="8"/>
  <c r="P582" i="8"/>
  <c r="O582" i="8"/>
  <c r="N582" i="8"/>
  <c r="M582" i="8"/>
  <c r="U581" i="8"/>
  <c r="T581" i="8"/>
  <c r="S581" i="8"/>
  <c r="P581" i="8"/>
  <c r="O581" i="8"/>
  <c r="N581" i="8"/>
  <c r="M581" i="8"/>
  <c r="U580" i="8"/>
  <c r="T580" i="8"/>
  <c r="S580" i="8"/>
  <c r="P580" i="8"/>
  <c r="O580" i="8"/>
  <c r="N580" i="8"/>
  <c r="M580" i="8"/>
  <c r="U579" i="8"/>
  <c r="T579" i="8"/>
  <c r="S579" i="8"/>
  <c r="P579" i="8"/>
  <c r="O579" i="8"/>
  <c r="N579" i="8"/>
  <c r="M579" i="8"/>
  <c r="U578" i="8"/>
  <c r="T578" i="8"/>
  <c r="S578" i="8"/>
  <c r="P578" i="8"/>
  <c r="O578" i="8"/>
  <c r="N578" i="8"/>
  <c r="M578" i="8"/>
  <c r="U577" i="8"/>
  <c r="T577" i="8"/>
  <c r="S577" i="8"/>
  <c r="P577" i="8"/>
  <c r="O577" i="8"/>
  <c r="N577" i="8"/>
  <c r="M577" i="8"/>
  <c r="U576" i="8"/>
  <c r="T576" i="8"/>
  <c r="S576" i="8"/>
  <c r="P576" i="8"/>
  <c r="O576" i="8"/>
  <c r="N576" i="8"/>
  <c r="M576" i="8"/>
  <c r="U575" i="8"/>
  <c r="T575" i="8"/>
  <c r="S575" i="8"/>
  <c r="P575" i="8"/>
  <c r="O575" i="8"/>
  <c r="N575" i="8"/>
  <c r="M575" i="8"/>
  <c r="U574" i="8"/>
  <c r="T574" i="8"/>
  <c r="S574" i="8"/>
  <c r="P574" i="8"/>
  <c r="O574" i="8"/>
  <c r="N574" i="8"/>
  <c r="M574" i="8"/>
  <c r="U573" i="8"/>
  <c r="T573" i="8"/>
  <c r="S573" i="8"/>
  <c r="P573" i="8"/>
  <c r="O573" i="8"/>
  <c r="N573" i="8"/>
  <c r="M573" i="8"/>
  <c r="U572" i="8"/>
  <c r="T572" i="8"/>
  <c r="S572" i="8"/>
  <c r="P572" i="8"/>
  <c r="O572" i="8"/>
  <c r="N572" i="8"/>
  <c r="M572" i="8"/>
  <c r="U571" i="8"/>
  <c r="T571" i="8"/>
  <c r="S571" i="8"/>
  <c r="P571" i="8"/>
  <c r="O571" i="8"/>
  <c r="N571" i="8"/>
  <c r="M571" i="8"/>
  <c r="U570" i="8"/>
  <c r="T570" i="8"/>
  <c r="S570" i="8"/>
  <c r="P570" i="8"/>
  <c r="O570" i="8"/>
  <c r="N570" i="8"/>
  <c r="M570" i="8"/>
  <c r="U569" i="8"/>
  <c r="T569" i="8"/>
  <c r="S569" i="8"/>
  <c r="P569" i="8"/>
  <c r="O569" i="8"/>
  <c r="N569" i="8"/>
  <c r="M569" i="8"/>
  <c r="U568" i="8"/>
  <c r="T568" i="8"/>
  <c r="S568" i="8"/>
  <c r="P568" i="8"/>
  <c r="O568" i="8"/>
  <c r="N568" i="8"/>
  <c r="M568" i="8"/>
  <c r="U567" i="8"/>
  <c r="T567" i="8"/>
  <c r="S567" i="8"/>
  <c r="P567" i="8"/>
  <c r="O567" i="8"/>
  <c r="N567" i="8"/>
  <c r="M567" i="8"/>
  <c r="U566" i="8"/>
  <c r="T566" i="8"/>
  <c r="S566" i="8"/>
  <c r="P566" i="8"/>
  <c r="O566" i="8"/>
  <c r="N566" i="8"/>
  <c r="M566" i="8"/>
  <c r="U565" i="8"/>
  <c r="T565" i="8"/>
  <c r="S565" i="8"/>
  <c r="P565" i="8"/>
  <c r="O565" i="8"/>
  <c r="N565" i="8"/>
  <c r="M565" i="8"/>
  <c r="U564" i="8"/>
  <c r="T564" i="8"/>
  <c r="S564" i="8"/>
  <c r="P564" i="8"/>
  <c r="O564" i="8"/>
  <c r="N564" i="8"/>
  <c r="M564" i="8"/>
  <c r="U563" i="8"/>
  <c r="T563" i="8"/>
  <c r="S563" i="8"/>
  <c r="P563" i="8"/>
  <c r="O563" i="8"/>
  <c r="N563" i="8"/>
  <c r="M563" i="8"/>
  <c r="U562" i="8"/>
  <c r="T562" i="8"/>
  <c r="S562" i="8"/>
  <c r="P562" i="8"/>
  <c r="O562" i="8"/>
  <c r="N562" i="8"/>
  <c r="M562" i="8"/>
  <c r="U561" i="8"/>
  <c r="T561" i="8"/>
  <c r="S561" i="8"/>
  <c r="P561" i="8"/>
  <c r="O561" i="8"/>
  <c r="N561" i="8"/>
  <c r="M561" i="8"/>
  <c r="U560" i="8"/>
  <c r="T560" i="8"/>
  <c r="S560" i="8"/>
  <c r="P560" i="8"/>
  <c r="O560" i="8"/>
  <c r="N560" i="8"/>
  <c r="M560" i="8"/>
  <c r="U559" i="8"/>
  <c r="T559" i="8"/>
  <c r="S559" i="8"/>
  <c r="P559" i="8"/>
  <c r="O559" i="8"/>
  <c r="N559" i="8"/>
  <c r="M559" i="8"/>
  <c r="U558" i="8"/>
  <c r="T558" i="8"/>
  <c r="S558" i="8"/>
  <c r="P558" i="8"/>
  <c r="O558" i="8"/>
  <c r="N558" i="8"/>
  <c r="M558" i="8"/>
  <c r="U557" i="8"/>
  <c r="T557" i="8"/>
  <c r="S557" i="8"/>
  <c r="P557" i="8"/>
  <c r="O557" i="8"/>
  <c r="N557" i="8"/>
  <c r="M557" i="8"/>
  <c r="U556" i="8"/>
  <c r="T556" i="8"/>
  <c r="S556" i="8"/>
  <c r="P556" i="8"/>
  <c r="O556" i="8"/>
  <c r="N556" i="8"/>
  <c r="M556" i="8"/>
  <c r="U555" i="8"/>
  <c r="T555" i="8"/>
  <c r="S555" i="8"/>
  <c r="P555" i="8"/>
  <c r="O555" i="8"/>
  <c r="N555" i="8"/>
  <c r="M555" i="8"/>
  <c r="U554" i="8"/>
  <c r="T554" i="8"/>
  <c r="S554" i="8"/>
  <c r="P554" i="8"/>
  <c r="O554" i="8"/>
  <c r="N554" i="8"/>
  <c r="M554" i="8"/>
  <c r="U553" i="8"/>
  <c r="T553" i="8"/>
  <c r="S553" i="8"/>
  <c r="P553" i="8"/>
  <c r="O553" i="8"/>
  <c r="N553" i="8"/>
  <c r="M553" i="8"/>
  <c r="U552" i="8"/>
  <c r="T552" i="8"/>
  <c r="S552" i="8"/>
  <c r="P552" i="8"/>
  <c r="O552" i="8"/>
  <c r="N552" i="8"/>
  <c r="M552" i="8"/>
  <c r="U551" i="8"/>
  <c r="T551" i="8"/>
  <c r="S551" i="8"/>
  <c r="P551" i="8"/>
  <c r="O551" i="8"/>
  <c r="N551" i="8"/>
  <c r="M551" i="8"/>
  <c r="U550" i="8"/>
  <c r="T550" i="8"/>
  <c r="S550" i="8"/>
  <c r="P550" i="8"/>
  <c r="O550" i="8"/>
  <c r="N550" i="8"/>
  <c r="M550" i="8"/>
  <c r="U549" i="8"/>
  <c r="T549" i="8"/>
  <c r="S549" i="8"/>
  <c r="P549" i="8"/>
  <c r="O549" i="8"/>
  <c r="N549" i="8"/>
  <c r="M549" i="8"/>
  <c r="U548" i="8"/>
  <c r="T548" i="8"/>
  <c r="S548" i="8"/>
  <c r="P548" i="8"/>
  <c r="O548" i="8"/>
  <c r="N548" i="8"/>
  <c r="M548" i="8"/>
  <c r="U547" i="8"/>
  <c r="T547" i="8"/>
  <c r="S547" i="8"/>
  <c r="P547" i="8"/>
  <c r="O547" i="8"/>
  <c r="N547" i="8"/>
  <c r="M547" i="8"/>
  <c r="U546" i="8"/>
  <c r="T546" i="8"/>
  <c r="S546" i="8"/>
  <c r="P546" i="8"/>
  <c r="O546" i="8"/>
  <c r="N546" i="8"/>
  <c r="M546" i="8"/>
  <c r="U545" i="8"/>
  <c r="T545" i="8"/>
  <c r="S545" i="8"/>
  <c r="P545" i="8"/>
  <c r="O545" i="8"/>
  <c r="N545" i="8"/>
  <c r="M545" i="8"/>
  <c r="U544" i="8"/>
  <c r="T544" i="8"/>
  <c r="S544" i="8"/>
  <c r="P544" i="8"/>
  <c r="O544" i="8"/>
  <c r="N544" i="8"/>
  <c r="M544" i="8"/>
  <c r="U543" i="8"/>
  <c r="T543" i="8"/>
  <c r="S543" i="8"/>
  <c r="P543" i="8"/>
  <c r="O543" i="8"/>
  <c r="N543" i="8"/>
  <c r="M543" i="8"/>
  <c r="U542" i="8"/>
  <c r="T542" i="8"/>
  <c r="S542" i="8"/>
  <c r="P542" i="8"/>
  <c r="O542" i="8"/>
  <c r="N542" i="8"/>
  <c r="M542" i="8"/>
  <c r="U541" i="8"/>
  <c r="T541" i="8"/>
  <c r="S541" i="8"/>
  <c r="P541" i="8"/>
  <c r="O541" i="8"/>
  <c r="N541" i="8"/>
  <c r="M541" i="8"/>
  <c r="U540" i="8"/>
  <c r="T540" i="8"/>
  <c r="S540" i="8"/>
  <c r="P540" i="8"/>
  <c r="O540" i="8"/>
  <c r="N540" i="8"/>
  <c r="M540" i="8"/>
  <c r="U539" i="8"/>
  <c r="T539" i="8"/>
  <c r="S539" i="8"/>
  <c r="P539" i="8"/>
  <c r="O539" i="8"/>
  <c r="N539" i="8"/>
  <c r="M539" i="8"/>
  <c r="U538" i="8"/>
  <c r="T538" i="8"/>
  <c r="S538" i="8"/>
  <c r="P538" i="8"/>
  <c r="O538" i="8"/>
  <c r="N538" i="8"/>
  <c r="M538" i="8"/>
  <c r="U537" i="8"/>
  <c r="T537" i="8"/>
  <c r="S537" i="8"/>
  <c r="P537" i="8"/>
  <c r="O537" i="8"/>
  <c r="N537" i="8"/>
  <c r="M537" i="8"/>
  <c r="U536" i="8"/>
  <c r="T536" i="8"/>
  <c r="S536" i="8"/>
  <c r="P536" i="8"/>
  <c r="O536" i="8"/>
  <c r="N536" i="8"/>
  <c r="M536" i="8"/>
  <c r="U535" i="8"/>
  <c r="T535" i="8"/>
  <c r="S535" i="8"/>
  <c r="P535" i="8"/>
  <c r="O535" i="8"/>
  <c r="N535" i="8"/>
  <c r="M535" i="8"/>
  <c r="U534" i="8"/>
  <c r="T534" i="8"/>
  <c r="S534" i="8"/>
  <c r="P534" i="8"/>
  <c r="O534" i="8"/>
  <c r="N534" i="8"/>
  <c r="M534" i="8"/>
  <c r="U533" i="8"/>
  <c r="T533" i="8"/>
  <c r="S533" i="8"/>
  <c r="P533" i="8"/>
  <c r="O533" i="8"/>
  <c r="N533" i="8"/>
  <c r="M533" i="8"/>
  <c r="U532" i="8"/>
  <c r="T532" i="8"/>
  <c r="S532" i="8"/>
  <c r="P532" i="8"/>
  <c r="O532" i="8"/>
  <c r="N532" i="8"/>
  <c r="M532" i="8"/>
  <c r="U531" i="8"/>
  <c r="T531" i="8"/>
  <c r="S531" i="8"/>
  <c r="P531" i="8"/>
  <c r="O531" i="8"/>
  <c r="N531" i="8"/>
  <c r="M531" i="8"/>
  <c r="U530" i="8"/>
  <c r="T530" i="8"/>
  <c r="S530" i="8"/>
  <c r="P530" i="8"/>
  <c r="O530" i="8"/>
  <c r="N530" i="8"/>
  <c r="M530" i="8"/>
  <c r="U529" i="8"/>
  <c r="T529" i="8"/>
  <c r="S529" i="8"/>
  <c r="P529" i="8"/>
  <c r="O529" i="8"/>
  <c r="N529" i="8"/>
  <c r="M529" i="8"/>
  <c r="U528" i="8"/>
  <c r="T528" i="8"/>
  <c r="S528" i="8"/>
  <c r="P528" i="8"/>
  <c r="O528" i="8"/>
  <c r="N528" i="8"/>
  <c r="M528" i="8"/>
  <c r="U527" i="8"/>
  <c r="T527" i="8"/>
  <c r="S527" i="8"/>
  <c r="P527" i="8"/>
  <c r="O527" i="8"/>
  <c r="N527" i="8"/>
  <c r="M527" i="8"/>
  <c r="U526" i="8"/>
  <c r="T526" i="8"/>
  <c r="S526" i="8"/>
  <c r="P526" i="8"/>
  <c r="O526" i="8"/>
  <c r="N526" i="8"/>
  <c r="M526" i="8"/>
  <c r="U525" i="8"/>
  <c r="T525" i="8"/>
  <c r="S525" i="8"/>
  <c r="P525" i="8"/>
  <c r="O525" i="8"/>
  <c r="N525" i="8"/>
  <c r="M525" i="8"/>
  <c r="U524" i="8"/>
  <c r="T524" i="8"/>
  <c r="S524" i="8"/>
  <c r="P524" i="8"/>
  <c r="O524" i="8"/>
  <c r="N524" i="8"/>
  <c r="M524" i="8"/>
  <c r="U523" i="8"/>
  <c r="T523" i="8"/>
  <c r="S523" i="8"/>
  <c r="P523" i="8"/>
  <c r="O523" i="8"/>
  <c r="N523" i="8"/>
  <c r="M523" i="8"/>
  <c r="U522" i="8"/>
  <c r="T522" i="8"/>
  <c r="S522" i="8"/>
  <c r="P522" i="8"/>
  <c r="O522" i="8"/>
  <c r="N522" i="8"/>
  <c r="M522" i="8"/>
  <c r="U521" i="8"/>
  <c r="T521" i="8"/>
  <c r="S521" i="8"/>
  <c r="P521" i="8"/>
  <c r="O521" i="8"/>
  <c r="N521" i="8"/>
  <c r="M521" i="8"/>
  <c r="U520" i="8"/>
  <c r="T520" i="8"/>
  <c r="S520" i="8"/>
  <c r="P520" i="8"/>
  <c r="O520" i="8"/>
  <c r="N520" i="8"/>
  <c r="M520" i="8"/>
  <c r="U519" i="8"/>
  <c r="T519" i="8"/>
  <c r="S519" i="8"/>
  <c r="P519" i="8"/>
  <c r="O519" i="8"/>
  <c r="N519" i="8"/>
  <c r="M519" i="8"/>
  <c r="U518" i="8"/>
  <c r="T518" i="8"/>
  <c r="S518" i="8"/>
  <c r="P518" i="8"/>
  <c r="O518" i="8"/>
  <c r="N518" i="8"/>
  <c r="M518" i="8"/>
  <c r="U517" i="8"/>
  <c r="T517" i="8"/>
  <c r="S517" i="8"/>
  <c r="P517" i="8"/>
  <c r="O517" i="8"/>
  <c r="N517" i="8"/>
  <c r="M517" i="8"/>
  <c r="U516" i="8"/>
  <c r="T516" i="8"/>
  <c r="S516" i="8"/>
  <c r="P516" i="8"/>
  <c r="O516" i="8"/>
  <c r="N516" i="8"/>
  <c r="M516" i="8"/>
  <c r="U515" i="8"/>
  <c r="T515" i="8"/>
  <c r="S515" i="8"/>
  <c r="P515" i="8"/>
  <c r="O515" i="8"/>
  <c r="N515" i="8"/>
  <c r="M515" i="8"/>
  <c r="U514" i="8"/>
  <c r="T514" i="8"/>
  <c r="S514" i="8"/>
  <c r="P514" i="8"/>
  <c r="O514" i="8"/>
  <c r="N514" i="8"/>
  <c r="M514" i="8"/>
  <c r="U513" i="8"/>
  <c r="T513" i="8"/>
  <c r="S513" i="8"/>
  <c r="P513" i="8"/>
  <c r="O513" i="8"/>
  <c r="N513" i="8"/>
  <c r="M513" i="8"/>
  <c r="U512" i="8"/>
  <c r="T512" i="8"/>
  <c r="S512" i="8"/>
  <c r="P512" i="8"/>
  <c r="O512" i="8"/>
  <c r="N512" i="8"/>
  <c r="M512" i="8"/>
  <c r="U511" i="8"/>
  <c r="T511" i="8"/>
  <c r="S511" i="8"/>
  <c r="P511" i="8"/>
  <c r="O511" i="8"/>
  <c r="N511" i="8"/>
  <c r="M511" i="8"/>
  <c r="U510" i="8"/>
  <c r="T510" i="8"/>
  <c r="S510" i="8"/>
  <c r="P510" i="8"/>
  <c r="O510" i="8"/>
  <c r="N510" i="8"/>
  <c r="M510" i="8"/>
  <c r="U509" i="8"/>
  <c r="T509" i="8"/>
  <c r="S509" i="8"/>
  <c r="P509" i="8"/>
  <c r="O509" i="8"/>
  <c r="N509" i="8"/>
  <c r="M509" i="8"/>
  <c r="U508" i="8"/>
  <c r="T508" i="8"/>
  <c r="S508" i="8"/>
  <c r="P508" i="8"/>
  <c r="O508" i="8"/>
  <c r="N508" i="8"/>
  <c r="M508" i="8"/>
  <c r="U507" i="8"/>
  <c r="T507" i="8"/>
  <c r="S507" i="8"/>
  <c r="P507" i="8"/>
  <c r="O507" i="8"/>
  <c r="N507" i="8"/>
  <c r="M507" i="8"/>
  <c r="U506" i="8"/>
  <c r="T506" i="8"/>
  <c r="S506" i="8"/>
  <c r="P506" i="8"/>
  <c r="O506" i="8"/>
  <c r="N506" i="8"/>
  <c r="M506" i="8"/>
  <c r="U505" i="8"/>
  <c r="T505" i="8"/>
  <c r="S505" i="8"/>
  <c r="P505" i="8"/>
  <c r="O505" i="8"/>
  <c r="N505" i="8"/>
  <c r="M505" i="8"/>
  <c r="U504" i="8"/>
  <c r="T504" i="8"/>
  <c r="S504" i="8"/>
  <c r="P504" i="8"/>
  <c r="O504" i="8"/>
  <c r="N504" i="8"/>
  <c r="M504" i="8"/>
  <c r="U503" i="8"/>
  <c r="T503" i="8"/>
  <c r="S503" i="8"/>
  <c r="P503" i="8"/>
  <c r="O503" i="8"/>
  <c r="N503" i="8"/>
  <c r="M503" i="8"/>
  <c r="U502" i="8"/>
  <c r="T502" i="8"/>
  <c r="S502" i="8"/>
  <c r="P502" i="8"/>
  <c r="O502" i="8"/>
  <c r="N502" i="8"/>
  <c r="M502" i="8"/>
  <c r="U501" i="8"/>
  <c r="T501" i="8"/>
  <c r="S501" i="8"/>
  <c r="P501" i="8"/>
  <c r="O501" i="8"/>
  <c r="N501" i="8"/>
  <c r="M501" i="8"/>
  <c r="U500" i="8"/>
  <c r="T500" i="8"/>
  <c r="S500" i="8"/>
  <c r="P500" i="8"/>
  <c r="O500" i="8"/>
  <c r="N500" i="8"/>
  <c r="M500" i="8"/>
  <c r="U499" i="8"/>
  <c r="T499" i="8"/>
  <c r="S499" i="8"/>
  <c r="P499" i="8"/>
  <c r="O499" i="8"/>
  <c r="N499" i="8"/>
  <c r="M499" i="8"/>
  <c r="U498" i="8"/>
  <c r="T498" i="8"/>
  <c r="S498" i="8"/>
  <c r="P498" i="8"/>
  <c r="O498" i="8"/>
  <c r="N498" i="8"/>
  <c r="M498" i="8"/>
  <c r="U497" i="8"/>
  <c r="T497" i="8"/>
  <c r="S497" i="8"/>
  <c r="P497" i="8"/>
  <c r="O497" i="8"/>
  <c r="N497" i="8"/>
  <c r="M497" i="8"/>
  <c r="U496" i="8"/>
  <c r="T496" i="8"/>
  <c r="S496" i="8"/>
  <c r="P496" i="8"/>
  <c r="O496" i="8"/>
  <c r="N496" i="8"/>
  <c r="M496" i="8"/>
  <c r="U495" i="8"/>
  <c r="T495" i="8"/>
  <c r="S495" i="8"/>
  <c r="P495" i="8"/>
  <c r="O495" i="8"/>
  <c r="N495" i="8"/>
  <c r="M495" i="8"/>
  <c r="U494" i="8"/>
  <c r="T494" i="8"/>
  <c r="S494" i="8"/>
  <c r="P494" i="8"/>
  <c r="O494" i="8"/>
  <c r="N494" i="8"/>
  <c r="M494" i="8"/>
  <c r="U493" i="8"/>
  <c r="T493" i="8"/>
  <c r="S493" i="8"/>
  <c r="P493" i="8"/>
  <c r="O493" i="8"/>
  <c r="N493" i="8"/>
  <c r="M493" i="8"/>
  <c r="U492" i="8"/>
  <c r="T492" i="8"/>
  <c r="S492" i="8"/>
  <c r="P492" i="8"/>
  <c r="O492" i="8"/>
  <c r="N492" i="8"/>
  <c r="M492" i="8"/>
  <c r="U491" i="8"/>
  <c r="T491" i="8"/>
  <c r="S491" i="8"/>
  <c r="P491" i="8"/>
  <c r="O491" i="8"/>
  <c r="N491" i="8"/>
  <c r="M491" i="8"/>
  <c r="U490" i="8"/>
  <c r="T490" i="8"/>
  <c r="S490" i="8"/>
  <c r="P490" i="8"/>
  <c r="O490" i="8"/>
  <c r="N490" i="8"/>
  <c r="M490" i="8"/>
  <c r="U489" i="8"/>
  <c r="T489" i="8"/>
  <c r="S489" i="8"/>
  <c r="P489" i="8"/>
  <c r="O489" i="8"/>
  <c r="N489" i="8"/>
  <c r="M489" i="8"/>
  <c r="U488" i="8"/>
  <c r="T488" i="8"/>
  <c r="S488" i="8"/>
  <c r="P488" i="8"/>
  <c r="O488" i="8"/>
  <c r="N488" i="8"/>
  <c r="M488" i="8"/>
  <c r="U487" i="8"/>
  <c r="T487" i="8"/>
  <c r="S487" i="8"/>
  <c r="P487" i="8"/>
  <c r="O487" i="8"/>
  <c r="N487" i="8"/>
  <c r="M487" i="8"/>
  <c r="U486" i="8"/>
  <c r="T486" i="8"/>
  <c r="S486" i="8"/>
  <c r="P486" i="8"/>
  <c r="O486" i="8"/>
  <c r="N486" i="8"/>
  <c r="M486" i="8"/>
  <c r="U485" i="8"/>
  <c r="T485" i="8"/>
  <c r="S485" i="8"/>
  <c r="P485" i="8"/>
  <c r="O485" i="8"/>
  <c r="N485" i="8"/>
  <c r="M485" i="8"/>
  <c r="U484" i="8"/>
  <c r="T484" i="8"/>
  <c r="S484" i="8"/>
  <c r="P484" i="8"/>
  <c r="O484" i="8"/>
  <c r="N484" i="8"/>
  <c r="M484" i="8"/>
  <c r="U483" i="8"/>
  <c r="T483" i="8"/>
  <c r="S483" i="8"/>
  <c r="P483" i="8"/>
  <c r="O483" i="8"/>
  <c r="N483" i="8"/>
  <c r="M483" i="8"/>
  <c r="U482" i="8"/>
  <c r="T482" i="8"/>
  <c r="S482" i="8"/>
  <c r="P482" i="8"/>
  <c r="O482" i="8"/>
  <c r="N482" i="8"/>
  <c r="M482" i="8"/>
  <c r="U481" i="8"/>
  <c r="T481" i="8"/>
  <c r="S481" i="8"/>
  <c r="P481" i="8"/>
  <c r="O481" i="8"/>
  <c r="N481" i="8"/>
  <c r="M481" i="8"/>
  <c r="U480" i="8"/>
  <c r="T480" i="8"/>
  <c r="S480" i="8"/>
  <c r="P480" i="8"/>
  <c r="O480" i="8"/>
  <c r="N480" i="8"/>
  <c r="M480" i="8"/>
  <c r="U479" i="8"/>
  <c r="T479" i="8"/>
  <c r="S479" i="8"/>
  <c r="P479" i="8"/>
  <c r="O479" i="8"/>
  <c r="N479" i="8"/>
  <c r="M479" i="8"/>
  <c r="U478" i="8"/>
  <c r="T478" i="8"/>
  <c r="S478" i="8"/>
  <c r="P478" i="8"/>
  <c r="O478" i="8"/>
  <c r="N478" i="8"/>
  <c r="M478" i="8"/>
  <c r="U477" i="8"/>
  <c r="T477" i="8"/>
  <c r="S477" i="8"/>
  <c r="P477" i="8"/>
  <c r="O477" i="8"/>
  <c r="N477" i="8"/>
  <c r="M477" i="8"/>
  <c r="U476" i="8"/>
  <c r="T476" i="8"/>
  <c r="S476" i="8"/>
  <c r="P476" i="8"/>
  <c r="O476" i="8"/>
  <c r="N476" i="8"/>
  <c r="M476" i="8"/>
  <c r="U475" i="8"/>
  <c r="T475" i="8"/>
  <c r="S475" i="8"/>
  <c r="P475" i="8"/>
  <c r="O475" i="8"/>
  <c r="N475" i="8"/>
  <c r="M475" i="8"/>
  <c r="U474" i="8"/>
  <c r="T474" i="8"/>
  <c r="S474" i="8"/>
  <c r="P474" i="8"/>
  <c r="O474" i="8"/>
  <c r="N474" i="8"/>
  <c r="M474" i="8"/>
  <c r="U473" i="8"/>
  <c r="T473" i="8"/>
  <c r="S473" i="8"/>
  <c r="P473" i="8"/>
  <c r="O473" i="8"/>
  <c r="N473" i="8"/>
  <c r="M473" i="8"/>
  <c r="U472" i="8"/>
  <c r="T472" i="8"/>
  <c r="S472" i="8"/>
  <c r="P472" i="8"/>
  <c r="O472" i="8"/>
  <c r="N472" i="8"/>
  <c r="M472" i="8"/>
  <c r="U471" i="8"/>
  <c r="T471" i="8"/>
  <c r="S471" i="8"/>
  <c r="P471" i="8"/>
  <c r="O471" i="8"/>
  <c r="N471" i="8"/>
  <c r="M471" i="8"/>
  <c r="U470" i="8"/>
  <c r="T470" i="8"/>
  <c r="S470" i="8"/>
  <c r="P470" i="8"/>
  <c r="O470" i="8"/>
  <c r="N470" i="8"/>
  <c r="M470" i="8"/>
  <c r="U469" i="8"/>
  <c r="T469" i="8"/>
  <c r="S469" i="8"/>
  <c r="P469" i="8"/>
  <c r="O469" i="8"/>
  <c r="N469" i="8"/>
  <c r="M469" i="8"/>
  <c r="U468" i="8"/>
  <c r="T468" i="8"/>
  <c r="S468" i="8"/>
  <c r="P468" i="8"/>
  <c r="O468" i="8"/>
  <c r="N468" i="8"/>
  <c r="M468" i="8"/>
  <c r="U467" i="8"/>
  <c r="T467" i="8"/>
  <c r="S467" i="8"/>
  <c r="P467" i="8"/>
  <c r="O467" i="8"/>
  <c r="N467" i="8"/>
  <c r="M467" i="8"/>
  <c r="U466" i="8"/>
  <c r="T466" i="8"/>
  <c r="S466" i="8"/>
  <c r="P466" i="8"/>
  <c r="O466" i="8"/>
  <c r="N466" i="8"/>
  <c r="M466" i="8"/>
  <c r="U465" i="8"/>
  <c r="T465" i="8"/>
  <c r="S465" i="8"/>
  <c r="P465" i="8"/>
  <c r="O465" i="8"/>
  <c r="N465" i="8"/>
  <c r="M465" i="8"/>
  <c r="U464" i="8"/>
  <c r="T464" i="8"/>
  <c r="S464" i="8"/>
  <c r="P464" i="8"/>
  <c r="O464" i="8"/>
  <c r="N464" i="8"/>
  <c r="M464" i="8"/>
  <c r="U463" i="8"/>
  <c r="T463" i="8"/>
  <c r="S463" i="8"/>
  <c r="P463" i="8"/>
  <c r="O463" i="8"/>
  <c r="N463" i="8"/>
  <c r="M463" i="8"/>
  <c r="U462" i="8"/>
  <c r="T462" i="8"/>
  <c r="S462" i="8"/>
  <c r="P462" i="8"/>
  <c r="O462" i="8"/>
  <c r="N462" i="8"/>
  <c r="M462" i="8"/>
  <c r="U461" i="8"/>
  <c r="T461" i="8"/>
  <c r="S461" i="8"/>
  <c r="P461" i="8"/>
  <c r="O461" i="8"/>
  <c r="N461" i="8"/>
  <c r="M461" i="8"/>
  <c r="U460" i="8"/>
  <c r="T460" i="8"/>
  <c r="S460" i="8"/>
  <c r="P460" i="8"/>
  <c r="O460" i="8"/>
  <c r="N460" i="8"/>
  <c r="M460" i="8"/>
  <c r="U459" i="8"/>
  <c r="T459" i="8"/>
  <c r="S459" i="8"/>
  <c r="P459" i="8"/>
  <c r="O459" i="8"/>
  <c r="N459" i="8"/>
  <c r="M459" i="8"/>
  <c r="U458" i="8"/>
  <c r="T458" i="8"/>
  <c r="S458" i="8"/>
  <c r="P458" i="8"/>
  <c r="O458" i="8"/>
  <c r="N458" i="8"/>
  <c r="M458" i="8"/>
  <c r="U457" i="8"/>
  <c r="T457" i="8"/>
  <c r="S457" i="8"/>
  <c r="P457" i="8"/>
  <c r="O457" i="8"/>
  <c r="N457" i="8"/>
  <c r="M457" i="8"/>
  <c r="U456" i="8"/>
  <c r="T456" i="8"/>
  <c r="S456" i="8"/>
  <c r="P456" i="8"/>
  <c r="O456" i="8"/>
  <c r="N456" i="8"/>
  <c r="M456" i="8"/>
  <c r="U455" i="8"/>
  <c r="T455" i="8"/>
  <c r="S455" i="8"/>
  <c r="P455" i="8"/>
  <c r="O455" i="8"/>
  <c r="N455" i="8"/>
  <c r="M455" i="8"/>
  <c r="U454" i="8"/>
  <c r="T454" i="8"/>
  <c r="S454" i="8"/>
  <c r="P454" i="8"/>
  <c r="O454" i="8"/>
  <c r="N454" i="8"/>
  <c r="M454" i="8"/>
  <c r="U453" i="8"/>
  <c r="T453" i="8"/>
  <c r="S453" i="8"/>
  <c r="P453" i="8"/>
  <c r="O453" i="8"/>
  <c r="N453" i="8"/>
  <c r="M453" i="8"/>
  <c r="U452" i="8"/>
  <c r="T452" i="8"/>
  <c r="S452" i="8"/>
  <c r="P452" i="8"/>
  <c r="O452" i="8"/>
  <c r="N452" i="8"/>
  <c r="M452" i="8"/>
  <c r="U451" i="8"/>
  <c r="T451" i="8"/>
  <c r="S451" i="8"/>
  <c r="P451" i="8"/>
  <c r="O451" i="8"/>
  <c r="N451" i="8"/>
  <c r="M451" i="8"/>
  <c r="U450" i="8"/>
  <c r="T450" i="8"/>
  <c r="S450" i="8"/>
  <c r="P450" i="8"/>
  <c r="O450" i="8"/>
  <c r="N450" i="8"/>
  <c r="M450" i="8"/>
  <c r="U449" i="8"/>
  <c r="T449" i="8"/>
  <c r="S449" i="8"/>
  <c r="P449" i="8"/>
  <c r="O449" i="8"/>
  <c r="N449" i="8"/>
  <c r="M449" i="8"/>
  <c r="U448" i="8"/>
  <c r="T448" i="8"/>
  <c r="S448" i="8"/>
  <c r="P448" i="8"/>
  <c r="O448" i="8"/>
  <c r="N448" i="8"/>
  <c r="M448" i="8"/>
  <c r="U447" i="8"/>
  <c r="T447" i="8"/>
  <c r="S447" i="8"/>
  <c r="P447" i="8"/>
  <c r="O447" i="8"/>
  <c r="N447" i="8"/>
  <c r="M447" i="8"/>
  <c r="U446" i="8"/>
  <c r="T446" i="8"/>
  <c r="S446" i="8"/>
  <c r="P446" i="8"/>
  <c r="O446" i="8"/>
  <c r="N446" i="8"/>
  <c r="M446" i="8"/>
  <c r="U445" i="8"/>
  <c r="T445" i="8"/>
  <c r="S445" i="8"/>
  <c r="P445" i="8"/>
  <c r="O445" i="8"/>
  <c r="N445" i="8"/>
  <c r="M445" i="8"/>
  <c r="U444" i="8"/>
  <c r="T444" i="8"/>
  <c r="S444" i="8"/>
  <c r="P444" i="8"/>
  <c r="O444" i="8"/>
  <c r="N444" i="8"/>
  <c r="M444" i="8"/>
  <c r="U443" i="8"/>
  <c r="T443" i="8"/>
  <c r="S443" i="8"/>
  <c r="P443" i="8"/>
  <c r="O443" i="8"/>
  <c r="N443" i="8"/>
  <c r="M443" i="8"/>
  <c r="U442" i="8"/>
  <c r="T442" i="8"/>
  <c r="S442" i="8"/>
  <c r="P442" i="8"/>
  <c r="O442" i="8"/>
  <c r="N442" i="8"/>
  <c r="M442" i="8"/>
  <c r="U441" i="8"/>
  <c r="T441" i="8"/>
  <c r="S441" i="8"/>
  <c r="P441" i="8"/>
  <c r="O441" i="8"/>
  <c r="N441" i="8"/>
  <c r="M441" i="8"/>
  <c r="U440" i="8"/>
  <c r="T440" i="8"/>
  <c r="S440" i="8"/>
  <c r="P440" i="8"/>
  <c r="O440" i="8"/>
  <c r="N440" i="8"/>
  <c r="M440" i="8"/>
  <c r="U439" i="8"/>
  <c r="T439" i="8"/>
  <c r="S439" i="8"/>
  <c r="P439" i="8"/>
  <c r="O439" i="8"/>
  <c r="N439" i="8"/>
  <c r="M439" i="8"/>
  <c r="U438" i="8"/>
  <c r="T438" i="8"/>
  <c r="S438" i="8"/>
  <c r="P438" i="8"/>
  <c r="O438" i="8"/>
  <c r="N438" i="8"/>
  <c r="M438" i="8"/>
  <c r="U437" i="8"/>
  <c r="T437" i="8"/>
  <c r="S437" i="8"/>
  <c r="P437" i="8"/>
  <c r="O437" i="8"/>
  <c r="N437" i="8"/>
  <c r="M437" i="8"/>
  <c r="U436" i="8"/>
  <c r="T436" i="8"/>
  <c r="S436" i="8"/>
  <c r="P436" i="8"/>
  <c r="O436" i="8"/>
  <c r="N436" i="8"/>
  <c r="M436" i="8"/>
  <c r="U435" i="8"/>
  <c r="T435" i="8"/>
  <c r="S435" i="8"/>
  <c r="P435" i="8"/>
  <c r="O435" i="8"/>
  <c r="N435" i="8"/>
  <c r="M435" i="8"/>
  <c r="U434" i="8"/>
  <c r="T434" i="8"/>
  <c r="S434" i="8"/>
  <c r="P434" i="8"/>
  <c r="O434" i="8"/>
  <c r="N434" i="8"/>
  <c r="M434" i="8"/>
  <c r="U433" i="8"/>
  <c r="T433" i="8"/>
  <c r="S433" i="8"/>
  <c r="P433" i="8"/>
  <c r="O433" i="8"/>
  <c r="N433" i="8"/>
  <c r="M433" i="8"/>
  <c r="U432" i="8"/>
  <c r="T432" i="8"/>
  <c r="S432" i="8"/>
  <c r="P432" i="8"/>
  <c r="O432" i="8"/>
  <c r="N432" i="8"/>
  <c r="M432" i="8"/>
  <c r="U431" i="8"/>
  <c r="T431" i="8"/>
  <c r="S431" i="8"/>
  <c r="P431" i="8"/>
  <c r="O431" i="8"/>
  <c r="N431" i="8"/>
  <c r="M431" i="8"/>
  <c r="U430" i="8"/>
  <c r="T430" i="8"/>
  <c r="S430" i="8"/>
  <c r="P430" i="8"/>
  <c r="O430" i="8"/>
  <c r="N430" i="8"/>
  <c r="M430" i="8"/>
  <c r="U429" i="8"/>
  <c r="T429" i="8"/>
  <c r="S429" i="8"/>
  <c r="P429" i="8"/>
  <c r="O429" i="8"/>
  <c r="N429" i="8"/>
  <c r="M429" i="8"/>
  <c r="U428" i="8"/>
  <c r="T428" i="8"/>
  <c r="S428" i="8"/>
  <c r="P428" i="8"/>
  <c r="O428" i="8"/>
  <c r="N428" i="8"/>
  <c r="M428" i="8"/>
  <c r="U427" i="8"/>
  <c r="T427" i="8"/>
  <c r="S427" i="8"/>
  <c r="P427" i="8"/>
  <c r="O427" i="8"/>
  <c r="N427" i="8"/>
  <c r="M427" i="8"/>
  <c r="U426" i="8"/>
  <c r="T426" i="8"/>
  <c r="S426" i="8"/>
  <c r="P426" i="8"/>
  <c r="O426" i="8"/>
  <c r="N426" i="8"/>
  <c r="M426" i="8"/>
  <c r="U425" i="8"/>
  <c r="T425" i="8"/>
  <c r="S425" i="8"/>
  <c r="P425" i="8"/>
  <c r="O425" i="8"/>
  <c r="N425" i="8"/>
  <c r="M425" i="8"/>
  <c r="U424" i="8"/>
  <c r="T424" i="8"/>
  <c r="S424" i="8"/>
  <c r="P424" i="8"/>
  <c r="O424" i="8"/>
  <c r="N424" i="8"/>
  <c r="M424" i="8"/>
  <c r="U423" i="8"/>
  <c r="T423" i="8"/>
  <c r="S423" i="8"/>
  <c r="P423" i="8"/>
  <c r="O423" i="8"/>
  <c r="N423" i="8"/>
  <c r="M423" i="8"/>
  <c r="U422" i="8"/>
  <c r="T422" i="8"/>
  <c r="S422" i="8"/>
  <c r="P422" i="8"/>
  <c r="O422" i="8"/>
  <c r="N422" i="8"/>
  <c r="M422" i="8"/>
  <c r="U421" i="8"/>
  <c r="T421" i="8"/>
  <c r="S421" i="8"/>
  <c r="P421" i="8"/>
  <c r="O421" i="8"/>
  <c r="N421" i="8"/>
  <c r="M421" i="8"/>
  <c r="U420" i="8"/>
  <c r="T420" i="8"/>
  <c r="S420" i="8"/>
  <c r="P420" i="8"/>
  <c r="O420" i="8"/>
  <c r="N420" i="8"/>
  <c r="M420" i="8"/>
  <c r="U419" i="8"/>
  <c r="T419" i="8"/>
  <c r="S419" i="8"/>
  <c r="P419" i="8"/>
  <c r="O419" i="8"/>
  <c r="N419" i="8"/>
  <c r="M419" i="8"/>
  <c r="U418" i="8"/>
  <c r="T418" i="8"/>
  <c r="S418" i="8"/>
  <c r="P418" i="8"/>
  <c r="O418" i="8"/>
  <c r="N418" i="8"/>
  <c r="M418" i="8"/>
  <c r="U417" i="8"/>
  <c r="T417" i="8"/>
  <c r="S417" i="8"/>
  <c r="P417" i="8"/>
  <c r="O417" i="8"/>
  <c r="N417" i="8"/>
  <c r="M417" i="8"/>
  <c r="U416" i="8"/>
  <c r="T416" i="8"/>
  <c r="S416" i="8"/>
  <c r="P416" i="8"/>
  <c r="O416" i="8"/>
  <c r="N416" i="8"/>
  <c r="M416" i="8"/>
  <c r="U415" i="8"/>
  <c r="T415" i="8"/>
  <c r="S415" i="8"/>
  <c r="P415" i="8"/>
  <c r="O415" i="8"/>
  <c r="N415" i="8"/>
  <c r="M415" i="8"/>
  <c r="U414" i="8"/>
  <c r="T414" i="8"/>
  <c r="S414" i="8"/>
  <c r="P414" i="8"/>
  <c r="O414" i="8"/>
  <c r="N414" i="8"/>
  <c r="M414" i="8"/>
  <c r="U413" i="8"/>
  <c r="T413" i="8"/>
  <c r="S413" i="8"/>
  <c r="P413" i="8"/>
  <c r="O413" i="8"/>
  <c r="N413" i="8"/>
  <c r="M413" i="8"/>
  <c r="U412" i="8"/>
  <c r="T412" i="8"/>
  <c r="S412" i="8"/>
  <c r="P412" i="8"/>
  <c r="O412" i="8"/>
  <c r="N412" i="8"/>
  <c r="M412" i="8"/>
  <c r="U411" i="8"/>
  <c r="T411" i="8"/>
  <c r="S411" i="8"/>
  <c r="P411" i="8"/>
  <c r="O411" i="8"/>
  <c r="N411" i="8"/>
  <c r="M411" i="8"/>
  <c r="U410" i="8"/>
  <c r="T410" i="8"/>
  <c r="S410" i="8"/>
  <c r="P410" i="8"/>
  <c r="O410" i="8"/>
  <c r="N410" i="8"/>
  <c r="M410" i="8"/>
  <c r="U409" i="8"/>
  <c r="T409" i="8"/>
  <c r="S409" i="8"/>
  <c r="P409" i="8"/>
  <c r="O409" i="8"/>
  <c r="N409" i="8"/>
  <c r="M409" i="8"/>
  <c r="U408" i="8"/>
  <c r="T408" i="8"/>
  <c r="S408" i="8"/>
  <c r="P408" i="8"/>
  <c r="O408" i="8"/>
  <c r="N408" i="8"/>
  <c r="M408" i="8"/>
  <c r="U407" i="8"/>
  <c r="T407" i="8"/>
  <c r="S407" i="8"/>
  <c r="P407" i="8"/>
  <c r="O407" i="8"/>
  <c r="N407" i="8"/>
  <c r="M407" i="8"/>
  <c r="U406" i="8"/>
  <c r="T406" i="8"/>
  <c r="S406" i="8"/>
  <c r="P406" i="8"/>
  <c r="O406" i="8"/>
  <c r="N406" i="8"/>
  <c r="M406" i="8"/>
  <c r="U405" i="8"/>
  <c r="T405" i="8"/>
  <c r="S405" i="8"/>
  <c r="P405" i="8"/>
  <c r="O405" i="8"/>
  <c r="N405" i="8"/>
  <c r="M405" i="8"/>
  <c r="U404" i="8"/>
  <c r="T404" i="8"/>
  <c r="S404" i="8"/>
  <c r="P404" i="8"/>
  <c r="O404" i="8"/>
  <c r="N404" i="8"/>
  <c r="M404" i="8"/>
  <c r="U403" i="8"/>
  <c r="T403" i="8"/>
  <c r="S403" i="8"/>
  <c r="P403" i="8"/>
  <c r="O403" i="8"/>
  <c r="N403" i="8"/>
  <c r="M403" i="8"/>
  <c r="U402" i="8"/>
  <c r="T402" i="8"/>
  <c r="S402" i="8"/>
  <c r="P402" i="8"/>
  <c r="O402" i="8"/>
  <c r="N402" i="8"/>
  <c r="M402" i="8"/>
  <c r="U401" i="8"/>
  <c r="T401" i="8"/>
  <c r="S401" i="8"/>
  <c r="P401" i="8"/>
  <c r="O401" i="8"/>
  <c r="N401" i="8"/>
  <c r="M401" i="8"/>
  <c r="U400" i="8"/>
  <c r="T400" i="8"/>
  <c r="S400" i="8"/>
  <c r="P400" i="8"/>
  <c r="O400" i="8"/>
  <c r="N400" i="8"/>
  <c r="M400" i="8"/>
  <c r="U399" i="8"/>
  <c r="T399" i="8"/>
  <c r="S399" i="8"/>
  <c r="P399" i="8"/>
  <c r="O399" i="8"/>
  <c r="N399" i="8"/>
  <c r="M399" i="8"/>
  <c r="U398" i="8"/>
  <c r="T398" i="8"/>
  <c r="S398" i="8"/>
  <c r="P398" i="8"/>
  <c r="O398" i="8"/>
  <c r="N398" i="8"/>
  <c r="M398" i="8"/>
  <c r="U397" i="8"/>
  <c r="T397" i="8"/>
  <c r="S397" i="8"/>
  <c r="P397" i="8"/>
  <c r="O397" i="8"/>
  <c r="N397" i="8"/>
  <c r="M397" i="8"/>
  <c r="U396" i="8"/>
  <c r="T396" i="8"/>
  <c r="S396" i="8"/>
  <c r="P396" i="8"/>
  <c r="O396" i="8"/>
  <c r="N396" i="8"/>
  <c r="M396" i="8"/>
  <c r="U395" i="8"/>
  <c r="T395" i="8"/>
  <c r="S395" i="8"/>
  <c r="P395" i="8"/>
  <c r="O395" i="8"/>
  <c r="N395" i="8"/>
  <c r="M395" i="8"/>
  <c r="U394" i="8"/>
  <c r="T394" i="8"/>
  <c r="S394" i="8"/>
  <c r="P394" i="8"/>
  <c r="O394" i="8"/>
  <c r="N394" i="8"/>
  <c r="M394" i="8"/>
  <c r="U393" i="8"/>
  <c r="T393" i="8"/>
  <c r="S393" i="8"/>
  <c r="P393" i="8"/>
  <c r="O393" i="8"/>
  <c r="N393" i="8"/>
  <c r="M393" i="8"/>
  <c r="U392" i="8"/>
  <c r="T392" i="8"/>
  <c r="S392" i="8"/>
  <c r="P392" i="8"/>
  <c r="O392" i="8"/>
  <c r="N392" i="8"/>
  <c r="M392" i="8"/>
  <c r="U391" i="8"/>
  <c r="T391" i="8"/>
  <c r="S391" i="8"/>
  <c r="P391" i="8"/>
  <c r="O391" i="8"/>
  <c r="N391" i="8"/>
  <c r="M391" i="8"/>
  <c r="U390" i="8"/>
  <c r="T390" i="8"/>
  <c r="S390" i="8"/>
  <c r="P390" i="8"/>
  <c r="O390" i="8"/>
  <c r="N390" i="8"/>
  <c r="M390" i="8"/>
  <c r="U389" i="8"/>
  <c r="T389" i="8"/>
  <c r="S389" i="8"/>
  <c r="P389" i="8"/>
  <c r="O389" i="8"/>
  <c r="N389" i="8"/>
  <c r="M389" i="8"/>
  <c r="U388" i="8"/>
  <c r="T388" i="8"/>
  <c r="S388" i="8"/>
  <c r="P388" i="8"/>
  <c r="O388" i="8"/>
  <c r="N388" i="8"/>
  <c r="M388" i="8"/>
  <c r="U387" i="8"/>
  <c r="T387" i="8"/>
  <c r="S387" i="8"/>
  <c r="P387" i="8"/>
  <c r="O387" i="8"/>
  <c r="N387" i="8"/>
  <c r="M387" i="8"/>
  <c r="U386" i="8"/>
  <c r="T386" i="8"/>
  <c r="S386" i="8"/>
  <c r="P386" i="8"/>
  <c r="O386" i="8"/>
  <c r="N386" i="8"/>
  <c r="M386" i="8"/>
  <c r="U385" i="8"/>
  <c r="T385" i="8"/>
  <c r="S385" i="8"/>
  <c r="P385" i="8"/>
  <c r="O385" i="8"/>
  <c r="N385" i="8"/>
  <c r="M385" i="8"/>
  <c r="U384" i="8"/>
  <c r="T384" i="8"/>
  <c r="S384" i="8"/>
  <c r="P384" i="8"/>
  <c r="O384" i="8"/>
  <c r="N384" i="8"/>
  <c r="M384" i="8"/>
  <c r="U383" i="8"/>
  <c r="T383" i="8"/>
  <c r="S383" i="8"/>
  <c r="P383" i="8"/>
  <c r="O383" i="8"/>
  <c r="N383" i="8"/>
  <c r="M383" i="8"/>
  <c r="U382" i="8"/>
  <c r="T382" i="8"/>
  <c r="S382" i="8"/>
  <c r="P382" i="8"/>
  <c r="O382" i="8"/>
  <c r="N382" i="8"/>
  <c r="M382" i="8"/>
  <c r="U381" i="8"/>
  <c r="T381" i="8"/>
  <c r="S381" i="8"/>
  <c r="P381" i="8"/>
  <c r="O381" i="8"/>
  <c r="N381" i="8"/>
  <c r="M381" i="8"/>
  <c r="U380" i="8"/>
  <c r="T380" i="8"/>
  <c r="S380" i="8"/>
  <c r="P380" i="8"/>
  <c r="O380" i="8"/>
  <c r="N380" i="8"/>
  <c r="M380" i="8"/>
  <c r="U379" i="8"/>
  <c r="T379" i="8"/>
  <c r="S379" i="8"/>
  <c r="P379" i="8"/>
  <c r="O379" i="8"/>
  <c r="N379" i="8"/>
  <c r="M379" i="8"/>
  <c r="U378" i="8"/>
  <c r="T378" i="8"/>
  <c r="S378" i="8"/>
  <c r="P378" i="8"/>
  <c r="O378" i="8"/>
  <c r="N378" i="8"/>
  <c r="M378" i="8"/>
  <c r="U377" i="8"/>
  <c r="T377" i="8"/>
  <c r="S377" i="8"/>
  <c r="P377" i="8"/>
  <c r="O377" i="8"/>
  <c r="N377" i="8"/>
  <c r="M377" i="8"/>
  <c r="U376" i="8"/>
  <c r="T376" i="8"/>
  <c r="S376" i="8"/>
  <c r="P376" i="8"/>
  <c r="O376" i="8"/>
  <c r="N376" i="8"/>
  <c r="M376" i="8"/>
  <c r="U375" i="8"/>
  <c r="T375" i="8"/>
  <c r="S375" i="8"/>
  <c r="P375" i="8"/>
  <c r="O375" i="8"/>
  <c r="N375" i="8"/>
  <c r="M375" i="8"/>
  <c r="U374" i="8"/>
  <c r="T374" i="8"/>
  <c r="S374" i="8"/>
  <c r="P374" i="8"/>
  <c r="O374" i="8"/>
  <c r="N374" i="8"/>
  <c r="M374" i="8"/>
  <c r="U373" i="8"/>
  <c r="T373" i="8"/>
  <c r="S373" i="8"/>
  <c r="P373" i="8"/>
  <c r="O373" i="8"/>
  <c r="N373" i="8"/>
  <c r="M373" i="8"/>
  <c r="U372" i="8"/>
  <c r="T372" i="8"/>
  <c r="S372" i="8"/>
  <c r="P372" i="8"/>
  <c r="O372" i="8"/>
  <c r="N372" i="8"/>
  <c r="M372" i="8"/>
  <c r="U371" i="8"/>
  <c r="T371" i="8"/>
  <c r="S371" i="8"/>
  <c r="P371" i="8"/>
  <c r="O371" i="8"/>
  <c r="N371" i="8"/>
  <c r="M371" i="8"/>
  <c r="U370" i="8"/>
  <c r="T370" i="8"/>
  <c r="S370" i="8"/>
  <c r="P370" i="8"/>
  <c r="O370" i="8"/>
  <c r="N370" i="8"/>
  <c r="M370" i="8"/>
  <c r="U369" i="8"/>
  <c r="T369" i="8"/>
  <c r="S369" i="8"/>
  <c r="P369" i="8"/>
  <c r="O369" i="8"/>
  <c r="N369" i="8"/>
  <c r="M369" i="8"/>
  <c r="U368" i="8"/>
  <c r="T368" i="8"/>
  <c r="S368" i="8"/>
  <c r="P368" i="8"/>
  <c r="O368" i="8"/>
  <c r="N368" i="8"/>
  <c r="M368" i="8"/>
  <c r="U367" i="8"/>
  <c r="T367" i="8"/>
  <c r="S367" i="8"/>
  <c r="P367" i="8"/>
  <c r="O367" i="8"/>
  <c r="N367" i="8"/>
  <c r="M367" i="8"/>
  <c r="U366" i="8"/>
  <c r="T366" i="8"/>
  <c r="S366" i="8"/>
  <c r="P366" i="8"/>
  <c r="O366" i="8"/>
  <c r="N366" i="8"/>
  <c r="M366" i="8"/>
  <c r="U365" i="8"/>
  <c r="T365" i="8"/>
  <c r="S365" i="8"/>
  <c r="P365" i="8"/>
  <c r="O365" i="8"/>
  <c r="N365" i="8"/>
  <c r="M365" i="8"/>
  <c r="U364" i="8"/>
  <c r="T364" i="8"/>
  <c r="S364" i="8"/>
  <c r="P364" i="8"/>
  <c r="O364" i="8"/>
  <c r="N364" i="8"/>
  <c r="M364" i="8"/>
  <c r="U363" i="8"/>
  <c r="T363" i="8"/>
  <c r="S363" i="8"/>
  <c r="P363" i="8"/>
  <c r="O363" i="8"/>
  <c r="N363" i="8"/>
  <c r="M363" i="8"/>
  <c r="U362" i="8"/>
  <c r="T362" i="8"/>
  <c r="S362" i="8"/>
  <c r="P362" i="8"/>
  <c r="O362" i="8"/>
  <c r="N362" i="8"/>
  <c r="M362" i="8"/>
  <c r="U361" i="8"/>
  <c r="T361" i="8"/>
  <c r="S361" i="8"/>
  <c r="P361" i="8"/>
  <c r="O361" i="8"/>
  <c r="N361" i="8"/>
  <c r="M361" i="8"/>
  <c r="U360" i="8"/>
  <c r="T360" i="8"/>
  <c r="S360" i="8"/>
  <c r="P360" i="8"/>
  <c r="O360" i="8"/>
  <c r="N360" i="8"/>
  <c r="M360" i="8"/>
  <c r="U359" i="8"/>
  <c r="T359" i="8"/>
  <c r="S359" i="8"/>
  <c r="P359" i="8"/>
  <c r="O359" i="8"/>
  <c r="N359" i="8"/>
  <c r="M359" i="8"/>
  <c r="U358" i="8"/>
  <c r="T358" i="8"/>
  <c r="S358" i="8"/>
  <c r="P358" i="8"/>
  <c r="O358" i="8"/>
  <c r="N358" i="8"/>
  <c r="M358" i="8"/>
  <c r="U357" i="8"/>
  <c r="T357" i="8"/>
  <c r="S357" i="8"/>
  <c r="P357" i="8"/>
  <c r="O357" i="8"/>
  <c r="N357" i="8"/>
  <c r="M357" i="8"/>
  <c r="U356" i="8"/>
  <c r="T356" i="8"/>
  <c r="S356" i="8"/>
  <c r="P356" i="8"/>
  <c r="O356" i="8"/>
  <c r="N356" i="8"/>
  <c r="M356" i="8"/>
  <c r="U355" i="8"/>
  <c r="T355" i="8"/>
  <c r="S355" i="8"/>
  <c r="P355" i="8"/>
  <c r="O355" i="8"/>
  <c r="N355" i="8"/>
  <c r="M355" i="8"/>
  <c r="U354" i="8"/>
  <c r="T354" i="8"/>
  <c r="S354" i="8"/>
  <c r="P354" i="8"/>
  <c r="O354" i="8"/>
  <c r="N354" i="8"/>
  <c r="M354" i="8"/>
  <c r="U353" i="8"/>
  <c r="T353" i="8"/>
  <c r="S353" i="8"/>
  <c r="P353" i="8"/>
  <c r="O353" i="8"/>
  <c r="N353" i="8"/>
  <c r="M353" i="8"/>
  <c r="U352" i="8"/>
  <c r="T352" i="8"/>
  <c r="S352" i="8"/>
  <c r="P352" i="8"/>
  <c r="O352" i="8"/>
  <c r="N352" i="8"/>
  <c r="M352" i="8"/>
  <c r="U351" i="8"/>
  <c r="T351" i="8"/>
  <c r="S351" i="8"/>
  <c r="P351" i="8"/>
  <c r="O351" i="8"/>
  <c r="N351" i="8"/>
  <c r="M351" i="8"/>
  <c r="U350" i="8"/>
  <c r="T350" i="8"/>
  <c r="S350" i="8"/>
  <c r="P350" i="8"/>
  <c r="O350" i="8"/>
  <c r="N350" i="8"/>
  <c r="M350" i="8"/>
  <c r="U349" i="8"/>
  <c r="T349" i="8"/>
  <c r="S349" i="8"/>
  <c r="P349" i="8"/>
  <c r="O349" i="8"/>
  <c r="N349" i="8"/>
  <c r="M349" i="8"/>
  <c r="U348" i="8"/>
  <c r="T348" i="8"/>
  <c r="S348" i="8"/>
  <c r="P348" i="8"/>
  <c r="O348" i="8"/>
  <c r="N348" i="8"/>
  <c r="M348" i="8"/>
  <c r="U347" i="8"/>
  <c r="T347" i="8"/>
  <c r="S347" i="8"/>
  <c r="P347" i="8"/>
  <c r="O347" i="8"/>
  <c r="N347" i="8"/>
  <c r="M347" i="8"/>
  <c r="U346" i="8"/>
  <c r="T346" i="8"/>
  <c r="S346" i="8"/>
  <c r="P346" i="8"/>
  <c r="O346" i="8"/>
  <c r="N346" i="8"/>
  <c r="M346" i="8"/>
  <c r="U345" i="8"/>
  <c r="T345" i="8"/>
  <c r="S345" i="8"/>
  <c r="P345" i="8"/>
  <c r="O345" i="8"/>
  <c r="N345" i="8"/>
  <c r="M345" i="8"/>
  <c r="U344" i="8"/>
  <c r="T344" i="8"/>
  <c r="S344" i="8"/>
  <c r="P344" i="8"/>
  <c r="O344" i="8"/>
  <c r="N344" i="8"/>
  <c r="M344" i="8"/>
  <c r="U343" i="8"/>
  <c r="T343" i="8"/>
  <c r="S343" i="8"/>
  <c r="P343" i="8"/>
  <c r="O343" i="8"/>
  <c r="N343" i="8"/>
  <c r="M343" i="8"/>
  <c r="U342" i="8"/>
  <c r="T342" i="8"/>
  <c r="S342" i="8"/>
  <c r="P342" i="8"/>
  <c r="O342" i="8"/>
  <c r="N342" i="8"/>
  <c r="M342" i="8"/>
  <c r="U341" i="8"/>
  <c r="T341" i="8"/>
  <c r="S341" i="8"/>
  <c r="P341" i="8"/>
  <c r="O341" i="8"/>
  <c r="N341" i="8"/>
  <c r="M341" i="8"/>
  <c r="U340" i="8"/>
  <c r="T340" i="8"/>
  <c r="S340" i="8"/>
  <c r="P340" i="8"/>
  <c r="O340" i="8"/>
  <c r="N340" i="8"/>
  <c r="M340" i="8"/>
  <c r="U339" i="8"/>
  <c r="T339" i="8"/>
  <c r="S339" i="8"/>
  <c r="P339" i="8"/>
  <c r="O339" i="8"/>
  <c r="N339" i="8"/>
  <c r="M339" i="8"/>
  <c r="U338" i="8"/>
  <c r="T338" i="8"/>
  <c r="S338" i="8"/>
  <c r="P338" i="8"/>
  <c r="O338" i="8"/>
  <c r="N338" i="8"/>
  <c r="M338" i="8"/>
  <c r="U337" i="8"/>
  <c r="T337" i="8"/>
  <c r="S337" i="8"/>
  <c r="P337" i="8"/>
  <c r="O337" i="8"/>
  <c r="N337" i="8"/>
  <c r="M337" i="8"/>
  <c r="U336" i="8"/>
  <c r="T336" i="8"/>
  <c r="S336" i="8"/>
  <c r="P336" i="8"/>
  <c r="O336" i="8"/>
  <c r="N336" i="8"/>
  <c r="M336" i="8"/>
  <c r="U335" i="8"/>
  <c r="T335" i="8"/>
  <c r="S335" i="8"/>
  <c r="P335" i="8"/>
  <c r="O335" i="8"/>
  <c r="N335" i="8"/>
  <c r="M335" i="8"/>
  <c r="U334" i="8"/>
  <c r="T334" i="8"/>
  <c r="S334" i="8"/>
  <c r="P334" i="8"/>
  <c r="O334" i="8"/>
  <c r="N334" i="8"/>
  <c r="M334" i="8"/>
  <c r="U333" i="8"/>
  <c r="T333" i="8"/>
  <c r="S333" i="8"/>
  <c r="P333" i="8"/>
  <c r="O333" i="8"/>
  <c r="N333" i="8"/>
  <c r="M333" i="8"/>
  <c r="U332" i="8"/>
  <c r="T332" i="8"/>
  <c r="S332" i="8"/>
  <c r="P332" i="8"/>
  <c r="O332" i="8"/>
  <c r="N332" i="8"/>
  <c r="M332" i="8"/>
  <c r="U331" i="8"/>
  <c r="T331" i="8"/>
  <c r="S331" i="8"/>
  <c r="P331" i="8"/>
  <c r="O331" i="8"/>
  <c r="N331" i="8"/>
  <c r="M331" i="8"/>
  <c r="U330" i="8"/>
  <c r="T330" i="8"/>
  <c r="S330" i="8"/>
  <c r="P330" i="8"/>
  <c r="O330" i="8"/>
  <c r="N330" i="8"/>
  <c r="M330" i="8"/>
  <c r="U329" i="8"/>
  <c r="T329" i="8"/>
  <c r="S329" i="8"/>
  <c r="P329" i="8"/>
  <c r="O329" i="8"/>
  <c r="N329" i="8"/>
  <c r="M329" i="8"/>
  <c r="U328" i="8"/>
  <c r="T328" i="8"/>
  <c r="S328" i="8"/>
  <c r="P328" i="8"/>
  <c r="O328" i="8"/>
  <c r="N328" i="8"/>
  <c r="M328" i="8"/>
  <c r="U327" i="8"/>
  <c r="T327" i="8"/>
  <c r="S327" i="8"/>
  <c r="P327" i="8"/>
  <c r="O327" i="8"/>
  <c r="N327" i="8"/>
  <c r="M327" i="8"/>
  <c r="U326" i="8"/>
  <c r="T326" i="8"/>
  <c r="S326" i="8"/>
  <c r="P326" i="8"/>
  <c r="O326" i="8"/>
  <c r="N326" i="8"/>
  <c r="M326" i="8"/>
  <c r="U325" i="8"/>
  <c r="T325" i="8"/>
  <c r="S325" i="8"/>
  <c r="P325" i="8"/>
  <c r="O325" i="8"/>
  <c r="N325" i="8"/>
  <c r="M325" i="8"/>
  <c r="U324" i="8"/>
  <c r="T324" i="8"/>
  <c r="S324" i="8"/>
  <c r="P324" i="8"/>
  <c r="O324" i="8"/>
  <c r="N324" i="8"/>
  <c r="M324" i="8"/>
  <c r="U323" i="8"/>
  <c r="T323" i="8"/>
  <c r="S323" i="8"/>
  <c r="P323" i="8"/>
  <c r="O323" i="8"/>
  <c r="N323" i="8"/>
  <c r="M323" i="8"/>
  <c r="U322" i="8"/>
  <c r="T322" i="8"/>
  <c r="S322" i="8"/>
  <c r="P322" i="8"/>
  <c r="O322" i="8"/>
  <c r="N322" i="8"/>
  <c r="M322" i="8"/>
  <c r="U321" i="8"/>
  <c r="T321" i="8"/>
  <c r="S321" i="8"/>
  <c r="P321" i="8"/>
  <c r="O321" i="8"/>
  <c r="N321" i="8"/>
  <c r="M321" i="8"/>
  <c r="U320" i="8"/>
  <c r="T320" i="8"/>
  <c r="S320" i="8"/>
  <c r="P320" i="8"/>
  <c r="O320" i="8"/>
  <c r="N320" i="8"/>
  <c r="M320" i="8"/>
  <c r="U319" i="8"/>
  <c r="T319" i="8"/>
  <c r="S319" i="8"/>
  <c r="P319" i="8"/>
  <c r="O319" i="8"/>
  <c r="N319" i="8"/>
  <c r="M319" i="8"/>
  <c r="U318" i="8"/>
  <c r="T318" i="8"/>
  <c r="S318" i="8"/>
  <c r="P318" i="8"/>
  <c r="O318" i="8"/>
  <c r="N318" i="8"/>
  <c r="M318" i="8"/>
  <c r="U317" i="8"/>
  <c r="T317" i="8"/>
  <c r="S317" i="8"/>
  <c r="P317" i="8"/>
  <c r="O317" i="8"/>
  <c r="N317" i="8"/>
  <c r="M317" i="8"/>
  <c r="U316" i="8"/>
  <c r="T316" i="8"/>
  <c r="S316" i="8"/>
  <c r="P316" i="8"/>
  <c r="O316" i="8"/>
  <c r="N316" i="8"/>
  <c r="M316" i="8"/>
  <c r="U315" i="8"/>
  <c r="T315" i="8"/>
  <c r="S315" i="8"/>
  <c r="P315" i="8"/>
  <c r="O315" i="8"/>
  <c r="N315" i="8"/>
  <c r="M315" i="8"/>
  <c r="U314" i="8"/>
  <c r="T314" i="8"/>
  <c r="S314" i="8"/>
  <c r="P314" i="8"/>
  <c r="O314" i="8"/>
  <c r="N314" i="8"/>
  <c r="M314" i="8"/>
  <c r="U313" i="8"/>
  <c r="T313" i="8"/>
  <c r="S313" i="8"/>
  <c r="P313" i="8"/>
  <c r="O313" i="8"/>
  <c r="N313" i="8"/>
  <c r="M313" i="8"/>
  <c r="U312" i="8"/>
  <c r="T312" i="8"/>
  <c r="S312" i="8"/>
  <c r="P312" i="8"/>
  <c r="O312" i="8"/>
  <c r="N312" i="8"/>
  <c r="M312" i="8"/>
  <c r="U311" i="8"/>
  <c r="T311" i="8"/>
  <c r="S311" i="8"/>
  <c r="P311" i="8"/>
  <c r="O311" i="8"/>
  <c r="N311" i="8"/>
  <c r="M311" i="8"/>
  <c r="U310" i="8"/>
  <c r="T310" i="8"/>
  <c r="S310" i="8"/>
  <c r="P310" i="8"/>
  <c r="O310" i="8"/>
  <c r="N310" i="8"/>
  <c r="M310" i="8"/>
  <c r="U309" i="8"/>
  <c r="T309" i="8"/>
  <c r="S309" i="8"/>
  <c r="P309" i="8"/>
  <c r="O309" i="8"/>
  <c r="N309" i="8"/>
  <c r="M309" i="8"/>
  <c r="U308" i="8"/>
  <c r="T308" i="8"/>
  <c r="S308" i="8"/>
  <c r="P308" i="8"/>
  <c r="O308" i="8"/>
  <c r="N308" i="8"/>
  <c r="M308" i="8"/>
  <c r="U307" i="8"/>
  <c r="T307" i="8"/>
  <c r="S307" i="8"/>
  <c r="P307" i="8"/>
  <c r="O307" i="8"/>
  <c r="N307" i="8"/>
  <c r="M307" i="8"/>
  <c r="U306" i="8"/>
  <c r="T306" i="8"/>
  <c r="S306" i="8"/>
  <c r="P306" i="8"/>
  <c r="O306" i="8"/>
  <c r="N306" i="8"/>
  <c r="M306" i="8"/>
  <c r="U305" i="8"/>
  <c r="T305" i="8"/>
  <c r="S305" i="8"/>
  <c r="P305" i="8"/>
  <c r="O305" i="8"/>
  <c r="N305" i="8"/>
  <c r="M305" i="8"/>
  <c r="U304" i="8"/>
  <c r="T304" i="8"/>
  <c r="S304" i="8"/>
  <c r="P304" i="8"/>
  <c r="O304" i="8"/>
  <c r="N304" i="8"/>
  <c r="M304" i="8"/>
  <c r="U303" i="8"/>
  <c r="T303" i="8"/>
  <c r="S303" i="8"/>
  <c r="P303" i="8"/>
  <c r="O303" i="8"/>
  <c r="N303" i="8"/>
  <c r="M303" i="8"/>
  <c r="U302" i="8"/>
  <c r="T302" i="8"/>
  <c r="S302" i="8"/>
  <c r="P302" i="8"/>
  <c r="O302" i="8"/>
  <c r="N302" i="8"/>
  <c r="M302" i="8"/>
  <c r="U301" i="8"/>
  <c r="T301" i="8"/>
  <c r="S301" i="8"/>
  <c r="P301" i="8"/>
  <c r="O301" i="8"/>
  <c r="N301" i="8"/>
  <c r="M301" i="8"/>
  <c r="U300" i="8"/>
  <c r="T300" i="8"/>
  <c r="S300" i="8"/>
  <c r="P300" i="8"/>
  <c r="O300" i="8"/>
  <c r="N300" i="8"/>
  <c r="M300" i="8"/>
  <c r="U299" i="8"/>
  <c r="T299" i="8"/>
  <c r="S299" i="8"/>
  <c r="P299" i="8"/>
  <c r="O299" i="8"/>
  <c r="N299" i="8"/>
  <c r="M299" i="8"/>
  <c r="U298" i="8"/>
  <c r="T298" i="8"/>
  <c r="S298" i="8"/>
  <c r="P298" i="8"/>
  <c r="O298" i="8"/>
  <c r="N298" i="8"/>
  <c r="M298" i="8"/>
  <c r="U297" i="8"/>
  <c r="T297" i="8"/>
  <c r="S297" i="8"/>
  <c r="P297" i="8"/>
  <c r="O297" i="8"/>
  <c r="N297" i="8"/>
  <c r="M297" i="8"/>
  <c r="U296" i="8"/>
  <c r="T296" i="8"/>
  <c r="S296" i="8"/>
  <c r="P296" i="8"/>
  <c r="O296" i="8"/>
  <c r="N296" i="8"/>
  <c r="M296" i="8"/>
  <c r="U295" i="8"/>
  <c r="T295" i="8"/>
  <c r="S295" i="8"/>
  <c r="P295" i="8"/>
  <c r="O295" i="8"/>
  <c r="N295" i="8"/>
  <c r="M295" i="8"/>
  <c r="U294" i="8"/>
  <c r="T294" i="8"/>
  <c r="S294" i="8"/>
  <c r="P294" i="8"/>
  <c r="O294" i="8"/>
  <c r="N294" i="8"/>
  <c r="M294" i="8"/>
  <c r="U293" i="8"/>
  <c r="T293" i="8"/>
  <c r="S293" i="8"/>
  <c r="P293" i="8"/>
  <c r="O293" i="8"/>
  <c r="N293" i="8"/>
  <c r="M293" i="8"/>
  <c r="U292" i="8"/>
  <c r="T292" i="8"/>
  <c r="S292" i="8"/>
  <c r="P292" i="8"/>
  <c r="O292" i="8"/>
  <c r="N292" i="8"/>
  <c r="M292" i="8"/>
  <c r="U291" i="8"/>
  <c r="T291" i="8"/>
  <c r="S291" i="8"/>
  <c r="P291" i="8"/>
  <c r="O291" i="8"/>
  <c r="N291" i="8"/>
  <c r="M291" i="8"/>
  <c r="U290" i="8"/>
  <c r="T290" i="8"/>
  <c r="S290" i="8"/>
  <c r="P290" i="8"/>
  <c r="O290" i="8"/>
  <c r="N290" i="8"/>
  <c r="M290" i="8"/>
  <c r="U289" i="8"/>
  <c r="T289" i="8"/>
  <c r="S289" i="8"/>
  <c r="P289" i="8"/>
  <c r="O289" i="8"/>
  <c r="N289" i="8"/>
  <c r="M289" i="8"/>
  <c r="U288" i="8"/>
  <c r="T288" i="8"/>
  <c r="S288" i="8"/>
  <c r="P288" i="8"/>
  <c r="O288" i="8"/>
  <c r="N288" i="8"/>
  <c r="M288" i="8"/>
  <c r="U287" i="8"/>
  <c r="T287" i="8"/>
  <c r="S287" i="8"/>
  <c r="P287" i="8"/>
  <c r="O287" i="8"/>
  <c r="N287" i="8"/>
  <c r="M287" i="8"/>
  <c r="U286" i="8"/>
  <c r="T286" i="8"/>
  <c r="S286" i="8"/>
  <c r="P286" i="8"/>
  <c r="O286" i="8"/>
  <c r="N286" i="8"/>
  <c r="M286" i="8"/>
  <c r="U285" i="8"/>
  <c r="T285" i="8"/>
  <c r="S285" i="8"/>
  <c r="P285" i="8"/>
  <c r="O285" i="8"/>
  <c r="N285" i="8"/>
  <c r="M285" i="8"/>
  <c r="U284" i="8"/>
  <c r="T284" i="8"/>
  <c r="S284" i="8"/>
  <c r="P284" i="8"/>
  <c r="O284" i="8"/>
  <c r="N284" i="8"/>
  <c r="M284" i="8"/>
  <c r="U283" i="8"/>
  <c r="T283" i="8"/>
  <c r="S283" i="8"/>
  <c r="P283" i="8"/>
  <c r="O283" i="8"/>
  <c r="N283" i="8"/>
  <c r="M283" i="8"/>
  <c r="U282" i="8"/>
  <c r="T282" i="8"/>
  <c r="S282" i="8"/>
  <c r="P282" i="8"/>
  <c r="O282" i="8"/>
  <c r="N282" i="8"/>
  <c r="M282" i="8"/>
  <c r="U281" i="8"/>
  <c r="T281" i="8"/>
  <c r="S281" i="8"/>
  <c r="P281" i="8"/>
  <c r="O281" i="8"/>
  <c r="N281" i="8"/>
  <c r="M281" i="8"/>
  <c r="U280" i="8"/>
  <c r="T280" i="8"/>
  <c r="S280" i="8"/>
  <c r="P280" i="8"/>
  <c r="O280" i="8"/>
  <c r="N280" i="8"/>
  <c r="M280" i="8"/>
  <c r="U279" i="8"/>
  <c r="T279" i="8"/>
  <c r="S279" i="8"/>
  <c r="P279" i="8"/>
  <c r="O279" i="8"/>
  <c r="N279" i="8"/>
  <c r="M279" i="8"/>
  <c r="U278" i="8"/>
  <c r="T278" i="8"/>
  <c r="S278" i="8"/>
  <c r="P278" i="8"/>
  <c r="O278" i="8"/>
  <c r="N278" i="8"/>
  <c r="M278" i="8"/>
  <c r="U277" i="8"/>
  <c r="T277" i="8"/>
  <c r="S277" i="8"/>
  <c r="P277" i="8"/>
  <c r="O277" i="8"/>
  <c r="N277" i="8"/>
  <c r="M277" i="8"/>
  <c r="U276" i="8"/>
  <c r="T276" i="8"/>
  <c r="S276" i="8"/>
  <c r="P276" i="8"/>
  <c r="O276" i="8"/>
  <c r="N276" i="8"/>
  <c r="M276" i="8"/>
  <c r="U275" i="8"/>
  <c r="T275" i="8"/>
  <c r="S275" i="8"/>
  <c r="P275" i="8"/>
  <c r="O275" i="8"/>
  <c r="N275" i="8"/>
  <c r="M275" i="8"/>
  <c r="U274" i="8"/>
  <c r="T274" i="8"/>
  <c r="S274" i="8"/>
  <c r="P274" i="8"/>
  <c r="O274" i="8"/>
  <c r="N274" i="8"/>
  <c r="M274" i="8"/>
  <c r="U273" i="8"/>
  <c r="T273" i="8"/>
  <c r="S273" i="8"/>
  <c r="P273" i="8"/>
  <c r="O273" i="8"/>
  <c r="N273" i="8"/>
  <c r="M273" i="8"/>
  <c r="U272" i="8"/>
  <c r="T272" i="8"/>
  <c r="S272" i="8"/>
  <c r="P272" i="8"/>
  <c r="O272" i="8"/>
  <c r="N272" i="8"/>
  <c r="M272" i="8"/>
  <c r="U271" i="8"/>
  <c r="T271" i="8"/>
  <c r="S271" i="8"/>
  <c r="P271" i="8"/>
  <c r="O271" i="8"/>
  <c r="N271" i="8"/>
  <c r="M271" i="8"/>
  <c r="U270" i="8"/>
  <c r="T270" i="8"/>
  <c r="S270" i="8"/>
  <c r="P270" i="8"/>
  <c r="O270" i="8"/>
  <c r="N270" i="8"/>
  <c r="M270" i="8"/>
  <c r="U269" i="8"/>
  <c r="T269" i="8"/>
  <c r="S269" i="8"/>
  <c r="P269" i="8"/>
  <c r="O269" i="8"/>
  <c r="N269" i="8"/>
  <c r="M269" i="8"/>
  <c r="U268" i="8"/>
  <c r="T268" i="8"/>
  <c r="S268" i="8"/>
  <c r="P268" i="8"/>
  <c r="O268" i="8"/>
  <c r="N268" i="8"/>
  <c r="M268" i="8"/>
  <c r="U267" i="8"/>
  <c r="T267" i="8"/>
  <c r="S267" i="8"/>
  <c r="P267" i="8"/>
  <c r="O267" i="8"/>
  <c r="N267" i="8"/>
  <c r="M267" i="8"/>
  <c r="U266" i="8"/>
  <c r="T266" i="8"/>
  <c r="S266" i="8"/>
  <c r="P266" i="8"/>
  <c r="O266" i="8"/>
  <c r="N266" i="8"/>
  <c r="M266" i="8"/>
  <c r="U265" i="8"/>
  <c r="T265" i="8"/>
  <c r="S265" i="8"/>
  <c r="P265" i="8"/>
  <c r="O265" i="8"/>
  <c r="N265" i="8"/>
  <c r="M265" i="8"/>
  <c r="U264" i="8"/>
  <c r="T264" i="8"/>
  <c r="S264" i="8"/>
  <c r="P264" i="8"/>
  <c r="O264" i="8"/>
  <c r="N264" i="8"/>
  <c r="M264" i="8"/>
  <c r="U263" i="8"/>
  <c r="T263" i="8"/>
  <c r="S263" i="8"/>
  <c r="P263" i="8"/>
  <c r="O263" i="8"/>
  <c r="N263" i="8"/>
  <c r="M263" i="8"/>
  <c r="U262" i="8"/>
  <c r="T262" i="8"/>
  <c r="S262" i="8"/>
  <c r="P262" i="8"/>
  <c r="O262" i="8"/>
  <c r="N262" i="8"/>
  <c r="M262" i="8"/>
  <c r="U261" i="8"/>
  <c r="T261" i="8"/>
  <c r="S261" i="8"/>
  <c r="P261" i="8"/>
  <c r="O261" i="8"/>
  <c r="N261" i="8"/>
  <c r="M261" i="8"/>
  <c r="U260" i="8"/>
  <c r="T260" i="8"/>
  <c r="S260" i="8"/>
  <c r="P260" i="8"/>
  <c r="O260" i="8"/>
  <c r="N260" i="8"/>
  <c r="M260" i="8"/>
  <c r="U259" i="8"/>
  <c r="T259" i="8"/>
  <c r="S259" i="8"/>
  <c r="P259" i="8"/>
  <c r="O259" i="8"/>
  <c r="N259" i="8"/>
  <c r="M259" i="8"/>
  <c r="U258" i="8"/>
  <c r="T258" i="8"/>
  <c r="S258" i="8"/>
  <c r="P258" i="8"/>
  <c r="O258" i="8"/>
  <c r="N258" i="8"/>
  <c r="M258" i="8"/>
  <c r="U257" i="8"/>
  <c r="T257" i="8"/>
  <c r="S257" i="8"/>
  <c r="P257" i="8"/>
  <c r="O257" i="8"/>
  <c r="N257" i="8"/>
  <c r="M257" i="8"/>
  <c r="U256" i="8"/>
  <c r="T256" i="8"/>
  <c r="S256" i="8"/>
  <c r="P256" i="8"/>
  <c r="O256" i="8"/>
  <c r="N256" i="8"/>
  <c r="M256" i="8"/>
  <c r="U255" i="8"/>
  <c r="T255" i="8"/>
  <c r="S255" i="8"/>
  <c r="P255" i="8"/>
  <c r="O255" i="8"/>
  <c r="N255" i="8"/>
  <c r="M255" i="8"/>
  <c r="U254" i="8"/>
  <c r="T254" i="8"/>
  <c r="S254" i="8"/>
  <c r="P254" i="8"/>
  <c r="O254" i="8"/>
  <c r="N254" i="8"/>
  <c r="M254" i="8"/>
  <c r="U253" i="8"/>
  <c r="T253" i="8"/>
  <c r="S253" i="8"/>
  <c r="P253" i="8"/>
  <c r="O253" i="8"/>
  <c r="N253" i="8"/>
  <c r="M253" i="8"/>
  <c r="U252" i="8"/>
  <c r="T252" i="8"/>
  <c r="S252" i="8"/>
  <c r="P252" i="8"/>
  <c r="O252" i="8"/>
  <c r="N252" i="8"/>
  <c r="M252" i="8"/>
  <c r="U251" i="8"/>
  <c r="T251" i="8"/>
  <c r="S251" i="8"/>
  <c r="P251" i="8"/>
  <c r="O251" i="8"/>
  <c r="N251" i="8"/>
  <c r="M251" i="8"/>
  <c r="U250" i="8"/>
  <c r="T250" i="8"/>
  <c r="S250" i="8"/>
  <c r="P250" i="8"/>
  <c r="O250" i="8"/>
  <c r="N250" i="8"/>
  <c r="M250" i="8"/>
  <c r="U249" i="8"/>
  <c r="T249" i="8"/>
  <c r="S249" i="8"/>
  <c r="P249" i="8"/>
  <c r="O249" i="8"/>
  <c r="N249" i="8"/>
  <c r="M249" i="8"/>
  <c r="U248" i="8"/>
  <c r="T248" i="8"/>
  <c r="S248" i="8"/>
  <c r="P248" i="8"/>
  <c r="O248" i="8"/>
  <c r="N248" i="8"/>
  <c r="M248" i="8"/>
  <c r="U247" i="8"/>
  <c r="T247" i="8"/>
  <c r="S247" i="8"/>
  <c r="P247" i="8"/>
  <c r="O247" i="8"/>
  <c r="N247" i="8"/>
  <c r="M247" i="8"/>
  <c r="U246" i="8"/>
  <c r="T246" i="8"/>
  <c r="S246" i="8"/>
  <c r="P246" i="8"/>
  <c r="O246" i="8"/>
  <c r="N246" i="8"/>
  <c r="M246" i="8"/>
  <c r="U245" i="8"/>
  <c r="T245" i="8"/>
  <c r="S245" i="8"/>
  <c r="P245" i="8"/>
  <c r="O245" i="8"/>
  <c r="N245" i="8"/>
  <c r="M245" i="8"/>
  <c r="U244" i="8"/>
  <c r="T244" i="8"/>
  <c r="S244" i="8"/>
  <c r="P244" i="8"/>
  <c r="O244" i="8"/>
  <c r="N244" i="8"/>
  <c r="M244" i="8"/>
  <c r="U243" i="8"/>
  <c r="T243" i="8"/>
  <c r="S243" i="8"/>
  <c r="P243" i="8"/>
  <c r="O243" i="8"/>
  <c r="N243" i="8"/>
  <c r="M243" i="8"/>
  <c r="U242" i="8"/>
  <c r="T242" i="8"/>
  <c r="S242" i="8"/>
  <c r="P242" i="8"/>
  <c r="O242" i="8"/>
  <c r="N242" i="8"/>
  <c r="M242" i="8"/>
  <c r="U241" i="8"/>
  <c r="T241" i="8"/>
  <c r="S241" i="8"/>
  <c r="P241" i="8"/>
  <c r="O241" i="8"/>
  <c r="N241" i="8"/>
  <c r="M241" i="8"/>
  <c r="U240" i="8"/>
  <c r="T240" i="8"/>
  <c r="S240" i="8"/>
  <c r="P240" i="8"/>
  <c r="O240" i="8"/>
  <c r="N240" i="8"/>
  <c r="M240" i="8"/>
  <c r="U239" i="8"/>
  <c r="T239" i="8"/>
  <c r="S239" i="8"/>
  <c r="P239" i="8"/>
  <c r="O239" i="8"/>
  <c r="N239" i="8"/>
  <c r="M239" i="8"/>
  <c r="U238" i="8"/>
  <c r="T238" i="8"/>
  <c r="S238" i="8"/>
  <c r="P238" i="8"/>
  <c r="O238" i="8"/>
  <c r="N238" i="8"/>
  <c r="M238" i="8"/>
  <c r="U237" i="8"/>
  <c r="T237" i="8"/>
  <c r="S237" i="8"/>
  <c r="P237" i="8"/>
  <c r="O237" i="8"/>
  <c r="N237" i="8"/>
  <c r="M237" i="8"/>
  <c r="U236" i="8"/>
  <c r="T236" i="8"/>
  <c r="S236" i="8"/>
  <c r="P236" i="8"/>
  <c r="O236" i="8"/>
  <c r="N236" i="8"/>
  <c r="M236" i="8"/>
  <c r="U235" i="8"/>
  <c r="T235" i="8"/>
  <c r="S235" i="8"/>
  <c r="P235" i="8"/>
  <c r="O235" i="8"/>
  <c r="N235" i="8"/>
  <c r="M235" i="8"/>
  <c r="U234" i="8"/>
  <c r="T234" i="8"/>
  <c r="S234" i="8"/>
  <c r="P234" i="8"/>
  <c r="O234" i="8"/>
  <c r="N234" i="8"/>
  <c r="M234" i="8"/>
  <c r="U233" i="8"/>
  <c r="T233" i="8"/>
  <c r="S233" i="8"/>
  <c r="P233" i="8"/>
  <c r="O233" i="8"/>
  <c r="N233" i="8"/>
  <c r="M233" i="8"/>
  <c r="U232" i="8"/>
  <c r="T232" i="8"/>
  <c r="S232" i="8"/>
  <c r="P232" i="8"/>
  <c r="O232" i="8"/>
  <c r="N232" i="8"/>
  <c r="M232" i="8"/>
  <c r="U231" i="8"/>
  <c r="T231" i="8"/>
  <c r="S231" i="8"/>
  <c r="P231" i="8"/>
  <c r="O231" i="8"/>
  <c r="N231" i="8"/>
  <c r="M231" i="8"/>
  <c r="U230" i="8"/>
  <c r="T230" i="8"/>
  <c r="S230" i="8"/>
  <c r="P230" i="8"/>
  <c r="O230" i="8"/>
  <c r="N230" i="8"/>
  <c r="M230" i="8"/>
  <c r="U229" i="8"/>
  <c r="T229" i="8"/>
  <c r="S229" i="8"/>
  <c r="P229" i="8"/>
  <c r="O229" i="8"/>
  <c r="N229" i="8"/>
  <c r="M229" i="8"/>
  <c r="U228" i="8"/>
  <c r="T228" i="8"/>
  <c r="S228" i="8"/>
  <c r="P228" i="8"/>
  <c r="O228" i="8"/>
  <c r="N228" i="8"/>
  <c r="M228" i="8"/>
  <c r="U227" i="8"/>
  <c r="T227" i="8"/>
  <c r="S227" i="8"/>
  <c r="P227" i="8"/>
  <c r="O227" i="8"/>
  <c r="N227" i="8"/>
  <c r="M227" i="8"/>
  <c r="U226" i="8"/>
  <c r="T226" i="8"/>
  <c r="S226" i="8"/>
  <c r="P226" i="8"/>
  <c r="O226" i="8"/>
  <c r="N226" i="8"/>
  <c r="M226" i="8"/>
  <c r="U225" i="8"/>
  <c r="T225" i="8"/>
  <c r="S225" i="8"/>
  <c r="P225" i="8"/>
  <c r="O225" i="8"/>
  <c r="N225" i="8"/>
  <c r="M225" i="8"/>
  <c r="U224" i="8"/>
  <c r="T224" i="8"/>
  <c r="S224" i="8"/>
  <c r="P224" i="8"/>
  <c r="O224" i="8"/>
  <c r="N224" i="8"/>
  <c r="M224" i="8"/>
  <c r="U223" i="8"/>
  <c r="T223" i="8"/>
  <c r="S223" i="8"/>
  <c r="P223" i="8"/>
  <c r="O223" i="8"/>
  <c r="N223" i="8"/>
  <c r="M223" i="8"/>
  <c r="U222" i="8"/>
  <c r="T222" i="8"/>
  <c r="S222" i="8"/>
  <c r="P222" i="8"/>
  <c r="O222" i="8"/>
  <c r="N222" i="8"/>
  <c r="M222" i="8"/>
  <c r="U221" i="8"/>
  <c r="T221" i="8"/>
  <c r="S221" i="8"/>
  <c r="P221" i="8"/>
  <c r="O221" i="8"/>
  <c r="N221" i="8"/>
  <c r="M221" i="8"/>
  <c r="U220" i="8"/>
  <c r="T220" i="8"/>
  <c r="S220" i="8"/>
  <c r="P220" i="8"/>
  <c r="O220" i="8"/>
  <c r="N220" i="8"/>
  <c r="M220" i="8"/>
  <c r="U219" i="8"/>
  <c r="T219" i="8"/>
  <c r="S219" i="8"/>
  <c r="P219" i="8"/>
  <c r="O219" i="8"/>
  <c r="N219" i="8"/>
  <c r="M219" i="8"/>
  <c r="U218" i="8"/>
  <c r="T218" i="8"/>
  <c r="S218" i="8"/>
  <c r="P218" i="8"/>
  <c r="O218" i="8"/>
  <c r="N218" i="8"/>
  <c r="M218" i="8"/>
  <c r="U217" i="8"/>
  <c r="T217" i="8"/>
  <c r="S217" i="8"/>
  <c r="P217" i="8"/>
  <c r="O217" i="8"/>
  <c r="N217" i="8"/>
  <c r="M217" i="8"/>
  <c r="U216" i="8"/>
  <c r="T216" i="8"/>
  <c r="S216" i="8"/>
  <c r="P216" i="8"/>
  <c r="O216" i="8"/>
  <c r="N216" i="8"/>
  <c r="M216" i="8"/>
  <c r="U215" i="8"/>
  <c r="T215" i="8"/>
  <c r="S215" i="8"/>
  <c r="P215" i="8"/>
  <c r="O215" i="8"/>
  <c r="N215" i="8"/>
  <c r="M215" i="8"/>
  <c r="U214" i="8"/>
  <c r="T214" i="8"/>
  <c r="S214" i="8"/>
  <c r="P214" i="8"/>
  <c r="O214" i="8"/>
  <c r="N214" i="8"/>
  <c r="M214" i="8"/>
  <c r="U213" i="8"/>
  <c r="T213" i="8"/>
  <c r="S213" i="8"/>
  <c r="P213" i="8"/>
  <c r="O213" i="8"/>
  <c r="N213" i="8"/>
  <c r="M213" i="8"/>
  <c r="U212" i="8"/>
  <c r="T212" i="8"/>
  <c r="S212" i="8"/>
  <c r="P212" i="8"/>
  <c r="O212" i="8"/>
  <c r="N212" i="8"/>
  <c r="M212" i="8"/>
  <c r="U211" i="8"/>
  <c r="T211" i="8"/>
  <c r="S211" i="8"/>
  <c r="P211" i="8"/>
  <c r="O211" i="8"/>
  <c r="N211" i="8"/>
  <c r="M211" i="8"/>
  <c r="U210" i="8"/>
  <c r="T210" i="8"/>
  <c r="S210" i="8"/>
  <c r="P210" i="8"/>
  <c r="O210" i="8"/>
  <c r="N210" i="8"/>
  <c r="M210" i="8"/>
  <c r="U209" i="8"/>
  <c r="T209" i="8"/>
  <c r="S209" i="8"/>
  <c r="P209" i="8"/>
  <c r="O209" i="8"/>
  <c r="N209" i="8"/>
  <c r="M209" i="8"/>
  <c r="U208" i="8"/>
  <c r="T208" i="8"/>
  <c r="S208" i="8"/>
  <c r="P208" i="8"/>
  <c r="O208" i="8"/>
  <c r="N208" i="8"/>
  <c r="M208" i="8"/>
  <c r="U207" i="8"/>
  <c r="T207" i="8"/>
  <c r="S207" i="8"/>
  <c r="P207" i="8"/>
  <c r="O207" i="8"/>
  <c r="N207" i="8"/>
  <c r="M207" i="8"/>
  <c r="U206" i="8"/>
  <c r="T206" i="8"/>
  <c r="S206" i="8"/>
  <c r="P206" i="8"/>
  <c r="O206" i="8"/>
  <c r="N206" i="8"/>
  <c r="M206" i="8"/>
  <c r="U205" i="8"/>
  <c r="T205" i="8"/>
  <c r="S205" i="8"/>
  <c r="P205" i="8"/>
  <c r="O205" i="8"/>
  <c r="N205" i="8"/>
  <c r="M205" i="8"/>
  <c r="U204" i="8"/>
  <c r="T204" i="8"/>
  <c r="S204" i="8"/>
  <c r="P204" i="8"/>
  <c r="O204" i="8"/>
  <c r="N204" i="8"/>
  <c r="M204" i="8"/>
  <c r="U203" i="8"/>
  <c r="T203" i="8"/>
  <c r="S203" i="8"/>
  <c r="P203" i="8"/>
  <c r="O203" i="8"/>
  <c r="N203" i="8"/>
  <c r="M203" i="8"/>
  <c r="U202" i="8"/>
  <c r="T202" i="8"/>
  <c r="S202" i="8"/>
  <c r="P202" i="8"/>
  <c r="O202" i="8"/>
  <c r="N202" i="8"/>
  <c r="M202" i="8"/>
  <c r="U201" i="8"/>
  <c r="T201" i="8"/>
  <c r="S201" i="8"/>
  <c r="P201" i="8"/>
  <c r="O201" i="8"/>
  <c r="N201" i="8"/>
  <c r="M201" i="8"/>
  <c r="U200" i="8"/>
  <c r="T200" i="8"/>
  <c r="S200" i="8"/>
  <c r="P200" i="8"/>
  <c r="O200" i="8"/>
  <c r="N200" i="8"/>
  <c r="M200" i="8"/>
  <c r="U199" i="8"/>
  <c r="T199" i="8"/>
  <c r="S199" i="8"/>
  <c r="P199" i="8"/>
  <c r="O199" i="8"/>
  <c r="N199" i="8"/>
  <c r="M199" i="8"/>
  <c r="U198" i="8"/>
  <c r="T198" i="8"/>
  <c r="S198" i="8"/>
  <c r="P198" i="8"/>
  <c r="O198" i="8"/>
  <c r="N198" i="8"/>
  <c r="M198" i="8"/>
  <c r="U197" i="8"/>
  <c r="T197" i="8"/>
  <c r="S197" i="8"/>
  <c r="P197" i="8"/>
  <c r="O197" i="8"/>
  <c r="N197" i="8"/>
  <c r="M197" i="8"/>
  <c r="U196" i="8"/>
  <c r="T196" i="8"/>
  <c r="S196" i="8"/>
  <c r="P196" i="8"/>
  <c r="O196" i="8"/>
  <c r="N196" i="8"/>
  <c r="M196" i="8"/>
  <c r="U195" i="8"/>
  <c r="T195" i="8"/>
  <c r="S195" i="8"/>
  <c r="P195" i="8"/>
  <c r="O195" i="8"/>
  <c r="N195" i="8"/>
  <c r="M195" i="8"/>
  <c r="U194" i="8"/>
  <c r="T194" i="8"/>
  <c r="S194" i="8"/>
  <c r="P194" i="8"/>
  <c r="O194" i="8"/>
  <c r="N194" i="8"/>
  <c r="M194" i="8"/>
  <c r="U193" i="8"/>
  <c r="T193" i="8"/>
  <c r="S193" i="8"/>
  <c r="P193" i="8"/>
  <c r="O193" i="8"/>
  <c r="N193" i="8"/>
  <c r="M193" i="8"/>
  <c r="U192" i="8"/>
  <c r="T192" i="8"/>
  <c r="S192" i="8"/>
  <c r="P192" i="8"/>
  <c r="O192" i="8"/>
  <c r="N192" i="8"/>
  <c r="M192" i="8"/>
  <c r="U191" i="8"/>
  <c r="T191" i="8"/>
  <c r="S191" i="8"/>
  <c r="P191" i="8"/>
  <c r="O191" i="8"/>
  <c r="N191" i="8"/>
  <c r="M191" i="8"/>
  <c r="U190" i="8"/>
  <c r="T190" i="8"/>
  <c r="S190" i="8"/>
  <c r="P190" i="8"/>
  <c r="O190" i="8"/>
  <c r="N190" i="8"/>
  <c r="M190" i="8"/>
  <c r="U189" i="8"/>
  <c r="T189" i="8"/>
  <c r="S189" i="8"/>
  <c r="P189" i="8"/>
  <c r="O189" i="8"/>
  <c r="N189" i="8"/>
  <c r="M189" i="8"/>
  <c r="U188" i="8"/>
  <c r="T188" i="8"/>
  <c r="S188" i="8"/>
  <c r="P188" i="8"/>
  <c r="O188" i="8"/>
  <c r="N188" i="8"/>
  <c r="M188" i="8"/>
  <c r="U187" i="8"/>
  <c r="T187" i="8"/>
  <c r="S187" i="8"/>
  <c r="P187" i="8"/>
  <c r="O187" i="8"/>
  <c r="N187" i="8"/>
  <c r="M187" i="8"/>
  <c r="U186" i="8"/>
  <c r="T186" i="8"/>
  <c r="S186" i="8"/>
  <c r="P186" i="8"/>
  <c r="O186" i="8"/>
  <c r="N186" i="8"/>
  <c r="M186" i="8"/>
  <c r="U185" i="8"/>
  <c r="T185" i="8"/>
  <c r="S185" i="8"/>
  <c r="P185" i="8"/>
  <c r="O185" i="8"/>
  <c r="N185" i="8"/>
  <c r="M185" i="8"/>
  <c r="U184" i="8"/>
  <c r="T184" i="8"/>
  <c r="S184" i="8"/>
  <c r="P184" i="8"/>
  <c r="O184" i="8"/>
  <c r="N184" i="8"/>
  <c r="M184" i="8"/>
  <c r="U183" i="8"/>
  <c r="T183" i="8"/>
  <c r="S183" i="8"/>
  <c r="P183" i="8"/>
  <c r="O183" i="8"/>
  <c r="N183" i="8"/>
  <c r="M183" i="8"/>
  <c r="U182" i="8"/>
  <c r="T182" i="8"/>
  <c r="S182" i="8"/>
  <c r="P182" i="8"/>
  <c r="O182" i="8"/>
  <c r="N182" i="8"/>
  <c r="M182" i="8"/>
  <c r="U181" i="8"/>
  <c r="T181" i="8"/>
  <c r="S181" i="8"/>
  <c r="P181" i="8"/>
  <c r="O181" i="8"/>
  <c r="N181" i="8"/>
  <c r="M181" i="8"/>
  <c r="U180" i="8"/>
  <c r="T180" i="8"/>
  <c r="S180" i="8"/>
  <c r="P180" i="8"/>
  <c r="O180" i="8"/>
  <c r="N180" i="8"/>
  <c r="M180" i="8"/>
  <c r="U179" i="8"/>
  <c r="T179" i="8"/>
  <c r="S179" i="8"/>
  <c r="P179" i="8"/>
  <c r="O179" i="8"/>
  <c r="N179" i="8"/>
  <c r="M179" i="8"/>
  <c r="U178" i="8"/>
  <c r="T178" i="8"/>
  <c r="S178" i="8"/>
  <c r="P178" i="8"/>
  <c r="O178" i="8"/>
  <c r="N178" i="8"/>
  <c r="M178" i="8"/>
  <c r="U175" i="8"/>
  <c r="T175" i="8"/>
  <c r="S175" i="8"/>
  <c r="P175" i="8"/>
  <c r="O175" i="8"/>
  <c r="N175" i="8"/>
  <c r="M175" i="8"/>
  <c r="U174" i="8"/>
  <c r="T174" i="8"/>
  <c r="S174" i="8"/>
  <c r="P174" i="8"/>
  <c r="O174" i="8"/>
  <c r="N174" i="8"/>
  <c r="M174" i="8"/>
  <c r="U173" i="8"/>
  <c r="T173" i="8"/>
  <c r="S173" i="8"/>
  <c r="P173" i="8"/>
  <c r="O173" i="8"/>
  <c r="N173" i="8"/>
  <c r="M173" i="8"/>
  <c r="U172" i="8"/>
  <c r="T172" i="8"/>
  <c r="S172" i="8"/>
  <c r="P172" i="8"/>
  <c r="O172" i="8"/>
  <c r="N172" i="8"/>
  <c r="M172" i="8"/>
  <c r="U171" i="8"/>
  <c r="T171" i="8"/>
  <c r="S171" i="8"/>
  <c r="P171" i="8"/>
  <c r="O171" i="8"/>
  <c r="N171" i="8"/>
  <c r="M171" i="8"/>
  <c r="U170" i="8"/>
  <c r="T170" i="8"/>
  <c r="S170" i="8"/>
  <c r="P170" i="8"/>
  <c r="O170" i="8"/>
  <c r="N170" i="8"/>
  <c r="M170" i="8"/>
  <c r="U169" i="8"/>
  <c r="T169" i="8"/>
  <c r="S169" i="8"/>
  <c r="P169" i="8"/>
  <c r="O169" i="8"/>
  <c r="N169" i="8"/>
  <c r="M169" i="8"/>
  <c r="U168" i="8"/>
  <c r="T168" i="8"/>
  <c r="S168" i="8"/>
  <c r="P168" i="8"/>
  <c r="O168" i="8"/>
  <c r="N168" i="8"/>
  <c r="M168" i="8"/>
  <c r="U167" i="8"/>
  <c r="T167" i="8"/>
  <c r="S167" i="8"/>
  <c r="P167" i="8"/>
  <c r="O167" i="8"/>
  <c r="N167" i="8"/>
  <c r="M167" i="8"/>
  <c r="U166" i="8"/>
  <c r="T166" i="8"/>
  <c r="S166" i="8"/>
  <c r="P166" i="8"/>
  <c r="O166" i="8"/>
  <c r="N166" i="8"/>
  <c r="M166" i="8"/>
  <c r="U165" i="8"/>
  <c r="T165" i="8"/>
  <c r="S165" i="8"/>
  <c r="P165" i="8"/>
  <c r="O165" i="8"/>
  <c r="N165" i="8"/>
  <c r="M165" i="8"/>
  <c r="U164" i="8"/>
  <c r="T164" i="8"/>
  <c r="S164" i="8"/>
  <c r="P164" i="8"/>
  <c r="O164" i="8"/>
  <c r="N164" i="8"/>
  <c r="M164" i="8"/>
  <c r="U163" i="8"/>
  <c r="T163" i="8"/>
  <c r="S163" i="8"/>
  <c r="P163" i="8"/>
  <c r="O163" i="8"/>
  <c r="N163" i="8"/>
  <c r="M163" i="8"/>
  <c r="U162" i="8"/>
  <c r="T162" i="8"/>
  <c r="S162" i="8"/>
  <c r="P162" i="8"/>
  <c r="O162" i="8"/>
  <c r="N162" i="8"/>
  <c r="M162" i="8"/>
  <c r="U161" i="8"/>
  <c r="T161" i="8"/>
  <c r="S161" i="8"/>
  <c r="P161" i="8"/>
  <c r="O161" i="8"/>
  <c r="N161" i="8"/>
  <c r="M161" i="8"/>
  <c r="U160" i="8"/>
  <c r="T160" i="8"/>
  <c r="S160" i="8"/>
  <c r="P160" i="8"/>
  <c r="O160" i="8"/>
  <c r="N160" i="8"/>
  <c r="M160" i="8"/>
  <c r="U159" i="8"/>
  <c r="T159" i="8"/>
  <c r="S159" i="8"/>
  <c r="P159" i="8"/>
  <c r="O159" i="8"/>
  <c r="N159" i="8"/>
  <c r="M159" i="8"/>
  <c r="U158" i="8"/>
  <c r="T158" i="8"/>
  <c r="S158" i="8"/>
  <c r="P158" i="8"/>
  <c r="O158" i="8"/>
  <c r="N158" i="8"/>
  <c r="M158" i="8"/>
  <c r="U157" i="8"/>
  <c r="T157" i="8"/>
  <c r="S157" i="8"/>
  <c r="P157" i="8"/>
  <c r="O157" i="8"/>
  <c r="N157" i="8"/>
  <c r="M157" i="8"/>
  <c r="U156" i="8"/>
  <c r="T156" i="8"/>
  <c r="S156" i="8"/>
  <c r="P156" i="8"/>
  <c r="O156" i="8"/>
  <c r="N156" i="8"/>
  <c r="M156" i="8"/>
  <c r="U155" i="8"/>
  <c r="T155" i="8"/>
  <c r="S155" i="8"/>
  <c r="P155" i="8"/>
  <c r="O155" i="8"/>
  <c r="N155" i="8"/>
  <c r="M155" i="8"/>
  <c r="U154" i="8"/>
  <c r="T154" i="8"/>
  <c r="S154" i="8"/>
  <c r="P154" i="8"/>
  <c r="O154" i="8"/>
  <c r="N154" i="8"/>
  <c r="M154" i="8"/>
  <c r="U153" i="8"/>
  <c r="T153" i="8"/>
  <c r="S153" i="8"/>
  <c r="P153" i="8"/>
  <c r="O153" i="8"/>
  <c r="N153" i="8"/>
  <c r="M153" i="8"/>
  <c r="U152" i="8"/>
  <c r="T152" i="8"/>
  <c r="S152" i="8"/>
  <c r="P152" i="8"/>
  <c r="O152" i="8"/>
  <c r="N152" i="8"/>
  <c r="M152" i="8"/>
  <c r="U151" i="8"/>
  <c r="T151" i="8"/>
  <c r="S151" i="8"/>
  <c r="P151" i="8"/>
  <c r="O151" i="8"/>
  <c r="N151" i="8"/>
  <c r="M151" i="8"/>
  <c r="U150" i="8"/>
  <c r="T150" i="8"/>
  <c r="S150" i="8"/>
  <c r="P150" i="8"/>
  <c r="O150" i="8"/>
  <c r="N150" i="8"/>
  <c r="M150" i="8"/>
  <c r="U149" i="8"/>
  <c r="T149" i="8"/>
  <c r="S149" i="8"/>
  <c r="P149" i="8"/>
  <c r="O149" i="8"/>
  <c r="N149" i="8"/>
  <c r="M149" i="8"/>
  <c r="U148" i="8"/>
  <c r="T148" i="8"/>
  <c r="S148" i="8"/>
  <c r="P148" i="8"/>
  <c r="O148" i="8"/>
  <c r="N148" i="8"/>
  <c r="M148" i="8"/>
  <c r="U147" i="8"/>
  <c r="T147" i="8"/>
  <c r="S147" i="8"/>
  <c r="P147" i="8"/>
  <c r="O147" i="8"/>
  <c r="N147" i="8"/>
  <c r="M147" i="8"/>
  <c r="U146" i="8"/>
  <c r="T146" i="8"/>
  <c r="S146" i="8"/>
  <c r="P146" i="8"/>
  <c r="O146" i="8"/>
  <c r="N146" i="8"/>
  <c r="M146" i="8"/>
  <c r="U145" i="8"/>
  <c r="T145" i="8"/>
  <c r="S145" i="8"/>
  <c r="P145" i="8"/>
  <c r="O145" i="8"/>
  <c r="N145" i="8"/>
  <c r="M145" i="8"/>
  <c r="U144" i="8"/>
  <c r="T144" i="8"/>
  <c r="S144" i="8"/>
  <c r="P144" i="8"/>
  <c r="O144" i="8"/>
  <c r="N144" i="8"/>
  <c r="M144" i="8"/>
  <c r="U143" i="8"/>
  <c r="T143" i="8"/>
  <c r="S143" i="8"/>
  <c r="P143" i="8"/>
  <c r="O143" i="8"/>
  <c r="N143" i="8"/>
  <c r="M143" i="8"/>
  <c r="U142" i="8"/>
  <c r="T142" i="8"/>
  <c r="S142" i="8"/>
  <c r="P142" i="8"/>
  <c r="O142" i="8"/>
  <c r="N142" i="8"/>
  <c r="M142" i="8"/>
  <c r="U141" i="8"/>
  <c r="T141" i="8"/>
  <c r="S141" i="8"/>
  <c r="P141" i="8"/>
  <c r="O141" i="8"/>
  <c r="N141" i="8"/>
  <c r="M141" i="8"/>
  <c r="U140" i="8"/>
  <c r="T140" i="8"/>
  <c r="S140" i="8"/>
  <c r="P140" i="8"/>
  <c r="O140" i="8"/>
  <c r="N140" i="8"/>
  <c r="M140" i="8"/>
  <c r="U139" i="8"/>
  <c r="T139" i="8"/>
  <c r="S139" i="8"/>
  <c r="P139" i="8"/>
  <c r="O139" i="8"/>
  <c r="N139" i="8"/>
  <c r="M139" i="8"/>
  <c r="U138" i="8"/>
  <c r="T138" i="8"/>
  <c r="S138" i="8"/>
  <c r="P138" i="8"/>
  <c r="O138" i="8"/>
  <c r="N138" i="8"/>
  <c r="M138" i="8"/>
  <c r="U137" i="8"/>
  <c r="T137" i="8"/>
  <c r="S137" i="8"/>
  <c r="P137" i="8"/>
  <c r="O137" i="8"/>
  <c r="N137" i="8"/>
  <c r="M137" i="8"/>
  <c r="U136" i="8"/>
  <c r="T136" i="8"/>
  <c r="S136" i="8"/>
  <c r="P136" i="8"/>
  <c r="O136" i="8"/>
  <c r="N136" i="8"/>
  <c r="M136" i="8"/>
  <c r="U135" i="8"/>
  <c r="T135" i="8"/>
  <c r="S135" i="8"/>
  <c r="P135" i="8"/>
  <c r="O135" i="8"/>
  <c r="N135" i="8"/>
  <c r="M135" i="8"/>
  <c r="U134" i="8"/>
  <c r="T134" i="8"/>
  <c r="S134" i="8"/>
  <c r="P134" i="8"/>
  <c r="O134" i="8"/>
  <c r="N134" i="8"/>
  <c r="M134" i="8"/>
  <c r="U133" i="8"/>
  <c r="T133" i="8"/>
  <c r="S133" i="8"/>
  <c r="P133" i="8"/>
  <c r="O133" i="8"/>
  <c r="N133" i="8"/>
  <c r="M133" i="8"/>
  <c r="U132" i="8"/>
  <c r="T132" i="8"/>
  <c r="S132" i="8"/>
  <c r="P132" i="8"/>
  <c r="O132" i="8"/>
  <c r="N132" i="8"/>
  <c r="M132" i="8"/>
  <c r="U131" i="8"/>
  <c r="T131" i="8"/>
  <c r="S131" i="8"/>
  <c r="P131" i="8"/>
  <c r="O131" i="8"/>
  <c r="N131" i="8"/>
  <c r="M131" i="8"/>
  <c r="U130" i="8"/>
  <c r="T130" i="8"/>
  <c r="S130" i="8"/>
  <c r="P130" i="8"/>
  <c r="O130" i="8"/>
  <c r="N130" i="8"/>
  <c r="M130" i="8"/>
  <c r="U129" i="8"/>
  <c r="T129" i="8"/>
  <c r="S129" i="8"/>
  <c r="P129" i="8"/>
  <c r="O129" i="8"/>
  <c r="N129" i="8"/>
  <c r="M129" i="8"/>
  <c r="U128" i="8"/>
  <c r="T128" i="8"/>
  <c r="S128" i="8"/>
  <c r="P128" i="8"/>
  <c r="O128" i="8"/>
  <c r="N128" i="8"/>
  <c r="M128" i="8"/>
  <c r="U127" i="8"/>
  <c r="T127" i="8"/>
  <c r="S127" i="8"/>
  <c r="P127" i="8"/>
  <c r="O127" i="8"/>
  <c r="N127" i="8"/>
  <c r="M127" i="8"/>
  <c r="U126" i="8"/>
  <c r="T126" i="8"/>
  <c r="S126" i="8"/>
  <c r="P126" i="8"/>
  <c r="O126" i="8"/>
  <c r="N126" i="8"/>
  <c r="M126" i="8"/>
  <c r="U125" i="8"/>
  <c r="T125" i="8"/>
  <c r="S125" i="8"/>
  <c r="P125" i="8"/>
  <c r="O125" i="8"/>
  <c r="N125" i="8"/>
  <c r="M125" i="8"/>
  <c r="U124" i="8"/>
  <c r="T124" i="8"/>
  <c r="S124" i="8"/>
  <c r="P124" i="8"/>
  <c r="O124" i="8"/>
  <c r="N124" i="8"/>
  <c r="M124" i="8"/>
  <c r="U123" i="8"/>
  <c r="T123" i="8"/>
  <c r="S123" i="8"/>
  <c r="P123" i="8"/>
  <c r="O123" i="8"/>
  <c r="N123" i="8"/>
  <c r="M123" i="8"/>
  <c r="U122" i="8"/>
  <c r="T122" i="8"/>
  <c r="S122" i="8"/>
  <c r="P122" i="8"/>
  <c r="O122" i="8"/>
  <c r="N122" i="8"/>
  <c r="M122" i="8"/>
  <c r="U121" i="8"/>
  <c r="T121" i="8"/>
  <c r="S121" i="8"/>
  <c r="P121" i="8"/>
  <c r="O121" i="8"/>
  <c r="N121" i="8"/>
  <c r="M121" i="8"/>
  <c r="U120" i="8"/>
  <c r="T120" i="8"/>
  <c r="S120" i="8"/>
  <c r="P120" i="8"/>
  <c r="O120" i="8"/>
  <c r="N120" i="8"/>
  <c r="M120" i="8"/>
  <c r="U119" i="8"/>
  <c r="T119" i="8"/>
  <c r="S119" i="8"/>
  <c r="P119" i="8"/>
  <c r="O119" i="8"/>
  <c r="N119" i="8"/>
  <c r="M119" i="8"/>
  <c r="U118" i="8"/>
  <c r="T118" i="8"/>
  <c r="S118" i="8"/>
  <c r="P118" i="8"/>
  <c r="O118" i="8"/>
  <c r="N118" i="8"/>
  <c r="M118" i="8"/>
  <c r="U117" i="8"/>
  <c r="T117" i="8"/>
  <c r="S117" i="8"/>
  <c r="P117" i="8"/>
  <c r="O117" i="8"/>
  <c r="N117" i="8"/>
  <c r="M117" i="8"/>
  <c r="U116" i="8"/>
  <c r="T116" i="8"/>
  <c r="S116" i="8"/>
  <c r="P116" i="8"/>
  <c r="O116" i="8"/>
  <c r="N116" i="8"/>
  <c r="M116" i="8"/>
  <c r="U115" i="8"/>
  <c r="T115" i="8"/>
  <c r="S115" i="8"/>
  <c r="P115" i="8"/>
  <c r="O115" i="8"/>
  <c r="N115" i="8"/>
  <c r="M115" i="8"/>
  <c r="U114" i="8"/>
  <c r="T114" i="8"/>
  <c r="S114" i="8"/>
  <c r="P114" i="8"/>
  <c r="O114" i="8"/>
  <c r="N114" i="8"/>
  <c r="M114" i="8"/>
  <c r="U113" i="8"/>
  <c r="T113" i="8"/>
  <c r="S113" i="8"/>
  <c r="P113" i="8"/>
  <c r="O113" i="8"/>
  <c r="N113" i="8"/>
  <c r="M113" i="8"/>
  <c r="U112" i="8"/>
  <c r="T112" i="8"/>
  <c r="S112" i="8"/>
  <c r="P112" i="8"/>
  <c r="O112" i="8"/>
  <c r="N112" i="8"/>
  <c r="M112" i="8"/>
  <c r="U111" i="8"/>
  <c r="T111" i="8"/>
  <c r="S111" i="8"/>
  <c r="P111" i="8"/>
  <c r="O111" i="8"/>
  <c r="N111" i="8"/>
  <c r="M111" i="8"/>
  <c r="U110" i="8"/>
  <c r="T110" i="8"/>
  <c r="S110" i="8"/>
  <c r="P110" i="8"/>
  <c r="O110" i="8"/>
  <c r="N110" i="8"/>
  <c r="M110" i="8"/>
  <c r="U109" i="8"/>
  <c r="T109" i="8"/>
  <c r="S109" i="8"/>
  <c r="P109" i="8"/>
  <c r="O109" i="8"/>
  <c r="N109" i="8"/>
  <c r="M109" i="8"/>
  <c r="U108" i="8"/>
  <c r="T108" i="8"/>
  <c r="S108" i="8"/>
  <c r="P108" i="8"/>
  <c r="O108" i="8"/>
  <c r="N108" i="8"/>
  <c r="M108" i="8"/>
  <c r="U107" i="8"/>
  <c r="T107" i="8"/>
  <c r="S107" i="8"/>
  <c r="P107" i="8"/>
  <c r="O107" i="8"/>
  <c r="N107" i="8"/>
  <c r="M107" i="8"/>
  <c r="U106" i="8"/>
  <c r="T106" i="8"/>
  <c r="S106" i="8"/>
  <c r="P106" i="8"/>
  <c r="O106" i="8"/>
  <c r="N106" i="8"/>
  <c r="M106" i="8"/>
  <c r="U105" i="8"/>
  <c r="T105" i="8"/>
  <c r="S105" i="8"/>
  <c r="P105" i="8"/>
  <c r="O105" i="8"/>
  <c r="N105" i="8"/>
  <c r="M105" i="8"/>
  <c r="U104" i="8"/>
  <c r="T104" i="8"/>
  <c r="S104" i="8"/>
  <c r="P104" i="8"/>
  <c r="O104" i="8"/>
  <c r="N104" i="8"/>
  <c r="M104" i="8"/>
  <c r="U103" i="8"/>
  <c r="T103" i="8"/>
  <c r="S103" i="8"/>
  <c r="P103" i="8"/>
  <c r="O103" i="8"/>
  <c r="N103" i="8"/>
  <c r="M103" i="8"/>
  <c r="U102" i="8"/>
  <c r="T102" i="8"/>
  <c r="S102" i="8"/>
  <c r="P102" i="8"/>
  <c r="O102" i="8"/>
  <c r="N102" i="8"/>
  <c r="M102" i="8"/>
  <c r="U101" i="8"/>
  <c r="T101" i="8"/>
  <c r="S101" i="8"/>
  <c r="P101" i="8"/>
  <c r="O101" i="8"/>
  <c r="N101" i="8"/>
  <c r="M101" i="8"/>
  <c r="U100" i="8"/>
  <c r="T100" i="8"/>
  <c r="S100" i="8"/>
  <c r="P100" i="8"/>
  <c r="O100" i="8"/>
  <c r="N100" i="8"/>
  <c r="M100" i="8"/>
  <c r="U99" i="8"/>
  <c r="T99" i="8"/>
  <c r="S99" i="8"/>
  <c r="P99" i="8"/>
  <c r="O99" i="8"/>
  <c r="N99" i="8"/>
  <c r="M99" i="8"/>
  <c r="U98" i="8"/>
  <c r="T98" i="8"/>
  <c r="S98" i="8"/>
  <c r="P98" i="8"/>
  <c r="O98" i="8"/>
  <c r="N98" i="8"/>
  <c r="M98" i="8"/>
  <c r="U97" i="8"/>
  <c r="T97" i="8"/>
  <c r="S97" i="8"/>
  <c r="P97" i="8"/>
  <c r="O97" i="8"/>
  <c r="N97" i="8"/>
  <c r="M97" i="8"/>
  <c r="U96" i="8"/>
  <c r="T96" i="8"/>
  <c r="S96" i="8"/>
  <c r="P96" i="8"/>
  <c r="O96" i="8"/>
  <c r="N96" i="8"/>
  <c r="M96" i="8"/>
  <c r="U95" i="8"/>
  <c r="T95" i="8"/>
  <c r="S95" i="8"/>
  <c r="P95" i="8"/>
  <c r="O95" i="8"/>
  <c r="N95" i="8"/>
  <c r="M95" i="8"/>
  <c r="U94" i="8"/>
  <c r="T94" i="8"/>
  <c r="S94" i="8"/>
  <c r="P94" i="8"/>
  <c r="O94" i="8"/>
  <c r="N94" i="8"/>
  <c r="M94" i="8"/>
  <c r="U93" i="8"/>
  <c r="T93" i="8"/>
  <c r="S93" i="8"/>
  <c r="P93" i="8"/>
  <c r="O93" i="8"/>
  <c r="N93" i="8"/>
  <c r="M93" i="8"/>
  <c r="U92" i="8"/>
  <c r="T92" i="8"/>
  <c r="S92" i="8"/>
  <c r="P92" i="8"/>
  <c r="O92" i="8"/>
  <c r="N92" i="8"/>
  <c r="M92" i="8"/>
  <c r="U91" i="8"/>
  <c r="T91" i="8"/>
  <c r="S91" i="8"/>
  <c r="P91" i="8"/>
  <c r="O91" i="8"/>
  <c r="N91" i="8"/>
  <c r="M91" i="8"/>
  <c r="U90" i="8"/>
  <c r="T90" i="8"/>
  <c r="S90" i="8"/>
  <c r="P90" i="8"/>
  <c r="O90" i="8"/>
  <c r="N90" i="8"/>
  <c r="M90" i="8"/>
  <c r="U89" i="8"/>
  <c r="T89" i="8"/>
  <c r="S89" i="8"/>
  <c r="P89" i="8"/>
  <c r="O89" i="8"/>
  <c r="N89" i="8"/>
  <c r="M89" i="8"/>
  <c r="U88" i="8"/>
  <c r="T88" i="8"/>
  <c r="S88" i="8"/>
  <c r="P88" i="8"/>
  <c r="O88" i="8"/>
  <c r="N88" i="8"/>
  <c r="M88" i="8"/>
  <c r="U87" i="8"/>
  <c r="T87" i="8"/>
  <c r="S87" i="8"/>
  <c r="P87" i="8"/>
  <c r="O87" i="8"/>
  <c r="N87" i="8"/>
  <c r="M87" i="8"/>
  <c r="U86" i="8"/>
  <c r="T86" i="8"/>
  <c r="S86" i="8"/>
  <c r="P86" i="8"/>
  <c r="O86" i="8"/>
  <c r="N86" i="8"/>
  <c r="M86" i="8"/>
  <c r="U85" i="8"/>
  <c r="T85" i="8"/>
  <c r="S85" i="8"/>
  <c r="P85" i="8"/>
  <c r="O85" i="8"/>
  <c r="N85" i="8"/>
  <c r="M85" i="8"/>
  <c r="U84" i="8"/>
  <c r="T84" i="8"/>
  <c r="S84" i="8"/>
  <c r="P84" i="8"/>
  <c r="O84" i="8"/>
  <c r="N84" i="8"/>
  <c r="M84" i="8"/>
  <c r="U83" i="8"/>
  <c r="T83" i="8"/>
  <c r="S83" i="8"/>
  <c r="P83" i="8"/>
  <c r="O83" i="8"/>
  <c r="N83" i="8"/>
  <c r="M83" i="8"/>
  <c r="U82" i="8"/>
  <c r="T82" i="8"/>
  <c r="S82" i="8"/>
  <c r="P82" i="8"/>
  <c r="O82" i="8"/>
  <c r="N82" i="8"/>
  <c r="M82" i="8"/>
  <c r="U81" i="8"/>
  <c r="T81" i="8"/>
  <c r="S81" i="8"/>
  <c r="P81" i="8"/>
  <c r="O81" i="8"/>
  <c r="N81" i="8"/>
  <c r="M81" i="8"/>
  <c r="U80" i="8"/>
  <c r="T80" i="8"/>
  <c r="S80" i="8"/>
  <c r="P80" i="8"/>
  <c r="O80" i="8"/>
  <c r="N80" i="8"/>
  <c r="M80" i="8"/>
  <c r="U79" i="8"/>
  <c r="T79" i="8"/>
  <c r="S79" i="8"/>
  <c r="P79" i="8"/>
  <c r="O79" i="8"/>
  <c r="N79" i="8"/>
  <c r="M79" i="8"/>
  <c r="U78" i="8"/>
  <c r="T78" i="8"/>
  <c r="S78" i="8"/>
  <c r="P78" i="8"/>
  <c r="O78" i="8"/>
  <c r="N78" i="8"/>
  <c r="M78" i="8"/>
  <c r="U77" i="8"/>
  <c r="T77" i="8"/>
  <c r="S77" i="8"/>
  <c r="P77" i="8"/>
  <c r="O77" i="8"/>
  <c r="N77" i="8"/>
  <c r="M77" i="8"/>
  <c r="U76" i="8"/>
  <c r="T76" i="8"/>
  <c r="S76" i="8"/>
  <c r="P76" i="8"/>
  <c r="O76" i="8"/>
  <c r="N76" i="8"/>
  <c r="M76" i="8"/>
  <c r="U75" i="8"/>
  <c r="T75" i="8"/>
  <c r="S75" i="8"/>
  <c r="P75" i="8"/>
  <c r="O75" i="8"/>
  <c r="N75" i="8"/>
  <c r="M75" i="8"/>
  <c r="U74" i="8"/>
  <c r="T74" i="8"/>
  <c r="S74" i="8"/>
  <c r="P74" i="8"/>
  <c r="O74" i="8"/>
  <c r="N74" i="8"/>
  <c r="M74" i="8"/>
  <c r="U73" i="8"/>
  <c r="T73" i="8"/>
  <c r="S73" i="8"/>
  <c r="P73" i="8"/>
  <c r="O73" i="8"/>
  <c r="N73" i="8"/>
  <c r="M73" i="8"/>
  <c r="U72" i="8"/>
  <c r="T72" i="8"/>
  <c r="S72" i="8"/>
  <c r="P72" i="8"/>
  <c r="O72" i="8"/>
  <c r="N72" i="8"/>
  <c r="M72" i="8"/>
  <c r="U71" i="8"/>
  <c r="T71" i="8"/>
  <c r="S71" i="8"/>
  <c r="P71" i="8"/>
  <c r="O71" i="8"/>
  <c r="N71" i="8"/>
  <c r="M71" i="8"/>
  <c r="U70" i="8"/>
  <c r="T70" i="8"/>
  <c r="S70" i="8"/>
  <c r="P70" i="8"/>
  <c r="O70" i="8"/>
  <c r="N70" i="8"/>
  <c r="M70" i="8"/>
  <c r="U69" i="8"/>
  <c r="T69" i="8"/>
  <c r="S69" i="8"/>
  <c r="P69" i="8"/>
  <c r="O69" i="8"/>
  <c r="N69" i="8"/>
  <c r="M69" i="8"/>
  <c r="U68" i="8"/>
  <c r="T68" i="8"/>
  <c r="S68" i="8"/>
  <c r="P68" i="8"/>
  <c r="O68" i="8"/>
  <c r="N68" i="8"/>
  <c r="M68" i="8"/>
  <c r="U67" i="8"/>
  <c r="T67" i="8"/>
  <c r="S67" i="8"/>
  <c r="P67" i="8"/>
  <c r="O67" i="8"/>
  <c r="N67" i="8"/>
  <c r="M67" i="8"/>
  <c r="U66" i="8"/>
  <c r="T66" i="8"/>
  <c r="S66" i="8"/>
  <c r="P66" i="8"/>
  <c r="O66" i="8"/>
  <c r="N66" i="8"/>
  <c r="M66" i="8"/>
  <c r="U65" i="8"/>
  <c r="T65" i="8"/>
  <c r="S65" i="8"/>
  <c r="P65" i="8"/>
  <c r="O65" i="8"/>
  <c r="N65" i="8"/>
  <c r="M65" i="8"/>
  <c r="U64" i="8"/>
  <c r="T64" i="8"/>
  <c r="S64" i="8"/>
  <c r="P64" i="8"/>
  <c r="O64" i="8"/>
  <c r="N64" i="8"/>
  <c r="M64" i="8"/>
  <c r="U63" i="8"/>
  <c r="T63" i="8"/>
  <c r="S63" i="8"/>
  <c r="P63" i="8"/>
  <c r="O63" i="8"/>
  <c r="N63" i="8"/>
  <c r="M63" i="8"/>
  <c r="U62" i="8"/>
  <c r="T62" i="8"/>
  <c r="S62" i="8"/>
  <c r="P62" i="8"/>
  <c r="O62" i="8"/>
  <c r="N62" i="8"/>
  <c r="M62" i="8"/>
  <c r="U61" i="8"/>
  <c r="T61" i="8"/>
  <c r="S61" i="8"/>
  <c r="P61" i="8"/>
  <c r="O61" i="8"/>
  <c r="N61" i="8"/>
  <c r="M61" i="8"/>
  <c r="U60" i="8"/>
  <c r="T60" i="8"/>
  <c r="S60" i="8"/>
  <c r="P60" i="8"/>
  <c r="O60" i="8"/>
  <c r="N60" i="8"/>
  <c r="M60" i="8"/>
  <c r="U59" i="8"/>
  <c r="T59" i="8"/>
  <c r="S59" i="8"/>
  <c r="P59" i="8"/>
  <c r="O59" i="8"/>
  <c r="N59" i="8"/>
  <c r="M59" i="8"/>
  <c r="U58" i="8"/>
  <c r="T58" i="8"/>
  <c r="S58" i="8"/>
  <c r="P58" i="8"/>
  <c r="O58" i="8"/>
  <c r="N58" i="8"/>
  <c r="M58" i="8"/>
  <c r="U57" i="8"/>
  <c r="T57" i="8"/>
  <c r="S57" i="8"/>
  <c r="P57" i="8"/>
  <c r="O57" i="8"/>
  <c r="N57" i="8"/>
  <c r="M57" i="8"/>
  <c r="U56" i="8"/>
  <c r="T56" i="8"/>
  <c r="S56" i="8"/>
  <c r="P56" i="8"/>
  <c r="O56" i="8"/>
  <c r="N56" i="8"/>
  <c r="M56" i="8"/>
  <c r="U55" i="8"/>
  <c r="T55" i="8"/>
  <c r="S55" i="8"/>
  <c r="P55" i="8"/>
  <c r="O55" i="8"/>
  <c r="N55" i="8"/>
  <c r="M55" i="8"/>
  <c r="U54" i="8"/>
  <c r="T54" i="8"/>
  <c r="S54" i="8"/>
  <c r="P54" i="8"/>
  <c r="O54" i="8"/>
  <c r="N54" i="8"/>
  <c r="M54" i="8"/>
  <c r="U53" i="8"/>
  <c r="T53" i="8"/>
  <c r="S53" i="8"/>
  <c r="P53" i="8"/>
  <c r="O53" i="8"/>
  <c r="N53" i="8"/>
  <c r="M53" i="8"/>
  <c r="U52" i="8"/>
  <c r="T52" i="8"/>
  <c r="S52" i="8"/>
  <c r="P52" i="8"/>
  <c r="O52" i="8"/>
  <c r="N52" i="8"/>
  <c r="M52" i="8"/>
  <c r="U51" i="8"/>
  <c r="T51" i="8"/>
  <c r="S51" i="8"/>
  <c r="P51" i="8"/>
  <c r="O51" i="8"/>
  <c r="N51" i="8"/>
  <c r="M51" i="8"/>
  <c r="U50" i="8"/>
  <c r="T50" i="8"/>
  <c r="S50" i="8"/>
  <c r="P50" i="8"/>
  <c r="O50" i="8"/>
  <c r="N50" i="8"/>
  <c r="M50" i="8"/>
  <c r="U49" i="8"/>
  <c r="T49" i="8"/>
  <c r="S49" i="8"/>
  <c r="P49" i="8"/>
  <c r="O49" i="8"/>
  <c r="N49" i="8"/>
  <c r="M49" i="8"/>
  <c r="U48" i="8"/>
  <c r="T48" i="8"/>
  <c r="S48" i="8"/>
  <c r="P48" i="8"/>
  <c r="O48" i="8"/>
  <c r="N48" i="8"/>
  <c r="M48" i="8"/>
  <c r="U47" i="8"/>
  <c r="T47" i="8"/>
  <c r="S47" i="8"/>
  <c r="P47" i="8"/>
  <c r="O47" i="8"/>
  <c r="N47" i="8"/>
  <c r="M47" i="8"/>
  <c r="U46" i="8"/>
  <c r="T46" i="8"/>
  <c r="S46" i="8"/>
  <c r="P46" i="8"/>
  <c r="O46" i="8"/>
  <c r="N46" i="8"/>
  <c r="M46" i="8"/>
  <c r="U45" i="8"/>
  <c r="T45" i="8"/>
  <c r="S45" i="8"/>
  <c r="P45" i="8"/>
  <c r="O45" i="8"/>
  <c r="N45" i="8"/>
  <c r="M45" i="8"/>
  <c r="U44" i="8"/>
  <c r="T44" i="8"/>
  <c r="S44" i="8"/>
  <c r="P44" i="8"/>
  <c r="O44" i="8"/>
  <c r="N44" i="8"/>
  <c r="M44" i="8"/>
  <c r="U43" i="8"/>
  <c r="T43" i="8"/>
  <c r="S43" i="8"/>
  <c r="P43" i="8"/>
  <c r="O43" i="8"/>
  <c r="N43" i="8"/>
  <c r="M43" i="8"/>
  <c r="U42" i="8"/>
  <c r="T42" i="8"/>
  <c r="S42" i="8"/>
  <c r="P42" i="8"/>
  <c r="O42" i="8"/>
  <c r="N42" i="8"/>
  <c r="M42" i="8"/>
  <c r="U41" i="8"/>
  <c r="T41" i="8"/>
  <c r="S41" i="8"/>
  <c r="P41" i="8"/>
  <c r="O41" i="8"/>
  <c r="N41" i="8"/>
  <c r="M41" i="8"/>
  <c r="U40" i="8"/>
  <c r="T40" i="8"/>
  <c r="S40" i="8"/>
  <c r="P40" i="8"/>
  <c r="O40" i="8"/>
  <c r="N40" i="8"/>
  <c r="M40" i="8"/>
  <c r="U39" i="8"/>
  <c r="T39" i="8"/>
  <c r="S39" i="8"/>
  <c r="P39" i="8"/>
  <c r="O39" i="8"/>
  <c r="N39" i="8"/>
  <c r="M39" i="8"/>
  <c r="U38" i="8"/>
  <c r="T38" i="8"/>
  <c r="S38" i="8"/>
  <c r="P38" i="8"/>
  <c r="O38" i="8"/>
  <c r="N38" i="8"/>
  <c r="M38" i="8"/>
  <c r="U37" i="8"/>
  <c r="T37" i="8"/>
  <c r="S37" i="8"/>
  <c r="P37" i="8"/>
  <c r="O37" i="8"/>
  <c r="N37" i="8"/>
  <c r="M37" i="8"/>
  <c r="U36" i="8"/>
  <c r="T36" i="8"/>
  <c r="S36" i="8"/>
  <c r="P36" i="8"/>
  <c r="O36" i="8"/>
  <c r="N36" i="8"/>
  <c r="M36" i="8"/>
  <c r="U35" i="8"/>
  <c r="T35" i="8"/>
  <c r="S35" i="8"/>
  <c r="P35" i="8"/>
  <c r="O35" i="8"/>
  <c r="N35" i="8"/>
  <c r="M35" i="8"/>
  <c r="U34" i="8"/>
  <c r="T34" i="8"/>
  <c r="S34" i="8"/>
  <c r="P34" i="8"/>
  <c r="O34" i="8"/>
  <c r="N34" i="8"/>
  <c r="M34" i="8"/>
  <c r="U33" i="8"/>
  <c r="T33" i="8"/>
  <c r="S33" i="8"/>
  <c r="P33" i="8"/>
  <c r="O33" i="8"/>
  <c r="N33" i="8"/>
  <c r="M33" i="8"/>
  <c r="U32" i="8"/>
  <c r="T32" i="8"/>
  <c r="S32" i="8"/>
  <c r="P32" i="8"/>
  <c r="O32" i="8"/>
  <c r="N32" i="8"/>
  <c r="M32" i="8"/>
  <c r="U31" i="8"/>
  <c r="T31" i="8"/>
  <c r="S31" i="8"/>
  <c r="P31" i="8"/>
  <c r="O31" i="8"/>
  <c r="N31" i="8"/>
  <c r="M31" i="8"/>
  <c r="U30" i="8"/>
  <c r="T30" i="8"/>
  <c r="S30" i="8"/>
  <c r="P30" i="8"/>
  <c r="O30" i="8"/>
  <c r="N30" i="8"/>
  <c r="M30" i="8"/>
  <c r="U29" i="8"/>
  <c r="T29" i="8"/>
  <c r="S29" i="8"/>
  <c r="P29" i="8"/>
  <c r="O29" i="8"/>
  <c r="N29" i="8"/>
  <c r="M29" i="8"/>
  <c r="U28" i="8"/>
  <c r="T28" i="8"/>
  <c r="S28" i="8"/>
  <c r="P28" i="8"/>
  <c r="O28" i="8"/>
  <c r="N28" i="8"/>
  <c r="M28" i="8"/>
  <c r="U27" i="8"/>
  <c r="T27" i="8"/>
  <c r="S27" i="8"/>
  <c r="P27" i="8"/>
  <c r="O27" i="8"/>
  <c r="N27" i="8"/>
  <c r="M27" i="8"/>
  <c r="U26" i="8"/>
  <c r="T26" i="8"/>
  <c r="S26" i="8"/>
  <c r="P26" i="8"/>
  <c r="O26" i="8"/>
  <c r="N26" i="8"/>
  <c r="M26" i="8"/>
  <c r="U25" i="8"/>
  <c r="T25" i="8"/>
  <c r="S25" i="8"/>
  <c r="P25" i="8"/>
  <c r="O25" i="8"/>
  <c r="N25" i="8"/>
  <c r="M25" i="8"/>
  <c r="U24" i="8"/>
  <c r="T24" i="8"/>
  <c r="S24" i="8"/>
  <c r="P24" i="8"/>
  <c r="O24" i="8"/>
  <c r="N24" i="8"/>
  <c r="M24" i="8"/>
  <c r="U23" i="8"/>
  <c r="T23" i="8"/>
  <c r="S23" i="8"/>
  <c r="P23" i="8"/>
  <c r="O23" i="8"/>
  <c r="N23" i="8"/>
  <c r="M23" i="8"/>
  <c r="U22" i="8"/>
  <c r="T22" i="8"/>
  <c r="S22" i="8"/>
  <c r="P22" i="8"/>
  <c r="O22" i="8"/>
  <c r="N22" i="8"/>
  <c r="M22" i="8"/>
  <c r="U21" i="8"/>
  <c r="T21" i="8"/>
  <c r="S21" i="8"/>
  <c r="P21" i="8"/>
  <c r="O21" i="8"/>
  <c r="N21" i="8"/>
  <c r="M21" i="8"/>
  <c r="U20" i="8"/>
  <c r="T20" i="8"/>
  <c r="S20" i="8"/>
  <c r="P20" i="8"/>
  <c r="O20" i="8"/>
  <c r="N20" i="8"/>
  <c r="M20" i="8"/>
  <c r="U19" i="8"/>
  <c r="T19" i="8"/>
  <c r="S19" i="8"/>
  <c r="P19" i="8"/>
  <c r="O19" i="8"/>
  <c r="N19" i="8"/>
  <c r="M19" i="8"/>
  <c r="U18" i="8"/>
  <c r="T18" i="8"/>
  <c r="S18" i="8"/>
  <c r="P18" i="8"/>
  <c r="O18" i="8"/>
  <c r="N18" i="8"/>
  <c r="M18" i="8"/>
  <c r="U17" i="8"/>
  <c r="T17" i="8"/>
  <c r="S17" i="8"/>
  <c r="P17" i="8"/>
  <c r="O17" i="8"/>
  <c r="N17" i="8"/>
  <c r="M17" i="8"/>
  <c r="U16" i="8"/>
  <c r="T16" i="8"/>
  <c r="S16" i="8"/>
  <c r="P16" i="8"/>
  <c r="O16" i="8"/>
  <c r="N16" i="8"/>
  <c r="M16" i="8"/>
  <c r="U15" i="8"/>
  <c r="T15" i="8"/>
  <c r="S15" i="8"/>
  <c r="P15" i="8"/>
  <c r="O15" i="8"/>
  <c r="N15" i="8"/>
  <c r="M15" i="8"/>
  <c r="U14" i="8"/>
  <c r="T14" i="8"/>
  <c r="S14" i="8"/>
  <c r="P14" i="8"/>
  <c r="O14" i="8"/>
  <c r="N14" i="8"/>
  <c r="M14" i="8"/>
  <c r="U13" i="8"/>
  <c r="T13" i="8"/>
  <c r="S13" i="8"/>
  <c r="P13" i="8"/>
  <c r="O13" i="8"/>
  <c r="N13" i="8"/>
  <c r="M13" i="8"/>
  <c r="U12" i="8"/>
  <c r="T12" i="8"/>
  <c r="S12" i="8"/>
  <c r="P12" i="8"/>
  <c r="O12" i="8"/>
  <c r="N12" i="8"/>
  <c r="M12" i="8"/>
  <c r="U11" i="8"/>
  <c r="T11" i="8"/>
  <c r="S11" i="8"/>
  <c r="P11" i="8"/>
  <c r="O11" i="8"/>
  <c r="N11" i="8"/>
  <c r="M11" i="8"/>
  <c r="U10" i="8"/>
  <c r="T10" i="8"/>
  <c r="S10" i="8"/>
  <c r="P10" i="8"/>
  <c r="O10" i="8"/>
  <c r="N10" i="8"/>
  <c r="M10" i="8"/>
  <c r="U9" i="8"/>
  <c r="T9" i="8"/>
  <c r="S9" i="8"/>
  <c r="P9" i="8"/>
  <c r="O9" i="8"/>
  <c r="N9" i="8"/>
  <c r="M9" i="8"/>
  <c r="U8" i="8"/>
  <c r="T8" i="8"/>
  <c r="S8" i="8"/>
  <c r="P8" i="8"/>
  <c r="O8" i="8"/>
  <c r="N8" i="8"/>
  <c r="M8" i="8"/>
  <c r="U7" i="8"/>
  <c r="T7" i="8"/>
  <c r="S7" i="8"/>
  <c r="P7" i="8"/>
  <c r="O7" i="8"/>
  <c r="N7" i="8"/>
  <c r="M7" i="8"/>
  <c r="U6" i="8"/>
  <c r="T6" i="8"/>
  <c r="S6" i="8"/>
  <c r="P6" i="8"/>
  <c r="O6" i="8"/>
  <c r="N6" i="8"/>
  <c r="M6" i="8"/>
  <c r="U5" i="8"/>
  <c r="T5" i="8"/>
  <c r="S5" i="8"/>
  <c r="P5" i="8"/>
  <c r="O5" i="8"/>
  <c r="N5" i="8"/>
  <c r="M5" i="8"/>
  <c r="U4" i="8"/>
  <c r="T4" i="8"/>
  <c r="S4" i="8"/>
  <c r="P4" i="8"/>
  <c r="O4" i="8"/>
  <c r="N4" i="8"/>
  <c r="M4" i="8"/>
  <c r="M1833" i="7"/>
  <c r="L1833" i="7"/>
  <c r="J1833" i="7"/>
  <c r="M1832" i="7"/>
  <c r="L1832" i="7"/>
  <c r="J1832" i="7"/>
  <c r="M1831" i="7"/>
  <c r="L1831" i="7"/>
  <c r="J1831" i="7"/>
  <c r="M1830" i="7"/>
  <c r="L1830" i="7"/>
  <c r="J1830" i="7"/>
  <c r="M1829" i="7"/>
  <c r="L1829" i="7"/>
  <c r="J1829" i="7"/>
  <c r="M1828" i="7"/>
  <c r="L1828" i="7"/>
  <c r="J1828" i="7"/>
  <c r="M1827" i="7"/>
  <c r="L1827" i="7"/>
  <c r="J1827" i="7"/>
  <c r="M1826" i="7"/>
  <c r="L1826" i="7"/>
  <c r="J1826" i="7"/>
  <c r="M1825" i="7"/>
  <c r="L1825" i="7"/>
  <c r="J1825" i="7"/>
  <c r="M1824" i="7"/>
  <c r="L1824" i="7"/>
  <c r="J1824" i="7"/>
  <c r="M1823" i="7"/>
  <c r="L1823" i="7"/>
  <c r="J1823" i="7"/>
  <c r="M1822" i="7"/>
  <c r="L1822" i="7"/>
  <c r="J1822" i="7"/>
  <c r="M1821" i="7"/>
  <c r="L1821" i="7"/>
  <c r="J1821" i="7"/>
  <c r="M1820" i="7"/>
  <c r="L1820" i="7"/>
  <c r="J1820" i="7"/>
  <c r="M1819" i="7"/>
  <c r="L1819" i="7"/>
  <c r="J1819" i="7"/>
  <c r="M1818" i="7"/>
  <c r="L1818" i="7"/>
  <c r="J1818" i="7"/>
  <c r="M1817" i="7"/>
  <c r="L1817" i="7"/>
  <c r="J1817" i="7"/>
  <c r="M1816" i="7"/>
  <c r="L1816" i="7"/>
  <c r="J1816" i="7"/>
  <c r="M1815" i="7"/>
  <c r="L1815" i="7"/>
  <c r="J1815" i="7"/>
  <c r="M1814" i="7"/>
  <c r="L1814" i="7"/>
  <c r="J1814" i="7"/>
  <c r="M1813" i="7"/>
  <c r="L1813" i="7"/>
  <c r="J1813" i="7"/>
  <c r="M1812" i="7"/>
  <c r="L1812" i="7"/>
  <c r="J1812" i="7"/>
  <c r="M1811" i="7"/>
  <c r="L1811" i="7"/>
  <c r="J1811" i="7"/>
  <c r="M1810" i="7"/>
  <c r="L1810" i="7"/>
  <c r="J1810" i="7"/>
  <c r="M1809" i="7"/>
  <c r="L1809" i="7"/>
  <c r="J1809" i="7"/>
  <c r="M1808" i="7"/>
  <c r="L1808" i="7"/>
  <c r="J1808" i="7"/>
  <c r="M1807" i="7"/>
  <c r="L1807" i="7"/>
  <c r="J1807" i="7"/>
  <c r="M1806" i="7"/>
  <c r="L1806" i="7"/>
  <c r="J1806" i="7"/>
  <c r="M1805" i="7"/>
  <c r="L1805" i="7"/>
  <c r="J1805" i="7"/>
  <c r="M1804" i="7"/>
  <c r="L1804" i="7"/>
  <c r="J1804" i="7"/>
  <c r="M1803" i="7"/>
  <c r="L1803" i="7"/>
  <c r="J1803" i="7"/>
  <c r="M1802" i="7"/>
  <c r="L1802" i="7"/>
  <c r="J1802" i="7"/>
  <c r="M1801" i="7"/>
  <c r="L1801" i="7"/>
  <c r="J1801" i="7"/>
  <c r="M1800" i="7"/>
  <c r="L1800" i="7"/>
  <c r="J1800" i="7"/>
  <c r="M1799" i="7"/>
  <c r="L1799" i="7"/>
  <c r="J1799" i="7"/>
  <c r="M1798" i="7"/>
  <c r="L1798" i="7"/>
  <c r="J1798" i="7"/>
  <c r="M1797" i="7"/>
  <c r="L1797" i="7"/>
  <c r="J1797" i="7"/>
  <c r="M1796" i="7"/>
  <c r="L1796" i="7"/>
  <c r="J1796" i="7"/>
  <c r="M1795" i="7"/>
  <c r="L1795" i="7"/>
  <c r="J1795" i="7"/>
  <c r="M1794" i="7"/>
  <c r="L1794" i="7"/>
  <c r="J1794" i="7"/>
  <c r="M1793" i="7"/>
  <c r="L1793" i="7"/>
  <c r="J1793" i="7"/>
  <c r="M1792" i="7"/>
  <c r="L1792" i="7"/>
  <c r="J1792" i="7"/>
  <c r="M1791" i="7"/>
  <c r="L1791" i="7"/>
  <c r="J1791" i="7"/>
  <c r="M1790" i="7"/>
  <c r="L1790" i="7"/>
  <c r="J1790" i="7"/>
  <c r="M1789" i="7"/>
  <c r="L1789" i="7"/>
  <c r="J1789" i="7"/>
  <c r="M1788" i="7"/>
  <c r="L1788" i="7"/>
  <c r="J1788" i="7"/>
  <c r="M1787" i="7"/>
  <c r="L1787" i="7"/>
  <c r="J1787" i="7"/>
  <c r="M1786" i="7"/>
  <c r="L1786" i="7"/>
  <c r="J1786" i="7"/>
  <c r="M1785" i="7"/>
  <c r="L1785" i="7"/>
  <c r="J1785" i="7"/>
  <c r="M1784" i="7"/>
  <c r="L1784" i="7"/>
  <c r="J1784" i="7"/>
  <c r="M1783" i="7"/>
  <c r="L1783" i="7"/>
  <c r="J1783" i="7"/>
  <c r="M1782" i="7"/>
  <c r="L1782" i="7"/>
  <c r="J1782" i="7"/>
  <c r="M1781" i="7"/>
  <c r="L1781" i="7"/>
  <c r="J1781" i="7"/>
  <c r="M1780" i="7"/>
  <c r="L1780" i="7"/>
  <c r="J1780" i="7"/>
  <c r="M1779" i="7"/>
  <c r="L1779" i="7"/>
  <c r="J1779" i="7"/>
  <c r="M1778" i="7"/>
  <c r="L1778" i="7"/>
  <c r="J1778" i="7"/>
  <c r="M1777" i="7"/>
  <c r="L1777" i="7"/>
  <c r="J1777" i="7"/>
  <c r="M1776" i="7"/>
  <c r="L1776" i="7"/>
  <c r="J1776" i="7"/>
  <c r="M1775" i="7"/>
  <c r="L1775" i="7"/>
  <c r="J1775" i="7"/>
  <c r="M1774" i="7"/>
  <c r="L1774" i="7"/>
  <c r="J1774" i="7"/>
  <c r="M1773" i="7"/>
  <c r="L1773" i="7"/>
  <c r="J1773" i="7"/>
  <c r="M1772" i="7"/>
  <c r="L1772" i="7"/>
  <c r="J1772" i="7"/>
  <c r="M1771" i="7"/>
  <c r="L1771" i="7"/>
  <c r="J1771" i="7"/>
  <c r="M1770" i="7"/>
  <c r="L1770" i="7"/>
  <c r="J1770" i="7"/>
  <c r="M1769" i="7"/>
  <c r="L1769" i="7"/>
  <c r="J1769" i="7"/>
  <c r="M1768" i="7"/>
  <c r="L1768" i="7"/>
  <c r="J1768" i="7"/>
  <c r="M1767" i="7"/>
  <c r="L1767" i="7"/>
  <c r="J1767" i="7"/>
  <c r="M1766" i="7"/>
  <c r="L1766" i="7"/>
  <c r="J1766" i="7"/>
  <c r="M1765" i="7"/>
  <c r="L1765" i="7"/>
  <c r="J1765" i="7"/>
  <c r="M1764" i="7"/>
  <c r="L1764" i="7"/>
  <c r="J1764" i="7"/>
  <c r="M1763" i="7"/>
  <c r="L1763" i="7"/>
  <c r="J1763" i="7"/>
  <c r="M1762" i="7"/>
  <c r="L1762" i="7"/>
  <c r="J1762" i="7"/>
  <c r="M1761" i="7"/>
  <c r="L1761" i="7"/>
  <c r="J1761" i="7"/>
  <c r="M1760" i="7"/>
  <c r="L1760" i="7"/>
  <c r="J1760" i="7"/>
  <c r="M1759" i="7"/>
  <c r="L1759" i="7"/>
  <c r="J1759" i="7"/>
  <c r="M1758" i="7"/>
  <c r="L1758" i="7"/>
  <c r="J1758" i="7"/>
  <c r="M1757" i="7"/>
  <c r="L1757" i="7"/>
  <c r="J1757" i="7"/>
  <c r="M1756" i="7"/>
  <c r="L1756" i="7"/>
  <c r="J1756" i="7"/>
  <c r="M1755" i="7"/>
  <c r="L1755" i="7"/>
  <c r="J1755" i="7"/>
  <c r="M1754" i="7"/>
  <c r="L1754" i="7"/>
  <c r="J1754" i="7"/>
  <c r="M1753" i="7"/>
  <c r="L1753" i="7"/>
  <c r="J1753" i="7"/>
  <c r="M1752" i="7"/>
  <c r="L1752" i="7"/>
  <c r="J1752" i="7"/>
  <c r="M1751" i="7"/>
  <c r="L1751" i="7"/>
  <c r="J1751" i="7"/>
  <c r="M1750" i="7"/>
  <c r="L1750" i="7"/>
  <c r="J1750" i="7"/>
  <c r="M1749" i="7"/>
  <c r="L1749" i="7"/>
  <c r="J1749" i="7"/>
  <c r="M1748" i="7"/>
  <c r="L1748" i="7"/>
  <c r="J1748" i="7"/>
  <c r="M1747" i="7"/>
  <c r="L1747" i="7"/>
  <c r="J1747" i="7"/>
  <c r="M1746" i="7"/>
  <c r="L1746" i="7"/>
  <c r="J1746" i="7"/>
  <c r="M1745" i="7"/>
  <c r="L1745" i="7"/>
  <c r="J1745" i="7"/>
  <c r="M1744" i="7"/>
  <c r="L1744" i="7"/>
  <c r="J1744" i="7"/>
  <c r="M1743" i="7"/>
  <c r="L1743" i="7"/>
  <c r="J1743" i="7"/>
  <c r="M1742" i="7"/>
  <c r="L1742" i="7"/>
  <c r="J1742" i="7"/>
  <c r="M1741" i="7"/>
  <c r="L1741" i="7"/>
  <c r="J1741" i="7"/>
  <c r="M1740" i="7"/>
  <c r="L1740" i="7"/>
  <c r="J1740" i="7"/>
  <c r="M1739" i="7"/>
  <c r="L1739" i="7"/>
  <c r="J1739" i="7"/>
  <c r="M1738" i="7"/>
  <c r="L1738" i="7"/>
  <c r="J1738" i="7"/>
  <c r="M1737" i="7"/>
  <c r="L1737" i="7"/>
  <c r="J1737" i="7"/>
  <c r="M1736" i="7"/>
  <c r="L1736" i="7"/>
  <c r="J1736" i="7"/>
  <c r="M1735" i="7"/>
  <c r="L1735" i="7"/>
  <c r="J1735" i="7"/>
  <c r="M1734" i="7"/>
  <c r="L1734" i="7"/>
  <c r="J1734" i="7"/>
  <c r="M1733" i="7"/>
  <c r="L1733" i="7"/>
  <c r="J1733" i="7"/>
  <c r="M1732" i="7"/>
  <c r="L1732" i="7"/>
  <c r="J1732" i="7"/>
  <c r="M1731" i="7"/>
  <c r="L1731" i="7"/>
  <c r="J1731" i="7"/>
  <c r="M1730" i="7"/>
  <c r="L1730" i="7"/>
  <c r="J1730" i="7"/>
  <c r="M1729" i="7"/>
  <c r="L1729" i="7"/>
  <c r="J1729" i="7"/>
  <c r="M1728" i="7"/>
  <c r="L1728" i="7"/>
  <c r="J1728" i="7"/>
  <c r="M1727" i="7"/>
  <c r="L1727" i="7"/>
  <c r="J1727" i="7"/>
  <c r="M1726" i="7"/>
  <c r="L1726" i="7"/>
  <c r="J1726" i="7"/>
  <c r="M1725" i="7"/>
  <c r="L1725" i="7"/>
  <c r="J1725" i="7"/>
  <c r="M1724" i="7"/>
  <c r="L1724" i="7"/>
  <c r="J1724" i="7"/>
  <c r="M1723" i="7"/>
  <c r="L1723" i="7"/>
  <c r="J1723" i="7"/>
  <c r="M1722" i="7"/>
  <c r="L1722" i="7"/>
  <c r="J1722" i="7"/>
  <c r="M1721" i="7"/>
  <c r="L1721" i="7"/>
  <c r="J1721" i="7"/>
  <c r="M1720" i="7"/>
  <c r="L1720" i="7"/>
  <c r="J1720" i="7"/>
  <c r="M1719" i="7"/>
  <c r="L1719" i="7"/>
  <c r="J1719" i="7"/>
  <c r="M1718" i="7"/>
  <c r="L1718" i="7"/>
  <c r="J1718" i="7"/>
  <c r="M1717" i="7"/>
  <c r="L1717" i="7"/>
  <c r="J1717" i="7"/>
  <c r="M1716" i="7"/>
  <c r="L1716" i="7"/>
  <c r="J1716" i="7"/>
  <c r="M1715" i="7"/>
  <c r="L1715" i="7"/>
  <c r="J1715" i="7"/>
  <c r="M1714" i="7"/>
  <c r="L1714" i="7"/>
  <c r="J1714" i="7"/>
  <c r="M1713" i="7"/>
  <c r="L1713" i="7"/>
  <c r="J1713" i="7"/>
  <c r="M1712" i="7"/>
  <c r="L1712" i="7"/>
  <c r="J1712" i="7"/>
  <c r="M1711" i="7"/>
  <c r="L1711" i="7"/>
  <c r="J1711" i="7"/>
  <c r="M1710" i="7"/>
  <c r="L1710" i="7"/>
  <c r="J1710" i="7"/>
  <c r="M1709" i="7"/>
  <c r="L1709" i="7"/>
  <c r="J1709" i="7"/>
  <c r="M1708" i="7"/>
  <c r="L1708" i="7"/>
  <c r="J1708" i="7"/>
  <c r="M1707" i="7"/>
  <c r="L1707" i="7"/>
  <c r="J1707" i="7"/>
  <c r="M1706" i="7"/>
  <c r="L1706" i="7"/>
  <c r="J1706" i="7"/>
  <c r="M1705" i="7"/>
  <c r="L1705" i="7"/>
  <c r="J1705" i="7"/>
  <c r="M1704" i="7"/>
  <c r="L1704" i="7"/>
  <c r="J1704" i="7"/>
  <c r="M1703" i="7"/>
  <c r="L1703" i="7"/>
  <c r="J1703" i="7"/>
  <c r="M1702" i="7"/>
  <c r="L1702" i="7"/>
  <c r="J1702" i="7"/>
  <c r="M1701" i="7"/>
  <c r="L1701" i="7"/>
  <c r="J1701" i="7"/>
  <c r="M1700" i="7"/>
  <c r="L1700" i="7"/>
  <c r="J1700" i="7"/>
  <c r="M1699" i="7"/>
  <c r="L1699" i="7"/>
  <c r="J1699" i="7"/>
  <c r="M1698" i="7"/>
  <c r="L1698" i="7"/>
  <c r="J1698" i="7"/>
  <c r="M1697" i="7"/>
  <c r="L1697" i="7"/>
  <c r="J1697" i="7"/>
  <c r="M1696" i="7"/>
  <c r="L1696" i="7"/>
  <c r="J1696" i="7"/>
  <c r="M1695" i="7"/>
  <c r="L1695" i="7"/>
  <c r="J1695" i="7"/>
  <c r="M1694" i="7"/>
  <c r="L1694" i="7"/>
  <c r="J1694" i="7"/>
  <c r="M1693" i="7"/>
  <c r="L1693" i="7"/>
  <c r="J1693" i="7"/>
  <c r="M1692" i="7"/>
  <c r="L1692" i="7"/>
  <c r="J1692" i="7"/>
  <c r="M1691" i="7"/>
  <c r="L1691" i="7"/>
  <c r="J1691" i="7"/>
  <c r="M1690" i="7"/>
  <c r="L1690" i="7"/>
  <c r="J1690" i="7"/>
  <c r="M1689" i="7"/>
  <c r="L1689" i="7"/>
  <c r="J1689" i="7"/>
  <c r="M1688" i="7"/>
  <c r="L1688" i="7"/>
  <c r="J1688" i="7"/>
  <c r="M1687" i="7"/>
  <c r="L1687" i="7"/>
  <c r="J1687" i="7"/>
  <c r="M1686" i="7"/>
  <c r="L1686" i="7"/>
  <c r="J1686" i="7"/>
  <c r="M1685" i="7"/>
  <c r="L1685" i="7"/>
  <c r="J1685" i="7"/>
  <c r="M1684" i="7"/>
  <c r="L1684" i="7"/>
  <c r="J1684" i="7"/>
  <c r="M1683" i="7"/>
  <c r="L1683" i="7"/>
  <c r="J1683" i="7"/>
  <c r="M1682" i="7"/>
  <c r="L1682" i="7"/>
  <c r="J1682" i="7"/>
  <c r="M1681" i="7"/>
  <c r="L1681" i="7"/>
  <c r="J1681" i="7"/>
  <c r="M1680" i="7"/>
  <c r="L1680" i="7"/>
  <c r="J1680" i="7"/>
  <c r="M1679" i="7"/>
  <c r="L1679" i="7"/>
  <c r="J1679" i="7"/>
  <c r="M1678" i="7"/>
  <c r="L1678" i="7"/>
  <c r="J1678" i="7"/>
  <c r="M1677" i="7"/>
  <c r="L1677" i="7"/>
  <c r="J1677" i="7"/>
  <c r="M1676" i="7"/>
  <c r="L1676" i="7"/>
  <c r="J1676" i="7"/>
  <c r="M1675" i="7"/>
  <c r="L1675" i="7"/>
  <c r="J1675" i="7"/>
  <c r="M1674" i="7"/>
  <c r="L1674" i="7"/>
  <c r="J1674" i="7"/>
  <c r="M1673" i="7"/>
  <c r="L1673" i="7"/>
  <c r="J1673" i="7"/>
  <c r="M1672" i="7"/>
  <c r="L1672" i="7"/>
  <c r="J1672" i="7"/>
  <c r="M1671" i="7"/>
  <c r="L1671" i="7"/>
  <c r="J1671" i="7"/>
  <c r="M1670" i="7"/>
  <c r="L1670" i="7"/>
  <c r="J1670" i="7"/>
  <c r="M1669" i="7"/>
  <c r="L1669" i="7"/>
  <c r="J1669" i="7"/>
  <c r="M1668" i="7"/>
  <c r="L1668" i="7"/>
  <c r="J1668" i="7"/>
  <c r="M1667" i="7"/>
  <c r="L1667" i="7"/>
  <c r="J1667" i="7"/>
  <c r="M1666" i="7"/>
  <c r="L1666" i="7"/>
  <c r="J1666" i="7"/>
  <c r="M1665" i="7"/>
  <c r="L1665" i="7"/>
  <c r="J1665" i="7"/>
  <c r="M1664" i="7"/>
  <c r="L1664" i="7"/>
  <c r="J1664" i="7"/>
  <c r="M1663" i="7"/>
  <c r="L1663" i="7"/>
  <c r="J1663" i="7"/>
  <c r="M1662" i="7"/>
  <c r="L1662" i="7"/>
  <c r="J1662" i="7"/>
  <c r="M1661" i="7"/>
  <c r="L1661" i="7"/>
  <c r="J1661" i="7"/>
  <c r="M1660" i="7"/>
  <c r="L1660" i="7"/>
  <c r="J1660" i="7"/>
  <c r="M1659" i="7"/>
  <c r="L1659" i="7"/>
  <c r="J1659" i="7"/>
  <c r="M1658" i="7"/>
  <c r="L1658" i="7"/>
  <c r="J1658" i="7"/>
  <c r="M1657" i="7"/>
  <c r="L1657" i="7"/>
  <c r="J1657" i="7"/>
  <c r="M1656" i="7"/>
  <c r="L1656" i="7"/>
  <c r="J1656" i="7"/>
  <c r="M1655" i="7"/>
  <c r="L1655" i="7"/>
  <c r="J1655" i="7"/>
  <c r="M1654" i="7"/>
  <c r="L1654" i="7"/>
  <c r="J1654" i="7"/>
  <c r="M1653" i="7"/>
  <c r="L1653" i="7"/>
  <c r="J1653" i="7"/>
  <c r="M1652" i="7"/>
  <c r="L1652" i="7"/>
  <c r="J1652" i="7"/>
  <c r="M1651" i="7"/>
  <c r="L1651" i="7"/>
  <c r="J1651" i="7"/>
  <c r="M1650" i="7"/>
  <c r="L1650" i="7"/>
  <c r="J1650" i="7"/>
  <c r="M1649" i="7"/>
  <c r="L1649" i="7"/>
  <c r="J1649" i="7"/>
  <c r="M1648" i="7"/>
  <c r="L1648" i="7"/>
  <c r="J1648" i="7"/>
  <c r="M1647" i="7"/>
  <c r="L1647" i="7"/>
  <c r="J1647" i="7"/>
  <c r="M1646" i="7"/>
  <c r="L1646" i="7"/>
  <c r="J1646" i="7"/>
  <c r="M1645" i="7"/>
  <c r="L1645" i="7"/>
  <c r="J1645" i="7"/>
  <c r="M1644" i="7"/>
  <c r="L1644" i="7"/>
  <c r="J1644" i="7"/>
  <c r="M1643" i="7"/>
  <c r="L1643" i="7"/>
  <c r="J1643" i="7"/>
  <c r="M1642" i="7"/>
  <c r="L1642" i="7"/>
  <c r="J1642" i="7"/>
  <c r="M1641" i="7"/>
  <c r="L1641" i="7"/>
  <c r="J1641" i="7"/>
  <c r="M1640" i="7"/>
  <c r="L1640" i="7"/>
  <c r="J1640" i="7"/>
  <c r="M1639" i="7"/>
  <c r="L1639" i="7"/>
  <c r="J1639" i="7"/>
  <c r="M1638" i="7"/>
  <c r="L1638" i="7"/>
  <c r="J1638" i="7"/>
  <c r="M1637" i="7"/>
  <c r="L1637" i="7"/>
  <c r="J1637" i="7"/>
  <c r="M1636" i="7"/>
  <c r="L1636" i="7"/>
  <c r="J1636" i="7"/>
  <c r="M1635" i="7"/>
  <c r="L1635" i="7"/>
  <c r="J1635" i="7"/>
  <c r="M1634" i="7"/>
  <c r="L1634" i="7"/>
  <c r="J1634" i="7"/>
  <c r="M1633" i="7"/>
  <c r="L1633" i="7"/>
  <c r="J1633" i="7"/>
  <c r="M1632" i="7"/>
  <c r="L1632" i="7"/>
  <c r="J1632" i="7"/>
  <c r="M1631" i="7"/>
  <c r="L1631" i="7"/>
  <c r="J1631" i="7"/>
  <c r="M1630" i="7"/>
  <c r="L1630" i="7"/>
  <c r="J1630" i="7"/>
  <c r="M1629" i="7"/>
  <c r="L1629" i="7"/>
  <c r="J1629" i="7"/>
  <c r="M1628" i="7"/>
  <c r="L1628" i="7"/>
  <c r="J1628" i="7"/>
  <c r="M1627" i="7"/>
  <c r="L1627" i="7"/>
  <c r="J1627" i="7"/>
  <c r="M1626" i="7"/>
  <c r="L1626" i="7"/>
  <c r="J1626" i="7"/>
  <c r="M1625" i="7"/>
  <c r="L1625" i="7"/>
  <c r="J1625" i="7"/>
  <c r="M1624" i="7"/>
  <c r="L1624" i="7"/>
  <c r="J1624" i="7"/>
  <c r="M1623" i="7"/>
  <c r="L1623" i="7"/>
  <c r="J1623" i="7"/>
  <c r="M1622" i="7"/>
  <c r="L1622" i="7"/>
  <c r="J1622" i="7"/>
  <c r="M1621" i="7"/>
  <c r="L1621" i="7"/>
  <c r="J1621" i="7"/>
  <c r="M1620" i="7"/>
  <c r="L1620" i="7"/>
  <c r="J1620" i="7"/>
  <c r="M1619" i="7"/>
  <c r="L1619" i="7"/>
  <c r="J1619" i="7"/>
  <c r="M1618" i="7"/>
  <c r="L1618" i="7"/>
  <c r="J1618" i="7"/>
  <c r="M1617" i="7"/>
  <c r="L1617" i="7"/>
  <c r="J1617" i="7"/>
  <c r="M1616" i="7"/>
  <c r="L1616" i="7"/>
  <c r="J1616" i="7"/>
  <c r="M1615" i="7"/>
  <c r="L1615" i="7"/>
  <c r="J1615" i="7"/>
  <c r="M1614" i="7"/>
  <c r="L1614" i="7"/>
  <c r="J1614" i="7"/>
  <c r="M1613" i="7"/>
  <c r="L1613" i="7"/>
  <c r="J1613" i="7"/>
  <c r="M1612" i="7"/>
  <c r="L1612" i="7"/>
  <c r="J1612" i="7"/>
  <c r="M1611" i="7"/>
  <c r="L1611" i="7"/>
  <c r="J1611" i="7"/>
  <c r="M1610" i="7"/>
  <c r="L1610" i="7"/>
  <c r="J1610" i="7"/>
  <c r="M1609" i="7"/>
  <c r="L1609" i="7"/>
  <c r="J1609" i="7"/>
  <c r="M1608" i="7"/>
  <c r="L1608" i="7"/>
  <c r="J1608" i="7"/>
  <c r="M1607" i="7"/>
  <c r="L1607" i="7"/>
  <c r="J1607" i="7"/>
  <c r="M1606" i="7"/>
  <c r="L1606" i="7"/>
  <c r="J1606" i="7"/>
  <c r="M1605" i="7"/>
  <c r="L1605" i="7"/>
  <c r="J1605" i="7"/>
  <c r="M1604" i="7"/>
  <c r="L1604" i="7"/>
  <c r="J1604" i="7"/>
  <c r="M1603" i="7"/>
  <c r="L1603" i="7"/>
  <c r="J1603" i="7"/>
  <c r="M1602" i="7"/>
  <c r="L1602" i="7"/>
  <c r="J1602" i="7"/>
  <c r="M1601" i="7"/>
  <c r="L1601" i="7"/>
  <c r="J1601" i="7"/>
  <c r="M1600" i="7"/>
  <c r="L1600" i="7"/>
  <c r="J1600" i="7"/>
  <c r="M1599" i="7"/>
  <c r="L1599" i="7"/>
  <c r="J1599" i="7"/>
  <c r="M1598" i="7"/>
  <c r="L1598" i="7"/>
  <c r="J1598" i="7"/>
  <c r="M1597" i="7"/>
  <c r="L1597" i="7"/>
  <c r="J1597" i="7"/>
  <c r="M1596" i="7"/>
  <c r="L1596" i="7"/>
  <c r="J1596" i="7"/>
  <c r="M1595" i="7"/>
  <c r="L1595" i="7"/>
  <c r="J1595" i="7"/>
  <c r="M1594" i="7"/>
  <c r="L1594" i="7"/>
  <c r="J1594" i="7"/>
  <c r="M1593" i="7"/>
  <c r="L1593" i="7"/>
  <c r="J1593" i="7"/>
  <c r="M1592" i="7"/>
  <c r="L1592" i="7"/>
  <c r="J1592" i="7"/>
  <c r="M1591" i="7"/>
  <c r="L1591" i="7"/>
  <c r="J1591" i="7"/>
  <c r="M1590" i="7"/>
  <c r="L1590" i="7"/>
  <c r="J1590" i="7"/>
  <c r="M1589" i="7"/>
  <c r="L1589" i="7"/>
  <c r="J1589" i="7"/>
  <c r="M1588" i="7"/>
  <c r="L1588" i="7"/>
  <c r="J1588" i="7"/>
  <c r="M1587" i="7"/>
  <c r="L1587" i="7"/>
  <c r="J1587" i="7"/>
  <c r="M1586" i="7"/>
  <c r="L1586" i="7"/>
  <c r="J1586" i="7"/>
  <c r="M1585" i="7"/>
  <c r="L1585" i="7"/>
  <c r="J1585" i="7"/>
  <c r="M1584" i="7"/>
  <c r="L1584" i="7"/>
  <c r="J1584" i="7"/>
  <c r="M1583" i="7"/>
  <c r="L1583" i="7"/>
  <c r="J1583" i="7"/>
  <c r="M1582" i="7"/>
  <c r="L1582" i="7"/>
  <c r="J1582" i="7"/>
  <c r="M1581" i="7"/>
  <c r="L1581" i="7"/>
  <c r="J1581" i="7"/>
  <c r="M1580" i="7"/>
  <c r="L1580" i="7"/>
  <c r="J1580" i="7"/>
  <c r="M1579" i="7"/>
  <c r="L1579" i="7"/>
  <c r="J1579" i="7"/>
  <c r="M1578" i="7"/>
  <c r="L1578" i="7"/>
  <c r="J1578" i="7"/>
  <c r="M1577" i="7"/>
  <c r="L1577" i="7"/>
  <c r="J1577" i="7"/>
  <c r="M1576" i="7"/>
  <c r="L1576" i="7"/>
  <c r="J1576" i="7"/>
  <c r="M1575" i="7"/>
  <c r="L1575" i="7"/>
  <c r="J1575" i="7"/>
  <c r="M1574" i="7"/>
  <c r="L1574" i="7"/>
  <c r="J1574" i="7"/>
  <c r="M1573" i="7"/>
  <c r="L1573" i="7"/>
  <c r="J1573" i="7"/>
  <c r="M1572" i="7"/>
  <c r="L1572" i="7"/>
  <c r="J1572" i="7"/>
  <c r="M1571" i="7"/>
  <c r="L1571" i="7"/>
  <c r="J1571" i="7"/>
  <c r="M1570" i="7"/>
  <c r="L1570" i="7"/>
  <c r="J1570" i="7"/>
  <c r="M1569" i="7"/>
  <c r="L1569" i="7"/>
  <c r="J1569" i="7"/>
  <c r="M1568" i="7"/>
  <c r="L1568" i="7"/>
  <c r="J1568" i="7"/>
  <c r="M1567" i="7"/>
  <c r="L1567" i="7"/>
  <c r="J1567" i="7"/>
  <c r="M1566" i="7"/>
  <c r="L1566" i="7"/>
  <c r="J1566" i="7"/>
  <c r="M1565" i="7"/>
  <c r="L1565" i="7"/>
  <c r="J1565" i="7"/>
  <c r="M1564" i="7"/>
  <c r="L1564" i="7"/>
  <c r="J1564" i="7"/>
  <c r="M1563" i="7"/>
  <c r="L1563" i="7"/>
  <c r="J1563" i="7"/>
  <c r="M1562" i="7"/>
  <c r="L1562" i="7"/>
  <c r="J1562" i="7"/>
  <c r="M1561" i="7"/>
  <c r="L1561" i="7"/>
  <c r="J1561" i="7"/>
  <c r="M1560" i="7"/>
  <c r="L1560" i="7"/>
  <c r="J1560" i="7"/>
  <c r="M1559" i="7"/>
  <c r="L1559" i="7"/>
  <c r="J1559" i="7"/>
  <c r="M1558" i="7"/>
  <c r="L1558" i="7"/>
  <c r="J1558" i="7"/>
  <c r="M1557" i="7"/>
  <c r="L1557" i="7"/>
  <c r="J1557" i="7"/>
  <c r="M1556" i="7"/>
  <c r="L1556" i="7"/>
  <c r="J1556" i="7"/>
  <c r="M1555" i="7"/>
  <c r="L1555" i="7"/>
  <c r="J1555" i="7"/>
  <c r="M1554" i="7"/>
  <c r="L1554" i="7"/>
  <c r="J1554" i="7"/>
  <c r="M1553" i="7"/>
  <c r="L1553" i="7"/>
  <c r="J1553" i="7"/>
  <c r="M1552" i="7"/>
  <c r="L1552" i="7"/>
  <c r="J1552" i="7"/>
  <c r="M1551" i="7"/>
  <c r="L1551" i="7"/>
  <c r="J1551" i="7"/>
  <c r="M1550" i="7"/>
  <c r="L1550" i="7"/>
  <c r="J1550" i="7"/>
  <c r="M1549" i="7"/>
  <c r="L1549" i="7"/>
  <c r="J1549" i="7"/>
  <c r="M1548" i="7"/>
  <c r="L1548" i="7"/>
  <c r="J1548" i="7"/>
  <c r="M1547" i="7"/>
  <c r="L1547" i="7"/>
  <c r="J1547" i="7"/>
  <c r="M1546" i="7"/>
  <c r="L1546" i="7"/>
  <c r="J1546" i="7"/>
  <c r="M1545" i="7"/>
  <c r="L1545" i="7"/>
  <c r="J1545" i="7"/>
  <c r="M1544" i="7"/>
  <c r="L1544" i="7"/>
  <c r="J1544" i="7"/>
  <c r="M1543" i="7"/>
  <c r="L1543" i="7"/>
  <c r="J1543" i="7"/>
  <c r="M1542" i="7"/>
  <c r="L1542" i="7"/>
  <c r="J1542" i="7"/>
  <c r="M1541" i="7"/>
  <c r="L1541" i="7"/>
  <c r="J1541" i="7"/>
  <c r="M1540" i="7"/>
  <c r="L1540" i="7"/>
  <c r="J1540" i="7"/>
  <c r="M1539" i="7"/>
  <c r="L1539" i="7"/>
  <c r="J1539" i="7"/>
  <c r="M1538" i="7"/>
  <c r="L1538" i="7"/>
  <c r="J1538" i="7"/>
  <c r="M1537" i="7"/>
  <c r="L1537" i="7"/>
  <c r="J1537" i="7"/>
  <c r="M1536" i="7"/>
  <c r="L1536" i="7"/>
  <c r="J1536" i="7"/>
  <c r="M1535" i="7"/>
  <c r="L1535" i="7"/>
  <c r="J1535" i="7"/>
  <c r="M1534" i="7"/>
  <c r="L1534" i="7"/>
  <c r="J1534" i="7"/>
  <c r="M1533" i="7"/>
  <c r="L1533" i="7"/>
  <c r="J1533" i="7"/>
  <c r="M1532" i="7"/>
  <c r="L1532" i="7"/>
  <c r="J1532" i="7"/>
  <c r="M1531" i="7"/>
  <c r="L1531" i="7"/>
  <c r="J1531" i="7"/>
  <c r="M1530" i="7"/>
  <c r="L1530" i="7"/>
  <c r="J1530" i="7"/>
  <c r="M1529" i="7"/>
  <c r="L1529" i="7"/>
  <c r="J1529" i="7"/>
  <c r="M1528" i="7"/>
  <c r="L1528" i="7"/>
  <c r="J1528" i="7"/>
  <c r="M1527" i="7"/>
  <c r="L1527" i="7"/>
  <c r="J1527" i="7"/>
  <c r="M1526" i="7"/>
  <c r="L1526" i="7"/>
  <c r="J1526" i="7"/>
  <c r="M1525" i="7"/>
  <c r="L1525" i="7"/>
  <c r="J1525" i="7"/>
  <c r="M1524" i="7"/>
  <c r="L1524" i="7"/>
  <c r="J1524" i="7"/>
  <c r="M1523" i="7"/>
  <c r="L1523" i="7"/>
  <c r="J1523" i="7"/>
  <c r="M1522" i="7"/>
  <c r="L1522" i="7"/>
  <c r="J1522" i="7"/>
  <c r="M1521" i="7"/>
  <c r="L1521" i="7"/>
  <c r="J1521" i="7"/>
  <c r="M1520" i="7"/>
  <c r="L1520" i="7"/>
  <c r="J1520" i="7"/>
  <c r="M1519" i="7"/>
  <c r="L1519" i="7"/>
  <c r="J1519" i="7"/>
  <c r="M1518" i="7"/>
  <c r="L1518" i="7"/>
  <c r="J1518" i="7"/>
  <c r="M1517" i="7"/>
  <c r="L1517" i="7"/>
  <c r="J1517" i="7"/>
  <c r="M1516" i="7"/>
  <c r="L1516" i="7"/>
  <c r="J1516" i="7"/>
  <c r="M1515" i="7"/>
  <c r="L1515" i="7"/>
  <c r="J1515" i="7"/>
  <c r="M1514" i="7"/>
  <c r="L1514" i="7"/>
  <c r="J1514" i="7"/>
  <c r="M1513" i="7"/>
  <c r="L1513" i="7"/>
  <c r="J1513" i="7"/>
  <c r="M1512" i="7"/>
  <c r="L1512" i="7"/>
  <c r="J1512" i="7"/>
  <c r="M1511" i="7"/>
  <c r="L1511" i="7"/>
  <c r="J1511" i="7"/>
  <c r="M1510" i="7"/>
  <c r="L1510" i="7"/>
  <c r="J1510" i="7"/>
  <c r="M1509" i="7"/>
  <c r="L1509" i="7"/>
  <c r="J1509" i="7"/>
  <c r="M1508" i="7"/>
  <c r="L1508" i="7"/>
  <c r="J1508" i="7"/>
  <c r="M1507" i="7"/>
  <c r="L1507" i="7"/>
  <c r="J1507" i="7"/>
  <c r="M1506" i="7"/>
  <c r="L1506" i="7"/>
  <c r="J1506" i="7"/>
  <c r="M1505" i="7"/>
  <c r="L1505" i="7"/>
  <c r="J1505" i="7"/>
  <c r="M1504" i="7"/>
  <c r="L1504" i="7"/>
  <c r="J1504" i="7"/>
  <c r="M1503" i="7"/>
  <c r="L1503" i="7"/>
  <c r="J1503" i="7"/>
  <c r="M1502" i="7"/>
  <c r="L1502" i="7"/>
  <c r="J1502" i="7"/>
  <c r="M1501" i="7"/>
  <c r="L1501" i="7"/>
  <c r="J1501" i="7"/>
  <c r="M1500" i="7"/>
  <c r="L1500" i="7"/>
  <c r="J1500" i="7"/>
  <c r="M1499" i="7"/>
  <c r="L1499" i="7"/>
  <c r="J1499" i="7"/>
  <c r="M1498" i="7"/>
  <c r="L1498" i="7"/>
  <c r="J1498" i="7"/>
  <c r="M1497" i="7"/>
  <c r="L1497" i="7"/>
  <c r="J1497" i="7"/>
  <c r="M1496" i="7"/>
  <c r="L1496" i="7"/>
  <c r="J1496" i="7"/>
  <c r="M1495" i="7"/>
  <c r="L1495" i="7"/>
  <c r="J1495" i="7"/>
  <c r="M1494" i="7"/>
  <c r="L1494" i="7"/>
  <c r="J1494" i="7"/>
  <c r="M1493" i="7"/>
  <c r="L1493" i="7"/>
  <c r="J1493" i="7"/>
  <c r="M1492" i="7"/>
  <c r="L1492" i="7"/>
  <c r="J1492" i="7"/>
  <c r="M1491" i="7"/>
  <c r="L1491" i="7"/>
  <c r="J1491" i="7"/>
  <c r="M1490" i="7"/>
  <c r="L1490" i="7"/>
  <c r="J1490" i="7"/>
  <c r="M1489" i="7"/>
  <c r="L1489" i="7"/>
  <c r="J1489" i="7"/>
  <c r="M1488" i="7"/>
  <c r="L1488" i="7"/>
  <c r="J1488" i="7"/>
  <c r="M1487" i="7"/>
  <c r="L1487" i="7"/>
  <c r="J1487" i="7"/>
  <c r="M1486" i="7"/>
  <c r="L1486" i="7"/>
  <c r="J1486" i="7"/>
  <c r="M1485" i="7"/>
  <c r="L1485" i="7"/>
  <c r="J1485" i="7"/>
  <c r="M1484" i="7"/>
  <c r="L1484" i="7"/>
  <c r="J1484" i="7"/>
  <c r="M1483" i="7"/>
  <c r="L1483" i="7"/>
  <c r="J1483" i="7"/>
  <c r="M1482" i="7"/>
  <c r="L1482" i="7"/>
  <c r="J1482" i="7"/>
  <c r="M1481" i="7"/>
  <c r="L1481" i="7"/>
  <c r="J1481" i="7"/>
  <c r="M1480" i="7"/>
  <c r="L1480" i="7"/>
  <c r="J1480" i="7"/>
  <c r="M1479" i="7"/>
  <c r="L1479" i="7"/>
  <c r="J1479" i="7"/>
  <c r="M1478" i="7"/>
  <c r="L1478" i="7"/>
  <c r="J1478" i="7"/>
  <c r="M1477" i="7"/>
  <c r="L1477" i="7"/>
  <c r="J1477" i="7"/>
  <c r="M1476" i="7"/>
  <c r="L1476" i="7"/>
  <c r="J1476" i="7"/>
  <c r="M1475" i="7"/>
  <c r="L1475" i="7"/>
  <c r="J1475" i="7"/>
  <c r="M1474" i="7"/>
  <c r="L1474" i="7"/>
  <c r="J1474" i="7"/>
  <c r="M1473" i="7"/>
  <c r="L1473" i="7"/>
  <c r="J1473" i="7"/>
  <c r="M1472" i="7"/>
  <c r="L1472" i="7"/>
  <c r="J1472" i="7"/>
  <c r="M1471" i="7"/>
  <c r="L1471" i="7"/>
  <c r="J1471" i="7"/>
  <c r="M1470" i="7"/>
  <c r="L1470" i="7"/>
  <c r="J1470" i="7"/>
  <c r="M1469" i="7"/>
  <c r="L1469" i="7"/>
  <c r="J1469" i="7"/>
  <c r="M1468" i="7"/>
  <c r="L1468" i="7"/>
  <c r="J1468" i="7"/>
  <c r="M1467" i="7"/>
  <c r="L1467" i="7"/>
  <c r="J1467" i="7"/>
  <c r="M1466" i="7"/>
  <c r="L1466" i="7"/>
  <c r="J1466" i="7"/>
  <c r="M1465" i="7"/>
  <c r="L1465" i="7"/>
  <c r="J1465" i="7"/>
  <c r="M1464" i="7"/>
  <c r="L1464" i="7"/>
  <c r="J1464" i="7"/>
  <c r="M1463" i="7"/>
  <c r="L1463" i="7"/>
  <c r="J1463" i="7"/>
  <c r="M1462" i="7"/>
  <c r="L1462" i="7"/>
  <c r="J1462" i="7"/>
  <c r="M1461" i="7"/>
  <c r="L1461" i="7"/>
  <c r="J1461" i="7"/>
  <c r="M1460" i="7"/>
  <c r="L1460" i="7"/>
  <c r="J1460" i="7"/>
  <c r="M1459" i="7"/>
  <c r="L1459" i="7"/>
  <c r="J1459" i="7"/>
  <c r="M1458" i="7"/>
  <c r="L1458" i="7"/>
  <c r="J1458" i="7"/>
  <c r="M1457" i="7"/>
  <c r="L1457" i="7"/>
  <c r="J1457" i="7"/>
  <c r="M1456" i="7"/>
  <c r="L1456" i="7"/>
  <c r="J1456" i="7"/>
  <c r="M1455" i="7"/>
  <c r="L1455" i="7"/>
  <c r="J1455" i="7"/>
  <c r="M1454" i="7"/>
  <c r="L1454" i="7"/>
  <c r="J1454" i="7"/>
  <c r="M1453" i="7"/>
  <c r="L1453" i="7"/>
  <c r="J1453" i="7"/>
  <c r="M1452" i="7"/>
  <c r="L1452" i="7"/>
  <c r="J1452" i="7"/>
  <c r="M1451" i="7"/>
  <c r="L1451" i="7"/>
  <c r="J1451" i="7"/>
  <c r="M1450" i="7"/>
  <c r="L1450" i="7"/>
  <c r="J1450" i="7"/>
  <c r="M1449" i="7"/>
  <c r="L1449" i="7"/>
  <c r="J1449" i="7"/>
  <c r="M1448" i="7"/>
  <c r="L1448" i="7"/>
  <c r="J1448" i="7"/>
  <c r="M1447" i="7"/>
  <c r="L1447" i="7"/>
  <c r="J1447" i="7"/>
  <c r="M1446" i="7"/>
  <c r="L1446" i="7"/>
  <c r="J1446" i="7"/>
  <c r="M1445" i="7"/>
  <c r="L1445" i="7"/>
  <c r="J1445" i="7"/>
  <c r="M1444" i="7"/>
  <c r="L1444" i="7"/>
  <c r="J1444" i="7"/>
  <c r="M1443" i="7"/>
  <c r="L1443" i="7"/>
  <c r="J1443" i="7"/>
  <c r="M1442" i="7"/>
  <c r="L1442" i="7"/>
  <c r="J1442" i="7"/>
  <c r="M1441" i="7"/>
  <c r="L1441" i="7"/>
  <c r="J1441" i="7"/>
  <c r="M1440" i="7"/>
  <c r="L1440" i="7"/>
  <c r="J1440" i="7"/>
  <c r="M1439" i="7"/>
  <c r="L1439" i="7"/>
  <c r="J1439" i="7"/>
  <c r="M1438" i="7"/>
  <c r="L1438" i="7"/>
  <c r="J1438" i="7"/>
  <c r="M1437" i="7"/>
  <c r="L1437" i="7"/>
  <c r="J1437" i="7"/>
  <c r="M1436" i="7"/>
  <c r="L1436" i="7"/>
  <c r="J1436" i="7"/>
  <c r="M1435" i="7"/>
  <c r="L1435" i="7"/>
  <c r="J1435" i="7"/>
  <c r="M1434" i="7"/>
  <c r="L1434" i="7"/>
  <c r="J1434" i="7"/>
  <c r="M1433" i="7"/>
  <c r="L1433" i="7"/>
  <c r="J1433" i="7"/>
  <c r="M1432" i="7"/>
  <c r="L1432" i="7"/>
  <c r="J1432" i="7"/>
  <c r="M1431" i="7"/>
  <c r="L1431" i="7"/>
  <c r="J1431" i="7"/>
  <c r="M1430" i="7"/>
  <c r="L1430" i="7"/>
  <c r="J1430" i="7"/>
  <c r="M1429" i="7"/>
  <c r="L1429" i="7"/>
  <c r="J1429" i="7"/>
  <c r="M1428" i="7"/>
  <c r="L1428" i="7"/>
  <c r="J1428" i="7"/>
  <c r="M1427" i="7"/>
  <c r="L1427" i="7"/>
  <c r="J1427" i="7"/>
  <c r="M1426" i="7"/>
  <c r="L1426" i="7"/>
  <c r="J1426" i="7"/>
  <c r="M1425" i="7"/>
  <c r="L1425" i="7"/>
  <c r="J1425" i="7"/>
  <c r="M1424" i="7"/>
  <c r="L1424" i="7"/>
  <c r="J1424" i="7"/>
  <c r="M1423" i="7"/>
  <c r="L1423" i="7"/>
  <c r="J1423" i="7"/>
  <c r="M1422" i="7"/>
  <c r="L1422" i="7"/>
  <c r="J1422" i="7"/>
  <c r="M1421" i="7"/>
  <c r="L1421" i="7"/>
  <c r="J1421" i="7"/>
  <c r="M1420" i="7"/>
  <c r="L1420" i="7"/>
  <c r="J1420" i="7"/>
  <c r="M1419" i="7"/>
  <c r="L1419" i="7"/>
  <c r="J1419" i="7"/>
  <c r="M1418" i="7"/>
  <c r="L1418" i="7"/>
  <c r="J1418" i="7"/>
  <c r="M1417" i="7"/>
  <c r="L1417" i="7"/>
  <c r="J1417" i="7"/>
  <c r="M1416" i="7"/>
  <c r="L1416" i="7"/>
  <c r="J1416" i="7"/>
  <c r="M1415" i="7"/>
  <c r="L1415" i="7"/>
  <c r="J1415" i="7"/>
  <c r="M1414" i="7"/>
  <c r="L1414" i="7"/>
  <c r="J1414" i="7"/>
  <c r="M1413" i="7"/>
  <c r="L1413" i="7"/>
  <c r="J1413" i="7"/>
  <c r="M1412" i="7"/>
  <c r="L1412" i="7"/>
  <c r="J1412" i="7"/>
  <c r="M1411" i="7"/>
  <c r="L1411" i="7"/>
  <c r="J1411" i="7"/>
  <c r="M1410" i="7"/>
  <c r="L1410" i="7"/>
  <c r="J1410" i="7"/>
  <c r="M1409" i="7"/>
  <c r="L1409" i="7"/>
  <c r="J1409" i="7"/>
  <c r="M1408" i="7"/>
  <c r="L1408" i="7"/>
  <c r="J1408" i="7"/>
  <c r="M1407" i="7"/>
  <c r="L1407" i="7"/>
  <c r="J1407" i="7"/>
  <c r="M1406" i="7"/>
  <c r="L1406" i="7"/>
  <c r="J1406" i="7"/>
  <c r="M1405" i="7"/>
  <c r="L1405" i="7"/>
  <c r="J1405" i="7"/>
  <c r="M1404" i="7"/>
  <c r="L1404" i="7"/>
  <c r="J1404" i="7"/>
  <c r="M1403" i="7"/>
  <c r="L1403" i="7"/>
  <c r="J1403" i="7"/>
  <c r="M1402" i="7"/>
  <c r="L1402" i="7"/>
  <c r="J1402" i="7"/>
  <c r="M1401" i="7"/>
  <c r="L1401" i="7"/>
  <c r="J1401" i="7"/>
  <c r="M1400" i="7"/>
  <c r="L1400" i="7"/>
  <c r="J1400" i="7"/>
  <c r="M1399" i="7"/>
  <c r="L1399" i="7"/>
  <c r="J1399" i="7"/>
  <c r="M1398" i="7"/>
  <c r="L1398" i="7"/>
  <c r="J1398" i="7"/>
  <c r="M1397" i="7"/>
  <c r="L1397" i="7"/>
  <c r="J1397" i="7"/>
  <c r="M1396" i="7"/>
  <c r="L1396" i="7"/>
  <c r="J1396" i="7"/>
  <c r="M1395" i="7"/>
  <c r="L1395" i="7"/>
  <c r="J1395" i="7"/>
  <c r="M1394" i="7"/>
  <c r="L1394" i="7"/>
  <c r="J1394" i="7"/>
  <c r="M1393" i="7"/>
  <c r="L1393" i="7"/>
  <c r="J1393" i="7"/>
  <c r="M1392" i="7"/>
  <c r="L1392" i="7"/>
  <c r="J1392" i="7"/>
  <c r="M1391" i="7"/>
  <c r="L1391" i="7"/>
  <c r="J1391" i="7"/>
  <c r="M1390" i="7"/>
  <c r="L1390" i="7"/>
  <c r="J1390" i="7"/>
  <c r="M1389" i="7"/>
  <c r="L1389" i="7"/>
  <c r="J1389" i="7"/>
  <c r="M1388" i="7"/>
  <c r="L1388" i="7"/>
  <c r="J1388" i="7"/>
  <c r="M1387" i="7"/>
  <c r="L1387" i="7"/>
  <c r="J1387" i="7"/>
  <c r="M1386" i="7"/>
  <c r="L1386" i="7"/>
  <c r="J1386" i="7"/>
  <c r="M1385" i="7"/>
  <c r="L1385" i="7"/>
  <c r="J1385" i="7"/>
  <c r="M1384" i="7"/>
  <c r="L1384" i="7"/>
  <c r="J1384" i="7"/>
  <c r="M1383" i="7"/>
  <c r="L1383" i="7"/>
  <c r="J1383" i="7"/>
  <c r="M1382" i="7"/>
  <c r="L1382" i="7"/>
  <c r="J1382" i="7"/>
  <c r="M1381" i="7"/>
  <c r="L1381" i="7"/>
  <c r="J1381" i="7"/>
  <c r="M1380" i="7"/>
  <c r="L1380" i="7"/>
  <c r="J1380" i="7"/>
  <c r="M1379" i="7"/>
  <c r="L1379" i="7"/>
  <c r="J1379" i="7"/>
  <c r="M1378" i="7"/>
  <c r="L1378" i="7"/>
  <c r="J1378" i="7"/>
  <c r="M1377" i="7"/>
  <c r="L1377" i="7"/>
  <c r="J1377" i="7"/>
  <c r="M1376" i="7"/>
  <c r="L1376" i="7"/>
  <c r="J1376" i="7"/>
  <c r="M1375" i="7"/>
  <c r="L1375" i="7"/>
  <c r="J1375" i="7"/>
  <c r="M1374" i="7"/>
  <c r="L1374" i="7"/>
  <c r="J1374" i="7"/>
  <c r="M1373" i="7"/>
  <c r="L1373" i="7"/>
  <c r="J1373" i="7"/>
  <c r="M1372" i="7"/>
  <c r="L1372" i="7"/>
  <c r="J1372" i="7"/>
  <c r="M1371" i="7"/>
  <c r="L1371" i="7"/>
  <c r="J1371" i="7"/>
  <c r="M1370" i="7"/>
  <c r="L1370" i="7"/>
  <c r="J1370" i="7"/>
  <c r="M1369" i="7"/>
  <c r="L1369" i="7"/>
  <c r="J1369" i="7"/>
  <c r="M1368" i="7"/>
  <c r="L1368" i="7"/>
  <c r="J1368" i="7"/>
  <c r="M1367" i="7"/>
  <c r="L1367" i="7"/>
  <c r="J1367" i="7"/>
  <c r="M1366" i="7"/>
  <c r="L1366" i="7"/>
  <c r="J1366" i="7"/>
  <c r="M1365" i="7"/>
  <c r="L1365" i="7"/>
  <c r="J1365" i="7"/>
  <c r="M1364" i="7"/>
  <c r="L1364" i="7"/>
  <c r="J1364" i="7"/>
  <c r="M1363" i="7"/>
  <c r="L1363" i="7"/>
  <c r="J1363" i="7"/>
  <c r="M1362" i="7"/>
  <c r="L1362" i="7"/>
  <c r="J1362" i="7"/>
  <c r="M1361" i="7"/>
  <c r="L1361" i="7"/>
  <c r="J1361" i="7"/>
  <c r="M1360" i="7"/>
  <c r="L1360" i="7"/>
  <c r="J1360" i="7"/>
  <c r="M1359" i="7"/>
  <c r="L1359" i="7"/>
  <c r="J1359" i="7"/>
  <c r="M1358" i="7"/>
  <c r="L1358" i="7"/>
  <c r="J1358" i="7"/>
  <c r="M1357" i="7"/>
  <c r="L1357" i="7"/>
  <c r="J1357" i="7"/>
  <c r="M1356" i="7"/>
  <c r="L1356" i="7"/>
  <c r="J1356" i="7"/>
  <c r="M1355" i="7"/>
  <c r="L1355" i="7"/>
  <c r="J1355" i="7"/>
  <c r="M1354" i="7"/>
  <c r="L1354" i="7"/>
  <c r="J1354" i="7"/>
  <c r="M1353" i="7"/>
  <c r="L1353" i="7"/>
  <c r="J1353" i="7"/>
  <c r="M1352" i="7"/>
  <c r="L1352" i="7"/>
  <c r="J1352" i="7"/>
  <c r="M1351" i="7"/>
  <c r="L1351" i="7"/>
  <c r="J1351" i="7"/>
  <c r="M1350" i="7"/>
  <c r="L1350" i="7"/>
  <c r="J1350" i="7"/>
  <c r="M1349" i="7"/>
  <c r="L1349" i="7"/>
  <c r="J1349" i="7"/>
  <c r="M1348" i="7"/>
  <c r="L1348" i="7"/>
  <c r="J1348" i="7"/>
  <c r="M1347" i="7"/>
  <c r="L1347" i="7"/>
  <c r="J1347" i="7"/>
  <c r="M1346" i="7"/>
  <c r="L1346" i="7"/>
  <c r="J1346" i="7"/>
  <c r="M1345" i="7"/>
  <c r="L1345" i="7"/>
  <c r="J1345" i="7"/>
  <c r="M1344" i="7"/>
  <c r="L1344" i="7"/>
  <c r="J1344" i="7"/>
  <c r="M1343" i="7"/>
  <c r="L1343" i="7"/>
  <c r="J1343" i="7"/>
  <c r="M1342" i="7"/>
  <c r="L1342" i="7"/>
  <c r="J1342" i="7"/>
  <c r="M1341" i="7"/>
  <c r="L1341" i="7"/>
  <c r="J1341" i="7"/>
  <c r="M1340" i="7"/>
  <c r="L1340" i="7"/>
  <c r="J1340" i="7"/>
  <c r="M1339" i="7"/>
  <c r="L1339" i="7"/>
  <c r="J1339" i="7"/>
  <c r="M1338" i="7"/>
  <c r="L1338" i="7"/>
  <c r="J1338" i="7"/>
  <c r="M1337" i="7"/>
  <c r="L1337" i="7"/>
  <c r="J1337" i="7"/>
  <c r="M1336" i="7"/>
  <c r="L1336" i="7"/>
  <c r="J1336" i="7"/>
  <c r="M1335" i="7"/>
  <c r="L1335" i="7"/>
  <c r="J1335" i="7"/>
  <c r="M1334" i="7"/>
  <c r="L1334" i="7"/>
  <c r="J1334" i="7"/>
  <c r="M1333" i="7"/>
  <c r="L1333" i="7"/>
  <c r="J1333" i="7"/>
  <c r="M1332" i="7"/>
  <c r="L1332" i="7"/>
  <c r="J1332" i="7"/>
  <c r="M1331" i="7"/>
  <c r="L1331" i="7"/>
  <c r="J1331" i="7"/>
  <c r="M1330" i="7"/>
  <c r="L1330" i="7"/>
  <c r="J1330" i="7"/>
  <c r="M1329" i="7"/>
  <c r="L1329" i="7"/>
  <c r="J1329" i="7"/>
  <c r="M1328" i="7"/>
  <c r="L1328" i="7"/>
  <c r="J1328" i="7"/>
  <c r="M1327" i="7"/>
  <c r="L1327" i="7"/>
  <c r="J1327" i="7"/>
  <c r="M1326" i="7"/>
  <c r="L1326" i="7"/>
  <c r="J1326" i="7"/>
  <c r="M1325" i="7"/>
  <c r="L1325" i="7"/>
  <c r="J1325" i="7"/>
  <c r="M1324" i="7"/>
  <c r="L1324" i="7"/>
  <c r="J1324" i="7"/>
  <c r="M1323" i="7"/>
  <c r="L1323" i="7"/>
  <c r="J1323" i="7"/>
  <c r="M1322" i="7"/>
  <c r="L1322" i="7"/>
  <c r="J1322" i="7"/>
  <c r="M1321" i="7"/>
  <c r="L1321" i="7"/>
  <c r="J1321" i="7"/>
  <c r="M1320" i="7"/>
  <c r="L1320" i="7"/>
  <c r="J1320" i="7"/>
  <c r="M1319" i="7"/>
  <c r="L1319" i="7"/>
  <c r="J1319" i="7"/>
  <c r="M1318" i="7"/>
  <c r="L1318" i="7"/>
  <c r="J1318" i="7"/>
  <c r="M1317" i="7"/>
  <c r="L1317" i="7"/>
  <c r="J1317" i="7"/>
  <c r="M1316" i="7"/>
  <c r="L1316" i="7"/>
  <c r="J1316" i="7"/>
  <c r="M1315" i="7"/>
  <c r="L1315" i="7"/>
  <c r="J1315" i="7"/>
  <c r="M1314" i="7"/>
  <c r="L1314" i="7"/>
  <c r="J1314" i="7"/>
  <c r="M1313" i="7"/>
  <c r="L1313" i="7"/>
  <c r="J1313" i="7"/>
  <c r="M1312" i="7"/>
  <c r="L1312" i="7"/>
  <c r="J1312" i="7"/>
  <c r="M1311" i="7"/>
  <c r="L1311" i="7"/>
  <c r="J1311" i="7"/>
  <c r="M1310" i="7"/>
  <c r="L1310" i="7"/>
  <c r="J1310" i="7"/>
  <c r="M1309" i="7"/>
  <c r="L1309" i="7"/>
  <c r="J1309" i="7"/>
  <c r="M1308" i="7"/>
  <c r="L1308" i="7"/>
  <c r="J1308" i="7"/>
  <c r="M1307" i="7"/>
  <c r="L1307" i="7"/>
  <c r="J1307" i="7"/>
  <c r="M1306" i="7"/>
  <c r="L1306" i="7"/>
  <c r="J1306" i="7"/>
  <c r="M1305" i="7"/>
  <c r="L1305" i="7"/>
  <c r="J1305" i="7"/>
  <c r="M1304" i="7"/>
  <c r="L1304" i="7"/>
  <c r="J1304" i="7"/>
  <c r="M1303" i="7"/>
  <c r="L1303" i="7"/>
  <c r="J1303" i="7"/>
  <c r="M1302" i="7"/>
  <c r="L1302" i="7"/>
  <c r="J1302" i="7"/>
  <c r="M1301" i="7"/>
  <c r="L1301" i="7"/>
  <c r="J1301" i="7"/>
  <c r="M1300" i="7"/>
  <c r="L1300" i="7"/>
  <c r="J1300" i="7"/>
  <c r="M1299" i="7"/>
  <c r="L1299" i="7"/>
  <c r="J1299" i="7"/>
  <c r="M1298" i="7"/>
  <c r="L1298" i="7"/>
  <c r="J1298" i="7"/>
  <c r="M1297" i="7"/>
  <c r="L1297" i="7"/>
  <c r="J1297" i="7"/>
  <c r="M1296" i="7"/>
  <c r="L1296" i="7"/>
  <c r="J1296" i="7"/>
  <c r="M1295" i="7"/>
  <c r="L1295" i="7"/>
  <c r="J1295" i="7"/>
  <c r="M1294" i="7"/>
  <c r="L1294" i="7"/>
  <c r="J1294" i="7"/>
  <c r="M1293" i="7"/>
  <c r="L1293" i="7"/>
  <c r="J1293" i="7"/>
  <c r="M1292" i="7"/>
  <c r="L1292" i="7"/>
  <c r="J1292" i="7"/>
  <c r="M1291" i="7"/>
  <c r="L1291" i="7"/>
  <c r="J1291" i="7"/>
  <c r="M1290" i="7"/>
  <c r="L1290" i="7"/>
  <c r="J1290" i="7"/>
  <c r="M1289" i="7"/>
  <c r="L1289" i="7"/>
  <c r="J1289" i="7"/>
  <c r="M1288" i="7"/>
  <c r="L1288" i="7"/>
  <c r="J1288" i="7"/>
  <c r="M1287" i="7"/>
  <c r="L1287" i="7"/>
  <c r="J1287" i="7"/>
  <c r="M1286" i="7"/>
  <c r="L1286" i="7"/>
  <c r="J1286" i="7"/>
  <c r="M1285" i="7"/>
  <c r="L1285" i="7"/>
  <c r="J1285" i="7"/>
  <c r="M1284" i="7"/>
  <c r="L1284" i="7"/>
  <c r="J1284" i="7"/>
  <c r="M1283" i="7"/>
  <c r="L1283" i="7"/>
  <c r="J1283" i="7"/>
  <c r="M1282" i="7"/>
  <c r="L1282" i="7"/>
  <c r="J1282" i="7"/>
  <c r="M1281" i="7"/>
  <c r="L1281" i="7"/>
  <c r="J1281" i="7"/>
  <c r="M1280" i="7"/>
  <c r="L1280" i="7"/>
  <c r="J1280" i="7"/>
  <c r="M1279" i="7"/>
  <c r="L1279" i="7"/>
  <c r="J1279" i="7"/>
  <c r="M1278" i="7"/>
  <c r="L1278" i="7"/>
  <c r="J1278" i="7"/>
  <c r="M1277" i="7"/>
  <c r="L1277" i="7"/>
  <c r="J1277" i="7"/>
  <c r="M1276" i="7"/>
  <c r="L1276" i="7"/>
  <c r="J1276" i="7"/>
  <c r="M1275" i="7"/>
  <c r="L1275" i="7"/>
  <c r="J1275" i="7"/>
  <c r="M1274" i="7"/>
  <c r="L1274" i="7"/>
  <c r="J1274" i="7"/>
  <c r="M1273" i="7"/>
  <c r="L1273" i="7"/>
  <c r="J1273" i="7"/>
  <c r="M1272" i="7"/>
  <c r="L1272" i="7"/>
  <c r="J1272" i="7"/>
  <c r="M1271" i="7"/>
  <c r="L1271" i="7"/>
  <c r="J1271" i="7"/>
  <c r="M1270" i="7"/>
  <c r="L1270" i="7"/>
  <c r="J1270" i="7"/>
  <c r="M1269" i="7"/>
  <c r="L1269" i="7"/>
  <c r="J1269" i="7"/>
  <c r="M1268" i="7"/>
  <c r="L1268" i="7"/>
  <c r="J1268" i="7"/>
  <c r="M1267" i="7"/>
  <c r="L1267" i="7"/>
  <c r="J1267" i="7"/>
  <c r="M1266" i="7"/>
  <c r="L1266" i="7"/>
  <c r="J1266" i="7"/>
  <c r="M1265" i="7"/>
  <c r="L1265" i="7"/>
  <c r="J1265" i="7"/>
  <c r="M1264" i="7"/>
  <c r="L1264" i="7"/>
  <c r="J1264" i="7"/>
  <c r="M1263" i="7"/>
  <c r="L1263" i="7"/>
  <c r="J1263" i="7"/>
  <c r="M1262" i="7"/>
  <c r="L1262" i="7"/>
  <c r="J1262" i="7"/>
  <c r="M1261" i="7"/>
  <c r="L1261" i="7"/>
  <c r="J1261" i="7"/>
  <c r="M1260" i="7"/>
  <c r="L1260" i="7"/>
  <c r="J1260" i="7"/>
  <c r="M1259" i="7"/>
  <c r="L1259" i="7"/>
  <c r="J1259" i="7"/>
  <c r="M1258" i="7"/>
  <c r="L1258" i="7"/>
  <c r="J1258" i="7"/>
  <c r="M1257" i="7"/>
  <c r="L1257" i="7"/>
  <c r="J1257" i="7"/>
  <c r="M1256" i="7"/>
  <c r="L1256" i="7"/>
  <c r="J1256" i="7"/>
  <c r="M1255" i="7"/>
  <c r="L1255" i="7"/>
  <c r="J1255" i="7"/>
  <c r="M1254" i="7"/>
  <c r="L1254" i="7"/>
  <c r="J1254" i="7"/>
  <c r="M1253" i="7"/>
  <c r="L1253" i="7"/>
  <c r="J1253" i="7"/>
  <c r="M1252" i="7"/>
  <c r="L1252" i="7"/>
  <c r="J1252" i="7"/>
  <c r="M1251" i="7"/>
  <c r="L1251" i="7"/>
  <c r="J1251" i="7"/>
  <c r="M1250" i="7"/>
  <c r="L1250" i="7"/>
  <c r="J1250" i="7"/>
  <c r="M1249" i="7"/>
  <c r="L1249" i="7"/>
  <c r="J1249" i="7"/>
  <c r="M1248" i="7"/>
  <c r="L1248" i="7"/>
  <c r="J1248" i="7"/>
  <c r="M1247" i="7"/>
  <c r="L1247" i="7"/>
  <c r="J1247" i="7"/>
  <c r="M1246" i="7"/>
  <c r="L1246" i="7"/>
  <c r="J1246" i="7"/>
  <c r="M1245" i="7"/>
  <c r="L1245" i="7"/>
  <c r="J1245" i="7"/>
  <c r="M1244" i="7"/>
  <c r="L1244" i="7"/>
  <c r="J1244" i="7"/>
  <c r="M1243" i="7"/>
  <c r="L1243" i="7"/>
  <c r="J1243" i="7"/>
  <c r="M1242" i="7"/>
  <c r="L1242" i="7"/>
  <c r="J1242" i="7"/>
  <c r="M1241" i="7"/>
  <c r="L1241" i="7"/>
  <c r="J1241" i="7"/>
  <c r="M1240" i="7"/>
  <c r="L1240" i="7"/>
  <c r="J1240" i="7"/>
  <c r="M1239" i="7"/>
  <c r="L1239" i="7"/>
  <c r="J1239" i="7"/>
  <c r="M1238" i="7"/>
  <c r="L1238" i="7"/>
  <c r="J1238" i="7"/>
  <c r="M1237" i="7"/>
  <c r="L1237" i="7"/>
  <c r="J1237" i="7"/>
  <c r="M1236" i="7"/>
  <c r="L1236" i="7"/>
  <c r="J1236" i="7"/>
  <c r="M1235" i="7"/>
  <c r="L1235" i="7"/>
  <c r="J1235" i="7"/>
  <c r="M1234" i="7"/>
  <c r="L1234" i="7"/>
  <c r="J1234" i="7"/>
  <c r="M1233" i="7"/>
  <c r="L1233" i="7"/>
  <c r="J1233" i="7"/>
  <c r="M1232" i="7"/>
  <c r="L1232" i="7"/>
  <c r="J1232" i="7"/>
  <c r="M1231" i="7"/>
  <c r="L1231" i="7"/>
  <c r="J1231" i="7"/>
  <c r="M1230" i="7"/>
  <c r="L1230" i="7"/>
  <c r="J1230" i="7"/>
  <c r="M1229" i="7"/>
  <c r="L1229" i="7"/>
  <c r="J1229" i="7"/>
  <c r="M1228" i="7"/>
  <c r="L1228" i="7"/>
  <c r="J1228" i="7"/>
  <c r="M1227" i="7"/>
  <c r="L1227" i="7"/>
  <c r="J1227" i="7"/>
  <c r="M1226" i="7"/>
  <c r="L1226" i="7"/>
  <c r="J1226" i="7"/>
  <c r="M1225" i="7"/>
  <c r="L1225" i="7"/>
  <c r="J1225" i="7"/>
  <c r="M1224" i="7"/>
  <c r="L1224" i="7"/>
  <c r="J1224" i="7"/>
  <c r="M1223" i="7"/>
  <c r="L1223" i="7"/>
  <c r="J1223" i="7"/>
  <c r="M1222" i="7"/>
  <c r="L1222" i="7"/>
  <c r="J1222" i="7"/>
  <c r="M1221" i="7"/>
  <c r="L1221" i="7"/>
  <c r="J1221" i="7"/>
  <c r="M1220" i="7"/>
  <c r="L1220" i="7"/>
  <c r="J1220" i="7"/>
  <c r="M1219" i="7"/>
  <c r="L1219" i="7"/>
  <c r="J1219" i="7"/>
  <c r="M1218" i="7"/>
  <c r="L1218" i="7"/>
  <c r="J1218" i="7"/>
  <c r="M1217" i="7"/>
  <c r="L1217" i="7"/>
  <c r="J1217" i="7"/>
  <c r="M1216" i="7"/>
  <c r="L1216" i="7"/>
  <c r="J1216" i="7"/>
  <c r="M1215" i="7"/>
  <c r="L1215" i="7"/>
  <c r="J1215" i="7"/>
  <c r="M1214" i="7"/>
  <c r="L1214" i="7"/>
  <c r="J1214" i="7"/>
  <c r="M1213" i="7"/>
  <c r="L1213" i="7"/>
  <c r="J1213" i="7"/>
  <c r="M1212" i="7"/>
  <c r="L1212" i="7"/>
  <c r="J1212" i="7"/>
  <c r="M1211" i="7"/>
  <c r="L1211" i="7"/>
  <c r="J1211" i="7"/>
  <c r="M1210" i="7"/>
  <c r="L1210" i="7"/>
  <c r="J1210" i="7"/>
  <c r="M1209" i="7"/>
  <c r="L1209" i="7"/>
  <c r="J1209" i="7"/>
  <c r="M1208" i="7"/>
  <c r="L1208" i="7"/>
  <c r="J1208" i="7"/>
  <c r="M1207" i="7"/>
  <c r="L1207" i="7"/>
  <c r="J1207" i="7"/>
  <c r="M1206" i="7"/>
  <c r="L1206" i="7"/>
  <c r="J1206" i="7"/>
  <c r="M1205" i="7"/>
  <c r="L1205" i="7"/>
  <c r="J1205" i="7"/>
  <c r="M1204" i="7"/>
  <c r="L1204" i="7"/>
  <c r="J1204" i="7"/>
  <c r="M1203" i="7"/>
  <c r="L1203" i="7"/>
  <c r="J1203" i="7"/>
  <c r="M1202" i="7"/>
  <c r="L1202" i="7"/>
  <c r="J1202" i="7"/>
  <c r="M1201" i="7"/>
  <c r="L1201" i="7"/>
  <c r="J1201" i="7"/>
  <c r="M1200" i="7"/>
  <c r="L1200" i="7"/>
  <c r="J1200" i="7"/>
  <c r="M1199" i="7"/>
  <c r="L1199" i="7"/>
  <c r="J1199" i="7"/>
  <c r="M1198" i="7"/>
  <c r="L1198" i="7"/>
  <c r="J1198" i="7"/>
  <c r="M1197" i="7"/>
  <c r="L1197" i="7"/>
  <c r="J1197" i="7"/>
  <c r="M1196" i="7"/>
  <c r="L1196" i="7"/>
  <c r="J1196" i="7"/>
  <c r="M1195" i="7"/>
  <c r="L1195" i="7"/>
  <c r="J1195" i="7"/>
  <c r="M1194" i="7"/>
  <c r="L1194" i="7"/>
  <c r="J1194" i="7"/>
  <c r="M1193" i="7"/>
  <c r="L1193" i="7"/>
  <c r="J1193" i="7"/>
  <c r="M1192" i="7"/>
  <c r="L1192" i="7"/>
  <c r="J1192" i="7"/>
  <c r="M1191" i="7"/>
  <c r="L1191" i="7"/>
  <c r="J1191" i="7"/>
  <c r="M1190" i="7"/>
  <c r="L1190" i="7"/>
  <c r="J1190" i="7"/>
  <c r="M1189" i="7"/>
  <c r="L1189" i="7"/>
  <c r="J1189" i="7"/>
  <c r="M1188" i="7"/>
  <c r="L1188" i="7"/>
  <c r="J1188" i="7"/>
  <c r="M1187" i="7"/>
  <c r="L1187" i="7"/>
  <c r="J1187" i="7"/>
  <c r="M1186" i="7"/>
  <c r="L1186" i="7"/>
  <c r="J1186" i="7"/>
  <c r="M1185" i="7"/>
  <c r="L1185" i="7"/>
  <c r="J1185" i="7"/>
  <c r="M1184" i="7"/>
  <c r="L1184" i="7"/>
  <c r="J1184" i="7"/>
  <c r="M1183" i="7"/>
  <c r="L1183" i="7"/>
  <c r="J1183" i="7"/>
  <c r="M1182" i="7"/>
  <c r="L1182" i="7"/>
  <c r="J1182" i="7"/>
  <c r="M1181" i="7"/>
  <c r="L1181" i="7"/>
  <c r="J1181" i="7"/>
  <c r="M1180" i="7"/>
  <c r="L1180" i="7"/>
  <c r="J1180" i="7"/>
  <c r="M1179" i="7"/>
  <c r="L1179" i="7"/>
  <c r="J1179" i="7"/>
  <c r="M1178" i="7"/>
  <c r="L1178" i="7"/>
  <c r="J1178" i="7"/>
  <c r="M1177" i="7"/>
  <c r="L1177" i="7"/>
  <c r="J1177" i="7"/>
  <c r="M1176" i="7"/>
  <c r="L1176" i="7"/>
  <c r="J1176" i="7"/>
  <c r="M1175" i="7"/>
  <c r="L1175" i="7"/>
  <c r="J1175" i="7"/>
  <c r="M1174" i="7"/>
  <c r="L1174" i="7"/>
  <c r="J1174" i="7"/>
  <c r="M1173" i="7"/>
  <c r="L1173" i="7"/>
  <c r="J1173" i="7"/>
  <c r="M1172" i="7"/>
  <c r="L1172" i="7"/>
  <c r="J1172" i="7"/>
  <c r="M1171" i="7"/>
  <c r="L1171" i="7"/>
  <c r="J1171" i="7"/>
  <c r="M1170" i="7"/>
  <c r="L1170" i="7"/>
  <c r="J1170" i="7"/>
  <c r="M1169" i="7"/>
  <c r="L1169" i="7"/>
  <c r="J1169" i="7"/>
  <c r="M1168" i="7"/>
  <c r="L1168" i="7"/>
  <c r="J1168" i="7"/>
  <c r="M1167" i="7"/>
  <c r="L1167" i="7"/>
  <c r="J1167" i="7"/>
  <c r="M1166" i="7"/>
  <c r="L1166" i="7"/>
  <c r="J1166" i="7"/>
  <c r="M1165" i="7"/>
  <c r="L1165" i="7"/>
  <c r="J1165" i="7"/>
  <c r="M1164" i="7"/>
  <c r="L1164" i="7"/>
  <c r="J1164" i="7"/>
  <c r="M1163" i="7"/>
  <c r="L1163" i="7"/>
  <c r="J1163" i="7"/>
  <c r="M1162" i="7"/>
  <c r="L1162" i="7"/>
  <c r="J1162" i="7"/>
  <c r="M1161" i="7"/>
  <c r="L1161" i="7"/>
  <c r="J1161" i="7"/>
  <c r="M1160" i="7"/>
  <c r="L1160" i="7"/>
  <c r="J1160" i="7"/>
  <c r="M1159" i="7"/>
  <c r="L1159" i="7"/>
  <c r="J1159" i="7"/>
  <c r="M1158" i="7"/>
  <c r="L1158" i="7"/>
  <c r="J1158" i="7"/>
  <c r="M1157" i="7"/>
  <c r="L1157" i="7"/>
  <c r="J1157" i="7"/>
  <c r="M1156" i="7"/>
  <c r="L1156" i="7"/>
  <c r="J1156" i="7"/>
  <c r="M1155" i="7"/>
  <c r="L1155" i="7"/>
  <c r="J1155" i="7"/>
  <c r="M1154" i="7"/>
  <c r="L1154" i="7"/>
  <c r="J1154" i="7"/>
  <c r="M1153" i="7"/>
  <c r="L1153" i="7"/>
  <c r="J1153" i="7"/>
  <c r="M1152" i="7"/>
  <c r="L1152" i="7"/>
  <c r="J1152" i="7"/>
  <c r="M1151" i="7"/>
  <c r="L1151" i="7"/>
  <c r="J1151" i="7"/>
  <c r="M1150" i="7"/>
  <c r="L1150" i="7"/>
  <c r="J1150" i="7"/>
  <c r="M1149" i="7"/>
  <c r="L1149" i="7"/>
  <c r="J1149" i="7"/>
  <c r="M1148" i="7"/>
  <c r="L1148" i="7"/>
  <c r="J1148" i="7"/>
  <c r="M1147" i="7"/>
  <c r="L1147" i="7"/>
  <c r="J1147" i="7"/>
  <c r="M1146" i="7"/>
  <c r="L1146" i="7"/>
  <c r="J1146" i="7"/>
  <c r="M1145" i="7"/>
  <c r="L1145" i="7"/>
  <c r="J1145" i="7"/>
  <c r="M1144" i="7"/>
  <c r="L1144" i="7"/>
  <c r="J1144" i="7"/>
  <c r="M1143" i="7"/>
  <c r="L1143" i="7"/>
  <c r="J1143" i="7"/>
  <c r="M1142" i="7"/>
  <c r="L1142" i="7"/>
  <c r="J1142" i="7"/>
  <c r="M1141" i="7"/>
  <c r="L1141" i="7"/>
  <c r="J1141" i="7"/>
  <c r="M1140" i="7"/>
  <c r="L1140" i="7"/>
  <c r="J1140" i="7"/>
  <c r="M1139" i="7"/>
  <c r="L1139" i="7"/>
  <c r="J1139" i="7"/>
  <c r="M1138" i="7"/>
  <c r="L1138" i="7"/>
  <c r="J1138" i="7"/>
  <c r="M1137" i="7"/>
  <c r="L1137" i="7"/>
  <c r="J1137" i="7"/>
  <c r="M1136" i="7"/>
  <c r="L1136" i="7"/>
  <c r="J1136" i="7"/>
  <c r="M1135" i="7"/>
  <c r="L1135" i="7"/>
  <c r="J1135" i="7"/>
  <c r="M1134" i="7"/>
  <c r="L1134" i="7"/>
  <c r="J1134" i="7"/>
  <c r="M1133" i="7"/>
  <c r="L1133" i="7"/>
  <c r="J1133" i="7"/>
  <c r="M1132" i="7"/>
  <c r="L1132" i="7"/>
  <c r="J1132" i="7"/>
  <c r="M1131" i="7"/>
  <c r="L1131" i="7"/>
  <c r="J1131" i="7"/>
  <c r="M1130" i="7"/>
  <c r="L1130" i="7"/>
  <c r="J1130" i="7"/>
  <c r="M1129" i="7"/>
  <c r="L1129" i="7"/>
  <c r="J1129" i="7"/>
  <c r="M1128" i="7"/>
  <c r="L1128" i="7"/>
  <c r="J1128" i="7"/>
  <c r="M1127" i="7"/>
  <c r="L1127" i="7"/>
  <c r="J1127" i="7"/>
  <c r="M1126" i="7"/>
  <c r="L1126" i="7"/>
  <c r="J1126" i="7"/>
  <c r="M1125" i="7"/>
  <c r="L1125" i="7"/>
  <c r="J1125" i="7"/>
  <c r="M1124" i="7"/>
  <c r="L1124" i="7"/>
  <c r="J1124" i="7"/>
  <c r="M1123" i="7"/>
  <c r="L1123" i="7"/>
  <c r="J1123" i="7"/>
  <c r="M1122" i="7"/>
  <c r="L1122" i="7"/>
  <c r="J1122" i="7"/>
  <c r="M1121" i="7"/>
  <c r="L1121" i="7"/>
  <c r="J1121" i="7"/>
  <c r="M1120" i="7"/>
  <c r="L1120" i="7"/>
  <c r="J1120" i="7"/>
  <c r="M1119" i="7"/>
  <c r="L1119" i="7"/>
  <c r="J1119" i="7"/>
  <c r="M1118" i="7"/>
  <c r="L1118" i="7"/>
  <c r="J1118" i="7"/>
  <c r="M1117" i="7"/>
  <c r="L1117" i="7"/>
  <c r="J1117" i="7"/>
  <c r="M1116" i="7"/>
  <c r="L1116" i="7"/>
  <c r="J1116" i="7"/>
  <c r="M1115" i="7"/>
  <c r="L1115" i="7"/>
  <c r="J1115" i="7"/>
  <c r="M1114" i="7"/>
  <c r="L1114" i="7"/>
  <c r="J1114" i="7"/>
  <c r="M1113" i="7"/>
  <c r="L1113" i="7"/>
  <c r="J1113" i="7"/>
  <c r="M1112" i="7"/>
  <c r="L1112" i="7"/>
  <c r="J1112" i="7"/>
  <c r="M1111" i="7"/>
  <c r="L1111" i="7"/>
  <c r="J1111" i="7"/>
  <c r="M1110" i="7"/>
  <c r="L1110" i="7"/>
  <c r="J1110" i="7"/>
  <c r="M1109" i="7"/>
  <c r="L1109" i="7"/>
  <c r="J1109" i="7"/>
  <c r="M1108" i="7"/>
  <c r="L1108" i="7"/>
  <c r="J1108" i="7"/>
  <c r="M1107" i="7"/>
  <c r="L1107" i="7"/>
  <c r="J1107" i="7"/>
  <c r="M1106" i="7"/>
  <c r="L1106" i="7"/>
  <c r="J1106" i="7"/>
  <c r="M1105" i="7"/>
  <c r="L1105" i="7"/>
  <c r="J1105" i="7"/>
  <c r="M1104" i="7"/>
  <c r="L1104" i="7"/>
  <c r="J1104" i="7"/>
  <c r="M1103" i="7"/>
  <c r="L1103" i="7"/>
  <c r="J1103" i="7"/>
  <c r="M1102" i="7"/>
  <c r="L1102" i="7"/>
  <c r="J1102" i="7"/>
  <c r="M1101" i="7"/>
  <c r="L1101" i="7"/>
  <c r="J1101" i="7"/>
  <c r="M1100" i="7"/>
  <c r="L1100" i="7"/>
  <c r="J1100" i="7"/>
  <c r="M1099" i="7"/>
  <c r="L1099" i="7"/>
  <c r="J1099" i="7"/>
  <c r="M1098" i="7"/>
  <c r="L1098" i="7"/>
  <c r="J1098" i="7"/>
  <c r="M1097" i="7"/>
  <c r="L1097" i="7"/>
  <c r="J1097" i="7"/>
  <c r="M1096" i="7"/>
  <c r="L1096" i="7"/>
  <c r="J1096" i="7"/>
  <c r="M1095" i="7"/>
  <c r="L1095" i="7"/>
  <c r="J1095" i="7"/>
  <c r="M1094" i="7"/>
  <c r="L1094" i="7"/>
  <c r="J1094" i="7"/>
  <c r="M1093" i="7"/>
  <c r="L1093" i="7"/>
  <c r="J1093" i="7"/>
  <c r="M1092" i="7"/>
  <c r="L1092" i="7"/>
  <c r="J1092" i="7"/>
  <c r="M1091" i="7"/>
  <c r="L1091" i="7"/>
  <c r="J1091" i="7"/>
  <c r="M1090" i="7"/>
  <c r="L1090" i="7"/>
  <c r="J1090" i="7"/>
  <c r="M1089" i="7"/>
  <c r="L1089" i="7"/>
  <c r="J1089" i="7"/>
  <c r="M1088" i="7"/>
  <c r="L1088" i="7"/>
  <c r="J1088" i="7"/>
  <c r="M1087" i="7"/>
  <c r="L1087" i="7"/>
  <c r="J1087" i="7"/>
  <c r="M1086" i="7"/>
  <c r="L1086" i="7"/>
  <c r="J1086" i="7"/>
  <c r="M1085" i="7"/>
  <c r="L1085" i="7"/>
  <c r="J1085" i="7"/>
  <c r="M1084" i="7"/>
  <c r="L1084" i="7"/>
  <c r="J1084" i="7"/>
  <c r="M1083" i="7"/>
  <c r="L1083" i="7"/>
  <c r="J1083" i="7"/>
  <c r="M1082" i="7"/>
  <c r="L1082" i="7"/>
  <c r="J1082" i="7"/>
  <c r="M1081" i="7"/>
  <c r="L1081" i="7"/>
  <c r="J1081" i="7"/>
  <c r="M1080" i="7"/>
  <c r="L1080" i="7"/>
  <c r="J1080" i="7"/>
  <c r="M1079" i="7"/>
  <c r="L1079" i="7"/>
  <c r="J1079" i="7"/>
  <c r="M1078" i="7"/>
  <c r="L1078" i="7"/>
  <c r="J1078" i="7"/>
  <c r="M1077" i="7"/>
  <c r="L1077" i="7"/>
  <c r="J1077" i="7"/>
  <c r="M1076" i="7"/>
  <c r="L1076" i="7"/>
  <c r="J1076" i="7"/>
  <c r="M1075" i="7"/>
  <c r="L1075" i="7"/>
  <c r="J1075" i="7"/>
  <c r="M1074" i="7"/>
  <c r="L1074" i="7"/>
  <c r="J1074" i="7"/>
  <c r="M1073" i="7"/>
  <c r="L1073" i="7"/>
  <c r="J1073" i="7"/>
  <c r="M1072" i="7"/>
  <c r="L1072" i="7"/>
  <c r="J1072" i="7"/>
  <c r="M1071" i="7"/>
  <c r="L1071" i="7"/>
  <c r="J1071" i="7"/>
  <c r="M1070" i="7"/>
  <c r="L1070" i="7"/>
  <c r="J1070" i="7"/>
  <c r="M1069" i="7"/>
  <c r="L1069" i="7"/>
  <c r="J1069" i="7"/>
  <c r="M1068" i="7"/>
  <c r="L1068" i="7"/>
  <c r="J1068" i="7"/>
  <c r="M1067" i="7"/>
  <c r="L1067" i="7"/>
  <c r="J1067" i="7"/>
  <c r="M1066" i="7"/>
  <c r="L1066" i="7"/>
  <c r="J1066" i="7"/>
  <c r="M1065" i="7"/>
  <c r="L1065" i="7"/>
  <c r="J1065" i="7"/>
  <c r="M1064" i="7"/>
  <c r="L1064" i="7"/>
  <c r="J1064" i="7"/>
  <c r="M1063" i="7"/>
  <c r="L1063" i="7"/>
  <c r="J1063" i="7"/>
  <c r="M1062" i="7"/>
  <c r="L1062" i="7"/>
  <c r="J1062" i="7"/>
  <c r="M1061" i="7"/>
  <c r="L1061" i="7"/>
  <c r="J1061" i="7"/>
  <c r="M1060" i="7"/>
  <c r="L1060" i="7"/>
  <c r="J1060" i="7"/>
  <c r="M1059" i="7"/>
  <c r="L1059" i="7"/>
  <c r="J1059" i="7"/>
  <c r="M1058" i="7"/>
  <c r="L1058" i="7"/>
  <c r="J1058" i="7"/>
  <c r="M1057" i="7"/>
  <c r="L1057" i="7"/>
  <c r="J1057" i="7"/>
  <c r="M1056" i="7"/>
  <c r="L1056" i="7"/>
  <c r="J1056" i="7"/>
  <c r="M1055" i="7"/>
  <c r="L1055" i="7"/>
  <c r="J1055" i="7"/>
  <c r="M1054" i="7"/>
  <c r="L1054" i="7"/>
  <c r="J1054" i="7"/>
  <c r="M1053" i="7"/>
  <c r="L1053" i="7"/>
  <c r="J1053" i="7"/>
  <c r="M1052" i="7"/>
  <c r="L1052" i="7"/>
  <c r="J1052" i="7"/>
  <c r="M1051" i="7"/>
  <c r="L1051" i="7"/>
  <c r="J1051" i="7"/>
  <c r="M1050" i="7"/>
  <c r="L1050" i="7"/>
  <c r="J1050" i="7"/>
  <c r="M1049" i="7"/>
  <c r="L1049" i="7"/>
  <c r="J1049" i="7"/>
  <c r="M1048" i="7"/>
  <c r="L1048" i="7"/>
  <c r="J1048" i="7"/>
  <c r="M1047" i="7"/>
  <c r="L1047" i="7"/>
  <c r="J1047" i="7"/>
  <c r="M1046" i="7"/>
  <c r="L1046" i="7"/>
  <c r="J1046" i="7"/>
  <c r="M1045" i="7"/>
  <c r="L1045" i="7"/>
  <c r="J1045" i="7"/>
  <c r="M1044" i="7"/>
  <c r="L1044" i="7"/>
  <c r="J1044" i="7"/>
  <c r="M1043" i="7"/>
  <c r="L1043" i="7"/>
  <c r="J1043" i="7"/>
  <c r="M1042" i="7"/>
  <c r="L1042" i="7"/>
  <c r="J1042" i="7"/>
  <c r="M1041" i="7"/>
  <c r="L1041" i="7"/>
  <c r="J1041" i="7"/>
  <c r="M1040" i="7"/>
  <c r="L1040" i="7"/>
  <c r="J1040" i="7"/>
  <c r="M1039" i="7"/>
  <c r="L1039" i="7"/>
  <c r="J1039" i="7"/>
  <c r="M1038" i="7"/>
  <c r="L1038" i="7"/>
  <c r="J1038" i="7"/>
  <c r="M1037" i="7"/>
  <c r="L1037" i="7"/>
  <c r="J1037" i="7"/>
  <c r="M1036" i="7"/>
  <c r="L1036" i="7"/>
  <c r="J1036" i="7"/>
  <c r="M1035" i="7"/>
  <c r="L1035" i="7"/>
  <c r="J1035" i="7"/>
  <c r="M1034" i="7"/>
  <c r="L1034" i="7"/>
  <c r="J1034" i="7"/>
  <c r="M1033" i="7"/>
  <c r="L1033" i="7"/>
  <c r="J1033" i="7"/>
  <c r="M1032" i="7"/>
  <c r="L1032" i="7"/>
  <c r="J1032" i="7"/>
  <c r="M1031" i="7"/>
  <c r="L1031" i="7"/>
  <c r="J1031" i="7"/>
  <c r="M1030" i="7"/>
  <c r="L1030" i="7"/>
  <c r="J1030" i="7"/>
  <c r="M1029" i="7"/>
  <c r="L1029" i="7"/>
  <c r="J1029" i="7"/>
  <c r="M1028" i="7"/>
  <c r="L1028" i="7"/>
  <c r="J1028" i="7"/>
  <c r="M1027" i="7"/>
  <c r="L1027" i="7"/>
  <c r="J1027" i="7"/>
  <c r="M1026" i="7"/>
  <c r="L1026" i="7"/>
  <c r="J1026" i="7"/>
  <c r="M1025" i="7"/>
  <c r="L1025" i="7"/>
  <c r="J1025" i="7"/>
  <c r="M1024" i="7"/>
  <c r="L1024" i="7"/>
  <c r="J1024" i="7"/>
  <c r="M1023" i="7"/>
  <c r="L1023" i="7"/>
  <c r="J1023" i="7"/>
  <c r="M1022" i="7"/>
  <c r="L1022" i="7"/>
  <c r="J1022" i="7"/>
  <c r="M1021" i="7"/>
  <c r="L1021" i="7"/>
  <c r="J1021" i="7"/>
  <c r="M1020" i="7"/>
  <c r="L1020" i="7"/>
  <c r="J1020" i="7"/>
  <c r="M1019" i="7"/>
  <c r="L1019" i="7"/>
  <c r="J1019" i="7"/>
  <c r="M1018" i="7"/>
  <c r="L1018" i="7"/>
  <c r="J1018" i="7"/>
  <c r="M1017" i="7"/>
  <c r="L1017" i="7"/>
  <c r="J1017" i="7"/>
  <c r="M1016" i="7"/>
  <c r="L1016" i="7"/>
  <c r="J1016" i="7"/>
  <c r="M1015" i="7"/>
  <c r="L1015" i="7"/>
  <c r="J1015" i="7"/>
  <c r="M1014" i="7"/>
  <c r="L1014" i="7"/>
  <c r="J1014" i="7"/>
  <c r="M1013" i="7"/>
  <c r="L1013" i="7"/>
  <c r="J1013" i="7"/>
  <c r="M1012" i="7"/>
  <c r="L1012" i="7"/>
  <c r="J1012" i="7"/>
  <c r="M1011" i="7"/>
  <c r="L1011" i="7"/>
  <c r="J1011" i="7"/>
  <c r="M1010" i="7"/>
  <c r="L1010" i="7"/>
  <c r="J1010" i="7"/>
  <c r="M1009" i="7"/>
  <c r="L1009" i="7"/>
  <c r="J1009" i="7"/>
  <c r="M1008" i="7"/>
  <c r="L1008" i="7"/>
  <c r="J1008" i="7"/>
  <c r="M1007" i="7"/>
  <c r="L1007" i="7"/>
  <c r="J1007" i="7"/>
  <c r="M1006" i="7"/>
  <c r="L1006" i="7"/>
  <c r="J1006" i="7"/>
  <c r="M1005" i="7"/>
  <c r="L1005" i="7"/>
  <c r="J1005" i="7"/>
  <c r="M1004" i="7"/>
  <c r="L1004" i="7"/>
  <c r="J1004" i="7"/>
  <c r="M1003" i="7"/>
  <c r="L1003" i="7"/>
  <c r="J1003" i="7"/>
  <c r="M1002" i="7"/>
  <c r="L1002" i="7"/>
  <c r="J1002" i="7"/>
  <c r="M1001" i="7"/>
  <c r="L1001" i="7"/>
  <c r="J1001" i="7"/>
  <c r="M1000" i="7"/>
  <c r="L1000" i="7"/>
  <c r="J1000" i="7"/>
  <c r="M999" i="7"/>
  <c r="L999" i="7"/>
  <c r="J999" i="7"/>
  <c r="M998" i="7"/>
  <c r="L998" i="7"/>
  <c r="J998" i="7"/>
  <c r="M997" i="7"/>
  <c r="L997" i="7"/>
  <c r="J997" i="7"/>
  <c r="M996" i="7"/>
  <c r="L996" i="7"/>
  <c r="J996" i="7"/>
  <c r="M995" i="7"/>
  <c r="L995" i="7"/>
  <c r="J995" i="7"/>
  <c r="M994" i="7"/>
  <c r="L994" i="7"/>
  <c r="J994" i="7"/>
  <c r="M993" i="7"/>
  <c r="L993" i="7"/>
  <c r="J993" i="7"/>
  <c r="M992" i="7"/>
  <c r="L992" i="7"/>
  <c r="J992" i="7"/>
  <c r="M991" i="7"/>
  <c r="L991" i="7"/>
  <c r="J991" i="7"/>
  <c r="M990" i="7"/>
  <c r="L990" i="7"/>
  <c r="J990" i="7"/>
  <c r="M989" i="7"/>
  <c r="L989" i="7"/>
  <c r="J989" i="7"/>
  <c r="M988" i="7"/>
  <c r="L988" i="7"/>
  <c r="J988" i="7"/>
  <c r="M987" i="7"/>
  <c r="L987" i="7"/>
  <c r="J987" i="7"/>
  <c r="M986" i="7"/>
  <c r="L986" i="7"/>
  <c r="J986" i="7"/>
  <c r="M985" i="7"/>
  <c r="L985" i="7"/>
  <c r="J985" i="7"/>
  <c r="M984" i="7"/>
  <c r="L984" i="7"/>
  <c r="J984" i="7"/>
  <c r="M983" i="7"/>
  <c r="L983" i="7"/>
  <c r="J983" i="7"/>
  <c r="M982" i="7"/>
  <c r="L982" i="7"/>
  <c r="J982" i="7"/>
  <c r="M981" i="7"/>
  <c r="L981" i="7"/>
  <c r="J981" i="7"/>
  <c r="M980" i="7"/>
  <c r="L980" i="7"/>
  <c r="J980" i="7"/>
  <c r="M979" i="7"/>
  <c r="L979" i="7"/>
  <c r="J979" i="7"/>
  <c r="M978" i="7"/>
  <c r="L978" i="7"/>
  <c r="J978" i="7"/>
  <c r="M977" i="7"/>
  <c r="L977" i="7"/>
  <c r="J977" i="7"/>
  <c r="M976" i="7"/>
  <c r="L976" i="7"/>
  <c r="J976" i="7"/>
  <c r="M975" i="7"/>
  <c r="L975" i="7"/>
  <c r="J975" i="7"/>
  <c r="M974" i="7"/>
  <c r="L974" i="7"/>
  <c r="J974" i="7"/>
  <c r="M973" i="7"/>
  <c r="L973" i="7"/>
  <c r="J973" i="7"/>
  <c r="M972" i="7"/>
  <c r="L972" i="7"/>
  <c r="J972" i="7"/>
  <c r="M971" i="7"/>
  <c r="L971" i="7"/>
  <c r="J971" i="7"/>
  <c r="M970" i="7"/>
  <c r="L970" i="7"/>
  <c r="J970" i="7"/>
  <c r="M969" i="7"/>
  <c r="L969" i="7"/>
  <c r="J969" i="7"/>
  <c r="M968" i="7"/>
  <c r="L968" i="7"/>
  <c r="J968" i="7"/>
  <c r="M967" i="7"/>
  <c r="L967" i="7"/>
  <c r="J967" i="7"/>
  <c r="M966" i="7"/>
  <c r="L966" i="7"/>
  <c r="J966" i="7"/>
  <c r="M965" i="7"/>
  <c r="L965" i="7"/>
  <c r="J965" i="7"/>
  <c r="M964" i="7"/>
  <c r="L964" i="7"/>
  <c r="J964" i="7"/>
  <c r="M963" i="7"/>
  <c r="L963" i="7"/>
  <c r="J963" i="7"/>
  <c r="M962" i="7"/>
  <c r="L962" i="7"/>
  <c r="J962" i="7"/>
  <c r="M961" i="7"/>
  <c r="L961" i="7"/>
  <c r="J961" i="7"/>
  <c r="M960" i="7"/>
  <c r="L960" i="7"/>
  <c r="J960" i="7"/>
  <c r="M959" i="7"/>
  <c r="L959" i="7"/>
  <c r="J959" i="7"/>
  <c r="M958" i="7"/>
  <c r="L958" i="7"/>
  <c r="J958" i="7"/>
  <c r="M957" i="7"/>
  <c r="L957" i="7"/>
  <c r="J957" i="7"/>
  <c r="M956" i="7"/>
  <c r="L956" i="7"/>
  <c r="J956" i="7"/>
  <c r="M955" i="7"/>
  <c r="L955" i="7"/>
  <c r="J955" i="7"/>
  <c r="M954" i="7"/>
  <c r="L954" i="7"/>
  <c r="J954" i="7"/>
  <c r="M953" i="7"/>
  <c r="L953" i="7"/>
  <c r="J953" i="7"/>
  <c r="M952" i="7"/>
  <c r="L952" i="7"/>
  <c r="J952" i="7"/>
  <c r="M951" i="7"/>
  <c r="L951" i="7"/>
  <c r="J951" i="7"/>
  <c r="M950" i="7"/>
  <c r="L950" i="7"/>
  <c r="J950" i="7"/>
  <c r="M949" i="7"/>
  <c r="L949" i="7"/>
  <c r="J949" i="7"/>
  <c r="M948" i="7"/>
  <c r="L948" i="7"/>
  <c r="J948" i="7"/>
  <c r="M947" i="7"/>
  <c r="L947" i="7"/>
  <c r="J947" i="7"/>
  <c r="M946" i="7"/>
  <c r="L946" i="7"/>
  <c r="J946" i="7"/>
  <c r="M945" i="7"/>
  <c r="L945" i="7"/>
  <c r="J945" i="7"/>
  <c r="M944" i="7"/>
  <c r="L944" i="7"/>
  <c r="J944" i="7"/>
  <c r="M943" i="7"/>
  <c r="L943" i="7"/>
  <c r="J943" i="7"/>
  <c r="M942" i="7"/>
  <c r="L942" i="7"/>
  <c r="J942" i="7"/>
  <c r="M941" i="7"/>
  <c r="L941" i="7"/>
  <c r="J941" i="7"/>
  <c r="M940" i="7"/>
  <c r="L940" i="7"/>
  <c r="J940" i="7"/>
  <c r="M939" i="7"/>
  <c r="L939" i="7"/>
  <c r="J939" i="7"/>
  <c r="M938" i="7"/>
  <c r="L938" i="7"/>
  <c r="J938" i="7"/>
  <c r="M937" i="7"/>
  <c r="L937" i="7"/>
  <c r="J937" i="7"/>
  <c r="M936" i="7"/>
  <c r="L936" i="7"/>
  <c r="J936" i="7"/>
  <c r="M935" i="7"/>
  <c r="L935" i="7"/>
  <c r="J935" i="7"/>
  <c r="M934" i="7"/>
  <c r="L934" i="7"/>
  <c r="J934" i="7"/>
  <c r="M933" i="7"/>
  <c r="L933" i="7"/>
  <c r="J933" i="7"/>
  <c r="M932" i="7"/>
  <c r="L932" i="7"/>
  <c r="J932" i="7"/>
  <c r="M931" i="7"/>
  <c r="L931" i="7"/>
  <c r="J931" i="7"/>
  <c r="M930" i="7"/>
  <c r="L930" i="7"/>
  <c r="J930" i="7"/>
  <c r="M929" i="7"/>
  <c r="L929" i="7"/>
  <c r="J929" i="7"/>
  <c r="M928" i="7"/>
  <c r="L928" i="7"/>
  <c r="J928" i="7"/>
  <c r="M927" i="7"/>
  <c r="L927" i="7"/>
  <c r="J927" i="7"/>
  <c r="M926" i="7"/>
  <c r="L926" i="7"/>
  <c r="J926" i="7"/>
  <c r="M925" i="7"/>
  <c r="L925" i="7"/>
  <c r="J925" i="7"/>
  <c r="M924" i="7"/>
  <c r="L924" i="7"/>
  <c r="J924" i="7"/>
  <c r="M923" i="7"/>
  <c r="L923" i="7"/>
  <c r="J923" i="7"/>
  <c r="M922" i="7"/>
  <c r="L922" i="7"/>
  <c r="J922" i="7"/>
  <c r="M921" i="7"/>
  <c r="L921" i="7"/>
  <c r="J921" i="7"/>
  <c r="M920" i="7"/>
  <c r="L920" i="7"/>
  <c r="J920" i="7"/>
  <c r="M919" i="7"/>
  <c r="L919" i="7"/>
  <c r="J919" i="7"/>
  <c r="M918" i="7"/>
  <c r="L918" i="7"/>
  <c r="J918" i="7"/>
  <c r="M917" i="7"/>
  <c r="L917" i="7"/>
  <c r="J917" i="7"/>
  <c r="M916" i="7"/>
  <c r="L916" i="7"/>
  <c r="J916" i="7"/>
  <c r="M915" i="7"/>
  <c r="L915" i="7"/>
  <c r="J915" i="7"/>
  <c r="M914" i="7"/>
  <c r="L914" i="7"/>
  <c r="J914" i="7"/>
  <c r="M913" i="7"/>
  <c r="L913" i="7"/>
  <c r="J913" i="7"/>
  <c r="M912" i="7"/>
  <c r="L912" i="7"/>
  <c r="J912" i="7"/>
  <c r="M911" i="7"/>
  <c r="L911" i="7"/>
  <c r="J911" i="7"/>
  <c r="M910" i="7"/>
  <c r="L910" i="7"/>
  <c r="J910" i="7"/>
  <c r="M909" i="7"/>
  <c r="L909" i="7"/>
  <c r="J909" i="7"/>
  <c r="M908" i="7"/>
  <c r="L908" i="7"/>
  <c r="J908" i="7"/>
  <c r="M907" i="7"/>
  <c r="L907" i="7"/>
  <c r="J907" i="7"/>
  <c r="M906" i="7"/>
  <c r="L906" i="7"/>
  <c r="J906" i="7"/>
  <c r="M905" i="7"/>
  <c r="L905" i="7"/>
  <c r="J905" i="7"/>
  <c r="M904" i="7"/>
  <c r="L904" i="7"/>
  <c r="J904" i="7"/>
  <c r="M903" i="7"/>
  <c r="L903" i="7"/>
  <c r="J903" i="7"/>
  <c r="M902" i="7"/>
  <c r="L902" i="7"/>
  <c r="J902" i="7"/>
  <c r="M901" i="7"/>
  <c r="L901" i="7"/>
  <c r="J901" i="7"/>
  <c r="M900" i="7"/>
  <c r="L900" i="7"/>
  <c r="J900" i="7"/>
  <c r="M899" i="7"/>
  <c r="L899" i="7"/>
  <c r="J899" i="7"/>
  <c r="M898" i="7"/>
  <c r="L898" i="7"/>
  <c r="J898" i="7"/>
  <c r="M897" i="7"/>
  <c r="L897" i="7"/>
  <c r="J897" i="7"/>
  <c r="M896" i="7"/>
  <c r="L896" i="7"/>
  <c r="J896" i="7"/>
  <c r="M895" i="7"/>
  <c r="L895" i="7"/>
  <c r="J895" i="7"/>
  <c r="M894" i="7"/>
  <c r="L894" i="7"/>
  <c r="J894" i="7"/>
  <c r="M893" i="7"/>
  <c r="L893" i="7"/>
  <c r="J893" i="7"/>
  <c r="M892" i="7"/>
  <c r="L892" i="7"/>
  <c r="J892" i="7"/>
  <c r="M891" i="7"/>
  <c r="L891" i="7"/>
  <c r="J891" i="7"/>
  <c r="M890" i="7"/>
  <c r="L890" i="7"/>
  <c r="J890" i="7"/>
  <c r="M889" i="7"/>
  <c r="L889" i="7"/>
  <c r="J889" i="7"/>
  <c r="M888" i="7"/>
  <c r="L888" i="7"/>
  <c r="J888" i="7"/>
  <c r="M887" i="7"/>
  <c r="L887" i="7"/>
  <c r="J887" i="7"/>
  <c r="M886" i="7"/>
  <c r="L886" i="7"/>
  <c r="J886" i="7"/>
  <c r="M885" i="7"/>
  <c r="L885" i="7"/>
  <c r="J885" i="7"/>
  <c r="M884" i="7"/>
  <c r="L884" i="7"/>
  <c r="J884" i="7"/>
  <c r="M883" i="7"/>
  <c r="L883" i="7"/>
  <c r="J883" i="7"/>
  <c r="M882" i="7"/>
  <c r="L882" i="7"/>
  <c r="J882" i="7"/>
  <c r="M881" i="7"/>
  <c r="L881" i="7"/>
  <c r="J881" i="7"/>
  <c r="M880" i="7"/>
  <c r="L880" i="7"/>
  <c r="J880" i="7"/>
  <c r="M879" i="7"/>
  <c r="L879" i="7"/>
  <c r="J879" i="7"/>
  <c r="M878" i="7"/>
  <c r="L878" i="7"/>
  <c r="J878" i="7"/>
  <c r="M877" i="7"/>
  <c r="L877" i="7"/>
  <c r="J877" i="7"/>
  <c r="M876" i="7"/>
  <c r="L876" i="7"/>
  <c r="J876" i="7"/>
  <c r="M875" i="7"/>
  <c r="L875" i="7"/>
  <c r="J875" i="7"/>
  <c r="M874" i="7"/>
  <c r="L874" i="7"/>
  <c r="J874" i="7"/>
  <c r="M873" i="7"/>
  <c r="L873" i="7"/>
  <c r="J873" i="7"/>
  <c r="M872" i="7"/>
  <c r="L872" i="7"/>
  <c r="J872" i="7"/>
  <c r="M871" i="7"/>
  <c r="L871" i="7"/>
  <c r="J871" i="7"/>
  <c r="M870" i="7"/>
  <c r="L870" i="7"/>
  <c r="J870" i="7"/>
  <c r="M869" i="7"/>
  <c r="L869" i="7"/>
  <c r="J869" i="7"/>
  <c r="M868" i="7"/>
  <c r="L868" i="7"/>
  <c r="J868" i="7"/>
  <c r="M867" i="7"/>
  <c r="L867" i="7"/>
  <c r="J867" i="7"/>
  <c r="M866" i="7"/>
  <c r="L866" i="7"/>
  <c r="J866" i="7"/>
  <c r="M865" i="7"/>
  <c r="L865" i="7"/>
  <c r="J865" i="7"/>
  <c r="M864" i="7"/>
  <c r="L864" i="7"/>
  <c r="J864" i="7"/>
  <c r="M863" i="7"/>
  <c r="L863" i="7"/>
  <c r="J863" i="7"/>
  <c r="M862" i="7"/>
  <c r="L862" i="7"/>
  <c r="J862" i="7"/>
  <c r="M861" i="7"/>
  <c r="L861" i="7"/>
  <c r="J861" i="7"/>
  <c r="M860" i="7"/>
  <c r="L860" i="7"/>
  <c r="J860" i="7"/>
  <c r="M859" i="7"/>
  <c r="L859" i="7"/>
  <c r="J859" i="7"/>
  <c r="M858" i="7"/>
  <c r="L858" i="7"/>
  <c r="J858" i="7"/>
  <c r="M857" i="7"/>
  <c r="L857" i="7"/>
  <c r="J857" i="7"/>
  <c r="M856" i="7"/>
  <c r="L856" i="7"/>
  <c r="J856" i="7"/>
  <c r="M855" i="7"/>
  <c r="L855" i="7"/>
  <c r="J855" i="7"/>
  <c r="M854" i="7"/>
  <c r="L854" i="7"/>
  <c r="J854" i="7"/>
  <c r="M853" i="7"/>
  <c r="L853" i="7"/>
  <c r="J853" i="7"/>
  <c r="M852" i="7"/>
  <c r="L852" i="7"/>
  <c r="J852" i="7"/>
  <c r="M851" i="7"/>
  <c r="L851" i="7"/>
  <c r="J851" i="7"/>
  <c r="M850" i="7"/>
  <c r="L850" i="7"/>
  <c r="J850" i="7"/>
  <c r="M849" i="7"/>
  <c r="L849" i="7"/>
  <c r="J849" i="7"/>
  <c r="M848" i="7"/>
  <c r="L848" i="7"/>
  <c r="J848" i="7"/>
  <c r="M847" i="7"/>
  <c r="L847" i="7"/>
  <c r="J847" i="7"/>
  <c r="M846" i="7"/>
  <c r="L846" i="7"/>
  <c r="J846" i="7"/>
  <c r="M845" i="7"/>
  <c r="L845" i="7"/>
  <c r="J845" i="7"/>
  <c r="M844" i="7"/>
  <c r="L844" i="7"/>
  <c r="J844" i="7"/>
  <c r="M843" i="7"/>
  <c r="L843" i="7"/>
  <c r="J843" i="7"/>
  <c r="M842" i="7"/>
  <c r="L842" i="7"/>
  <c r="J842" i="7"/>
  <c r="M841" i="7"/>
  <c r="L841" i="7"/>
  <c r="J841" i="7"/>
  <c r="M840" i="7"/>
  <c r="L840" i="7"/>
  <c r="J840" i="7"/>
  <c r="M839" i="7"/>
  <c r="L839" i="7"/>
  <c r="J839" i="7"/>
  <c r="M838" i="7"/>
  <c r="L838" i="7"/>
  <c r="J838" i="7"/>
  <c r="M837" i="7"/>
  <c r="L837" i="7"/>
  <c r="J837" i="7"/>
  <c r="M836" i="7"/>
  <c r="L836" i="7"/>
  <c r="J836" i="7"/>
  <c r="M835" i="7"/>
  <c r="L835" i="7"/>
  <c r="J835" i="7"/>
  <c r="M834" i="7"/>
  <c r="L834" i="7"/>
  <c r="J834" i="7"/>
  <c r="M833" i="7"/>
  <c r="L833" i="7"/>
  <c r="J833" i="7"/>
  <c r="M832" i="7"/>
  <c r="L832" i="7"/>
  <c r="J832" i="7"/>
  <c r="M831" i="7"/>
  <c r="L831" i="7"/>
  <c r="J831" i="7"/>
  <c r="M830" i="7"/>
  <c r="L830" i="7"/>
  <c r="J830" i="7"/>
  <c r="M829" i="7"/>
  <c r="L829" i="7"/>
  <c r="J829" i="7"/>
  <c r="M828" i="7"/>
  <c r="L828" i="7"/>
  <c r="J828" i="7"/>
  <c r="M827" i="7"/>
  <c r="L827" i="7"/>
  <c r="J827" i="7"/>
  <c r="M826" i="7"/>
  <c r="L826" i="7"/>
  <c r="J826" i="7"/>
  <c r="M825" i="7"/>
  <c r="L825" i="7"/>
  <c r="J825" i="7"/>
  <c r="M824" i="7"/>
  <c r="L824" i="7"/>
  <c r="J824" i="7"/>
  <c r="M823" i="7"/>
  <c r="L823" i="7"/>
  <c r="J823" i="7"/>
  <c r="M822" i="7"/>
  <c r="L822" i="7"/>
  <c r="J822" i="7"/>
  <c r="M821" i="7"/>
  <c r="L821" i="7"/>
  <c r="J821" i="7"/>
  <c r="M820" i="7"/>
  <c r="L820" i="7"/>
  <c r="J820" i="7"/>
  <c r="M819" i="7"/>
  <c r="L819" i="7"/>
  <c r="J819" i="7"/>
  <c r="M818" i="7"/>
  <c r="L818" i="7"/>
  <c r="J818" i="7"/>
  <c r="M817" i="7"/>
  <c r="L817" i="7"/>
  <c r="J817" i="7"/>
  <c r="M816" i="7"/>
  <c r="L816" i="7"/>
  <c r="J816" i="7"/>
  <c r="M815" i="7"/>
  <c r="L815" i="7"/>
  <c r="J815" i="7"/>
  <c r="M814" i="7"/>
  <c r="L814" i="7"/>
  <c r="J814" i="7"/>
  <c r="M813" i="7"/>
  <c r="L813" i="7"/>
  <c r="J813" i="7"/>
  <c r="M812" i="7"/>
  <c r="L812" i="7"/>
  <c r="J812" i="7"/>
  <c r="M811" i="7"/>
  <c r="L811" i="7"/>
  <c r="J811" i="7"/>
  <c r="M810" i="7"/>
  <c r="L810" i="7"/>
  <c r="J810" i="7"/>
  <c r="M809" i="7"/>
  <c r="L809" i="7"/>
  <c r="J809" i="7"/>
  <c r="M808" i="7"/>
  <c r="L808" i="7"/>
  <c r="J808" i="7"/>
  <c r="M807" i="7"/>
  <c r="L807" i="7"/>
  <c r="J807" i="7"/>
  <c r="M806" i="7"/>
  <c r="L806" i="7"/>
  <c r="J806" i="7"/>
  <c r="M805" i="7"/>
  <c r="L805" i="7"/>
  <c r="J805" i="7"/>
  <c r="M804" i="7"/>
  <c r="L804" i="7"/>
  <c r="J804" i="7"/>
  <c r="M803" i="7"/>
  <c r="L803" i="7"/>
  <c r="J803" i="7"/>
  <c r="M802" i="7"/>
  <c r="L802" i="7"/>
  <c r="J802" i="7"/>
  <c r="M801" i="7"/>
  <c r="L801" i="7"/>
  <c r="J801" i="7"/>
  <c r="M800" i="7"/>
  <c r="L800" i="7"/>
  <c r="J800" i="7"/>
  <c r="M799" i="7"/>
  <c r="L799" i="7"/>
  <c r="J799" i="7"/>
  <c r="M798" i="7"/>
  <c r="L798" i="7"/>
  <c r="J798" i="7"/>
  <c r="M797" i="7"/>
  <c r="L797" i="7"/>
  <c r="J797" i="7"/>
  <c r="M796" i="7"/>
  <c r="L796" i="7"/>
  <c r="J796" i="7"/>
  <c r="M795" i="7"/>
  <c r="L795" i="7"/>
  <c r="J795" i="7"/>
  <c r="M794" i="7"/>
  <c r="L794" i="7"/>
  <c r="J794" i="7"/>
  <c r="M793" i="7"/>
  <c r="L793" i="7"/>
  <c r="J793" i="7"/>
  <c r="M792" i="7"/>
  <c r="L792" i="7"/>
  <c r="J792" i="7"/>
  <c r="M791" i="7"/>
  <c r="L791" i="7"/>
  <c r="J791" i="7"/>
  <c r="M790" i="7"/>
  <c r="L790" i="7"/>
  <c r="J790" i="7"/>
  <c r="M789" i="7"/>
  <c r="L789" i="7"/>
  <c r="J789" i="7"/>
  <c r="M788" i="7"/>
  <c r="L788" i="7"/>
  <c r="J788" i="7"/>
  <c r="M787" i="7"/>
  <c r="L787" i="7"/>
  <c r="J787" i="7"/>
  <c r="M786" i="7"/>
  <c r="L786" i="7"/>
  <c r="J786" i="7"/>
  <c r="M785" i="7"/>
  <c r="L785" i="7"/>
  <c r="J785" i="7"/>
  <c r="M784" i="7"/>
  <c r="L784" i="7"/>
  <c r="J784" i="7"/>
  <c r="M783" i="7"/>
  <c r="L783" i="7"/>
  <c r="J783" i="7"/>
  <c r="M782" i="7"/>
  <c r="L782" i="7"/>
  <c r="J782" i="7"/>
  <c r="M781" i="7"/>
  <c r="L781" i="7"/>
  <c r="J781" i="7"/>
  <c r="M780" i="7"/>
  <c r="L780" i="7"/>
  <c r="J780" i="7"/>
  <c r="M779" i="7"/>
  <c r="L779" i="7"/>
  <c r="J779" i="7"/>
  <c r="M778" i="7"/>
  <c r="L778" i="7"/>
  <c r="J778" i="7"/>
  <c r="M777" i="7"/>
  <c r="L777" i="7"/>
  <c r="J777" i="7"/>
  <c r="M776" i="7"/>
  <c r="L776" i="7"/>
  <c r="J776" i="7"/>
  <c r="M775" i="7"/>
  <c r="L775" i="7"/>
  <c r="J775" i="7"/>
  <c r="M774" i="7"/>
  <c r="L774" i="7"/>
  <c r="J774" i="7"/>
  <c r="M773" i="7"/>
  <c r="L773" i="7"/>
  <c r="J773" i="7"/>
  <c r="M772" i="7"/>
  <c r="L772" i="7"/>
  <c r="J772" i="7"/>
  <c r="M771" i="7"/>
  <c r="L771" i="7"/>
  <c r="J771" i="7"/>
  <c r="M770" i="7"/>
  <c r="L770" i="7"/>
  <c r="J770" i="7"/>
  <c r="M769" i="7"/>
  <c r="L769" i="7"/>
  <c r="J769" i="7"/>
  <c r="M768" i="7"/>
  <c r="L768" i="7"/>
  <c r="J768" i="7"/>
  <c r="M767" i="7"/>
  <c r="L767" i="7"/>
  <c r="J767" i="7"/>
  <c r="M766" i="7"/>
  <c r="L766" i="7"/>
  <c r="J766" i="7"/>
  <c r="M765" i="7"/>
  <c r="L765" i="7"/>
  <c r="J765" i="7"/>
  <c r="M764" i="7"/>
  <c r="L764" i="7"/>
  <c r="J764" i="7"/>
  <c r="M763" i="7"/>
  <c r="L763" i="7"/>
  <c r="J763" i="7"/>
  <c r="M762" i="7"/>
  <c r="L762" i="7"/>
  <c r="J762" i="7"/>
  <c r="M761" i="7"/>
  <c r="L761" i="7"/>
  <c r="J761" i="7"/>
  <c r="M760" i="7"/>
  <c r="L760" i="7"/>
  <c r="J760" i="7"/>
  <c r="M759" i="7"/>
  <c r="L759" i="7"/>
  <c r="J759" i="7"/>
  <c r="M758" i="7"/>
  <c r="L758" i="7"/>
  <c r="J758" i="7"/>
  <c r="M757" i="7"/>
  <c r="L757" i="7"/>
  <c r="J757" i="7"/>
  <c r="M756" i="7"/>
  <c r="L756" i="7"/>
  <c r="J756" i="7"/>
  <c r="M755" i="7"/>
  <c r="L755" i="7"/>
  <c r="J755" i="7"/>
  <c r="M754" i="7"/>
  <c r="L754" i="7"/>
  <c r="J754" i="7"/>
  <c r="M753" i="7"/>
  <c r="L753" i="7"/>
  <c r="J753" i="7"/>
  <c r="M752" i="7"/>
  <c r="L752" i="7"/>
  <c r="J752" i="7"/>
  <c r="M751" i="7"/>
  <c r="L751" i="7"/>
  <c r="J751" i="7"/>
  <c r="M750" i="7"/>
  <c r="L750" i="7"/>
  <c r="J750" i="7"/>
  <c r="M749" i="7"/>
  <c r="L749" i="7"/>
  <c r="J749" i="7"/>
  <c r="M748" i="7"/>
  <c r="L748" i="7"/>
  <c r="J748" i="7"/>
  <c r="M747" i="7"/>
  <c r="L747" i="7"/>
  <c r="J747" i="7"/>
  <c r="M746" i="7"/>
  <c r="L746" i="7"/>
  <c r="J746" i="7"/>
  <c r="M745" i="7"/>
  <c r="L745" i="7"/>
  <c r="J745" i="7"/>
  <c r="M744" i="7"/>
  <c r="L744" i="7"/>
  <c r="J744" i="7"/>
  <c r="M743" i="7"/>
  <c r="L743" i="7"/>
  <c r="J743" i="7"/>
  <c r="M742" i="7"/>
  <c r="L742" i="7"/>
  <c r="J742" i="7"/>
  <c r="M741" i="7"/>
  <c r="L741" i="7"/>
  <c r="J741" i="7"/>
  <c r="M740" i="7"/>
  <c r="L740" i="7"/>
  <c r="J740" i="7"/>
  <c r="M739" i="7"/>
  <c r="L739" i="7"/>
  <c r="J739" i="7"/>
  <c r="M738" i="7"/>
  <c r="L738" i="7"/>
  <c r="J738" i="7"/>
  <c r="M737" i="7"/>
  <c r="L737" i="7"/>
  <c r="J737" i="7"/>
  <c r="M736" i="7"/>
  <c r="L736" i="7"/>
  <c r="J736" i="7"/>
  <c r="M735" i="7"/>
  <c r="L735" i="7"/>
  <c r="J735" i="7"/>
  <c r="M734" i="7"/>
  <c r="L734" i="7"/>
  <c r="J734" i="7"/>
  <c r="M733" i="7"/>
  <c r="L733" i="7"/>
  <c r="J733" i="7"/>
  <c r="M732" i="7"/>
  <c r="L732" i="7"/>
  <c r="J732" i="7"/>
  <c r="M731" i="7"/>
  <c r="L731" i="7"/>
  <c r="J731" i="7"/>
  <c r="M730" i="7"/>
  <c r="L730" i="7"/>
  <c r="J730" i="7"/>
  <c r="M729" i="7"/>
  <c r="L729" i="7"/>
  <c r="J729" i="7"/>
  <c r="M728" i="7"/>
  <c r="L728" i="7"/>
  <c r="J728" i="7"/>
  <c r="M727" i="7"/>
  <c r="L727" i="7"/>
  <c r="J727" i="7"/>
  <c r="M726" i="7"/>
  <c r="L726" i="7"/>
  <c r="J726" i="7"/>
  <c r="M725" i="7"/>
  <c r="L725" i="7"/>
  <c r="J725" i="7"/>
  <c r="M724" i="7"/>
  <c r="L724" i="7"/>
  <c r="J724" i="7"/>
  <c r="M723" i="7"/>
  <c r="L723" i="7"/>
  <c r="J723" i="7"/>
  <c r="M722" i="7"/>
  <c r="L722" i="7"/>
  <c r="J722" i="7"/>
  <c r="M721" i="7"/>
  <c r="L721" i="7"/>
  <c r="J721" i="7"/>
  <c r="M720" i="7"/>
  <c r="L720" i="7"/>
  <c r="J720" i="7"/>
  <c r="M719" i="7"/>
  <c r="L719" i="7"/>
  <c r="J719" i="7"/>
  <c r="M718" i="7"/>
  <c r="L718" i="7"/>
  <c r="J718" i="7"/>
  <c r="M717" i="7"/>
  <c r="L717" i="7"/>
  <c r="J717" i="7"/>
  <c r="M716" i="7"/>
  <c r="L716" i="7"/>
  <c r="J716" i="7"/>
  <c r="M715" i="7"/>
  <c r="L715" i="7"/>
  <c r="J715" i="7"/>
  <c r="M714" i="7"/>
  <c r="L714" i="7"/>
  <c r="J714" i="7"/>
  <c r="M713" i="7"/>
  <c r="L713" i="7"/>
  <c r="J713" i="7"/>
  <c r="M712" i="7"/>
  <c r="L712" i="7"/>
  <c r="J712" i="7"/>
  <c r="M711" i="7"/>
  <c r="L711" i="7"/>
  <c r="J711" i="7"/>
  <c r="M710" i="7"/>
  <c r="L710" i="7"/>
  <c r="J710" i="7"/>
  <c r="M709" i="7"/>
  <c r="L709" i="7"/>
  <c r="J709" i="7"/>
  <c r="M708" i="7"/>
  <c r="L708" i="7"/>
  <c r="J708" i="7"/>
  <c r="M707" i="7"/>
  <c r="L707" i="7"/>
  <c r="J707" i="7"/>
  <c r="M706" i="7"/>
  <c r="L706" i="7"/>
  <c r="J706" i="7"/>
  <c r="M705" i="7"/>
  <c r="L705" i="7"/>
  <c r="J705" i="7"/>
  <c r="M704" i="7"/>
  <c r="L704" i="7"/>
  <c r="J704" i="7"/>
  <c r="M703" i="7"/>
  <c r="L703" i="7"/>
  <c r="J703" i="7"/>
  <c r="M702" i="7"/>
  <c r="L702" i="7"/>
  <c r="J702" i="7"/>
  <c r="M701" i="7"/>
  <c r="L701" i="7"/>
  <c r="J701" i="7"/>
  <c r="M700" i="7"/>
  <c r="L700" i="7"/>
  <c r="J700" i="7"/>
  <c r="M699" i="7"/>
  <c r="L699" i="7"/>
  <c r="J699" i="7"/>
  <c r="M698" i="7"/>
  <c r="L698" i="7"/>
  <c r="J698" i="7"/>
  <c r="M697" i="7"/>
  <c r="L697" i="7"/>
  <c r="J697" i="7"/>
  <c r="M696" i="7"/>
  <c r="L696" i="7"/>
  <c r="J696" i="7"/>
  <c r="M695" i="7"/>
  <c r="L695" i="7"/>
  <c r="J695" i="7"/>
  <c r="M694" i="7"/>
  <c r="L694" i="7"/>
  <c r="J694" i="7"/>
  <c r="M693" i="7"/>
  <c r="L693" i="7"/>
  <c r="J693" i="7"/>
  <c r="M692" i="7"/>
  <c r="L692" i="7"/>
  <c r="J692" i="7"/>
  <c r="M691" i="7"/>
  <c r="L691" i="7"/>
  <c r="J691" i="7"/>
  <c r="M690" i="7"/>
  <c r="L690" i="7"/>
  <c r="J690" i="7"/>
  <c r="M689" i="7"/>
  <c r="L689" i="7"/>
  <c r="J689" i="7"/>
  <c r="M688" i="7"/>
  <c r="L688" i="7"/>
  <c r="J688" i="7"/>
  <c r="M687" i="7"/>
  <c r="L687" i="7"/>
  <c r="J687" i="7"/>
  <c r="M686" i="7"/>
  <c r="L686" i="7"/>
  <c r="J686" i="7"/>
  <c r="M685" i="7"/>
  <c r="L685" i="7"/>
  <c r="J685" i="7"/>
  <c r="M684" i="7"/>
  <c r="L684" i="7"/>
  <c r="J684" i="7"/>
  <c r="M683" i="7"/>
  <c r="L683" i="7"/>
  <c r="J683" i="7"/>
  <c r="M682" i="7"/>
  <c r="L682" i="7"/>
  <c r="J682" i="7"/>
  <c r="M681" i="7"/>
  <c r="L681" i="7"/>
  <c r="J681" i="7"/>
  <c r="M680" i="7"/>
  <c r="L680" i="7"/>
  <c r="J680" i="7"/>
  <c r="M679" i="7"/>
  <c r="L679" i="7"/>
  <c r="J679" i="7"/>
  <c r="M678" i="7"/>
  <c r="L678" i="7"/>
  <c r="J678" i="7"/>
  <c r="M677" i="7"/>
  <c r="L677" i="7"/>
  <c r="J677" i="7"/>
  <c r="M676" i="7"/>
  <c r="L676" i="7"/>
  <c r="J676" i="7"/>
  <c r="M675" i="7"/>
  <c r="L675" i="7"/>
  <c r="J675" i="7"/>
  <c r="M674" i="7"/>
  <c r="L674" i="7"/>
  <c r="J674" i="7"/>
  <c r="M673" i="7"/>
  <c r="L673" i="7"/>
  <c r="J673" i="7"/>
  <c r="M672" i="7"/>
  <c r="L672" i="7"/>
  <c r="J672" i="7"/>
  <c r="M671" i="7"/>
  <c r="L671" i="7"/>
  <c r="J671" i="7"/>
  <c r="M670" i="7"/>
  <c r="L670" i="7"/>
  <c r="J670" i="7"/>
  <c r="M669" i="7"/>
  <c r="L669" i="7"/>
  <c r="J669" i="7"/>
  <c r="M668" i="7"/>
  <c r="L668" i="7"/>
  <c r="J668" i="7"/>
  <c r="M667" i="7"/>
  <c r="L667" i="7"/>
  <c r="J667" i="7"/>
  <c r="M666" i="7"/>
  <c r="L666" i="7"/>
  <c r="J666" i="7"/>
  <c r="M665" i="7"/>
  <c r="L665" i="7"/>
  <c r="J665" i="7"/>
  <c r="M664" i="7"/>
  <c r="L664" i="7"/>
  <c r="J664" i="7"/>
  <c r="M663" i="7"/>
  <c r="L663" i="7"/>
  <c r="J663" i="7"/>
  <c r="M662" i="7"/>
  <c r="L662" i="7"/>
  <c r="J662" i="7"/>
  <c r="M661" i="7"/>
  <c r="L661" i="7"/>
  <c r="J661" i="7"/>
  <c r="M660" i="7"/>
  <c r="L660" i="7"/>
  <c r="J660" i="7"/>
  <c r="M659" i="7"/>
  <c r="L659" i="7"/>
  <c r="J659" i="7"/>
  <c r="M658" i="7"/>
  <c r="L658" i="7"/>
  <c r="J658" i="7"/>
  <c r="M657" i="7"/>
  <c r="L657" i="7"/>
  <c r="J657" i="7"/>
  <c r="M656" i="7"/>
  <c r="L656" i="7"/>
  <c r="J656" i="7"/>
  <c r="M655" i="7"/>
  <c r="L655" i="7"/>
  <c r="J655" i="7"/>
  <c r="M654" i="7"/>
  <c r="L654" i="7"/>
  <c r="J654" i="7"/>
  <c r="M653" i="7"/>
  <c r="L653" i="7"/>
  <c r="J653" i="7"/>
  <c r="M652" i="7"/>
  <c r="L652" i="7"/>
  <c r="J652" i="7"/>
  <c r="M651" i="7"/>
  <c r="L651" i="7"/>
  <c r="J651" i="7"/>
  <c r="M650" i="7"/>
  <c r="L650" i="7"/>
  <c r="J650" i="7"/>
  <c r="M649" i="7"/>
  <c r="L649" i="7"/>
  <c r="J649" i="7"/>
  <c r="M648" i="7"/>
  <c r="L648" i="7"/>
  <c r="J648" i="7"/>
  <c r="M647" i="7"/>
  <c r="L647" i="7"/>
  <c r="J647" i="7"/>
  <c r="M646" i="7"/>
  <c r="L646" i="7"/>
  <c r="J646" i="7"/>
  <c r="M645" i="7"/>
  <c r="L645" i="7"/>
  <c r="J645" i="7"/>
  <c r="M644" i="7"/>
  <c r="L644" i="7"/>
  <c r="J644" i="7"/>
  <c r="M643" i="7"/>
  <c r="L643" i="7"/>
  <c r="J643" i="7"/>
  <c r="M642" i="7"/>
  <c r="L642" i="7"/>
  <c r="J642" i="7"/>
  <c r="M641" i="7"/>
  <c r="L641" i="7"/>
  <c r="J641" i="7"/>
  <c r="M640" i="7"/>
  <c r="L640" i="7"/>
  <c r="J640" i="7"/>
  <c r="M639" i="7"/>
  <c r="L639" i="7"/>
  <c r="J639" i="7"/>
  <c r="M638" i="7"/>
  <c r="L638" i="7"/>
  <c r="J638" i="7"/>
  <c r="M637" i="7"/>
  <c r="L637" i="7"/>
  <c r="J637" i="7"/>
  <c r="M636" i="7"/>
  <c r="L636" i="7"/>
  <c r="J636" i="7"/>
  <c r="M635" i="7"/>
  <c r="L635" i="7"/>
  <c r="J635" i="7"/>
  <c r="M634" i="7"/>
  <c r="L634" i="7"/>
  <c r="J634" i="7"/>
  <c r="M633" i="7"/>
  <c r="L633" i="7"/>
  <c r="J633" i="7"/>
  <c r="M632" i="7"/>
  <c r="L632" i="7"/>
  <c r="J632" i="7"/>
  <c r="M631" i="7"/>
  <c r="L631" i="7"/>
  <c r="J631" i="7"/>
  <c r="M630" i="7"/>
  <c r="L630" i="7"/>
  <c r="J630" i="7"/>
  <c r="M629" i="7"/>
  <c r="L629" i="7"/>
  <c r="J629" i="7"/>
  <c r="M628" i="7"/>
  <c r="L628" i="7"/>
  <c r="J628" i="7"/>
  <c r="M627" i="7"/>
  <c r="L627" i="7"/>
  <c r="J627" i="7"/>
  <c r="M626" i="7"/>
  <c r="L626" i="7"/>
  <c r="J626" i="7"/>
  <c r="M625" i="7"/>
  <c r="L625" i="7"/>
  <c r="J625" i="7"/>
  <c r="M624" i="7"/>
  <c r="L624" i="7"/>
  <c r="J624" i="7"/>
  <c r="M623" i="7"/>
  <c r="L623" i="7"/>
  <c r="J623" i="7"/>
  <c r="M622" i="7"/>
  <c r="L622" i="7"/>
  <c r="J622" i="7"/>
  <c r="M621" i="7"/>
  <c r="L621" i="7"/>
  <c r="J621" i="7"/>
  <c r="M620" i="7"/>
  <c r="L620" i="7"/>
  <c r="J620" i="7"/>
  <c r="M619" i="7"/>
  <c r="L619" i="7"/>
  <c r="J619" i="7"/>
  <c r="M618" i="7"/>
  <c r="L618" i="7"/>
  <c r="J618" i="7"/>
  <c r="M617" i="7"/>
  <c r="L617" i="7"/>
  <c r="J617" i="7"/>
  <c r="M616" i="7"/>
  <c r="L616" i="7"/>
  <c r="J616" i="7"/>
  <c r="M615" i="7"/>
  <c r="L615" i="7"/>
  <c r="J615" i="7"/>
  <c r="M614" i="7"/>
  <c r="L614" i="7"/>
  <c r="J614" i="7"/>
  <c r="M613" i="7"/>
  <c r="L613" i="7"/>
  <c r="J613" i="7"/>
  <c r="M612" i="7"/>
  <c r="L612" i="7"/>
  <c r="J612" i="7"/>
  <c r="M611" i="7"/>
  <c r="L611" i="7"/>
  <c r="J611" i="7"/>
  <c r="M610" i="7"/>
  <c r="L610" i="7"/>
  <c r="J610" i="7"/>
  <c r="M609" i="7"/>
  <c r="L609" i="7"/>
  <c r="J609" i="7"/>
  <c r="M608" i="7"/>
  <c r="L608" i="7"/>
  <c r="J608" i="7"/>
  <c r="M607" i="7"/>
  <c r="L607" i="7"/>
  <c r="J607" i="7"/>
  <c r="M606" i="7"/>
  <c r="L606" i="7"/>
  <c r="J606" i="7"/>
  <c r="M605" i="7"/>
  <c r="L605" i="7"/>
  <c r="J605" i="7"/>
  <c r="M604" i="7"/>
  <c r="L604" i="7"/>
  <c r="J604" i="7"/>
  <c r="M603" i="7"/>
  <c r="L603" i="7"/>
  <c r="J603" i="7"/>
  <c r="M602" i="7"/>
  <c r="L602" i="7"/>
  <c r="J602" i="7"/>
  <c r="M601" i="7"/>
  <c r="L601" i="7"/>
  <c r="J601" i="7"/>
  <c r="M600" i="7"/>
  <c r="L600" i="7"/>
  <c r="J600" i="7"/>
  <c r="M599" i="7"/>
  <c r="L599" i="7"/>
  <c r="J599" i="7"/>
  <c r="M598" i="7"/>
  <c r="L598" i="7"/>
  <c r="J598" i="7"/>
  <c r="M597" i="7"/>
  <c r="L597" i="7"/>
  <c r="J597" i="7"/>
  <c r="M596" i="7"/>
  <c r="L596" i="7"/>
  <c r="J596" i="7"/>
  <c r="M595" i="7"/>
  <c r="L595" i="7"/>
  <c r="J595" i="7"/>
  <c r="M594" i="7"/>
  <c r="L594" i="7"/>
  <c r="J594" i="7"/>
  <c r="M593" i="7"/>
  <c r="L593" i="7"/>
  <c r="J593" i="7"/>
  <c r="M592" i="7"/>
  <c r="L592" i="7"/>
  <c r="J592" i="7"/>
  <c r="M591" i="7"/>
  <c r="L591" i="7"/>
  <c r="J591" i="7"/>
  <c r="M590" i="7"/>
  <c r="L590" i="7"/>
  <c r="J590" i="7"/>
  <c r="M589" i="7"/>
  <c r="L589" i="7"/>
  <c r="J589" i="7"/>
  <c r="M588" i="7"/>
  <c r="L588" i="7"/>
  <c r="J588" i="7"/>
  <c r="M587" i="7"/>
  <c r="L587" i="7"/>
  <c r="J587" i="7"/>
  <c r="M586" i="7"/>
  <c r="L586" i="7"/>
  <c r="J586" i="7"/>
  <c r="M585" i="7"/>
  <c r="L585" i="7"/>
  <c r="J585" i="7"/>
  <c r="M584" i="7"/>
  <c r="L584" i="7"/>
  <c r="J584" i="7"/>
  <c r="M583" i="7"/>
  <c r="L583" i="7"/>
  <c r="J583" i="7"/>
  <c r="M582" i="7"/>
  <c r="L582" i="7"/>
  <c r="J582" i="7"/>
  <c r="M581" i="7"/>
  <c r="L581" i="7"/>
  <c r="J581" i="7"/>
  <c r="M580" i="7"/>
  <c r="L580" i="7"/>
  <c r="J580" i="7"/>
  <c r="M579" i="7"/>
  <c r="L579" i="7"/>
  <c r="J579" i="7"/>
  <c r="M578" i="7"/>
  <c r="L578" i="7"/>
  <c r="J578" i="7"/>
  <c r="M577" i="7"/>
  <c r="L577" i="7"/>
  <c r="J577" i="7"/>
  <c r="M576" i="7"/>
  <c r="L576" i="7"/>
  <c r="J576" i="7"/>
  <c r="M575" i="7"/>
  <c r="L575" i="7"/>
  <c r="J575" i="7"/>
  <c r="M574" i="7"/>
  <c r="L574" i="7"/>
  <c r="J574" i="7"/>
  <c r="M573" i="7"/>
  <c r="L573" i="7"/>
  <c r="J573" i="7"/>
  <c r="M572" i="7"/>
  <c r="L572" i="7"/>
  <c r="J572" i="7"/>
  <c r="M571" i="7"/>
  <c r="L571" i="7"/>
  <c r="J571" i="7"/>
  <c r="M570" i="7"/>
  <c r="L570" i="7"/>
  <c r="J570" i="7"/>
  <c r="M569" i="7"/>
  <c r="L569" i="7"/>
  <c r="J569" i="7"/>
  <c r="M568" i="7"/>
  <c r="L568" i="7"/>
  <c r="J568" i="7"/>
  <c r="M567" i="7"/>
  <c r="L567" i="7"/>
  <c r="J567" i="7"/>
  <c r="M566" i="7"/>
  <c r="L566" i="7"/>
  <c r="J566" i="7"/>
  <c r="M565" i="7"/>
  <c r="L565" i="7"/>
  <c r="J565" i="7"/>
  <c r="M564" i="7"/>
  <c r="L564" i="7"/>
  <c r="J564" i="7"/>
  <c r="M563" i="7"/>
  <c r="L563" i="7"/>
  <c r="J563" i="7"/>
  <c r="M562" i="7"/>
  <c r="L562" i="7"/>
  <c r="J562" i="7"/>
  <c r="M561" i="7"/>
  <c r="L561" i="7"/>
  <c r="J561" i="7"/>
  <c r="M560" i="7"/>
  <c r="L560" i="7"/>
  <c r="J560" i="7"/>
  <c r="M559" i="7"/>
  <c r="L559" i="7"/>
  <c r="J559" i="7"/>
  <c r="M558" i="7"/>
  <c r="L558" i="7"/>
  <c r="J558" i="7"/>
  <c r="M557" i="7"/>
  <c r="L557" i="7"/>
  <c r="J557" i="7"/>
  <c r="M556" i="7"/>
  <c r="L556" i="7"/>
  <c r="J556" i="7"/>
  <c r="M555" i="7"/>
  <c r="L555" i="7"/>
  <c r="J555" i="7"/>
  <c r="M554" i="7"/>
  <c r="L554" i="7"/>
  <c r="J554" i="7"/>
  <c r="M553" i="7"/>
  <c r="L553" i="7"/>
  <c r="J553" i="7"/>
  <c r="M552" i="7"/>
  <c r="L552" i="7"/>
  <c r="J552" i="7"/>
  <c r="M551" i="7"/>
  <c r="L551" i="7"/>
  <c r="J551" i="7"/>
  <c r="M550" i="7"/>
  <c r="L550" i="7"/>
  <c r="J550" i="7"/>
  <c r="M549" i="7"/>
  <c r="L549" i="7"/>
  <c r="J549" i="7"/>
  <c r="M548" i="7"/>
  <c r="L548" i="7"/>
  <c r="J548" i="7"/>
  <c r="M547" i="7"/>
  <c r="L547" i="7"/>
  <c r="J547" i="7"/>
  <c r="M546" i="7"/>
  <c r="L546" i="7"/>
  <c r="J546" i="7"/>
  <c r="M545" i="7"/>
  <c r="L545" i="7"/>
  <c r="J545" i="7"/>
  <c r="M544" i="7"/>
  <c r="L544" i="7"/>
  <c r="J544" i="7"/>
  <c r="M543" i="7"/>
  <c r="L543" i="7"/>
  <c r="J543" i="7"/>
  <c r="M542" i="7"/>
  <c r="L542" i="7"/>
  <c r="J542" i="7"/>
  <c r="M541" i="7"/>
  <c r="L541" i="7"/>
  <c r="J541" i="7"/>
  <c r="M540" i="7"/>
  <c r="L540" i="7"/>
  <c r="J540" i="7"/>
  <c r="M539" i="7"/>
  <c r="L539" i="7"/>
  <c r="J539" i="7"/>
  <c r="M538" i="7"/>
  <c r="L538" i="7"/>
  <c r="J538" i="7"/>
  <c r="M537" i="7"/>
  <c r="L537" i="7"/>
  <c r="J537" i="7"/>
  <c r="M536" i="7"/>
  <c r="L536" i="7"/>
  <c r="J536" i="7"/>
  <c r="M535" i="7"/>
  <c r="L535" i="7"/>
  <c r="J535" i="7"/>
  <c r="M534" i="7"/>
  <c r="L534" i="7"/>
  <c r="J534" i="7"/>
  <c r="M533" i="7"/>
  <c r="L533" i="7"/>
  <c r="J533" i="7"/>
  <c r="M532" i="7"/>
  <c r="L532" i="7"/>
  <c r="J532" i="7"/>
  <c r="M531" i="7"/>
  <c r="L531" i="7"/>
  <c r="J531" i="7"/>
  <c r="M530" i="7"/>
  <c r="L530" i="7"/>
  <c r="J530" i="7"/>
  <c r="M529" i="7"/>
  <c r="L529" i="7"/>
  <c r="J529" i="7"/>
  <c r="M528" i="7"/>
  <c r="L528" i="7"/>
  <c r="J528" i="7"/>
  <c r="M527" i="7"/>
  <c r="L527" i="7"/>
  <c r="J527" i="7"/>
  <c r="M526" i="7"/>
  <c r="L526" i="7"/>
  <c r="J526" i="7"/>
  <c r="M525" i="7"/>
  <c r="L525" i="7"/>
  <c r="J525" i="7"/>
  <c r="M524" i="7"/>
  <c r="L524" i="7"/>
  <c r="J524" i="7"/>
  <c r="M523" i="7"/>
  <c r="L523" i="7"/>
  <c r="J523" i="7"/>
  <c r="M522" i="7"/>
  <c r="L522" i="7"/>
  <c r="J522" i="7"/>
  <c r="M521" i="7"/>
  <c r="L521" i="7"/>
  <c r="J521" i="7"/>
  <c r="M520" i="7"/>
  <c r="L520" i="7"/>
  <c r="J520" i="7"/>
  <c r="M519" i="7"/>
  <c r="L519" i="7"/>
  <c r="J519" i="7"/>
  <c r="M518" i="7"/>
  <c r="L518" i="7"/>
  <c r="J518" i="7"/>
  <c r="M517" i="7"/>
  <c r="L517" i="7"/>
  <c r="J517" i="7"/>
  <c r="M516" i="7"/>
  <c r="L516" i="7"/>
  <c r="J516" i="7"/>
  <c r="M515" i="7"/>
  <c r="L515" i="7"/>
  <c r="J515" i="7"/>
  <c r="M514" i="7"/>
  <c r="L514" i="7"/>
  <c r="J514" i="7"/>
  <c r="M513" i="7"/>
  <c r="L513" i="7"/>
  <c r="J513" i="7"/>
  <c r="M512" i="7"/>
  <c r="L512" i="7"/>
  <c r="J512" i="7"/>
  <c r="M511" i="7"/>
  <c r="L511" i="7"/>
  <c r="J511" i="7"/>
  <c r="M510" i="7"/>
  <c r="L510" i="7"/>
  <c r="J510" i="7"/>
  <c r="M509" i="7"/>
  <c r="L509" i="7"/>
  <c r="J509" i="7"/>
  <c r="M508" i="7"/>
  <c r="L508" i="7"/>
  <c r="J508" i="7"/>
  <c r="M507" i="7"/>
  <c r="L507" i="7"/>
  <c r="J507" i="7"/>
  <c r="M506" i="7"/>
  <c r="L506" i="7"/>
  <c r="J506" i="7"/>
  <c r="M505" i="7"/>
  <c r="L505" i="7"/>
  <c r="J505" i="7"/>
  <c r="M504" i="7"/>
  <c r="L504" i="7"/>
  <c r="J504" i="7"/>
  <c r="M503" i="7"/>
  <c r="L503" i="7"/>
  <c r="J503" i="7"/>
  <c r="M502" i="7"/>
  <c r="L502" i="7"/>
  <c r="J502" i="7"/>
  <c r="M501" i="7"/>
  <c r="L501" i="7"/>
  <c r="J501" i="7"/>
  <c r="M500" i="7"/>
  <c r="L500" i="7"/>
  <c r="J500" i="7"/>
  <c r="M499" i="7"/>
  <c r="L499" i="7"/>
  <c r="J499" i="7"/>
  <c r="M498" i="7"/>
  <c r="L498" i="7"/>
  <c r="J498" i="7"/>
  <c r="M497" i="7"/>
  <c r="L497" i="7"/>
  <c r="J497" i="7"/>
  <c r="M496" i="7"/>
  <c r="L496" i="7"/>
  <c r="J496" i="7"/>
  <c r="M495" i="7"/>
  <c r="L495" i="7"/>
  <c r="J495" i="7"/>
  <c r="M494" i="7"/>
  <c r="L494" i="7"/>
  <c r="J494" i="7"/>
  <c r="M493" i="7"/>
  <c r="L493" i="7"/>
  <c r="J493" i="7"/>
  <c r="M492" i="7"/>
  <c r="L492" i="7"/>
  <c r="J492" i="7"/>
  <c r="M491" i="7"/>
  <c r="L491" i="7"/>
  <c r="J491" i="7"/>
  <c r="M490" i="7"/>
  <c r="L490" i="7"/>
  <c r="J490" i="7"/>
  <c r="M489" i="7"/>
  <c r="L489" i="7"/>
  <c r="J489" i="7"/>
  <c r="M488" i="7"/>
  <c r="L488" i="7"/>
  <c r="J488" i="7"/>
  <c r="M487" i="7"/>
  <c r="L487" i="7"/>
  <c r="J487" i="7"/>
  <c r="M486" i="7"/>
  <c r="L486" i="7"/>
  <c r="J486" i="7"/>
  <c r="M485" i="7"/>
  <c r="L485" i="7"/>
  <c r="J485" i="7"/>
  <c r="M484" i="7"/>
  <c r="L484" i="7"/>
  <c r="J484" i="7"/>
  <c r="M483" i="7"/>
  <c r="L483" i="7"/>
  <c r="J483" i="7"/>
  <c r="M482" i="7"/>
  <c r="L482" i="7"/>
  <c r="J482" i="7"/>
  <c r="M481" i="7"/>
  <c r="L481" i="7"/>
  <c r="J481" i="7"/>
  <c r="M480" i="7"/>
  <c r="L480" i="7"/>
  <c r="J480" i="7"/>
  <c r="M479" i="7"/>
  <c r="L479" i="7"/>
  <c r="J479" i="7"/>
  <c r="M478" i="7"/>
  <c r="L478" i="7"/>
  <c r="J478" i="7"/>
  <c r="M477" i="7"/>
  <c r="L477" i="7"/>
  <c r="J477" i="7"/>
  <c r="M476" i="7"/>
  <c r="L476" i="7"/>
  <c r="J476" i="7"/>
  <c r="M475" i="7"/>
  <c r="L475" i="7"/>
  <c r="J475" i="7"/>
  <c r="M474" i="7"/>
  <c r="L474" i="7"/>
  <c r="J474" i="7"/>
  <c r="M473" i="7"/>
  <c r="L473" i="7"/>
  <c r="J473" i="7"/>
  <c r="M472" i="7"/>
  <c r="L472" i="7"/>
  <c r="J472" i="7"/>
  <c r="M471" i="7"/>
  <c r="L471" i="7"/>
  <c r="J471" i="7"/>
  <c r="M470" i="7"/>
  <c r="L470" i="7"/>
  <c r="J470" i="7"/>
  <c r="M469" i="7"/>
  <c r="L469" i="7"/>
  <c r="J469" i="7"/>
  <c r="M468" i="7"/>
  <c r="L468" i="7"/>
  <c r="J468" i="7"/>
  <c r="M467" i="7"/>
  <c r="L467" i="7"/>
  <c r="J467" i="7"/>
  <c r="M466" i="7"/>
  <c r="L466" i="7"/>
  <c r="J466" i="7"/>
  <c r="M465" i="7"/>
  <c r="L465" i="7"/>
  <c r="J465" i="7"/>
  <c r="M464" i="7"/>
  <c r="L464" i="7"/>
  <c r="J464" i="7"/>
  <c r="M463" i="7"/>
  <c r="L463" i="7"/>
  <c r="J463" i="7"/>
  <c r="M462" i="7"/>
  <c r="L462" i="7"/>
  <c r="J462" i="7"/>
  <c r="M461" i="7"/>
  <c r="L461" i="7"/>
  <c r="J461" i="7"/>
  <c r="M460" i="7"/>
  <c r="L460" i="7"/>
  <c r="J460" i="7"/>
  <c r="M459" i="7"/>
  <c r="L459" i="7"/>
  <c r="J459" i="7"/>
  <c r="M458" i="7"/>
  <c r="L458" i="7"/>
  <c r="J458" i="7"/>
  <c r="M457" i="7"/>
  <c r="L457" i="7"/>
  <c r="J457" i="7"/>
  <c r="M456" i="7"/>
  <c r="L456" i="7"/>
  <c r="J456" i="7"/>
  <c r="M455" i="7"/>
  <c r="L455" i="7"/>
  <c r="J455" i="7"/>
  <c r="M454" i="7"/>
  <c r="L454" i="7"/>
  <c r="J454" i="7"/>
  <c r="M453" i="7"/>
  <c r="L453" i="7"/>
  <c r="J453" i="7"/>
  <c r="M452" i="7"/>
  <c r="L452" i="7"/>
  <c r="J452" i="7"/>
  <c r="M451" i="7"/>
  <c r="L451" i="7"/>
  <c r="J451" i="7"/>
  <c r="M450" i="7"/>
  <c r="L450" i="7"/>
  <c r="J450" i="7"/>
  <c r="M449" i="7"/>
  <c r="L449" i="7"/>
  <c r="J449" i="7"/>
  <c r="M448" i="7"/>
  <c r="L448" i="7"/>
  <c r="J448" i="7"/>
  <c r="M447" i="7"/>
  <c r="L447" i="7"/>
  <c r="J447" i="7"/>
  <c r="M446" i="7"/>
  <c r="L446" i="7"/>
  <c r="J446" i="7"/>
  <c r="M445" i="7"/>
  <c r="L445" i="7"/>
  <c r="J445" i="7"/>
  <c r="M444" i="7"/>
  <c r="L444" i="7"/>
  <c r="J444" i="7"/>
  <c r="M443" i="7"/>
  <c r="L443" i="7"/>
  <c r="J443" i="7"/>
  <c r="M442" i="7"/>
  <c r="L442" i="7"/>
  <c r="J442" i="7"/>
  <c r="M441" i="7"/>
  <c r="L441" i="7"/>
  <c r="J441" i="7"/>
  <c r="M440" i="7"/>
  <c r="L440" i="7"/>
  <c r="J440" i="7"/>
  <c r="M439" i="7"/>
  <c r="L439" i="7"/>
  <c r="J439" i="7"/>
  <c r="M438" i="7"/>
  <c r="L438" i="7"/>
  <c r="J438" i="7"/>
  <c r="M437" i="7"/>
  <c r="L437" i="7"/>
  <c r="J437" i="7"/>
  <c r="M436" i="7"/>
  <c r="L436" i="7"/>
  <c r="J436" i="7"/>
  <c r="M435" i="7"/>
  <c r="L435" i="7"/>
  <c r="J435" i="7"/>
  <c r="M434" i="7"/>
  <c r="L434" i="7"/>
  <c r="J434" i="7"/>
  <c r="M433" i="7"/>
  <c r="L433" i="7"/>
  <c r="J433" i="7"/>
  <c r="M432" i="7"/>
  <c r="L432" i="7"/>
  <c r="J432" i="7"/>
  <c r="M431" i="7"/>
  <c r="L431" i="7"/>
  <c r="J431" i="7"/>
  <c r="M430" i="7"/>
  <c r="L430" i="7"/>
  <c r="J430" i="7"/>
  <c r="M429" i="7"/>
  <c r="L429" i="7"/>
  <c r="J429" i="7"/>
  <c r="M428" i="7"/>
  <c r="L428" i="7"/>
  <c r="J428" i="7"/>
  <c r="M427" i="7"/>
  <c r="L427" i="7"/>
  <c r="J427" i="7"/>
  <c r="M426" i="7"/>
  <c r="L426" i="7"/>
  <c r="J426" i="7"/>
  <c r="M425" i="7"/>
  <c r="L425" i="7"/>
  <c r="J425" i="7"/>
  <c r="M424" i="7"/>
  <c r="L424" i="7"/>
  <c r="J424" i="7"/>
  <c r="M423" i="7"/>
  <c r="L423" i="7"/>
  <c r="J423" i="7"/>
  <c r="M422" i="7"/>
  <c r="L422" i="7"/>
  <c r="J422" i="7"/>
  <c r="M421" i="7"/>
  <c r="L421" i="7"/>
  <c r="J421" i="7"/>
  <c r="M420" i="7"/>
  <c r="L420" i="7"/>
  <c r="J420" i="7"/>
  <c r="M419" i="7"/>
  <c r="L419" i="7"/>
  <c r="J419" i="7"/>
  <c r="M418" i="7"/>
  <c r="L418" i="7"/>
  <c r="J418" i="7"/>
  <c r="M417" i="7"/>
  <c r="L417" i="7"/>
  <c r="J417" i="7"/>
  <c r="M416" i="7"/>
  <c r="L416" i="7"/>
  <c r="J416" i="7"/>
  <c r="M415" i="7"/>
  <c r="L415" i="7"/>
  <c r="J415" i="7"/>
  <c r="M414" i="7"/>
  <c r="L414" i="7"/>
  <c r="J414" i="7"/>
  <c r="M413" i="7"/>
  <c r="L413" i="7"/>
  <c r="J413" i="7"/>
  <c r="M412" i="7"/>
  <c r="L412" i="7"/>
  <c r="J412" i="7"/>
  <c r="M411" i="7"/>
  <c r="L411" i="7"/>
  <c r="J411" i="7"/>
  <c r="M410" i="7"/>
  <c r="L410" i="7"/>
  <c r="J410" i="7"/>
  <c r="M409" i="7"/>
  <c r="L409" i="7"/>
  <c r="J409" i="7"/>
  <c r="M408" i="7"/>
  <c r="L408" i="7"/>
  <c r="J408" i="7"/>
  <c r="M407" i="7"/>
  <c r="L407" i="7"/>
  <c r="J407" i="7"/>
  <c r="M406" i="7"/>
  <c r="L406" i="7"/>
  <c r="J406" i="7"/>
  <c r="M405" i="7"/>
  <c r="L405" i="7"/>
  <c r="J405" i="7"/>
  <c r="M404" i="7"/>
  <c r="L404" i="7"/>
  <c r="J404" i="7"/>
  <c r="M403" i="7"/>
  <c r="L403" i="7"/>
  <c r="J403" i="7"/>
  <c r="M402" i="7"/>
  <c r="L402" i="7"/>
  <c r="J402" i="7"/>
  <c r="M401" i="7"/>
  <c r="L401" i="7"/>
  <c r="J401" i="7"/>
  <c r="M400" i="7"/>
  <c r="L400" i="7"/>
  <c r="J400" i="7"/>
  <c r="M399" i="7"/>
  <c r="L399" i="7"/>
  <c r="J399" i="7"/>
  <c r="M398" i="7"/>
  <c r="L398" i="7"/>
  <c r="J398" i="7"/>
  <c r="M397" i="7"/>
  <c r="L397" i="7"/>
  <c r="J397" i="7"/>
  <c r="M396" i="7"/>
  <c r="L396" i="7"/>
  <c r="J396" i="7"/>
  <c r="M395" i="7"/>
  <c r="L395" i="7"/>
  <c r="J395" i="7"/>
  <c r="M394" i="7"/>
  <c r="L394" i="7"/>
  <c r="J394" i="7"/>
  <c r="M393" i="7"/>
  <c r="L393" i="7"/>
  <c r="J393" i="7"/>
  <c r="M392" i="7"/>
  <c r="L392" i="7"/>
  <c r="J392" i="7"/>
  <c r="M391" i="7"/>
  <c r="L391" i="7"/>
  <c r="J391" i="7"/>
  <c r="M390" i="7"/>
  <c r="L390" i="7"/>
  <c r="J390" i="7"/>
  <c r="M389" i="7"/>
  <c r="L389" i="7"/>
  <c r="J389" i="7"/>
  <c r="M388" i="7"/>
  <c r="L388" i="7"/>
  <c r="J388" i="7"/>
  <c r="M387" i="7"/>
  <c r="L387" i="7"/>
  <c r="J387" i="7"/>
  <c r="M386" i="7"/>
  <c r="L386" i="7"/>
  <c r="J386" i="7"/>
  <c r="M385" i="7"/>
  <c r="L385" i="7"/>
  <c r="J385" i="7"/>
  <c r="M384" i="7"/>
  <c r="L384" i="7"/>
  <c r="J384" i="7"/>
  <c r="M383" i="7"/>
  <c r="L383" i="7"/>
  <c r="J383" i="7"/>
  <c r="M382" i="7"/>
  <c r="L382" i="7"/>
  <c r="J382" i="7"/>
  <c r="M381" i="7"/>
  <c r="L381" i="7"/>
  <c r="J381" i="7"/>
  <c r="M380" i="7"/>
  <c r="L380" i="7"/>
  <c r="J380" i="7"/>
  <c r="M379" i="7"/>
  <c r="L379" i="7"/>
  <c r="J379" i="7"/>
  <c r="M378" i="7"/>
  <c r="L378" i="7"/>
  <c r="J378" i="7"/>
  <c r="M377" i="7"/>
  <c r="L377" i="7"/>
  <c r="J377" i="7"/>
  <c r="M376" i="7"/>
  <c r="L376" i="7"/>
  <c r="J376" i="7"/>
  <c r="M375" i="7"/>
  <c r="L375" i="7"/>
  <c r="J375" i="7"/>
  <c r="M374" i="7"/>
  <c r="L374" i="7"/>
  <c r="J374" i="7"/>
  <c r="M373" i="7"/>
  <c r="L373" i="7"/>
  <c r="J373" i="7"/>
  <c r="M372" i="7"/>
  <c r="L372" i="7"/>
  <c r="J372" i="7"/>
  <c r="M371" i="7"/>
  <c r="L371" i="7"/>
  <c r="J371" i="7"/>
  <c r="M370" i="7"/>
  <c r="L370" i="7"/>
  <c r="J370" i="7"/>
  <c r="M369" i="7"/>
  <c r="L369" i="7"/>
  <c r="J369" i="7"/>
  <c r="M368" i="7"/>
  <c r="L368" i="7"/>
  <c r="J368" i="7"/>
  <c r="M367" i="7"/>
  <c r="L367" i="7"/>
  <c r="J367" i="7"/>
  <c r="M366" i="7"/>
  <c r="L366" i="7"/>
  <c r="J366" i="7"/>
  <c r="M365" i="7"/>
  <c r="L365" i="7"/>
  <c r="J365" i="7"/>
  <c r="M364" i="7"/>
  <c r="L364" i="7"/>
  <c r="J364" i="7"/>
  <c r="M363" i="7"/>
  <c r="L363" i="7"/>
  <c r="J363" i="7"/>
  <c r="M362" i="7"/>
  <c r="L362" i="7"/>
  <c r="J362" i="7"/>
  <c r="M361" i="7"/>
  <c r="L361" i="7"/>
  <c r="J361" i="7"/>
  <c r="M360" i="7"/>
  <c r="L360" i="7"/>
  <c r="J360" i="7"/>
  <c r="M359" i="7"/>
  <c r="L359" i="7"/>
  <c r="J359" i="7"/>
  <c r="M358" i="7"/>
  <c r="L358" i="7"/>
  <c r="J358" i="7"/>
  <c r="M357" i="7"/>
  <c r="L357" i="7"/>
  <c r="J357" i="7"/>
  <c r="M356" i="7"/>
  <c r="L356" i="7"/>
  <c r="J356" i="7"/>
  <c r="M355" i="7"/>
  <c r="L355" i="7"/>
  <c r="J355" i="7"/>
  <c r="M354" i="7"/>
  <c r="L354" i="7"/>
  <c r="J354" i="7"/>
  <c r="M353" i="7"/>
  <c r="L353" i="7"/>
  <c r="J353" i="7"/>
  <c r="M352" i="7"/>
  <c r="L352" i="7"/>
  <c r="J352" i="7"/>
  <c r="M351" i="7"/>
  <c r="L351" i="7"/>
  <c r="J351" i="7"/>
  <c r="M350" i="7"/>
  <c r="L350" i="7"/>
  <c r="J350" i="7"/>
  <c r="M349" i="7"/>
  <c r="L349" i="7"/>
  <c r="J349" i="7"/>
  <c r="M348" i="7"/>
  <c r="L348" i="7"/>
  <c r="J348" i="7"/>
  <c r="M347" i="7"/>
  <c r="L347" i="7"/>
  <c r="J347" i="7"/>
  <c r="M346" i="7"/>
  <c r="L346" i="7"/>
  <c r="J346" i="7"/>
  <c r="M345" i="7"/>
  <c r="L345" i="7"/>
  <c r="J345" i="7"/>
  <c r="M344" i="7"/>
  <c r="L344" i="7"/>
  <c r="J344" i="7"/>
  <c r="M343" i="7"/>
  <c r="L343" i="7"/>
  <c r="J343" i="7"/>
  <c r="M342" i="7"/>
  <c r="L342" i="7"/>
  <c r="J342" i="7"/>
  <c r="M341" i="7"/>
  <c r="L341" i="7"/>
  <c r="J341" i="7"/>
  <c r="M340" i="7"/>
  <c r="L340" i="7"/>
  <c r="J340" i="7"/>
  <c r="M339" i="7"/>
  <c r="L339" i="7"/>
  <c r="J339" i="7"/>
  <c r="M338" i="7"/>
  <c r="L338" i="7"/>
  <c r="J338" i="7"/>
  <c r="M337" i="7"/>
  <c r="L337" i="7"/>
  <c r="J337" i="7"/>
  <c r="M336" i="7"/>
  <c r="L336" i="7"/>
  <c r="J336" i="7"/>
  <c r="M335" i="7"/>
  <c r="L335" i="7"/>
  <c r="J335" i="7"/>
  <c r="M334" i="7"/>
  <c r="L334" i="7"/>
  <c r="J334" i="7"/>
  <c r="M333" i="7"/>
  <c r="L333" i="7"/>
  <c r="J333" i="7"/>
  <c r="M332" i="7"/>
  <c r="L332" i="7"/>
  <c r="J332" i="7"/>
  <c r="M331" i="7"/>
  <c r="L331" i="7"/>
  <c r="J331" i="7"/>
  <c r="M330" i="7"/>
  <c r="L330" i="7"/>
  <c r="J330" i="7"/>
  <c r="M329" i="7"/>
  <c r="L329" i="7"/>
  <c r="J329" i="7"/>
  <c r="M328" i="7"/>
  <c r="L328" i="7"/>
  <c r="J328" i="7"/>
  <c r="M327" i="7"/>
  <c r="L327" i="7"/>
  <c r="J327" i="7"/>
  <c r="M326" i="7"/>
  <c r="L326" i="7"/>
  <c r="J326" i="7"/>
  <c r="M325" i="7"/>
  <c r="L325" i="7"/>
  <c r="J325" i="7"/>
  <c r="M324" i="7"/>
  <c r="L324" i="7"/>
  <c r="J324" i="7"/>
  <c r="M323" i="7"/>
  <c r="L323" i="7"/>
  <c r="J323" i="7"/>
  <c r="M322" i="7"/>
  <c r="L322" i="7"/>
  <c r="J322" i="7"/>
  <c r="M321" i="7"/>
  <c r="L321" i="7"/>
  <c r="J321" i="7"/>
  <c r="M320" i="7"/>
  <c r="L320" i="7"/>
  <c r="J320" i="7"/>
  <c r="M319" i="7"/>
  <c r="L319" i="7"/>
  <c r="J319" i="7"/>
  <c r="M318" i="7"/>
  <c r="L318" i="7"/>
  <c r="J318" i="7"/>
  <c r="M317" i="7"/>
  <c r="L317" i="7"/>
  <c r="J317" i="7"/>
  <c r="M316" i="7"/>
  <c r="L316" i="7"/>
  <c r="J316" i="7"/>
  <c r="M315" i="7"/>
  <c r="L315" i="7"/>
  <c r="J315" i="7"/>
  <c r="M314" i="7"/>
  <c r="L314" i="7"/>
  <c r="J314" i="7"/>
  <c r="M313" i="7"/>
  <c r="L313" i="7"/>
  <c r="J313" i="7"/>
  <c r="M312" i="7"/>
  <c r="L312" i="7"/>
  <c r="J312" i="7"/>
  <c r="M311" i="7"/>
  <c r="L311" i="7"/>
  <c r="J311" i="7"/>
  <c r="M310" i="7"/>
  <c r="L310" i="7"/>
  <c r="J310" i="7"/>
  <c r="M309" i="7"/>
  <c r="L309" i="7"/>
  <c r="J309" i="7"/>
  <c r="M308" i="7"/>
  <c r="L308" i="7"/>
  <c r="J308" i="7"/>
  <c r="M307" i="7"/>
  <c r="L307" i="7"/>
  <c r="J307" i="7"/>
  <c r="M306" i="7"/>
  <c r="L306" i="7"/>
  <c r="J306" i="7"/>
  <c r="M305" i="7"/>
  <c r="L305" i="7"/>
  <c r="J305" i="7"/>
  <c r="M304" i="7"/>
  <c r="L304" i="7"/>
  <c r="J304" i="7"/>
  <c r="M303" i="7"/>
  <c r="L303" i="7"/>
  <c r="J303" i="7"/>
  <c r="M302" i="7"/>
  <c r="L302" i="7"/>
  <c r="J302" i="7"/>
  <c r="M301" i="7"/>
  <c r="L301" i="7"/>
  <c r="J301" i="7"/>
  <c r="M300" i="7"/>
  <c r="L300" i="7"/>
  <c r="J300" i="7"/>
  <c r="M299" i="7"/>
  <c r="L299" i="7"/>
  <c r="J299" i="7"/>
  <c r="M298" i="7"/>
  <c r="L298" i="7"/>
  <c r="J298" i="7"/>
  <c r="M297" i="7"/>
  <c r="L297" i="7"/>
  <c r="J297" i="7"/>
  <c r="M296" i="7"/>
  <c r="L296" i="7"/>
  <c r="J296" i="7"/>
  <c r="M295" i="7"/>
  <c r="L295" i="7"/>
  <c r="J295" i="7"/>
  <c r="M294" i="7"/>
  <c r="L294" i="7"/>
  <c r="J294" i="7"/>
  <c r="M293" i="7"/>
  <c r="L293" i="7"/>
  <c r="J293" i="7"/>
  <c r="M292" i="7"/>
  <c r="L292" i="7"/>
  <c r="J292" i="7"/>
  <c r="M291" i="7"/>
  <c r="L291" i="7"/>
  <c r="J291" i="7"/>
  <c r="M290" i="7"/>
  <c r="L290" i="7"/>
  <c r="J290" i="7"/>
  <c r="M289" i="7"/>
  <c r="L289" i="7"/>
  <c r="J289" i="7"/>
  <c r="M288" i="7"/>
  <c r="L288" i="7"/>
  <c r="J288" i="7"/>
  <c r="M287" i="7"/>
  <c r="L287" i="7"/>
  <c r="J287" i="7"/>
  <c r="M286" i="7"/>
  <c r="L286" i="7"/>
  <c r="J286" i="7"/>
  <c r="M285" i="7"/>
  <c r="L285" i="7"/>
  <c r="J285" i="7"/>
  <c r="M284" i="7"/>
  <c r="L284" i="7"/>
  <c r="J284" i="7"/>
  <c r="M283" i="7"/>
  <c r="L283" i="7"/>
  <c r="J283" i="7"/>
  <c r="M282" i="7"/>
  <c r="L282" i="7"/>
  <c r="J282" i="7"/>
  <c r="M281" i="7"/>
  <c r="L281" i="7"/>
  <c r="J281" i="7"/>
  <c r="M280" i="7"/>
  <c r="L280" i="7"/>
  <c r="J280" i="7"/>
  <c r="M279" i="7"/>
  <c r="L279" i="7"/>
  <c r="J279" i="7"/>
  <c r="M278" i="7"/>
  <c r="L278" i="7"/>
  <c r="J278" i="7"/>
  <c r="M277" i="7"/>
  <c r="L277" i="7"/>
  <c r="J277" i="7"/>
  <c r="M276" i="7"/>
  <c r="L276" i="7"/>
  <c r="J276" i="7"/>
  <c r="M275" i="7"/>
  <c r="L275" i="7"/>
  <c r="J275" i="7"/>
  <c r="M274" i="7"/>
  <c r="L274" i="7"/>
  <c r="J274" i="7"/>
  <c r="M273" i="7"/>
  <c r="L273" i="7"/>
  <c r="J273" i="7"/>
  <c r="M272" i="7"/>
  <c r="L272" i="7"/>
  <c r="J272" i="7"/>
  <c r="M271" i="7"/>
  <c r="L271" i="7"/>
  <c r="J271" i="7"/>
  <c r="M270" i="7"/>
  <c r="L270" i="7"/>
  <c r="J270" i="7"/>
  <c r="M269" i="7"/>
  <c r="L269" i="7"/>
  <c r="J269" i="7"/>
  <c r="M268" i="7"/>
  <c r="L268" i="7"/>
  <c r="J268" i="7"/>
  <c r="M267" i="7"/>
  <c r="L267" i="7"/>
  <c r="J267" i="7"/>
  <c r="M266" i="7"/>
  <c r="L266" i="7"/>
  <c r="J266" i="7"/>
  <c r="M265" i="7"/>
  <c r="L265" i="7"/>
  <c r="J265" i="7"/>
  <c r="M264" i="7"/>
  <c r="L264" i="7"/>
  <c r="J264" i="7"/>
  <c r="M263" i="7"/>
  <c r="L263" i="7"/>
  <c r="J263" i="7"/>
  <c r="M262" i="7"/>
  <c r="L262" i="7"/>
  <c r="J262" i="7"/>
  <c r="M261" i="7"/>
  <c r="L261" i="7"/>
  <c r="J261" i="7"/>
  <c r="M260" i="7"/>
  <c r="L260" i="7"/>
  <c r="J260" i="7"/>
  <c r="M259" i="7"/>
  <c r="L259" i="7"/>
  <c r="J259" i="7"/>
  <c r="M258" i="7"/>
  <c r="L258" i="7"/>
  <c r="J258" i="7"/>
  <c r="M257" i="7"/>
  <c r="L257" i="7"/>
  <c r="J257" i="7"/>
  <c r="M256" i="7"/>
  <c r="L256" i="7"/>
  <c r="J256" i="7"/>
  <c r="M255" i="7"/>
  <c r="L255" i="7"/>
  <c r="J255" i="7"/>
  <c r="M254" i="7"/>
  <c r="L254" i="7"/>
  <c r="J254" i="7"/>
  <c r="M253" i="7"/>
  <c r="L253" i="7"/>
  <c r="J253" i="7"/>
  <c r="M252" i="7"/>
  <c r="L252" i="7"/>
  <c r="J252" i="7"/>
  <c r="M251" i="7"/>
  <c r="L251" i="7"/>
  <c r="J251" i="7"/>
  <c r="M250" i="7"/>
  <c r="L250" i="7"/>
  <c r="J250" i="7"/>
  <c r="M249" i="7"/>
  <c r="L249" i="7"/>
  <c r="J249" i="7"/>
  <c r="M248" i="7"/>
  <c r="L248" i="7"/>
  <c r="J248" i="7"/>
  <c r="M247" i="7"/>
  <c r="L247" i="7"/>
  <c r="J247" i="7"/>
  <c r="M246" i="7"/>
  <c r="L246" i="7"/>
  <c r="J246" i="7"/>
  <c r="M245" i="7"/>
  <c r="L245" i="7"/>
  <c r="J245" i="7"/>
  <c r="M244" i="7"/>
  <c r="L244" i="7"/>
  <c r="J244" i="7"/>
  <c r="M243" i="7"/>
  <c r="L243" i="7"/>
  <c r="J243" i="7"/>
  <c r="M242" i="7"/>
  <c r="L242" i="7"/>
  <c r="J242" i="7"/>
  <c r="M241" i="7"/>
  <c r="L241" i="7"/>
  <c r="J241" i="7"/>
  <c r="M240" i="7"/>
  <c r="L240" i="7"/>
  <c r="J240" i="7"/>
  <c r="M239" i="7"/>
  <c r="L239" i="7"/>
  <c r="J239" i="7"/>
  <c r="M238" i="7"/>
  <c r="L238" i="7"/>
  <c r="J238" i="7"/>
  <c r="M237" i="7"/>
  <c r="L237" i="7"/>
  <c r="J237" i="7"/>
  <c r="M236" i="7"/>
  <c r="L236" i="7"/>
  <c r="J236" i="7"/>
  <c r="M235" i="7"/>
  <c r="L235" i="7"/>
  <c r="J235" i="7"/>
  <c r="M234" i="7"/>
  <c r="L234" i="7"/>
  <c r="J234" i="7"/>
  <c r="M233" i="7"/>
  <c r="L233" i="7"/>
  <c r="J233" i="7"/>
  <c r="M232" i="7"/>
  <c r="L232" i="7"/>
  <c r="J232" i="7"/>
  <c r="M231" i="7"/>
  <c r="L231" i="7"/>
  <c r="J231" i="7"/>
  <c r="M230" i="7"/>
  <c r="L230" i="7"/>
  <c r="J230" i="7"/>
  <c r="M229" i="7"/>
  <c r="L229" i="7"/>
  <c r="J229" i="7"/>
  <c r="M228" i="7"/>
  <c r="L228" i="7"/>
  <c r="J228" i="7"/>
  <c r="M227" i="7"/>
  <c r="L227" i="7"/>
  <c r="J227" i="7"/>
  <c r="M226" i="7"/>
  <c r="L226" i="7"/>
  <c r="J226" i="7"/>
  <c r="M225" i="7"/>
  <c r="L225" i="7"/>
  <c r="J225" i="7"/>
  <c r="M224" i="7"/>
  <c r="L224" i="7"/>
  <c r="J224" i="7"/>
  <c r="M223" i="7"/>
  <c r="L223" i="7"/>
  <c r="J223" i="7"/>
  <c r="M222" i="7"/>
  <c r="L222" i="7"/>
  <c r="J222" i="7"/>
  <c r="M221" i="7"/>
  <c r="L221" i="7"/>
  <c r="J221" i="7"/>
  <c r="M220" i="7"/>
  <c r="L220" i="7"/>
  <c r="J220" i="7"/>
  <c r="M219" i="7"/>
  <c r="L219" i="7"/>
  <c r="J219" i="7"/>
  <c r="M218" i="7"/>
  <c r="L218" i="7"/>
  <c r="J218" i="7"/>
  <c r="M217" i="7"/>
  <c r="L217" i="7"/>
  <c r="J217" i="7"/>
  <c r="M216" i="7"/>
  <c r="L216" i="7"/>
  <c r="J216" i="7"/>
  <c r="M215" i="7"/>
  <c r="L215" i="7"/>
  <c r="J215" i="7"/>
  <c r="M214" i="7"/>
  <c r="L214" i="7"/>
  <c r="J214" i="7"/>
  <c r="M213" i="7"/>
  <c r="L213" i="7"/>
  <c r="J213" i="7"/>
  <c r="M212" i="7"/>
  <c r="L212" i="7"/>
  <c r="J212" i="7"/>
  <c r="M211" i="7"/>
  <c r="L211" i="7"/>
  <c r="J211" i="7"/>
  <c r="M210" i="7"/>
  <c r="L210" i="7"/>
  <c r="J210" i="7"/>
  <c r="M209" i="7"/>
  <c r="L209" i="7"/>
  <c r="J209" i="7"/>
  <c r="M208" i="7"/>
  <c r="L208" i="7"/>
  <c r="J208" i="7"/>
  <c r="M207" i="7"/>
  <c r="L207" i="7"/>
  <c r="J207" i="7"/>
  <c r="M206" i="7"/>
  <c r="L206" i="7"/>
  <c r="J206" i="7"/>
  <c r="M205" i="7"/>
  <c r="L205" i="7"/>
  <c r="J205" i="7"/>
  <c r="M204" i="7"/>
  <c r="L204" i="7"/>
  <c r="J204" i="7"/>
  <c r="M203" i="7"/>
  <c r="L203" i="7"/>
  <c r="J203" i="7"/>
  <c r="M202" i="7"/>
  <c r="L202" i="7"/>
  <c r="J202" i="7"/>
  <c r="M201" i="7"/>
  <c r="L201" i="7"/>
  <c r="J201" i="7"/>
  <c r="M200" i="7"/>
  <c r="L200" i="7"/>
  <c r="J200" i="7"/>
  <c r="M199" i="7"/>
  <c r="L199" i="7"/>
  <c r="J199" i="7"/>
  <c r="M198" i="7"/>
  <c r="L198" i="7"/>
  <c r="J198" i="7"/>
  <c r="M197" i="7"/>
  <c r="L197" i="7"/>
  <c r="J197" i="7"/>
  <c r="M196" i="7"/>
  <c r="L196" i="7"/>
  <c r="J196" i="7"/>
  <c r="M195" i="7"/>
  <c r="L195" i="7"/>
  <c r="J195" i="7"/>
  <c r="M194" i="7"/>
  <c r="L194" i="7"/>
  <c r="J194" i="7"/>
  <c r="M193" i="7"/>
  <c r="L193" i="7"/>
  <c r="J193" i="7"/>
  <c r="M192" i="7"/>
  <c r="L192" i="7"/>
  <c r="J192" i="7"/>
  <c r="M191" i="7"/>
  <c r="L191" i="7"/>
  <c r="J191" i="7"/>
  <c r="M190" i="7"/>
  <c r="L190" i="7"/>
  <c r="J190" i="7"/>
  <c r="M189" i="7"/>
  <c r="L189" i="7"/>
  <c r="J189" i="7"/>
  <c r="M188" i="7"/>
  <c r="L188" i="7"/>
  <c r="J188" i="7"/>
  <c r="M187" i="7"/>
  <c r="L187" i="7"/>
  <c r="J187" i="7"/>
  <c r="M186" i="7"/>
  <c r="L186" i="7"/>
  <c r="J186" i="7"/>
  <c r="M185" i="7"/>
  <c r="L185" i="7"/>
  <c r="J185" i="7"/>
  <c r="M184" i="7"/>
  <c r="L184" i="7"/>
  <c r="J184" i="7"/>
  <c r="M183" i="7"/>
  <c r="L183" i="7"/>
  <c r="J183" i="7"/>
  <c r="M182" i="7"/>
  <c r="L182" i="7"/>
  <c r="J182" i="7"/>
  <c r="M181" i="7"/>
  <c r="L181" i="7"/>
  <c r="J181" i="7"/>
  <c r="M180" i="7"/>
  <c r="L180" i="7"/>
  <c r="J180" i="7"/>
  <c r="M179" i="7"/>
  <c r="L179" i="7"/>
  <c r="J179" i="7"/>
  <c r="M178" i="7"/>
  <c r="L178" i="7"/>
  <c r="J178" i="7"/>
  <c r="M177" i="7"/>
  <c r="L177" i="7"/>
  <c r="J177" i="7"/>
  <c r="M176" i="7"/>
  <c r="L176" i="7"/>
  <c r="J176" i="7"/>
  <c r="M175" i="7"/>
  <c r="L175" i="7"/>
  <c r="J175" i="7"/>
  <c r="M174" i="7"/>
  <c r="L174" i="7"/>
  <c r="J174" i="7"/>
  <c r="M173" i="7"/>
  <c r="L173" i="7"/>
  <c r="J173" i="7"/>
  <c r="M172" i="7"/>
  <c r="L172" i="7"/>
  <c r="J172" i="7"/>
  <c r="M171" i="7"/>
  <c r="L171" i="7"/>
  <c r="J171" i="7"/>
  <c r="M170" i="7"/>
  <c r="L170" i="7"/>
  <c r="J170" i="7"/>
  <c r="M169" i="7"/>
  <c r="L169" i="7"/>
  <c r="J169" i="7"/>
  <c r="M168" i="7"/>
  <c r="L168" i="7"/>
  <c r="J168" i="7"/>
  <c r="M167" i="7"/>
  <c r="L167" i="7"/>
  <c r="J167" i="7"/>
  <c r="M166" i="7"/>
  <c r="L166" i="7"/>
  <c r="J166" i="7"/>
  <c r="M165" i="7"/>
  <c r="L165" i="7"/>
  <c r="J165" i="7"/>
  <c r="M164" i="7"/>
  <c r="L164" i="7"/>
  <c r="J164" i="7"/>
  <c r="M163" i="7"/>
  <c r="L163" i="7"/>
  <c r="J163" i="7"/>
  <c r="M162" i="7"/>
  <c r="L162" i="7"/>
  <c r="J162" i="7"/>
  <c r="M161" i="7"/>
  <c r="L161" i="7"/>
  <c r="J161" i="7"/>
  <c r="M160" i="7"/>
  <c r="L160" i="7"/>
  <c r="J160" i="7"/>
  <c r="M159" i="7"/>
  <c r="L159" i="7"/>
  <c r="J159" i="7"/>
  <c r="M158" i="7"/>
  <c r="L158" i="7"/>
  <c r="J158" i="7"/>
  <c r="M157" i="7"/>
  <c r="L157" i="7"/>
  <c r="J157" i="7"/>
  <c r="M156" i="7"/>
  <c r="L156" i="7"/>
  <c r="J156" i="7"/>
  <c r="M155" i="7"/>
  <c r="L155" i="7"/>
  <c r="J155" i="7"/>
  <c r="M154" i="7"/>
  <c r="L154" i="7"/>
  <c r="J154" i="7"/>
  <c r="M153" i="7"/>
  <c r="L153" i="7"/>
  <c r="J153" i="7"/>
  <c r="M152" i="7"/>
  <c r="L152" i="7"/>
  <c r="J152" i="7"/>
  <c r="M151" i="7"/>
  <c r="L151" i="7"/>
  <c r="J151" i="7"/>
  <c r="M150" i="7"/>
  <c r="L150" i="7"/>
  <c r="J150" i="7"/>
  <c r="M149" i="7"/>
  <c r="L149" i="7"/>
  <c r="J149" i="7"/>
  <c r="M148" i="7"/>
  <c r="L148" i="7"/>
  <c r="J148" i="7"/>
  <c r="M147" i="7"/>
  <c r="L147" i="7"/>
  <c r="J147" i="7"/>
  <c r="M146" i="7"/>
  <c r="L146" i="7"/>
  <c r="J146" i="7"/>
  <c r="M145" i="7"/>
  <c r="L145" i="7"/>
  <c r="J145" i="7"/>
  <c r="M144" i="7"/>
  <c r="L144" i="7"/>
  <c r="J144" i="7"/>
  <c r="M143" i="7"/>
  <c r="L143" i="7"/>
  <c r="J143" i="7"/>
  <c r="M142" i="7"/>
  <c r="L142" i="7"/>
  <c r="J142" i="7"/>
  <c r="M141" i="7"/>
  <c r="L141" i="7"/>
  <c r="J141" i="7"/>
  <c r="M140" i="7"/>
  <c r="L140" i="7"/>
  <c r="J140" i="7"/>
  <c r="M139" i="7"/>
  <c r="L139" i="7"/>
  <c r="J139" i="7"/>
  <c r="M138" i="7"/>
  <c r="L138" i="7"/>
  <c r="J138" i="7"/>
  <c r="M137" i="7"/>
  <c r="L137" i="7"/>
  <c r="J137" i="7"/>
  <c r="M136" i="7"/>
  <c r="L136" i="7"/>
  <c r="J136" i="7"/>
  <c r="M135" i="7"/>
  <c r="L135" i="7"/>
  <c r="J135" i="7"/>
  <c r="M134" i="7"/>
  <c r="L134" i="7"/>
  <c r="J134" i="7"/>
  <c r="M133" i="7"/>
  <c r="L133" i="7"/>
  <c r="J133" i="7"/>
  <c r="M132" i="7"/>
  <c r="L132" i="7"/>
  <c r="J132" i="7"/>
  <c r="M131" i="7"/>
  <c r="L131" i="7"/>
  <c r="J131" i="7"/>
  <c r="M130" i="7"/>
  <c r="L130" i="7"/>
  <c r="J130" i="7"/>
  <c r="M129" i="7"/>
  <c r="L129" i="7"/>
  <c r="J129" i="7"/>
  <c r="M128" i="7"/>
  <c r="L128" i="7"/>
  <c r="J128" i="7"/>
  <c r="M127" i="7"/>
  <c r="L127" i="7"/>
  <c r="J127" i="7"/>
  <c r="M126" i="7"/>
  <c r="L126" i="7"/>
  <c r="J126" i="7"/>
  <c r="M125" i="7"/>
  <c r="L125" i="7"/>
  <c r="J125" i="7"/>
  <c r="M124" i="7"/>
  <c r="L124" i="7"/>
  <c r="J124" i="7"/>
  <c r="M123" i="7"/>
  <c r="L123" i="7"/>
  <c r="J123" i="7"/>
  <c r="M122" i="7"/>
  <c r="L122" i="7"/>
  <c r="J122" i="7"/>
  <c r="M121" i="7"/>
  <c r="L121" i="7"/>
  <c r="J121" i="7"/>
  <c r="M120" i="7"/>
  <c r="L120" i="7"/>
  <c r="J120" i="7"/>
  <c r="M119" i="7"/>
  <c r="L119" i="7"/>
  <c r="J119" i="7"/>
  <c r="M118" i="7"/>
  <c r="L118" i="7"/>
  <c r="J118" i="7"/>
  <c r="M117" i="7"/>
  <c r="L117" i="7"/>
  <c r="J117" i="7"/>
  <c r="M116" i="7"/>
  <c r="L116" i="7"/>
  <c r="J116" i="7"/>
  <c r="M115" i="7"/>
  <c r="L115" i="7"/>
  <c r="J115" i="7"/>
  <c r="M114" i="7"/>
  <c r="L114" i="7"/>
  <c r="J114" i="7"/>
  <c r="M113" i="7"/>
  <c r="L113" i="7"/>
  <c r="J113" i="7"/>
  <c r="M112" i="7"/>
  <c r="L112" i="7"/>
  <c r="J112" i="7"/>
  <c r="M111" i="7"/>
  <c r="L111" i="7"/>
  <c r="J111" i="7"/>
  <c r="M110" i="7"/>
  <c r="L110" i="7"/>
  <c r="J110" i="7"/>
  <c r="M109" i="7"/>
  <c r="L109" i="7"/>
  <c r="J109" i="7"/>
  <c r="M108" i="7"/>
  <c r="L108" i="7"/>
  <c r="J108" i="7"/>
  <c r="M107" i="7"/>
  <c r="L107" i="7"/>
  <c r="J107" i="7"/>
  <c r="M106" i="7"/>
  <c r="L106" i="7"/>
  <c r="J106" i="7"/>
  <c r="M105" i="7"/>
  <c r="L105" i="7"/>
  <c r="J105" i="7"/>
  <c r="M104" i="7"/>
  <c r="L104" i="7"/>
  <c r="J104" i="7"/>
  <c r="M103" i="7"/>
  <c r="L103" i="7"/>
  <c r="J103" i="7"/>
  <c r="M102" i="7"/>
  <c r="L102" i="7"/>
  <c r="J102" i="7"/>
  <c r="M101" i="7"/>
  <c r="L101" i="7"/>
  <c r="J101" i="7"/>
  <c r="M100" i="7"/>
  <c r="L100" i="7"/>
  <c r="J100" i="7"/>
  <c r="M99" i="7"/>
  <c r="L99" i="7"/>
  <c r="J99" i="7"/>
  <c r="M98" i="7"/>
  <c r="L98" i="7"/>
  <c r="J98" i="7"/>
  <c r="M97" i="7"/>
  <c r="L97" i="7"/>
  <c r="J97" i="7"/>
  <c r="M96" i="7"/>
  <c r="L96" i="7"/>
  <c r="J96" i="7"/>
  <c r="M95" i="7"/>
  <c r="L95" i="7"/>
  <c r="J95" i="7"/>
  <c r="M94" i="7"/>
  <c r="L94" i="7"/>
  <c r="J94" i="7"/>
  <c r="M93" i="7"/>
  <c r="L93" i="7"/>
  <c r="J93" i="7"/>
  <c r="M92" i="7"/>
  <c r="L92" i="7"/>
  <c r="J92" i="7"/>
  <c r="M91" i="7"/>
  <c r="L91" i="7"/>
  <c r="J91" i="7"/>
  <c r="M90" i="7"/>
  <c r="L90" i="7"/>
  <c r="J90" i="7"/>
  <c r="M89" i="7"/>
  <c r="L89" i="7"/>
  <c r="J89" i="7"/>
  <c r="M88" i="7"/>
  <c r="L88" i="7"/>
  <c r="J88" i="7"/>
  <c r="M87" i="7"/>
  <c r="L87" i="7"/>
  <c r="J87" i="7"/>
  <c r="M86" i="7"/>
  <c r="L86" i="7"/>
  <c r="J86" i="7"/>
  <c r="M85" i="7"/>
  <c r="L85" i="7"/>
  <c r="J85" i="7"/>
  <c r="M84" i="7"/>
  <c r="L84" i="7"/>
  <c r="J84" i="7"/>
  <c r="M83" i="7"/>
  <c r="L83" i="7"/>
  <c r="J83" i="7"/>
  <c r="M82" i="7"/>
  <c r="L82" i="7"/>
  <c r="J82" i="7"/>
  <c r="M81" i="7"/>
  <c r="L81" i="7"/>
  <c r="J81" i="7"/>
  <c r="M80" i="7"/>
  <c r="L80" i="7"/>
  <c r="J80" i="7"/>
  <c r="M79" i="7"/>
  <c r="L79" i="7"/>
  <c r="J79" i="7"/>
  <c r="M78" i="7"/>
  <c r="L78" i="7"/>
  <c r="J78" i="7"/>
  <c r="M77" i="7"/>
  <c r="L77" i="7"/>
  <c r="J77" i="7"/>
  <c r="M76" i="7"/>
  <c r="L76" i="7"/>
  <c r="J76" i="7"/>
  <c r="M75" i="7"/>
  <c r="L75" i="7"/>
  <c r="J75" i="7"/>
  <c r="M74" i="7"/>
  <c r="L74" i="7"/>
  <c r="J74" i="7"/>
  <c r="M73" i="7"/>
  <c r="L73" i="7"/>
  <c r="J73" i="7"/>
  <c r="M72" i="7"/>
  <c r="L72" i="7"/>
  <c r="J72" i="7"/>
  <c r="M71" i="7"/>
  <c r="L71" i="7"/>
  <c r="J71" i="7"/>
  <c r="M70" i="7"/>
  <c r="L70" i="7"/>
  <c r="J70" i="7"/>
  <c r="M69" i="7"/>
  <c r="L69" i="7"/>
  <c r="J69" i="7"/>
  <c r="M68" i="7"/>
  <c r="L68" i="7"/>
  <c r="J68" i="7"/>
  <c r="M67" i="7"/>
  <c r="L67" i="7"/>
  <c r="J67" i="7"/>
  <c r="M66" i="7"/>
  <c r="L66" i="7"/>
  <c r="J66" i="7"/>
  <c r="M65" i="7"/>
  <c r="L65" i="7"/>
  <c r="J65" i="7"/>
  <c r="M64" i="7"/>
  <c r="L64" i="7"/>
  <c r="J64" i="7"/>
  <c r="M63" i="7"/>
  <c r="L63" i="7"/>
  <c r="J63" i="7"/>
  <c r="M62" i="7"/>
  <c r="L62" i="7"/>
  <c r="J62" i="7"/>
  <c r="M61" i="7"/>
  <c r="L61" i="7"/>
  <c r="J61" i="7"/>
  <c r="M60" i="7"/>
  <c r="L60" i="7"/>
  <c r="J60" i="7"/>
  <c r="M59" i="7"/>
  <c r="L59" i="7"/>
  <c r="J59" i="7"/>
  <c r="M58" i="7"/>
  <c r="L58" i="7"/>
  <c r="J58" i="7"/>
  <c r="M57" i="7"/>
  <c r="L57" i="7"/>
  <c r="J57" i="7"/>
  <c r="M56" i="7"/>
  <c r="L56" i="7"/>
  <c r="J56" i="7"/>
  <c r="M55" i="7"/>
  <c r="L55" i="7"/>
  <c r="J55" i="7"/>
  <c r="M54" i="7"/>
  <c r="L54" i="7"/>
  <c r="J54" i="7"/>
  <c r="M53" i="7"/>
  <c r="L53" i="7"/>
  <c r="J53" i="7"/>
  <c r="M52" i="7"/>
  <c r="L52" i="7"/>
  <c r="J52" i="7"/>
  <c r="M51" i="7"/>
  <c r="L51" i="7"/>
  <c r="J51" i="7"/>
  <c r="M50" i="7"/>
  <c r="L50" i="7"/>
  <c r="J50" i="7"/>
  <c r="M49" i="7"/>
  <c r="L49" i="7"/>
  <c r="J49" i="7"/>
  <c r="M48" i="7"/>
  <c r="L48" i="7"/>
  <c r="J48" i="7"/>
  <c r="M47" i="7"/>
  <c r="L47" i="7"/>
  <c r="J47" i="7"/>
  <c r="M46" i="7"/>
  <c r="L46" i="7"/>
  <c r="J46" i="7"/>
  <c r="M45" i="7"/>
  <c r="L45" i="7"/>
  <c r="J45" i="7"/>
  <c r="M44" i="7"/>
  <c r="L44" i="7"/>
  <c r="J44" i="7"/>
  <c r="M43" i="7"/>
  <c r="L43" i="7"/>
  <c r="J43" i="7"/>
  <c r="M42" i="7"/>
  <c r="L42" i="7"/>
  <c r="J42" i="7"/>
  <c r="M41" i="7"/>
  <c r="L41" i="7"/>
  <c r="J41" i="7"/>
  <c r="M40" i="7"/>
  <c r="L40" i="7"/>
  <c r="J40" i="7"/>
  <c r="M39" i="7"/>
  <c r="L39" i="7"/>
  <c r="J39" i="7"/>
  <c r="M38" i="7"/>
  <c r="L38" i="7"/>
  <c r="J38" i="7"/>
  <c r="M37" i="7"/>
  <c r="L37" i="7"/>
  <c r="J37" i="7"/>
  <c r="M36" i="7"/>
  <c r="L36" i="7"/>
  <c r="J36" i="7"/>
  <c r="M35" i="7"/>
  <c r="L35" i="7"/>
  <c r="J35" i="7"/>
  <c r="M34" i="7"/>
  <c r="L34" i="7"/>
  <c r="J34" i="7"/>
  <c r="M33" i="7"/>
  <c r="L33" i="7"/>
  <c r="J33" i="7"/>
  <c r="M32" i="7"/>
  <c r="L32" i="7"/>
  <c r="J32" i="7"/>
  <c r="M31" i="7"/>
  <c r="L31" i="7"/>
  <c r="J31" i="7"/>
  <c r="M30" i="7"/>
  <c r="L30" i="7"/>
  <c r="J30" i="7"/>
  <c r="M29" i="7"/>
  <c r="L29" i="7"/>
  <c r="J29" i="7"/>
  <c r="M28" i="7"/>
  <c r="L28" i="7"/>
  <c r="J28" i="7"/>
  <c r="M27" i="7"/>
  <c r="L27" i="7"/>
  <c r="J27" i="7"/>
  <c r="M26" i="7"/>
  <c r="L26" i="7"/>
  <c r="J26" i="7"/>
  <c r="M25" i="7"/>
  <c r="L25" i="7"/>
  <c r="J25" i="7"/>
  <c r="M24" i="7"/>
  <c r="L24" i="7"/>
  <c r="J24" i="7"/>
  <c r="M23" i="7"/>
  <c r="L23" i="7"/>
  <c r="J23" i="7"/>
  <c r="M22" i="7"/>
  <c r="L22" i="7"/>
  <c r="J22" i="7"/>
  <c r="M21" i="7"/>
  <c r="L21" i="7"/>
  <c r="J21" i="7"/>
  <c r="M20" i="7"/>
  <c r="L20" i="7"/>
  <c r="J20" i="7"/>
  <c r="M19" i="7"/>
  <c r="L19" i="7"/>
  <c r="J19" i="7"/>
  <c r="M18" i="7"/>
  <c r="L18" i="7"/>
  <c r="J18" i="7"/>
  <c r="M17" i="7"/>
  <c r="L17" i="7"/>
  <c r="J17" i="7"/>
  <c r="M16" i="7"/>
  <c r="L16" i="7"/>
  <c r="J16" i="7"/>
  <c r="M15" i="7"/>
  <c r="L15" i="7"/>
  <c r="J15" i="7"/>
  <c r="M14" i="7"/>
  <c r="L14" i="7"/>
  <c r="J14" i="7"/>
  <c r="M13" i="7"/>
  <c r="L13" i="7"/>
  <c r="J13" i="7"/>
  <c r="M12" i="7"/>
  <c r="L12" i="7"/>
  <c r="J12" i="7"/>
  <c r="M11" i="7"/>
  <c r="L11" i="7"/>
  <c r="J11" i="7"/>
  <c r="M10" i="7"/>
  <c r="L10" i="7"/>
  <c r="J10" i="7"/>
  <c r="M9" i="7"/>
  <c r="L9" i="7"/>
  <c r="J9" i="7"/>
  <c r="M8" i="7"/>
  <c r="L8" i="7"/>
  <c r="J8" i="7"/>
  <c r="M7" i="7"/>
  <c r="L7" i="7"/>
  <c r="J7" i="7"/>
  <c r="M6" i="7"/>
  <c r="L6" i="7"/>
  <c r="J6" i="7"/>
  <c r="M5" i="7"/>
  <c r="L5" i="7"/>
  <c r="J5" i="7"/>
  <c r="M4" i="7"/>
  <c r="L4" i="7"/>
  <c r="J4" i="7"/>
  <c r="L83" i="6"/>
  <c r="K83" i="6"/>
  <c r="I83" i="6"/>
  <c r="H83" i="6"/>
  <c r="L82" i="6"/>
  <c r="K82" i="6"/>
  <c r="I82" i="6"/>
  <c r="H82" i="6"/>
  <c r="L81" i="6"/>
  <c r="K81" i="6"/>
  <c r="I81" i="6"/>
  <c r="H81" i="6"/>
  <c r="L80" i="6"/>
  <c r="K80" i="6"/>
  <c r="I80" i="6"/>
  <c r="H80" i="6"/>
  <c r="L79" i="6"/>
  <c r="K79" i="6"/>
  <c r="I79" i="6"/>
  <c r="H79" i="6"/>
  <c r="L78" i="6"/>
  <c r="K78" i="6"/>
  <c r="I78" i="6"/>
  <c r="H78" i="6"/>
  <c r="L77" i="6"/>
  <c r="K77" i="6"/>
  <c r="I77" i="6"/>
  <c r="H77" i="6"/>
  <c r="L76" i="6"/>
  <c r="K76" i="6"/>
  <c r="I76" i="6"/>
  <c r="H76" i="6"/>
  <c r="L75" i="6"/>
  <c r="K75" i="6"/>
  <c r="I75" i="6"/>
  <c r="H75" i="6"/>
  <c r="L74" i="6"/>
  <c r="K74" i="6"/>
  <c r="I74" i="6"/>
  <c r="H74" i="6"/>
  <c r="L73" i="6"/>
  <c r="K73" i="6"/>
  <c r="I73" i="6"/>
  <c r="H73" i="6"/>
  <c r="L72" i="6"/>
  <c r="K72" i="6"/>
  <c r="I72" i="6"/>
  <c r="H72" i="6"/>
  <c r="L71" i="6"/>
  <c r="K71" i="6"/>
  <c r="I71" i="6"/>
  <c r="H71" i="6"/>
  <c r="L70" i="6"/>
  <c r="K70" i="6"/>
  <c r="I70" i="6"/>
  <c r="H70" i="6"/>
  <c r="L69" i="6"/>
  <c r="K69" i="6"/>
  <c r="I69" i="6"/>
  <c r="H69" i="6"/>
  <c r="L68" i="6"/>
  <c r="K68" i="6"/>
  <c r="I68" i="6"/>
  <c r="H68" i="6"/>
  <c r="L67" i="6"/>
  <c r="K67" i="6"/>
  <c r="I67" i="6"/>
  <c r="H67" i="6"/>
  <c r="L66" i="6"/>
  <c r="K66" i="6"/>
  <c r="I66" i="6"/>
  <c r="H66" i="6"/>
  <c r="L65" i="6"/>
  <c r="K65" i="6"/>
  <c r="I65" i="6"/>
  <c r="H65" i="6"/>
  <c r="L64" i="6"/>
  <c r="K64" i="6"/>
  <c r="I64" i="6"/>
  <c r="H64" i="6"/>
  <c r="L63" i="6"/>
  <c r="K63" i="6"/>
  <c r="I63" i="6"/>
  <c r="H63" i="6"/>
  <c r="L62" i="6"/>
  <c r="K62" i="6"/>
  <c r="I62" i="6"/>
  <c r="H62" i="6"/>
  <c r="L61" i="6"/>
  <c r="K61" i="6"/>
  <c r="I61" i="6"/>
  <c r="H61" i="6"/>
  <c r="L60" i="6"/>
  <c r="K60" i="6"/>
  <c r="I60" i="6"/>
  <c r="H60" i="6"/>
  <c r="L59" i="6"/>
  <c r="K59" i="6"/>
  <c r="I59" i="6"/>
  <c r="H59" i="6"/>
  <c r="L58" i="6"/>
  <c r="K58" i="6"/>
  <c r="I58" i="6"/>
  <c r="H58" i="6"/>
  <c r="L57" i="6"/>
  <c r="K57" i="6"/>
  <c r="I57" i="6"/>
  <c r="H57" i="6"/>
  <c r="L56" i="6"/>
  <c r="K56" i="6"/>
  <c r="I56" i="6"/>
  <c r="H56" i="6"/>
  <c r="L55" i="6"/>
  <c r="K55" i="6"/>
  <c r="I55" i="6"/>
  <c r="H55" i="6"/>
  <c r="L54" i="6"/>
  <c r="K54" i="6"/>
  <c r="I54" i="6"/>
  <c r="H54" i="6"/>
  <c r="L53" i="6"/>
  <c r="K53" i="6"/>
  <c r="I53" i="6"/>
  <c r="H53" i="6"/>
  <c r="L52" i="6"/>
  <c r="K52" i="6"/>
  <c r="I52" i="6"/>
  <c r="H52" i="6"/>
  <c r="L51" i="6"/>
  <c r="K51" i="6"/>
  <c r="I51" i="6"/>
  <c r="H51" i="6"/>
  <c r="L50" i="6"/>
  <c r="K50" i="6"/>
  <c r="I50" i="6"/>
  <c r="H50" i="6"/>
  <c r="L49" i="6"/>
  <c r="K49" i="6"/>
  <c r="I49" i="6"/>
  <c r="H49" i="6"/>
  <c r="L48" i="6"/>
  <c r="K48" i="6"/>
  <c r="I48" i="6"/>
  <c r="H48" i="6"/>
  <c r="L47" i="6"/>
  <c r="K47" i="6"/>
  <c r="I47" i="6"/>
  <c r="H47" i="6"/>
  <c r="L46" i="6"/>
  <c r="K46" i="6"/>
  <c r="I46" i="6"/>
  <c r="H46" i="6"/>
  <c r="L45" i="6"/>
  <c r="K45" i="6"/>
  <c r="I45" i="6"/>
  <c r="H45" i="6"/>
  <c r="L44" i="6"/>
  <c r="K44" i="6"/>
  <c r="I44" i="6"/>
  <c r="H44" i="6"/>
  <c r="L43" i="6"/>
  <c r="K43" i="6"/>
  <c r="I43" i="6"/>
  <c r="H43" i="6"/>
  <c r="L42" i="6"/>
  <c r="K42" i="6"/>
  <c r="I42" i="6"/>
  <c r="H42" i="6"/>
  <c r="L41" i="6"/>
  <c r="K41" i="6"/>
  <c r="I41" i="6"/>
  <c r="H41" i="6"/>
  <c r="L40" i="6"/>
  <c r="K40" i="6"/>
  <c r="I40" i="6"/>
  <c r="H40" i="6"/>
  <c r="L39" i="6"/>
  <c r="K39" i="6"/>
  <c r="I39" i="6"/>
  <c r="H39" i="6"/>
  <c r="L38" i="6"/>
  <c r="K38" i="6"/>
  <c r="I38" i="6"/>
  <c r="H38" i="6"/>
  <c r="L37" i="6"/>
  <c r="K37" i="6"/>
  <c r="I37" i="6"/>
  <c r="H37" i="6"/>
  <c r="L36" i="6"/>
  <c r="K36" i="6"/>
  <c r="I36" i="6"/>
  <c r="H36" i="6"/>
  <c r="L35" i="6"/>
  <c r="K35" i="6"/>
  <c r="I35" i="6"/>
  <c r="H35" i="6"/>
  <c r="L34" i="6"/>
  <c r="K34" i="6"/>
  <c r="I34" i="6"/>
  <c r="H34" i="6"/>
  <c r="L33" i="6"/>
  <c r="K33" i="6"/>
  <c r="I33" i="6"/>
  <c r="H33" i="6"/>
  <c r="L32" i="6"/>
  <c r="K32" i="6"/>
  <c r="I32" i="6"/>
  <c r="H32" i="6"/>
  <c r="L31" i="6"/>
  <c r="K31" i="6"/>
  <c r="I31" i="6"/>
  <c r="H31" i="6"/>
  <c r="L30" i="6"/>
  <c r="K30" i="6"/>
  <c r="I30" i="6"/>
  <c r="H30" i="6"/>
  <c r="L29" i="6"/>
  <c r="K29" i="6"/>
  <c r="I29" i="6"/>
  <c r="H29" i="6"/>
  <c r="L28" i="6"/>
  <c r="K28" i="6"/>
  <c r="I28" i="6"/>
  <c r="H28" i="6"/>
  <c r="L27" i="6"/>
  <c r="K27" i="6"/>
  <c r="I27" i="6"/>
  <c r="H27" i="6"/>
  <c r="L26" i="6"/>
  <c r="K26" i="6"/>
  <c r="I26" i="6"/>
  <c r="H26" i="6"/>
  <c r="L25" i="6"/>
  <c r="K25" i="6"/>
  <c r="I25" i="6"/>
  <c r="H25" i="6"/>
  <c r="L24" i="6"/>
  <c r="K24" i="6"/>
  <c r="I24" i="6"/>
  <c r="H24" i="6"/>
  <c r="L23" i="6"/>
  <c r="K23" i="6"/>
  <c r="I23" i="6"/>
  <c r="H23" i="6"/>
  <c r="L22" i="6"/>
  <c r="K22" i="6"/>
  <c r="I22" i="6"/>
  <c r="H22" i="6"/>
  <c r="L21" i="6"/>
  <c r="K21" i="6"/>
  <c r="I21" i="6"/>
  <c r="H21" i="6"/>
  <c r="L20" i="6"/>
  <c r="K20" i="6"/>
  <c r="I20" i="6"/>
  <c r="H20" i="6"/>
  <c r="L19" i="6"/>
  <c r="K19" i="6"/>
  <c r="I19" i="6"/>
  <c r="H19" i="6"/>
  <c r="L18" i="6"/>
  <c r="K18" i="6"/>
  <c r="I18" i="6"/>
  <c r="H18" i="6"/>
  <c r="L17" i="6"/>
  <c r="K17" i="6"/>
  <c r="I17" i="6"/>
  <c r="H17" i="6"/>
  <c r="L16" i="6"/>
  <c r="K16" i="6"/>
  <c r="I16" i="6"/>
  <c r="H16" i="6"/>
  <c r="L15" i="6"/>
  <c r="K15" i="6"/>
  <c r="I15" i="6"/>
  <c r="H15" i="6"/>
  <c r="L14" i="6"/>
  <c r="K14" i="6"/>
  <c r="I14" i="6"/>
  <c r="H14" i="6"/>
  <c r="L13" i="6"/>
  <c r="K13" i="6"/>
  <c r="I13" i="6"/>
  <c r="H13" i="6"/>
  <c r="L12" i="6"/>
  <c r="K12" i="6"/>
  <c r="I12" i="6"/>
  <c r="H12" i="6"/>
  <c r="L11" i="6"/>
  <c r="K11" i="6"/>
  <c r="I11" i="6"/>
  <c r="H11" i="6"/>
  <c r="L10" i="6"/>
  <c r="K10" i="6"/>
  <c r="I10" i="6"/>
  <c r="H10" i="6"/>
  <c r="L9" i="6"/>
  <c r="K9" i="6"/>
  <c r="I9" i="6"/>
  <c r="H9" i="6"/>
  <c r="L8" i="6"/>
  <c r="K8" i="6"/>
  <c r="I8" i="6"/>
  <c r="H8" i="6"/>
  <c r="L7" i="6"/>
  <c r="K7" i="6"/>
  <c r="I7" i="6"/>
  <c r="H7" i="6"/>
  <c r="L6" i="6"/>
  <c r="K6" i="6"/>
  <c r="I6" i="6"/>
  <c r="H6" i="6"/>
  <c r="L5" i="6"/>
  <c r="K5" i="6"/>
  <c r="I5" i="6"/>
  <c r="H5" i="6"/>
  <c r="L4" i="6"/>
  <c r="K4" i="6"/>
  <c r="I4" i="6"/>
  <c r="H4" i="6"/>
  <c r="P42" i="5"/>
  <c r="O42" i="5"/>
  <c r="N42" i="5"/>
  <c r="M42" i="5"/>
  <c r="L42" i="5"/>
  <c r="P41" i="5"/>
  <c r="O41" i="5"/>
  <c r="N41" i="5"/>
  <c r="M41" i="5"/>
  <c r="L41" i="5"/>
  <c r="P40" i="5"/>
  <c r="O40" i="5"/>
  <c r="N40" i="5"/>
  <c r="M40" i="5"/>
  <c r="L40" i="5"/>
  <c r="P39" i="5"/>
  <c r="O39" i="5"/>
  <c r="N39" i="5"/>
  <c r="M39" i="5"/>
  <c r="L39" i="5"/>
  <c r="P38" i="5"/>
  <c r="O38" i="5"/>
  <c r="N38" i="5"/>
  <c r="M38" i="5"/>
  <c r="L38" i="5"/>
  <c r="P37" i="5"/>
  <c r="O37" i="5"/>
  <c r="N37" i="5"/>
  <c r="M37" i="5"/>
  <c r="L37" i="5"/>
  <c r="P36" i="5"/>
  <c r="O36" i="5"/>
  <c r="N36" i="5"/>
  <c r="M36" i="5"/>
  <c r="L36" i="5"/>
  <c r="P35" i="5"/>
  <c r="O35" i="5"/>
  <c r="N35" i="5"/>
  <c r="M35" i="5"/>
  <c r="L35" i="5"/>
  <c r="P34" i="5"/>
  <c r="O34" i="5"/>
  <c r="N34" i="5"/>
  <c r="M34" i="5"/>
  <c r="L34" i="5"/>
  <c r="P33" i="5"/>
  <c r="O33" i="5"/>
  <c r="N33" i="5"/>
  <c r="M33" i="5"/>
  <c r="L33" i="5"/>
  <c r="P32" i="5"/>
  <c r="O32" i="5"/>
  <c r="N32" i="5"/>
  <c r="M32" i="5"/>
  <c r="L32" i="5"/>
  <c r="P31" i="5"/>
  <c r="O31" i="5"/>
  <c r="N31" i="5"/>
  <c r="M31" i="5"/>
  <c r="L31" i="5"/>
  <c r="P30" i="5"/>
  <c r="O30" i="5"/>
  <c r="N30" i="5"/>
  <c r="M30" i="5"/>
  <c r="L30" i="5"/>
  <c r="P29" i="5"/>
  <c r="O29" i="5"/>
  <c r="N29" i="5"/>
  <c r="M29" i="5"/>
  <c r="L29" i="5"/>
  <c r="P28" i="5"/>
  <c r="O28" i="5"/>
  <c r="N28" i="5"/>
  <c r="M28" i="5"/>
  <c r="L28" i="5"/>
  <c r="P27" i="5"/>
  <c r="O27" i="5"/>
  <c r="N27" i="5"/>
  <c r="M27" i="5"/>
  <c r="L27" i="5"/>
  <c r="P26" i="5"/>
  <c r="O26" i="5"/>
  <c r="N26" i="5"/>
  <c r="M26" i="5"/>
  <c r="L26" i="5"/>
  <c r="P25" i="5"/>
  <c r="O25" i="5"/>
  <c r="N25" i="5"/>
  <c r="M25" i="5"/>
  <c r="L25" i="5"/>
  <c r="P24" i="5"/>
  <c r="O24" i="5"/>
  <c r="N24" i="5"/>
  <c r="M24" i="5"/>
  <c r="L24" i="5"/>
  <c r="P23" i="5"/>
  <c r="O23" i="5"/>
  <c r="N23" i="5"/>
  <c r="M23" i="5"/>
  <c r="L23" i="5"/>
  <c r="P22" i="5"/>
  <c r="O22" i="5"/>
  <c r="N22" i="5"/>
  <c r="M22" i="5"/>
  <c r="L22" i="5"/>
  <c r="P21" i="5"/>
  <c r="O21" i="5"/>
  <c r="N21" i="5"/>
  <c r="M21" i="5"/>
  <c r="L21" i="5"/>
  <c r="P20" i="5"/>
  <c r="O20" i="5"/>
  <c r="N20" i="5"/>
  <c r="M20" i="5"/>
  <c r="L20" i="5"/>
  <c r="P19" i="5"/>
  <c r="O19" i="5"/>
  <c r="N19" i="5"/>
  <c r="M19" i="5"/>
  <c r="L19" i="5"/>
  <c r="P18" i="5"/>
  <c r="O18" i="5"/>
  <c r="N18" i="5"/>
  <c r="M18" i="5"/>
  <c r="L18" i="5"/>
  <c r="P17" i="5"/>
  <c r="O17" i="5"/>
  <c r="N17" i="5"/>
  <c r="M17" i="5"/>
  <c r="L17" i="5"/>
  <c r="P16" i="5"/>
  <c r="O16" i="5"/>
  <c r="N16" i="5"/>
  <c r="M16" i="5"/>
  <c r="L16" i="5"/>
  <c r="P15" i="5"/>
  <c r="O15" i="5"/>
  <c r="N15" i="5"/>
  <c r="M15" i="5"/>
  <c r="L15" i="5"/>
  <c r="P14" i="5"/>
  <c r="O14" i="5"/>
  <c r="N14" i="5"/>
  <c r="M14" i="5"/>
  <c r="L14" i="5"/>
  <c r="P13" i="5"/>
  <c r="O13" i="5"/>
  <c r="N13" i="5"/>
  <c r="M13" i="5"/>
  <c r="L13" i="5"/>
  <c r="P12" i="5"/>
  <c r="O12" i="5"/>
  <c r="N12" i="5"/>
  <c r="M12" i="5"/>
  <c r="L12" i="5"/>
  <c r="P11" i="5"/>
  <c r="O11" i="5"/>
  <c r="N11" i="5"/>
  <c r="M11" i="5"/>
  <c r="L11" i="5"/>
  <c r="P10" i="5"/>
  <c r="O10" i="5"/>
  <c r="N10" i="5"/>
  <c r="M10" i="5"/>
  <c r="L10" i="5"/>
  <c r="P9" i="5"/>
  <c r="O9" i="5"/>
  <c r="N9" i="5"/>
  <c r="M9" i="5"/>
  <c r="L9" i="5"/>
  <c r="P8" i="5"/>
  <c r="O8" i="5"/>
  <c r="N8" i="5"/>
  <c r="M8" i="5"/>
  <c r="L8" i="5"/>
  <c r="P7" i="5"/>
  <c r="O7" i="5"/>
  <c r="N7" i="5"/>
  <c r="M7" i="5"/>
  <c r="L7" i="5"/>
  <c r="P6" i="5"/>
  <c r="O6" i="5"/>
  <c r="N6" i="5"/>
  <c r="M6" i="5"/>
  <c r="L6" i="5"/>
  <c r="P5" i="5"/>
  <c r="O5" i="5"/>
  <c r="N5" i="5"/>
  <c r="M5" i="5"/>
  <c r="L5" i="5"/>
  <c r="P4" i="5"/>
  <c r="O4" i="5"/>
  <c r="N4" i="5"/>
  <c r="M4" i="5"/>
  <c r="L4" i="5"/>
  <c r="C1" i="5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C1" i="4"/>
  <c r="M577" i="3"/>
  <c r="L577" i="3"/>
  <c r="J577" i="3"/>
  <c r="M576" i="3"/>
  <c r="L576" i="3"/>
  <c r="J576" i="3"/>
  <c r="M575" i="3"/>
  <c r="L575" i="3"/>
  <c r="J575" i="3"/>
  <c r="M574" i="3"/>
  <c r="L574" i="3"/>
  <c r="J574" i="3"/>
  <c r="M573" i="3"/>
  <c r="L573" i="3"/>
  <c r="J573" i="3"/>
  <c r="M572" i="3"/>
  <c r="L572" i="3"/>
  <c r="J572" i="3"/>
  <c r="M571" i="3"/>
  <c r="L571" i="3"/>
  <c r="J571" i="3"/>
  <c r="M570" i="3"/>
  <c r="L570" i="3"/>
  <c r="J570" i="3"/>
  <c r="M569" i="3"/>
  <c r="L569" i="3"/>
  <c r="J569" i="3"/>
  <c r="M568" i="3"/>
  <c r="L568" i="3"/>
  <c r="J568" i="3"/>
  <c r="M567" i="3"/>
  <c r="L567" i="3"/>
  <c r="J567" i="3"/>
  <c r="M566" i="3"/>
  <c r="L566" i="3"/>
  <c r="J566" i="3"/>
  <c r="M565" i="3"/>
  <c r="L565" i="3"/>
  <c r="J565" i="3"/>
  <c r="M564" i="3"/>
  <c r="L564" i="3"/>
  <c r="J564" i="3"/>
  <c r="M563" i="3"/>
  <c r="L563" i="3"/>
  <c r="J563" i="3"/>
  <c r="M562" i="3"/>
  <c r="L562" i="3"/>
  <c r="J562" i="3"/>
  <c r="M561" i="3"/>
  <c r="L561" i="3"/>
  <c r="J561" i="3"/>
  <c r="M560" i="3"/>
  <c r="L560" i="3"/>
  <c r="J560" i="3"/>
  <c r="M559" i="3"/>
  <c r="L559" i="3"/>
  <c r="J559" i="3"/>
  <c r="M556" i="3"/>
  <c r="L556" i="3"/>
  <c r="J556" i="3"/>
  <c r="M555" i="3"/>
  <c r="L555" i="3"/>
  <c r="J555" i="3"/>
  <c r="M554" i="3"/>
  <c r="L554" i="3"/>
  <c r="J554" i="3"/>
  <c r="M553" i="3"/>
  <c r="L553" i="3"/>
  <c r="J553" i="3"/>
  <c r="M552" i="3"/>
  <c r="L552" i="3"/>
  <c r="J552" i="3"/>
  <c r="M551" i="3"/>
  <c r="L551" i="3"/>
  <c r="J551" i="3"/>
  <c r="M550" i="3"/>
  <c r="L550" i="3"/>
  <c r="J550" i="3"/>
  <c r="M549" i="3"/>
  <c r="L549" i="3"/>
  <c r="J549" i="3"/>
  <c r="M548" i="3"/>
  <c r="L548" i="3"/>
  <c r="J548" i="3"/>
  <c r="M547" i="3"/>
  <c r="L547" i="3"/>
  <c r="J547" i="3"/>
  <c r="M546" i="3"/>
  <c r="L546" i="3"/>
  <c r="J546" i="3"/>
  <c r="M545" i="3"/>
  <c r="L545" i="3"/>
  <c r="J545" i="3"/>
  <c r="M544" i="3"/>
  <c r="L544" i="3"/>
  <c r="J544" i="3"/>
  <c r="M543" i="3"/>
  <c r="L543" i="3"/>
  <c r="J543" i="3"/>
  <c r="M542" i="3"/>
  <c r="L542" i="3"/>
  <c r="J542" i="3"/>
  <c r="M541" i="3"/>
  <c r="L541" i="3"/>
  <c r="J541" i="3"/>
  <c r="M540" i="3"/>
  <c r="L540" i="3"/>
  <c r="J540" i="3"/>
  <c r="M539" i="3"/>
  <c r="L539" i="3"/>
  <c r="J539" i="3"/>
  <c r="M538" i="3"/>
  <c r="L538" i="3"/>
  <c r="J538" i="3"/>
  <c r="M537" i="3"/>
  <c r="L537" i="3"/>
  <c r="J537" i="3"/>
  <c r="M536" i="3"/>
  <c r="L536" i="3"/>
  <c r="J536" i="3"/>
  <c r="M535" i="3"/>
  <c r="L535" i="3"/>
  <c r="J535" i="3"/>
  <c r="M534" i="3"/>
  <c r="L534" i="3"/>
  <c r="J534" i="3"/>
  <c r="M533" i="3"/>
  <c r="L533" i="3"/>
  <c r="J533" i="3"/>
  <c r="M532" i="3"/>
  <c r="L532" i="3"/>
  <c r="J532" i="3"/>
  <c r="M531" i="3"/>
  <c r="L531" i="3"/>
  <c r="J531" i="3"/>
  <c r="M530" i="3"/>
  <c r="L530" i="3"/>
  <c r="J530" i="3"/>
  <c r="M529" i="3"/>
  <c r="L529" i="3"/>
  <c r="J529" i="3"/>
  <c r="M528" i="3"/>
  <c r="L528" i="3"/>
  <c r="J528" i="3"/>
  <c r="M527" i="3"/>
  <c r="L527" i="3"/>
  <c r="J527" i="3"/>
  <c r="M526" i="3"/>
  <c r="L526" i="3"/>
  <c r="J526" i="3"/>
  <c r="M525" i="3"/>
  <c r="L525" i="3"/>
  <c r="J525" i="3"/>
  <c r="M523" i="3"/>
  <c r="L523" i="3"/>
  <c r="J523" i="3"/>
  <c r="M522" i="3"/>
  <c r="L522" i="3"/>
  <c r="J522" i="3"/>
  <c r="M521" i="3"/>
  <c r="L521" i="3"/>
  <c r="J521" i="3"/>
  <c r="M520" i="3"/>
  <c r="L520" i="3"/>
  <c r="J520" i="3"/>
  <c r="M519" i="3"/>
  <c r="L519" i="3"/>
  <c r="J519" i="3"/>
  <c r="M518" i="3"/>
  <c r="L518" i="3"/>
  <c r="J518" i="3"/>
  <c r="M517" i="3"/>
  <c r="L517" i="3"/>
  <c r="J517" i="3"/>
  <c r="M516" i="3"/>
  <c r="L516" i="3"/>
  <c r="J516" i="3"/>
  <c r="M515" i="3"/>
  <c r="L515" i="3"/>
  <c r="J515" i="3"/>
  <c r="M514" i="3"/>
  <c r="L514" i="3"/>
  <c r="J514" i="3"/>
  <c r="M513" i="3"/>
  <c r="L513" i="3"/>
  <c r="J513" i="3"/>
  <c r="M512" i="3"/>
  <c r="L512" i="3"/>
  <c r="J512" i="3"/>
  <c r="M511" i="3"/>
  <c r="L511" i="3"/>
  <c r="J511" i="3"/>
  <c r="M510" i="3"/>
  <c r="L510" i="3"/>
  <c r="J510" i="3"/>
  <c r="M509" i="3"/>
  <c r="L509" i="3"/>
  <c r="J509" i="3"/>
  <c r="M508" i="3"/>
  <c r="L508" i="3"/>
  <c r="J508" i="3"/>
  <c r="M507" i="3"/>
  <c r="L507" i="3"/>
  <c r="J507" i="3"/>
  <c r="M506" i="3"/>
  <c r="L506" i="3"/>
  <c r="J506" i="3"/>
  <c r="M505" i="3"/>
  <c r="L505" i="3"/>
  <c r="J505" i="3"/>
  <c r="M504" i="3"/>
  <c r="L504" i="3"/>
  <c r="J504" i="3"/>
  <c r="M503" i="3"/>
  <c r="L503" i="3"/>
  <c r="J503" i="3"/>
  <c r="M502" i="3"/>
  <c r="L502" i="3"/>
  <c r="J502" i="3"/>
  <c r="M501" i="3"/>
  <c r="L501" i="3"/>
  <c r="J501" i="3"/>
  <c r="M500" i="3"/>
  <c r="L500" i="3"/>
  <c r="J500" i="3"/>
  <c r="M499" i="3"/>
  <c r="L499" i="3"/>
  <c r="J499" i="3"/>
  <c r="M498" i="3"/>
  <c r="L498" i="3"/>
  <c r="J498" i="3"/>
  <c r="M497" i="3"/>
  <c r="L497" i="3"/>
  <c r="J497" i="3"/>
  <c r="M496" i="3"/>
  <c r="L496" i="3"/>
  <c r="J496" i="3"/>
  <c r="M495" i="3"/>
  <c r="L495" i="3"/>
  <c r="J495" i="3"/>
  <c r="M494" i="3"/>
  <c r="L494" i="3"/>
  <c r="J494" i="3"/>
  <c r="M493" i="3"/>
  <c r="L493" i="3"/>
  <c r="J493" i="3"/>
  <c r="M492" i="3"/>
  <c r="L492" i="3"/>
  <c r="J492" i="3"/>
  <c r="M491" i="3"/>
  <c r="L491" i="3"/>
  <c r="J491" i="3"/>
  <c r="M490" i="3"/>
  <c r="L490" i="3"/>
  <c r="J490" i="3"/>
  <c r="M489" i="3"/>
  <c r="L489" i="3"/>
  <c r="J489" i="3"/>
  <c r="M488" i="3"/>
  <c r="L488" i="3"/>
  <c r="J488" i="3"/>
  <c r="M487" i="3"/>
  <c r="L487" i="3"/>
  <c r="J487" i="3"/>
  <c r="M486" i="3"/>
  <c r="L486" i="3"/>
  <c r="J486" i="3"/>
  <c r="M485" i="3"/>
  <c r="L485" i="3"/>
  <c r="J485" i="3"/>
  <c r="M484" i="3"/>
  <c r="L484" i="3"/>
  <c r="J484" i="3"/>
  <c r="M483" i="3"/>
  <c r="L483" i="3"/>
  <c r="J483" i="3"/>
  <c r="M482" i="3"/>
  <c r="L482" i="3"/>
  <c r="J482" i="3"/>
  <c r="M481" i="3"/>
  <c r="L481" i="3"/>
  <c r="J481" i="3"/>
  <c r="M480" i="3"/>
  <c r="L480" i="3"/>
  <c r="J480" i="3"/>
  <c r="M479" i="3"/>
  <c r="L479" i="3"/>
  <c r="J479" i="3"/>
  <c r="M478" i="3"/>
  <c r="L478" i="3"/>
  <c r="J478" i="3"/>
  <c r="M477" i="3"/>
  <c r="L477" i="3"/>
  <c r="J477" i="3"/>
  <c r="M476" i="3"/>
  <c r="L476" i="3"/>
  <c r="J476" i="3"/>
  <c r="M475" i="3"/>
  <c r="L475" i="3"/>
  <c r="J475" i="3"/>
  <c r="M474" i="3"/>
  <c r="L474" i="3"/>
  <c r="J474" i="3"/>
  <c r="M473" i="3"/>
  <c r="L473" i="3"/>
  <c r="J473" i="3"/>
  <c r="M472" i="3"/>
  <c r="L472" i="3"/>
  <c r="J472" i="3"/>
  <c r="M471" i="3"/>
  <c r="L471" i="3"/>
  <c r="J471" i="3"/>
  <c r="M470" i="3"/>
  <c r="L470" i="3"/>
  <c r="J470" i="3"/>
  <c r="M469" i="3"/>
  <c r="L469" i="3"/>
  <c r="J469" i="3"/>
  <c r="M468" i="3"/>
  <c r="L468" i="3"/>
  <c r="J468" i="3"/>
  <c r="M467" i="3"/>
  <c r="L467" i="3"/>
  <c r="J467" i="3"/>
  <c r="M466" i="3"/>
  <c r="L466" i="3"/>
  <c r="J466" i="3"/>
  <c r="M465" i="3"/>
  <c r="L465" i="3"/>
  <c r="J465" i="3"/>
  <c r="M464" i="3"/>
  <c r="L464" i="3"/>
  <c r="J464" i="3"/>
  <c r="M463" i="3"/>
  <c r="L463" i="3"/>
  <c r="J463" i="3"/>
  <c r="M462" i="3"/>
  <c r="L462" i="3"/>
  <c r="J462" i="3"/>
  <c r="M461" i="3"/>
  <c r="L461" i="3"/>
  <c r="J461" i="3"/>
  <c r="M460" i="3"/>
  <c r="L460" i="3"/>
  <c r="J460" i="3"/>
  <c r="M459" i="3"/>
  <c r="L459" i="3"/>
  <c r="J459" i="3"/>
  <c r="M458" i="3"/>
  <c r="L458" i="3"/>
  <c r="J458" i="3"/>
  <c r="M457" i="3"/>
  <c r="L457" i="3"/>
  <c r="J457" i="3"/>
  <c r="M456" i="3"/>
  <c r="L456" i="3"/>
  <c r="J456" i="3"/>
  <c r="M455" i="3"/>
  <c r="L455" i="3"/>
  <c r="J455" i="3"/>
  <c r="M454" i="3"/>
  <c r="L454" i="3"/>
  <c r="J454" i="3"/>
  <c r="M453" i="3"/>
  <c r="L453" i="3"/>
  <c r="J453" i="3"/>
  <c r="M452" i="3"/>
  <c r="L452" i="3"/>
  <c r="J452" i="3"/>
  <c r="M451" i="3"/>
  <c r="L451" i="3"/>
  <c r="J451" i="3"/>
  <c r="M450" i="3"/>
  <c r="L450" i="3"/>
  <c r="J450" i="3"/>
  <c r="M449" i="3"/>
  <c r="L449" i="3"/>
  <c r="J449" i="3"/>
  <c r="M448" i="3"/>
  <c r="L448" i="3"/>
  <c r="J448" i="3"/>
  <c r="M447" i="3"/>
  <c r="L447" i="3"/>
  <c r="J447" i="3"/>
  <c r="M446" i="3"/>
  <c r="L446" i="3"/>
  <c r="J446" i="3"/>
  <c r="M445" i="3"/>
  <c r="L445" i="3"/>
  <c r="J445" i="3"/>
  <c r="M444" i="3"/>
  <c r="L444" i="3"/>
  <c r="J444" i="3"/>
  <c r="M443" i="3"/>
  <c r="L443" i="3"/>
  <c r="J443" i="3"/>
  <c r="M442" i="3"/>
  <c r="L442" i="3"/>
  <c r="J442" i="3"/>
  <c r="M441" i="3"/>
  <c r="L441" i="3"/>
  <c r="J441" i="3"/>
  <c r="M440" i="3"/>
  <c r="L440" i="3"/>
  <c r="J440" i="3"/>
  <c r="M439" i="3"/>
  <c r="L439" i="3"/>
  <c r="J439" i="3"/>
  <c r="M438" i="3"/>
  <c r="L438" i="3"/>
  <c r="J438" i="3"/>
  <c r="M437" i="3"/>
  <c r="L437" i="3"/>
  <c r="J437" i="3"/>
  <c r="M436" i="3"/>
  <c r="L436" i="3"/>
  <c r="J436" i="3"/>
  <c r="M435" i="3"/>
  <c r="L435" i="3"/>
  <c r="J435" i="3"/>
  <c r="M434" i="3"/>
  <c r="L434" i="3"/>
  <c r="J434" i="3"/>
  <c r="M433" i="3"/>
  <c r="L433" i="3"/>
  <c r="J433" i="3"/>
  <c r="M432" i="3"/>
  <c r="L432" i="3"/>
  <c r="J432" i="3"/>
  <c r="M431" i="3"/>
  <c r="L431" i="3"/>
  <c r="J431" i="3"/>
  <c r="M430" i="3"/>
  <c r="L430" i="3"/>
  <c r="J430" i="3"/>
  <c r="M429" i="3"/>
  <c r="L429" i="3"/>
  <c r="J429" i="3"/>
  <c r="M428" i="3"/>
  <c r="L428" i="3"/>
  <c r="J428" i="3"/>
  <c r="M426" i="3"/>
  <c r="L426" i="3"/>
  <c r="J426" i="3"/>
  <c r="M425" i="3"/>
  <c r="L425" i="3"/>
  <c r="J425" i="3"/>
  <c r="M424" i="3"/>
  <c r="L424" i="3"/>
  <c r="J424" i="3"/>
  <c r="M423" i="3"/>
  <c r="L423" i="3"/>
  <c r="J423" i="3"/>
  <c r="M422" i="3"/>
  <c r="L422" i="3"/>
  <c r="J422" i="3"/>
  <c r="M421" i="3"/>
  <c r="L421" i="3"/>
  <c r="J421" i="3"/>
  <c r="M420" i="3"/>
  <c r="L420" i="3"/>
  <c r="J420" i="3"/>
  <c r="M419" i="3"/>
  <c r="L419" i="3"/>
  <c r="J419" i="3"/>
  <c r="M418" i="3"/>
  <c r="L418" i="3"/>
  <c r="J418" i="3"/>
  <c r="M417" i="3"/>
  <c r="L417" i="3"/>
  <c r="J417" i="3"/>
  <c r="M416" i="3"/>
  <c r="L416" i="3"/>
  <c r="J416" i="3"/>
  <c r="M415" i="3"/>
  <c r="L415" i="3"/>
  <c r="J415" i="3"/>
  <c r="M414" i="3"/>
  <c r="L414" i="3"/>
  <c r="J414" i="3"/>
  <c r="M413" i="3"/>
  <c r="L413" i="3"/>
  <c r="J413" i="3"/>
  <c r="M412" i="3"/>
  <c r="L412" i="3"/>
  <c r="J412" i="3"/>
  <c r="M411" i="3"/>
  <c r="L411" i="3"/>
  <c r="J411" i="3"/>
  <c r="M410" i="3"/>
  <c r="L410" i="3"/>
  <c r="J410" i="3"/>
  <c r="M409" i="3"/>
  <c r="L409" i="3"/>
  <c r="J409" i="3"/>
  <c r="M408" i="3"/>
  <c r="L408" i="3"/>
  <c r="J408" i="3"/>
  <c r="M407" i="3"/>
  <c r="L407" i="3"/>
  <c r="J407" i="3"/>
  <c r="M406" i="3"/>
  <c r="L406" i="3"/>
  <c r="J406" i="3"/>
  <c r="M405" i="3"/>
  <c r="L405" i="3"/>
  <c r="J405" i="3"/>
  <c r="M404" i="3"/>
  <c r="L404" i="3"/>
  <c r="J404" i="3"/>
  <c r="M403" i="3"/>
  <c r="L403" i="3"/>
  <c r="J403" i="3"/>
  <c r="M402" i="3"/>
  <c r="L402" i="3"/>
  <c r="J402" i="3"/>
  <c r="M401" i="3"/>
  <c r="L401" i="3"/>
  <c r="J401" i="3"/>
  <c r="M400" i="3"/>
  <c r="L400" i="3"/>
  <c r="J400" i="3"/>
  <c r="M399" i="3"/>
  <c r="L399" i="3"/>
  <c r="J399" i="3"/>
  <c r="M398" i="3"/>
  <c r="L398" i="3"/>
  <c r="J398" i="3"/>
  <c r="M397" i="3"/>
  <c r="L397" i="3"/>
  <c r="J397" i="3"/>
  <c r="M396" i="3"/>
  <c r="L396" i="3"/>
  <c r="J396" i="3"/>
  <c r="M395" i="3"/>
  <c r="L395" i="3"/>
  <c r="J395" i="3"/>
  <c r="M394" i="3"/>
  <c r="L394" i="3"/>
  <c r="J394" i="3"/>
  <c r="M393" i="3"/>
  <c r="L393" i="3"/>
  <c r="J393" i="3"/>
  <c r="M392" i="3"/>
  <c r="L392" i="3"/>
  <c r="J392" i="3"/>
  <c r="M391" i="3"/>
  <c r="L391" i="3"/>
  <c r="J391" i="3"/>
  <c r="M390" i="3"/>
  <c r="L390" i="3"/>
  <c r="J390" i="3"/>
  <c r="M389" i="3"/>
  <c r="L389" i="3"/>
  <c r="J389" i="3"/>
  <c r="M388" i="3"/>
  <c r="L388" i="3"/>
  <c r="J388" i="3"/>
  <c r="M387" i="3"/>
  <c r="L387" i="3"/>
  <c r="J387" i="3"/>
  <c r="M386" i="3"/>
  <c r="L386" i="3"/>
  <c r="J386" i="3"/>
  <c r="M385" i="3"/>
  <c r="L385" i="3"/>
  <c r="J385" i="3"/>
  <c r="M384" i="3"/>
  <c r="L384" i="3"/>
  <c r="J384" i="3"/>
  <c r="M383" i="3"/>
  <c r="L383" i="3"/>
  <c r="J383" i="3"/>
  <c r="M382" i="3"/>
  <c r="L382" i="3"/>
  <c r="J382" i="3"/>
  <c r="M381" i="3"/>
  <c r="L381" i="3"/>
  <c r="J381" i="3"/>
  <c r="M380" i="3"/>
  <c r="L380" i="3"/>
  <c r="J380" i="3"/>
  <c r="M379" i="3"/>
  <c r="L379" i="3"/>
  <c r="J379" i="3"/>
  <c r="M378" i="3"/>
  <c r="L378" i="3"/>
  <c r="J378" i="3"/>
  <c r="M377" i="3"/>
  <c r="L377" i="3"/>
  <c r="J377" i="3"/>
  <c r="M376" i="3"/>
  <c r="L376" i="3"/>
  <c r="J376" i="3"/>
  <c r="M375" i="3"/>
  <c r="L375" i="3"/>
  <c r="J375" i="3"/>
  <c r="M374" i="3"/>
  <c r="L374" i="3"/>
  <c r="J374" i="3"/>
  <c r="M373" i="3"/>
  <c r="L373" i="3"/>
  <c r="J373" i="3"/>
  <c r="M372" i="3"/>
  <c r="L372" i="3"/>
  <c r="J372" i="3"/>
  <c r="M371" i="3"/>
  <c r="L371" i="3"/>
  <c r="J371" i="3"/>
  <c r="M370" i="3"/>
  <c r="L370" i="3"/>
  <c r="J370" i="3"/>
  <c r="M369" i="3"/>
  <c r="L369" i="3"/>
  <c r="J369" i="3"/>
  <c r="M368" i="3"/>
  <c r="L368" i="3"/>
  <c r="J368" i="3"/>
  <c r="M367" i="3"/>
  <c r="L367" i="3"/>
  <c r="J367" i="3"/>
  <c r="M366" i="3"/>
  <c r="L366" i="3"/>
  <c r="J366" i="3"/>
  <c r="M365" i="3"/>
  <c r="L365" i="3"/>
  <c r="J365" i="3"/>
  <c r="M364" i="3"/>
  <c r="L364" i="3"/>
  <c r="J364" i="3"/>
  <c r="M363" i="3"/>
  <c r="L363" i="3"/>
  <c r="J363" i="3"/>
  <c r="M362" i="3"/>
  <c r="L362" i="3"/>
  <c r="J362" i="3"/>
  <c r="L361" i="3"/>
  <c r="J361" i="3"/>
  <c r="L360" i="3"/>
  <c r="J360" i="3"/>
  <c r="M359" i="3"/>
  <c r="L359" i="3"/>
  <c r="J359" i="3"/>
  <c r="M358" i="3"/>
  <c r="L358" i="3"/>
  <c r="J358" i="3"/>
  <c r="M357" i="3"/>
  <c r="L357" i="3"/>
  <c r="J357" i="3"/>
  <c r="M356" i="3"/>
  <c r="L356" i="3"/>
  <c r="J356" i="3"/>
  <c r="M355" i="3"/>
  <c r="L355" i="3"/>
  <c r="J355" i="3"/>
  <c r="M354" i="3"/>
  <c r="L354" i="3"/>
  <c r="J354" i="3"/>
  <c r="M353" i="3"/>
  <c r="L353" i="3"/>
  <c r="J353" i="3"/>
  <c r="M352" i="3"/>
  <c r="L352" i="3"/>
  <c r="J352" i="3"/>
  <c r="M351" i="3"/>
  <c r="L351" i="3"/>
  <c r="J351" i="3"/>
  <c r="M350" i="3"/>
  <c r="L350" i="3"/>
  <c r="J350" i="3"/>
  <c r="M349" i="3"/>
  <c r="L349" i="3"/>
  <c r="J349" i="3"/>
  <c r="M348" i="3"/>
  <c r="L348" i="3"/>
  <c r="J348" i="3"/>
  <c r="M347" i="3"/>
  <c r="L347" i="3"/>
  <c r="J347" i="3"/>
  <c r="M346" i="3"/>
  <c r="L346" i="3"/>
  <c r="J346" i="3"/>
  <c r="M345" i="3"/>
  <c r="L345" i="3"/>
  <c r="J345" i="3"/>
  <c r="M344" i="3"/>
  <c r="L344" i="3"/>
  <c r="J344" i="3"/>
  <c r="M343" i="3"/>
  <c r="L343" i="3"/>
  <c r="J343" i="3"/>
  <c r="M342" i="3"/>
  <c r="L342" i="3"/>
  <c r="J342" i="3"/>
  <c r="M341" i="3"/>
  <c r="L341" i="3"/>
  <c r="J341" i="3"/>
  <c r="M340" i="3"/>
  <c r="L340" i="3"/>
  <c r="J340" i="3"/>
  <c r="M339" i="3"/>
  <c r="L339" i="3"/>
  <c r="J339" i="3"/>
  <c r="M338" i="3"/>
  <c r="L338" i="3"/>
  <c r="J338" i="3"/>
  <c r="M337" i="3"/>
  <c r="L337" i="3"/>
  <c r="J337" i="3"/>
  <c r="M336" i="3"/>
  <c r="L336" i="3"/>
  <c r="J336" i="3"/>
  <c r="M335" i="3"/>
  <c r="L335" i="3"/>
  <c r="J335" i="3"/>
  <c r="M334" i="3"/>
  <c r="L334" i="3"/>
  <c r="J334" i="3"/>
  <c r="M333" i="3"/>
  <c r="L333" i="3"/>
  <c r="J333" i="3"/>
  <c r="M332" i="3"/>
  <c r="L332" i="3"/>
  <c r="J332" i="3"/>
  <c r="M331" i="3"/>
  <c r="L331" i="3"/>
  <c r="J331" i="3"/>
  <c r="M330" i="3"/>
  <c r="L330" i="3"/>
  <c r="J330" i="3"/>
  <c r="M329" i="3"/>
  <c r="L329" i="3"/>
  <c r="J329" i="3"/>
  <c r="M328" i="3"/>
  <c r="L328" i="3"/>
  <c r="J328" i="3"/>
  <c r="M327" i="3"/>
  <c r="L327" i="3"/>
  <c r="J327" i="3"/>
  <c r="M326" i="3"/>
  <c r="L326" i="3"/>
  <c r="J326" i="3"/>
  <c r="M325" i="3"/>
  <c r="L325" i="3"/>
  <c r="J325" i="3"/>
  <c r="M324" i="3"/>
  <c r="L324" i="3"/>
  <c r="J324" i="3"/>
  <c r="M323" i="3"/>
  <c r="L323" i="3"/>
  <c r="J323" i="3"/>
  <c r="M322" i="3"/>
  <c r="L322" i="3"/>
  <c r="J322" i="3"/>
  <c r="M321" i="3"/>
  <c r="L321" i="3"/>
  <c r="J321" i="3"/>
  <c r="M320" i="3"/>
  <c r="L320" i="3"/>
  <c r="J320" i="3"/>
  <c r="M319" i="3"/>
  <c r="L319" i="3"/>
  <c r="J319" i="3"/>
  <c r="M318" i="3"/>
  <c r="L318" i="3"/>
  <c r="J318" i="3"/>
  <c r="M317" i="3"/>
  <c r="L317" i="3"/>
  <c r="J317" i="3"/>
  <c r="M316" i="3"/>
  <c r="L316" i="3"/>
  <c r="J316" i="3"/>
  <c r="M315" i="3"/>
  <c r="L315" i="3"/>
  <c r="J315" i="3"/>
  <c r="M314" i="3"/>
  <c r="L314" i="3"/>
  <c r="J314" i="3"/>
  <c r="M313" i="3"/>
  <c r="L313" i="3"/>
  <c r="J313" i="3"/>
  <c r="M312" i="3"/>
  <c r="L312" i="3"/>
  <c r="J312" i="3"/>
  <c r="M311" i="3"/>
  <c r="L311" i="3"/>
  <c r="J311" i="3"/>
  <c r="M310" i="3"/>
  <c r="L310" i="3"/>
  <c r="J310" i="3"/>
  <c r="M309" i="3"/>
  <c r="L309" i="3"/>
  <c r="J309" i="3"/>
  <c r="M308" i="3"/>
  <c r="L308" i="3"/>
  <c r="J308" i="3"/>
  <c r="M307" i="3"/>
  <c r="L307" i="3"/>
  <c r="J307" i="3"/>
  <c r="M306" i="3"/>
  <c r="L306" i="3"/>
  <c r="J306" i="3"/>
  <c r="M305" i="3"/>
  <c r="L305" i="3"/>
  <c r="J305" i="3"/>
  <c r="M304" i="3"/>
  <c r="L304" i="3"/>
  <c r="J304" i="3"/>
  <c r="M303" i="3"/>
  <c r="L303" i="3"/>
  <c r="J303" i="3"/>
  <c r="M302" i="3"/>
  <c r="L302" i="3"/>
  <c r="J302" i="3"/>
  <c r="M301" i="3"/>
  <c r="L301" i="3"/>
  <c r="J301" i="3"/>
  <c r="M300" i="3"/>
  <c r="L300" i="3"/>
  <c r="J300" i="3"/>
  <c r="M299" i="3"/>
  <c r="L299" i="3"/>
  <c r="J299" i="3"/>
  <c r="M298" i="3"/>
  <c r="L298" i="3"/>
  <c r="J298" i="3"/>
  <c r="M297" i="3"/>
  <c r="L297" i="3"/>
  <c r="J297" i="3"/>
  <c r="M296" i="3"/>
  <c r="L296" i="3"/>
  <c r="J296" i="3"/>
  <c r="M295" i="3"/>
  <c r="L295" i="3"/>
  <c r="J295" i="3"/>
  <c r="M294" i="3"/>
  <c r="L294" i="3"/>
  <c r="J294" i="3"/>
  <c r="M293" i="3"/>
  <c r="L293" i="3"/>
  <c r="J293" i="3"/>
  <c r="M292" i="3"/>
  <c r="L292" i="3"/>
  <c r="J292" i="3"/>
  <c r="M291" i="3"/>
  <c r="L291" i="3"/>
  <c r="J291" i="3"/>
  <c r="M290" i="3"/>
  <c r="L290" i="3"/>
  <c r="J290" i="3"/>
  <c r="M289" i="3"/>
  <c r="L289" i="3"/>
  <c r="J289" i="3"/>
  <c r="M288" i="3"/>
  <c r="L288" i="3"/>
  <c r="J288" i="3"/>
  <c r="M287" i="3"/>
  <c r="L287" i="3"/>
  <c r="J287" i="3"/>
  <c r="M286" i="3"/>
  <c r="L286" i="3"/>
  <c r="J286" i="3"/>
  <c r="M285" i="3"/>
  <c r="L285" i="3"/>
  <c r="J285" i="3"/>
  <c r="M284" i="3"/>
  <c r="L284" i="3"/>
  <c r="J284" i="3"/>
  <c r="M283" i="3"/>
  <c r="L283" i="3"/>
  <c r="J283" i="3"/>
  <c r="M282" i="3"/>
  <c r="L282" i="3"/>
  <c r="J282" i="3"/>
  <c r="M281" i="3"/>
  <c r="L281" i="3"/>
  <c r="J281" i="3"/>
  <c r="M280" i="3"/>
  <c r="L280" i="3"/>
  <c r="J280" i="3"/>
  <c r="M279" i="3"/>
  <c r="L279" i="3"/>
  <c r="J279" i="3"/>
  <c r="M278" i="3"/>
  <c r="L278" i="3"/>
  <c r="J278" i="3"/>
  <c r="M277" i="3"/>
  <c r="L277" i="3"/>
  <c r="J277" i="3"/>
  <c r="M276" i="3"/>
  <c r="L276" i="3"/>
  <c r="J276" i="3"/>
  <c r="M275" i="3"/>
  <c r="L275" i="3"/>
  <c r="J275" i="3"/>
  <c r="M274" i="3"/>
  <c r="L274" i="3"/>
  <c r="J274" i="3"/>
  <c r="M273" i="3"/>
  <c r="L273" i="3"/>
  <c r="J273" i="3"/>
  <c r="M272" i="3"/>
  <c r="L272" i="3"/>
  <c r="J272" i="3"/>
  <c r="M271" i="3"/>
  <c r="L271" i="3"/>
  <c r="J271" i="3"/>
  <c r="M270" i="3"/>
  <c r="L270" i="3"/>
  <c r="J270" i="3"/>
  <c r="M269" i="3"/>
  <c r="L269" i="3"/>
  <c r="J269" i="3"/>
  <c r="M268" i="3"/>
  <c r="L268" i="3"/>
  <c r="J268" i="3"/>
  <c r="M267" i="3"/>
  <c r="L267" i="3"/>
  <c r="J267" i="3"/>
  <c r="M266" i="3"/>
  <c r="L266" i="3"/>
  <c r="J266" i="3"/>
  <c r="M265" i="3"/>
  <c r="L265" i="3"/>
  <c r="J265" i="3"/>
  <c r="M264" i="3"/>
  <c r="L264" i="3"/>
  <c r="J264" i="3"/>
  <c r="M263" i="3"/>
  <c r="L263" i="3"/>
  <c r="J263" i="3"/>
  <c r="M262" i="3"/>
  <c r="L262" i="3"/>
  <c r="J262" i="3"/>
  <c r="M261" i="3"/>
  <c r="L261" i="3"/>
  <c r="J261" i="3"/>
  <c r="M260" i="3"/>
  <c r="L260" i="3"/>
  <c r="J260" i="3"/>
  <c r="M259" i="3"/>
  <c r="L259" i="3"/>
  <c r="J259" i="3"/>
  <c r="M258" i="3"/>
  <c r="L258" i="3"/>
  <c r="J258" i="3"/>
  <c r="M257" i="3"/>
  <c r="L257" i="3"/>
  <c r="J257" i="3"/>
  <c r="M256" i="3"/>
  <c r="L256" i="3"/>
  <c r="J256" i="3"/>
  <c r="M255" i="3"/>
  <c r="L255" i="3"/>
  <c r="J255" i="3"/>
  <c r="M254" i="3"/>
  <c r="L254" i="3"/>
  <c r="J254" i="3"/>
  <c r="M253" i="3"/>
  <c r="L253" i="3"/>
  <c r="J253" i="3"/>
  <c r="M252" i="3"/>
  <c r="L252" i="3"/>
  <c r="J252" i="3"/>
  <c r="M251" i="3"/>
  <c r="L251" i="3"/>
  <c r="J251" i="3"/>
  <c r="M250" i="3"/>
  <c r="L250" i="3"/>
  <c r="J250" i="3"/>
  <c r="M249" i="3"/>
  <c r="L249" i="3"/>
  <c r="J249" i="3"/>
  <c r="M248" i="3"/>
  <c r="L248" i="3"/>
  <c r="J248" i="3"/>
  <c r="M247" i="3"/>
  <c r="L247" i="3"/>
  <c r="J247" i="3"/>
  <c r="M246" i="3"/>
  <c r="L246" i="3"/>
  <c r="J246" i="3"/>
  <c r="M245" i="3"/>
  <c r="L245" i="3"/>
  <c r="J245" i="3"/>
  <c r="M244" i="3"/>
  <c r="L244" i="3"/>
  <c r="J244" i="3"/>
  <c r="M243" i="3"/>
  <c r="L243" i="3"/>
  <c r="J243" i="3"/>
  <c r="M242" i="3"/>
  <c r="L242" i="3"/>
  <c r="J242" i="3"/>
  <c r="M241" i="3"/>
  <c r="L241" i="3"/>
  <c r="J241" i="3"/>
  <c r="M240" i="3"/>
  <c r="L240" i="3"/>
  <c r="J240" i="3"/>
  <c r="M239" i="3"/>
  <c r="L239" i="3"/>
  <c r="J239" i="3"/>
  <c r="M238" i="3"/>
  <c r="L238" i="3"/>
  <c r="J238" i="3"/>
  <c r="M237" i="3"/>
  <c r="L237" i="3"/>
  <c r="J237" i="3"/>
  <c r="M236" i="3"/>
  <c r="L236" i="3"/>
  <c r="J236" i="3"/>
  <c r="M235" i="3"/>
  <c r="L235" i="3"/>
  <c r="J235" i="3"/>
  <c r="M234" i="3"/>
  <c r="L234" i="3"/>
  <c r="J234" i="3"/>
  <c r="M233" i="3"/>
  <c r="L233" i="3"/>
  <c r="J233" i="3"/>
  <c r="M232" i="3"/>
  <c r="L232" i="3"/>
  <c r="J232" i="3"/>
  <c r="M231" i="3"/>
  <c r="L231" i="3"/>
  <c r="J231" i="3"/>
  <c r="M230" i="3"/>
  <c r="L230" i="3"/>
  <c r="J230" i="3"/>
  <c r="M229" i="3"/>
  <c r="L229" i="3"/>
  <c r="J229" i="3"/>
  <c r="M228" i="3"/>
  <c r="L228" i="3"/>
  <c r="J228" i="3"/>
  <c r="M227" i="3"/>
  <c r="L227" i="3"/>
  <c r="J227" i="3"/>
  <c r="M226" i="3"/>
  <c r="L226" i="3"/>
  <c r="J226" i="3"/>
  <c r="M225" i="3"/>
  <c r="L225" i="3"/>
  <c r="J225" i="3"/>
  <c r="M224" i="3"/>
  <c r="L224" i="3"/>
  <c r="J224" i="3"/>
  <c r="M223" i="3"/>
  <c r="L223" i="3"/>
  <c r="J223" i="3"/>
  <c r="M222" i="3"/>
  <c r="L222" i="3"/>
  <c r="J222" i="3"/>
  <c r="M221" i="3"/>
  <c r="L221" i="3"/>
  <c r="J221" i="3"/>
  <c r="M220" i="3"/>
  <c r="L220" i="3"/>
  <c r="J220" i="3"/>
  <c r="M219" i="3"/>
  <c r="L219" i="3"/>
  <c r="J219" i="3"/>
  <c r="M218" i="3"/>
  <c r="L218" i="3"/>
  <c r="J218" i="3"/>
  <c r="M217" i="3"/>
  <c r="L217" i="3"/>
  <c r="J217" i="3"/>
  <c r="M216" i="3"/>
  <c r="L216" i="3"/>
  <c r="J216" i="3"/>
  <c r="M215" i="3"/>
  <c r="L215" i="3"/>
  <c r="J215" i="3"/>
  <c r="M214" i="3"/>
  <c r="L214" i="3"/>
  <c r="J214" i="3"/>
  <c r="M213" i="3"/>
  <c r="L213" i="3"/>
  <c r="J213" i="3"/>
  <c r="M212" i="3"/>
  <c r="L212" i="3"/>
  <c r="J212" i="3"/>
  <c r="M211" i="3"/>
  <c r="L211" i="3"/>
  <c r="J211" i="3"/>
  <c r="M210" i="3"/>
  <c r="L210" i="3"/>
  <c r="J210" i="3"/>
  <c r="M209" i="3"/>
  <c r="L209" i="3"/>
  <c r="J209" i="3"/>
  <c r="M208" i="3"/>
  <c r="L208" i="3"/>
  <c r="J208" i="3"/>
  <c r="M207" i="3"/>
  <c r="L207" i="3"/>
  <c r="J207" i="3"/>
  <c r="M206" i="3"/>
  <c r="L206" i="3"/>
  <c r="J206" i="3"/>
  <c r="M205" i="3"/>
  <c r="L205" i="3"/>
  <c r="J205" i="3"/>
  <c r="M204" i="3"/>
  <c r="L204" i="3"/>
  <c r="J204" i="3"/>
  <c r="M203" i="3"/>
  <c r="L203" i="3"/>
  <c r="J203" i="3"/>
  <c r="M202" i="3"/>
  <c r="L202" i="3"/>
  <c r="J202" i="3"/>
  <c r="M201" i="3"/>
  <c r="L201" i="3"/>
  <c r="J201" i="3"/>
  <c r="M200" i="3"/>
  <c r="L200" i="3"/>
  <c r="J200" i="3"/>
  <c r="M199" i="3"/>
  <c r="L199" i="3"/>
  <c r="J199" i="3"/>
  <c r="M198" i="3"/>
  <c r="L198" i="3"/>
  <c r="J198" i="3"/>
  <c r="M197" i="3"/>
  <c r="L197" i="3"/>
  <c r="J197" i="3"/>
  <c r="M196" i="3"/>
  <c r="L196" i="3"/>
  <c r="J196" i="3"/>
  <c r="M195" i="3"/>
  <c r="L195" i="3"/>
  <c r="J195" i="3"/>
  <c r="M194" i="3"/>
  <c r="L194" i="3"/>
  <c r="J194" i="3"/>
  <c r="M193" i="3"/>
  <c r="L193" i="3"/>
  <c r="J193" i="3"/>
  <c r="M192" i="3"/>
  <c r="L192" i="3"/>
  <c r="J192" i="3"/>
  <c r="M191" i="3"/>
  <c r="L191" i="3"/>
  <c r="J191" i="3"/>
  <c r="M190" i="3"/>
  <c r="L190" i="3"/>
  <c r="J190" i="3"/>
  <c r="M189" i="3"/>
  <c r="L189" i="3"/>
  <c r="J189" i="3"/>
  <c r="M188" i="3"/>
  <c r="L188" i="3"/>
  <c r="J188" i="3"/>
  <c r="M187" i="3"/>
  <c r="L187" i="3"/>
  <c r="J187" i="3"/>
  <c r="M186" i="3"/>
  <c r="L186" i="3"/>
  <c r="J186" i="3"/>
  <c r="M185" i="3"/>
  <c r="L185" i="3"/>
  <c r="J185" i="3"/>
  <c r="M184" i="3"/>
  <c r="L184" i="3"/>
  <c r="J184" i="3"/>
  <c r="M183" i="3"/>
  <c r="L183" i="3"/>
  <c r="J183" i="3"/>
  <c r="M182" i="3"/>
  <c r="L182" i="3"/>
  <c r="J182" i="3"/>
  <c r="M181" i="3"/>
  <c r="L181" i="3"/>
  <c r="J181" i="3"/>
  <c r="M180" i="3"/>
  <c r="L180" i="3"/>
  <c r="J180" i="3"/>
  <c r="M179" i="3"/>
  <c r="L179" i="3"/>
  <c r="J179" i="3"/>
  <c r="M178" i="3"/>
  <c r="L178" i="3"/>
  <c r="J178" i="3"/>
  <c r="M177" i="3"/>
  <c r="L177" i="3"/>
  <c r="J177" i="3"/>
  <c r="M176" i="3"/>
  <c r="L176" i="3"/>
  <c r="J176" i="3"/>
  <c r="M175" i="3"/>
  <c r="L175" i="3"/>
  <c r="J175" i="3"/>
  <c r="M174" i="3"/>
  <c r="L174" i="3"/>
  <c r="J174" i="3"/>
  <c r="M173" i="3"/>
  <c r="L173" i="3"/>
  <c r="J173" i="3"/>
  <c r="M172" i="3"/>
  <c r="L172" i="3"/>
  <c r="J172" i="3"/>
  <c r="M171" i="3"/>
  <c r="L171" i="3"/>
  <c r="J171" i="3"/>
  <c r="M170" i="3"/>
  <c r="L170" i="3"/>
  <c r="J170" i="3"/>
  <c r="M169" i="3"/>
  <c r="L169" i="3"/>
  <c r="J169" i="3"/>
  <c r="M168" i="3"/>
  <c r="L168" i="3"/>
  <c r="J168" i="3"/>
  <c r="M167" i="3"/>
  <c r="L167" i="3"/>
  <c r="J167" i="3"/>
  <c r="M166" i="3"/>
  <c r="L166" i="3"/>
  <c r="J166" i="3"/>
  <c r="M165" i="3"/>
  <c r="L165" i="3"/>
  <c r="J165" i="3"/>
  <c r="M164" i="3"/>
  <c r="L164" i="3"/>
  <c r="J164" i="3"/>
  <c r="M163" i="3"/>
  <c r="L163" i="3"/>
  <c r="J163" i="3"/>
  <c r="M162" i="3"/>
  <c r="L162" i="3"/>
  <c r="J162" i="3"/>
  <c r="M161" i="3"/>
  <c r="L161" i="3"/>
  <c r="J161" i="3"/>
  <c r="M160" i="3"/>
  <c r="L160" i="3"/>
  <c r="J160" i="3"/>
  <c r="M159" i="3"/>
  <c r="L159" i="3"/>
  <c r="J159" i="3"/>
  <c r="M158" i="3"/>
  <c r="L158" i="3"/>
  <c r="J158" i="3"/>
  <c r="M157" i="3"/>
  <c r="L157" i="3"/>
  <c r="J157" i="3"/>
  <c r="M156" i="3"/>
  <c r="L156" i="3"/>
  <c r="J156" i="3"/>
  <c r="M155" i="3"/>
  <c r="L155" i="3"/>
  <c r="J155" i="3"/>
  <c r="M154" i="3"/>
  <c r="L154" i="3"/>
  <c r="J154" i="3"/>
  <c r="M153" i="3"/>
  <c r="L153" i="3"/>
  <c r="J153" i="3"/>
  <c r="M152" i="3"/>
  <c r="L152" i="3"/>
  <c r="J152" i="3"/>
  <c r="M151" i="3"/>
  <c r="L151" i="3"/>
  <c r="J151" i="3"/>
  <c r="M150" i="3"/>
  <c r="L150" i="3"/>
  <c r="J150" i="3"/>
  <c r="M149" i="3"/>
  <c r="L149" i="3"/>
  <c r="J149" i="3"/>
  <c r="M148" i="3"/>
  <c r="L148" i="3"/>
  <c r="J148" i="3"/>
  <c r="M147" i="3"/>
  <c r="L147" i="3"/>
  <c r="J147" i="3"/>
  <c r="M146" i="3"/>
  <c r="L146" i="3"/>
  <c r="J146" i="3"/>
  <c r="M145" i="3"/>
  <c r="L145" i="3"/>
  <c r="J145" i="3"/>
  <c r="M144" i="3"/>
  <c r="L144" i="3"/>
  <c r="J144" i="3"/>
  <c r="M143" i="3"/>
  <c r="L143" i="3"/>
  <c r="J143" i="3"/>
  <c r="M142" i="3"/>
  <c r="L142" i="3"/>
  <c r="J142" i="3"/>
  <c r="M141" i="3"/>
  <c r="L141" i="3"/>
  <c r="J141" i="3"/>
  <c r="M140" i="3"/>
  <c r="L140" i="3"/>
  <c r="J140" i="3"/>
  <c r="M139" i="3"/>
  <c r="L139" i="3"/>
  <c r="J139" i="3"/>
  <c r="M138" i="3"/>
  <c r="L138" i="3"/>
  <c r="J138" i="3"/>
  <c r="M137" i="3"/>
  <c r="L137" i="3"/>
  <c r="J137" i="3"/>
  <c r="M136" i="3"/>
  <c r="L136" i="3"/>
  <c r="J136" i="3"/>
  <c r="M135" i="3"/>
  <c r="L135" i="3"/>
  <c r="J135" i="3"/>
  <c r="M134" i="3"/>
  <c r="L134" i="3"/>
  <c r="J134" i="3"/>
  <c r="M133" i="3"/>
  <c r="L133" i="3"/>
  <c r="J133" i="3"/>
  <c r="M132" i="3"/>
  <c r="L132" i="3"/>
  <c r="J132" i="3"/>
  <c r="M131" i="3"/>
  <c r="L131" i="3"/>
  <c r="J131" i="3"/>
  <c r="M130" i="3"/>
  <c r="L130" i="3"/>
  <c r="J130" i="3"/>
  <c r="M129" i="3"/>
  <c r="L129" i="3"/>
  <c r="J129" i="3"/>
  <c r="M128" i="3"/>
  <c r="L128" i="3"/>
  <c r="J128" i="3"/>
  <c r="M127" i="3"/>
  <c r="L127" i="3"/>
  <c r="J127" i="3"/>
  <c r="M126" i="3"/>
  <c r="L126" i="3"/>
  <c r="J126" i="3"/>
  <c r="M125" i="3"/>
  <c r="L125" i="3"/>
  <c r="J125" i="3"/>
  <c r="M124" i="3"/>
  <c r="L124" i="3"/>
  <c r="J124" i="3"/>
  <c r="M123" i="3"/>
  <c r="L123" i="3"/>
  <c r="J123" i="3"/>
  <c r="M122" i="3"/>
  <c r="L122" i="3"/>
  <c r="J122" i="3"/>
  <c r="M121" i="3"/>
  <c r="L121" i="3"/>
  <c r="J121" i="3"/>
  <c r="M120" i="3"/>
  <c r="L120" i="3"/>
  <c r="J120" i="3"/>
  <c r="M119" i="3"/>
  <c r="L119" i="3"/>
  <c r="J119" i="3"/>
  <c r="M118" i="3"/>
  <c r="L118" i="3"/>
  <c r="J118" i="3"/>
  <c r="M117" i="3"/>
  <c r="L117" i="3"/>
  <c r="J117" i="3"/>
  <c r="M116" i="3"/>
  <c r="L116" i="3"/>
  <c r="J116" i="3"/>
  <c r="M115" i="3"/>
  <c r="L115" i="3"/>
  <c r="J115" i="3"/>
  <c r="M114" i="3"/>
  <c r="L114" i="3"/>
  <c r="J114" i="3"/>
  <c r="M113" i="3"/>
  <c r="L113" i="3"/>
  <c r="J113" i="3"/>
  <c r="M112" i="3"/>
  <c r="L112" i="3"/>
  <c r="J112" i="3"/>
  <c r="M111" i="3"/>
  <c r="L111" i="3"/>
  <c r="J111" i="3"/>
  <c r="M110" i="3"/>
  <c r="L110" i="3"/>
  <c r="J110" i="3"/>
  <c r="M109" i="3"/>
  <c r="L109" i="3"/>
  <c r="J109" i="3"/>
  <c r="M108" i="3"/>
  <c r="L108" i="3"/>
  <c r="J108" i="3"/>
  <c r="M107" i="3"/>
  <c r="L107" i="3"/>
  <c r="J107" i="3"/>
  <c r="M106" i="3"/>
  <c r="L106" i="3"/>
  <c r="J106" i="3"/>
  <c r="M105" i="3"/>
  <c r="L105" i="3"/>
  <c r="J105" i="3"/>
  <c r="M104" i="3"/>
  <c r="L104" i="3"/>
  <c r="J104" i="3"/>
  <c r="M103" i="3"/>
  <c r="L103" i="3"/>
  <c r="J103" i="3"/>
  <c r="M102" i="3"/>
  <c r="L102" i="3"/>
  <c r="J102" i="3"/>
  <c r="M101" i="3"/>
  <c r="L101" i="3"/>
  <c r="J101" i="3"/>
  <c r="M100" i="3"/>
  <c r="L100" i="3"/>
  <c r="J100" i="3"/>
  <c r="M99" i="3"/>
  <c r="L99" i="3"/>
  <c r="J99" i="3"/>
  <c r="M98" i="3"/>
  <c r="L98" i="3"/>
  <c r="J98" i="3"/>
  <c r="M97" i="3"/>
  <c r="L97" i="3"/>
  <c r="J97" i="3"/>
  <c r="M96" i="3"/>
  <c r="L96" i="3"/>
  <c r="J96" i="3"/>
  <c r="M95" i="3"/>
  <c r="L95" i="3"/>
  <c r="J95" i="3"/>
  <c r="M94" i="3"/>
  <c r="L94" i="3"/>
  <c r="J94" i="3"/>
  <c r="M93" i="3"/>
  <c r="L93" i="3"/>
  <c r="J93" i="3"/>
  <c r="M92" i="3"/>
  <c r="L92" i="3"/>
  <c r="J92" i="3"/>
  <c r="M91" i="3"/>
  <c r="L91" i="3"/>
  <c r="J91" i="3"/>
  <c r="M90" i="3"/>
  <c r="L90" i="3"/>
  <c r="J90" i="3"/>
  <c r="M89" i="3"/>
  <c r="L89" i="3"/>
  <c r="J89" i="3"/>
  <c r="M88" i="3"/>
  <c r="L88" i="3"/>
  <c r="J88" i="3"/>
  <c r="M87" i="3"/>
  <c r="L87" i="3"/>
  <c r="J87" i="3"/>
  <c r="M86" i="3"/>
  <c r="L86" i="3"/>
  <c r="J86" i="3"/>
  <c r="M85" i="3"/>
  <c r="L85" i="3"/>
  <c r="J85" i="3"/>
  <c r="M84" i="3"/>
  <c r="L84" i="3"/>
  <c r="J84" i="3"/>
  <c r="M83" i="3"/>
  <c r="L83" i="3"/>
  <c r="J83" i="3"/>
  <c r="M82" i="3"/>
  <c r="L82" i="3"/>
  <c r="J82" i="3"/>
  <c r="M81" i="3"/>
  <c r="L81" i="3"/>
  <c r="J81" i="3"/>
  <c r="M80" i="3"/>
  <c r="L80" i="3"/>
  <c r="J80" i="3"/>
  <c r="M79" i="3"/>
  <c r="L79" i="3"/>
  <c r="J79" i="3"/>
  <c r="M78" i="3"/>
  <c r="L78" i="3"/>
  <c r="J78" i="3"/>
  <c r="M77" i="3"/>
  <c r="L77" i="3"/>
  <c r="J77" i="3"/>
  <c r="M76" i="3"/>
  <c r="L76" i="3"/>
  <c r="J76" i="3"/>
  <c r="M75" i="3"/>
  <c r="L75" i="3"/>
  <c r="J75" i="3"/>
  <c r="M74" i="3"/>
  <c r="L74" i="3"/>
  <c r="J74" i="3"/>
  <c r="M73" i="3"/>
  <c r="L73" i="3"/>
  <c r="J73" i="3"/>
  <c r="M72" i="3"/>
  <c r="L72" i="3"/>
  <c r="J72" i="3"/>
  <c r="M71" i="3"/>
  <c r="L71" i="3"/>
  <c r="J71" i="3"/>
  <c r="M70" i="3"/>
  <c r="L70" i="3"/>
  <c r="J70" i="3"/>
  <c r="M69" i="3"/>
  <c r="L69" i="3"/>
  <c r="J69" i="3"/>
  <c r="M68" i="3"/>
  <c r="L68" i="3"/>
  <c r="J68" i="3"/>
  <c r="M67" i="3"/>
  <c r="L67" i="3"/>
  <c r="J67" i="3"/>
  <c r="M66" i="3"/>
  <c r="L66" i="3"/>
  <c r="J66" i="3"/>
  <c r="M65" i="3"/>
  <c r="L65" i="3"/>
  <c r="J65" i="3"/>
  <c r="M64" i="3"/>
  <c r="L64" i="3"/>
  <c r="J64" i="3"/>
  <c r="M63" i="3"/>
  <c r="L63" i="3"/>
  <c r="J63" i="3"/>
  <c r="M62" i="3"/>
  <c r="L62" i="3"/>
  <c r="J62" i="3"/>
  <c r="M61" i="3"/>
  <c r="L61" i="3"/>
  <c r="J61" i="3"/>
  <c r="M60" i="3"/>
  <c r="L60" i="3"/>
  <c r="J60" i="3"/>
  <c r="M59" i="3"/>
  <c r="L59" i="3"/>
  <c r="J59" i="3"/>
  <c r="M58" i="3"/>
  <c r="L58" i="3"/>
  <c r="J58" i="3"/>
  <c r="M57" i="3"/>
  <c r="L57" i="3"/>
  <c r="J57" i="3"/>
  <c r="M56" i="3"/>
  <c r="L56" i="3"/>
  <c r="J56" i="3"/>
  <c r="M55" i="3"/>
  <c r="L55" i="3"/>
  <c r="J55" i="3"/>
  <c r="M54" i="3"/>
  <c r="L54" i="3"/>
  <c r="J54" i="3"/>
  <c r="M53" i="3"/>
  <c r="L53" i="3"/>
  <c r="J53" i="3"/>
  <c r="M52" i="3"/>
  <c r="L52" i="3"/>
  <c r="J52" i="3"/>
  <c r="M51" i="3"/>
  <c r="L51" i="3"/>
  <c r="J51" i="3"/>
  <c r="M50" i="3"/>
  <c r="L50" i="3"/>
  <c r="J50" i="3"/>
  <c r="M49" i="3"/>
  <c r="L49" i="3"/>
  <c r="J49" i="3"/>
  <c r="M48" i="3"/>
  <c r="L48" i="3"/>
  <c r="J48" i="3"/>
  <c r="M47" i="3"/>
  <c r="L47" i="3"/>
  <c r="J47" i="3"/>
  <c r="M46" i="3"/>
  <c r="L46" i="3"/>
  <c r="J46" i="3"/>
  <c r="M45" i="3"/>
  <c r="L45" i="3"/>
  <c r="J45" i="3"/>
  <c r="M44" i="3"/>
  <c r="L44" i="3"/>
  <c r="J44" i="3"/>
  <c r="M43" i="3"/>
  <c r="L43" i="3"/>
  <c r="J43" i="3"/>
  <c r="M42" i="3"/>
  <c r="L42" i="3"/>
  <c r="J42" i="3"/>
  <c r="M41" i="3"/>
  <c r="L41" i="3"/>
  <c r="J41" i="3"/>
  <c r="M40" i="3"/>
  <c r="L40" i="3"/>
  <c r="J40" i="3"/>
  <c r="M39" i="3"/>
  <c r="L39" i="3"/>
  <c r="J39" i="3"/>
  <c r="M38" i="3"/>
  <c r="L38" i="3"/>
  <c r="J38" i="3"/>
  <c r="M37" i="3"/>
  <c r="L37" i="3"/>
  <c r="J37" i="3"/>
  <c r="M36" i="3"/>
  <c r="L36" i="3"/>
  <c r="J36" i="3"/>
  <c r="M35" i="3"/>
  <c r="L35" i="3"/>
  <c r="J35" i="3"/>
  <c r="M34" i="3"/>
  <c r="L34" i="3"/>
  <c r="J34" i="3"/>
  <c r="M33" i="3"/>
  <c r="L33" i="3"/>
  <c r="J33" i="3"/>
  <c r="M32" i="3"/>
  <c r="L32" i="3"/>
  <c r="J32" i="3"/>
  <c r="M31" i="3"/>
  <c r="L31" i="3"/>
  <c r="J31" i="3"/>
  <c r="M30" i="3"/>
  <c r="L30" i="3"/>
  <c r="J30" i="3"/>
  <c r="M29" i="3"/>
  <c r="L29" i="3"/>
  <c r="J29" i="3"/>
  <c r="M28" i="3"/>
  <c r="L28" i="3"/>
  <c r="J28" i="3"/>
  <c r="M27" i="3"/>
  <c r="L27" i="3"/>
  <c r="J27" i="3"/>
  <c r="M26" i="3"/>
  <c r="L26" i="3"/>
  <c r="J26" i="3"/>
  <c r="M25" i="3"/>
  <c r="L25" i="3"/>
  <c r="J25" i="3"/>
  <c r="M24" i="3"/>
  <c r="L24" i="3"/>
  <c r="J24" i="3"/>
  <c r="M23" i="3"/>
  <c r="L23" i="3"/>
  <c r="J23" i="3"/>
  <c r="M22" i="3"/>
  <c r="L22" i="3"/>
  <c r="J22" i="3"/>
  <c r="M21" i="3"/>
  <c r="L21" i="3"/>
  <c r="J21" i="3"/>
  <c r="M20" i="3"/>
  <c r="L20" i="3"/>
  <c r="J20" i="3"/>
  <c r="M19" i="3"/>
  <c r="L19" i="3"/>
  <c r="J19" i="3"/>
  <c r="M18" i="3"/>
  <c r="L18" i="3"/>
  <c r="J18" i="3"/>
  <c r="M17" i="3"/>
  <c r="L17" i="3"/>
  <c r="J17" i="3"/>
  <c r="M16" i="3"/>
  <c r="L16" i="3"/>
  <c r="J16" i="3"/>
  <c r="M15" i="3"/>
  <c r="L15" i="3"/>
  <c r="J15" i="3"/>
  <c r="M14" i="3"/>
  <c r="L14" i="3"/>
  <c r="J14" i="3"/>
  <c r="M13" i="3"/>
  <c r="L13" i="3"/>
  <c r="J13" i="3"/>
  <c r="M12" i="3"/>
  <c r="L12" i="3"/>
  <c r="J12" i="3"/>
  <c r="M11" i="3"/>
  <c r="L11" i="3"/>
  <c r="J11" i="3"/>
  <c r="M10" i="3"/>
  <c r="L10" i="3"/>
  <c r="J10" i="3"/>
  <c r="M9" i="3"/>
  <c r="L9" i="3"/>
  <c r="J9" i="3"/>
  <c r="M8" i="3"/>
  <c r="L8" i="3"/>
  <c r="J8" i="3"/>
  <c r="M7" i="3"/>
  <c r="L7" i="3"/>
  <c r="J7" i="3"/>
  <c r="M6" i="3"/>
  <c r="L6" i="3"/>
  <c r="J6" i="3"/>
  <c r="M5" i="3"/>
  <c r="L5" i="3"/>
  <c r="J5" i="3"/>
  <c r="M4" i="3"/>
  <c r="L4" i="3"/>
  <c r="J4" i="3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I7" i="2"/>
  <c r="H7" i="2"/>
  <c r="G7" i="2"/>
  <c r="I6" i="2"/>
  <c r="H6" i="2"/>
  <c r="G6" i="2"/>
  <c r="I5" i="2"/>
  <c r="H5" i="2"/>
  <c r="G5" i="2"/>
  <c r="I4" i="2"/>
  <c r="H4" i="2"/>
  <c r="G4" i="2"/>
  <c r="C1" i="2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7" i="1"/>
  <c r="K227" i="1"/>
  <c r="J227" i="1"/>
  <c r="I227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C1" i="1"/>
  <c r="Q1862" i="8" l="1"/>
  <c r="Q1878" i="8"/>
  <c r="Q1882" i="8"/>
  <c r="Q1452" i="8"/>
  <c r="Q1456" i="8"/>
  <c r="Q1460" i="8"/>
  <c r="Q1464" i="8"/>
  <c r="Q1468" i="8"/>
  <c r="Q1472" i="8"/>
  <c r="Q1476" i="8"/>
  <c r="Q1480" i="8"/>
  <c r="Q1484" i="8"/>
  <c r="Q1488" i="8"/>
  <c r="Q1492" i="8"/>
  <c r="Q1496" i="8"/>
  <c r="Q1500" i="8"/>
  <c r="Q1504" i="8"/>
  <c r="Q1508" i="8"/>
  <c r="Q1512" i="8"/>
  <c r="Q1560" i="8"/>
  <c r="Q1566" i="8"/>
  <c r="Q1830" i="8"/>
  <c r="Q1842" i="8"/>
  <c r="Q1846" i="8"/>
  <c r="Q1850" i="8"/>
  <c r="Q1854" i="8"/>
  <c r="Q1858" i="8"/>
  <c r="Q1866" i="8"/>
  <c r="Q1870" i="8"/>
  <c r="Q1874" i="8"/>
  <c r="Q1826" i="8"/>
  <c r="Q1834" i="8"/>
  <c r="Q1838" i="8"/>
  <c r="Q765" i="8"/>
  <c r="Q769" i="8"/>
  <c r="Q773" i="8"/>
  <c r="Q777" i="8"/>
  <c r="Q781" i="8"/>
  <c r="Q785" i="8"/>
  <c r="Q789" i="8"/>
  <c r="Q793" i="8"/>
  <c r="Q797" i="8"/>
  <c r="Q801" i="8"/>
  <c r="Q805" i="8"/>
  <c r="Q809" i="8"/>
  <c r="Q813" i="8"/>
  <c r="Q817" i="8"/>
  <c r="Q821" i="8"/>
  <c r="Q825" i="8"/>
  <c r="Q829" i="8"/>
  <c r="Q833" i="8"/>
  <c r="Q837" i="8"/>
  <c r="Q841" i="8"/>
  <c r="Q845" i="8"/>
  <c r="Q5" i="8"/>
  <c r="Q9" i="8"/>
  <c r="Q13" i="8"/>
  <c r="Q17" i="8"/>
  <c r="Q21" i="8"/>
  <c r="Q25" i="8"/>
  <c r="Q29" i="8"/>
  <c r="Q33" i="8"/>
  <c r="Q37" i="8"/>
  <c r="Q41" i="8"/>
  <c r="Q45" i="8"/>
  <c r="Q49" i="8"/>
  <c r="Q53" i="8"/>
  <c r="Q57" i="8"/>
  <c r="Q61" i="8"/>
  <c r="Q65" i="8"/>
  <c r="Q69" i="8"/>
  <c r="Q73" i="8"/>
  <c r="Q77" i="8"/>
  <c r="Q81" i="8"/>
  <c r="Q85" i="8"/>
  <c r="Q89" i="8"/>
  <c r="Q93" i="8"/>
  <c r="Q97" i="8"/>
  <c r="Q101" i="8"/>
  <c r="Q105" i="8"/>
  <c r="Q109" i="8"/>
  <c r="Q113" i="8"/>
  <c r="Q117" i="8"/>
  <c r="Q218" i="8"/>
  <c r="Q222" i="8"/>
  <c r="Q226" i="8"/>
  <c r="Q230" i="8"/>
  <c r="Q234" i="8"/>
  <c r="Q238" i="8"/>
  <c r="Q242" i="8"/>
  <c r="Q246" i="8"/>
  <c r="Q250" i="8"/>
  <c r="Q254" i="8"/>
  <c r="Q258" i="8"/>
  <c r="Q262" i="8"/>
  <c r="Q266" i="8"/>
  <c r="Q270" i="8"/>
  <c r="Q274" i="8"/>
  <c r="Q278" i="8"/>
  <c r="Q282" i="8"/>
  <c r="Q286" i="8"/>
  <c r="Q849" i="8"/>
  <c r="Q853" i="8"/>
  <c r="Q857" i="8"/>
  <c r="Q861" i="8"/>
  <c r="Q865" i="8"/>
  <c r="Q869" i="8"/>
  <c r="Q873" i="8"/>
  <c r="Q877" i="8"/>
  <c r="Q881" i="8"/>
  <c r="Q885" i="8"/>
  <c r="Q889" i="8"/>
  <c r="Q893" i="8"/>
  <c r="Q897" i="8"/>
  <c r="Q901" i="8"/>
  <c r="Q905" i="8"/>
  <c r="Q909" i="8"/>
  <c r="Q913" i="8"/>
  <c r="Q917" i="8"/>
  <c r="Q921" i="8"/>
  <c r="Q925" i="8"/>
  <c r="Q929" i="8"/>
  <c r="Q933" i="8"/>
  <c r="Q937" i="8"/>
  <c r="Q941" i="8"/>
  <c r="Q945" i="8"/>
  <c r="Q949" i="8"/>
  <c r="Q953" i="8"/>
  <c r="Q957" i="8"/>
  <c r="Q961" i="8"/>
  <c r="Q965" i="8"/>
  <c r="Q969" i="8"/>
  <c r="Q973" i="8"/>
  <c r="Q977" i="8"/>
  <c r="Q981" i="8"/>
  <c r="Q985" i="8"/>
  <c r="Q989" i="8"/>
  <c r="Q993" i="8"/>
  <c r="Q997" i="8"/>
  <c r="Q1001" i="8"/>
  <c r="Q1005" i="8"/>
  <c r="Q1009" i="8"/>
  <c r="Q1013" i="8"/>
  <c r="Q1017" i="8"/>
  <c r="Q1021" i="8"/>
  <c r="Q1025" i="8"/>
  <c r="Q1029" i="8"/>
  <c r="Q1033" i="8"/>
  <c r="Q1037" i="8"/>
  <c r="Q1041" i="8"/>
  <c r="Q1045" i="8"/>
  <c r="Q1049" i="8"/>
  <c r="Q1053" i="8"/>
  <c r="Q1057" i="8"/>
  <c r="Q1061" i="8"/>
  <c r="Q1065" i="8"/>
  <c r="Q1069" i="8"/>
  <c r="Q1073" i="8"/>
  <c r="Q1077" i="8"/>
  <c r="Q1081" i="8"/>
  <c r="Q1085" i="8"/>
  <c r="Q1089" i="8"/>
  <c r="Q1093" i="8"/>
  <c r="Q1097" i="8"/>
  <c r="Q1101" i="8"/>
  <c r="Q1105" i="8"/>
  <c r="Q1109" i="8"/>
  <c r="Q1113" i="8"/>
  <c r="Q1117" i="8"/>
  <c r="Q1121" i="8"/>
  <c r="Q1125" i="8"/>
  <c r="Q1129" i="8"/>
  <c r="Q1133" i="8"/>
  <c r="Q1137" i="8"/>
  <c r="Q1141" i="8"/>
  <c r="Q1145" i="8"/>
  <c r="Q1149" i="8"/>
  <c r="Q1153" i="8"/>
  <c r="Q1157" i="8"/>
  <c r="Q1161" i="8"/>
  <c r="Q1165" i="8"/>
  <c r="Q1169" i="8"/>
  <c r="Q1173" i="8"/>
  <c r="Q1177" i="8"/>
  <c r="Q1181" i="8"/>
  <c r="Q1185" i="8"/>
  <c r="Q1698" i="8"/>
  <c r="Q1702" i="8"/>
  <c r="Q1706" i="8"/>
  <c r="Q1710" i="8"/>
  <c r="Q1714" i="8"/>
  <c r="Q1718" i="8"/>
  <c r="Q1722" i="8"/>
  <c r="Q1726" i="8"/>
  <c r="Q1730" i="8"/>
  <c r="Q1734" i="8"/>
  <c r="Q1738" i="8"/>
  <c r="Q1742" i="8"/>
  <c r="Q1746" i="8"/>
  <c r="Q1750" i="8"/>
  <c r="Q1754" i="8"/>
  <c r="Q1758" i="8"/>
  <c r="Q1786" i="8"/>
  <c r="Q1790" i="8"/>
  <c r="Q1794" i="8"/>
  <c r="Q1798" i="8"/>
  <c r="Q290" i="8"/>
  <c r="Q4" i="8"/>
  <c r="Q8" i="8"/>
  <c r="Q12" i="8"/>
  <c r="Q16" i="8"/>
  <c r="Q20" i="8"/>
  <c r="Q24" i="8"/>
  <c r="Q28" i="8"/>
  <c r="Q32" i="8"/>
  <c r="Q36" i="8"/>
  <c r="Q40" i="8"/>
  <c r="Q44" i="8"/>
  <c r="Q48" i="8"/>
  <c r="Q52" i="8"/>
  <c r="Q56" i="8"/>
  <c r="Q60" i="8"/>
  <c r="Q64" i="8"/>
  <c r="Q68" i="8"/>
  <c r="Q72" i="8"/>
  <c r="Q76" i="8"/>
  <c r="Q80" i="8"/>
  <c r="Q84" i="8"/>
  <c r="Q88" i="8"/>
  <c r="Q92" i="8"/>
  <c r="Q96" i="8"/>
  <c r="Q100" i="8"/>
  <c r="Q104" i="8"/>
  <c r="Q108" i="8"/>
  <c r="Q112" i="8"/>
  <c r="Q116" i="8"/>
  <c r="Q120" i="8"/>
  <c r="Q225" i="8"/>
  <c r="Q229" i="8"/>
  <c r="Q233" i="8"/>
  <c r="Q237" i="8"/>
  <c r="Q241" i="8"/>
  <c r="Q245" i="8"/>
  <c r="Q249" i="8"/>
  <c r="Q253" i="8"/>
  <c r="Q257" i="8"/>
  <c r="Q261" i="8"/>
  <c r="Q265" i="8"/>
  <c r="Q269" i="8"/>
  <c r="Q273" i="8"/>
  <c r="Q277" i="8"/>
  <c r="Q281" i="8"/>
  <c r="Q285" i="8"/>
  <c r="Q289" i="8"/>
  <c r="Q11" i="8"/>
  <c r="Q27" i="8"/>
  <c r="Q31" i="8"/>
  <c r="Q35" i="8"/>
  <c r="Q39" i="8"/>
  <c r="Q43" i="8"/>
  <c r="Q47" i="8"/>
  <c r="Q51" i="8"/>
  <c r="Q55" i="8"/>
  <c r="Q59" i="8"/>
  <c r="Q63" i="8"/>
  <c r="Q67" i="8"/>
  <c r="Q71" i="8"/>
  <c r="Q75" i="8"/>
  <c r="Q79" i="8"/>
  <c r="Q83" i="8"/>
  <c r="Q87" i="8"/>
  <c r="Q91" i="8"/>
  <c r="Q95" i="8"/>
  <c r="Q99" i="8"/>
  <c r="Q103" i="8"/>
  <c r="Q107" i="8"/>
  <c r="Q111" i="8"/>
  <c r="Q115" i="8"/>
  <c r="Q119" i="8"/>
  <c r="Q123" i="8"/>
  <c r="Q127" i="8"/>
  <c r="Q131" i="8"/>
  <c r="Q135" i="8"/>
  <c r="Q139" i="8"/>
  <c r="Q143" i="8"/>
  <c r="Q147" i="8"/>
  <c r="Q151" i="8"/>
  <c r="Q155" i="8"/>
  <c r="Q159" i="8"/>
  <c r="Q163" i="8"/>
  <c r="Q167" i="8"/>
  <c r="Q171" i="8"/>
  <c r="Q175" i="8"/>
  <c r="Q184" i="8"/>
  <c r="Q188" i="8"/>
  <c r="Q192" i="8"/>
  <c r="Q196" i="8"/>
  <c r="Q200" i="8"/>
  <c r="Q204" i="8"/>
  <c r="Q208" i="8"/>
  <c r="Q212" i="8"/>
  <c r="Q216" i="8"/>
  <c r="Q220" i="8"/>
  <c r="Q224" i="8"/>
  <c r="Q228" i="8"/>
  <c r="Q232" i="8"/>
  <c r="Q236" i="8"/>
  <c r="Q240" i="8"/>
  <c r="Q244" i="8"/>
  <c r="Q248" i="8"/>
  <c r="Q252" i="8"/>
  <c r="Q256" i="8"/>
  <c r="Q260" i="8"/>
  <c r="Q264" i="8"/>
  <c r="Q268" i="8"/>
  <c r="Q272" i="8"/>
  <c r="Q276" i="8"/>
  <c r="Q280" i="8"/>
  <c r="Q284" i="8"/>
  <c r="Q288" i="8"/>
  <c r="Q292" i="8"/>
  <c r="Q296" i="8"/>
  <c r="Q300" i="8"/>
  <c r="Q304" i="8"/>
  <c r="Q308" i="8"/>
  <c r="Q312" i="8"/>
  <c r="Q316" i="8"/>
  <c r="Q320" i="8"/>
  <c r="Q324" i="8"/>
  <c r="Q328" i="8"/>
  <c r="Q332" i="8"/>
  <c r="Q336" i="8"/>
  <c r="Q340" i="8"/>
  <c r="Q344" i="8"/>
  <c r="Q348" i="8"/>
  <c r="Q352" i="8"/>
  <c r="Q356" i="8"/>
  <c r="Q360" i="8"/>
  <c r="Q364" i="8"/>
  <c r="Q368" i="8"/>
  <c r="Q372" i="8"/>
  <c r="Q376" i="8"/>
  <c r="Q380" i="8"/>
  <c r="Q384" i="8"/>
  <c r="Q388" i="8"/>
  <c r="Q392" i="8"/>
  <c r="Q396" i="8"/>
  <c r="Q400" i="8"/>
  <c r="Q404" i="8"/>
  <c r="Q408" i="8"/>
  <c r="Q412" i="8"/>
  <c r="Q416" i="8"/>
  <c r="Q420" i="8"/>
  <c r="Q424" i="8"/>
  <c r="Q428" i="8"/>
  <c r="Q432" i="8"/>
  <c r="Q436" i="8"/>
  <c r="Q440" i="8"/>
  <c r="Q444" i="8"/>
  <c r="Q448" i="8"/>
  <c r="Q452" i="8"/>
  <c r="Q456" i="8"/>
  <c r="Q460" i="8"/>
  <c r="Q464" i="8"/>
  <c r="Q468" i="8"/>
  <c r="Q472" i="8"/>
  <c r="Q476" i="8"/>
  <c r="Q480" i="8"/>
  <c r="Q484" i="8"/>
  <c r="Q488" i="8"/>
  <c r="Q492" i="8"/>
  <c r="Q496" i="8"/>
  <c r="Q500" i="8"/>
  <c r="Q504" i="8"/>
  <c r="Q508" i="8"/>
  <c r="Q512" i="8"/>
  <c r="Q516" i="8"/>
  <c r="Q520" i="8"/>
  <c r="Q524" i="8"/>
  <c r="Q528" i="8"/>
  <c r="Q532" i="8"/>
  <c r="Q536" i="8"/>
  <c r="Q540" i="8"/>
  <c r="Q544" i="8"/>
  <c r="Q548" i="8"/>
  <c r="Q552" i="8"/>
  <c r="Q7" i="8"/>
  <c r="Q15" i="8"/>
  <c r="Q19" i="8"/>
  <c r="Q23" i="8"/>
  <c r="Q6" i="8"/>
  <c r="Q10" i="8"/>
  <c r="Q14" i="8"/>
  <c r="Q18" i="8"/>
  <c r="Q22" i="8"/>
  <c r="Q26" i="8"/>
  <c r="Q30" i="8"/>
  <c r="Q34" i="8"/>
  <c r="Q38" i="8"/>
  <c r="Q42" i="8"/>
  <c r="Q46" i="8"/>
  <c r="Q50" i="8"/>
  <c r="Q54" i="8"/>
  <c r="Q58" i="8"/>
  <c r="Q62" i="8"/>
  <c r="Q66" i="8"/>
  <c r="Q70" i="8"/>
  <c r="Q74" i="8"/>
  <c r="Q78" i="8"/>
  <c r="Q82" i="8"/>
  <c r="Q86" i="8"/>
  <c r="Q90" i="8"/>
  <c r="Q94" i="8"/>
  <c r="Q98" i="8"/>
  <c r="Q102" i="8"/>
  <c r="Q106" i="8"/>
  <c r="Q110" i="8"/>
  <c r="Q114" i="8"/>
  <c r="Q118" i="8"/>
  <c r="Q122" i="8"/>
  <c r="Q126" i="8"/>
  <c r="Q130" i="8"/>
  <c r="Q134" i="8"/>
  <c r="Q138" i="8"/>
  <c r="Q142" i="8"/>
  <c r="Q146" i="8"/>
  <c r="Q150" i="8"/>
  <c r="Q154" i="8"/>
  <c r="Q158" i="8"/>
  <c r="Q162" i="8"/>
  <c r="Q166" i="8"/>
  <c r="Q170" i="8"/>
  <c r="Q174" i="8"/>
  <c r="Q180" i="8"/>
  <c r="Q183" i="8"/>
  <c r="Q187" i="8"/>
  <c r="Q191" i="8"/>
  <c r="Q195" i="8"/>
  <c r="Q199" i="8"/>
  <c r="Q203" i="8"/>
  <c r="Q207" i="8"/>
  <c r="Q211" i="8"/>
  <c r="Q215" i="8"/>
  <c r="Q219" i="8"/>
  <c r="Q223" i="8"/>
  <c r="Q227" i="8"/>
  <c r="Q231" i="8"/>
  <c r="Q235" i="8"/>
  <c r="Q239" i="8"/>
  <c r="Q243" i="8"/>
  <c r="Q247" i="8"/>
  <c r="Q251" i="8"/>
  <c r="Q255" i="8"/>
  <c r="Q259" i="8"/>
  <c r="Q263" i="8"/>
  <c r="Q267" i="8"/>
  <c r="Q271" i="8"/>
  <c r="Q275" i="8"/>
  <c r="Q279" i="8"/>
  <c r="Q283" i="8"/>
  <c r="Q287" i="8"/>
  <c r="Q291" i="8"/>
  <c r="Q295" i="8"/>
  <c r="Q299" i="8"/>
  <c r="Q303" i="8"/>
  <c r="Q307" i="8"/>
  <c r="Q311" i="8"/>
  <c r="Q315" i="8"/>
  <c r="Q319" i="8"/>
  <c r="Q323" i="8"/>
  <c r="Q327" i="8"/>
  <c r="Q331" i="8"/>
  <c r="Q335" i="8"/>
  <c r="Q339" i="8"/>
  <c r="Q343" i="8"/>
  <c r="Q347" i="8"/>
  <c r="Q351" i="8"/>
  <c r="Q355" i="8"/>
  <c r="Q359" i="8"/>
  <c r="Q363" i="8"/>
  <c r="Q367" i="8"/>
  <c r="Q371" i="8"/>
  <c r="Q375" i="8"/>
  <c r="Q379" i="8"/>
  <c r="Q383" i="8"/>
  <c r="Q387" i="8"/>
  <c r="Q391" i="8"/>
  <c r="Q395" i="8"/>
  <c r="Q399" i="8"/>
  <c r="Q403" i="8"/>
  <c r="Q407" i="8"/>
  <c r="Q411" i="8"/>
  <c r="Q415" i="8"/>
  <c r="Q419" i="8"/>
  <c r="Q423" i="8"/>
  <c r="Q427" i="8"/>
  <c r="Q431" i="8"/>
  <c r="Q435" i="8"/>
  <c r="Q439" i="8"/>
  <c r="Q443" i="8"/>
  <c r="Q447" i="8"/>
  <c r="Q451" i="8"/>
  <c r="Q455" i="8"/>
  <c r="Q459" i="8"/>
  <c r="Q463" i="8"/>
  <c r="Q467" i="8"/>
  <c r="Q471" i="8"/>
  <c r="Q475" i="8"/>
  <c r="Q479" i="8"/>
  <c r="Q483" i="8"/>
  <c r="Q487" i="8"/>
  <c r="Q491" i="8"/>
  <c r="Q495" i="8"/>
  <c r="Q499" i="8"/>
  <c r="Q503" i="8"/>
  <c r="Q507" i="8"/>
  <c r="Q511" i="8"/>
  <c r="Q515" i="8"/>
  <c r="Q519" i="8"/>
  <c r="Q523" i="8"/>
  <c r="Q527" i="8"/>
  <c r="Q531" i="8"/>
  <c r="Q535" i="8"/>
  <c r="Q539" i="8"/>
  <c r="Q543" i="8"/>
  <c r="Q547" i="8"/>
  <c r="Q551" i="8"/>
  <c r="Q556" i="8"/>
  <c r="Q560" i="8"/>
  <c r="Q564" i="8"/>
  <c r="Q568" i="8"/>
  <c r="Q572" i="8"/>
  <c r="Q576" i="8"/>
  <c r="Q580" i="8"/>
  <c r="Q584" i="8"/>
  <c r="Q588" i="8"/>
  <c r="Q592" i="8"/>
  <c r="Q596" i="8"/>
  <c r="Q600" i="8"/>
  <c r="Q604" i="8"/>
  <c r="Q608" i="8"/>
  <c r="Q612" i="8"/>
  <c r="Q616" i="8"/>
  <c r="Q620" i="8"/>
  <c r="Q624" i="8"/>
  <c r="Q628" i="8"/>
  <c r="Q632" i="8"/>
  <c r="Q636" i="8"/>
  <c r="Q640" i="8"/>
  <c r="Q644" i="8"/>
  <c r="Q648" i="8"/>
  <c r="Q652" i="8"/>
  <c r="Q656" i="8"/>
  <c r="Q660" i="8"/>
  <c r="Q664" i="8"/>
  <c r="Q668" i="8"/>
  <c r="Q672" i="8"/>
  <c r="Q676" i="8"/>
  <c r="Q680" i="8"/>
  <c r="Q684" i="8"/>
  <c r="Q688" i="8"/>
  <c r="Q692" i="8"/>
  <c r="Q696" i="8"/>
  <c r="Q700" i="8"/>
  <c r="Q704" i="8"/>
  <c r="Q708" i="8"/>
  <c r="Q712" i="8"/>
  <c r="Q716" i="8"/>
  <c r="Q720" i="8"/>
  <c r="Q724" i="8"/>
  <c r="Q728" i="8"/>
  <c r="Q732" i="8"/>
  <c r="Q736" i="8"/>
  <c r="Q740" i="8"/>
  <c r="Q744" i="8"/>
  <c r="Q748" i="8"/>
  <c r="Q752" i="8"/>
  <c r="Q756" i="8"/>
  <c r="Q760" i="8"/>
  <c r="Q764" i="8"/>
  <c r="Q768" i="8"/>
  <c r="Q772" i="8"/>
  <c r="Q776" i="8"/>
  <c r="Q780" i="8"/>
  <c r="Q784" i="8"/>
  <c r="Q788" i="8"/>
  <c r="Q792" i="8"/>
  <c r="Q796" i="8"/>
  <c r="Q800" i="8"/>
  <c r="Q804" i="8"/>
  <c r="Q808" i="8"/>
  <c r="Q812" i="8"/>
  <c r="Q816" i="8"/>
  <c r="Q820" i="8"/>
  <c r="Q824" i="8"/>
  <c r="Q828" i="8"/>
  <c r="Q832" i="8"/>
  <c r="Q836" i="8"/>
  <c r="Q840" i="8"/>
  <c r="Q844" i="8"/>
  <c r="Q848" i="8"/>
  <c r="Q852" i="8"/>
  <c r="Q856" i="8"/>
  <c r="Q860" i="8"/>
  <c r="Q864" i="8"/>
  <c r="Q868" i="8"/>
  <c r="Q872" i="8"/>
  <c r="Q876" i="8"/>
  <c r="Q555" i="8"/>
  <c r="Q559" i="8"/>
  <c r="Q563" i="8"/>
  <c r="Q567" i="8"/>
  <c r="Q571" i="8"/>
  <c r="Q575" i="8"/>
  <c r="Q579" i="8"/>
  <c r="Q583" i="8"/>
  <c r="Q587" i="8"/>
  <c r="Q591" i="8"/>
  <c r="Q595" i="8"/>
  <c r="Q599" i="8"/>
  <c r="Q603" i="8"/>
  <c r="Q607" i="8"/>
  <c r="Q611" i="8"/>
  <c r="Q615" i="8"/>
  <c r="Q619" i="8"/>
  <c r="Q623" i="8"/>
  <c r="Q627" i="8"/>
  <c r="Q631" i="8"/>
  <c r="Q635" i="8"/>
  <c r="Q639" i="8"/>
  <c r="Q643" i="8"/>
  <c r="Q647" i="8"/>
  <c r="Q651" i="8"/>
  <c r="Q655" i="8"/>
  <c r="Q659" i="8"/>
  <c r="Q663" i="8"/>
  <c r="Q667" i="8"/>
  <c r="Q671" i="8"/>
  <c r="Q675" i="8"/>
  <c r="Q679" i="8"/>
  <c r="Q683" i="8"/>
  <c r="Q687" i="8"/>
  <c r="Q691" i="8"/>
  <c r="Q695" i="8"/>
  <c r="Q699" i="8"/>
  <c r="Q703" i="8"/>
  <c r="Q707" i="8"/>
  <c r="Q711" i="8"/>
  <c r="Q715" i="8"/>
  <c r="Q719" i="8"/>
  <c r="Q723" i="8"/>
  <c r="Q727" i="8"/>
  <c r="Q731" i="8"/>
  <c r="Q735" i="8"/>
  <c r="Q739" i="8"/>
  <c r="Q743" i="8"/>
  <c r="Q747" i="8"/>
  <c r="Q751" i="8"/>
  <c r="Q755" i="8"/>
  <c r="Q759" i="8"/>
  <c r="Q767" i="8"/>
  <c r="Q771" i="8"/>
  <c r="Q775" i="8"/>
  <c r="Q779" i="8"/>
  <c r="Q783" i="8"/>
  <c r="Q787" i="8"/>
  <c r="Q791" i="8"/>
  <c r="Q795" i="8"/>
  <c r="Q799" i="8"/>
  <c r="Q803" i="8"/>
  <c r="Q807" i="8"/>
  <c r="Q811" i="8"/>
  <c r="Q815" i="8"/>
  <c r="Q819" i="8"/>
  <c r="Q823" i="8"/>
  <c r="Q827" i="8"/>
  <c r="Q831" i="8"/>
  <c r="Q835" i="8"/>
  <c r="Q839" i="8"/>
  <c r="Q843" i="8"/>
  <c r="Q847" i="8"/>
  <c r="Q851" i="8"/>
  <c r="Q855" i="8"/>
  <c r="Q859" i="8"/>
  <c r="Q863" i="8"/>
  <c r="Q867" i="8"/>
  <c r="Q871" i="8"/>
  <c r="Q875" i="8"/>
  <c r="Q879" i="8"/>
  <c r="Q883" i="8"/>
  <c r="Q887" i="8"/>
  <c r="Q891" i="8"/>
  <c r="Q895" i="8"/>
  <c r="Q766" i="8"/>
  <c r="Q770" i="8"/>
  <c r="Q774" i="8"/>
  <c r="Q778" i="8"/>
  <c r="Q782" i="8"/>
  <c r="Q786" i="8"/>
  <c r="Q790" i="8"/>
  <c r="Q794" i="8"/>
  <c r="Q798" i="8"/>
  <c r="Q802" i="8"/>
  <c r="Q1261" i="8"/>
  <c r="Q1265" i="8"/>
  <c r="Q1269" i="8"/>
  <c r="Q1273" i="8"/>
  <c r="Q1277" i="8"/>
  <c r="Q1281" i="8"/>
  <c r="Q1297" i="8"/>
  <c r="Q1301" i="8"/>
  <c r="Q1305" i="8"/>
  <c r="Q1309" i="8"/>
  <c r="Q1313" i="8"/>
  <c r="Q1317" i="8"/>
  <c r="Q1321" i="8"/>
  <c r="Q1325" i="8"/>
  <c r="Q1329" i="8"/>
  <c r="Q1333" i="8"/>
  <c r="Q1337" i="8"/>
  <c r="Q1341" i="8"/>
  <c r="Q1345" i="8"/>
  <c r="Q1349" i="8"/>
  <c r="Q1353" i="8"/>
  <c r="Q1357" i="8"/>
  <c r="Q1361" i="8"/>
  <c r="Q1365" i="8"/>
  <c r="Q1369" i="8"/>
  <c r="Q1373" i="8"/>
  <c r="Q1377" i="8"/>
  <c r="Q1381" i="8"/>
  <c r="Q1385" i="8"/>
  <c r="Q1389" i="8"/>
  <c r="Q1393" i="8"/>
  <c r="Q1397" i="8"/>
  <c r="Q1401" i="8"/>
  <c r="Q1405" i="8"/>
  <c r="Q1409" i="8"/>
  <c r="Q1413" i="8"/>
  <c r="Q1417" i="8"/>
  <c r="Q1421" i="8"/>
  <c r="Q1425" i="8"/>
  <c r="Q1429" i="8"/>
  <c r="Q1433" i="8"/>
  <c r="Q880" i="8"/>
  <c r="Q884" i="8"/>
  <c r="Q888" i="8"/>
  <c r="Q892" i="8"/>
  <c r="Q896" i="8"/>
  <c r="Q900" i="8"/>
  <c r="Q904" i="8"/>
  <c r="Q908" i="8"/>
  <c r="Q912" i="8"/>
  <c r="Q916" i="8"/>
  <c r="Q920" i="8"/>
  <c r="Q924" i="8"/>
  <c r="Q928" i="8"/>
  <c r="Q932" i="8"/>
  <c r="Q936" i="8"/>
  <c r="Q940" i="8"/>
  <c r="Q944" i="8"/>
  <c r="Q948" i="8"/>
  <c r="Q952" i="8"/>
  <c r="Q956" i="8"/>
  <c r="Q960" i="8"/>
  <c r="Q964" i="8"/>
  <c r="Q968" i="8"/>
  <c r="Q972" i="8"/>
  <c r="Q976" i="8"/>
  <c r="Q980" i="8"/>
  <c r="Q984" i="8"/>
  <c r="Q988" i="8"/>
  <c r="Q992" i="8"/>
  <c r="Q996" i="8"/>
  <c r="Q1000" i="8"/>
  <c r="Q1004" i="8"/>
  <c r="Q1008" i="8"/>
  <c r="Q1012" i="8"/>
  <c r="Q1016" i="8"/>
  <c r="Q1020" i="8"/>
  <c r="Q1024" i="8"/>
  <c r="Q1028" i="8"/>
  <c r="Q1032" i="8"/>
  <c r="Q1036" i="8"/>
  <c r="Q1040" i="8"/>
  <c r="Q1044" i="8"/>
  <c r="Q1048" i="8"/>
  <c r="Q1052" i="8"/>
  <c r="Q1056" i="8"/>
  <c r="Q1060" i="8"/>
  <c r="Q1064" i="8"/>
  <c r="Q1068" i="8"/>
  <c r="Q1072" i="8"/>
  <c r="Q1076" i="8"/>
  <c r="Q1080" i="8"/>
  <c r="Q1084" i="8"/>
  <c r="Q1088" i="8"/>
  <c r="Q1092" i="8"/>
  <c r="Q1096" i="8"/>
  <c r="Q1100" i="8"/>
  <c r="Q1104" i="8"/>
  <c r="Q1108" i="8"/>
  <c r="Q1112" i="8"/>
  <c r="Q1116" i="8"/>
  <c r="Q1120" i="8"/>
  <c r="Q1124" i="8"/>
  <c r="Q1128" i="8"/>
  <c r="Q1132" i="8"/>
  <c r="Q1136" i="8"/>
  <c r="Q1140" i="8"/>
  <c r="Q1144" i="8"/>
  <c r="Q1148" i="8"/>
  <c r="Q1152" i="8"/>
  <c r="Q1156" i="8"/>
  <c r="Q1160" i="8"/>
  <c r="Q1164" i="8"/>
  <c r="Q1168" i="8"/>
  <c r="Q1172" i="8"/>
  <c r="Q1176" i="8"/>
  <c r="Q1180" i="8"/>
  <c r="Q1184" i="8"/>
  <c r="Q1188" i="8"/>
  <c r="Q1192" i="8"/>
  <c r="Q1236" i="8"/>
  <c r="Q1240" i="8"/>
  <c r="Q1244" i="8"/>
  <c r="Q1248" i="8"/>
  <c r="Q1252" i="8"/>
  <c r="Q1256" i="8"/>
  <c r="Q899" i="8"/>
  <c r="Q903" i="8"/>
  <c r="Q907" i="8"/>
  <c r="Q911" i="8"/>
  <c r="Q915" i="8"/>
  <c r="Q919" i="8"/>
  <c r="Q923" i="8"/>
  <c r="Q927" i="8"/>
  <c r="Q931" i="8"/>
  <c r="Q935" i="8"/>
  <c r="Q939" i="8"/>
  <c r="Q943" i="8"/>
  <c r="Q947" i="8"/>
  <c r="Q951" i="8"/>
  <c r="Q955" i="8"/>
  <c r="Q1019" i="8"/>
  <c r="Q1023" i="8"/>
  <c r="Q1027" i="8"/>
  <c r="Q1031" i="8"/>
  <c r="Q1035" i="8"/>
  <c r="Q1039" i="8"/>
  <c r="Q1043" i="8"/>
  <c r="Q1047" i="8"/>
  <c r="Q1051" i="8"/>
  <c r="Q1055" i="8"/>
  <c r="Q1059" i="8"/>
  <c r="Q1063" i="8"/>
  <c r="Q1067" i="8"/>
  <c r="Q1071" i="8"/>
  <c r="Q1075" i="8"/>
  <c r="Q1079" i="8"/>
  <c r="Q1083" i="8"/>
  <c r="Q1087" i="8"/>
  <c r="Q1091" i="8"/>
  <c r="Q1095" i="8"/>
  <c r="Q1099" i="8"/>
  <c r="Q1103" i="8"/>
  <c r="Q1107" i="8"/>
  <c r="Q1111" i="8"/>
  <c r="Q1115" i="8"/>
  <c r="Q1119" i="8"/>
  <c r="Q1123" i="8"/>
  <c r="Q1127" i="8"/>
  <c r="Q1147" i="8"/>
  <c r="Q1151" i="8"/>
  <c r="Q1155" i="8"/>
  <c r="Q1159" i="8"/>
  <c r="Q1163" i="8"/>
  <c r="Q1167" i="8"/>
  <c r="Q1171" i="8"/>
  <c r="Q1175" i="8"/>
  <c r="Q1179" i="8"/>
  <c r="Q1183" i="8"/>
  <c r="Q806" i="8"/>
  <c r="Q810" i="8"/>
  <c r="Q814" i="8"/>
  <c r="Q818" i="8"/>
  <c r="Q822" i="8"/>
  <c r="Q826" i="8"/>
  <c r="Q830" i="8"/>
  <c r="Q834" i="8"/>
  <c r="Q838" i="8"/>
  <c r="Q842" i="8"/>
  <c r="Q846" i="8"/>
  <c r="Q850" i="8"/>
  <c r="Q854" i="8"/>
  <c r="Q858" i="8"/>
  <c r="Q862" i="8"/>
  <c r="Q866" i="8"/>
  <c r="Q870" i="8"/>
  <c r="Q874" i="8"/>
  <c r="Q878" i="8"/>
  <c r="Q882" i="8"/>
  <c r="Q886" i="8"/>
  <c r="Q890" i="8"/>
  <c r="Q894" i="8"/>
  <c r="Q898" i="8"/>
  <c r="Q902" i="8"/>
  <c r="Q906" i="8"/>
  <c r="Q910" i="8"/>
  <c r="Q914" i="8"/>
  <c r="Q918" i="8"/>
  <c r="Q922" i="8"/>
  <c r="Q926" i="8"/>
  <c r="Q930" i="8"/>
  <c r="Q934" i="8"/>
  <c r="Q938" i="8"/>
  <c r="Q942" i="8"/>
  <c r="Q946" i="8"/>
  <c r="Q950" i="8"/>
  <c r="Q954" i="8"/>
  <c r="Q958" i="8"/>
  <c r="Q1018" i="8"/>
  <c r="Q1022" i="8"/>
  <c r="Q1026" i="8"/>
  <c r="Q1030" i="8"/>
  <c r="Q1034" i="8"/>
  <c r="Q1038" i="8"/>
  <c r="Q1042" i="8"/>
  <c r="Q1046" i="8"/>
  <c r="Q1050" i="8"/>
  <c r="Q1054" i="8"/>
  <c r="Q1058" i="8"/>
  <c r="Q1062" i="8"/>
  <c r="Q1066" i="8"/>
  <c r="Q1070" i="8"/>
  <c r="Q1074" i="8"/>
  <c r="Q1078" i="8"/>
  <c r="Q1082" i="8"/>
  <c r="Q1086" i="8"/>
  <c r="Q1090" i="8"/>
  <c r="Q1094" i="8"/>
  <c r="Q1098" i="8"/>
  <c r="Q1102" i="8"/>
  <c r="Q1106" i="8"/>
  <c r="Q1110" i="8"/>
  <c r="Q1114" i="8"/>
  <c r="Q1118" i="8"/>
  <c r="Q1122" i="8"/>
  <c r="Q1126" i="8"/>
  <c r="Q1150" i="8"/>
  <c r="Q1154" i="8"/>
  <c r="Q1158" i="8"/>
  <c r="Q1162" i="8"/>
  <c r="Q1166" i="8"/>
  <c r="Q1170" i="8"/>
  <c r="Q1174" i="8"/>
  <c r="Q1178" i="8"/>
  <c r="Q1182" i="8"/>
  <c r="Q1194" i="8"/>
  <c r="Q1198" i="8"/>
  <c r="Q1202" i="8"/>
  <c r="Q1206" i="8"/>
  <c r="Q1210" i="8"/>
  <c r="Q1214" i="8"/>
  <c r="Q1218" i="8"/>
  <c r="Q1222" i="8"/>
  <c r="Q1226" i="8"/>
  <c r="Q1230" i="8"/>
  <c r="Q1234" i="8"/>
  <c r="Q1278" i="8"/>
  <c r="Q1282" i="8"/>
  <c r="Q1286" i="8"/>
  <c r="Q1290" i="8"/>
  <c r="Q1294" i="8"/>
  <c r="Q1362" i="8"/>
  <c r="Q1366" i="8"/>
  <c r="Q1370" i="8"/>
  <c r="Q1374" i="8"/>
  <c r="Q1378" i="8"/>
  <c r="Q1382" i="8"/>
  <c r="Q1386" i="8"/>
  <c r="Q1390" i="8"/>
  <c r="Q1394" i="8"/>
  <c r="Q1398" i="8"/>
  <c r="Q1402" i="8"/>
  <c r="Q1406" i="8"/>
  <c r="Q1410" i="8"/>
  <c r="Q1414" i="8"/>
  <c r="Q1418" i="8"/>
  <c r="Q1422" i="8"/>
  <c r="Q1426" i="8"/>
  <c r="Q1437" i="8"/>
  <c r="Q1441" i="8"/>
  <c r="Q1445" i="8"/>
  <c r="Q1449" i="8"/>
  <c r="Q1453" i="8"/>
  <c r="Q1457" i="8"/>
  <c r="Q1461" i="8"/>
  <c r="Q1465" i="8"/>
  <c r="Q1469" i="8"/>
  <c r="Q1473" i="8"/>
  <c r="Q1477" i="8"/>
  <c r="Q1481" i="8"/>
  <c r="Q1485" i="8"/>
  <c r="Q1489" i="8"/>
  <c r="Q1493" i="8"/>
  <c r="Q1497" i="8"/>
  <c r="Q1501" i="8"/>
  <c r="Q1505" i="8"/>
  <c r="Q1509" i="8"/>
  <c r="Q1513" i="8"/>
  <c r="Q1525" i="8"/>
  <c r="Q1529" i="8"/>
  <c r="Q1533" i="8"/>
  <c r="Q1537" i="8"/>
  <c r="Q1541" i="8"/>
  <c r="Q1545" i="8"/>
  <c r="Q1549" i="8"/>
  <c r="Q1553" i="8"/>
  <c r="Q1695" i="8"/>
  <c r="Q1699" i="8"/>
  <c r="Q1703" i="8"/>
  <c r="Q1707" i="8"/>
  <c r="Q1711" i="8"/>
  <c r="Q1715" i="8"/>
  <c r="Q1719" i="8"/>
  <c r="Q1723" i="8"/>
  <c r="Q1727" i="8"/>
  <c r="Q1731" i="8"/>
  <c r="Q1735" i="8"/>
  <c r="Q1739" i="8"/>
  <c r="Q1743" i="8"/>
  <c r="Q1747" i="8"/>
  <c r="Q1751" i="8"/>
  <c r="Q1755" i="8"/>
  <c r="Q1759" i="8"/>
  <c r="Q1763" i="8"/>
  <c r="Q1767" i="8"/>
  <c r="Q1771" i="8"/>
  <c r="Q1775" i="8"/>
  <c r="Q1779" i="8"/>
  <c r="Q1783" i="8"/>
  <c r="Q1787" i="8"/>
  <c r="Q1791" i="8"/>
  <c r="Q1795" i="8"/>
  <c r="Q1799" i="8"/>
  <c r="Q1827" i="8"/>
  <c r="Q1831" i="8"/>
  <c r="Q1835" i="8"/>
  <c r="Q1839" i="8"/>
  <c r="Q1843" i="8"/>
  <c r="Q1847" i="8"/>
  <c r="Q1851" i="8"/>
  <c r="Q1855" i="8"/>
  <c r="Q1859" i="8"/>
  <c r="Q1863" i="8"/>
  <c r="Q1867" i="8"/>
  <c r="Q1871" i="8"/>
  <c r="Q1875" i="8"/>
  <c r="Q1879" i="8"/>
  <c r="Q1883" i="8"/>
  <c r="Q1451" i="8"/>
  <c r="Q1455" i="8"/>
  <c r="Q1459" i="8"/>
  <c r="Q1463" i="8"/>
  <c r="Q1467" i="8"/>
  <c r="Q1471" i="8"/>
  <c r="Q1475" i="8"/>
  <c r="Q1479" i="8"/>
  <c r="Q1483" i="8"/>
  <c r="Q1487" i="8"/>
  <c r="Q1491" i="8"/>
  <c r="Q1495" i="8"/>
  <c r="Q1499" i="8"/>
  <c r="Q1503" i="8"/>
  <c r="Q1507" i="8"/>
  <c r="Q1511" i="8"/>
  <c r="Q1565" i="8"/>
  <c r="Q1569" i="8"/>
  <c r="Q1573" i="8"/>
  <c r="Q1577" i="8"/>
  <c r="Q1581" i="8"/>
  <c r="Q1585" i="8"/>
  <c r="Q1589" i="8"/>
  <c r="Q1593" i="8"/>
  <c r="Q1597" i="8"/>
  <c r="Q1601" i="8"/>
  <c r="Q1605" i="8"/>
  <c r="Q1609" i="8"/>
  <c r="Q1613" i="8"/>
  <c r="Q1617" i="8"/>
  <c r="Q1621" i="8"/>
  <c r="Q1625" i="8"/>
  <c r="Q1629" i="8"/>
  <c r="Q1633" i="8"/>
  <c r="Q1637" i="8"/>
  <c r="Q1641" i="8"/>
  <c r="Q1645" i="8"/>
  <c r="Q1649" i="8"/>
  <c r="Q1653" i="8"/>
  <c r="Q1657" i="8"/>
  <c r="Q1661" i="8"/>
  <c r="Q1665" i="8"/>
  <c r="Q1669" i="8"/>
  <c r="Q1673" i="8"/>
  <c r="Q1677" i="8"/>
  <c r="Q1681" i="8"/>
  <c r="Q1685" i="8"/>
  <c r="Q1689" i="8"/>
  <c r="Q1693" i="8"/>
  <c r="Q1697" i="8"/>
  <c r="Q1701" i="8"/>
  <c r="Q1705" i="8"/>
  <c r="Q1709" i="8"/>
  <c r="Q1713" i="8"/>
  <c r="Q1717" i="8"/>
  <c r="Q1721" i="8"/>
  <c r="Q1785" i="8"/>
  <c r="Q1789" i="8"/>
  <c r="Q1793" i="8"/>
  <c r="Q1797" i="8"/>
  <c r="Q1801" i="8"/>
  <c r="Q1805" i="8"/>
  <c r="Q1809" i="8"/>
  <c r="Q1813" i="8"/>
  <c r="Q1817" i="8"/>
  <c r="Q1821" i="8"/>
  <c r="Q1825" i="8"/>
  <c r="Q1829" i="8"/>
  <c r="Q1833" i="8"/>
  <c r="Q1837" i="8"/>
  <c r="Q1841" i="8"/>
  <c r="Q1845" i="8"/>
  <c r="Q1849" i="8"/>
  <c r="Q1853" i="8"/>
  <c r="Q1857" i="8"/>
  <c r="Q1861" i="8"/>
  <c r="Q1865" i="8"/>
  <c r="Q1869" i="8"/>
  <c r="Q1873" i="8"/>
  <c r="Q1877" i="8"/>
  <c r="Q1881" i="8"/>
  <c r="Q1885" i="8"/>
  <c r="Q1430" i="8"/>
  <c r="Q1434" i="8"/>
  <c r="Q1438" i="8"/>
  <c r="Q1442" i="8"/>
  <c r="Q1446" i="8"/>
  <c r="Q1450" i="8"/>
  <c r="Q1454" i="8"/>
  <c r="Q1458" i="8"/>
  <c r="Q1462" i="8"/>
  <c r="Q1466" i="8"/>
  <c r="Q1470" i="8"/>
  <c r="Q1474" i="8"/>
  <c r="Q1478" i="8"/>
  <c r="Q1482" i="8"/>
  <c r="Q1486" i="8"/>
  <c r="Q1490" i="8"/>
  <c r="Q1494" i="8"/>
  <c r="Q1498" i="8"/>
  <c r="Q1502" i="8"/>
  <c r="Q1506" i="8"/>
  <c r="Q1510" i="8"/>
  <c r="Q1514" i="8"/>
  <c r="Q1522" i="8"/>
  <c r="Q1526" i="8"/>
  <c r="Q1530" i="8"/>
  <c r="Q1534" i="8"/>
  <c r="Q1538" i="8"/>
  <c r="Q1542" i="8"/>
  <c r="Q1546" i="8"/>
  <c r="Q1550" i="8"/>
  <c r="Q1554" i="8"/>
  <c r="Q1558" i="8"/>
  <c r="Q1562" i="8"/>
  <c r="Q1568" i="8"/>
  <c r="Q1640" i="8"/>
  <c r="Q1644" i="8"/>
  <c r="Q1648" i="8"/>
  <c r="Q1652" i="8"/>
  <c r="Q1656" i="8"/>
  <c r="Q1660" i="8"/>
  <c r="Q1664" i="8"/>
  <c r="Q1668" i="8"/>
  <c r="Q1672" i="8"/>
  <c r="Q1676" i="8"/>
  <c r="Q1680" i="8"/>
  <c r="Q1684" i="8"/>
  <c r="Q1688" i="8"/>
  <c r="Q1692" i="8"/>
  <c r="Q1696" i="8"/>
  <c r="Q1700" i="8"/>
  <c r="Q1704" i="8"/>
  <c r="Q1708" i="8"/>
  <c r="Q1712" i="8"/>
  <c r="Q1716" i="8"/>
  <c r="Q1720" i="8"/>
  <c r="Q1724" i="8"/>
  <c r="Q1764" i="8"/>
  <c r="Q1768" i="8"/>
  <c r="Q1772" i="8"/>
  <c r="Q1776" i="8"/>
  <c r="Q1780" i="8"/>
  <c r="Q1784" i="8"/>
  <c r="Q1788" i="8"/>
  <c r="Q1792" i="8"/>
  <c r="Q1796" i="8"/>
  <c r="Q1800" i="8"/>
  <c r="Q1808" i="8"/>
  <c r="Q1816" i="8"/>
  <c r="Q1820" i="8"/>
  <c r="Q1824" i="8"/>
  <c r="Q1828" i="8"/>
  <c r="Q1832" i="8"/>
  <c r="Q1836" i="8"/>
  <c r="Q1840" i="8"/>
  <c r="Q1844" i="8"/>
  <c r="Q1848" i="8"/>
  <c r="Q1852" i="8"/>
  <c r="Q1856" i="8"/>
  <c r="Q1860" i="8"/>
  <c r="Q1864" i="8"/>
  <c r="Q1868" i="8"/>
  <c r="Q1872" i="8"/>
  <c r="Q1876" i="8"/>
  <c r="Q1880" i="8"/>
  <c r="Q1884" i="8"/>
  <c r="Q124" i="8"/>
  <c r="Q128" i="8"/>
  <c r="Q132" i="8"/>
  <c r="Q136" i="8"/>
  <c r="Q140" i="8"/>
  <c r="Q144" i="8"/>
  <c r="Q148" i="8"/>
  <c r="Q152" i="8"/>
  <c r="Q156" i="8"/>
  <c r="Q160" i="8"/>
  <c r="Q164" i="8"/>
  <c r="Q168" i="8"/>
  <c r="Q172" i="8"/>
  <c r="Q178" i="8"/>
  <c r="Q181" i="8"/>
  <c r="Q185" i="8"/>
  <c r="Q189" i="8"/>
  <c r="Q193" i="8"/>
  <c r="Q197" i="8"/>
  <c r="Q201" i="8"/>
  <c r="Q205" i="8"/>
  <c r="Q209" i="8"/>
  <c r="Q213" i="8"/>
  <c r="Q217" i="8"/>
  <c r="Q221" i="8"/>
  <c r="Q121" i="8"/>
  <c r="Q125" i="8"/>
  <c r="Q129" i="8"/>
  <c r="Q133" i="8"/>
  <c r="Q137" i="8"/>
  <c r="Q141" i="8"/>
  <c r="Q145" i="8"/>
  <c r="Q149" i="8"/>
  <c r="Q153" i="8"/>
  <c r="Q157" i="8"/>
  <c r="Q161" i="8"/>
  <c r="Q165" i="8"/>
  <c r="Q169" i="8"/>
  <c r="Q173" i="8"/>
  <c r="Q179" i="8"/>
  <c r="Q182" i="8"/>
  <c r="Q186" i="8"/>
  <c r="Q190" i="8"/>
  <c r="Q194" i="8"/>
  <c r="Q198" i="8"/>
  <c r="Q202" i="8"/>
  <c r="Q206" i="8"/>
  <c r="Q210" i="8"/>
  <c r="Q214" i="8"/>
  <c r="Q293" i="8"/>
  <c r="Q297" i="8"/>
  <c r="Q301" i="8"/>
  <c r="Q305" i="8"/>
  <c r="Q309" i="8"/>
  <c r="Q313" i="8"/>
  <c r="Q317" i="8"/>
  <c r="Q321" i="8"/>
  <c r="Q325" i="8"/>
  <c r="Q329" i="8"/>
  <c r="Q333" i="8"/>
  <c r="Q337" i="8"/>
  <c r="Q341" i="8"/>
  <c r="Q345" i="8"/>
  <c r="Q349" i="8"/>
  <c r="Q353" i="8"/>
  <c r="Q357" i="8"/>
  <c r="Q361" i="8"/>
  <c r="Q365" i="8"/>
  <c r="Q369" i="8"/>
  <c r="Q373" i="8"/>
  <c r="Q377" i="8"/>
  <c r="Q381" i="8"/>
  <c r="Q385" i="8"/>
  <c r="Q389" i="8"/>
  <c r="Q393" i="8"/>
  <c r="Q397" i="8"/>
  <c r="Q401" i="8"/>
  <c r="Q405" i="8"/>
  <c r="Q409" i="8"/>
  <c r="Q413" i="8"/>
  <c r="Q417" i="8"/>
  <c r="Q421" i="8"/>
  <c r="Q425" i="8"/>
  <c r="Q429" i="8"/>
  <c r="Q433" i="8"/>
  <c r="Q437" i="8"/>
  <c r="Q441" i="8"/>
  <c r="Q445" i="8"/>
  <c r="Q449" i="8"/>
  <c r="Q453" i="8"/>
  <c r="Q457" i="8"/>
  <c r="Q461" i="8"/>
  <c r="Q465" i="8"/>
  <c r="Q469" i="8"/>
  <c r="Q473" i="8"/>
  <c r="Q477" i="8"/>
  <c r="Q481" i="8"/>
  <c r="Q485" i="8"/>
  <c r="Q489" i="8"/>
  <c r="Q493" i="8"/>
  <c r="Q497" i="8"/>
  <c r="Q501" i="8"/>
  <c r="Q505" i="8"/>
  <c r="Q509" i="8"/>
  <c r="Q513" i="8"/>
  <c r="Q517" i="8"/>
  <c r="Q521" i="8"/>
  <c r="Q525" i="8"/>
  <c r="Q529" i="8"/>
  <c r="Q533" i="8"/>
  <c r="Q537" i="8"/>
  <c r="Q541" i="8"/>
  <c r="Q545" i="8"/>
  <c r="Q549" i="8"/>
  <c r="Q553" i="8"/>
  <c r="Q557" i="8"/>
  <c r="Q561" i="8"/>
  <c r="Q565" i="8"/>
  <c r="Q569" i="8"/>
  <c r="Q573" i="8"/>
  <c r="Q577" i="8"/>
  <c r="Q581" i="8"/>
  <c r="Q585" i="8"/>
  <c r="Q589" i="8"/>
  <c r="Q593" i="8"/>
  <c r="Q597" i="8"/>
  <c r="Q601" i="8"/>
  <c r="Q605" i="8"/>
  <c r="Q609" i="8"/>
  <c r="Q613" i="8"/>
  <c r="Q617" i="8"/>
  <c r="Q621" i="8"/>
  <c r="Q625" i="8"/>
  <c r="Q629" i="8"/>
  <c r="Q633" i="8"/>
  <c r="Q637" i="8"/>
  <c r="Q641" i="8"/>
  <c r="Q645" i="8"/>
  <c r="Q649" i="8"/>
  <c r="Q653" i="8"/>
  <c r="Q657" i="8"/>
  <c r="Q661" i="8"/>
  <c r="Q665" i="8"/>
  <c r="Q669" i="8"/>
  <c r="Q673" i="8"/>
  <c r="Q677" i="8"/>
  <c r="Q681" i="8"/>
  <c r="Q685" i="8"/>
  <c r="Q689" i="8"/>
  <c r="Q693" i="8"/>
  <c r="Q697" i="8"/>
  <c r="Q701" i="8"/>
  <c r="Q705" i="8"/>
  <c r="Q709" i="8"/>
  <c r="Q713" i="8"/>
  <c r="Q717" i="8"/>
  <c r="Q721" i="8"/>
  <c r="Q725" i="8"/>
  <c r="Q729" i="8"/>
  <c r="Q733" i="8"/>
  <c r="Q737" i="8"/>
  <c r="Q741" i="8"/>
  <c r="Q745" i="8"/>
  <c r="Q749" i="8"/>
  <c r="Q753" i="8"/>
  <c r="Q757" i="8"/>
  <c r="Q761" i="8"/>
  <c r="Q763" i="8"/>
  <c r="Q294" i="8"/>
  <c r="Q298" i="8"/>
  <c r="Q302" i="8"/>
  <c r="Q306" i="8"/>
  <c r="Q310" i="8"/>
  <c r="Q314" i="8"/>
  <c r="Q318" i="8"/>
  <c r="Q322" i="8"/>
  <c r="Q326" i="8"/>
  <c r="Q330" i="8"/>
  <c r="Q334" i="8"/>
  <c r="Q338" i="8"/>
  <c r="Q342" i="8"/>
  <c r="Q346" i="8"/>
  <c r="Q350" i="8"/>
  <c r="Q354" i="8"/>
  <c r="Q358" i="8"/>
  <c r="Q362" i="8"/>
  <c r="Q366" i="8"/>
  <c r="Q370" i="8"/>
  <c r="Q374" i="8"/>
  <c r="Q378" i="8"/>
  <c r="Q382" i="8"/>
  <c r="Q386" i="8"/>
  <c r="Q390" i="8"/>
  <c r="Q394" i="8"/>
  <c r="Q398" i="8"/>
  <c r="Q402" i="8"/>
  <c r="Q406" i="8"/>
  <c r="Q410" i="8"/>
  <c r="Q414" i="8"/>
  <c r="Q418" i="8"/>
  <c r="Q422" i="8"/>
  <c r="Q426" i="8"/>
  <c r="Q430" i="8"/>
  <c r="Q434" i="8"/>
  <c r="Q438" i="8"/>
  <c r="Q442" i="8"/>
  <c r="Q446" i="8"/>
  <c r="Q450" i="8"/>
  <c r="Q454" i="8"/>
  <c r="Q458" i="8"/>
  <c r="Q462" i="8"/>
  <c r="Q466" i="8"/>
  <c r="Q470" i="8"/>
  <c r="Q474" i="8"/>
  <c r="Q478" i="8"/>
  <c r="Q482" i="8"/>
  <c r="Q486" i="8"/>
  <c r="Q490" i="8"/>
  <c r="Q494" i="8"/>
  <c r="Q498" i="8"/>
  <c r="Q502" i="8"/>
  <c r="Q506" i="8"/>
  <c r="Q510" i="8"/>
  <c r="Q514" i="8"/>
  <c r="Q518" i="8"/>
  <c r="Q522" i="8"/>
  <c r="Q526" i="8"/>
  <c r="Q530" i="8"/>
  <c r="Q534" i="8"/>
  <c r="Q538" i="8"/>
  <c r="Q542" i="8"/>
  <c r="Q546" i="8"/>
  <c r="Q550" i="8"/>
  <c r="Q554" i="8"/>
  <c r="Q558" i="8"/>
  <c r="Q562" i="8"/>
  <c r="Q566" i="8"/>
  <c r="Q570" i="8"/>
  <c r="Q574" i="8"/>
  <c r="Q578" i="8"/>
  <c r="Q582" i="8"/>
  <c r="Q586" i="8"/>
  <c r="Q590" i="8"/>
  <c r="Q594" i="8"/>
  <c r="Q598" i="8"/>
  <c r="Q602" i="8"/>
  <c r="Q606" i="8"/>
  <c r="Q610" i="8"/>
  <c r="Q614" i="8"/>
  <c r="Q618" i="8"/>
  <c r="Q622" i="8"/>
  <c r="Q626" i="8"/>
  <c r="Q630" i="8"/>
  <c r="Q634" i="8"/>
  <c r="Q638" i="8"/>
  <c r="Q642" i="8"/>
  <c r="Q646" i="8"/>
  <c r="Q650" i="8"/>
  <c r="Q654" i="8"/>
  <c r="Q658" i="8"/>
  <c r="Q662" i="8"/>
  <c r="Q666" i="8"/>
  <c r="Q670" i="8"/>
  <c r="Q674" i="8"/>
  <c r="Q678" i="8"/>
  <c r="Q682" i="8"/>
  <c r="Q686" i="8"/>
  <c r="Q690" i="8"/>
  <c r="Q694" i="8"/>
  <c r="Q698" i="8"/>
  <c r="Q702" i="8"/>
  <c r="Q706" i="8"/>
  <c r="Q710" i="8"/>
  <c r="Q714" i="8"/>
  <c r="Q718" i="8"/>
  <c r="Q722" i="8"/>
  <c r="Q726" i="8"/>
  <c r="Q730" i="8"/>
  <c r="Q734" i="8"/>
  <c r="Q738" i="8"/>
  <c r="Q742" i="8"/>
  <c r="Q746" i="8"/>
  <c r="Q750" i="8"/>
  <c r="Q754" i="8"/>
  <c r="Q758" i="8"/>
  <c r="Q762" i="8"/>
  <c r="Q959" i="8"/>
  <c r="Q963" i="8"/>
  <c r="Q967" i="8"/>
  <c r="Q971" i="8"/>
  <c r="Q975" i="8"/>
  <c r="Q979" i="8"/>
  <c r="Q983" i="8"/>
  <c r="Q987" i="8"/>
  <c r="Q991" i="8"/>
  <c r="Q995" i="8"/>
  <c r="Q999" i="8"/>
  <c r="Q1003" i="8"/>
  <c r="Q1007" i="8"/>
  <c r="Q1011" i="8"/>
  <c r="Q1015" i="8"/>
  <c r="Q962" i="8"/>
  <c r="Q966" i="8"/>
  <c r="Q970" i="8"/>
  <c r="Q974" i="8"/>
  <c r="Q978" i="8"/>
  <c r="Q982" i="8"/>
  <c r="Q986" i="8"/>
  <c r="Q990" i="8"/>
  <c r="Q994" i="8"/>
  <c r="Q998" i="8"/>
  <c r="Q1002" i="8"/>
  <c r="Q1006" i="8"/>
  <c r="Q1010" i="8"/>
  <c r="Q1014" i="8"/>
  <c r="Q1131" i="8"/>
  <c r="Q1135" i="8"/>
  <c r="Q1139" i="8"/>
  <c r="Q1143" i="8"/>
  <c r="Q1130" i="8"/>
  <c r="Q1134" i="8"/>
  <c r="Q1138" i="8"/>
  <c r="Q1142" i="8"/>
  <c r="Q1146" i="8"/>
  <c r="Q1189" i="8"/>
  <c r="Q1193" i="8"/>
  <c r="Q1197" i="8"/>
  <c r="Q1201" i="8"/>
  <c r="Q1205" i="8"/>
  <c r="Q1209" i="8"/>
  <c r="Q1213" i="8"/>
  <c r="Q1217" i="8"/>
  <c r="Q1221" i="8"/>
  <c r="Q1225" i="8"/>
  <c r="Q1229" i="8"/>
  <c r="Q1233" i="8"/>
  <c r="Q1237" i="8"/>
  <c r="Q1241" i="8"/>
  <c r="Q1245" i="8"/>
  <c r="Q1249" i="8"/>
  <c r="Q1253" i="8"/>
  <c r="Q1257" i="8"/>
  <c r="Q1285" i="8"/>
  <c r="Q1289" i="8"/>
  <c r="Q1293" i="8"/>
  <c r="Q1196" i="8"/>
  <c r="Q1200" i="8"/>
  <c r="Q1204" i="8"/>
  <c r="Q1208" i="8"/>
  <c r="Q1212" i="8"/>
  <c r="Q1216" i="8"/>
  <c r="Q1220" i="8"/>
  <c r="Q1224" i="8"/>
  <c r="Q1228" i="8"/>
  <c r="Q1232" i="8"/>
  <c r="Q1260" i="8"/>
  <c r="Q1264" i="8"/>
  <c r="Q1268" i="8"/>
  <c r="Q1272" i="8"/>
  <c r="Q1276" i="8"/>
  <c r="Q1280" i="8"/>
  <c r="Q1284" i="8"/>
  <c r="Q1288" i="8"/>
  <c r="Q1292" i="8"/>
  <c r="Q1296" i="8"/>
  <c r="Q1300" i="8"/>
  <c r="Q1304" i="8"/>
  <c r="Q1308" i="8"/>
  <c r="Q1312" i="8"/>
  <c r="Q1316" i="8"/>
  <c r="Q1320" i="8"/>
  <c r="Q1324" i="8"/>
  <c r="Q1328" i="8"/>
  <c r="Q1332" i="8"/>
  <c r="Q1336" i="8"/>
  <c r="Q1340" i="8"/>
  <c r="Q1344" i="8"/>
  <c r="Q1348" i="8"/>
  <c r="Q1352" i="8"/>
  <c r="Q1356" i="8"/>
  <c r="Q1360" i="8"/>
  <c r="Q1364" i="8"/>
  <c r="Q1368" i="8"/>
  <c r="Q1372" i="8"/>
  <c r="Q1376" i="8"/>
  <c r="Q1380" i="8"/>
  <c r="Q1384" i="8"/>
  <c r="Q1388" i="8"/>
  <c r="Q1392" i="8"/>
  <c r="Q1396" i="8"/>
  <c r="Q1400" i="8"/>
  <c r="Q1404" i="8"/>
  <c r="Q1408" i="8"/>
  <c r="Q1412" i="8"/>
  <c r="Q1416" i="8"/>
  <c r="Q1420" i="8"/>
  <c r="Q1424" i="8"/>
  <c r="Q1428" i="8"/>
  <c r="Q1432" i="8"/>
  <c r="Q1436" i="8"/>
  <c r="Q1440" i="8"/>
  <c r="Q1444" i="8"/>
  <c r="Q1448" i="8"/>
  <c r="Q1187" i="8"/>
  <c r="Q1191" i="8"/>
  <c r="Q1195" i="8"/>
  <c r="Q1199" i="8"/>
  <c r="Q1203" i="8"/>
  <c r="Q1207" i="8"/>
  <c r="Q1211" i="8"/>
  <c r="Q1215" i="8"/>
  <c r="Q1219" i="8"/>
  <c r="Q1223" i="8"/>
  <c r="Q1227" i="8"/>
  <c r="Q1231" i="8"/>
  <c r="Q1235" i="8"/>
  <c r="Q1239" i="8"/>
  <c r="Q1243" i="8"/>
  <c r="Q1247" i="8"/>
  <c r="Q1251" i="8"/>
  <c r="Q1255" i="8"/>
  <c r="Q1259" i="8"/>
  <c r="Q1263" i="8"/>
  <c r="Q1267" i="8"/>
  <c r="Q1271" i="8"/>
  <c r="Q1275" i="8"/>
  <c r="Q1279" i="8"/>
  <c r="Q1283" i="8"/>
  <c r="Q1287" i="8"/>
  <c r="Q1291" i="8"/>
  <c r="Q1295" i="8"/>
  <c r="Q1299" i="8"/>
  <c r="Q1303" i="8"/>
  <c r="Q1307" i="8"/>
  <c r="Q1311" i="8"/>
  <c r="Q1315" i="8"/>
  <c r="Q1319" i="8"/>
  <c r="Q1323" i="8"/>
  <c r="Q1327" i="8"/>
  <c r="Q1331" i="8"/>
  <c r="Q1335" i="8"/>
  <c r="Q1339" i="8"/>
  <c r="Q1343" i="8"/>
  <c r="Q1347" i="8"/>
  <c r="Q1351" i="8"/>
  <c r="Q1355" i="8"/>
  <c r="Q1359" i="8"/>
  <c r="Q1363" i="8"/>
  <c r="Q1367" i="8"/>
  <c r="Q1371" i="8"/>
  <c r="Q1375" i="8"/>
  <c r="Q1379" i="8"/>
  <c r="Q1383" i="8"/>
  <c r="Q1387" i="8"/>
  <c r="Q1391" i="8"/>
  <c r="Q1395" i="8"/>
  <c r="Q1399" i="8"/>
  <c r="Q1403" i="8"/>
  <c r="Q1407" i="8"/>
  <c r="Q1411" i="8"/>
  <c r="Q1415" i="8"/>
  <c r="Q1419" i="8"/>
  <c r="Q1423" i="8"/>
  <c r="Q1427" i="8"/>
  <c r="Q1431" i="8"/>
  <c r="Q1435" i="8"/>
  <c r="Q1439" i="8"/>
  <c r="Q1443" i="8"/>
  <c r="Q1447" i="8"/>
  <c r="Q1186" i="8"/>
  <c r="Q1190" i="8"/>
  <c r="Q1238" i="8"/>
  <c r="Q1242" i="8"/>
  <c r="Q1246" i="8"/>
  <c r="Q1250" i="8"/>
  <c r="Q1254" i="8"/>
  <c r="Q1258" i="8"/>
  <c r="Q1262" i="8"/>
  <c r="Q1266" i="8"/>
  <c r="Q1270" i="8"/>
  <c r="Q1274" i="8"/>
  <c r="Q1298" i="8"/>
  <c r="Q1302" i="8"/>
  <c r="Q1306" i="8"/>
  <c r="Q1310" i="8"/>
  <c r="Q1314" i="8"/>
  <c r="Q1318" i="8"/>
  <c r="Q1322" i="8"/>
  <c r="Q1326" i="8"/>
  <c r="Q1330" i="8"/>
  <c r="Q1334" i="8"/>
  <c r="Q1338" i="8"/>
  <c r="Q1342" i="8"/>
  <c r="Q1346" i="8"/>
  <c r="Q1350" i="8"/>
  <c r="Q1354" i="8"/>
  <c r="Q1358" i="8"/>
  <c r="Q1517" i="8"/>
  <c r="Q1521" i="8"/>
  <c r="Q1557" i="8"/>
  <c r="Q1561" i="8"/>
  <c r="Q1567" i="8"/>
  <c r="Q1516" i="8"/>
  <c r="Q1520" i="8"/>
  <c r="Q1524" i="8"/>
  <c r="Q1528" i="8"/>
  <c r="Q1532" i="8"/>
  <c r="Q1536" i="8"/>
  <c r="Q1540" i="8"/>
  <c r="Q1544" i="8"/>
  <c r="Q1548" i="8"/>
  <c r="Q1552" i="8"/>
  <c r="Q1556" i="8"/>
  <c r="Q1515" i="8"/>
  <c r="Q1519" i="8"/>
  <c r="Q1523" i="8"/>
  <c r="Q1527" i="8"/>
  <c r="Q1531" i="8"/>
  <c r="Q1535" i="8"/>
  <c r="Q1539" i="8"/>
  <c r="Q1543" i="8"/>
  <c r="Q1547" i="8"/>
  <c r="Q1551" i="8"/>
  <c r="Q1555" i="8"/>
  <c r="Q1559" i="8"/>
  <c r="Q1518" i="8"/>
  <c r="Q1571" i="8"/>
  <c r="Q1575" i="8"/>
  <c r="Q1579" i="8"/>
  <c r="Q1583" i="8"/>
  <c r="Q1587" i="8"/>
  <c r="Q1591" i="8"/>
  <c r="Q1595" i="8"/>
  <c r="Q1599" i="8"/>
  <c r="Q1603" i="8"/>
  <c r="Q1607" i="8"/>
  <c r="Q1611" i="8"/>
  <c r="Q1615" i="8"/>
  <c r="Q1619" i="8"/>
  <c r="Q1623" i="8"/>
  <c r="Q1627" i="8"/>
  <c r="Q1631" i="8"/>
  <c r="Q1635" i="8"/>
  <c r="Q1639" i="8"/>
  <c r="Q1643" i="8"/>
  <c r="Q1647" i="8"/>
  <c r="Q1651" i="8"/>
  <c r="Q1655" i="8"/>
  <c r="Q1659" i="8"/>
  <c r="Q1663" i="8"/>
  <c r="Q1667" i="8"/>
  <c r="Q1671" i="8"/>
  <c r="Q1675" i="8"/>
  <c r="Q1679" i="8"/>
  <c r="Q1683" i="8"/>
  <c r="Q1687" i="8"/>
  <c r="Q1691" i="8"/>
  <c r="Q1570" i="8"/>
  <c r="Q1574" i="8"/>
  <c r="Q1578" i="8"/>
  <c r="Q1582" i="8"/>
  <c r="Q1586" i="8"/>
  <c r="Q1590" i="8"/>
  <c r="Q1594" i="8"/>
  <c r="Q1598" i="8"/>
  <c r="Q1602" i="8"/>
  <c r="Q1606" i="8"/>
  <c r="Q1610" i="8"/>
  <c r="Q1614" i="8"/>
  <c r="Q1618" i="8"/>
  <c r="Q1622" i="8"/>
  <c r="Q1626" i="8"/>
  <c r="Q1630" i="8"/>
  <c r="Q1634" i="8"/>
  <c r="Q1638" i="8"/>
  <c r="Q1642" i="8"/>
  <c r="Q1646" i="8"/>
  <c r="Q1650" i="8"/>
  <c r="Q1654" i="8"/>
  <c r="Q1658" i="8"/>
  <c r="Q1662" i="8"/>
  <c r="Q1666" i="8"/>
  <c r="Q1670" i="8"/>
  <c r="Q1674" i="8"/>
  <c r="Q1678" i="8"/>
  <c r="Q1682" i="8"/>
  <c r="Q1686" i="8"/>
  <c r="Q1690" i="8"/>
  <c r="Q1694" i="8"/>
  <c r="Q1572" i="8"/>
  <c r="Q1576" i="8"/>
  <c r="Q1580" i="8"/>
  <c r="Q1584" i="8"/>
  <c r="Q1588" i="8"/>
  <c r="Q1592" i="8"/>
  <c r="Q1596" i="8"/>
  <c r="Q1600" i="8"/>
  <c r="Q1604" i="8"/>
  <c r="Q1608" i="8"/>
  <c r="Q1612" i="8"/>
  <c r="Q1616" i="8"/>
  <c r="Q1620" i="8"/>
  <c r="Q1624" i="8"/>
  <c r="Q1628" i="8"/>
  <c r="Q1632" i="8"/>
  <c r="Q1636" i="8"/>
  <c r="Q1762" i="8"/>
  <c r="Q1766" i="8"/>
  <c r="Q1770" i="8"/>
  <c r="Q1774" i="8"/>
  <c r="Q1778" i="8"/>
  <c r="Q1782" i="8"/>
  <c r="Q1725" i="8"/>
  <c r="Q1729" i="8"/>
  <c r="Q1733" i="8"/>
  <c r="Q1737" i="8"/>
  <c r="Q1741" i="8"/>
  <c r="Q1745" i="8"/>
  <c r="Q1749" i="8"/>
  <c r="Q1753" i="8"/>
  <c r="Q1757" i="8"/>
  <c r="Q1761" i="8"/>
  <c r="Q1765" i="8"/>
  <c r="Q1769" i="8"/>
  <c r="Q1773" i="8"/>
  <c r="Q1777" i="8"/>
  <c r="Q1781" i="8"/>
  <c r="Q1728" i="8"/>
  <c r="Q1732" i="8"/>
  <c r="Q1736" i="8"/>
  <c r="Q1740" i="8"/>
  <c r="Q1744" i="8"/>
  <c r="Q1748" i="8"/>
  <c r="Q1752" i="8"/>
  <c r="Q1756" i="8"/>
  <c r="Q1760" i="8"/>
  <c r="Q1803" i="8"/>
  <c r="Q1807" i="8"/>
  <c r="Q1811" i="8"/>
  <c r="Q1815" i="8"/>
  <c r="Q1819" i="8"/>
  <c r="Q1823" i="8"/>
  <c r="G25" i="9"/>
  <c r="G52" i="9"/>
  <c r="Q1802" i="8"/>
  <c r="Q1806" i="8"/>
  <c r="Q1810" i="8"/>
  <c r="Q1814" i="8"/>
  <c r="Q1818" i="8"/>
  <c r="Q1822" i="8"/>
  <c r="G3" i="9"/>
  <c r="G14" i="9"/>
  <c r="G18" i="9"/>
  <c r="G27" i="9"/>
  <c r="G41" i="9"/>
  <c r="G45" i="9"/>
  <c r="G54" i="9"/>
  <c r="Q1804" i="8"/>
  <c r="Q1812" i="8"/>
  <c r="G4" i="9"/>
  <c r="G8" i="9"/>
  <c r="G28" i="9"/>
  <c r="G38" i="9"/>
  <c r="G55" i="9"/>
  <c r="E2" i="9"/>
  <c r="G2" i="9" s="1"/>
  <c r="E3" i="9"/>
  <c r="E4" i="9"/>
  <c r="F4" i="9" s="1"/>
  <c r="E5" i="9"/>
  <c r="G5" i="9" s="1"/>
  <c r="E6" i="9"/>
  <c r="G6" i="9" s="1"/>
  <c r="E7" i="9"/>
  <c r="G7" i="9" s="1"/>
  <c r="E8" i="9"/>
  <c r="F8" i="9" s="1"/>
  <c r="E9" i="9"/>
  <c r="F9" i="9" s="1"/>
  <c r="E13" i="9"/>
  <c r="G13" i="9" s="1"/>
  <c r="E14" i="9"/>
  <c r="E15" i="9"/>
  <c r="G15" i="9" s="1"/>
  <c r="E16" i="9"/>
  <c r="G16" i="9" s="1"/>
  <c r="E17" i="9"/>
  <c r="F17" i="9" s="1"/>
  <c r="E18" i="9"/>
  <c r="E19" i="9"/>
  <c r="F19" i="9" s="1"/>
  <c r="E25" i="9"/>
  <c r="F25" i="9" s="1"/>
  <c r="E26" i="9"/>
  <c r="G26" i="9" s="1"/>
  <c r="E27" i="9"/>
  <c r="E28" i="9"/>
  <c r="F28" i="9" s="1"/>
  <c r="E29" i="9"/>
  <c r="G29" i="9" s="1"/>
  <c r="E30" i="9"/>
  <c r="G30" i="9" s="1"/>
  <c r="E37" i="9"/>
  <c r="G37" i="9" s="1"/>
  <c r="E38" i="9"/>
  <c r="F38" i="9" s="1"/>
  <c r="E39" i="9"/>
  <c r="F39" i="9" s="1"/>
  <c r="E40" i="9"/>
  <c r="G40" i="9" s="1"/>
  <c r="E41" i="9"/>
  <c r="E42" i="9"/>
  <c r="G42" i="9" s="1"/>
  <c r="E43" i="9"/>
  <c r="G43" i="9" s="1"/>
  <c r="E44" i="9"/>
  <c r="G44" i="9" s="1"/>
  <c r="E45" i="9"/>
  <c r="E46" i="9"/>
  <c r="F46" i="9" s="1"/>
  <c r="E52" i="9"/>
  <c r="F52" i="9" s="1"/>
  <c r="E53" i="9"/>
  <c r="G53" i="9" s="1"/>
  <c r="E54" i="9"/>
  <c r="E55" i="9"/>
  <c r="F55" i="9" s="1"/>
  <c r="F3" i="9"/>
  <c r="F7" i="9"/>
  <c r="F14" i="9"/>
  <c r="F18" i="9"/>
  <c r="F27" i="9"/>
  <c r="F37" i="9"/>
  <c r="F41" i="9"/>
  <c r="F45" i="9"/>
  <c r="F54" i="9"/>
  <c r="F44" i="9" l="1"/>
  <c r="F40" i="9"/>
  <c r="F26" i="9"/>
  <c r="F13" i="9"/>
  <c r="F43" i="9"/>
  <c r="G46" i="9"/>
  <c r="G19" i="9"/>
  <c r="G17" i="9"/>
  <c r="G39" i="9"/>
  <c r="G9" i="9"/>
  <c r="F53" i="9"/>
  <c r="F30" i="9"/>
  <c r="F6" i="9"/>
  <c r="F2" i="9"/>
  <c r="F29" i="9"/>
  <c r="F16" i="9"/>
  <c r="F5" i="9"/>
  <c r="F42" i="9"/>
  <c r="F15" i="9"/>
</calcChain>
</file>

<file path=xl/sharedStrings.xml><?xml version="1.0" encoding="utf-8"?>
<sst xmlns="http://schemas.openxmlformats.org/spreadsheetml/2006/main" count="35773" uniqueCount="1771">
  <si>
    <t>Next value_id</t>
  </si>
  <si>
    <t>VALUE_ID</t>
  </si>
  <si>
    <t>VALUE_TYPE</t>
  </si>
  <si>
    <t>VALUE_SUBTYPE</t>
  </si>
  <si>
    <t>VALUE</t>
  </si>
  <si>
    <t>DESCRIPTION</t>
  </si>
  <si>
    <t>Insert/Update/Delete</t>
  </si>
  <si>
    <t xml:space="preserve"> </t>
  </si>
  <si>
    <t>VALUE_TYPE DESC</t>
  </si>
  <si>
    <t>VALUE_SUBTYPE DESC</t>
  </si>
  <si>
    <t>INSERT statement</t>
  </si>
  <si>
    <t>UPDATE statement</t>
  </si>
  <si>
    <t>1</t>
  </si>
  <si>
    <t>0</t>
  </si>
  <si>
    <t>Const, empty string</t>
  </si>
  <si>
    <t>2</t>
  </si>
  <si>
    <t>Tag, SVT_CARD_NUM</t>
  </si>
  <si>
    <t>3</t>
  </si>
  <si>
    <t>145</t>
  </si>
  <si>
    <t>Tag, SVT_TXN_TYPE</t>
  </si>
  <si>
    <t>4</t>
  </si>
  <si>
    <t>52</t>
  </si>
  <si>
    <t>Tag, SVT_ACCT1_TYPE</t>
  </si>
  <si>
    <t>5</t>
  </si>
  <si>
    <t>53</t>
  </si>
  <si>
    <t>Tag, SVT_ACCT2_TYPE</t>
  </si>
  <si>
    <t>6</t>
  </si>
  <si>
    <t>3:1,4:2,5:2</t>
  </si>
  <si>
    <t>Composite, Processing code</t>
  </si>
  <si>
    <t>7</t>
  </si>
  <si>
    <t>82</t>
  </si>
  <si>
    <t>Tag, SVT_TXN_AMOUNT</t>
  </si>
  <si>
    <t>8</t>
  </si>
  <si>
    <t>87</t>
  </si>
  <si>
    <t>Tag, SVT_TXN_AMT_A1CUR, binary</t>
  </si>
  <si>
    <t>9</t>
  </si>
  <si>
    <t>Tag, SVT_TXN_AMT_A1CUR, integer</t>
  </si>
  <si>
    <t>10</t>
  </si>
  <si>
    <t>94</t>
  </si>
  <si>
    <t>Tag, SVT_ACCT1_RATE, binary</t>
  </si>
  <si>
    <t>11</t>
  </si>
  <si>
    <t>Tag, SVT_ACCT1_RATE, integer</t>
  </si>
  <si>
    <t>12</t>
  </si>
  <si>
    <t>Tag, SVT_SV_TRACE</t>
  </si>
  <si>
    <t>13</t>
  </si>
  <si>
    <t>46</t>
  </si>
  <si>
    <t>Tag, SVT_ACQ_SW_DATE</t>
  </si>
  <si>
    <t>14</t>
  </si>
  <si>
    <t>47</t>
  </si>
  <si>
    <t>Tag, SVT_ACQ_SW_TIME</t>
  </si>
  <si>
    <t>15</t>
  </si>
  <si>
    <t>13:3,14:7</t>
  </si>
  <si>
    <t>Composite, Date and time</t>
  </si>
  <si>
    <t>16</t>
  </si>
  <si>
    <t>105</t>
  </si>
  <si>
    <t>Tag, SVT_ACQ_STTL_DATE</t>
  </si>
  <si>
    <t>17</t>
  </si>
  <si>
    <t>75</t>
  </si>
  <si>
    <t>Tag, SVT_ISS_STTL_DATE</t>
  </si>
  <si>
    <t>18</t>
  </si>
  <si>
    <t>44</t>
  </si>
  <si>
    <t>Tag, SVT_SV_DATE</t>
  </si>
  <si>
    <t>19</t>
  </si>
  <si>
    <t>200</t>
  </si>
  <si>
    <t>Const, Functional code</t>
  </si>
  <si>
    <t>20</t>
  </si>
  <si>
    <t>113</t>
  </si>
  <si>
    <t>Tag, SVT_ISO_SRC_ACQID</t>
  </si>
  <si>
    <t>21</t>
  </si>
  <si>
    <t>114</t>
  </si>
  <si>
    <t>Tag, SVT_ISO_FW_INSTID</t>
  </si>
  <si>
    <t>22</t>
  </si>
  <si>
    <t>25</t>
  </si>
  <si>
    <t>Tag, SVT_TRACK2</t>
  </si>
  <si>
    <t>23</t>
  </si>
  <si>
    <t>116</t>
  </si>
  <si>
    <t>Tag, SVT_ISO_ACQ_RRN</t>
  </si>
  <si>
    <t>24</t>
  </si>
  <si>
    <t>120</t>
  </si>
  <si>
    <t>Tag, SVT_ISO_ISS_RESP</t>
  </si>
  <si>
    <t>50</t>
  </si>
  <si>
    <t>Tag, SVT_TERMINAL</t>
  </si>
  <si>
    <t>26</t>
  </si>
  <si>
    <t>121</t>
  </si>
  <si>
    <t>Tag, SVT_CC_ACCEPTOR</t>
  </si>
  <si>
    <t>27</t>
  </si>
  <si>
    <t>144</t>
  </si>
  <si>
    <t>Tag, SVT_TERM_TYPE</t>
  </si>
  <si>
    <t>28</t>
  </si>
  <si>
    <t>Const, ATM_TERM</t>
  </si>
  <si>
    <t>29</t>
  </si>
  <si>
    <t>Const, POS_TERM</t>
  </si>
  <si>
    <t>30</t>
  </si>
  <si>
    <t>35</t>
  </si>
  <si>
    <t>Tag, SVT_ADDR_NAME</t>
  </si>
  <si>
    <t>31</t>
  </si>
  <si>
    <t>36</t>
  </si>
  <si>
    <t>Tag, SVT_ADDR_STREET</t>
  </si>
  <si>
    <t>32</t>
  </si>
  <si>
    <t>37</t>
  </si>
  <si>
    <t>Tag, SVT_ADDR_CITY</t>
  </si>
  <si>
    <t>33</t>
  </si>
  <si>
    <t>39</t>
  </si>
  <si>
    <t>Tag, SVT_ADDR_COUNTRY</t>
  </si>
  <si>
    <t>34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</si>
  <si>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</si>
  <si>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</si>
  <si>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</si>
  <si>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</si>
  <si>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</si>
  <si>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</si>
  <si>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</si>
  <si>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</si>
  <si>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38</t>
  </si>
  <si>
    <t>SWT</t>
  </si>
  <si>
    <t>Const, Channel ID Switch</t>
  </si>
  <si>
    <t>Const, Skip</t>
  </si>
  <si>
    <t>40</t>
  </si>
  <si>
    <t>Tag, SVT_UTRANSNO</t>
  </si>
  <si>
    <t>41</t>
  </si>
  <si>
    <t>831</t>
  </si>
  <si>
    <t>Const, Functional code for ECHO</t>
  </si>
  <si>
    <t>42</t>
  </si>
  <si>
    <t>605127</t>
  </si>
  <si>
    <t>Const, Destination ID</t>
  </si>
  <si>
    <t>43</t>
  </si>
  <si>
    <t>Const, Originator ID</t>
  </si>
  <si>
    <t>57</t>
  </si>
  <si>
    <t>Tag, SVT_SV_RESP</t>
  </si>
  <si>
    <t>45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</si>
  <si>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</si>
  <si>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</si>
  <si>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</si>
  <si>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</si>
  <si>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</si>
  <si>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</si>
  <si>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48</t>
  </si>
  <si>
    <t>DE59 Transport data</t>
  </si>
  <si>
    <t>49</t>
  </si>
  <si>
    <t>118</t>
  </si>
  <si>
    <t>Tag, SVT_AUTH_ID_RESP, string</t>
  </si>
  <si>
    <t>DE48 Additional data</t>
  </si>
  <si>
    <t>51</t>
  </si>
  <si>
    <t>123</t>
  </si>
  <si>
    <t>Const, Transport data</t>
  </si>
  <si>
    <t>800</t>
  </si>
  <si>
    <t>Const, Success resp code for LOGIN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</si>
  <si>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</si>
  <si>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</si>
  <si>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</si>
  <si>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</si>
  <si>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</si>
  <si>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</si>
  <si>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</si>
  <si>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</si>
  <si>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58</t>
  </si>
  <si>
    <t>67</t>
  </si>
  <si>
    <t>Tag, SVT_ACCT1_ABAL</t>
  </si>
  <si>
    <t>59</t>
  </si>
  <si>
    <t>-</t>
  </si>
  <si>
    <t>Const, Minus sign</t>
  </si>
  <si>
    <t>60</t>
  </si>
  <si>
    <t>3:13,47,15,61:21</t>
  </si>
  <si>
    <t>Composite, DE56 Orig data elements</t>
  </si>
  <si>
    <t>61</t>
  </si>
  <si>
    <t>81</t>
  </si>
  <si>
    <t>Tag, SVT_ACQ_INSTID</t>
  </si>
  <si>
    <t>62</t>
  </si>
  <si>
    <t>3:15,4:2,5:2</t>
  </si>
  <si>
    <t>63</t>
  </si>
  <si>
    <t>Tag, SVT_IS_REVERSL, int</t>
  </si>
  <si>
    <t>64</t>
  </si>
  <si>
    <t>98</t>
  </si>
  <si>
    <t>Tag, SVT_CCH_BILL_CURR , integer</t>
  </si>
  <si>
    <t>84</t>
  </si>
  <si>
    <t>Tag, SVT_CCH_BILL_AMT</t>
  </si>
  <si>
    <t>66</t>
  </si>
  <si>
    <t>139</t>
  </si>
  <si>
    <t>Tag, SVT_ISS_FEE, double</t>
  </si>
  <si>
    <t>Composite, DE46 Amounts, FEEs</t>
  </si>
  <si>
    <t>68</t>
  </si>
  <si>
    <t>00</t>
  </si>
  <si>
    <t>Const, FEE type</t>
  </si>
  <si>
    <t>69</t>
  </si>
  <si>
    <t>3:13,40:52,20:22,20:21</t>
  </si>
  <si>
    <t>70</t>
  </si>
  <si>
    <t>3:13,40:52,61:22,61:21</t>
  </si>
  <si>
    <t>Composite, DE56 Orig date_time rvrsl</t>
  </si>
  <si>
    <t>71</t>
  </si>
  <si>
    <t>1220</t>
  </si>
  <si>
    <t>Cons, Notif msg type for DE56 in rvrsl m</t>
  </si>
  <si>
    <t>72</t>
  </si>
  <si>
    <t>71,40:52,20:22,20:21</t>
  </si>
  <si>
    <t>Composite, DE56 Orig date_time notirvrsl</t>
  </si>
  <si>
    <t>73</t>
  </si>
  <si>
    <t>Tag, SVT_ACCT1_AB_CUR, int</t>
  </si>
  <si>
    <t>74</t>
  </si>
  <si>
    <t>159</t>
  </si>
  <si>
    <t>Tag, SVT_TERM_ACCT_NO</t>
  </si>
  <si>
    <t>76</t>
  </si>
  <si>
    <t>3:1,77</t>
  </si>
  <si>
    <t>Composite, Processing code for Notifs</t>
  </si>
  <si>
    <t>77</t>
  </si>
  <si>
    <t>0000</t>
  </si>
  <si>
    <t>Const, Account types for Notifs</t>
  </si>
  <si>
    <t>78</t>
  </si>
  <si>
    <t>3:15,77</t>
  </si>
  <si>
    <t>79</t>
  </si>
  <si>
    <t>3:27,4:2,5:2</t>
  </si>
  <si>
    <t>80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</si>
  <si>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</si>
  <si>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</si>
  <si>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</si>
  <si>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</si>
  <si>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</si>
  <si>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</si>
  <si>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83</t>
  </si>
  <si>
    <t>30,32,33</t>
  </si>
  <si>
    <t>Composite, Acceptor Name Location</t>
  </si>
  <si>
    <t>61:28</t>
  </si>
  <si>
    <t>85</t>
  </si>
  <si>
    <t>1:30</t>
  </si>
  <si>
    <t>Composite, DE54 Parse Balances</t>
  </si>
  <si>
    <t>86</t>
  </si>
  <si>
    <t>301</t>
  </si>
  <si>
    <t>Const, Network code for 87 LOGIN</t>
  </si>
  <si>
    <t>1:31</t>
  </si>
  <si>
    <t>Composite, DE127 Parse Mini Stmt Data</t>
  </si>
  <si>
    <t>88</t>
  </si>
  <si>
    <t>1:32</t>
  </si>
  <si>
    <t>Composite, DE67 Set Network Code</t>
  </si>
  <si>
    <t>89</t>
  </si>
  <si>
    <t>Const, POS Entry Mode</t>
  </si>
  <si>
    <t>90</t>
  </si>
  <si>
    <t>130</t>
  </si>
  <si>
    <t>Tag, SVT_SV_MCC, int</t>
  </si>
  <si>
    <t>91</t>
  </si>
  <si>
    <t>110</t>
  </si>
  <si>
    <t>Tag, SVT_ADDL_AMT</t>
  </si>
  <si>
    <t>92</t>
  </si>
  <si>
    <t>0200</t>
  </si>
  <si>
    <t>Const, Original MTI</t>
  </si>
  <si>
    <t>93</t>
  </si>
  <si>
    <t>92,47,13:4,14:7,20</t>
  </si>
  <si>
    <t>Composite, DE90 Orig data element for re</t>
  </si>
  <si>
    <t>0220</t>
  </si>
  <si>
    <t>Const, Original MTI for Notification</t>
  </si>
  <si>
    <t>95</t>
  </si>
  <si>
    <t>94,47,13:4,14:7,20</t>
  </si>
  <si>
    <t>96</t>
  </si>
  <si>
    <t>3:34,4:2,5:2</t>
  </si>
  <si>
    <t>230</t>
  </si>
  <si>
    <t>1:35</t>
  </si>
  <si>
    <t>Composite, DE116 Amounts, FEEs</t>
  </si>
  <si>
    <t>150</t>
  </si>
  <si>
    <t>00003000</t>
  </si>
  <si>
    <t>Const, Temp Fixed Fee (TO BE REMOVED)</t>
  </si>
  <si>
    <t>151</t>
  </si>
  <si>
    <t>ATM</t>
  </si>
  <si>
    <t>Const, terminal type ATM</t>
  </si>
  <si>
    <t>152</t>
  </si>
  <si>
    <t>POS</t>
  </si>
  <si>
    <t>Const, terminal type POS</t>
  </si>
  <si>
    <t>153</t>
  </si>
  <si>
    <t>HYP</t>
  </si>
  <si>
    <t>Const, channel ID Hypercom</t>
  </si>
  <si>
    <t>154</t>
  </si>
  <si>
    <t>703</t>
  </si>
  <si>
    <t>Const, trans_type value 703</t>
  </si>
  <si>
    <t>155</t>
  </si>
  <si>
    <t>102</t>
  </si>
  <si>
    <t>Tag, SVT_ACCT2_CURR, INT</t>
  </si>
  <si>
    <t>156</t>
  </si>
  <si>
    <t>Tag, SVT_TXN_AMT_A2CUR, FLOAT</t>
  </si>
  <si>
    <t>157</t>
  </si>
  <si>
    <t>472631</t>
  </si>
  <si>
    <t>Const, BIN value 472631</t>
  </si>
  <si>
    <t>158</t>
  </si>
  <si>
    <t>00010799760111</t>
  </si>
  <si>
    <t>Const, GL acct 00010799760111</t>
  </si>
  <si>
    <t>840</t>
  </si>
  <si>
    <t>Const, currency 840</t>
  </si>
  <si>
    <t>160</t>
  </si>
  <si>
    <t>689</t>
  </si>
  <si>
    <t>Const, trans_type value 689</t>
  </si>
  <si>
    <t>161</t>
  </si>
  <si>
    <t>,</t>
  </si>
  <si>
    <t>Const, Comma sign</t>
  </si>
  <si>
    <t>162</t>
  </si>
  <si>
    <t>2:39,161,34</t>
  </si>
  <si>
    <t>Composite, BIN n currency</t>
  </si>
  <si>
    <t>163</t>
  </si>
  <si>
    <t>162:40</t>
  </si>
  <si>
    <t>Composite, GL from BIN n currency</t>
  </si>
  <si>
    <t>164</t>
  </si>
  <si>
    <t>508</t>
  </si>
  <si>
    <t>Const, trans_type value 508</t>
  </si>
  <si>
    <t>165</t>
  </si>
  <si>
    <t>205</t>
  </si>
  <si>
    <t>Tag, SVT_SERVICE_ID</t>
  </si>
  <si>
    <t>166</t>
  </si>
  <si>
    <t>3,161,165,161,34</t>
  </si>
  <si>
    <t>Composite, TT n SI n CC</t>
  </si>
  <si>
    <t>167</t>
  </si>
  <si>
    <t>166:41</t>
  </si>
  <si>
    <t>Composite, GL from (TT n SI n CC)</t>
  </si>
  <si>
    <t>168</t>
  </si>
  <si>
    <t>165:42,4:2,5:2</t>
  </si>
  <si>
    <t>Composite, Processing code for TT508</t>
  </si>
  <si>
    <t>169</t>
  </si>
  <si>
    <t>618</t>
  </si>
  <si>
    <t>Const, trans_type value 618</t>
  </si>
  <si>
    <t>170</t>
  </si>
  <si>
    <t>651</t>
  </si>
  <si>
    <t>Const, trans_type value 651</t>
  </si>
  <si>
    <t>171</t>
  </si>
  <si>
    <t>462</t>
  </si>
  <si>
    <t>Tag, SVT_ACCT1_OPEN</t>
  </si>
  <si>
    <t>172</t>
  </si>
  <si>
    <t>619</t>
  </si>
  <si>
    <t>Const, trans_type value 619</t>
  </si>
  <si>
    <t>173</t>
  </si>
  <si>
    <t>Const, 1</t>
  </si>
  <si>
    <t>174</t>
  </si>
  <si>
    <t>Tag, SVT_ISS_INSTID</t>
  </si>
  <si>
    <t>175</t>
  </si>
  <si>
    <t>2:39,161,3,161,174,161,61</t>
  </si>
  <si>
    <t>Composite, BIN,TT,iss_inst,acq_inst</t>
  </si>
  <si>
    <t>176</t>
  </si>
  <si>
    <t>|171,35</t>
  </si>
  <si>
    <t>Composite, Acc1 open | acc1 curr</t>
  </si>
  <si>
    <t>177</t>
  </si>
  <si>
    <t>Money Fields UM_ACCT_CURR</t>
  </si>
  <si>
    <t>178</t>
  </si>
  <si>
    <t>|171,177</t>
  </si>
  <si>
    <t>179</t>
  </si>
  <si>
    <t>165:42,77</t>
  </si>
  <si>
    <t>Composite, prcode for TT508 notif</t>
  </si>
  <si>
    <t>180</t>
  </si>
  <si>
    <t>Tag, SVT_SV_CC_TYPE, int</t>
  </si>
  <si>
    <t>181</t>
  </si>
  <si>
    <t>Const, cardtp ACQUIRER_CTP</t>
  </si>
  <si>
    <t>182</t>
  </si>
  <si>
    <t>911601</t>
  </si>
  <si>
    <t>Const, 911601</t>
  </si>
  <si>
    <t>183</t>
  </si>
  <si>
    <t>00000001</t>
  </si>
  <si>
    <t>Const, 00000001</t>
  </si>
  <si>
    <t>184</t>
  </si>
  <si>
    <t>C</t>
  </si>
  <si>
    <t>Const, C (amount sign)</t>
  </si>
  <si>
    <t>185</t>
  </si>
  <si>
    <t>D</t>
  </si>
  <si>
    <t>Const, D (amount sign)</t>
  </si>
  <si>
    <t>186</t>
  </si>
  <si>
    <t>Const, 0</t>
  </si>
  <si>
    <t>188</t>
  </si>
  <si>
    <t>66:48</t>
  </si>
  <si>
    <t>Composite, abs amt for neg fee</t>
  </si>
  <si>
    <t>189</t>
  </si>
  <si>
    <t>68,35,184,188:49,183,184,188:49,35</t>
  </si>
  <si>
    <t>Composite, ACL DE46 for neg fee</t>
  </si>
  <si>
    <t>190</t>
  </si>
  <si>
    <t>68,35,185,66:49,183,185,66:49,35</t>
  </si>
  <si>
    <t>Composite, ACL DE46 for pos fee</t>
  </si>
  <si>
    <t>191</t>
  </si>
  <si>
    <t>2:39</t>
  </si>
  <si>
    <t>Composite, BIN</t>
  </si>
  <si>
    <t>192</t>
  </si>
  <si>
    <t>3,161,165</t>
  </si>
  <si>
    <t>Composite, TT n SI</t>
  </si>
  <si>
    <t>193</t>
  </si>
  <si>
    <t>61,161,3,161,35</t>
  </si>
  <si>
    <t>Composite, acq_inst,TT,CC</t>
  </si>
  <si>
    <t>194</t>
  </si>
  <si>
    <t>9116019999999999</t>
  </si>
  <si>
    <t>Const, dummy hpan 9116019999999999</t>
  </si>
  <si>
    <t>195</t>
  </si>
  <si>
    <t>71,40:52,182:22,182:21</t>
  </si>
  <si>
    <t>Composite, DE56 THEMONUS notirvrsl</t>
  </si>
  <si>
    <t>196</t>
  </si>
  <si>
    <t>Const, cardtp ISSUER_CTP</t>
  </si>
  <si>
    <t>197</t>
  </si>
  <si>
    <t>733</t>
  </si>
  <si>
    <t>Const, trans_type POSADJ</t>
  </si>
  <si>
    <t>198</t>
  </si>
  <si>
    <t>515</t>
  </si>
  <si>
    <t>Tag, SVT_TIPS_AMOUNT, double</t>
  </si>
  <si>
    <t>199</t>
  </si>
  <si>
    <t>Tag, SVT_TXN_AMT_A1CUR, FLOAT</t>
  </si>
  <si>
    <t>785</t>
  </si>
  <si>
    <t>Const, trans_type value 785</t>
  </si>
  <si>
    <t>201</t>
  </si>
  <si>
    <t>Tag, SVT_SMS_PHONE_NUMBER</t>
  </si>
  <si>
    <t>202</t>
  </si>
  <si>
    <t>PMT_CODE1</t>
  </si>
  <si>
    <t>203</t>
  </si>
  <si>
    <t>700</t>
  </si>
  <si>
    <t>Const, trans_type value 700</t>
  </si>
  <si>
    <t>204</t>
  </si>
  <si>
    <t>PMT_CODE2</t>
  </si>
  <si>
    <t>13:69,14:7</t>
  </si>
  <si>
    <t>Composite, Datetime ( MMDDhhmmss)</t>
  </si>
  <si>
    <t>206</t>
  </si>
  <si>
    <t>142</t>
  </si>
  <si>
    <t>Tag, SVT_TRANSMIT_TIME, integer</t>
  </si>
  <si>
    <t>207</t>
  </si>
  <si>
    <t>141</t>
  </si>
  <si>
    <t>Tag, SVT_TRANSMIT_DATE, integer</t>
  </si>
  <si>
    <t>208</t>
  </si>
  <si>
    <t>115</t>
  </si>
  <si>
    <t>Tag, SVT_POS_DCODE, char</t>
  </si>
  <si>
    <t>209</t>
  </si>
  <si>
    <t>322</t>
  </si>
  <si>
    <t>Tag, SVT_POSENTRYCC, integer</t>
  </si>
  <si>
    <t>210</t>
  </si>
  <si>
    <t>323</t>
  </si>
  <si>
    <t>Tag, SVT_POSCONDC, integer</t>
  </si>
  <si>
    <t>211</t>
  </si>
  <si>
    <t>3:75,4:2,5:2</t>
  </si>
  <si>
    <t>Composite, Processing code (NBC)</t>
  </si>
  <si>
    <t>212</t>
  </si>
  <si>
    <t>ACLEDAXXXXXXXXXXXXXXXX PHNOMXPENHXXX 116</t>
  </si>
  <si>
    <t>Const, F43 hardcode for NBC</t>
  </si>
  <si>
    <t>213</t>
  </si>
  <si>
    <t>Tag, SVT_ENC_PIN, char</t>
  </si>
  <si>
    <t>214</t>
  </si>
  <si>
    <t>131</t>
  </si>
  <si>
    <t>Tag, SVT_ACQ_COUNTRY, integer</t>
  </si>
  <si>
    <t>215</t>
  </si>
  <si>
    <t>Money Fields UM_REQAMT</t>
  </si>
  <si>
    <t>216</t>
  </si>
  <si>
    <t>Money Fields UM_CURRENCY</t>
  </si>
  <si>
    <t>217</t>
  </si>
  <si>
    <t>125</t>
  </si>
  <si>
    <t>Tag, SVT_ISO_ACQ_ODATA, char</t>
  </si>
  <si>
    <t>218</t>
  </si>
  <si>
    <t>Tag, SVT_REPL_AMT, char</t>
  </si>
  <si>
    <t>219</t>
  </si>
  <si>
    <t>704</t>
  </si>
  <si>
    <t>Const, trans_type value 704</t>
  </si>
  <si>
    <t>220</t>
  </si>
  <si>
    <t>Tag, SVT_FINTRAN, integer</t>
  </si>
  <si>
    <t>221</t>
  </si>
  <si>
    <t>709</t>
  </si>
  <si>
    <t>Const, Service_id 709</t>
  </si>
  <si>
    <t>222</t>
  </si>
  <si>
    <t>00000000000000000000</t>
  </si>
  <si>
    <t>Const, 00000000000000000000</t>
  </si>
  <si>
    <t>223</t>
  </si>
  <si>
    <t>137</t>
  </si>
  <si>
    <t>Tag, SVT_RECV_ID, char</t>
  </si>
  <si>
    <t>224</t>
  </si>
  <si>
    <t>496</t>
  </si>
  <si>
    <t>Tag, SVT_BANK_ID2, int</t>
  </si>
  <si>
    <t>225</t>
  </si>
  <si>
    <t>NBC IBFT BNB ACC_TP</t>
  </si>
  <si>
    <t>226</t>
  </si>
  <si>
    <t>NBC IBFT BNB BNK_CODE</t>
  </si>
  <si>
    <t>227</t>
  </si>
  <si>
    <t>NBC IBFT BNB BNK_NAME</t>
  </si>
  <si>
    <t>228</t>
  </si>
  <si>
    <t>NBC IBFT BNB ACC_NO</t>
  </si>
  <si>
    <t>229</t>
  </si>
  <si>
    <t>NBC IBFT BNB ACC_NAME</t>
  </si>
  <si>
    <t>NBC IBFT BNB AMOUNT</t>
  </si>
  <si>
    <t>231</t>
  </si>
  <si>
    <t>ACC</t>
  </si>
  <si>
    <t>Const, NBC IBFT BNB ACC_TP ACC</t>
  </si>
  <si>
    <t>232</t>
  </si>
  <si>
    <t>224:91</t>
  </si>
  <si>
    <t>Composite, NBC IBFT BNB BNK_CODE</t>
  </si>
  <si>
    <t>233</t>
  </si>
  <si>
    <t>224:92</t>
  </si>
  <si>
    <t>Composite, NBC IBFT BNB BNK_NAME</t>
  </si>
  <si>
    <t>234</t>
  </si>
  <si>
    <t>231:93,232:94,233:95,37:96,1:97,7:98</t>
  </si>
  <si>
    <t>Composite, NBC IBFT F48 from ACQ INQ</t>
  </si>
  <si>
    <t>235</t>
  </si>
  <si>
    <t>390010</t>
  </si>
  <si>
    <t>Const, NBC prcode for IBFT inq w PIN</t>
  </si>
  <si>
    <t>236</t>
  </si>
  <si>
    <t>430</t>
  </si>
  <si>
    <t>Const, trans_type 430</t>
  </si>
  <si>
    <t>237</t>
  </si>
  <si>
    <t>DE03, Saved locally</t>
  </si>
  <si>
    <t>238</t>
  </si>
  <si>
    <t>1126</t>
  </si>
  <si>
    <t>Tag, SVT_PIN_SETUP_FLAG, int</t>
  </si>
  <si>
    <t>239</t>
  </si>
  <si>
    <t>PMT_CODE4</t>
  </si>
  <si>
    <t>240</t>
  </si>
  <si>
    <t>||</t>
  </si>
  <si>
    <t>Const, || sign</t>
  </si>
  <si>
    <t>241</t>
  </si>
  <si>
    <t>239,240,204</t>
  </si>
  <si>
    <t>Composite, NEW PIN | OTP (MB)</t>
  </si>
  <si>
    <t>242</t>
  </si>
  <si>
    <t>B20000</t>
  </si>
  <si>
    <t>Const, F3 for PIN Setup (MB)</t>
  </si>
  <si>
    <t>243</t>
  </si>
  <si>
    <t>736</t>
  </si>
  <si>
    <t>Const, trans_type value 736</t>
  </si>
  <si>
    <t>244</t>
  </si>
  <si>
    <t>737</t>
  </si>
  <si>
    <t>Const, trans_type value 737</t>
  </si>
  <si>
    <t>245</t>
  </si>
  <si>
    <t>610</t>
  </si>
  <si>
    <t>Const, trans_type value 610</t>
  </si>
  <si>
    <t>246</t>
  </si>
  <si>
    <t>021</t>
  </si>
  <si>
    <t>Const, default F22 value (NBC)</t>
  </si>
  <si>
    <t>247</t>
  </si>
  <si>
    <t>9116041</t>
  </si>
  <si>
    <t>Const, default F32 value (NBC)</t>
  </si>
  <si>
    <t>248</t>
  </si>
  <si>
    <t>TEST ACCOUNT</t>
  </si>
  <si>
    <t>Const, default dest account name (NBC)</t>
  </si>
  <si>
    <t>249</t>
  </si>
  <si>
    <t>231:93,232:94,233:95,37:96,250:97,7:98</t>
  </si>
  <si>
    <t>Composite, NBC IBFT F48 from ISS INQ</t>
  </si>
  <si>
    <t>250</t>
  </si>
  <si>
    <t>1127</t>
  </si>
  <si>
    <t>Tag, SVT_CARDHOLDER2_NAME, char</t>
  </si>
  <si>
    <t>251</t>
  </si>
  <si>
    <t>DE07, Saved locally (from NBC )</t>
  </si>
  <si>
    <t>252</t>
  </si>
  <si>
    <t>92,47,251,20</t>
  </si>
  <si>
    <t>Composite, DE90 for POS reversal</t>
  </si>
  <si>
    <t>253</t>
  </si>
  <si>
    <t>174,161,34</t>
  </si>
  <si>
    <t>Composite, (iss_inst,trx_curr)</t>
  </si>
  <si>
    <t>254</t>
  </si>
  <si>
    <t>DE128, Saved locally (to/from NBC )</t>
  </si>
  <si>
    <t>255</t>
  </si>
  <si>
    <t>138</t>
  </si>
  <si>
    <t>Tag, SVT_ACQ_FEE, double</t>
  </si>
  <si>
    <t>256</t>
  </si>
  <si>
    <t>1128</t>
  </si>
  <si>
    <t>Tag, SVT_NET_FEE, double</t>
  </si>
  <si>
    <t>257</t>
  </si>
  <si>
    <t>1129</t>
  </si>
  <si>
    <t>Tag, SVT_IBFT_BNB_FEE, double</t>
  </si>
  <si>
    <t>258</t>
  </si>
  <si>
    <t>DE28, Saved locally (to/from NBC )</t>
  </si>
  <si>
    <t>259</t>
  </si>
  <si>
    <t>DE08, Saved locally (to/from NBC )</t>
  </si>
  <si>
    <t>260</t>
  </si>
  <si>
    <t>DE121, Saved locally (from NBC )</t>
  </si>
  <si>
    <t>261</t>
  </si>
  <si>
    <t>DE122, Saved locally (from NBC )</t>
  </si>
  <si>
    <t>262</t>
  </si>
  <si>
    <t>209:105</t>
  </si>
  <si>
    <t>NBC CARD_DATA_INPUT_MODE</t>
  </si>
  <si>
    <t>263</t>
  </si>
  <si>
    <t>209:107</t>
  </si>
  <si>
    <t>NBC PIN_CAPTURE_CAPABILITY</t>
  </si>
  <si>
    <t>264</t>
  </si>
  <si>
    <t>210:109</t>
  </si>
  <si>
    <t>NBC CARDHOLDER_PRESENCE</t>
  </si>
  <si>
    <t>265</t>
  </si>
  <si>
    <t>210:110</t>
  </si>
  <si>
    <t>NBC CARD_PRESENCE</t>
  </si>
  <si>
    <t>266</t>
  </si>
  <si>
    <t>ZZZZ</t>
  </si>
  <si>
    <t>Const, init POS DATA CODE digits</t>
  </si>
  <si>
    <t>267</t>
  </si>
  <si>
    <t>266,264,265,262,266,263</t>
  </si>
  <si>
    <t>Composite, NBC POS_DATA_CODE</t>
  </si>
  <si>
    <t>268</t>
  </si>
  <si>
    <t>752</t>
  </si>
  <si>
    <t>Const, trans_type value 752</t>
  </si>
  <si>
    <t>269</t>
  </si>
  <si>
    <t>495</t>
  </si>
  <si>
    <t>Tag, SVT_BANK_ID1, int</t>
  </si>
  <si>
    <t>270</t>
  </si>
  <si>
    <t>Composite, NBC IBFT F48 from ACQ (FT)</t>
  </si>
  <si>
    <t>271</t>
  </si>
  <si>
    <t>Const, trans_type value 430</t>
  </si>
  <si>
    <t>272</t>
  </si>
  <si>
    <t>Tag, SVT_NEW_ENC_PIN, char</t>
  </si>
  <si>
    <t>273</t>
  </si>
  <si>
    <t>751</t>
  </si>
  <si>
    <t>Const, trans_type value 751</t>
  </si>
  <si>
    <t>274</t>
  </si>
  <si>
    <t>621</t>
  </si>
  <si>
    <t>Const, trans_type value 621</t>
  </si>
  <si>
    <t>275</t>
  </si>
  <si>
    <t>1001</t>
  </si>
  <si>
    <t>Const, Cam inst_id</t>
  </si>
  <si>
    <t>276</t>
  </si>
  <si>
    <t>17969811</t>
  </si>
  <si>
    <t>Const, GL acct ABL AT ABC POS-USD</t>
  </si>
  <si>
    <t>277</t>
  </si>
  <si>
    <t>92:121,47:122,251:123,20:124,186:125</t>
  </si>
  <si>
    <t>Comp, value for SVT_ISO_ACQ_ODATA</t>
  </si>
  <si>
    <t>278</t>
  </si>
  <si>
    <t>775</t>
  </si>
  <si>
    <t>Const, trans_type value 775</t>
  </si>
  <si>
    <t>279</t>
  </si>
  <si>
    <t>1130</t>
  </si>
  <si>
    <t>Tag, SVT_ISS_FEE_TRX_CURR, double</t>
  </si>
  <si>
    <t>280</t>
  </si>
  <si>
    <t>771</t>
  </si>
  <si>
    <t>Tag, SVT_ORIG_TRANS_TYPE</t>
  </si>
  <si>
    <t>281</t>
  </si>
  <si>
    <t>280:75,4:2,5:2</t>
  </si>
  <si>
    <t>Composite, NBC F48 for PIN verify</t>
  </si>
  <si>
    <t>282</t>
  </si>
  <si>
    <t>794</t>
  </si>
  <si>
    <t>Const, trans_type value 794</t>
  </si>
  <si>
    <t>283</t>
  </si>
  <si>
    <t>-1</t>
  </si>
  <si>
    <t>Const, -1</t>
  </si>
  <si>
    <t>284</t>
  </si>
  <si>
    <t>Const, 2</t>
  </si>
  <si>
    <t>285</t>
  </si>
  <si>
    <t>524</t>
  </si>
  <si>
    <t>Tag, SVT_ACCT1_SRC, int</t>
  </si>
  <si>
    <t>286</t>
  </si>
  <si>
    <t>3:128,4:2,5:2</t>
  </si>
  <si>
    <t>Composite, Prcode for T24 NSS USONTHEM</t>
  </si>
  <si>
    <t>287</t>
  </si>
  <si>
    <t>NSS</t>
  </si>
  <si>
    <t>Const, Channel ID NSS</t>
  </si>
  <si>
    <t>288</t>
  </si>
  <si>
    <t>Local, amount sign</t>
  </si>
  <si>
    <t>289</t>
  </si>
  <si>
    <t>Format, T24 DE48 Balance info</t>
  </si>
  <si>
    <t>290</t>
  </si>
  <si>
    <t>Tag, SVT_ISS2_INST, str</t>
  </si>
  <si>
    <t>291</t>
  </si>
  <si>
    <t>290:132,4:2,5:2</t>
  </si>
  <si>
    <t>Composite, NBC F48 (IBFT PIN)</t>
  </si>
  <si>
    <t>292</t>
  </si>
  <si>
    <t>Local, T24 Orig Trans Data</t>
  </si>
  <si>
    <t>293</t>
  </si>
  <si>
    <t>40:52,15,20</t>
  </si>
  <si>
    <t>Comp, DE56 for T24 NSS</t>
  </si>
  <si>
    <t>294</t>
  </si>
  <si>
    <t>BNB-</t>
  </si>
  <si>
    <t>Const, NSS T24 GL account prefix</t>
  </si>
  <si>
    <t>295</t>
  </si>
  <si>
    <t>294,224:91</t>
  </si>
  <si>
    <t>Composite, NSS T24 IBFT GL credit acct</t>
  </si>
  <si>
    <t>296</t>
  </si>
  <si>
    <t>294,269:91</t>
  </si>
  <si>
    <t>Composite, NSS T24 IBFT GL debit acct</t>
  </si>
  <si>
    <t>297</t>
  </si>
  <si>
    <t>3:135,77</t>
  </si>
  <si>
    <t>Composite, Prcode for T24 NSS THEMONUS</t>
  </si>
  <si>
    <t>298</t>
  </si>
  <si>
    <t>Local, NBC Orig MTI</t>
  </si>
  <si>
    <t>299</t>
  </si>
  <si>
    <t>Local, NBC Orig DE11</t>
  </si>
  <si>
    <t>300</t>
  </si>
  <si>
    <t>Local, NBC Orig DE7</t>
  </si>
  <si>
    <t>Local, NBC Orig DE32</t>
  </si>
  <si>
    <t>302</t>
  </si>
  <si>
    <t>Local, NBC Orig DE33</t>
  </si>
  <si>
    <t>303</t>
  </si>
  <si>
    <t>Format, NBC DE 90 Format IN</t>
  </si>
  <si>
    <t>304</t>
  </si>
  <si>
    <t>Format, NBC Orig Key data Format OUT</t>
  </si>
  <si>
    <t>305</t>
  </si>
  <si>
    <t>Local, NBC Orig Key data</t>
  </si>
  <si>
    <t>306</t>
  </si>
  <si>
    <t>3:75,77</t>
  </si>
  <si>
    <t>Composite, NSS prcode (default account)</t>
  </si>
  <si>
    <t>307</t>
  </si>
  <si>
    <t>513</t>
  </si>
  <si>
    <t>Const, trans_type value 513</t>
  </si>
  <si>
    <t>Next conv_key</t>
  </si>
  <si>
    <t>CONV_KEY</t>
  </si>
  <si>
    <t>CONV_TYPE</t>
  </si>
  <si>
    <t>CONV_TYPE DESC</t>
  </si>
  <si>
    <t>Insert statement</t>
  </si>
  <si>
    <t>Update statement</t>
  </si>
  <si>
    <t>Transaction to processing code</t>
  </si>
  <si>
    <t>Account From/To</t>
  </si>
  <si>
    <t>YYYYMMDD to YYMMDD</t>
  </si>
  <si>
    <t>YYYYMMDD to MMDD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</si>
  <si>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</si>
  <si>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</si>
  <si>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</si>
  <si>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</si>
  <si>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</si>
  <si>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</si>
  <si>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</si>
  <si>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</si>
  <si>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</si>
  <si>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</si>
  <si>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</si>
  <si>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</si>
  <si>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</si>
  <si>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</si>
  <si>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</si>
  <si>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</si>
  <si>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</si>
  <si>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</si>
  <si>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</si>
  <si>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</si>
  <si>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</si>
  <si>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Processing code Flexcube</t>
  </si>
  <si>
    <t>Flexcube Private data DE60</t>
  </si>
  <si>
    <t>Custom Function setup_DE28</t>
  </si>
  <si>
    <t>Custom Function get_balance_DE54</t>
  </si>
  <si>
    <t>Custom Function process_mini_stmt</t>
  </si>
  <si>
    <t>Custom Function set_network_code_DE67</t>
  </si>
  <si>
    <t>Flexcube Response code conversion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</si>
  <si>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</si>
  <si>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</si>
  <si>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</si>
  <si>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</si>
  <si>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</si>
  <si>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</si>
  <si>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BIN n currency -&gt; GL account</t>
  </si>
  <si>
    <t>TT n SI n CC -&gt; GL account</t>
  </si>
  <si>
    <t>Service ID to processing code for TT508</t>
  </si>
  <si>
    <t>Trim to 12</t>
  </si>
  <si>
    <t>Trans_type for sending F103 as GL acct</t>
  </si>
  <si>
    <t>Value_id 175 -&gt; false/true</t>
  </si>
  <si>
    <t>Currency -&gt; Credit card GL</t>
  </si>
  <si>
    <t>(iss_inst,trx_curr)-&gt;THEMONUS GL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</si>
  <si>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</si>
  <si>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</si>
  <si>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</si>
  <si>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</si>
  <si>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</si>
  <si>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</si>
  <si>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</si>
  <si>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</si>
  <si>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</si>
  <si>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SVT_TXN_AMT_A1CUR-SVT_ISS_FEE</t>
  </si>
  <si>
    <t>SVT_NTWM_MSGTYPE to F70</t>
  </si>
  <si>
    <t>Epayint prcode F3 mapping</t>
  </si>
  <si>
    <t>Custom function for F125 from MB</t>
  </si>
  <si>
    <t>MobileBankiing Response code conversion</t>
  </si>
  <si>
    <t>SVT_NTWM_MSGTYPE to F70 (for NBC)</t>
  </si>
  <si>
    <t>F70 to trans_type (for NBC)</t>
  </si>
  <si>
    <t>To RC mapping (for NBC)</t>
  </si>
  <si>
    <t>From F7 (MMDDhhmmss) to date (YYYYMMDD)</t>
  </si>
  <si>
    <t>MMDD to YYYYMMDD</t>
  </si>
  <si>
    <t>Prcode-&gt;trans_type(NBC)(field extract)</t>
  </si>
  <si>
    <t>Prcode-&gt;trans_type(NBC)(mapping)</t>
  </si>
  <si>
    <t>F43 -&gt; Name (NBC)</t>
  </si>
  <si>
    <t>F43 -&gt; City (NBC)</t>
  </si>
  <si>
    <t>F43 -&gt; Country (NBC)</t>
  </si>
  <si>
    <t xml:space="preserve">Trans_type to prcode ( NBC) </t>
  </si>
  <si>
    <t>MCC to terminal type (NBC)</t>
  </si>
  <si>
    <t>TT for sending F11 T24 as SV_TRACE</t>
  </si>
  <si>
    <t>Custom function build_mini_statment_nbc</t>
  </si>
  <si>
    <t>Prcode-&gt;fintran(NBC)(mapping)</t>
  </si>
  <si>
    <t>Prcode-&gt;fintran(NBC)(field extract)</t>
  </si>
  <si>
    <t>Currency -&gt; Cardless CWD GL</t>
  </si>
  <si>
    <t>ReceiveID -&gt; BANK_ID2</t>
  </si>
  <si>
    <t>Custom function set_rout_by_bankid</t>
  </si>
  <si>
    <t>F48 -&gt; NBC IBFT BNB ACC_TP</t>
  </si>
  <si>
    <t>F48 -&gt; NBC IBFT BNB BNK_CODE</t>
  </si>
  <si>
    <t>F48 -&gt; NBC IBFT BNB BNK_NAME</t>
  </si>
  <si>
    <t>F48 -&gt; NBC IBFT BNB ACC_NO</t>
  </si>
  <si>
    <t>F48 -&gt; NBC IBFT BNB ACC_NAME</t>
  </si>
  <si>
    <t>F48 -&gt; NBC IBFT BNB AMOUNT</t>
  </si>
  <si>
    <t>COND CONV: NBC IBFT trans_type</t>
  </si>
  <si>
    <t>BANK_ID2-&gt;ReceiveID (NBC)</t>
  </si>
  <si>
    <t>BANK_ID2-&gt;Bank name (NBC)</t>
  </si>
  <si>
    <t>NBC IBFT BNB ACC_TP-&gt;F48</t>
  </si>
  <si>
    <t>NBC IBFT BNB BNK_CODE-&gt;F48</t>
  </si>
  <si>
    <t>NBC IBFT BNB BNK_NAME-&gt;F48</t>
  </si>
  <si>
    <t>NBC IBFT BNB ACC_NO-&gt;F48</t>
  </si>
  <si>
    <t>NBC IBFT BNB ACC_NAME-&gt;F48</t>
  </si>
  <si>
    <t>NBC IBFT BNB AMOUNT-&gt;F48</t>
  </si>
  <si>
    <t>99</t>
  </si>
  <si>
    <t>Set TT to 621</t>
  </si>
  <si>
    <t>100</t>
  </si>
  <si>
    <t>Custom function ufmt_check_mac</t>
  </si>
  <si>
    <t>Custom function ufmt_generate_mac</t>
  </si>
  <si>
    <t>Format fee value ( add leading zeroes )</t>
  </si>
  <si>
    <t>103</t>
  </si>
  <si>
    <t>NBC Total fee calculation</t>
  </si>
  <si>
    <t>104</t>
  </si>
  <si>
    <t>NBC Total fee calculation (from local)</t>
  </si>
  <si>
    <t>NBC SET_CARD_DATA_INPUT_MODE</t>
  </si>
  <si>
    <t>106</t>
  </si>
  <si>
    <t>NBC SET_CARD_DATA_INPUT_MODE_2</t>
  </si>
  <si>
    <t>107</t>
  </si>
  <si>
    <t>NBC SET_PIN_CAPTURE_CAPABILITY</t>
  </si>
  <si>
    <t>108</t>
  </si>
  <si>
    <t>NBC SET_PIN_CAPTURE_CAPABILITY_2</t>
  </si>
  <si>
    <t>109</t>
  </si>
  <si>
    <t>NBC SET_CARDHOLDER_PRESENCE</t>
  </si>
  <si>
    <t>NBC SET_CARD_PRESENCE</t>
  </si>
  <si>
    <t>111</t>
  </si>
  <si>
    <t>NBC SET POS DATA CODE</t>
  </si>
  <si>
    <t>112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</si>
  <si>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</si>
  <si>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</si>
  <si>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</si>
  <si>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</si>
  <si>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</si>
  <si>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117</t>
  </si>
  <si>
    <t>From RC mapping (for NBC)</t>
  </si>
  <si>
    <t>Set BANK_ID to 99999</t>
  </si>
  <si>
    <t>119</t>
  </si>
  <si>
    <t>Set BANK_ID to 99998</t>
  </si>
  <si>
    <t>Set TT to 777</t>
  </si>
  <si>
    <t>NBC Orig MTI-&gt;F90</t>
  </si>
  <si>
    <t>122</t>
  </si>
  <si>
    <t>NBC Orig F11-&gt;F90</t>
  </si>
  <si>
    <t>NBC Orig F7-&gt;F90</t>
  </si>
  <si>
    <t>124</t>
  </si>
  <si>
    <t>NBC Orig F32-&gt;F90</t>
  </si>
  <si>
    <t>NBC Orig F33-&gt;F90</t>
  </si>
  <si>
    <t>126</t>
  </si>
  <si>
    <t>NBC Set Orig Data Element</t>
  </si>
  <si>
    <t>127</t>
  </si>
  <si>
    <t>Set to 0</t>
  </si>
  <si>
    <t>T24 NSS TT-&gt;prcode</t>
  </si>
  <si>
    <t>129</t>
  </si>
  <si>
    <t>T24 NSS settlement amt calculation</t>
  </si>
  <si>
    <t>sign mapping (- -&gt; -1,+ -&gt; 1)</t>
  </si>
  <si>
    <t>Multiple with local amount sign</t>
  </si>
  <si>
    <t>132</t>
  </si>
  <si>
    <t>NBC ISS2_INST-&gt;orig_prcode(IBFT PIN)</t>
  </si>
  <si>
    <t>133</t>
  </si>
  <si>
    <t>T24 NSS Set F56</t>
  </si>
  <si>
    <t>134</t>
  </si>
  <si>
    <t>Set to TT 794</t>
  </si>
  <si>
    <t>135</t>
  </si>
  <si>
    <t>T24 NSS TT-&gt;prcode (THEMONUS)</t>
  </si>
  <si>
    <t>136</t>
  </si>
  <si>
    <t>Request_amt - acq_fee</t>
  </si>
  <si>
    <t>COND CONV: TT for sending NBC F54</t>
  </si>
  <si>
    <t>Cust func set_matching_key_from_src</t>
  </si>
  <si>
    <t>Cust func find_orig_ufmt_utrnno_by_key</t>
  </si>
  <si>
    <t>140</t>
  </si>
  <si>
    <t>NBC set orig key data</t>
  </si>
  <si>
    <t>NBC set orig utrnno</t>
  </si>
  <si>
    <t>RULE_NUM</t>
  </si>
  <si>
    <t>SRC_VALUE</t>
  </si>
  <si>
    <t>DEST_VALUE</t>
  </si>
  <si>
    <t>NEXT_KEY</t>
  </si>
  <si>
    <t>IS_DEFAULT</t>
  </si>
  <si>
    <t>Insert/Update?</t>
  </si>
  <si>
    <t>CONV DESC</t>
  </si>
  <si>
    <t>774</t>
  </si>
  <si>
    <t>702</t>
  </si>
  <si>
    <t>777</t>
  </si>
  <si>
    <t>01</t>
  </si>
  <si>
    <t>680</t>
  </si>
  <si>
    <t>781</t>
  </si>
  <si>
    <t>04</t>
  </si>
  <si>
    <t>512</t>
  </si>
  <si>
    <t>431</t>
  </si>
  <si>
    <t>509</t>
  </si>
  <si>
    <t>677</t>
  </si>
  <si>
    <t>308</t>
  </si>
  <si>
    <t>{6:R}</t>
  </si>
  <si>
    <t>{4:R}</t>
  </si>
  <si>
    <t>{4:L}</t>
  </si>
  <si>
    <t>005</t>
  </si>
  <si>
    <t>902</t>
  </si>
  <si>
    <t>915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</si>
  <si>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</si>
  <si>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</si>
  <si>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</si>
  <si>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</si>
  <si>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</si>
  <si>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</si>
  <si>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</si>
  <si>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</si>
  <si>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437371</t>
  </si>
  <si>
    <t>06437371</t>
  </si>
  <si>
    <t>02</t>
  </si>
  <si>
    <t>1002</t>
  </si>
  <si>
    <t>941801</t>
  </si>
  <si>
    <t>get_fee_DE46</t>
  </si>
  <si>
    <t>setup_DE6</t>
  </si>
  <si>
    <t>9997</t>
  </si>
  <si>
    <t>9951</t>
  </si>
  <si>
    <t>add_two_digit_size</t>
  </si>
  <si>
    <t>get_time_for_de56</t>
  </si>
  <si>
    <t>{37:L:1:0}</t>
  </si>
  <si>
    <t>{3:L:51}</t>
  </si>
  <si>
    <t>setup_de37_yddd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</si>
  <si>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</si>
  <si>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</si>
  <si>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</si>
  <si>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</si>
  <si>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</si>
  <si>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</si>
  <si>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</si>
  <si>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</si>
  <si>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</si>
  <si>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</si>
  <si>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</si>
  <si>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</si>
  <si>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</si>
  <si>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</si>
  <si>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</si>
  <si>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</si>
  <si>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912</t>
  </si>
  <si>
    <t>814</t>
  </si>
  <si>
    <t>950</t>
  </si>
  <si>
    <t>914</t>
  </si>
  <si>
    <t>802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</si>
  <si>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</si>
  <si>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</si>
  <si>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</si>
  <si>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</si>
  <si>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</si>
  <si>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</si>
  <si>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</si>
  <si>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</si>
  <si>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</si>
  <si>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</si>
  <si>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</si>
  <si>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</si>
  <si>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</si>
  <si>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</si>
  <si>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</si>
  <si>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</si>
  <si>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</si>
  <si>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</si>
  <si>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</si>
  <si>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</si>
  <si>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</si>
  <si>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</si>
  <si>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</si>
  <si>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</si>
  <si>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</si>
  <si>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</si>
  <si>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</si>
  <si>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</si>
  <si>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</si>
  <si>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</si>
  <si>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</si>
  <si>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</si>
  <si>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</si>
  <si>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</si>
  <si>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</si>
  <si>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</si>
  <si>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</si>
  <si>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</si>
  <si>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</si>
  <si>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</si>
  <si>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</si>
  <si>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</si>
  <si>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</si>
  <si>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</si>
  <si>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</si>
  <si>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</si>
  <si>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</si>
  <si>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</si>
  <si>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</si>
  <si>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</si>
  <si>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</si>
  <si>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</si>
  <si>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</si>
  <si>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</si>
  <si>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</si>
  <si>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</si>
  <si>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</si>
  <si>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</si>
  <si>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</si>
  <si>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</si>
  <si>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</si>
  <si>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</si>
  <si>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</si>
  <si>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</si>
  <si>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</si>
  <si>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</si>
  <si>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</si>
  <si>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</si>
  <si>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</si>
  <si>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</si>
  <si>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</si>
  <si>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</si>
  <si>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</si>
  <si>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</si>
  <si>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</si>
  <si>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</si>
  <si>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</si>
  <si>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</si>
  <si>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</si>
  <si>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</si>
  <si>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</si>
  <si>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</si>
  <si>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</si>
  <si>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</si>
  <si>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508,6037,840</t>
  </si>
  <si>
    <t>509,6037,840</t>
  </si>
  <si>
    <t>{12:L}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</si>
  <si>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</si>
  <si>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</si>
  <si>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</si>
  <si>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</si>
  <si>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</si>
  <si>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</si>
  <si>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</si>
  <si>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</si>
  <si>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</si>
  <si>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</si>
  <si>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</si>
  <si>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</si>
  <si>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</si>
  <si>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</si>
  <si>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</si>
  <si>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</si>
  <si>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</si>
  <si>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</si>
  <si>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</si>
  <si>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</si>
  <si>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</si>
  <si>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</si>
  <si>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</si>
  <si>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</si>
  <si>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</si>
  <si>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</si>
  <si>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</si>
  <si>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</si>
  <si>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</si>
  <si>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</si>
  <si>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</si>
  <si>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</si>
  <si>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</si>
  <si>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</si>
  <si>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</si>
  <si>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</si>
  <si>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</si>
  <si>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</si>
  <si>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</si>
  <si>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</si>
  <si>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</si>
  <si>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</si>
  <si>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</si>
  <si>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</si>
  <si>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</si>
  <si>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</si>
  <si>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</si>
  <si>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</si>
  <si>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</si>
  <si>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</si>
  <si>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</si>
  <si>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</si>
  <si>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</si>
  <si>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</si>
  <si>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</si>
  <si>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</si>
  <si>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</si>
  <si>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</si>
  <si>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</si>
  <si>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</si>
  <si>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</si>
  <si>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</si>
  <si>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</si>
  <si>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</si>
  <si>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</si>
  <si>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</si>
  <si>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</si>
  <si>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</si>
  <si>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</si>
  <si>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</si>
  <si>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</si>
  <si>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</si>
  <si>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</si>
  <si>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</si>
  <si>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</si>
  <si>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</si>
  <si>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</si>
  <si>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</si>
  <si>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</si>
  <si>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</si>
  <si>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</si>
  <si>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</si>
  <si>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</si>
  <si>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</si>
  <si>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</si>
  <si>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</si>
  <si>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</si>
  <si>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</si>
  <si>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</si>
  <si>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</si>
  <si>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</si>
  <si>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</si>
  <si>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</si>
  <si>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</si>
  <si>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</si>
  <si>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</si>
  <si>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</si>
  <si>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</si>
  <si>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</si>
  <si>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</si>
  <si>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</si>
  <si>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</si>
  <si>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</si>
  <si>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</si>
  <si>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</si>
  <si>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</si>
  <si>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</si>
  <si>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</si>
  <si>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</si>
  <si>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</si>
  <si>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</si>
  <si>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</si>
  <si>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</si>
  <si>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</si>
  <si>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</si>
  <si>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</si>
  <si>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</si>
  <si>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</si>
  <si>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</si>
  <si>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</si>
  <si>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</si>
  <si>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</si>
  <si>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</si>
  <si>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</si>
  <si>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</si>
  <si>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</si>
  <si>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</si>
  <si>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</si>
  <si>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</si>
  <si>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</si>
  <si>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</si>
  <si>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</si>
  <si>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</si>
  <si>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</si>
  <si>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</si>
  <si>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</si>
  <si>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</si>
  <si>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</si>
  <si>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</si>
  <si>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</si>
  <si>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</si>
  <si>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</si>
  <si>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</si>
  <si>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</si>
  <si>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</si>
  <si>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</si>
  <si>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</si>
  <si>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</si>
  <si>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</si>
  <si>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</si>
  <si>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</si>
  <si>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</si>
  <si>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</si>
  <si>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</si>
  <si>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</si>
  <si>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</si>
  <si>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</si>
  <si>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</si>
  <si>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</si>
  <si>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</si>
  <si>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</si>
  <si>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</si>
  <si>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001</t>
  </si>
  <si>
    <t>002</t>
  </si>
  <si>
    <t>1011</t>
  </si>
  <si>
    <t>1017</t>
  </si>
  <si>
    <t>1071</t>
  </si>
  <si>
    <t>936</t>
  </si>
  <si>
    <t>847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</si>
  <si>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</si>
  <si>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</si>
  <si>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</si>
  <si>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</si>
  <si>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</si>
  <si>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</si>
  <si>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</si>
  <si>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</si>
  <si>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</si>
  <si>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{22:L}</t>
  </si>
  <si>
    <t>{13:L:24}</t>
  </si>
  <si>
    <t>{3:L:38}</t>
  </si>
  <si>
    <t>613</t>
  </si>
  <si>
    <t>6011</t>
  </si>
  <si>
    <t>build_mini_statment_nbc</t>
  </si>
  <si>
    <t>00018199000011</t>
  </si>
  <si>
    <t>00018199000021</t>
  </si>
  <si>
    <t>99999</t>
  </si>
  <si>
    <t>9116086</t>
  </si>
  <si>
    <t>9116088</t>
  </si>
  <si>
    <t>9116036</t>
  </si>
  <si>
    <t>9116083</t>
  </si>
  <si>
    <t>9116085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</si>
  <si>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</si>
  <si>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</si>
  <si>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</si>
  <si>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</si>
  <si>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</si>
  <si>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</si>
  <si>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</si>
  <si>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</si>
  <si>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</si>
  <si>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</si>
  <si>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</si>
  <si>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</si>
  <si>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</si>
  <si>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</si>
  <si>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</si>
  <si>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</si>
  <si>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</si>
  <si>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</si>
  <si>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</si>
  <si>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</si>
  <si>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</si>
  <si>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</si>
  <si>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</si>
  <si>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{-1}%10</t>
  </si>
  <si>
    <t>{267}&amp;\\</t>
  </si>
  <si>
    <t>{-1}+{279:102}</t>
  </si>
  <si>
    <t>{-1}+{257:102}</t>
  </si>
  <si>
    <t>99998</t>
  </si>
  <si>
    <t>{4:R:0:0}</t>
  </si>
  <si>
    <t>{10:R:0:0}</t>
  </si>
  <si>
    <t>{11:R:0:0}</t>
  </si>
  <si>
    <t>{277}&amp;\\</t>
  </si>
  <si>
    <t>{7}+{7:103}</t>
  </si>
  <si>
    <t>+</t>
  </si>
  <si>
    <t>{-1}*{288}</t>
  </si>
  <si>
    <t>{293}&amp;\\</t>
  </si>
  <si>
    <t>{7}-{255}</t>
  </si>
  <si>
    <t>set_matching_key_from_src</t>
  </si>
  <si>
    <t>find_orig_ufmt_utrnno_by_key</t>
  </si>
  <si>
    <t>{304:138}&amp;\\</t>
  </si>
  <si>
    <t>{305:139}&amp;\\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</si>
  <si>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</si>
  <si>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</si>
  <si>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</si>
  <si>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</si>
  <si>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</si>
  <si>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</si>
  <si>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</si>
  <si>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</si>
  <si>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</si>
  <si>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</si>
  <si>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</si>
  <si>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</si>
  <si>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</si>
  <si>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</si>
  <si>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</si>
  <si>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</si>
  <si>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</si>
  <si>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</si>
  <si>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</si>
  <si>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</si>
  <si>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</si>
  <si>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</si>
  <si>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</si>
  <si>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</si>
  <si>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</si>
  <si>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</si>
  <si>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Trans_type is 703</t>
  </si>
  <si>
    <t>BIN is 472631</t>
  </si>
  <si>
    <t>Currency is 840</t>
  </si>
  <si>
    <t>VISA CREDIT BIN and CURRENCY 840</t>
  </si>
  <si>
    <t>Trans_type is 689</t>
  </si>
  <si>
    <t>Trans_type is 508</t>
  </si>
  <si>
    <t>Trans_type is 618</t>
  </si>
  <si>
    <t>!</t>
  </si>
  <si>
    <t>Not cond 20</t>
  </si>
  <si>
    <t>Trans_type is 651</t>
  </si>
  <si>
    <t>Not cond 22</t>
  </si>
  <si>
    <t>Trans_type is 619</t>
  </si>
  <si>
    <t>Not cond 24</t>
  </si>
  <si>
    <t>cond 21 and cond 25</t>
  </si>
  <si>
    <t>Send F102=GL for Credit card trx</t>
  </si>
  <si>
    <t>THEMONUS trx</t>
  </si>
  <si>
    <t>&lt;</t>
  </si>
  <si>
    <t>SVT_ISS_FEE &lt; 0</t>
  </si>
  <si>
    <t>BIN is credit card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</si>
  <si>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</si>
  <si>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</si>
  <si>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</si>
  <si>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</si>
  <si>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</si>
  <si>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</si>
  <si>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</si>
  <si>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USONTHEM trx</t>
  </si>
  <si>
    <t>Trans_type is POSADJ</t>
  </si>
  <si>
    <t>Send F103=GL for Credit card trx</t>
  </si>
  <si>
    <t>Trans_type is 785</t>
  </si>
  <si>
    <t>Trans_type is 700</t>
  </si>
  <si>
    <t>Trans_type is 704</t>
  </si>
  <si>
    <t>Is Cardless CWD</t>
  </si>
  <si>
    <t>Account 1 is not empty</t>
  </si>
  <si>
    <t>NBC IBFT trans_type</t>
  </si>
  <si>
    <t>PIN block is not empty</t>
  </si>
  <si>
    <t>Trans_type is IBFT_INQUIRY</t>
  </si>
  <si>
    <t>cond 51 AND cond 50</t>
  </si>
  <si>
    <t>Is PIN Setup (Mobilebanking)</t>
  </si>
  <si>
    <t>Trans_type is 736</t>
  </si>
  <si>
    <t>Trans_type is 737</t>
  </si>
  <si>
    <t>Trans_type is 610</t>
  </si>
  <si>
    <t>authidresp is not empty</t>
  </si>
  <si>
    <t>Trans_type is 752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</si>
  <si>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</si>
  <si>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</si>
  <si>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</si>
  <si>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</si>
  <si>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</si>
  <si>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</si>
  <si>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Trans_type is 751</t>
  </si>
  <si>
    <t>Trans_type is 621</t>
  </si>
  <si>
    <t>Issuer is Cambodia</t>
  </si>
  <si>
    <t>POS USD transaction</t>
  </si>
  <si>
    <t>POS USD transaction, CAM card</t>
  </si>
  <si>
    <t>Trans_type is 775</t>
  </si>
  <si>
    <t>Trans_type is 794</t>
  </si>
  <si>
    <t>Resp is -1</t>
  </si>
  <si>
    <t>SVT_ACCT1_SRC = 2</t>
  </si>
  <si>
    <t>Resp = -1 AND SVT_ACCT1_SRC = 2</t>
  </si>
  <si>
    <t>Resp = -1 AND Trans_type is 704</t>
  </si>
  <si>
    <t>SVT_ORIG_TRANS_TYPE is Available</t>
  </si>
  <si>
    <t>TT 752 has SVT_ORIG_TRANS_TYPE</t>
  </si>
  <si>
    <t>SVT_ORIG_TRANS_TYPE is empty</t>
  </si>
  <si>
    <t>Normal TT 752</t>
  </si>
  <si>
    <t>NBC IBFT orig trans_type</t>
  </si>
  <si>
    <t>TT 794 for IBFT</t>
  </si>
  <si>
    <t>SVT_ACQ_FEE &gt; 0</t>
  </si>
  <si>
    <t>TT for sending NBC F54</t>
  </si>
  <si>
    <t>Trans_type is NOT 621</t>
  </si>
  <si>
    <t>Trans_type is NOT 430</t>
  </si>
  <si>
    <t>TT not 430 n Acct1 not empty</t>
  </si>
  <si>
    <t>Trans_type is 513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</si>
  <si>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</si>
  <si>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</si>
  <si>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</si>
  <si>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</si>
  <si>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</si>
  <si>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</si>
  <si>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</si>
  <si>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</si>
  <si>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</si>
  <si>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</si>
  <si>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</si>
  <si>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</si>
  <si>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</si>
  <si>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</si>
  <si>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</si>
  <si>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</si>
  <si>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</si>
  <si>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</si>
  <si>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</si>
  <si>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</si>
  <si>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</si>
  <si>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</si>
  <si>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</si>
  <si>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</si>
  <si>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</si>
  <si>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</si>
  <si>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099 Var LLA</t>
  </si>
  <si>
    <t>204 Var LLLA</t>
  </si>
  <si>
    <t>035 Var LLA</t>
  </si>
  <si>
    <t>999</t>
  </si>
  <si>
    <t>999 Var LLLA</t>
  </si>
  <si>
    <t>011 Var LLA</t>
  </si>
  <si>
    <t>028 Var LLA</t>
  </si>
  <si>
    <t>1 Fix Padded L0</t>
  </si>
  <si>
    <t>02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</si>
  <si>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</si>
  <si>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</si>
  <si>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</si>
  <si>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</si>
  <si>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</si>
  <si>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</si>
  <si>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</si>
  <si>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</si>
  <si>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</si>
  <si>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8 Var LLLA</t>
  </si>
  <si>
    <t>009 Fix Padded L0</t>
  </si>
  <si>
    <t>017 Fix Padded L</t>
  </si>
  <si>
    <t>042 Fix Padded R0</t>
  </si>
  <si>
    <t>004 Fix</t>
  </si>
  <si>
    <t>011 Fix Padded L0</t>
  </si>
  <si>
    <t>FORMAT_ID</t>
  </si>
  <si>
    <t>FORMAT_TYPE</t>
  </si>
  <si>
    <t>BITMAP_TYPE</t>
  </si>
  <si>
    <t>Update/Insert</t>
  </si>
  <si>
    <t>FORMAT_TYPE DESC</t>
  </si>
  <si>
    <t>BITMAP_TYPE DESC</t>
  </si>
  <si>
    <t>ACL T24 CBS Format Message 1110</t>
  </si>
  <si>
    <t>ACL T24 CBS Format Message 1120</t>
  </si>
  <si>
    <t>ACL T24 CBS Format Message 1130</t>
  </si>
  <si>
    <t>ACL T24 CBS Format Message 1100</t>
  </si>
  <si>
    <t>ACL T24 CBS - US ON THEM NSS 1200</t>
  </si>
  <si>
    <t>ACL T24 CBS - US ON THEM NSS 1210</t>
  </si>
  <si>
    <t>ACL T24 CBS - US ON THEM NSS advise 1220</t>
  </si>
  <si>
    <t>ACL T24 CBS - US ON THEM NSS advise 1230</t>
  </si>
  <si>
    <t>ACL T24 CBS - THEM ON US NSS notif 1220</t>
  </si>
  <si>
    <t>ACL T24 CBS - THEM ON US NSS notif 1230</t>
  </si>
  <si>
    <t>ACL T24 CBS - US ON THEM NSS reversal 1420</t>
  </si>
  <si>
    <t>ACL T24 CBS - US ON THEM NSS reversal 1430</t>
  </si>
  <si>
    <t>ACL T24 CBS - THEM ON US NSS reversal 1420</t>
  </si>
  <si>
    <t>ACL T24 CBS - THEM ON US NSS reversal 1430</t>
  </si>
  <si>
    <t>ACL T24 CBS DE 48 Format for Balance Info</t>
  </si>
  <si>
    <t>NBC DE 90 Format IN</t>
  </si>
  <si>
    <t>NBC Orig Key data Format OUT</t>
  </si>
  <si>
    <t>TPB CBS Default Financial Transaction Response 1210</t>
  </si>
  <si>
    <t>TPB CBS Format Message 1200</t>
  </si>
  <si>
    <t>TPB CBS Format message 1804 ECHO Request OUT</t>
  </si>
  <si>
    <t>TPB CBS Format message 1814 ECHO Response IN</t>
  </si>
  <si>
    <t>TPB CBS Format message 1804 LOGON Request IN</t>
  </si>
  <si>
    <t>TPB CBS Format message 1814 LOGON Response OUT</t>
  </si>
  <si>
    <t>TPB CBS Format message  Response 1210 BI</t>
  </si>
  <si>
    <t>TPB CBS Format Reversal Message 1041</t>
  </si>
  <si>
    <t>TPB CBS Def Format Reversal Message resp 1430</t>
  </si>
  <si>
    <t>TPB CBS Format Reversal Message resp 1430</t>
  </si>
  <si>
    <t>TPB CBS Format POS purchReversal Message 1031</t>
  </si>
  <si>
    <t>TPB CBS Format Reversal Message resp 1430 POS</t>
  </si>
  <si>
    <t>TPB CBS Format Message Notification 1220</t>
  </si>
  <si>
    <t>TPB CBS Format Message Notification 1230 (51)</t>
  </si>
  <si>
    <t>TPB CBS Format Message Notification 1230</t>
  </si>
  <si>
    <t>TPB CBS Format Message Notification Rvrsl for 1220</t>
  </si>
  <si>
    <t>TPB CBS Def Format notif Rvrsl Message resp 1430</t>
  </si>
  <si>
    <t>T24 CBS Format Advice Message 1220 for 1041/0</t>
  </si>
  <si>
    <t>Flexcube 87 Message Financial Request 0200</t>
  </si>
  <si>
    <t>Flexcube 87 Message Financial Response 0210 (51)</t>
  </si>
  <si>
    <t>Flexcube 87 Financial Reversal Request 0420</t>
  </si>
  <si>
    <t>Flexcube 87 Financial Reversal Response 0430</t>
  </si>
  <si>
    <t>Flexcube 87 ECHO Request 0800</t>
  </si>
  <si>
    <t>Flexcube 87 ECHO Response 0810</t>
  </si>
  <si>
    <t>Flexcube 87 Message Financial Response 0210</t>
  </si>
  <si>
    <t>Flexcube 87 ECHO Response 0810 - TO BE REMOVED</t>
  </si>
  <si>
    <t>Flexcube 87 Financial Notification Request 0220</t>
  </si>
  <si>
    <t>Flexcube 87 Financial Notification Response 0230</t>
  </si>
  <si>
    <t>Flexcube 87 Message Notification Reversal 0420</t>
  </si>
  <si>
    <t>Flexcube 87 Message Notification Reversal 0430</t>
  </si>
  <si>
    <t>CBS ISO 8583-87 CTZ Financial Request 200</t>
  </si>
  <si>
    <t>CBS ISO 8583-87 CTZ Financial Response 210</t>
  </si>
  <si>
    <t>CBS ISO 8583-87 CTZ Financial Reversal Request 420</t>
  </si>
  <si>
    <t>CBS ISO 8583-87 CTZ Financial Reversal Response 430</t>
  </si>
  <si>
    <t>CBS ISO 8583-87 CTZ Echo request 800</t>
  </si>
  <si>
    <t>CBS ISO 8583-87 CTZ Echo response 810</t>
  </si>
  <si>
    <t>CBS ISO 8583-87 CTZ Format - TO BE REMOVED</t>
  </si>
  <si>
    <t>CBS ISO 8583-87 CTZ Notification Request 220</t>
  </si>
  <si>
    <t>CBS ISO 8583-87 CTZ Notification Response 230</t>
  </si>
  <si>
    <t>500</t>
  </si>
  <si>
    <t>Bankanywhere Epayint Format message 0800 Request OUT</t>
  </si>
  <si>
    <t>501</t>
  </si>
  <si>
    <t>Bankanywhere Epayint Format message 0810 Response IN</t>
  </si>
  <si>
    <t>502</t>
  </si>
  <si>
    <t>Bankanywhere Epayint Format message 0800 Request IN</t>
  </si>
  <si>
    <t>503</t>
  </si>
  <si>
    <t>Bankanywhere Epayint Format message 0810 Response OUT</t>
  </si>
  <si>
    <t>510</t>
  </si>
  <si>
    <t>Bankanywhere Epayint Format message 0200 Request OUT</t>
  </si>
  <si>
    <t>511</t>
  </si>
  <si>
    <t>Bankanywhere Epayint Format message 0210 Response IN</t>
  </si>
  <si>
    <t>Bankanywhere Epayint Format message 0210 Response IN (2nd round)</t>
  </si>
  <si>
    <t>600</t>
  </si>
  <si>
    <t>NBC Network Format message 0800 Request OUT</t>
  </si>
  <si>
    <t>601</t>
  </si>
  <si>
    <t>NBC Network Format message 0810 Response IN</t>
  </si>
  <si>
    <t>602</t>
  </si>
  <si>
    <t>NBC Network Format message 0800 Request IN</t>
  </si>
  <si>
    <t>603</t>
  </si>
  <si>
    <t>NBC Network Format message 0810 Response OUT</t>
  </si>
  <si>
    <t>NBC Network Format message 0200 Response IN</t>
  </si>
  <si>
    <t>611</t>
  </si>
  <si>
    <t>NBC Network Format message 0210 Response OUT</t>
  </si>
  <si>
    <t>612</t>
  </si>
  <si>
    <t>NBC Network Format message 0200 Response OUT</t>
  </si>
  <si>
    <t>NBC Network Format message 0210 Response IN</t>
  </si>
  <si>
    <t>620</t>
  </si>
  <si>
    <t>NBC Network Format message 0220 Response IN</t>
  </si>
  <si>
    <t>NBC Network Format message 0230 Response OUT</t>
  </si>
  <si>
    <t>622</t>
  </si>
  <si>
    <t>NBC Network Format message 0220 Request OUT</t>
  </si>
  <si>
    <t>623</t>
  </si>
  <si>
    <t>NBC Network Format message 0230 Response IN</t>
  </si>
  <si>
    <t>630</t>
  </si>
  <si>
    <t>NBC Network Format message 0420 Response IN</t>
  </si>
  <si>
    <t>631</t>
  </si>
  <si>
    <t>NBC Network Format message 0430 Response OUT</t>
  </si>
  <si>
    <t>632</t>
  </si>
  <si>
    <t>NBC Network Format message 0420 Response OUT</t>
  </si>
  <si>
    <t>633</t>
  </si>
  <si>
    <t>NBC Network Format message 0430 Response IN</t>
  </si>
  <si>
    <t>FIELD_NO</t>
  </si>
  <si>
    <t>F_MAC</t>
  </si>
  <si>
    <t>F_KEY</t>
  </si>
  <si>
    <t>F_MANDATORY</t>
  </si>
  <si>
    <t>FORMAT_ID DESC</t>
  </si>
  <si>
    <t>PAN</t>
  </si>
  <si>
    <t>Processing Code</t>
  </si>
  <si>
    <t>Request Amount</t>
  </si>
  <si>
    <t>BIN Request Amount</t>
  </si>
  <si>
    <t>Conversion rate, reconciliation</t>
  </si>
  <si>
    <t>System Trace Audit Number</t>
  </si>
  <si>
    <t>Date and time, local transaction</t>
  </si>
  <si>
    <t>Function code</t>
  </si>
  <si>
    <t>Acquirer institution ID</t>
  </si>
  <si>
    <t>Forwarding institution ID</t>
  </si>
  <si>
    <t>Track 2 data</t>
  </si>
  <si>
    <t>Retrival reference number</t>
  </si>
  <si>
    <t>Authorization Identification Response</t>
  </si>
  <si>
    <t>Response code</t>
  </si>
  <si>
    <t>Card acceptor treminal ID</t>
  </si>
  <si>
    <t>Card acceptor ID</t>
  </si>
  <si>
    <t>Card acceptor name/location</t>
  </si>
  <si>
    <t>Fee, amount</t>
  </si>
  <si>
    <t>Additional data</t>
  </si>
  <si>
    <t>Currency code, transaction</t>
  </si>
  <si>
    <t>Currency code, reconcilliation</t>
  </si>
  <si>
    <t>BIN Currency code</t>
  </si>
  <si>
    <t>Account identification 1</t>
  </si>
  <si>
    <t>Account identification 2</t>
  </si>
  <si>
    <t>Channel ID</t>
  </si>
  <si>
    <t>Terminal type</t>
  </si>
  <si>
    <t>Mini statement data 1</t>
  </si>
  <si>
    <t>Private field</t>
  </si>
  <si>
    <t>Mini statement data 2</t>
  </si>
  <si>
    <t xml:space="preserve"> Request Amount</t>
  </si>
  <si>
    <t>BIN Currency code, transaction</t>
  </si>
  <si>
    <t>Acq_inst</t>
  </si>
  <si>
    <t>Settlement Amount</t>
  </si>
  <si>
    <t>Card Holder Billing Amount</t>
  </si>
  <si>
    <t>ACQ Fee</t>
  </si>
  <si>
    <t>ISS Fee</t>
  </si>
  <si>
    <t>NBC Fee</t>
  </si>
  <si>
    <t>BNB Fee</t>
  </si>
  <si>
    <t>Card Holder Conversion Rate</t>
  </si>
  <si>
    <t>Orig data DE56</t>
  </si>
  <si>
    <t>T24 DE48 - ledger sign</t>
  </si>
  <si>
    <t>T24 DE48 - ledger amount</t>
  </si>
  <si>
    <t>T24 DE48 - aval sign</t>
  </si>
  <si>
    <t>T24 DE48 - aval amount</t>
  </si>
  <si>
    <t>T24 DE48 - filler 1</t>
  </si>
  <si>
    <t>T24 DE48 - account currency</t>
  </si>
  <si>
    <t>NBC DE90 - Orig MTI</t>
  </si>
  <si>
    <t>NBC DE90 - Orig DE11</t>
  </si>
  <si>
    <t>NBC DE90 - Orig DE7</t>
  </si>
  <si>
    <t>NBC DE90 - Orig DE32</t>
  </si>
  <si>
    <t>NBC DE90 - Orig DE33</t>
  </si>
  <si>
    <t>NBC Orig Key data - DE7</t>
  </si>
  <si>
    <t>NBC Orig Key data - DE11</t>
  </si>
  <si>
    <t>NBC Orig Key data - DE32</t>
  </si>
  <si>
    <t>Transport data</t>
  </si>
  <si>
    <t>Transaction destination</t>
  </si>
  <si>
    <t>Transaction originator</t>
  </si>
  <si>
    <t>Card accepter name/location</t>
  </si>
  <si>
    <t>Mini statement data</t>
  </si>
  <si>
    <t>Billing Amount</t>
  </si>
  <si>
    <t>Transaction Date Time</t>
  </si>
  <si>
    <t>Time , local transaction</t>
  </si>
  <si>
    <t>Date , local transaction</t>
  </si>
  <si>
    <t>Date, Settlement</t>
  </si>
  <si>
    <t>Date, Capture</t>
  </si>
  <si>
    <t>MCC</t>
  </si>
  <si>
    <t>POS Condition Code</t>
  </si>
  <si>
    <t>Transaction Fee</t>
  </si>
  <si>
    <t>Billing Currency code</t>
  </si>
  <si>
    <t>Private, Acquirer ID</t>
  </si>
  <si>
    <t>Response Code</t>
  </si>
  <si>
    <t>Additional Amounts</t>
  </si>
  <si>
    <t>Original data elements</t>
  </si>
  <si>
    <t>Network Management Code</t>
  </si>
  <si>
    <t>Billing Currency Code</t>
  </si>
  <si>
    <t>Account Identification 1</t>
  </si>
  <si>
    <t>Account Identification 2</t>
  </si>
  <si>
    <t>Mini Statement</t>
  </si>
  <si>
    <t>Transaction Fee, Amount</t>
  </si>
  <si>
    <t>POS condition code</t>
  </si>
  <si>
    <t>Card acceptor number</t>
  </si>
  <si>
    <t>Account detail</t>
  </si>
  <si>
    <t>Card accepter number</t>
  </si>
  <si>
    <t>Primary account number</t>
  </si>
  <si>
    <t>Processing code</t>
  </si>
  <si>
    <t>Amount, Transaction</t>
  </si>
  <si>
    <t>Transmission DateTime</t>
  </si>
  <si>
    <t>Time, Local Transaction</t>
  </si>
  <si>
    <t>Date, Local Transaction</t>
  </si>
  <si>
    <t>Merchant type</t>
  </si>
  <si>
    <t>Point of service condition code</t>
  </si>
  <si>
    <t>Acquiring Institution Id Code</t>
  </si>
  <si>
    <t>Retrieval reference number</t>
  </si>
  <si>
    <t>Card Acceptor Terminal Identification</t>
  </si>
  <si>
    <t>Card Acceptor Identification Code</t>
  </si>
  <si>
    <t>Billing currency code</t>
  </si>
  <si>
    <t xml:space="preserve">Advice/reason code </t>
  </si>
  <si>
    <t>Billing amount</t>
  </si>
  <si>
    <t>Additional amounts</t>
  </si>
  <si>
    <t>Mini statement</t>
  </si>
  <si>
    <t>Transmission Date and Time</t>
  </si>
  <si>
    <t>Network Management Information Code</t>
  </si>
  <si>
    <t>Time, local transaction</t>
  </si>
  <si>
    <t>Private Data</t>
  </si>
  <si>
    <t>Additional Data - Private</t>
  </si>
  <si>
    <t>Reserved for Private Use</t>
  </si>
  <si>
    <t>Additional Data, Private</t>
  </si>
  <si>
    <t>Amount, Settlement</t>
  </si>
  <si>
    <t>Amount, Cardholder billing</t>
  </si>
  <si>
    <t>Card holder billing fee</t>
  </si>
  <si>
    <t>Settlement conversion rate</t>
  </si>
  <si>
    <t>Cardholder conversion rate</t>
  </si>
  <si>
    <t>Date, local transaction</t>
  </si>
  <si>
    <t>Date, settlement</t>
  </si>
  <si>
    <t>Acquiring Institution Country Code</t>
  </si>
  <si>
    <t>POS entry mode</t>
  </si>
  <si>
    <t>Amount, transaction fee</t>
  </si>
  <si>
    <t>Amount, settlement fee</t>
  </si>
  <si>
    <t>Card accepter terminal</t>
  </si>
  <si>
    <t>Card accepter identification code</t>
  </si>
  <si>
    <t>Card accepter Name and Location</t>
  </si>
  <si>
    <t>Transaction Currency Code</t>
  </si>
  <si>
    <t>Settlement Currency Code</t>
  </si>
  <si>
    <t>Cardholder billing Currency Code</t>
  </si>
  <si>
    <t>PIN data</t>
  </si>
  <si>
    <t>Security related control information</t>
  </si>
  <si>
    <t>ICC data</t>
  </si>
  <si>
    <t>Receiving Institution ID Code</t>
  </si>
  <si>
    <t>From Account Identifier</t>
  </si>
  <si>
    <t>To Account Identification</t>
  </si>
  <si>
    <t>Message Authentication Code</t>
  </si>
  <si>
    <t>Replacement Amount</t>
  </si>
  <si>
    <t>PRIORITY</t>
  </si>
  <si>
    <t>F_CHECK</t>
  </si>
  <si>
    <t>F_WRITE</t>
  </si>
  <si>
    <t>Insert/Update/Delete?</t>
  </si>
  <si>
    <t>Field_desc</t>
  </si>
  <si>
    <t>Cond_desc</t>
  </si>
  <si>
    <t>Value_desc</t>
  </si>
  <si>
    <t>Conv_desc</t>
  </si>
  <si>
    <t>Rule descriptions</t>
  </si>
  <si>
    <t>DELETE statement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</si>
  <si>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</si>
  <si>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</si>
  <si>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</si>
  <si>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</si>
  <si>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</si>
  <si>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</si>
  <si>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</si>
  <si>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</si>
  <si>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</si>
  <si>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</si>
  <si>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</si>
  <si>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</si>
  <si>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</si>
  <si>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</si>
  <si>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</si>
  <si>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</si>
  <si>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</si>
  <si>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</si>
  <si>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</si>
  <si>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</si>
  <si>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</si>
  <si>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</si>
  <si>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</si>
  <si>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</si>
  <si>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</si>
  <si>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</si>
  <si>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</si>
  <si>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</si>
  <si>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</si>
  <si>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</si>
  <si>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</si>
  <si>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</si>
  <si>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</si>
  <si>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</si>
  <si>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</si>
  <si>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</si>
  <si>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</si>
  <si>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</si>
  <si>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</si>
  <si>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</si>
  <si>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</si>
  <si>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</si>
  <si>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</si>
  <si>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</si>
  <si>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</si>
  <si>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</si>
  <si>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</si>
  <si>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</si>
  <si>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</si>
  <si>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</si>
  <si>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</si>
  <si>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</si>
  <si>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</si>
  <si>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</si>
  <si>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</si>
  <si>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</si>
  <si>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</si>
  <si>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</si>
  <si>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</si>
  <si>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</si>
  <si>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</si>
  <si>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ACLT24fmt</t>
  </si>
  <si>
    <t>I</t>
  </si>
  <si>
    <t>1210</t>
  </si>
  <si>
    <t>1035</t>
  </si>
  <si>
    <t>9999</t>
  </si>
  <si>
    <t>O</t>
  </si>
  <si>
    <t>1031</t>
  </si>
  <si>
    <t>1804</t>
  </si>
  <si>
    <t>1814</t>
  </si>
  <si>
    <t>810</t>
  </si>
  <si>
    <t>1041</t>
  </si>
  <si>
    <t>1420</t>
  </si>
  <si>
    <t>1430</t>
  </si>
  <si>
    <t>2016</t>
  </si>
  <si>
    <t>1230</t>
  </si>
  <si>
    <t>2017</t>
  </si>
  <si>
    <t>2116</t>
  </si>
  <si>
    <t>2117</t>
  </si>
  <si>
    <t>1100</t>
  </si>
  <si>
    <t>9012</t>
  </si>
  <si>
    <t>1110</t>
  </si>
  <si>
    <t>9002</t>
  </si>
  <si>
    <t>9001</t>
  </si>
  <si>
    <t>1120</t>
  </si>
  <si>
    <t>9016</t>
  </si>
  <si>
    <t>Bankanywherefmt</t>
  </si>
  <si>
    <t>NBCfmt</t>
  </si>
  <si>
    <t>420</t>
  </si>
  <si>
    <t>1049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</si>
  <si>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</si>
  <si>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</si>
  <si>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</si>
  <si>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</si>
  <si>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</si>
  <si>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</si>
  <si>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</si>
  <si>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</si>
  <si>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CONV_TYPE_REPLACE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</si>
  <si>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</si>
  <si>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</si>
  <si>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</si>
  <si>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</si>
  <si>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</si>
  <si>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</si>
  <si>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</si>
  <si>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</si>
  <si>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</si>
  <si>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</si>
  <si>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</si>
  <si>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</si>
  <si>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</si>
  <si>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</si>
  <si>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</si>
  <si>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</si>
  <si>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</si>
  <si>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</si>
  <si>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</si>
  <si>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</si>
  <si>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</si>
  <si>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</si>
  <si>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</si>
  <si>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</si>
  <si>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</si>
  <si>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</si>
  <si>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</si>
  <si>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</si>
  <si>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</si>
  <si>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</si>
  <si>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</si>
  <si>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</si>
  <si>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</si>
  <si>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</si>
  <si>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</si>
  <si>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</si>
  <si>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 xml:space="preserve">FLD_LENGTH_LLLH </t>
  </si>
  <si>
    <t xml:space="preserve">FLD_LENGTH_LH </t>
  </si>
  <si>
    <t>784</t>
  </si>
  <si>
    <t>Composite, Acc2 open | acc2 curr</t>
  </si>
  <si>
    <t>463</t>
  </si>
  <si>
    <t>Tag, SVT_ACCT2_OPEN</t>
  </si>
  <si>
    <t>309</t>
  </si>
  <si>
    <t>Money Fields UM_ACCT2_CURR</t>
  </si>
  <si>
    <t>310</t>
  </si>
  <si>
    <t>|309,310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</si>
</sst>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0"/>
  <sheetViews>
    <sheetView workbookViewId="0">
      <pane ySplit="3" topLeftCell="A4" activePane="bottomLeft" state="frozen"/>
      <selection pane="bottomLeft" activeCell="G258" sqref="G258:G260"/>
    </sheetView>
  </sheetViews>
  <sheetFormatPr defaultRowHeight="14.5" x14ac:dyDescent="0.35"/>
  <cols>
    <col min="1" max="1" width="13.453125" style="3" bestFit="1" customWidth="1"/>
    <col min="2" max="2" width="14.453125" style="3" bestFit="1" customWidth="1"/>
    <col min="3" max="3" width="18.1796875" style="3" bestFit="1" customWidth="1"/>
    <col min="4" max="4" width="31.81640625" style="3" bestFit="1" customWidth="1"/>
    <col min="5" max="5" width="38.54296875" style="3" bestFit="1" customWidth="1"/>
    <col min="6" max="8" width="8.453125" style="3" customWidth="1"/>
    <col min="9" max="9" width="19.54296875" style="3" bestFit="1" customWidth="1"/>
    <col min="10" max="10" width="22.26953125" style="3" customWidth="1"/>
  </cols>
  <sheetData>
    <row r="1" spans="1:12" ht="14.5" customHeight="1" x14ac:dyDescent="0.35">
      <c r="A1" s="1" t="s">
        <v>0</v>
      </c>
      <c r="C1">
        <f>MAX(A:A)+1</f>
        <v>1</v>
      </c>
    </row>
    <row r="3" spans="1:12" s="1" customFormat="1" ht="14.5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 ht="14.5" customHeight="1" x14ac:dyDescent="0.35">
      <c r="A4" t="s">
        <v>12</v>
      </c>
      <c r="B4" t="s">
        <v>13</v>
      </c>
      <c r="C4" t="s">
        <v>13</v>
      </c>
      <c r="D4" s="2"/>
      <c r="E4" s="2" t="s">
        <v>14</v>
      </c>
      <c r="F4" s="2"/>
      <c r="G4" s="2"/>
      <c r="H4" s="2"/>
      <c r="I4" t="str">
        <f>VLOOKUP(B4,Dictionary!$A$2:$B$9,2,FALSE)</f>
        <v xml:space="preserve">VALUE_TYPE_CONST </v>
      </c>
      <c r="J4" t="str">
        <f>VLOOKUP(C4,Dictionary!$D$2:$E$8,2,FALSE)</f>
        <v xml:space="preserve">VAL_SUBTYPE_STR </v>
      </c>
      <c r="K4" t="str">
        <f t="shared" ref="K4:K67" si="0">"Insert into UFMT_VALUE (VALUE_ID, VALUE_TYPE, VALUE_SUBTYPE, VALUE, DESCRIPTION) Values ('"&amp;A4&amp;"', '"&amp;B4&amp;"', '"&amp;C4&amp;"', '"&amp;D4&amp;"', '"&amp;E4&amp;"');"</f>
        <v>Insert into UFMT_VALUE (VALUE_ID, VALUE_TYPE, VALUE_SUBTYPE, VALUE, DESCRIPTION) Values ('1', '0', '0', '', 'Const, empty string');</v>
      </c>
      <c r="L4" t="str">
        <f t="shared" ref="L4:L67" si="1">"Update UFMT_VALUE Set (VALUE_TYPE, VALUE_SUBTYPE, VALUE, DESCRIPTION) = ( Select '"&amp;B4&amp;"', '"&amp;C4&amp;"', '"&amp;D4&amp;"', '"&amp;E4&amp;"' from DUAL) WHERE VALUE_ID = '"&amp;A4&amp;"';"</f>
        <v>Update UFMT_VALUE Set (VALUE_TYPE, VALUE_SUBTYPE, VALUE, DESCRIPTION) = ( Select '0', '0', '', 'Const, empty string' from DUAL) WHERE VALUE_ID = '1';</v>
      </c>
    </row>
    <row r="5" spans="1:12" ht="14.5" customHeight="1" x14ac:dyDescent="0.35">
      <c r="A5" t="s">
        <v>15</v>
      </c>
      <c r="B5" t="s">
        <v>12</v>
      </c>
      <c r="C5" t="s">
        <v>13</v>
      </c>
      <c r="D5" s="2" t="s">
        <v>12</v>
      </c>
      <c r="E5" s="2" t="s">
        <v>16</v>
      </c>
      <c r="F5" s="2"/>
      <c r="G5" s="2"/>
      <c r="H5" s="2"/>
      <c r="I5" t="str">
        <f>VLOOKUP(B5,Dictionary!$A$2:$B$9,2,FALSE)</f>
        <v xml:space="preserve">VALUE_TYPE_UMF </v>
      </c>
      <c r="J5" t="str">
        <f>VLOOKUP(C5,Dictionary!$D$2:$E$8,2,FALSE)</f>
        <v xml:space="preserve">VAL_SUBTYPE_STR </v>
      </c>
      <c r="K5" t="str">
        <f t="shared" si="0"/>
        <v>Insert into UFMT_VALUE (VALUE_ID, VALUE_TYPE, VALUE_SUBTYPE, VALUE, DESCRIPTION) Values ('2', '1', '0', '1', 'Tag, SVT_CARD_NUM');</v>
      </c>
      <c r="L5" t="str">
        <f t="shared" si="1"/>
        <v>Update UFMT_VALUE Set (VALUE_TYPE, VALUE_SUBTYPE, VALUE, DESCRIPTION) = ( Select '1', '0', '1', 'Tag, SVT_CARD_NUM' from DUAL) WHERE VALUE_ID = '2';</v>
      </c>
    </row>
    <row r="6" spans="1:12" ht="14.5" customHeight="1" x14ac:dyDescent="0.35">
      <c r="A6" t="s">
        <v>17</v>
      </c>
      <c r="B6" t="s">
        <v>12</v>
      </c>
      <c r="C6" t="s">
        <v>12</v>
      </c>
      <c r="D6" s="2" t="s">
        <v>18</v>
      </c>
      <c r="E6" s="2" t="s">
        <v>19</v>
      </c>
      <c r="F6" s="2"/>
      <c r="G6" s="2"/>
      <c r="H6" s="2"/>
      <c r="I6" t="str">
        <f>VLOOKUP(B6,Dictionary!$A$2:$B$9,2,FALSE)</f>
        <v xml:space="preserve">VALUE_TYPE_UMF </v>
      </c>
      <c r="J6" t="str">
        <f>VLOOKUP(C6,Dictionary!$D$2:$E$8,2,FALSE)</f>
        <v xml:space="preserve">VAL_SUBTYPE_INT </v>
      </c>
      <c r="K6" t="str">
        <f t="shared" si="0"/>
        <v>Insert into UFMT_VALUE (VALUE_ID, VALUE_TYPE, VALUE_SUBTYPE, VALUE, DESCRIPTION) Values ('3', '1', '1', '145', 'Tag, SVT_TXN_TYPE');</v>
      </c>
      <c r="L6" t="str">
        <f t="shared" si="1"/>
        <v>Update UFMT_VALUE Set (VALUE_TYPE, VALUE_SUBTYPE, VALUE, DESCRIPTION) = ( Select '1', '1', '145', 'Tag, SVT_TXN_TYPE' from DUAL) WHERE VALUE_ID = '3';</v>
      </c>
    </row>
    <row r="7" spans="1:12" ht="14.5" customHeight="1" x14ac:dyDescent="0.35">
      <c r="A7" t="s">
        <v>20</v>
      </c>
      <c r="B7" t="s">
        <v>12</v>
      </c>
      <c r="C7" t="s">
        <v>12</v>
      </c>
      <c r="D7" s="2" t="s">
        <v>21</v>
      </c>
      <c r="E7" s="2" t="s">
        <v>22</v>
      </c>
      <c r="F7" s="2"/>
      <c r="G7" s="2"/>
      <c r="H7" s="2"/>
      <c r="I7" t="str">
        <f>VLOOKUP(B7,Dictionary!$A$2:$B$9,2,FALSE)</f>
        <v xml:space="preserve">VALUE_TYPE_UMF </v>
      </c>
      <c r="J7" t="str">
        <f>VLOOKUP(C7,Dictionary!$D$2:$E$8,2,FALSE)</f>
        <v xml:space="preserve">VAL_SUBTYPE_INT </v>
      </c>
      <c r="K7" t="str">
        <f t="shared" si="0"/>
        <v>Insert into UFMT_VALUE (VALUE_ID, VALUE_TYPE, VALUE_SUBTYPE, VALUE, DESCRIPTION) Values ('4', '1', '1', '52', 'Tag, SVT_ACCT1_TYPE');</v>
      </c>
      <c r="L7" t="str">
        <f t="shared" si="1"/>
        <v>Update UFMT_VALUE Set (VALUE_TYPE, VALUE_SUBTYPE, VALUE, DESCRIPTION) = ( Select '1', '1', '52', 'Tag, SVT_ACCT1_TYPE' from DUAL) WHERE VALUE_ID = '4';</v>
      </c>
    </row>
    <row r="8" spans="1:12" ht="14.5" customHeight="1" x14ac:dyDescent="0.35">
      <c r="A8" t="s">
        <v>23</v>
      </c>
      <c r="B8" t="s">
        <v>12</v>
      </c>
      <c r="C8" t="s">
        <v>12</v>
      </c>
      <c r="D8" s="2" t="s">
        <v>24</v>
      </c>
      <c r="E8" s="2" t="s">
        <v>25</v>
      </c>
      <c r="F8" s="2"/>
      <c r="G8" s="2"/>
      <c r="H8" s="2"/>
      <c r="I8" t="str">
        <f>VLOOKUP(B8,Dictionary!$A$2:$B$9,2,FALSE)</f>
        <v xml:space="preserve">VALUE_TYPE_UMF </v>
      </c>
      <c r="J8" t="str">
        <f>VLOOKUP(C8,Dictionary!$D$2:$E$8,2,FALSE)</f>
        <v xml:space="preserve">VAL_SUBTYPE_INT </v>
      </c>
      <c r="K8" t="str">
        <f t="shared" si="0"/>
        <v>Insert into UFMT_VALUE (VALUE_ID, VALUE_TYPE, VALUE_SUBTYPE, VALUE, DESCRIPTION) Values ('5', '1', '1', '53', 'Tag, SVT_ACCT2_TYPE');</v>
      </c>
      <c r="L8" t="str">
        <f t="shared" si="1"/>
        <v>Update UFMT_VALUE Set (VALUE_TYPE, VALUE_SUBTYPE, VALUE, DESCRIPTION) = ( Select '1', '1', '53', 'Tag, SVT_ACCT2_TYPE' from DUAL) WHERE VALUE_ID = '5';</v>
      </c>
    </row>
    <row r="9" spans="1:12" ht="14.5" customHeight="1" x14ac:dyDescent="0.35">
      <c r="A9" t="s">
        <v>26</v>
      </c>
      <c r="B9" t="s">
        <v>17</v>
      </c>
      <c r="C9" t="s">
        <v>13</v>
      </c>
      <c r="D9" s="2" t="s">
        <v>27</v>
      </c>
      <c r="E9" s="2" t="s">
        <v>28</v>
      </c>
      <c r="F9" s="2"/>
      <c r="G9" s="2"/>
      <c r="H9" s="2"/>
      <c r="I9" t="str">
        <f>VLOOKUP(B9,Dictionary!$A$2:$B$9,2,FALSE)</f>
        <v xml:space="preserve">VALUE_TYPE_COMPLEX </v>
      </c>
      <c r="J9" t="str">
        <f>VLOOKUP(C9,Dictionary!$D$2:$E$8,2,FALSE)</f>
        <v xml:space="preserve">VAL_SUBTYPE_STR </v>
      </c>
      <c r="K9" t="str">
        <f t="shared" si="0"/>
        <v>Insert into UFMT_VALUE (VALUE_ID, VALUE_TYPE, VALUE_SUBTYPE, VALUE, DESCRIPTION) Values ('6', '3', '0', '3:1,4:2,5:2', 'Composite, Processing code');</v>
      </c>
      <c r="L9" t="str">
        <f t="shared" si="1"/>
        <v>Update UFMT_VALUE Set (VALUE_TYPE, VALUE_SUBTYPE, VALUE, DESCRIPTION) = ( Select '3', '0', '3:1,4:2,5:2', 'Composite, Processing code' from DUAL) WHERE VALUE_ID = '6';</v>
      </c>
    </row>
    <row r="10" spans="1:12" ht="14.5" customHeight="1" x14ac:dyDescent="0.35">
      <c r="A10" t="s">
        <v>29</v>
      </c>
      <c r="B10" t="s">
        <v>12</v>
      </c>
      <c r="C10" t="s">
        <v>20</v>
      </c>
      <c r="D10" s="2" t="s">
        <v>30</v>
      </c>
      <c r="E10" s="2" t="s">
        <v>31</v>
      </c>
      <c r="F10" s="2"/>
      <c r="G10" s="2"/>
      <c r="H10" s="2"/>
      <c r="I10" t="str">
        <f>VLOOKUP(B10,Dictionary!$A$2:$B$9,2,FALSE)</f>
        <v xml:space="preserve">VALUE_TYPE_UMF </v>
      </c>
      <c r="J10" t="str">
        <f>VLOOKUP(C10,Dictionary!$D$2:$E$8,2,FALSE)</f>
        <v xml:space="preserve">VAL_SUBTYPE_FLOAT_IP </v>
      </c>
      <c r="K10" t="str">
        <f t="shared" si="0"/>
        <v>Insert into UFMT_VALUE (VALUE_ID, VALUE_TYPE, VALUE_SUBTYPE, VALUE, DESCRIPTION) Values ('7', '1', '4', '82', 'Tag, SVT_TXN_AMOUNT');</v>
      </c>
      <c r="L10" t="str">
        <f t="shared" si="1"/>
        <v>Update UFMT_VALUE Set (VALUE_TYPE, VALUE_SUBTYPE, VALUE, DESCRIPTION) = ( Select '1', '4', '82', 'Tag, SVT_TXN_AMOUNT' from DUAL) WHERE VALUE_ID = '7';</v>
      </c>
    </row>
    <row r="11" spans="1:12" ht="14.5" customHeight="1" x14ac:dyDescent="0.35">
      <c r="A11" t="s">
        <v>32</v>
      </c>
      <c r="B11" t="s">
        <v>12</v>
      </c>
      <c r="C11" t="s">
        <v>26</v>
      </c>
      <c r="D11" s="2" t="s">
        <v>33</v>
      </c>
      <c r="E11" s="2" t="s">
        <v>34</v>
      </c>
      <c r="F11" s="2"/>
      <c r="G11" s="2"/>
      <c r="H11" s="2"/>
      <c r="I11" t="str">
        <f>VLOOKUP(B11,Dictionary!$A$2:$B$9,2,FALSE)</f>
        <v xml:space="preserve">VALUE_TYPE_UMF </v>
      </c>
      <c r="J11" t="str">
        <f>VLOOKUP(C11,Dictionary!$D$2:$E$8,2,FALSE)</f>
        <v xml:space="preserve">VAL_SUBTYPE_BINARY </v>
      </c>
      <c r="K11" t="str">
        <f t="shared" si="0"/>
        <v>Insert into UFMT_VALUE (VALUE_ID, VALUE_TYPE, VALUE_SUBTYPE, VALUE, DESCRIPTION) Values ('8', '1', '6', '87', 'Tag, SVT_TXN_AMT_A1CUR, binary');</v>
      </c>
      <c r="L11" t="str">
        <f t="shared" si="1"/>
        <v>Update UFMT_VALUE Set (VALUE_TYPE, VALUE_SUBTYPE, VALUE, DESCRIPTION) = ( Select '1', '6', '87', 'Tag, SVT_TXN_AMT_A1CUR, binary' from DUAL) WHERE VALUE_ID = '8';</v>
      </c>
    </row>
    <row r="12" spans="1:12" ht="14.5" customHeight="1" x14ac:dyDescent="0.35">
      <c r="A12" t="s">
        <v>35</v>
      </c>
      <c r="B12" t="s">
        <v>12</v>
      </c>
      <c r="C12" t="s">
        <v>12</v>
      </c>
      <c r="D12" s="2" t="s">
        <v>33</v>
      </c>
      <c r="E12" s="2" t="s">
        <v>36</v>
      </c>
      <c r="F12" s="2"/>
      <c r="G12" s="2"/>
      <c r="H12" s="2"/>
      <c r="I12" t="str">
        <f>VLOOKUP(B12,Dictionary!$A$2:$B$9,2,FALSE)</f>
        <v xml:space="preserve">VALUE_TYPE_UMF </v>
      </c>
      <c r="J12" t="str">
        <f>VLOOKUP(C12,Dictionary!$D$2:$E$8,2,FALSE)</f>
        <v xml:space="preserve">VAL_SUBTYPE_INT </v>
      </c>
      <c r="K12" t="str">
        <f t="shared" si="0"/>
        <v>Insert into UFMT_VALUE (VALUE_ID, VALUE_TYPE, VALUE_SUBTYPE, VALUE, DESCRIPTION) Values ('9', '1', '1', '87', 'Tag, SVT_TXN_AMT_A1CUR, integer');</v>
      </c>
      <c r="L12" t="str">
        <f t="shared" si="1"/>
        <v>Update UFMT_VALUE Set (VALUE_TYPE, VALUE_SUBTYPE, VALUE, DESCRIPTION) = ( Select '1', '1', '87', 'Tag, SVT_TXN_AMT_A1CUR, integer' from DUAL) WHERE VALUE_ID = '9';</v>
      </c>
    </row>
    <row r="13" spans="1:12" ht="14.5" customHeight="1" x14ac:dyDescent="0.35">
      <c r="A13" t="s">
        <v>37</v>
      </c>
      <c r="B13" t="s">
        <v>12</v>
      </c>
      <c r="C13" t="s">
        <v>26</v>
      </c>
      <c r="D13" s="2" t="s">
        <v>38</v>
      </c>
      <c r="E13" s="2" t="s">
        <v>39</v>
      </c>
      <c r="F13" s="2"/>
      <c r="G13" s="2"/>
      <c r="H13" s="2"/>
      <c r="I13" t="str">
        <f>VLOOKUP(B13,Dictionary!$A$2:$B$9,2,FALSE)</f>
        <v xml:space="preserve">VALUE_TYPE_UMF </v>
      </c>
      <c r="J13" t="str">
        <f>VLOOKUP(C13,Dictionary!$D$2:$E$8,2,FALSE)</f>
        <v xml:space="preserve">VAL_SUBTYPE_BINARY </v>
      </c>
      <c r="K13" t="str">
        <f t="shared" si="0"/>
        <v>Insert into UFMT_VALUE (VALUE_ID, VALUE_TYPE, VALUE_SUBTYPE, VALUE, DESCRIPTION) Values ('10', '1', '6', '94', 'Tag, SVT_ACCT1_RATE, binary');</v>
      </c>
      <c r="L13" t="str">
        <f t="shared" si="1"/>
        <v>Update UFMT_VALUE Set (VALUE_TYPE, VALUE_SUBTYPE, VALUE, DESCRIPTION) = ( Select '1', '6', '94', 'Tag, SVT_ACCT1_RATE, binary' from DUAL) WHERE VALUE_ID = '10';</v>
      </c>
    </row>
    <row r="14" spans="1:12" ht="14.5" customHeight="1" x14ac:dyDescent="0.35">
      <c r="A14" t="s">
        <v>40</v>
      </c>
      <c r="B14" t="s">
        <v>12</v>
      </c>
      <c r="C14" t="s">
        <v>20</v>
      </c>
      <c r="D14" s="2" t="s">
        <v>38</v>
      </c>
      <c r="E14" s="2" t="s">
        <v>41</v>
      </c>
      <c r="F14" s="2"/>
      <c r="G14" s="2"/>
      <c r="H14" s="2"/>
      <c r="I14" t="str">
        <f>VLOOKUP(B14,Dictionary!$A$2:$B$9,2,FALSE)</f>
        <v xml:space="preserve">VALUE_TYPE_UMF </v>
      </c>
      <c r="J14" t="str">
        <f>VLOOKUP(C14,Dictionary!$D$2:$E$8,2,FALSE)</f>
        <v xml:space="preserve">VAL_SUBTYPE_FLOAT_IP </v>
      </c>
      <c r="K14" t="str">
        <f t="shared" si="0"/>
        <v>Insert into UFMT_VALUE (VALUE_ID, VALUE_TYPE, VALUE_SUBTYPE, VALUE, DESCRIPTION) Values ('11', '1', '4', '94', 'Tag, SVT_ACCT1_RATE, integer');</v>
      </c>
      <c r="L14" t="str">
        <f t="shared" si="1"/>
        <v>Update UFMT_VALUE Set (VALUE_TYPE, VALUE_SUBTYPE, VALUE, DESCRIPTION) = ( Select '1', '4', '94', 'Tag, SVT_ACCT1_RATE, integer' from DUAL) WHERE VALUE_ID = '11';</v>
      </c>
    </row>
    <row r="15" spans="1:12" ht="14.5" customHeight="1" x14ac:dyDescent="0.35">
      <c r="A15" t="s">
        <v>42</v>
      </c>
      <c r="B15" t="s">
        <v>12</v>
      </c>
      <c r="C15" t="s">
        <v>12</v>
      </c>
      <c r="D15" s="2" t="s">
        <v>20</v>
      </c>
      <c r="E15" s="2" t="s">
        <v>43</v>
      </c>
      <c r="F15" s="2"/>
      <c r="G15" s="2"/>
      <c r="H15" s="2"/>
      <c r="I15" t="str">
        <f>VLOOKUP(B15,Dictionary!$A$2:$B$9,2,FALSE)</f>
        <v xml:space="preserve">VALUE_TYPE_UMF </v>
      </c>
      <c r="J15" t="str">
        <f>VLOOKUP(C15,Dictionary!$D$2:$E$8,2,FALSE)</f>
        <v xml:space="preserve">VAL_SUBTYPE_INT </v>
      </c>
      <c r="K15" t="str">
        <f t="shared" si="0"/>
        <v>Insert into UFMT_VALUE (VALUE_ID, VALUE_TYPE, VALUE_SUBTYPE, VALUE, DESCRIPTION) Values ('12', '1', '1', '4', 'Tag, SVT_SV_TRACE');</v>
      </c>
      <c r="L15" t="str">
        <f t="shared" si="1"/>
        <v>Update UFMT_VALUE Set (VALUE_TYPE, VALUE_SUBTYPE, VALUE, DESCRIPTION) = ( Select '1', '1', '4', 'Tag, SVT_SV_TRACE' from DUAL) WHERE VALUE_ID = '12';</v>
      </c>
    </row>
    <row r="16" spans="1:12" ht="14.5" customHeight="1" x14ac:dyDescent="0.35">
      <c r="A16" t="s">
        <v>44</v>
      </c>
      <c r="B16" t="s">
        <v>12</v>
      </c>
      <c r="C16" t="s">
        <v>12</v>
      </c>
      <c r="D16" s="2" t="s">
        <v>45</v>
      </c>
      <c r="E16" s="2" t="s">
        <v>46</v>
      </c>
      <c r="F16" s="2"/>
      <c r="G16" s="2"/>
      <c r="H16" s="2"/>
      <c r="I16" t="str">
        <f>VLOOKUP(B16,Dictionary!$A$2:$B$9,2,FALSE)</f>
        <v xml:space="preserve">VALUE_TYPE_UMF </v>
      </c>
      <c r="J16" t="str">
        <f>VLOOKUP(C16,Dictionary!$D$2:$E$8,2,FALSE)</f>
        <v xml:space="preserve">VAL_SUBTYPE_INT </v>
      </c>
      <c r="K16" t="str">
        <f t="shared" si="0"/>
        <v>Insert into UFMT_VALUE (VALUE_ID, VALUE_TYPE, VALUE_SUBTYPE, VALUE, DESCRIPTION) Values ('13', '1', '1', '46', 'Tag, SVT_ACQ_SW_DATE');</v>
      </c>
      <c r="L16" t="str">
        <f t="shared" si="1"/>
        <v>Update UFMT_VALUE Set (VALUE_TYPE, VALUE_SUBTYPE, VALUE, DESCRIPTION) = ( Select '1', '1', '46', 'Tag, SVT_ACQ_SW_DATE' from DUAL) WHERE VALUE_ID = '13';</v>
      </c>
    </row>
    <row r="17" spans="1:12" ht="14.5" customHeight="1" x14ac:dyDescent="0.35">
      <c r="A17" t="s">
        <v>47</v>
      </c>
      <c r="B17" t="s">
        <v>12</v>
      </c>
      <c r="C17" t="s">
        <v>12</v>
      </c>
      <c r="D17" s="2" t="s">
        <v>48</v>
      </c>
      <c r="E17" s="2" t="s">
        <v>49</v>
      </c>
      <c r="F17" s="2"/>
      <c r="G17" s="2"/>
      <c r="H17" s="2"/>
      <c r="I17" t="str">
        <f>VLOOKUP(B17,Dictionary!$A$2:$B$9,2,FALSE)</f>
        <v xml:space="preserve">VALUE_TYPE_UMF </v>
      </c>
      <c r="J17" t="str">
        <f>VLOOKUP(C17,Dictionary!$D$2:$E$8,2,FALSE)</f>
        <v xml:space="preserve">VAL_SUBTYPE_INT </v>
      </c>
      <c r="K17" t="str">
        <f t="shared" si="0"/>
        <v>Insert into UFMT_VALUE (VALUE_ID, VALUE_TYPE, VALUE_SUBTYPE, VALUE, DESCRIPTION) Values ('14', '1', '1', '47', 'Tag, SVT_ACQ_SW_TIME');</v>
      </c>
      <c r="L17" t="str">
        <f t="shared" si="1"/>
        <v>Update UFMT_VALUE Set (VALUE_TYPE, VALUE_SUBTYPE, VALUE, DESCRIPTION) = ( Select '1', '1', '47', 'Tag, SVT_ACQ_SW_TIME' from DUAL) WHERE VALUE_ID = '14';</v>
      </c>
    </row>
    <row r="18" spans="1:12" ht="14.5" customHeight="1" x14ac:dyDescent="0.35">
      <c r="A18" t="s">
        <v>50</v>
      </c>
      <c r="B18" t="s">
        <v>17</v>
      </c>
      <c r="C18" t="s">
        <v>13</v>
      </c>
      <c r="D18" s="2" t="s">
        <v>51</v>
      </c>
      <c r="E18" s="2" t="s">
        <v>52</v>
      </c>
      <c r="F18" s="2"/>
      <c r="G18" s="2"/>
      <c r="H18" s="2"/>
      <c r="I18" t="str">
        <f>VLOOKUP(B18,Dictionary!$A$2:$B$9,2,FALSE)</f>
        <v xml:space="preserve">VALUE_TYPE_COMPLEX </v>
      </c>
      <c r="J18" t="str">
        <f>VLOOKUP(C18,Dictionary!$D$2:$E$8,2,FALSE)</f>
        <v xml:space="preserve">VAL_SUBTYPE_STR </v>
      </c>
      <c r="K18" t="str">
        <f t="shared" si="0"/>
        <v>Insert into UFMT_VALUE (VALUE_ID, VALUE_TYPE, VALUE_SUBTYPE, VALUE, DESCRIPTION) Values ('15', '3', '0', '13:3,14:7', 'Composite, Date and time');</v>
      </c>
      <c r="L18" t="str">
        <f t="shared" si="1"/>
        <v>Update UFMT_VALUE Set (VALUE_TYPE, VALUE_SUBTYPE, VALUE, DESCRIPTION) = ( Select '3', '0', '13:3,14:7', 'Composite, Date and time' from DUAL) WHERE VALUE_ID = '15';</v>
      </c>
    </row>
    <row r="19" spans="1:12" x14ac:dyDescent="0.35">
      <c r="A19" t="s">
        <v>53</v>
      </c>
      <c r="B19" t="s">
        <v>12</v>
      </c>
      <c r="C19" t="s">
        <v>12</v>
      </c>
      <c r="D19" s="2" t="s">
        <v>54</v>
      </c>
      <c r="E19" s="2" t="s">
        <v>55</v>
      </c>
      <c r="F19" s="2"/>
      <c r="G19" s="2"/>
      <c r="H19" s="2"/>
      <c r="I19" t="str">
        <f>VLOOKUP(B19,Dictionary!$A$2:$B$9,2,FALSE)</f>
        <v xml:space="preserve">VALUE_TYPE_UMF </v>
      </c>
      <c r="J19" t="str">
        <f>VLOOKUP(C19,Dictionary!$D$2:$E$8,2,FALSE)</f>
        <v xml:space="preserve">VAL_SUBTYPE_INT </v>
      </c>
      <c r="K19" t="str">
        <f t="shared" si="0"/>
        <v>Insert into UFMT_VALUE (VALUE_ID, VALUE_TYPE, VALUE_SUBTYPE, VALUE, DESCRIPTION) Values ('16', '1', '1', '105', 'Tag, SVT_ACQ_STTL_DATE');</v>
      </c>
      <c r="L19" t="str">
        <f t="shared" si="1"/>
        <v>Update UFMT_VALUE Set (VALUE_TYPE, VALUE_SUBTYPE, VALUE, DESCRIPTION) = ( Select '1', '1', '105', 'Tag, SVT_ACQ_STTL_DATE' from DUAL) WHERE VALUE_ID = '16';</v>
      </c>
    </row>
    <row r="20" spans="1:12" x14ac:dyDescent="0.35">
      <c r="A20" t="s">
        <v>56</v>
      </c>
      <c r="B20" t="s">
        <v>12</v>
      </c>
      <c r="C20" t="s">
        <v>12</v>
      </c>
      <c r="D20" s="2" t="s">
        <v>57</v>
      </c>
      <c r="E20" s="2" t="s">
        <v>58</v>
      </c>
      <c r="F20" s="2"/>
      <c r="G20" s="2"/>
      <c r="H20" s="2"/>
      <c r="I20" t="str">
        <f>VLOOKUP(B20,Dictionary!$A$2:$B$9,2,FALSE)</f>
        <v xml:space="preserve">VALUE_TYPE_UMF </v>
      </c>
      <c r="J20" t="str">
        <f>VLOOKUP(C20,Dictionary!$D$2:$E$8,2,FALSE)</f>
        <v xml:space="preserve">VAL_SUBTYPE_INT </v>
      </c>
      <c r="K20" t="str">
        <f t="shared" si="0"/>
        <v>Insert into UFMT_VALUE (VALUE_ID, VALUE_TYPE, VALUE_SUBTYPE, VALUE, DESCRIPTION) Values ('17', '1', '1', '75', 'Tag, SVT_ISS_STTL_DATE');</v>
      </c>
      <c r="L20" t="str">
        <f t="shared" si="1"/>
        <v>Update UFMT_VALUE Set (VALUE_TYPE, VALUE_SUBTYPE, VALUE, DESCRIPTION) = ( Select '1', '1', '75', 'Tag, SVT_ISS_STTL_DATE' from DUAL) WHERE VALUE_ID = '17';</v>
      </c>
    </row>
    <row r="21" spans="1:12" x14ac:dyDescent="0.35">
      <c r="A21" t="s">
        <v>59</v>
      </c>
      <c r="B21" t="s">
        <v>12</v>
      </c>
      <c r="C21" t="s">
        <v>12</v>
      </c>
      <c r="D21" s="2" t="s">
        <v>60</v>
      </c>
      <c r="E21" s="2" t="s">
        <v>61</v>
      </c>
      <c r="F21" s="2"/>
      <c r="G21" s="2"/>
      <c r="H21" s="2"/>
      <c r="I21" t="str">
        <f>VLOOKUP(B21,Dictionary!$A$2:$B$9,2,FALSE)</f>
        <v xml:space="preserve">VALUE_TYPE_UMF </v>
      </c>
      <c r="J21" t="str">
        <f>VLOOKUP(C21,Dictionary!$D$2:$E$8,2,FALSE)</f>
        <v xml:space="preserve">VAL_SUBTYPE_INT </v>
      </c>
      <c r="K21" t="str">
        <f t="shared" si="0"/>
        <v>Insert into UFMT_VALUE (VALUE_ID, VALUE_TYPE, VALUE_SUBTYPE, VALUE, DESCRIPTION) Values ('18', '1', '1', '44', 'Tag, SVT_SV_DATE');</v>
      </c>
      <c r="L21" t="str">
        <f t="shared" si="1"/>
        <v>Update UFMT_VALUE Set (VALUE_TYPE, VALUE_SUBTYPE, VALUE, DESCRIPTION) = ( Select '1', '1', '44', 'Tag, SVT_SV_DATE' from DUAL) WHERE VALUE_ID = '18';</v>
      </c>
    </row>
    <row r="22" spans="1:12" x14ac:dyDescent="0.35">
      <c r="A22" t="s">
        <v>62</v>
      </c>
      <c r="B22" t="s">
        <v>13</v>
      </c>
      <c r="C22" t="s">
        <v>13</v>
      </c>
      <c r="D22" s="2" t="s">
        <v>63</v>
      </c>
      <c r="E22" s="2" t="s">
        <v>64</v>
      </c>
      <c r="F22" s="2"/>
      <c r="G22" s="2"/>
      <c r="H22" s="2"/>
      <c r="I22" t="str">
        <f>VLOOKUP(B22,Dictionary!$A$2:$B$9,2,FALSE)</f>
        <v xml:space="preserve">VALUE_TYPE_CONST </v>
      </c>
      <c r="J22" t="str">
        <f>VLOOKUP(C22,Dictionary!$D$2:$E$8,2,FALSE)</f>
        <v xml:space="preserve">VAL_SUBTYPE_STR </v>
      </c>
      <c r="K22" t="str">
        <f t="shared" si="0"/>
        <v>Insert into UFMT_VALUE (VALUE_ID, VALUE_TYPE, VALUE_SUBTYPE, VALUE, DESCRIPTION) Values ('19', '0', '0', '200', 'Const, Functional code');</v>
      </c>
      <c r="L22" t="str">
        <f t="shared" si="1"/>
        <v>Update UFMT_VALUE Set (VALUE_TYPE, VALUE_SUBTYPE, VALUE, DESCRIPTION) = ( Select '0', '0', '200', 'Const, Functional code' from DUAL) WHERE VALUE_ID = '19';</v>
      </c>
    </row>
    <row r="23" spans="1:12" x14ac:dyDescent="0.35">
      <c r="A23" t="s">
        <v>65</v>
      </c>
      <c r="B23" t="s">
        <v>12</v>
      </c>
      <c r="C23" t="s">
        <v>13</v>
      </c>
      <c r="D23" s="2" t="s">
        <v>66</v>
      </c>
      <c r="E23" s="2" t="s">
        <v>67</v>
      </c>
      <c r="F23" s="2"/>
      <c r="G23" s="2"/>
      <c r="H23" s="2"/>
      <c r="I23" t="str">
        <f>VLOOKUP(B23,Dictionary!$A$2:$B$9,2,FALSE)</f>
        <v xml:space="preserve">VALUE_TYPE_UMF </v>
      </c>
      <c r="J23" t="str">
        <f>VLOOKUP(C23,Dictionary!$D$2:$E$8,2,FALSE)</f>
        <v xml:space="preserve">VAL_SUBTYPE_STR </v>
      </c>
      <c r="K23" t="str">
        <f t="shared" si="0"/>
        <v>Insert into UFMT_VALUE (VALUE_ID, VALUE_TYPE, VALUE_SUBTYPE, VALUE, DESCRIPTION) Values ('20', '1', '0', '113', 'Tag, SVT_ISO_SRC_ACQID');</v>
      </c>
      <c r="L23" t="str">
        <f t="shared" si="1"/>
        <v>Update UFMT_VALUE Set (VALUE_TYPE, VALUE_SUBTYPE, VALUE, DESCRIPTION) = ( Select '1', '0', '113', 'Tag, SVT_ISO_SRC_ACQID' from DUAL) WHERE VALUE_ID = '20';</v>
      </c>
    </row>
    <row r="24" spans="1:12" x14ac:dyDescent="0.35">
      <c r="A24" t="s">
        <v>68</v>
      </c>
      <c r="B24" t="s">
        <v>12</v>
      </c>
      <c r="C24" t="s">
        <v>13</v>
      </c>
      <c r="D24" s="2" t="s">
        <v>69</v>
      </c>
      <c r="E24" s="2" t="s">
        <v>70</v>
      </c>
      <c r="F24" s="2"/>
      <c r="G24" s="2"/>
      <c r="H24" s="2"/>
      <c r="I24" t="str">
        <f>VLOOKUP(B24,Dictionary!$A$2:$B$9,2,FALSE)</f>
        <v xml:space="preserve">VALUE_TYPE_UMF </v>
      </c>
      <c r="J24" t="str">
        <f>VLOOKUP(C24,Dictionary!$D$2:$E$8,2,FALSE)</f>
        <v xml:space="preserve">VAL_SUBTYPE_STR </v>
      </c>
      <c r="K24" t="str">
        <f t="shared" si="0"/>
        <v>Insert into UFMT_VALUE (VALUE_ID, VALUE_TYPE, VALUE_SUBTYPE, VALUE, DESCRIPTION) Values ('21', '1', '0', '114', 'Tag, SVT_ISO_FW_INSTID');</v>
      </c>
      <c r="L24" t="str">
        <f t="shared" si="1"/>
        <v>Update UFMT_VALUE Set (VALUE_TYPE, VALUE_SUBTYPE, VALUE, DESCRIPTION) = ( Select '1', '0', '114', 'Tag, SVT_ISO_FW_INSTID' from DUAL) WHERE VALUE_ID = '21';</v>
      </c>
    </row>
    <row r="25" spans="1:12" x14ac:dyDescent="0.35">
      <c r="A25" t="s">
        <v>71</v>
      </c>
      <c r="B25" t="s">
        <v>12</v>
      </c>
      <c r="C25" t="s">
        <v>13</v>
      </c>
      <c r="D25" s="2" t="s">
        <v>72</v>
      </c>
      <c r="E25" s="2" t="s">
        <v>73</v>
      </c>
      <c r="F25" s="2"/>
      <c r="G25" s="2"/>
      <c r="H25" s="2"/>
      <c r="I25" t="str">
        <f>VLOOKUP(B25,Dictionary!$A$2:$B$9,2,FALSE)</f>
        <v xml:space="preserve">VALUE_TYPE_UMF </v>
      </c>
      <c r="J25" t="str">
        <f>VLOOKUP(C25,Dictionary!$D$2:$E$8,2,FALSE)</f>
        <v xml:space="preserve">VAL_SUBTYPE_STR </v>
      </c>
      <c r="K25" t="str">
        <f t="shared" si="0"/>
        <v>Insert into UFMT_VALUE (VALUE_ID, VALUE_TYPE, VALUE_SUBTYPE, VALUE, DESCRIPTION) Values ('22', '1', '0', '25', 'Tag, SVT_TRACK2');</v>
      </c>
      <c r="L25" t="str">
        <f t="shared" si="1"/>
        <v>Update UFMT_VALUE Set (VALUE_TYPE, VALUE_SUBTYPE, VALUE, DESCRIPTION) = ( Select '1', '0', '25', 'Tag, SVT_TRACK2' from DUAL) WHERE VALUE_ID = '22';</v>
      </c>
    </row>
    <row r="26" spans="1:12" x14ac:dyDescent="0.35">
      <c r="A26" t="s">
        <v>74</v>
      </c>
      <c r="B26" t="s">
        <v>12</v>
      </c>
      <c r="C26" t="s">
        <v>13</v>
      </c>
      <c r="D26" s="2" t="s">
        <v>75</v>
      </c>
      <c r="E26" s="2" t="s">
        <v>76</v>
      </c>
      <c r="F26" s="2"/>
      <c r="G26" s="2"/>
      <c r="H26" s="2"/>
      <c r="I26" t="str">
        <f>VLOOKUP(B26,Dictionary!$A$2:$B$9,2,FALSE)</f>
        <v xml:space="preserve">VALUE_TYPE_UMF </v>
      </c>
      <c r="J26" t="str">
        <f>VLOOKUP(C26,Dictionary!$D$2:$E$8,2,FALSE)</f>
        <v xml:space="preserve">VAL_SUBTYPE_STR </v>
      </c>
      <c r="K26" t="str">
        <f t="shared" si="0"/>
        <v>Insert into UFMT_VALUE (VALUE_ID, VALUE_TYPE, VALUE_SUBTYPE, VALUE, DESCRIPTION) Values ('23', '1', '0', '116', 'Tag, SVT_ISO_ACQ_RRN');</v>
      </c>
      <c r="L26" t="str">
        <f t="shared" si="1"/>
        <v>Update UFMT_VALUE Set (VALUE_TYPE, VALUE_SUBTYPE, VALUE, DESCRIPTION) = ( Select '1', '0', '116', 'Tag, SVT_ISO_ACQ_RRN' from DUAL) WHERE VALUE_ID = '23';</v>
      </c>
    </row>
    <row r="27" spans="1:12" x14ac:dyDescent="0.35">
      <c r="A27" t="s">
        <v>77</v>
      </c>
      <c r="B27" t="s">
        <v>12</v>
      </c>
      <c r="C27" t="s">
        <v>13</v>
      </c>
      <c r="D27" s="2" t="s">
        <v>78</v>
      </c>
      <c r="E27" s="2" t="s">
        <v>79</v>
      </c>
      <c r="F27" s="2"/>
      <c r="G27" s="2"/>
      <c r="H27" s="2"/>
      <c r="I27" t="str">
        <f>VLOOKUP(B27,Dictionary!$A$2:$B$9,2,FALSE)</f>
        <v xml:space="preserve">VALUE_TYPE_UMF </v>
      </c>
      <c r="J27" t="str">
        <f>VLOOKUP(C27,Dictionary!$D$2:$E$8,2,FALSE)</f>
        <v xml:space="preserve">VAL_SUBTYPE_STR </v>
      </c>
      <c r="K27" t="str">
        <f t="shared" si="0"/>
        <v>Insert into UFMT_VALUE (VALUE_ID, VALUE_TYPE, VALUE_SUBTYPE, VALUE, DESCRIPTION) Values ('24', '1', '0', '120', 'Tag, SVT_ISO_ISS_RESP');</v>
      </c>
      <c r="L27" t="str">
        <f t="shared" si="1"/>
        <v>Update UFMT_VALUE Set (VALUE_TYPE, VALUE_SUBTYPE, VALUE, DESCRIPTION) = ( Select '1', '0', '120', 'Tag, SVT_ISO_ISS_RESP' from DUAL) WHERE VALUE_ID = '24';</v>
      </c>
    </row>
    <row r="28" spans="1:12" x14ac:dyDescent="0.35">
      <c r="A28" t="s">
        <v>72</v>
      </c>
      <c r="B28" t="s">
        <v>12</v>
      </c>
      <c r="C28" t="s">
        <v>13</v>
      </c>
      <c r="D28" s="2" t="s">
        <v>80</v>
      </c>
      <c r="E28" s="2" t="s">
        <v>81</v>
      </c>
      <c r="F28" s="2"/>
      <c r="G28" s="2"/>
      <c r="H28" s="2"/>
      <c r="I28" t="str">
        <f>VLOOKUP(B28,Dictionary!$A$2:$B$9,2,FALSE)</f>
        <v xml:space="preserve">VALUE_TYPE_UMF </v>
      </c>
      <c r="J28" t="str">
        <f>VLOOKUP(C28,Dictionary!$D$2:$E$8,2,FALSE)</f>
        <v xml:space="preserve">VAL_SUBTYPE_STR </v>
      </c>
      <c r="K28" t="str">
        <f t="shared" si="0"/>
        <v>Insert into UFMT_VALUE (VALUE_ID, VALUE_TYPE, VALUE_SUBTYPE, VALUE, DESCRIPTION) Values ('25', '1', '0', '50', 'Tag, SVT_TERMINAL');</v>
      </c>
      <c r="L28" t="str">
        <f t="shared" si="1"/>
        <v>Update UFMT_VALUE Set (VALUE_TYPE, VALUE_SUBTYPE, VALUE, DESCRIPTION) = ( Select '1', '0', '50', 'Tag, SVT_TERMINAL' from DUAL) WHERE VALUE_ID = '25';</v>
      </c>
    </row>
    <row r="29" spans="1:12" x14ac:dyDescent="0.35">
      <c r="A29" t="s">
        <v>82</v>
      </c>
      <c r="B29" t="s">
        <v>12</v>
      </c>
      <c r="C29" t="s">
        <v>13</v>
      </c>
      <c r="D29" s="2" t="s">
        <v>83</v>
      </c>
      <c r="E29" s="2" t="s">
        <v>84</v>
      </c>
      <c r="F29" s="2"/>
      <c r="G29" s="2"/>
      <c r="H29" s="2"/>
      <c r="I29" t="str">
        <f>VLOOKUP(B29,Dictionary!$A$2:$B$9,2,FALSE)</f>
        <v xml:space="preserve">VALUE_TYPE_UMF </v>
      </c>
      <c r="J29" t="str">
        <f>VLOOKUP(C29,Dictionary!$D$2:$E$8,2,FALSE)</f>
        <v xml:space="preserve">VAL_SUBTYPE_STR </v>
      </c>
      <c r="K29" t="str">
        <f t="shared" si="0"/>
        <v>Insert into UFMT_VALUE (VALUE_ID, VALUE_TYPE, VALUE_SUBTYPE, VALUE, DESCRIPTION) Values ('26', '1', '0', '121', 'Tag, SVT_CC_ACCEPTOR');</v>
      </c>
      <c r="L29" t="str">
        <f t="shared" si="1"/>
        <v>Update UFMT_VALUE Set (VALUE_TYPE, VALUE_SUBTYPE, VALUE, DESCRIPTION) = ( Select '1', '0', '121', 'Tag, SVT_CC_ACCEPTOR' from DUAL) WHERE VALUE_ID = '26';</v>
      </c>
    </row>
    <row r="30" spans="1:12" x14ac:dyDescent="0.35">
      <c r="A30" t="s">
        <v>85</v>
      </c>
      <c r="B30" t="s">
        <v>12</v>
      </c>
      <c r="C30" t="s">
        <v>12</v>
      </c>
      <c r="D30" s="2" t="s">
        <v>86</v>
      </c>
      <c r="E30" s="2" t="s">
        <v>87</v>
      </c>
      <c r="F30" s="2"/>
      <c r="G30" s="2"/>
      <c r="H30" s="2"/>
      <c r="I30" t="str">
        <f>VLOOKUP(B30,Dictionary!$A$2:$B$9,2,FALSE)</f>
        <v xml:space="preserve">VALUE_TYPE_UMF </v>
      </c>
      <c r="J30" t="str">
        <f>VLOOKUP(C30,Dictionary!$D$2:$E$8,2,FALSE)</f>
        <v xml:space="preserve">VAL_SUBTYPE_INT </v>
      </c>
      <c r="K30" t="str">
        <f t="shared" si="0"/>
        <v>Insert into UFMT_VALUE (VALUE_ID, VALUE_TYPE, VALUE_SUBTYPE, VALUE, DESCRIPTION) Values ('27', '1', '1', '144', 'Tag, SVT_TERM_TYPE');</v>
      </c>
      <c r="L30" t="str">
        <f t="shared" si="1"/>
        <v>Update UFMT_VALUE Set (VALUE_TYPE, VALUE_SUBTYPE, VALUE, DESCRIPTION) = ( Select '1', '1', '144', 'Tag, SVT_TERM_TYPE' from DUAL) WHERE VALUE_ID = '27';</v>
      </c>
    </row>
    <row r="31" spans="1:12" x14ac:dyDescent="0.35">
      <c r="A31" t="s">
        <v>88</v>
      </c>
      <c r="B31" t="s">
        <v>13</v>
      </c>
      <c r="C31" t="s">
        <v>12</v>
      </c>
      <c r="D31" s="2" t="s">
        <v>12</v>
      </c>
      <c r="E31" s="2" t="s">
        <v>89</v>
      </c>
      <c r="F31" s="2"/>
      <c r="G31" s="2"/>
      <c r="H31" s="2"/>
      <c r="I31" t="str">
        <f>VLOOKUP(B31,Dictionary!$A$2:$B$9,2,FALSE)</f>
        <v xml:space="preserve">VALUE_TYPE_CONST </v>
      </c>
      <c r="J31" t="str">
        <f>VLOOKUP(C31,Dictionary!$D$2:$E$8,2,FALSE)</f>
        <v xml:space="preserve">VAL_SUBTYPE_INT </v>
      </c>
      <c r="K31" t="str">
        <f t="shared" si="0"/>
        <v>Insert into UFMT_VALUE (VALUE_ID, VALUE_TYPE, VALUE_SUBTYPE, VALUE, DESCRIPTION) Values ('28', '0', '1', '1', 'Const, ATM_TERM');</v>
      </c>
      <c r="L31" t="str">
        <f t="shared" si="1"/>
        <v>Update UFMT_VALUE Set (VALUE_TYPE, VALUE_SUBTYPE, VALUE, DESCRIPTION) = ( Select '0', '1', '1', 'Const, ATM_TERM' from DUAL) WHERE VALUE_ID = '28';</v>
      </c>
    </row>
    <row r="32" spans="1:12" x14ac:dyDescent="0.35">
      <c r="A32" t="s">
        <v>90</v>
      </c>
      <c r="B32" t="s">
        <v>13</v>
      </c>
      <c r="C32" t="s">
        <v>12</v>
      </c>
      <c r="D32" s="2" t="s">
        <v>15</v>
      </c>
      <c r="E32" s="2" t="s">
        <v>91</v>
      </c>
      <c r="F32" s="2"/>
      <c r="G32" s="2"/>
      <c r="H32" s="2"/>
      <c r="I32" t="str">
        <f>VLOOKUP(B32,Dictionary!$A$2:$B$9,2,FALSE)</f>
        <v xml:space="preserve">VALUE_TYPE_CONST </v>
      </c>
      <c r="J32" t="str">
        <f>VLOOKUP(C32,Dictionary!$D$2:$E$8,2,FALSE)</f>
        <v xml:space="preserve">VAL_SUBTYPE_INT </v>
      </c>
      <c r="K32" t="str">
        <f t="shared" si="0"/>
        <v>Insert into UFMT_VALUE (VALUE_ID, VALUE_TYPE, VALUE_SUBTYPE, VALUE, DESCRIPTION) Values ('29', '0', '1', '2', 'Const, POS_TERM');</v>
      </c>
      <c r="L32" t="str">
        <f t="shared" si="1"/>
        <v>Update UFMT_VALUE Set (VALUE_TYPE, VALUE_SUBTYPE, VALUE, DESCRIPTION) = ( Select '0', '1', '2', 'Const, POS_TERM' from DUAL) WHERE VALUE_ID = '29';</v>
      </c>
    </row>
    <row r="33" spans="1:12" x14ac:dyDescent="0.35">
      <c r="A33" t="s">
        <v>92</v>
      </c>
      <c r="B33" t="s">
        <v>12</v>
      </c>
      <c r="C33" t="s">
        <v>13</v>
      </c>
      <c r="D33" s="2" t="s">
        <v>93</v>
      </c>
      <c r="E33" s="2" t="s">
        <v>94</v>
      </c>
      <c r="F33" s="2"/>
      <c r="G33" s="2"/>
      <c r="H33" s="2"/>
      <c r="I33" t="str">
        <f>VLOOKUP(B33,Dictionary!$A$2:$B$9,2,FALSE)</f>
        <v xml:space="preserve">VALUE_TYPE_UMF </v>
      </c>
      <c r="J33" t="str">
        <f>VLOOKUP(C33,Dictionary!$D$2:$E$8,2,FALSE)</f>
        <v xml:space="preserve">VAL_SUBTYPE_STR </v>
      </c>
      <c r="K33" t="str">
        <f t="shared" si="0"/>
        <v>Insert into UFMT_VALUE (VALUE_ID, VALUE_TYPE, VALUE_SUBTYPE, VALUE, DESCRIPTION) Values ('30', '1', '0', '35', 'Tag, SVT_ADDR_NAME');</v>
      </c>
      <c r="L33" t="str">
        <f t="shared" si="1"/>
        <v>Update UFMT_VALUE Set (VALUE_TYPE, VALUE_SUBTYPE, VALUE, DESCRIPTION) = ( Select '1', '0', '35', 'Tag, SVT_ADDR_NAME' from DUAL) WHERE VALUE_ID = '30';</v>
      </c>
    </row>
    <row r="34" spans="1:12" x14ac:dyDescent="0.35">
      <c r="A34" t="s">
        <v>95</v>
      </c>
      <c r="B34" t="s">
        <v>12</v>
      </c>
      <c r="C34" t="s">
        <v>13</v>
      </c>
      <c r="D34" s="2" t="s">
        <v>96</v>
      </c>
      <c r="E34" s="2" t="s">
        <v>97</v>
      </c>
      <c r="F34" s="2"/>
      <c r="G34" s="2"/>
      <c r="H34" s="2"/>
      <c r="I34" t="str">
        <f>VLOOKUP(B34,Dictionary!$A$2:$B$9,2,FALSE)</f>
        <v xml:space="preserve">VALUE_TYPE_UMF </v>
      </c>
      <c r="J34" t="str">
        <f>VLOOKUP(C34,Dictionary!$D$2:$E$8,2,FALSE)</f>
        <v xml:space="preserve">VAL_SUBTYPE_STR </v>
      </c>
      <c r="K34" t="str">
        <f t="shared" si="0"/>
        <v>Insert into UFMT_VALUE (VALUE_ID, VALUE_TYPE, VALUE_SUBTYPE, VALUE, DESCRIPTION) Values ('31', '1', '0', '36', 'Tag, SVT_ADDR_STREET');</v>
      </c>
      <c r="L34" t="str">
        <f t="shared" si="1"/>
        <v>Update UFMT_VALUE Set (VALUE_TYPE, VALUE_SUBTYPE, VALUE, DESCRIPTION) = ( Select '1', '0', '36', 'Tag, SVT_ADDR_STREET' from DUAL) WHERE VALUE_ID = '31';</v>
      </c>
    </row>
    <row r="35" spans="1:12" x14ac:dyDescent="0.35">
      <c r="A35" t="s">
        <v>98</v>
      </c>
      <c r="B35" t="s">
        <v>12</v>
      </c>
      <c r="C35" t="s">
        <v>13</v>
      </c>
      <c r="D35" s="2" t="s">
        <v>99</v>
      </c>
      <c r="E35" s="2" t="s">
        <v>100</v>
      </c>
      <c r="F35" s="2"/>
      <c r="G35" s="2"/>
      <c r="H35" s="2"/>
      <c r="I35" t="str">
        <f>VLOOKUP(B35,Dictionary!$A$2:$B$9,2,FALSE)</f>
        <v xml:space="preserve">VALUE_TYPE_UMF </v>
      </c>
      <c r="J35" t="str">
        <f>VLOOKUP(C35,Dictionary!$D$2:$E$8,2,FALSE)</f>
        <v xml:space="preserve">VAL_SUBTYPE_STR </v>
      </c>
      <c r="K35" t="str">
        <f t="shared" si="0"/>
        <v>Insert into UFMT_VALUE (VALUE_ID, VALUE_TYPE, VALUE_SUBTYPE, VALUE, DESCRIPTION) Values ('32', '1', '0', '37', 'Tag, SVT_ADDR_CITY');</v>
      </c>
      <c r="L35" t="str">
        <f t="shared" si="1"/>
        <v>Update UFMT_VALUE Set (VALUE_TYPE, VALUE_SUBTYPE, VALUE, DESCRIPTION) = ( Select '1', '0', '37', 'Tag, SVT_ADDR_CITY' from DUAL) WHERE VALUE_ID = '32';</v>
      </c>
    </row>
    <row r="36" spans="1:12" x14ac:dyDescent="0.35">
      <c r="A36" t="s">
        <v>101</v>
      </c>
      <c r="B36" t="s">
        <v>12</v>
      </c>
      <c r="C36" t="s">
        <v>13</v>
      </c>
      <c r="D36" s="2" t="s">
        <v>102</v>
      </c>
      <c r="E36" s="2" t="s">
        <v>103</v>
      </c>
      <c r="F36" s="2"/>
      <c r="G36" s="2"/>
      <c r="H36" s="2"/>
      <c r="I36" t="str">
        <f>VLOOKUP(B36,Dictionary!$A$2:$B$9,2,FALSE)</f>
        <v xml:space="preserve">VALUE_TYPE_UMF </v>
      </c>
      <c r="J36" t="str">
        <f>VLOOKUP(C36,Dictionary!$D$2:$E$8,2,FALSE)</f>
        <v xml:space="preserve">VAL_SUBTYPE_STR </v>
      </c>
      <c r="K36" t="str">
        <f t="shared" si="0"/>
        <v>Insert into UFMT_VALUE (VALUE_ID, VALUE_TYPE, VALUE_SUBTYPE, VALUE, DESCRIPTION) Values ('33', '1', '0', '39', 'Tag, SVT_ADDR_COUNTRY');</v>
      </c>
      <c r="L36" t="str">
        <f t="shared" si="1"/>
        <v>Update UFMT_VALUE Set (VALUE_TYPE, VALUE_SUBTYPE, VALUE, DESCRIPTION) = ( Select '1', '0', '39', 'Tag, SVT_ADDR_COUNTRY' from DUAL) WHERE VALUE_ID = '33';</v>
      </c>
    </row>
    <row r="37" spans="1:12" x14ac:dyDescent="0.35">
      <c r="A37" t="s">
        <v>104</v>
      </c>
      <c r="B37" t="s">
        <v>12</v>
      </c>
      <c r="C37" t="s">
        <v>12</v>
      </c>
      <c r="D37" s="2" t="s">
        <v>105</v>
      </c>
      <c r="E37" s="2" t="s">
        <v>106</v>
      </c>
      <c r="F37" s="2"/>
      <c r="G37" s="2"/>
      <c r="H37" s="2"/>
      <c r="I37" t="str">
        <f>VLOOKUP(B37,Dictionary!$A$2:$B$9,2,FALSE)</f>
        <v xml:space="preserve">VALUE_TYPE_UMF </v>
      </c>
      <c r="J37" t="str">
        <f>VLOOKUP(C37,Dictionary!$D$2:$E$8,2,FALSE)</f>
        <v xml:space="preserve">VAL_SUBTYPE_INT </v>
      </c>
      <c r="K37" t="str">
        <f t="shared" si="0"/>
        <v>Insert into UFMT_VALUE (VALUE_ID, VALUE_TYPE, VALUE_SUBTYPE, VALUE, DESCRIPTION) Values ('34', '1', '1', '97', 'Tag, SVT_TXN_CURRENCY');</v>
      </c>
      <c r="L37" t="str">
        <f t="shared" si="1"/>
        <v>Update UFMT_VALUE Set (VALUE_TYPE, VALUE_SUBTYPE, VALUE, DESCRIPTION) = ( Select '1', '1', '97', 'Tag, SVT_TXN_CURRENCY' from DUAL) WHERE VALUE_ID = '34';</v>
      </c>
    </row>
    <row r="38" spans="1:12" x14ac:dyDescent="0.35">
      <c r="A38" t="s">
        <v>93</v>
      </c>
      <c r="B38" t="s">
        <v>12</v>
      </c>
      <c r="C38" t="s">
        <v>12</v>
      </c>
      <c r="D38" s="2" t="s">
        <v>107</v>
      </c>
      <c r="E38" s="2" t="s">
        <v>108</v>
      </c>
      <c r="F38" s="2"/>
      <c r="G38" s="2"/>
      <c r="H38" s="2"/>
      <c r="I38" t="str">
        <f>VLOOKUP(B38,Dictionary!$A$2:$B$9,2,FALSE)</f>
        <v xml:space="preserve">VALUE_TYPE_UMF </v>
      </c>
      <c r="J38" t="str">
        <f>VLOOKUP(C38,Dictionary!$D$2:$E$8,2,FALSE)</f>
        <v xml:space="preserve">VAL_SUBTYPE_INT </v>
      </c>
      <c r="K38" t="str">
        <f t="shared" si="0"/>
        <v>Insert into UFMT_VALUE (VALUE_ID, VALUE_TYPE, VALUE_SUBTYPE, VALUE, DESCRIPTION) Values ('35', '1', '1', '101', 'Tag, SVT_ACCT1_CURR');</v>
      </c>
      <c r="L38" t="str">
        <f t="shared" si="1"/>
        <v>Update UFMT_VALUE Set (VALUE_TYPE, VALUE_SUBTYPE, VALUE, DESCRIPTION) = ( Select '1', '1', '101', 'Tag, SVT_ACCT1_CURR' from DUAL) WHERE VALUE_ID = '35';</v>
      </c>
    </row>
    <row r="39" spans="1:12" x14ac:dyDescent="0.35">
      <c r="A39" t="s">
        <v>96</v>
      </c>
      <c r="B39" t="s">
        <v>12</v>
      </c>
      <c r="C39" t="s">
        <v>13</v>
      </c>
      <c r="D39" s="2" t="s">
        <v>109</v>
      </c>
      <c r="E39" s="2" t="s">
        <v>110</v>
      </c>
      <c r="F39" s="2"/>
      <c r="G39" s="2"/>
      <c r="H39" s="2"/>
      <c r="I39" t="str">
        <f>VLOOKUP(B39,Dictionary!$A$2:$B$9,2,FALSE)</f>
        <v xml:space="preserve">VALUE_TYPE_UMF </v>
      </c>
      <c r="J39" t="str">
        <f>VLOOKUP(C39,Dictionary!$D$2:$E$8,2,FALSE)</f>
        <v xml:space="preserve">VAL_SUBTYPE_STR </v>
      </c>
      <c r="K39" t="str">
        <f t="shared" si="0"/>
        <v>Insert into UFMT_VALUE (VALUE_ID, VALUE_TYPE, VALUE_SUBTYPE, VALUE, DESCRIPTION) Values ('36', '1', '0', '54', 'Tag, SVT_ACCT1_NO');</v>
      </c>
      <c r="L39" t="str">
        <f t="shared" si="1"/>
        <v>Update UFMT_VALUE Set (VALUE_TYPE, VALUE_SUBTYPE, VALUE, DESCRIPTION) = ( Select '1', '0', '54', 'Tag, SVT_ACCT1_NO' from DUAL) WHERE VALUE_ID = '36';</v>
      </c>
    </row>
    <row r="40" spans="1:12" x14ac:dyDescent="0.35">
      <c r="A40" t="s">
        <v>99</v>
      </c>
      <c r="B40" t="s">
        <v>12</v>
      </c>
      <c r="C40" t="s">
        <v>13</v>
      </c>
      <c r="D40" s="2" t="s">
        <v>111</v>
      </c>
      <c r="E40" s="2" t="s">
        <v>112</v>
      </c>
      <c r="F40" s="2"/>
      <c r="G40" s="2"/>
      <c r="H40" s="2"/>
      <c r="I40" t="str">
        <f>VLOOKUP(B40,Dictionary!$A$2:$B$9,2,FALSE)</f>
        <v xml:space="preserve">VALUE_TYPE_UMF </v>
      </c>
      <c r="J40" t="str">
        <f>VLOOKUP(C40,Dictionary!$D$2:$E$8,2,FALSE)</f>
        <v xml:space="preserve">VAL_SUBTYPE_STR </v>
      </c>
      <c r="K40" t="str">
        <f t="shared" si="0"/>
        <v>Insert into UFMT_VALUE (VALUE_ID, VALUE_TYPE, VALUE_SUBTYPE, VALUE, DESCRIPTION) Values ('37', '1', '0', '55', 'Tag, SVT_ACCT2_NO');</v>
      </c>
      <c r="L40" t="str">
        <f t="shared" si="1"/>
        <v>Update UFMT_VALUE Set (VALUE_TYPE, VALUE_SUBTYPE, VALUE, DESCRIPTION) = ( Select '1', '0', '55', 'Tag, SVT_ACCT2_NO' from DUAL) WHERE VALUE_ID = '37';</v>
      </c>
    </row>
    <row r="41" spans="1:12" x14ac:dyDescent="0.35">
      <c r="A41" t="s">
        <v>113</v>
      </c>
      <c r="B41" t="s">
        <v>13</v>
      </c>
      <c r="C41" t="s">
        <v>13</v>
      </c>
      <c r="D41" s="2" t="s">
        <v>114</v>
      </c>
      <c r="E41" s="2" t="s">
        <v>115</v>
      </c>
      <c r="F41" s="2"/>
      <c r="G41" s="2"/>
      <c r="H41" s="2"/>
      <c r="I41" t="str">
        <f>VLOOKUP(B41,Dictionary!$A$2:$B$9,2,FALSE)</f>
        <v xml:space="preserve">VALUE_TYPE_CONST </v>
      </c>
      <c r="J41" t="str">
        <f>VLOOKUP(C41,Dictionary!$D$2:$E$8,2,FALSE)</f>
        <v xml:space="preserve">VAL_SUBTYPE_STR </v>
      </c>
      <c r="K41" t="str">
        <f t="shared" si="0"/>
        <v>Insert into UFMT_VALUE (VALUE_ID, VALUE_TYPE, VALUE_SUBTYPE, VALUE, DESCRIPTION) Values ('38', '0', '0', 'SWT', 'Const, Channel ID Switch');</v>
      </c>
      <c r="L41" t="str">
        <f t="shared" si="1"/>
        <v>Update UFMT_VALUE Set (VALUE_TYPE, VALUE_SUBTYPE, VALUE, DESCRIPTION) = ( Select '0', '0', 'SWT', 'Const, Channel ID Switch' from DUAL) WHERE VALUE_ID = '38';</v>
      </c>
    </row>
    <row r="42" spans="1:12" x14ac:dyDescent="0.35">
      <c r="A42" t="s">
        <v>102</v>
      </c>
      <c r="B42" t="s">
        <v>13</v>
      </c>
      <c r="C42" t="s">
        <v>13</v>
      </c>
      <c r="D42" s="2"/>
      <c r="E42" s="2" t="s">
        <v>116</v>
      </c>
      <c r="F42" s="2"/>
      <c r="G42" s="2"/>
      <c r="H42" s="2"/>
      <c r="I42" t="str">
        <f>VLOOKUP(B42,Dictionary!$A$2:$B$9,2,FALSE)</f>
        <v xml:space="preserve">VALUE_TYPE_CONST </v>
      </c>
      <c r="J42" t="str">
        <f>VLOOKUP(C42,Dictionary!$D$2:$E$8,2,FALSE)</f>
        <v xml:space="preserve">VAL_SUBTYPE_STR </v>
      </c>
      <c r="K42" t="str">
        <f t="shared" si="0"/>
        <v>Insert into UFMT_VALUE (VALUE_ID, VALUE_TYPE, VALUE_SUBTYPE, VALUE, DESCRIPTION) Values ('39', '0', '0', '', 'Const, Skip');</v>
      </c>
      <c r="L42" t="str">
        <f t="shared" si="1"/>
        <v>Update UFMT_VALUE Set (VALUE_TYPE, VALUE_SUBTYPE, VALUE, DESCRIPTION) = ( Select '0', '0', '', 'Const, Skip' from DUAL) WHERE VALUE_ID = '39';</v>
      </c>
    </row>
    <row r="43" spans="1:12" x14ac:dyDescent="0.35">
      <c r="A43" t="s">
        <v>117</v>
      </c>
      <c r="B43" t="s">
        <v>12</v>
      </c>
      <c r="C43" t="s">
        <v>12</v>
      </c>
      <c r="D43" s="2" t="s">
        <v>15</v>
      </c>
      <c r="E43" s="2" t="s">
        <v>118</v>
      </c>
      <c r="F43" s="2"/>
      <c r="G43" s="2"/>
      <c r="H43" s="2"/>
      <c r="I43" t="str">
        <f>VLOOKUP(B43,Dictionary!$A$2:$B$9,2,FALSE)</f>
        <v xml:space="preserve">VALUE_TYPE_UMF </v>
      </c>
      <c r="J43" t="str">
        <f>VLOOKUP(C43,Dictionary!$D$2:$E$8,2,FALSE)</f>
        <v xml:space="preserve">VAL_SUBTYPE_INT </v>
      </c>
      <c r="K43" t="str">
        <f t="shared" si="0"/>
        <v>Insert into UFMT_VALUE (VALUE_ID, VALUE_TYPE, VALUE_SUBTYPE, VALUE, DESCRIPTION) Values ('40', '1', '1', '2', 'Tag, SVT_UTRANSNO');</v>
      </c>
      <c r="L43" t="str">
        <f t="shared" si="1"/>
        <v>Update UFMT_VALUE Set (VALUE_TYPE, VALUE_SUBTYPE, VALUE, DESCRIPTION) = ( Select '1', '1', '2', 'Tag, SVT_UTRANSNO' from DUAL) WHERE VALUE_ID = '40';</v>
      </c>
    </row>
    <row r="44" spans="1:12" x14ac:dyDescent="0.35">
      <c r="A44" t="s">
        <v>119</v>
      </c>
      <c r="B44" t="s">
        <v>13</v>
      </c>
      <c r="C44" t="s">
        <v>13</v>
      </c>
      <c r="D44" s="2" t="s">
        <v>120</v>
      </c>
      <c r="E44" s="2" t="s">
        <v>121</v>
      </c>
      <c r="F44" s="2"/>
      <c r="G44" s="2"/>
      <c r="H44" s="2"/>
      <c r="I44" t="str">
        <f>VLOOKUP(B44,Dictionary!$A$2:$B$9,2,FALSE)</f>
        <v xml:space="preserve">VALUE_TYPE_CONST </v>
      </c>
      <c r="J44" t="str">
        <f>VLOOKUP(C44,Dictionary!$D$2:$E$8,2,FALSE)</f>
        <v xml:space="preserve">VAL_SUBTYPE_STR </v>
      </c>
      <c r="K44" t="str">
        <f t="shared" si="0"/>
        <v>Insert into UFMT_VALUE (VALUE_ID, VALUE_TYPE, VALUE_SUBTYPE, VALUE, DESCRIPTION) Values ('41', '0', '0', '831', 'Const, Functional code for ECHO');</v>
      </c>
      <c r="L44" t="str">
        <f t="shared" si="1"/>
        <v>Update UFMT_VALUE Set (VALUE_TYPE, VALUE_SUBTYPE, VALUE, DESCRIPTION) = ( Select '0', '0', '831', 'Const, Functional code for ECHO' from DUAL) WHERE VALUE_ID = '41';</v>
      </c>
    </row>
    <row r="45" spans="1:12" x14ac:dyDescent="0.35">
      <c r="A45" t="s">
        <v>122</v>
      </c>
      <c r="B45" t="s">
        <v>13</v>
      </c>
      <c r="C45" t="s">
        <v>13</v>
      </c>
      <c r="D45" s="2" t="s">
        <v>123</v>
      </c>
      <c r="E45" s="2" t="s">
        <v>124</v>
      </c>
      <c r="F45" s="2"/>
      <c r="G45" s="2"/>
      <c r="H45" s="2"/>
      <c r="I45" t="str">
        <f>VLOOKUP(B45,Dictionary!$A$2:$B$9,2,FALSE)</f>
        <v xml:space="preserve">VALUE_TYPE_CONST </v>
      </c>
      <c r="J45" t="str">
        <f>VLOOKUP(C45,Dictionary!$D$2:$E$8,2,FALSE)</f>
        <v xml:space="preserve">VAL_SUBTYPE_STR </v>
      </c>
      <c r="K45" t="str">
        <f t="shared" si="0"/>
        <v>Insert into UFMT_VALUE (VALUE_ID, VALUE_TYPE, VALUE_SUBTYPE, VALUE, DESCRIPTION) Values ('42', '0', '0', '605127', 'Const, Destination ID');</v>
      </c>
      <c r="L45" t="str">
        <f t="shared" si="1"/>
        <v>Update UFMT_VALUE Set (VALUE_TYPE, VALUE_SUBTYPE, VALUE, DESCRIPTION) = ( Select '0', '0', '605127', 'Const, Destination ID' from DUAL) WHERE VALUE_ID = '42';</v>
      </c>
    </row>
    <row r="46" spans="1:12" x14ac:dyDescent="0.35">
      <c r="A46" t="s">
        <v>125</v>
      </c>
      <c r="B46" t="s">
        <v>13</v>
      </c>
      <c r="C46" t="s">
        <v>13</v>
      </c>
      <c r="D46" s="2" t="s">
        <v>123</v>
      </c>
      <c r="E46" s="2" t="s">
        <v>126</v>
      </c>
      <c r="F46" s="2"/>
      <c r="G46" s="2"/>
      <c r="H46" s="2"/>
      <c r="I46" t="str">
        <f>VLOOKUP(B46,Dictionary!$A$2:$B$9,2,FALSE)</f>
        <v xml:space="preserve">VALUE_TYPE_CONST </v>
      </c>
      <c r="J46" t="str">
        <f>VLOOKUP(C46,Dictionary!$D$2:$E$8,2,FALSE)</f>
        <v xml:space="preserve">VAL_SUBTYPE_STR </v>
      </c>
      <c r="K46" t="str">
        <f t="shared" si="0"/>
        <v>Insert into UFMT_VALUE (VALUE_ID, VALUE_TYPE, VALUE_SUBTYPE, VALUE, DESCRIPTION) Values ('43', '0', '0', '605127', 'Const, Originator ID');</v>
      </c>
      <c r="L46" t="str">
        <f t="shared" si="1"/>
        <v>Update UFMT_VALUE Set (VALUE_TYPE, VALUE_SUBTYPE, VALUE, DESCRIPTION) = ( Select '0', '0', '605127', 'Const, Originator ID' from DUAL) WHERE VALUE_ID = '43';</v>
      </c>
    </row>
    <row r="47" spans="1:12" x14ac:dyDescent="0.35">
      <c r="A47" t="s">
        <v>60</v>
      </c>
      <c r="B47" t="s">
        <v>12</v>
      </c>
      <c r="C47" t="s">
        <v>12</v>
      </c>
      <c r="D47" s="2" t="s">
        <v>127</v>
      </c>
      <c r="E47" s="2" t="s">
        <v>128</v>
      </c>
      <c r="F47" s="2"/>
      <c r="G47" s="2"/>
      <c r="H47" s="2"/>
      <c r="I47" t="str">
        <f>VLOOKUP(B47,Dictionary!$A$2:$B$9,2,FALSE)</f>
        <v xml:space="preserve">VALUE_TYPE_UMF </v>
      </c>
      <c r="J47" t="str">
        <f>VLOOKUP(C47,Dictionary!$D$2:$E$8,2,FALSE)</f>
        <v xml:space="preserve">VAL_SUBTYPE_INT </v>
      </c>
      <c r="K47" t="str">
        <f t="shared" si="0"/>
        <v>Insert into UFMT_VALUE (VALUE_ID, VALUE_TYPE, VALUE_SUBTYPE, VALUE, DESCRIPTION) Values ('44', '1', '1', '57', 'Tag, SVT_SV_RESP');</v>
      </c>
      <c r="L47" t="str">
        <f t="shared" si="1"/>
        <v>Update UFMT_VALUE Set (VALUE_TYPE, VALUE_SUBTYPE, VALUE, DESCRIPTION) = ( Select '1', '1', '57', 'Tag, SVT_SV_RESP' from DUAL) WHERE VALUE_ID = '44';</v>
      </c>
    </row>
    <row r="48" spans="1:12" x14ac:dyDescent="0.35">
      <c r="A48" t="s">
        <v>129</v>
      </c>
      <c r="B48" t="s">
        <v>13</v>
      </c>
      <c r="C48" t="s">
        <v>13</v>
      </c>
      <c r="D48" s="2" t="s">
        <v>130</v>
      </c>
      <c r="E48" s="2" t="s">
        <v>131</v>
      </c>
      <c r="F48" s="2"/>
      <c r="G48" s="2"/>
      <c r="H48" s="2"/>
      <c r="I48" t="str">
        <f>VLOOKUP(B48,Dictionary!$A$2:$B$9,2,FALSE)</f>
        <v xml:space="preserve">VALUE_TYPE_CONST </v>
      </c>
      <c r="J48" t="str">
        <f>VLOOKUP(C48,Dictionary!$D$2:$E$8,2,FALSE)</f>
        <v xml:space="preserve">VAL_SUBTYPE_STR </v>
      </c>
      <c r="K48" t="str">
        <f t="shared" si="0"/>
        <v>Insert into UFMT_VALUE (VALUE_ID, VALUE_TYPE, VALUE_SUBTYPE, VALUE, DESCRIPTION) Values ('45', '0', '0', '801', 'Const, Functional code for LOGIN');</v>
      </c>
      <c r="L48" t="str">
        <f t="shared" si="1"/>
        <v>Update UFMT_VALUE Set (VALUE_TYPE, VALUE_SUBTYPE, VALUE, DESCRIPTION) = ( Select '0', '0', '801', 'Const, Functional code for LOGIN' from DUAL) WHERE VALUE_ID = '45';</v>
      </c>
    </row>
    <row r="49" spans="1:12" x14ac:dyDescent="0.35">
      <c r="A49" t="s">
        <v>45</v>
      </c>
      <c r="B49" t="s">
        <v>12</v>
      </c>
      <c r="C49" t="s">
        <v>12</v>
      </c>
      <c r="D49" s="2" t="s">
        <v>132</v>
      </c>
      <c r="E49" s="2" t="s">
        <v>133</v>
      </c>
      <c r="F49" s="2"/>
      <c r="G49" s="2"/>
      <c r="H49" s="2"/>
      <c r="I49" t="str">
        <f>VLOOKUP(B49,Dictionary!$A$2:$B$9,2,FALSE)</f>
        <v xml:space="preserve">VALUE_TYPE_UMF </v>
      </c>
      <c r="J49" t="str">
        <f>VLOOKUP(C49,Dictionary!$D$2:$E$8,2,FALSE)</f>
        <v xml:space="preserve">VAL_SUBTYPE_INT </v>
      </c>
      <c r="K49" t="str">
        <f t="shared" si="0"/>
        <v>Insert into UFMT_VALUE (VALUE_ID, VALUE_TYPE, VALUE_SUBTYPE, VALUE, DESCRIPTION) Values ('46', '1', '1', '146', 'Tag, SVT_NTWM_MSGTYPE, integer');</v>
      </c>
      <c r="L49" t="str">
        <f t="shared" si="1"/>
        <v>Update UFMT_VALUE Set (VALUE_TYPE, VALUE_SUBTYPE, VALUE, DESCRIPTION) = ( Select '1', '1', '146', 'Tag, SVT_NTWM_MSGTYPE, integer' from DUAL) WHERE VALUE_ID = '46';</v>
      </c>
    </row>
    <row r="50" spans="1:12" x14ac:dyDescent="0.35">
      <c r="A50" t="s">
        <v>48</v>
      </c>
      <c r="B50" t="s">
        <v>12</v>
      </c>
      <c r="C50" t="s">
        <v>13</v>
      </c>
      <c r="D50" s="2" t="s">
        <v>134</v>
      </c>
      <c r="E50" s="2" t="s">
        <v>135</v>
      </c>
      <c r="F50" s="2"/>
      <c r="G50" s="2"/>
      <c r="H50" s="2"/>
      <c r="I50" t="str">
        <f>VLOOKUP(B50,Dictionary!$A$2:$B$9,2,FALSE)</f>
        <v xml:space="preserve">VALUE_TYPE_UMF </v>
      </c>
      <c r="J50" t="str">
        <f>VLOOKUP(C50,Dictionary!$D$2:$E$8,2,FALSE)</f>
        <v xml:space="preserve">VAL_SUBTYPE_STR </v>
      </c>
      <c r="K50" t="str">
        <f t="shared" si="0"/>
        <v>Insert into UFMT_VALUE (VALUE_ID, VALUE_TYPE, VALUE_SUBTYPE, VALUE, DESCRIPTION) Values ('47', '1', '0', '128', 'Tag, SVT_ACQ_TRACE_NO, string');</v>
      </c>
      <c r="L50" t="str">
        <f t="shared" si="1"/>
        <v>Update UFMT_VALUE Set (VALUE_TYPE, VALUE_SUBTYPE, VALUE, DESCRIPTION) = ( Select '1', '0', '128', 'Tag, SVT_ACQ_TRACE_NO, string' from DUAL) WHERE VALUE_ID = '47';</v>
      </c>
    </row>
    <row r="51" spans="1:12" x14ac:dyDescent="0.35">
      <c r="A51" t="s">
        <v>136</v>
      </c>
      <c r="B51" t="s">
        <v>23</v>
      </c>
      <c r="C51" t="s">
        <v>13</v>
      </c>
      <c r="D51" s="2" t="s">
        <v>12</v>
      </c>
      <c r="E51" s="2" t="s">
        <v>137</v>
      </c>
      <c r="F51" s="2"/>
      <c r="G51" s="2"/>
      <c r="H51" s="2"/>
      <c r="I51" t="str">
        <f>VLOOKUP(B51,Dictionary!$A$2:$B$9,2,FALSE)</f>
        <v xml:space="preserve">VALUE_TYPE_LOCAL </v>
      </c>
      <c r="J51" t="str">
        <f>VLOOKUP(C51,Dictionary!$D$2:$E$8,2,FALSE)</f>
        <v xml:space="preserve">VAL_SUBTYPE_STR </v>
      </c>
      <c r="K51" t="str">
        <f t="shared" si="0"/>
        <v>Insert into UFMT_VALUE (VALUE_ID, VALUE_TYPE, VALUE_SUBTYPE, VALUE, DESCRIPTION) Values ('48', '5', '0', '1', 'DE59 Transport data');</v>
      </c>
      <c r="L51" t="str">
        <f t="shared" si="1"/>
        <v>Update UFMT_VALUE Set (VALUE_TYPE, VALUE_SUBTYPE, VALUE, DESCRIPTION) = ( Select '5', '0', '1', 'DE59 Transport data' from DUAL) WHERE VALUE_ID = '48';</v>
      </c>
    </row>
    <row r="52" spans="1:12" x14ac:dyDescent="0.35">
      <c r="A52" t="s">
        <v>138</v>
      </c>
      <c r="B52" t="s">
        <v>12</v>
      </c>
      <c r="C52" t="s">
        <v>13</v>
      </c>
      <c r="D52" s="2" t="s">
        <v>139</v>
      </c>
      <c r="E52" s="2" t="s">
        <v>140</v>
      </c>
      <c r="F52" s="2"/>
      <c r="G52" s="2"/>
      <c r="H52" s="2"/>
      <c r="I52" t="str">
        <f>VLOOKUP(B52,Dictionary!$A$2:$B$9,2,FALSE)</f>
        <v xml:space="preserve">VALUE_TYPE_UMF </v>
      </c>
      <c r="J52" t="str">
        <f>VLOOKUP(C52,Dictionary!$D$2:$E$8,2,FALSE)</f>
        <v xml:space="preserve">VAL_SUBTYPE_STR </v>
      </c>
      <c r="K52" t="str">
        <f t="shared" si="0"/>
        <v>Insert into UFMT_VALUE (VALUE_ID, VALUE_TYPE, VALUE_SUBTYPE, VALUE, DESCRIPTION) Values ('49', '1', '0', '118', 'Tag, SVT_AUTH_ID_RESP, string');</v>
      </c>
      <c r="L52" t="str">
        <f t="shared" si="1"/>
        <v>Update UFMT_VALUE Set (VALUE_TYPE, VALUE_SUBTYPE, VALUE, DESCRIPTION) = ( Select '1', '0', '118', 'Tag, SVT_AUTH_ID_RESP, string' from DUAL) WHERE VALUE_ID = '49';</v>
      </c>
    </row>
    <row r="53" spans="1:12" x14ac:dyDescent="0.35">
      <c r="A53" t="s">
        <v>80</v>
      </c>
      <c r="B53" t="s">
        <v>23</v>
      </c>
      <c r="C53" t="s">
        <v>13</v>
      </c>
      <c r="D53" s="2" t="s">
        <v>15</v>
      </c>
      <c r="E53" s="2" t="s">
        <v>141</v>
      </c>
      <c r="F53" s="2"/>
      <c r="G53" s="2"/>
      <c r="H53" s="2"/>
      <c r="I53" t="str">
        <f>VLOOKUP(B53,Dictionary!$A$2:$B$9,2,FALSE)</f>
        <v xml:space="preserve">VALUE_TYPE_LOCAL </v>
      </c>
      <c r="J53" t="str">
        <f>VLOOKUP(C53,Dictionary!$D$2:$E$8,2,FALSE)</f>
        <v xml:space="preserve">VAL_SUBTYPE_STR </v>
      </c>
      <c r="K53" t="str">
        <f t="shared" si="0"/>
        <v>Insert into UFMT_VALUE (VALUE_ID, VALUE_TYPE, VALUE_SUBTYPE, VALUE, DESCRIPTION) Values ('50', '5', '0', '2', 'DE48 Additional data');</v>
      </c>
      <c r="L53" t="str">
        <f t="shared" si="1"/>
        <v>Update UFMT_VALUE Set (VALUE_TYPE, VALUE_SUBTYPE, VALUE, DESCRIPTION) = ( Select '5', '0', '2', 'DE48 Additional data' from DUAL) WHERE VALUE_ID = '50';</v>
      </c>
    </row>
    <row r="54" spans="1:12" x14ac:dyDescent="0.35">
      <c r="A54" t="s">
        <v>142</v>
      </c>
      <c r="B54" t="s">
        <v>13</v>
      </c>
      <c r="C54" t="s">
        <v>13</v>
      </c>
      <c r="D54" s="2" t="s">
        <v>143</v>
      </c>
      <c r="E54" s="2" t="s">
        <v>144</v>
      </c>
      <c r="F54" s="2"/>
      <c r="G54" s="2"/>
      <c r="H54" s="2"/>
      <c r="I54" t="str">
        <f>VLOOKUP(B54,Dictionary!$A$2:$B$9,2,FALSE)</f>
        <v xml:space="preserve">VALUE_TYPE_CONST </v>
      </c>
      <c r="J54" t="str">
        <f>VLOOKUP(C54,Dictionary!$D$2:$E$8,2,FALSE)</f>
        <v xml:space="preserve">VAL_SUBTYPE_STR </v>
      </c>
      <c r="K54" t="str">
        <f t="shared" si="0"/>
        <v>Insert into UFMT_VALUE (VALUE_ID, VALUE_TYPE, VALUE_SUBTYPE, VALUE, DESCRIPTION) Values ('51', '0', '0', '123', 'Const, Transport data');</v>
      </c>
      <c r="L54" t="str">
        <f t="shared" si="1"/>
        <v>Update UFMT_VALUE Set (VALUE_TYPE, VALUE_SUBTYPE, VALUE, DESCRIPTION) = ( Select '0', '0', '123', 'Const, Transport data' from DUAL) WHERE VALUE_ID = '51';</v>
      </c>
    </row>
    <row r="55" spans="1:12" x14ac:dyDescent="0.35">
      <c r="A55" t="s">
        <v>21</v>
      </c>
      <c r="B55" t="s">
        <v>13</v>
      </c>
      <c r="C55" t="s">
        <v>13</v>
      </c>
      <c r="D55" s="2" t="s">
        <v>145</v>
      </c>
      <c r="E55" s="2" t="s">
        <v>146</v>
      </c>
      <c r="F55" s="2"/>
      <c r="G55" s="2"/>
      <c r="H55" s="2"/>
      <c r="I55" t="str">
        <f>VLOOKUP(B55,Dictionary!$A$2:$B$9,2,FALSE)</f>
        <v xml:space="preserve">VALUE_TYPE_CONST </v>
      </c>
      <c r="J55" t="str">
        <f>VLOOKUP(C55,Dictionary!$D$2:$E$8,2,FALSE)</f>
        <v xml:space="preserve">VAL_SUBTYPE_STR </v>
      </c>
      <c r="K55" t="str">
        <f t="shared" si="0"/>
        <v>Insert into UFMT_VALUE (VALUE_ID, VALUE_TYPE, VALUE_SUBTYPE, VALUE, DESCRIPTION) Values ('52', '0', '0', '800', 'Const, Success resp code for LOGIN');</v>
      </c>
      <c r="L55" t="str">
        <f t="shared" si="1"/>
        <v>Update UFMT_VALUE Set (VALUE_TYPE, VALUE_SUBTYPE, VALUE, DESCRIPTION) = ( Select '0', '0', '800', 'Const, Success resp code for LOGIN' from DUAL) WHERE VALUE_ID = '52';</v>
      </c>
    </row>
    <row r="56" spans="1:12" x14ac:dyDescent="0.35">
      <c r="A56" t="s">
        <v>24</v>
      </c>
      <c r="B56" t="s">
        <v>23</v>
      </c>
      <c r="C56" t="s">
        <v>13</v>
      </c>
      <c r="D56" s="2" t="s">
        <v>17</v>
      </c>
      <c r="E56" s="2" t="s">
        <v>147</v>
      </c>
      <c r="F56" s="2"/>
      <c r="G56" s="2"/>
      <c r="H56" s="2"/>
      <c r="I56" t="str">
        <f>VLOOKUP(B56,Dictionary!$A$2:$B$9,2,FALSE)</f>
        <v xml:space="preserve">VALUE_TYPE_LOCAL </v>
      </c>
      <c r="J56" t="str">
        <f>VLOOKUP(C56,Dictionary!$D$2:$E$8,2,FALSE)</f>
        <v xml:space="preserve">VAL_SUBTYPE_STR </v>
      </c>
      <c r="K56" t="str">
        <f t="shared" si="0"/>
        <v>Insert into UFMT_VALUE (VALUE_ID, VALUE_TYPE, VALUE_SUBTYPE, VALUE, DESCRIPTION) Values ('53', '5', '0', '3', 'DE12, Saved locally');</v>
      </c>
      <c r="L56" t="str">
        <f t="shared" si="1"/>
        <v>Update UFMT_VALUE Set (VALUE_TYPE, VALUE_SUBTYPE, VALUE, DESCRIPTION) = ( Select '5', '0', '3', 'DE12, Saved locally' from DUAL) WHERE VALUE_ID = '53';</v>
      </c>
    </row>
    <row r="57" spans="1:12" x14ac:dyDescent="0.35">
      <c r="A57" t="s">
        <v>109</v>
      </c>
      <c r="B57" t="s">
        <v>23</v>
      </c>
      <c r="C57" t="s">
        <v>13</v>
      </c>
      <c r="D57" s="2" t="s">
        <v>20</v>
      </c>
      <c r="E57" s="2" t="s">
        <v>148</v>
      </c>
      <c r="F57" s="2"/>
      <c r="G57" s="2"/>
      <c r="H57" s="2"/>
      <c r="I57" t="str">
        <f>VLOOKUP(B57,Dictionary!$A$2:$B$9,2,FALSE)</f>
        <v xml:space="preserve">VALUE_TYPE_LOCAL </v>
      </c>
      <c r="J57" t="str">
        <f>VLOOKUP(C57,Dictionary!$D$2:$E$8,2,FALSE)</f>
        <v xml:space="preserve">VAL_SUBTYPE_STR </v>
      </c>
      <c r="K57" t="str">
        <f t="shared" si="0"/>
        <v>Insert into UFMT_VALUE (VALUE_ID, VALUE_TYPE, VALUE_SUBTYPE, VALUE, DESCRIPTION) Values ('54', '5', '0', '4', 'DE126, Saved locally');</v>
      </c>
      <c r="L57" t="str">
        <f t="shared" si="1"/>
        <v>Update UFMT_VALUE Set (VALUE_TYPE, VALUE_SUBTYPE, VALUE, DESCRIPTION) = ( Select '5', '0', '4', 'DE126, Saved locally' from DUAL) WHERE VALUE_ID = '54';</v>
      </c>
    </row>
    <row r="58" spans="1:12" x14ac:dyDescent="0.35">
      <c r="A58" t="s">
        <v>111</v>
      </c>
      <c r="B58" t="s">
        <v>17</v>
      </c>
      <c r="C58" t="s">
        <v>12</v>
      </c>
      <c r="D58" s="2" t="s">
        <v>149</v>
      </c>
      <c r="E58" s="2" t="s">
        <v>150</v>
      </c>
      <c r="F58" s="2"/>
      <c r="G58" s="2"/>
      <c r="H58" s="2"/>
      <c r="I58" t="str">
        <f>VLOOKUP(B58,Dictionary!$A$2:$B$9,2,FALSE)</f>
        <v xml:space="preserve">VALUE_TYPE_COMPLEX </v>
      </c>
      <c r="J58" t="str">
        <f>VLOOKUP(C58,Dictionary!$D$2:$E$8,2,FALSE)</f>
        <v xml:space="preserve">VAL_SUBTYPE_INT </v>
      </c>
      <c r="K58" t="str">
        <f t="shared" si="0"/>
        <v>Insert into UFMT_VALUE (VALUE_ID, VALUE_TYPE, VALUE_SUBTYPE, VALUE, DESCRIPTION) Values ('55', '3', '1', '56', 'Get Ledger balance');</v>
      </c>
      <c r="L58" t="str">
        <f t="shared" si="1"/>
        <v>Update UFMT_VALUE Set (VALUE_TYPE, VALUE_SUBTYPE, VALUE, DESCRIPTION) = ( Select '3', '1', '56', 'Get Ledger balance' from DUAL) WHERE VALUE_ID = '55';</v>
      </c>
    </row>
    <row r="59" spans="1:12" x14ac:dyDescent="0.35">
      <c r="A59" t="s">
        <v>149</v>
      </c>
      <c r="B59" t="s">
        <v>12</v>
      </c>
      <c r="C59" t="s">
        <v>13</v>
      </c>
      <c r="D59" s="2" t="s">
        <v>151</v>
      </c>
      <c r="E59" s="2" t="s">
        <v>152</v>
      </c>
      <c r="F59" s="2"/>
      <c r="G59" s="2"/>
      <c r="H59" s="2"/>
      <c r="I59" t="str">
        <f>VLOOKUP(B59,Dictionary!$A$2:$B$9,2,FALSE)</f>
        <v xml:space="preserve">VALUE_TYPE_UMF </v>
      </c>
      <c r="J59" t="str">
        <f>VLOOKUP(C59,Dictionary!$D$2:$E$8,2,FALSE)</f>
        <v xml:space="preserve">VAL_SUBTYPE_STR </v>
      </c>
      <c r="K59" t="str">
        <f t="shared" si="0"/>
        <v>Insert into UFMT_VALUE (VALUE_ID, VALUE_TYPE, VALUE_SUBTYPE, VALUE, DESCRIPTION) Values ('56', '1', '0', '148', 'Tag, SVT_ADDLDATA, string');</v>
      </c>
      <c r="L59" t="str">
        <f t="shared" si="1"/>
        <v>Update UFMT_VALUE Set (VALUE_TYPE, VALUE_SUBTYPE, VALUE, DESCRIPTION) = ( Select '1', '0', '148', 'Tag, SVT_ADDLDATA, string' from DUAL) WHERE VALUE_ID = '56';</v>
      </c>
    </row>
    <row r="60" spans="1:12" x14ac:dyDescent="0.35">
      <c r="A60" t="s">
        <v>127</v>
      </c>
      <c r="B60" t="s">
        <v>12</v>
      </c>
      <c r="C60" t="s">
        <v>17</v>
      </c>
      <c r="D60" s="2" t="s">
        <v>153</v>
      </c>
      <c r="E60" s="2" t="s">
        <v>154</v>
      </c>
      <c r="F60" s="2"/>
      <c r="G60" s="2"/>
      <c r="H60" s="2"/>
      <c r="I60" t="str">
        <f>VLOOKUP(B60,Dictionary!$A$2:$B$9,2,FALSE)</f>
        <v xml:space="preserve">VALUE_TYPE_UMF </v>
      </c>
      <c r="J60" t="str">
        <f>VLOOKUP(C60,Dictionary!$D$2:$E$8,2,FALSE)</f>
        <v xml:space="preserve">VAL_SUBTYPE_FLOAT </v>
      </c>
      <c r="K60" t="str">
        <f t="shared" si="0"/>
        <v>Insert into UFMT_VALUE (VALUE_ID, VALUE_TYPE, VALUE_SUBTYPE, VALUE, DESCRIPTION) Values ('57', '1', '3', '65', 'Tag, SVT_LDG_ACCT1_BAL');</v>
      </c>
      <c r="L60" t="str">
        <f t="shared" si="1"/>
        <v>Update UFMT_VALUE Set (VALUE_TYPE, VALUE_SUBTYPE, VALUE, DESCRIPTION) = ( Select '1', '3', '65', 'Tag, SVT_LDG_ACCT1_BAL' from DUAL) WHERE VALUE_ID = '57';</v>
      </c>
    </row>
    <row r="61" spans="1:12" x14ac:dyDescent="0.35">
      <c r="A61" t="s">
        <v>155</v>
      </c>
      <c r="B61" t="s">
        <v>12</v>
      </c>
      <c r="C61" t="s">
        <v>17</v>
      </c>
      <c r="D61" s="2" t="s">
        <v>156</v>
      </c>
      <c r="E61" s="2" t="s">
        <v>157</v>
      </c>
      <c r="F61" s="2"/>
      <c r="G61" s="2"/>
      <c r="H61" s="2"/>
      <c r="I61" t="str">
        <f>VLOOKUP(B61,Dictionary!$A$2:$B$9,2,FALSE)</f>
        <v xml:space="preserve">VALUE_TYPE_UMF </v>
      </c>
      <c r="J61" t="str">
        <f>VLOOKUP(C61,Dictionary!$D$2:$E$8,2,FALSE)</f>
        <v xml:space="preserve">VAL_SUBTYPE_FLOAT </v>
      </c>
      <c r="K61" t="str">
        <f t="shared" si="0"/>
        <v>Insert into UFMT_VALUE (VALUE_ID, VALUE_TYPE, VALUE_SUBTYPE, VALUE, DESCRIPTION) Values ('58', '1', '3', '67', 'Tag, SVT_ACCT1_ABAL');</v>
      </c>
      <c r="L61" t="str">
        <f t="shared" si="1"/>
        <v>Update UFMT_VALUE Set (VALUE_TYPE, VALUE_SUBTYPE, VALUE, DESCRIPTION) = ( Select '1', '3', '67', 'Tag, SVT_ACCT1_ABAL' from DUAL) WHERE VALUE_ID = '58';</v>
      </c>
    </row>
    <row r="62" spans="1:12" x14ac:dyDescent="0.35">
      <c r="A62" t="s">
        <v>158</v>
      </c>
      <c r="B62" t="s">
        <v>13</v>
      </c>
      <c r="C62" t="s">
        <v>13</v>
      </c>
      <c r="D62" s="2" t="s">
        <v>159</v>
      </c>
      <c r="E62" s="2" t="s">
        <v>160</v>
      </c>
      <c r="F62" s="2"/>
      <c r="G62" s="2"/>
      <c r="H62" s="2"/>
      <c r="I62" t="str">
        <f>VLOOKUP(B62,Dictionary!$A$2:$B$9,2,FALSE)</f>
        <v xml:space="preserve">VALUE_TYPE_CONST </v>
      </c>
      <c r="J62" t="str">
        <f>VLOOKUP(C62,Dictionary!$D$2:$E$8,2,FALSE)</f>
        <v xml:space="preserve">VAL_SUBTYPE_STR </v>
      </c>
      <c r="K62" t="str">
        <f t="shared" si="0"/>
        <v>Insert into UFMT_VALUE (VALUE_ID, VALUE_TYPE, VALUE_SUBTYPE, VALUE, DESCRIPTION) Values ('59', '0', '0', '-', 'Const, Minus sign');</v>
      </c>
      <c r="L62" t="str">
        <f t="shared" si="1"/>
        <v>Update UFMT_VALUE Set (VALUE_TYPE, VALUE_SUBTYPE, VALUE, DESCRIPTION) = ( Select '0', '0', '-', 'Const, Minus sign' from DUAL) WHERE VALUE_ID = '59';</v>
      </c>
    </row>
    <row r="63" spans="1:12" x14ac:dyDescent="0.35">
      <c r="A63" t="s">
        <v>161</v>
      </c>
      <c r="B63" t="s">
        <v>17</v>
      </c>
      <c r="C63" t="s">
        <v>13</v>
      </c>
      <c r="D63" s="2" t="s">
        <v>162</v>
      </c>
      <c r="E63" s="2" t="s">
        <v>163</v>
      </c>
      <c r="F63" s="2"/>
      <c r="G63" s="2"/>
      <c r="H63" s="2"/>
      <c r="I63" t="str">
        <f>VLOOKUP(B63,Dictionary!$A$2:$B$9,2,FALSE)</f>
        <v xml:space="preserve">VALUE_TYPE_COMPLEX </v>
      </c>
      <c r="J63" t="str">
        <f>VLOOKUP(C63,Dictionary!$D$2:$E$8,2,FALSE)</f>
        <v xml:space="preserve">VAL_SUBTYPE_STR </v>
      </c>
      <c r="K63" t="str">
        <f t="shared" si="0"/>
        <v>Insert into UFMT_VALUE (VALUE_ID, VALUE_TYPE, VALUE_SUBTYPE, VALUE, DESCRIPTION) Values ('60', '3', '0', '3:13,47,15,61:21', 'Composite, DE56 Orig data elements');</v>
      </c>
      <c r="L63" t="str">
        <f t="shared" si="1"/>
        <v>Update UFMT_VALUE Set (VALUE_TYPE, VALUE_SUBTYPE, VALUE, DESCRIPTION) = ( Select '3', '0', '3:13,47,15,61:21', 'Composite, DE56 Orig data elements' from DUAL) WHERE VALUE_ID = '60';</v>
      </c>
    </row>
    <row r="64" spans="1:12" x14ac:dyDescent="0.35">
      <c r="A64" t="s">
        <v>164</v>
      </c>
      <c r="B64" t="s">
        <v>12</v>
      </c>
      <c r="C64" t="s">
        <v>13</v>
      </c>
      <c r="D64" s="2" t="s">
        <v>165</v>
      </c>
      <c r="E64" s="2" t="s">
        <v>166</v>
      </c>
      <c r="F64" s="2"/>
      <c r="G64" s="2"/>
      <c r="H64" s="2"/>
      <c r="I64" t="str">
        <f>VLOOKUP(B64,Dictionary!$A$2:$B$9,2,FALSE)</f>
        <v xml:space="preserve">VALUE_TYPE_UMF </v>
      </c>
      <c r="J64" t="str">
        <f>VLOOKUP(C64,Dictionary!$D$2:$E$8,2,FALSE)</f>
        <v xml:space="preserve">VAL_SUBTYPE_STR </v>
      </c>
      <c r="K64" t="str">
        <f t="shared" si="0"/>
        <v>Insert into UFMT_VALUE (VALUE_ID, VALUE_TYPE, VALUE_SUBTYPE, VALUE, DESCRIPTION) Values ('61', '1', '0', '81', 'Tag, SVT_ACQ_INSTID');</v>
      </c>
      <c r="L64" t="str">
        <f t="shared" si="1"/>
        <v>Update UFMT_VALUE Set (VALUE_TYPE, VALUE_SUBTYPE, VALUE, DESCRIPTION) = ( Select '1', '0', '81', 'Tag, SVT_ACQ_INSTID' from DUAL) WHERE VALUE_ID = '61';</v>
      </c>
    </row>
    <row r="65" spans="1:12" x14ac:dyDescent="0.35">
      <c r="A65" t="s">
        <v>167</v>
      </c>
      <c r="B65" t="s">
        <v>17</v>
      </c>
      <c r="C65" t="s">
        <v>13</v>
      </c>
      <c r="D65" s="2" t="s">
        <v>168</v>
      </c>
      <c r="E65" s="2" t="s">
        <v>28</v>
      </c>
      <c r="F65" s="2"/>
      <c r="G65" s="2"/>
      <c r="H65" s="2"/>
      <c r="I65" t="str">
        <f>VLOOKUP(B65,Dictionary!$A$2:$B$9,2,FALSE)</f>
        <v xml:space="preserve">VALUE_TYPE_COMPLEX </v>
      </c>
      <c r="J65" t="str">
        <f>VLOOKUP(C65,Dictionary!$D$2:$E$8,2,FALSE)</f>
        <v xml:space="preserve">VAL_SUBTYPE_STR </v>
      </c>
      <c r="K65" t="str">
        <f t="shared" si="0"/>
        <v>Insert into UFMT_VALUE (VALUE_ID, VALUE_TYPE, VALUE_SUBTYPE, VALUE, DESCRIPTION) Values ('62', '3', '0', '3:15,4:2,5:2', 'Composite, Processing code');</v>
      </c>
      <c r="L65" t="str">
        <f t="shared" si="1"/>
        <v>Update UFMT_VALUE Set (VALUE_TYPE, VALUE_SUBTYPE, VALUE, DESCRIPTION) = ( Select '3', '0', '3:15,4:2,5:2', 'Composite, Processing code' from DUAL) WHERE VALUE_ID = '62';</v>
      </c>
    </row>
    <row r="66" spans="1:12" x14ac:dyDescent="0.35">
      <c r="A66" t="s">
        <v>169</v>
      </c>
      <c r="B66" t="s">
        <v>12</v>
      </c>
      <c r="C66" t="s">
        <v>12</v>
      </c>
      <c r="D66" s="2" t="s">
        <v>17</v>
      </c>
      <c r="E66" s="2" t="s">
        <v>170</v>
      </c>
      <c r="F66" s="2"/>
      <c r="G66" s="2"/>
      <c r="H66" s="2"/>
      <c r="I66" t="str">
        <f>VLOOKUP(B66,Dictionary!$A$2:$B$9,2,FALSE)</f>
        <v xml:space="preserve">VALUE_TYPE_UMF </v>
      </c>
      <c r="J66" t="str">
        <f>VLOOKUP(C66,Dictionary!$D$2:$E$8,2,FALSE)</f>
        <v xml:space="preserve">VAL_SUBTYPE_INT </v>
      </c>
      <c r="K66" t="str">
        <f t="shared" si="0"/>
        <v>Insert into UFMT_VALUE (VALUE_ID, VALUE_TYPE, VALUE_SUBTYPE, VALUE, DESCRIPTION) Values ('63', '1', '1', '3', 'Tag, SVT_IS_REVERSL, int');</v>
      </c>
      <c r="L66" t="str">
        <f t="shared" si="1"/>
        <v>Update UFMT_VALUE Set (VALUE_TYPE, VALUE_SUBTYPE, VALUE, DESCRIPTION) = ( Select '1', '1', '3', 'Tag, SVT_IS_REVERSL, int' from DUAL) WHERE VALUE_ID = '63';</v>
      </c>
    </row>
    <row r="67" spans="1:12" x14ac:dyDescent="0.35">
      <c r="A67" t="s">
        <v>171</v>
      </c>
      <c r="B67" t="s">
        <v>12</v>
      </c>
      <c r="C67" t="s">
        <v>12</v>
      </c>
      <c r="D67" s="2" t="s">
        <v>172</v>
      </c>
      <c r="E67" s="2" t="s">
        <v>173</v>
      </c>
      <c r="F67" s="2"/>
      <c r="G67" s="2"/>
      <c r="H67" s="2"/>
      <c r="I67" t="str">
        <f>VLOOKUP(B67,Dictionary!$A$2:$B$9,2,FALSE)</f>
        <v xml:space="preserve">VALUE_TYPE_UMF </v>
      </c>
      <c r="J67" t="str">
        <f>VLOOKUP(C67,Dictionary!$D$2:$E$8,2,FALSE)</f>
        <v xml:space="preserve">VAL_SUBTYPE_INT </v>
      </c>
      <c r="K67" t="str">
        <f t="shared" si="0"/>
        <v>Insert into UFMT_VALUE (VALUE_ID, VALUE_TYPE, VALUE_SUBTYPE, VALUE, DESCRIPTION) Values ('64', '1', '1', '98', 'Tag, SVT_CCH_BILL_CURR , integer');</v>
      </c>
      <c r="L67" t="str">
        <f t="shared" si="1"/>
        <v>Update UFMT_VALUE Set (VALUE_TYPE, VALUE_SUBTYPE, VALUE, DESCRIPTION) = ( Select '1', '1', '98', 'Tag, SVT_CCH_BILL_CURR , integer' from DUAL) WHERE VALUE_ID = '64';</v>
      </c>
    </row>
    <row r="68" spans="1:12" x14ac:dyDescent="0.35">
      <c r="A68" t="s">
        <v>153</v>
      </c>
      <c r="B68" t="s">
        <v>12</v>
      </c>
      <c r="C68" t="s">
        <v>20</v>
      </c>
      <c r="D68" s="2" t="s">
        <v>174</v>
      </c>
      <c r="E68" s="2" t="s">
        <v>175</v>
      </c>
      <c r="F68" s="2"/>
      <c r="G68" s="2"/>
      <c r="H68" s="2"/>
      <c r="I68" t="str">
        <f>VLOOKUP(B68,Dictionary!$A$2:$B$9,2,FALSE)</f>
        <v xml:space="preserve">VALUE_TYPE_UMF </v>
      </c>
      <c r="J68" t="str">
        <f>VLOOKUP(C68,Dictionary!$D$2:$E$8,2,FALSE)</f>
        <v xml:space="preserve">VAL_SUBTYPE_FLOAT_IP </v>
      </c>
      <c r="K68" t="str">
        <f t="shared" ref="K68:K131" si="2">"Insert into UFMT_VALUE (VALUE_ID, VALUE_TYPE, VALUE_SUBTYPE, VALUE, DESCRIPTION) Values ('"&amp;A68&amp;"', '"&amp;B68&amp;"', '"&amp;C68&amp;"', '"&amp;D68&amp;"', '"&amp;E68&amp;"');"</f>
        <v>Insert into UFMT_VALUE (VALUE_ID, VALUE_TYPE, VALUE_SUBTYPE, VALUE, DESCRIPTION) Values ('65', '1', '4', '84', 'Tag, SVT_CCH_BILL_AMT');</v>
      </c>
      <c r="L68" t="str">
        <f t="shared" ref="L68:L131" si="3">"Update UFMT_VALUE Set (VALUE_TYPE, VALUE_SUBTYPE, VALUE, DESCRIPTION) = ( Select '"&amp;B68&amp;"', '"&amp;C68&amp;"', '"&amp;D68&amp;"', '"&amp;E68&amp;"' from DUAL) WHERE VALUE_ID = '"&amp;A68&amp;"';"</f>
        <v>Update UFMT_VALUE Set (VALUE_TYPE, VALUE_SUBTYPE, VALUE, DESCRIPTION) = ( Select '1', '4', '84', 'Tag, SVT_CCH_BILL_AMT' from DUAL) WHERE VALUE_ID = '65';</v>
      </c>
    </row>
    <row r="69" spans="1:12" x14ac:dyDescent="0.35">
      <c r="A69" t="s">
        <v>176</v>
      </c>
      <c r="B69" t="s">
        <v>12</v>
      </c>
      <c r="C69" t="s">
        <v>20</v>
      </c>
      <c r="D69" s="2" t="s">
        <v>177</v>
      </c>
      <c r="E69" s="2" t="s">
        <v>178</v>
      </c>
      <c r="F69" s="2"/>
      <c r="G69" s="2"/>
      <c r="H69" s="2"/>
      <c r="I69" t="str">
        <f>VLOOKUP(B69,Dictionary!$A$2:$B$9,2,FALSE)</f>
        <v xml:space="preserve">VALUE_TYPE_UMF </v>
      </c>
      <c r="J69" t="str">
        <f>VLOOKUP(C69,Dictionary!$D$2:$E$8,2,FALSE)</f>
        <v xml:space="preserve">VAL_SUBTYPE_FLOAT_IP </v>
      </c>
      <c r="K69" t="str">
        <f t="shared" si="2"/>
        <v>Insert into UFMT_VALUE (VALUE_ID, VALUE_TYPE, VALUE_SUBTYPE, VALUE, DESCRIPTION) Values ('66', '1', '4', '139', 'Tag, SVT_ISS_FEE, double');</v>
      </c>
      <c r="L69" t="str">
        <f t="shared" si="3"/>
        <v>Update UFMT_VALUE Set (VALUE_TYPE, VALUE_SUBTYPE, VALUE, DESCRIPTION) = ( Select '1', '4', '139', 'Tag, SVT_ISS_FEE, double' from DUAL) WHERE VALUE_ID = '66';</v>
      </c>
    </row>
    <row r="70" spans="1:12" x14ac:dyDescent="0.35">
      <c r="A70" t="s">
        <v>156</v>
      </c>
      <c r="B70" t="s">
        <v>17</v>
      </c>
      <c r="C70" t="s">
        <v>13</v>
      </c>
      <c r="D70" s="2" t="s">
        <v>176</v>
      </c>
      <c r="E70" s="2" t="s">
        <v>179</v>
      </c>
      <c r="F70" s="2"/>
      <c r="G70" s="2"/>
      <c r="H70" s="2"/>
      <c r="I70" t="str">
        <f>VLOOKUP(B70,Dictionary!$A$2:$B$9,2,FALSE)</f>
        <v xml:space="preserve">VALUE_TYPE_COMPLEX </v>
      </c>
      <c r="J70" t="str">
        <f>VLOOKUP(C70,Dictionary!$D$2:$E$8,2,FALSE)</f>
        <v xml:space="preserve">VAL_SUBTYPE_STR </v>
      </c>
      <c r="K70" t="str">
        <f t="shared" si="2"/>
        <v>Insert into UFMT_VALUE (VALUE_ID, VALUE_TYPE, VALUE_SUBTYPE, VALUE, DESCRIPTION) Values ('67', '3', '0', '66', 'Composite, DE46 Amounts, FEEs');</v>
      </c>
      <c r="L70" t="str">
        <f t="shared" si="3"/>
        <v>Update UFMT_VALUE Set (VALUE_TYPE, VALUE_SUBTYPE, VALUE, DESCRIPTION) = ( Select '3', '0', '66', 'Composite, DE46 Amounts, FEEs' from DUAL) WHERE VALUE_ID = '67';</v>
      </c>
    </row>
    <row r="71" spans="1:12" x14ac:dyDescent="0.35">
      <c r="A71" t="s">
        <v>180</v>
      </c>
      <c r="B71" t="s">
        <v>13</v>
      </c>
      <c r="C71" t="s">
        <v>13</v>
      </c>
      <c r="D71" s="2" t="s">
        <v>181</v>
      </c>
      <c r="E71" s="2" t="s">
        <v>182</v>
      </c>
      <c r="F71" s="2"/>
      <c r="G71" s="2"/>
      <c r="H71" s="2"/>
      <c r="I71" t="str">
        <f>VLOOKUP(B71,Dictionary!$A$2:$B$9,2,FALSE)</f>
        <v xml:space="preserve">VALUE_TYPE_CONST </v>
      </c>
      <c r="J71" t="str">
        <f>VLOOKUP(C71,Dictionary!$D$2:$E$8,2,FALSE)</f>
        <v xml:space="preserve">VAL_SUBTYPE_STR </v>
      </c>
      <c r="K71" t="str">
        <f t="shared" si="2"/>
        <v>Insert into UFMT_VALUE (VALUE_ID, VALUE_TYPE, VALUE_SUBTYPE, VALUE, DESCRIPTION) Values ('68', '0', '0', '00', 'Const, FEE type');</v>
      </c>
      <c r="L71" t="str">
        <f t="shared" si="3"/>
        <v>Update UFMT_VALUE Set (VALUE_TYPE, VALUE_SUBTYPE, VALUE, DESCRIPTION) = ( Select '0', '0', '00', 'Const, FEE type' from DUAL) WHERE VALUE_ID = '68';</v>
      </c>
    </row>
    <row r="72" spans="1:12" x14ac:dyDescent="0.35">
      <c r="A72" t="s">
        <v>183</v>
      </c>
      <c r="B72" t="s">
        <v>17</v>
      </c>
      <c r="C72" t="s">
        <v>13</v>
      </c>
      <c r="D72" s="2" t="s">
        <v>184</v>
      </c>
      <c r="E72" s="2" t="s">
        <v>163</v>
      </c>
      <c r="F72" s="2"/>
      <c r="G72" s="2"/>
      <c r="H72" s="2"/>
      <c r="I72" t="str">
        <f>VLOOKUP(B72,Dictionary!$A$2:$B$9,2,FALSE)</f>
        <v xml:space="preserve">VALUE_TYPE_COMPLEX </v>
      </c>
      <c r="J72" t="str">
        <f>VLOOKUP(C72,Dictionary!$D$2:$E$8,2,FALSE)</f>
        <v xml:space="preserve">VAL_SUBTYPE_STR </v>
      </c>
      <c r="K72" t="str">
        <f t="shared" si="2"/>
        <v>Insert into UFMT_VALUE (VALUE_ID, VALUE_TYPE, VALUE_SUBTYPE, VALUE, DESCRIPTION) Values ('69', '3', '0', '3:13,40:52,20:22,20:21', 'Composite, DE56 Orig data elements');</v>
      </c>
      <c r="L72" t="str">
        <f t="shared" si="3"/>
        <v>Update UFMT_VALUE Set (VALUE_TYPE, VALUE_SUBTYPE, VALUE, DESCRIPTION) = ( Select '3', '0', '3:13,40:52,20:22,20:21', 'Composite, DE56 Orig data elements' from DUAL) WHERE VALUE_ID = '69';</v>
      </c>
    </row>
    <row r="73" spans="1:12" x14ac:dyDescent="0.35">
      <c r="A73" t="s">
        <v>185</v>
      </c>
      <c r="B73" t="s">
        <v>17</v>
      </c>
      <c r="C73" t="s">
        <v>13</v>
      </c>
      <c r="D73" s="2" t="s">
        <v>186</v>
      </c>
      <c r="E73" s="2" t="s">
        <v>187</v>
      </c>
      <c r="F73" s="2"/>
      <c r="G73" s="2"/>
      <c r="H73" s="2"/>
      <c r="I73" t="str">
        <f>VLOOKUP(B73,Dictionary!$A$2:$B$9,2,FALSE)</f>
        <v xml:space="preserve">VALUE_TYPE_COMPLEX </v>
      </c>
      <c r="J73" t="str">
        <f>VLOOKUP(C73,Dictionary!$D$2:$E$8,2,FALSE)</f>
        <v xml:space="preserve">VAL_SUBTYPE_STR </v>
      </c>
      <c r="K73" t="str">
        <f t="shared" si="2"/>
        <v>Insert into UFMT_VALUE (VALUE_ID, VALUE_TYPE, VALUE_SUBTYPE, VALUE, DESCRIPTION) Values ('70', '3', '0', '3:13,40:52,61:22,61:21', 'Composite, DE56 Orig date_time rvrsl');</v>
      </c>
      <c r="L73" t="str">
        <f t="shared" si="3"/>
        <v>Update UFMT_VALUE Set (VALUE_TYPE, VALUE_SUBTYPE, VALUE, DESCRIPTION) = ( Select '3', '0', '3:13,40:52,61:22,61:21', 'Composite, DE56 Orig date_time rvrsl' from DUAL) WHERE VALUE_ID = '70';</v>
      </c>
    </row>
    <row r="74" spans="1:12" x14ac:dyDescent="0.35">
      <c r="A74" t="s">
        <v>188</v>
      </c>
      <c r="B74" t="s">
        <v>13</v>
      </c>
      <c r="C74" t="s">
        <v>13</v>
      </c>
      <c r="D74" s="2" t="s">
        <v>189</v>
      </c>
      <c r="E74" s="2" t="s">
        <v>190</v>
      </c>
      <c r="F74" s="2"/>
      <c r="G74" s="2"/>
      <c r="H74" s="2"/>
      <c r="I74" t="str">
        <f>VLOOKUP(B74,Dictionary!$A$2:$B$9,2,FALSE)</f>
        <v xml:space="preserve">VALUE_TYPE_CONST </v>
      </c>
      <c r="J74" t="str">
        <f>VLOOKUP(C74,Dictionary!$D$2:$E$8,2,FALSE)</f>
        <v xml:space="preserve">VAL_SUBTYPE_STR </v>
      </c>
      <c r="K74" t="str">
        <f t="shared" si="2"/>
        <v>Insert into UFMT_VALUE (VALUE_ID, VALUE_TYPE, VALUE_SUBTYPE, VALUE, DESCRIPTION) Values ('71', '0', '0', '1220', 'Cons, Notif msg type for DE56 in rvrsl m');</v>
      </c>
      <c r="L74" t="str">
        <f t="shared" si="3"/>
        <v>Update UFMT_VALUE Set (VALUE_TYPE, VALUE_SUBTYPE, VALUE, DESCRIPTION) = ( Select '0', '0', '1220', 'Cons, Notif msg type for DE56 in rvrsl m' from DUAL) WHERE VALUE_ID = '71';</v>
      </c>
    </row>
    <row r="75" spans="1:12" x14ac:dyDescent="0.35">
      <c r="A75" t="s">
        <v>191</v>
      </c>
      <c r="B75" t="s">
        <v>17</v>
      </c>
      <c r="C75" t="s">
        <v>13</v>
      </c>
      <c r="D75" s="2" t="s">
        <v>192</v>
      </c>
      <c r="E75" s="2" t="s">
        <v>193</v>
      </c>
      <c r="F75" s="2"/>
      <c r="G75" s="2"/>
      <c r="H75" s="2"/>
      <c r="I75" t="str">
        <f>VLOOKUP(B75,Dictionary!$A$2:$B$9,2,FALSE)</f>
        <v xml:space="preserve">VALUE_TYPE_COMPLEX </v>
      </c>
      <c r="J75" t="str">
        <f>VLOOKUP(C75,Dictionary!$D$2:$E$8,2,FALSE)</f>
        <v xml:space="preserve">VAL_SUBTYPE_STR </v>
      </c>
      <c r="K75" t="str">
        <f t="shared" si="2"/>
        <v>Insert into UFMT_VALUE (VALUE_ID, VALUE_TYPE, VALUE_SUBTYPE, VALUE, DESCRIPTION) Values ('72', '3', '0', '71,40:52,20:22,20:21', 'Composite, DE56 Orig date_time notirvrsl');</v>
      </c>
      <c r="L75" t="str">
        <f t="shared" si="3"/>
        <v>Update UFMT_VALUE Set (VALUE_TYPE, VALUE_SUBTYPE, VALUE, DESCRIPTION) = ( Select '3', '0', '71,40:52,20:22,20:21', 'Composite, DE56 Orig date_time notirvrsl' from DUAL) WHERE VALUE_ID = '72';</v>
      </c>
    </row>
    <row r="76" spans="1:12" x14ac:dyDescent="0.35">
      <c r="A76" t="s">
        <v>194</v>
      </c>
      <c r="B76" t="s">
        <v>12</v>
      </c>
      <c r="C76" t="s">
        <v>12</v>
      </c>
      <c r="D76" s="2" t="s">
        <v>183</v>
      </c>
      <c r="E76" s="2" t="s">
        <v>195</v>
      </c>
      <c r="F76" s="2"/>
      <c r="G76" s="2"/>
      <c r="H76" s="2"/>
      <c r="I76" t="str">
        <f>VLOOKUP(B76,Dictionary!$A$2:$B$9,2,FALSE)</f>
        <v xml:space="preserve">VALUE_TYPE_UMF </v>
      </c>
      <c r="J76" t="str">
        <f>VLOOKUP(C76,Dictionary!$D$2:$E$8,2,FALSE)</f>
        <v xml:space="preserve">VAL_SUBTYPE_INT </v>
      </c>
      <c r="K76" t="str">
        <f t="shared" si="2"/>
        <v>Insert into UFMT_VALUE (VALUE_ID, VALUE_TYPE, VALUE_SUBTYPE, VALUE, DESCRIPTION) Values ('73', '1', '1', '69', 'Tag, SVT_ACCT1_AB_CUR, int');</v>
      </c>
      <c r="L76" t="str">
        <f t="shared" si="3"/>
        <v>Update UFMT_VALUE Set (VALUE_TYPE, VALUE_SUBTYPE, VALUE, DESCRIPTION) = ( Select '1', '1', '69', 'Tag, SVT_ACCT1_AB_CUR, int' from DUAL) WHERE VALUE_ID = '73';</v>
      </c>
    </row>
    <row r="77" spans="1:12" x14ac:dyDescent="0.35">
      <c r="A77" t="s">
        <v>196</v>
      </c>
      <c r="B77" t="s">
        <v>12</v>
      </c>
      <c r="C77" t="s">
        <v>13</v>
      </c>
      <c r="D77" s="2" t="s">
        <v>197</v>
      </c>
      <c r="E77" s="2" t="s">
        <v>198</v>
      </c>
      <c r="F77" s="2"/>
      <c r="G77" s="2"/>
      <c r="H77" s="2"/>
      <c r="I77" t="str">
        <f>VLOOKUP(B77,Dictionary!$A$2:$B$9,2,FALSE)</f>
        <v xml:space="preserve">VALUE_TYPE_UMF </v>
      </c>
      <c r="J77" t="str">
        <f>VLOOKUP(C77,Dictionary!$D$2:$E$8,2,FALSE)</f>
        <v xml:space="preserve">VAL_SUBTYPE_STR </v>
      </c>
      <c r="K77" t="str">
        <f t="shared" si="2"/>
        <v>Insert into UFMT_VALUE (VALUE_ID, VALUE_TYPE, VALUE_SUBTYPE, VALUE, DESCRIPTION) Values ('74', '1', '0', '159', 'Tag, SVT_TERM_ACCT_NO');</v>
      </c>
      <c r="L77" t="str">
        <f t="shared" si="3"/>
        <v>Update UFMT_VALUE Set (VALUE_TYPE, VALUE_SUBTYPE, VALUE, DESCRIPTION) = ( Select '1', '0', '159', 'Tag, SVT_TERM_ACCT_NO' from DUAL) WHERE VALUE_ID = '74';</v>
      </c>
    </row>
    <row r="78" spans="1:12" x14ac:dyDescent="0.35">
      <c r="A78" t="s">
        <v>199</v>
      </c>
      <c r="B78" t="s">
        <v>17</v>
      </c>
      <c r="C78" t="s">
        <v>13</v>
      </c>
      <c r="D78" s="2" t="s">
        <v>200</v>
      </c>
      <c r="E78" s="2" t="s">
        <v>201</v>
      </c>
      <c r="F78" s="2"/>
      <c r="G78" s="2"/>
      <c r="H78" s="2"/>
      <c r="I78" t="str">
        <f>VLOOKUP(B78,Dictionary!$A$2:$B$9,2,FALSE)</f>
        <v xml:space="preserve">VALUE_TYPE_COMPLEX </v>
      </c>
      <c r="J78" t="str">
        <f>VLOOKUP(C78,Dictionary!$D$2:$E$8,2,FALSE)</f>
        <v xml:space="preserve">VAL_SUBTYPE_STR </v>
      </c>
      <c r="K78" t="str">
        <f t="shared" si="2"/>
        <v>Insert into UFMT_VALUE (VALUE_ID, VALUE_TYPE, VALUE_SUBTYPE, VALUE, DESCRIPTION) Values ('76', '3', '0', '3:1,77', 'Composite, Processing code for Notifs');</v>
      </c>
      <c r="L78" t="str">
        <f t="shared" si="3"/>
        <v>Update UFMT_VALUE Set (VALUE_TYPE, VALUE_SUBTYPE, VALUE, DESCRIPTION) = ( Select '3', '0', '3:1,77', 'Composite, Processing code for Notifs' from DUAL) WHERE VALUE_ID = '76';</v>
      </c>
    </row>
    <row r="79" spans="1:12" x14ac:dyDescent="0.35">
      <c r="A79" t="s">
        <v>202</v>
      </c>
      <c r="B79" t="s">
        <v>13</v>
      </c>
      <c r="C79" t="s">
        <v>13</v>
      </c>
      <c r="D79" s="2" t="s">
        <v>203</v>
      </c>
      <c r="E79" s="2" t="s">
        <v>204</v>
      </c>
      <c r="F79" s="2"/>
      <c r="G79" s="2"/>
      <c r="H79" s="2"/>
      <c r="I79" t="str">
        <f>VLOOKUP(B79,Dictionary!$A$2:$B$9,2,FALSE)</f>
        <v xml:space="preserve">VALUE_TYPE_CONST </v>
      </c>
      <c r="J79" t="str">
        <f>VLOOKUP(C79,Dictionary!$D$2:$E$8,2,FALSE)</f>
        <v xml:space="preserve">VAL_SUBTYPE_STR </v>
      </c>
      <c r="K79" t="str">
        <f t="shared" si="2"/>
        <v>Insert into UFMT_VALUE (VALUE_ID, VALUE_TYPE, VALUE_SUBTYPE, VALUE, DESCRIPTION) Values ('77', '0', '0', '0000', 'Const, Account types for Notifs');</v>
      </c>
      <c r="L79" t="str">
        <f t="shared" si="3"/>
        <v>Update UFMT_VALUE Set (VALUE_TYPE, VALUE_SUBTYPE, VALUE, DESCRIPTION) = ( Select '0', '0', '0000', 'Const, Account types for Notifs' from DUAL) WHERE VALUE_ID = '77';</v>
      </c>
    </row>
    <row r="80" spans="1:12" x14ac:dyDescent="0.35">
      <c r="A80" t="s">
        <v>205</v>
      </c>
      <c r="B80" t="s">
        <v>17</v>
      </c>
      <c r="C80" t="s">
        <v>13</v>
      </c>
      <c r="D80" s="2" t="s">
        <v>206</v>
      </c>
      <c r="E80" s="2" t="s">
        <v>201</v>
      </c>
      <c r="F80" s="2"/>
      <c r="G80" s="2"/>
      <c r="H80" s="2"/>
      <c r="I80" t="str">
        <f>VLOOKUP(B80,Dictionary!$A$2:$B$9,2,FALSE)</f>
        <v xml:space="preserve">VALUE_TYPE_COMPLEX </v>
      </c>
      <c r="J80" t="str">
        <f>VLOOKUP(C80,Dictionary!$D$2:$E$8,2,FALSE)</f>
        <v xml:space="preserve">VAL_SUBTYPE_STR </v>
      </c>
      <c r="K80" t="str">
        <f t="shared" si="2"/>
        <v>Insert into UFMT_VALUE (VALUE_ID, VALUE_TYPE, VALUE_SUBTYPE, VALUE, DESCRIPTION) Values ('78', '3', '0', '3:15,77', 'Composite, Processing code for Notifs');</v>
      </c>
      <c r="L80" t="str">
        <f t="shared" si="3"/>
        <v>Update UFMT_VALUE Set (VALUE_TYPE, VALUE_SUBTYPE, VALUE, DESCRIPTION) = ( Select '3', '0', '3:15,77', 'Composite, Processing code for Notifs' from DUAL) WHERE VALUE_ID = '78';</v>
      </c>
    </row>
    <row r="81" spans="1:12" x14ac:dyDescent="0.35">
      <c r="A81" t="s">
        <v>207</v>
      </c>
      <c r="B81" t="s">
        <v>17</v>
      </c>
      <c r="C81" t="s">
        <v>13</v>
      </c>
      <c r="D81" s="2" t="s">
        <v>208</v>
      </c>
      <c r="E81" s="2" t="s">
        <v>28</v>
      </c>
      <c r="F81" s="2"/>
      <c r="G81" s="2"/>
      <c r="H81" s="2"/>
      <c r="I81" t="str">
        <f>VLOOKUP(B81,Dictionary!$A$2:$B$9,2,FALSE)</f>
        <v xml:space="preserve">VALUE_TYPE_COMPLEX </v>
      </c>
      <c r="J81" t="str">
        <f>VLOOKUP(C81,Dictionary!$D$2:$E$8,2,FALSE)</f>
        <v xml:space="preserve">VAL_SUBTYPE_STR </v>
      </c>
      <c r="K81" t="str">
        <f t="shared" si="2"/>
        <v>Insert into UFMT_VALUE (VALUE_ID, VALUE_TYPE, VALUE_SUBTYPE, VALUE, DESCRIPTION) Values ('79', '3', '0', '3:27,4:2,5:2', 'Composite, Processing code');</v>
      </c>
      <c r="L81" t="str">
        <f t="shared" si="3"/>
        <v>Update UFMT_VALUE Set (VALUE_TYPE, VALUE_SUBTYPE, VALUE, DESCRIPTION) = ( Select '3', '0', '3:27,4:2,5:2', 'Composite, Processing code' from DUAL) WHERE VALUE_ID = '79';</v>
      </c>
    </row>
    <row r="82" spans="1:12" x14ac:dyDescent="0.35">
      <c r="A82" t="s">
        <v>209</v>
      </c>
      <c r="B82" t="s">
        <v>17</v>
      </c>
      <c r="C82" t="s">
        <v>13</v>
      </c>
      <c r="D82" s="2" t="s">
        <v>210</v>
      </c>
      <c r="E82" s="2" t="s">
        <v>211</v>
      </c>
      <c r="F82" s="2"/>
      <c r="G82" s="2"/>
      <c r="H82" s="2"/>
      <c r="I82" t="str">
        <f>VLOOKUP(B82,Dictionary!$A$2:$B$9,2,FALSE)</f>
        <v xml:space="preserve">VALUE_TYPE_COMPLEX </v>
      </c>
      <c r="J82" t="str">
        <f>VLOOKUP(C82,Dictionary!$D$2:$E$8,2,FALSE)</f>
        <v xml:space="preserve">VAL_SUBTYPE_STR </v>
      </c>
      <c r="K82" t="str">
        <f t="shared" si="2"/>
        <v>Insert into UFMT_VALUE (VALUE_ID, VALUE_TYPE, VALUE_SUBTYPE, VALUE, DESCRIPTION) Values ('80', '3', '0', '13:4,14:7', 'Composite, Date time 87 format');</v>
      </c>
      <c r="L82" t="str">
        <f t="shared" si="3"/>
        <v>Update UFMT_VALUE Set (VALUE_TYPE, VALUE_SUBTYPE, VALUE, DESCRIPTION) = ( Select '3', '0', '13:4,14:7', 'Composite, Date time 87 format' from DUAL) WHERE VALUE_ID = '80';</v>
      </c>
    </row>
    <row r="83" spans="1:12" x14ac:dyDescent="0.35">
      <c r="A83" t="s">
        <v>165</v>
      </c>
      <c r="B83" t="s">
        <v>17</v>
      </c>
      <c r="C83" t="s">
        <v>13</v>
      </c>
      <c r="D83" s="2" t="s">
        <v>212</v>
      </c>
      <c r="E83" s="2" t="s">
        <v>213</v>
      </c>
      <c r="F83" s="2"/>
      <c r="G83" s="2"/>
      <c r="H83" s="2"/>
      <c r="I83" t="str">
        <f>VLOOKUP(B83,Dictionary!$A$2:$B$9,2,FALSE)</f>
        <v xml:space="preserve">VALUE_TYPE_COMPLEX </v>
      </c>
      <c r="J83" t="str">
        <f>VLOOKUP(C83,Dictionary!$D$2:$E$8,2,FALSE)</f>
        <v xml:space="preserve">VAL_SUBTYPE_STR </v>
      </c>
      <c r="K83" t="str">
        <f t="shared" si="2"/>
        <v>Insert into UFMT_VALUE (VALUE_ID, VALUE_TYPE, VALUE_SUBTYPE, VALUE, DESCRIPTION) Values ('81', '3', '0', '13:4', 'Date MMDD format');</v>
      </c>
      <c r="L83" t="str">
        <f t="shared" si="3"/>
        <v>Update UFMT_VALUE Set (VALUE_TYPE, VALUE_SUBTYPE, VALUE, DESCRIPTION) = ( Select '3', '0', '13:4', 'Date MMDD format' from DUAL) WHERE VALUE_ID = '81';</v>
      </c>
    </row>
    <row r="84" spans="1:12" x14ac:dyDescent="0.35">
      <c r="A84" t="s">
        <v>30</v>
      </c>
      <c r="B84" t="s">
        <v>17</v>
      </c>
      <c r="C84" t="s">
        <v>13</v>
      </c>
      <c r="D84" s="2" t="s">
        <v>214</v>
      </c>
      <c r="E84" s="2" t="s">
        <v>215</v>
      </c>
      <c r="F84" s="2"/>
      <c r="G84" s="2"/>
      <c r="H84" s="2"/>
      <c r="I84" t="str">
        <f>VLOOKUP(B84,Dictionary!$A$2:$B$9,2,FALSE)</f>
        <v xml:space="preserve">VALUE_TYPE_COMPLEX </v>
      </c>
      <c r="J84" t="str">
        <f>VLOOKUP(C84,Dictionary!$D$2:$E$8,2,FALSE)</f>
        <v xml:space="preserve">VAL_SUBTYPE_STR </v>
      </c>
      <c r="K84" t="str">
        <f t="shared" si="2"/>
        <v>Insert into UFMT_VALUE (VALUE_ID, VALUE_TYPE, VALUE_SUBTYPE, VALUE, DESCRIPTION) Values ('82', '3', '0', '1:29', 'Composite, DE28 Amounts, FEEs');</v>
      </c>
      <c r="L84" t="str">
        <f t="shared" si="3"/>
        <v>Update UFMT_VALUE Set (VALUE_TYPE, VALUE_SUBTYPE, VALUE, DESCRIPTION) = ( Select '3', '0', '1:29', 'Composite, DE28 Amounts, FEEs' from DUAL) WHERE VALUE_ID = '82';</v>
      </c>
    </row>
    <row r="85" spans="1:12" x14ac:dyDescent="0.35">
      <c r="A85" t="s">
        <v>216</v>
      </c>
      <c r="B85" t="s">
        <v>17</v>
      </c>
      <c r="C85" t="s">
        <v>13</v>
      </c>
      <c r="D85" s="2" t="s">
        <v>217</v>
      </c>
      <c r="E85" s="2" t="s">
        <v>218</v>
      </c>
      <c r="F85" s="2"/>
      <c r="G85" s="2"/>
      <c r="H85" s="2"/>
      <c r="I85" t="str">
        <f>VLOOKUP(B85,Dictionary!$A$2:$B$9,2,FALSE)</f>
        <v xml:space="preserve">VALUE_TYPE_COMPLEX </v>
      </c>
      <c r="J85" t="str">
        <f>VLOOKUP(C85,Dictionary!$D$2:$E$8,2,FALSE)</f>
        <v xml:space="preserve">VAL_SUBTYPE_STR </v>
      </c>
      <c r="K85" t="str">
        <f t="shared" si="2"/>
        <v>Insert into UFMT_VALUE (VALUE_ID, VALUE_TYPE, VALUE_SUBTYPE, VALUE, DESCRIPTION) Values ('83', '3', '0', '30,32,33', 'Composite, Acceptor Name Location');</v>
      </c>
      <c r="L85" t="str">
        <f t="shared" si="3"/>
        <v>Update UFMT_VALUE Set (VALUE_TYPE, VALUE_SUBTYPE, VALUE, DESCRIPTION) = ( Select '3', '0', '30,32,33', 'Composite, Acceptor Name Location' from DUAL) WHERE VALUE_ID = '83';</v>
      </c>
    </row>
    <row r="86" spans="1:12" x14ac:dyDescent="0.35">
      <c r="A86" t="s">
        <v>174</v>
      </c>
      <c r="B86" t="s">
        <v>17</v>
      </c>
      <c r="C86" t="s">
        <v>13</v>
      </c>
      <c r="D86" s="2" t="s">
        <v>219</v>
      </c>
      <c r="E86" s="2" t="s">
        <v>28</v>
      </c>
      <c r="F86" s="2"/>
      <c r="G86" s="2"/>
      <c r="H86" s="2"/>
      <c r="I86" t="str">
        <f>VLOOKUP(B86,Dictionary!$A$2:$B$9,2,FALSE)</f>
        <v xml:space="preserve">VALUE_TYPE_COMPLEX </v>
      </c>
      <c r="J86" t="str">
        <f>VLOOKUP(C86,Dictionary!$D$2:$E$8,2,FALSE)</f>
        <v xml:space="preserve">VAL_SUBTYPE_STR </v>
      </c>
      <c r="K86" t="str">
        <f t="shared" si="2"/>
        <v>Insert into UFMT_VALUE (VALUE_ID, VALUE_TYPE, VALUE_SUBTYPE, VALUE, DESCRIPTION) Values ('84', '3', '0', '61:28', 'Composite, Processing code');</v>
      </c>
      <c r="L86" t="str">
        <f t="shared" si="3"/>
        <v>Update UFMT_VALUE Set (VALUE_TYPE, VALUE_SUBTYPE, VALUE, DESCRIPTION) = ( Select '3', '0', '61:28', 'Composite, Processing code' from DUAL) WHERE VALUE_ID = '84';</v>
      </c>
    </row>
    <row r="87" spans="1:12" x14ac:dyDescent="0.35">
      <c r="A87" t="s">
        <v>220</v>
      </c>
      <c r="B87" t="s">
        <v>17</v>
      </c>
      <c r="C87" t="s">
        <v>13</v>
      </c>
      <c r="D87" s="2" t="s">
        <v>221</v>
      </c>
      <c r="E87" s="2" t="s">
        <v>222</v>
      </c>
      <c r="F87" s="2"/>
      <c r="G87" s="2"/>
      <c r="H87" s="2"/>
      <c r="I87" t="str">
        <f>VLOOKUP(B87,Dictionary!$A$2:$B$9,2,FALSE)</f>
        <v xml:space="preserve">VALUE_TYPE_COMPLEX </v>
      </c>
      <c r="J87" t="str">
        <f>VLOOKUP(C87,Dictionary!$D$2:$E$8,2,FALSE)</f>
        <v xml:space="preserve">VAL_SUBTYPE_STR </v>
      </c>
      <c r="K87" t="str">
        <f t="shared" si="2"/>
        <v>Insert into UFMT_VALUE (VALUE_ID, VALUE_TYPE, VALUE_SUBTYPE, VALUE, DESCRIPTION) Values ('85', '3', '0', '1:30', 'Composite, DE54 Parse Balances');</v>
      </c>
      <c r="L87" t="str">
        <f t="shared" si="3"/>
        <v>Update UFMT_VALUE Set (VALUE_TYPE, VALUE_SUBTYPE, VALUE, DESCRIPTION) = ( Select '3', '0', '1:30', 'Composite, DE54 Parse Balances' from DUAL) WHERE VALUE_ID = '85';</v>
      </c>
    </row>
    <row r="88" spans="1:12" x14ac:dyDescent="0.35">
      <c r="A88" t="s">
        <v>223</v>
      </c>
      <c r="B88" t="s">
        <v>13</v>
      </c>
      <c r="C88" t="s">
        <v>13</v>
      </c>
      <c r="D88" s="2" t="s">
        <v>224</v>
      </c>
      <c r="E88" s="2" t="s">
        <v>225</v>
      </c>
      <c r="F88" s="2"/>
      <c r="G88" s="2"/>
      <c r="H88" s="2"/>
      <c r="I88" t="str">
        <f>VLOOKUP(B88,Dictionary!$A$2:$B$9,2,FALSE)</f>
        <v xml:space="preserve">VALUE_TYPE_CONST </v>
      </c>
      <c r="J88" t="str">
        <f>VLOOKUP(C88,Dictionary!$D$2:$E$8,2,FALSE)</f>
        <v xml:space="preserve">VAL_SUBTYPE_STR </v>
      </c>
      <c r="K88" t="str">
        <f t="shared" si="2"/>
        <v>Insert into UFMT_VALUE (VALUE_ID, VALUE_TYPE, VALUE_SUBTYPE, VALUE, DESCRIPTION) Values ('86', '0', '0', '301', 'Const, Network code for 87 LOGIN');</v>
      </c>
      <c r="L88" t="str">
        <f t="shared" si="3"/>
        <v>Update UFMT_VALUE Set (VALUE_TYPE, VALUE_SUBTYPE, VALUE, DESCRIPTION) = ( Select '0', '0', '301', 'Const, Network code for 87 LOGIN' from DUAL) WHERE VALUE_ID = '86';</v>
      </c>
    </row>
    <row r="89" spans="1:12" x14ac:dyDescent="0.35">
      <c r="A89" t="s">
        <v>33</v>
      </c>
      <c r="B89" t="s">
        <v>17</v>
      </c>
      <c r="C89" t="s">
        <v>13</v>
      </c>
      <c r="D89" s="2" t="s">
        <v>226</v>
      </c>
      <c r="E89" s="2" t="s">
        <v>227</v>
      </c>
      <c r="F89" s="2"/>
      <c r="G89" s="2"/>
      <c r="H89" s="2"/>
      <c r="I89" t="str">
        <f>VLOOKUP(B89,Dictionary!$A$2:$B$9,2,FALSE)</f>
        <v xml:space="preserve">VALUE_TYPE_COMPLEX </v>
      </c>
      <c r="J89" t="str">
        <f>VLOOKUP(C89,Dictionary!$D$2:$E$8,2,FALSE)</f>
        <v xml:space="preserve">VAL_SUBTYPE_STR </v>
      </c>
      <c r="K89" t="str">
        <f t="shared" si="2"/>
        <v>Insert into UFMT_VALUE (VALUE_ID, VALUE_TYPE, VALUE_SUBTYPE, VALUE, DESCRIPTION) Values ('87', '3', '0', '1:31', 'Composite, DE127 Parse Mini Stmt Data');</v>
      </c>
      <c r="L89" t="str">
        <f t="shared" si="3"/>
        <v>Update UFMT_VALUE Set (VALUE_TYPE, VALUE_SUBTYPE, VALUE, DESCRIPTION) = ( Select '3', '0', '1:31', 'Composite, DE127 Parse Mini Stmt Data' from DUAL) WHERE VALUE_ID = '87';</v>
      </c>
    </row>
    <row r="90" spans="1:12" x14ac:dyDescent="0.35">
      <c r="A90" t="s">
        <v>228</v>
      </c>
      <c r="B90" t="s">
        <v>17</v>
      </c>
      <c r="C90" t="s">
        <v>13</v>
      </c>
      <c r="D90" s="2" t="s">
        <v>229</v>
      </c>
      <c r="E90" s="2" t="s">
        <v>230</v>
      </c>
      <c r="F90" s="2"/>
      <c r="G90" s="2"/>
      <c r="H90" s="2"/>
      <c r="I90" t="str">
        <f>VLOOKUP(B90,Dictionary!$A$2:$B$9,2,FALSE)</f>
        <v xml:space="preserve">VALUE_TYPE_COMPLEX </v>
      </c>
      <c r="J90" t="str">
        <f>VLOOKUP(C90,Dictionary!$D$2:$E$8,2,FALSE)</f>
        <v xml:space="preserve">VAL_SUBTYPE_STR </v>
      </c>
      <c r="K90" t="str">
        <f t="shared" si="2"/>
        <v>Insert into UFMT_VALUE (VALUE_ID, VALUE_TYPE, VALUE_SUBTYPE, VALUE, DESCRIPTION) Values ('88', '3', '0', '1:32', 'Composite, DE67 Set Network Code');</v>
      </c>
      <c r="L90" t="str">
        <f t="shared" si="3"/>
        <v>Update UFMT_VALUE Set (VALUE_TYPE, VALUE_SUBTYPE, VALUE, DESCRIPTION) = ( Select '3', '0', '1:32', 'Composite, DE67 Set Network Code' from DUAL) WHERE VALUE_ID = '88';</v>
      </c>
    </row>
    <row r="91" spans="1:12" x14ac:dyDescent="0.35">
      <c r="A91" t="s">
        <v>231</v>
      </c>
      <c r="B91" t="s">
        <v>13</v>
      </c>
      <c r="C91" t="s">
        <v>13</v>
      </c>
      <c r="D91" s="2" t="s">
        <v>181</v>
      </c>
      <c r="E91" s="2" t="s">
        <v>232</v>
      </c>
      <c r="F91" s="2"/>
      <c r="G91" s="2"/>
      <c r="H91" s="2"/>
      <c r="I91" t="str">
        <f>VLOOKUP(B91,Dictionary!$A$2:$B$9,2,FALSE)</f>
        <v xml:space="preserve">VALUE_TYPE_CONST </v>
      </c>
      <c r="J91" t="str">
        <f>VLOOKUP(C91,Dictionary!$D$2:$E$8,2,FALSE)</f>
        <v xml:space="preserve">VAL_SUBTYPE_STR </v>
      </c>
      <c r="K91" t="str">
        <f t="shared" si="2"/>
        <v>Insert into UFMT_VALUE (VALUE_ID, VALUE_TYPE, VALUE_SUBTYPE, VALUE, DESCRIPTION) Values ('89', '0', '0', '00', 'Const, POS Entry Mode');</v>
      </c>
      <c r="L91" t="str">
        <f t="shared" si="3"/>
        <v>Update UFMT_VALUE Set (VALUE_TYPE, VALUE_SUBTYPE, VALUE, DESCRIPTION) = ( Select '0', '0', '00', 'Const, POS Entry Mode' from DUAL) WHERE VALUE_ID = '89';</v>
      </c>
    </row>
    <row r="92" spans="1:12" x14ac:dyDescent="0.35">
      <c r="A92" t="s">
        <v>233</v>
      </c>
      <c r="B92" t="s">
        <v>12</v>
      </c>
      <c r="C92" t="s">
        <v>12</v>
      </c>
      <c r="D92" s="2" t="s">
        <v>234</v>
      </c>
      <c r="E92" s="2" t="s">
        <v>235</v>
      </c>
      <c r="F92" s="2"/>
      <c r="G92" s="2"/>
      <c r="H92" s="2"/>
      <c r="I92" t="str">
        <f>VLOOKUP(B92,Dictionary!$A$2:$B$9,2,FALSE)</f>
        <v xml:space="preserve">VALUE_TYPE_UMF </v>
      </c>
      <c r="J92" t="str">
        <f>VLOOKUP(C92,Dictionary!$D$2:$E$8,2,FALSE)</f>
        <v xml:space="preserve">VAL_SUBTYPE_INT </v>
      </c>
      <c r="K92" t="str">
        <f t="shared" si="2"/>
        <v>Insert into UFMT_VALUE (VALUE_ID, VALUE_TYPE, VALUE_SUBTYPE, VALUE, DESCRIPTION) Values ('90', '1', '1', '130', 'Tag, SVT_SV_MCC, int');</v>
      </c>
      <c r="L92" t="str">
        <f t="shared" si="3"/>
        <v>Update UFMT_VALUE Set (VALUE_TYPE, VALUE_SUBTYPE, VALUE, DESCRIPTION) = ( Select '1', '1', '130', 'Tag, SVT_SV_MCC, int' from DUAL) WHERE VALUE_ID = '90';</v>
      </c>
    </row>
    <row r="93" spans="1:12" x14ac:dyDescent="0.35">
      <c r="A93" t="s">
        <v>236</v>
      </c>
      <c r="B93" t="s">
        <v>12</v>
      </c>
      <c r="C93" t="s">
        <v>13</v>
      </c>
      <c r="D93" s="2" t="s">
        <v>237</v>
      </c>
      <c r="E93" s="2" t="s">
        <v>238</v>
      </c>
      <c r="F93" s="2"/>
      <c r="G93" s="2"/>
      <c r="H93" s="2"/>
      <c r="I93" t="str">
        <f>VLOOKUP(B93,Dictionary!$A$2:$B$9,2,FALSE)</f>
        <v xml:space="preserve">VALUE_TYPE_UMF </v>
      </c>
      <c r="J93" t="str">
        <f>VLOOKUP(C93,Dictionary!$D$2:$E$8,2,FALSE)</f>
        <v xml:space="preserve">VAL_SUBTYPE_STR </v>
      </c>
      <c r="K93" t="str">
        <f t="shared" si="2"/>
        <v>Insert into UFMT_VALUE (VALUE_ID, VALUE_TYPE, VALUE_SUBTYPE, VALUE, DESCRIPTION) Values ('91', '1', '0', '110', 'Tag, SVT_ADDL_AMT');</v>
      </c>
      <c r="L93" t="str">
        <f t="shared" si="3"/>
        <v>Update UFMT_VALUE Set (VALUE_TYPE, VALUE_SUBTYPE, VALUE, DESCRIPTION) = ( Select '1', '0', '110', 'Tag, SVT_ADDL_AMT' from DUAL) WHERE VALUE_ID = '91';</v>
      </c>
    </row>
    <row r="94" spans="1:12" x14ac:dyDescent="0.35">
      <c r="A94" t="s">
        <v>239</v>
      </c>
      <c r="B94" t="s">
        <v>13</v>
      </c>
      <c r="C94" t="s">
        <v>13</v>
      </c>
      <c r="D94" s="2" t="s">
        <v>240</v>
      </c>
      <c r="E94" s="2" t="s">
        <v>241</v>
      </c>
      <c r="F94" s="2"/>
      <c r="G94" s="2"/>
      <c r="H94" s="2"/>
      <c r="I94" t="str">
        <f>VLOOKUP(B94,Dictionary!$A$2:$B$9,2,FALSE)</f>
        <v xml:space="preserve">VALUE_TYPE_CONST </v>
      </c>
      <c r="J94" t="str">
        <f>VLOOKUP(C94,Dictionary!$D$2:$E$8,2,FALSE)</f>
        <v xml:space="preserve">VAL_SUBTYPE_STR </v>
      </c>
      <c r="K94" t="str">
        <f t="shared" si="2"/>
        <v>Insert into UFMT_VALUE (VALUE_ID, VALUE_TYPE, VALUE_SUBTYPE, VALUE, DESCRIPTION) Values ('92', '0', '0', '0200', 'Const, Original MTI');</v>
      </c>
      <c r="L94" t="str">
        <f t="shared" si="3"/>
        <v>Update UFMT_VALUE Set (VALUE_TYPE, VALUE_SUBTYPE, VALUE, DESCRIPTION) = ( Select '0', '0', '0200', 'Const, Original MTI' from DUAL) WHERE VALUE_ID = '92';</v>
      </c>
    </row>
    <row r="95" spans="1:12" x14ac:dyDescent="0.35">
      <c r="A95" t="s">
        <v>242</v>
      </c>
      <c r="B95" t="s">
        <v>17</v>
      </c>
      <c r="C95" t="s">
        <v>13</v>
      </c>
      <c r="D95" s="2" t="s">
        <v>243</v>
      </c>
      <c r="E95" s="2" t="s">
        <v>244</v>
      </c>
      <c r="F95" s="2"/>
      <c r="G95" s="2"/>
      <c r="H95" s="2"/>
      <c r="I95" t="str">
        <f>VLOOKUP(B95,Dictionary!$A$2:$B$9,2,FALSE)</f>
        <v xml:space="preserve">VALUE_TYPE_COMPLEX </v>
      </c>
      <c r="J95" t="str">
        <f>VLOOKUP(C95,Dictionary!$D$2:$E$8,2,FALSE)</f>
        <v xml:space="preserve">VAL_SUBTYPE_STR </v>
      </c>
      <c r="K95" t="str">
        <f t="shared" si="2"/>
        <v>Insert into UFMT_VALUE (VALUE_ID, VALUE_TYPE, VALUE_SUBTYPE, VALUE, DESCRIPTION) Values ('93', '3', '0', '92,47,13:4,14:7,20', 'Composite, DE90 Orig data element for re');</v>
      </c>
      <c r="L95" t="str">
        <f t="shared" si="3"/>
        <v>Update UFMT_VALUE Set (VALUE_TYPE, VALUE_SUBTYPE, VALUE, DESCRIPTION) = ( Select '3', '0', '92,47,13:4,14:7,20', 'Composite, DE90 Orig data element for re' from DUAL) WHERE VALUE_ID = '93';</v>
      </c>
    </row>
    <row r="96" spans="1:12" x14ac:dyDescent="0.35">
      <c r="A96" t="s">
        <v>38</v>
      </c>
      <c r="B96" t="s">
        <v>13</v>
      </c>
      <c r="C96" t="s">
        <v>13</v>
      </c>
      <c r="D96" s="2" t="s">
        <v>245</v>
      </c>
      <c r="E96" s="2" t="s">
        <v>246</v>
      </c>
      <c r="F96" s="2"/>
      <c r="G96" s="2"/>
      <c r="H96" s="2"/>
      <c r="I96" t="str">
        <f>VLOOKUP(B96,Dictionary!$A$2:$B$9,2,FALSE)</f>
        <v xml:space="preserve">VALUE_TYPE_CONST </v>
      </c>
      <c r="J96" t="str">
        <f>VLOOKUP(C96,Dictionary!$D$2:$E$8,2,FALSE)</f>
        <v xml:space="preserve">VAL_SUBTYPE_STR </v>
      </c>
      <c r="K96" t="str">
        <f t="shared" si="2"/>
        <v>Insert into UFMT_VALUE (VALUE_ID, VALUE_TYPE, VALUE_SUBTYPE, VALUE, DESCRIPTION) Values ('94', '0', '0', '0220', 'Const, Original MTI for Notification');</v>
      </c>
      <c r="L96" t="str">
        <f t="shared" si="3"/>
        <v>Update UFMT_VALUE Set (VALUE_TYPE, VALUE_SUBTYPE, VALUE, DESCRIPTION) = ( Select '0', '0', '0220', 'Const, Original MTI for Notification' from DUAL) WHERE VALUE_ID = '94';</v>
      </c>
    </row>
    <row r="97" spans="1:12" x14ac:dyDescent="0.35">
      <c r="A97" t="s">
        <v>247</v>
      </c>
      <c r="B97" t="s">
        <v>17</v>
      </c>
      <c r="C97" t="s">
        <v>13</v>
      </c>
      <c r="D97" s="2" t="s">
        <v>248</v>
      </c>
      <c r="E97" s="2" t="s">
        <v>244</v>
      </c>
      <c r="F97" s="2"/>
      <c r="G97" s="2"/>
      <c r="H97" s="2"/>
      <c r="I97" t="str">
        <f>VLOOKUP(B97,Dictionary!$A$2:$B$9,2,FALSE)</f>
        <v xml:space="preserve">VALUE_TYPE_COMPLEX </v>
      </c>
      <c r="J97" t="str">
        <f>VLOOKUP(C97,Dictionary!$D$2:$E$8,2,FALSE)</f>
        <v xml:space="preserve">VAL_SUBTYPE_STR </v>
      </c>
      <c r="K97" t="str">
        <f t="shared" si="2"/>
        <v>Insert into UFMT_VALUE (VALUE_ID, VALUE_TYPE, VALUE_SUBTYPE, VALUE, DESCRIPTION) Values ('95', '3', '0', '94,47,13:4,14:7,20', 'Composite, DE90 Orig data element for re');</v>
      </c>
      <c r="L97" t="str">
        <f t="shared" si="3"/>
        <v>Update UFMT_VALUE Set (VALUE_TYPE, VALUE_SUBTYPE, VALUE, DESCRIPTION) = ( Select '3', '0', '94,47,13:4,14:7,20', 'Composite, DE90 Orig data element for re' from DUAL) WHERE VALUE_ID = '95';</v>
      </c>
    </row>
    <row r="98" spans="1:12" x14ac:dyDescent="0.35">
      <c r="A98" t="s">
        <v>249</v>
      </c>
      <c r="B98" t="s">
        <v>17</v>
      </c>
      <c r="C98" t="s">
        <v>13</v>
      </c>
      <c r="D98" s="2" t="s">
        <v>250</v>
      </c>
      <c r="E98" s="2" t="s">
        <v>28</v>
      </c>
      <c r="F98" s="2"/>
      <c r="G98" s="2"/>
      <c r="H98" s="2"/>
      <c r="I98" t="str">
        <f>VLOOKUP(B98,Dictionary!$A$2:$B$9,2,FALSE)</f>
        <v xml:space="preserve">VALUE_TYPE_COMPLEX </v>
      </c>
      <c r="J98" t="str">
        <f>VLOOKUP(C98,Dictionary!$D$2:$E$8,2,FALSE)</f>
        <v xml:space="preserve">VAL_SUBTYPE_STR </v>
      </c>
      <c r="K98" t="str">
        <f t="shared" si="2"/>
        <v>Insert into UFMT_VALUE (VALUE_ID, VALUE_TYPE, VALUE_SUBTYPE, VALUE, DESCRIPTION) Values ('96', '3', '0', '3:34,4:2,5:2', 'Composite, Processing code');</v>
      </c>
      <c r="L98" t="str">
        <f t="shared" si="3"/>
        <v>Update UFMT_VALUE Set (VALUE_TYPE, VALUE_SUBTYPE, VALUE, DESCRIPTION) = ( Select '3', '0', '3:34,4:2,5:2', 'Composite, Processing code' from DUAL) WHERE VALUE_ID = '96';</v>
      </c>
    </row>
    <row r="99" spans="1:12" x14ac:dyDescent="0.35">
      <c r="A99" t="s">
        <v>105</v>
      </c>
      <c r="B99" t="s">
        <v>12</v>
      </c>
      <c r="C99" t="s">
        <v>13</v>
      </c>
      <c r="D99" s="2" t="s">
        <v>251</v>
      </c>
      <c r="E99" s="2" t="s">
        <v>238</v>
      </c>
      <c r="F99" s="2"/>
      <c r="G99" s="2"/>
      <c r="H99" s="2"/>
      <c r="I99" t="str">
        <f>VLOOKUP(B99,Dictionary!$A$2:$B$9,2,FALSE)</f>
        <v xml:space="preserve">VALUE_TYPE_UMF </v>
      </c>
      <c r="J99" t="str">
        <f>VLOOKUP(C99,Dictionary!$D$2:$E$8,2,FALSE)</f>
        <v xml:space="preserve">VAL_SUBTYPE_STR </v>
      </c>
      <c r="K99" t="str">
        <f t="shared" si="2"/>
        <v>Insert into UFMT_VALUE (VALUE_ID, VALUE_TYPE, VALUE_SUBTYPE, VALUE, DESCRIPTION) Values ('97', '1', '0', '230', 'Tag, SVT_ADDL_AMT');</v>
      </c>
      <c r="L99" t="str">
        <f t="shared" si="3"/>
        <v>Update UFMT_VALUE Set (VALUE_TYPE, VALUE_SUBTYPE, VALUE, DESCRIPTION) = ( Select '1', '0', '230', 'Tag, SVT_ADDL_AMT' from DUAL) WHERE VALUE_ID = '97';</v>
      </c>
    </row>
    <row r="100" spans="1:12" x14ac:dyDescent="0.35">
      <c r="A100" t="s">
        <v>172</v>
      </c>
      <c r="B100" t="s">
        <v>17</v>
      </c>
      <c r="C100" t="s">
        <v>13</v>
      </c>
      <c r="D100" s="2" t="s">
        <v>252</v>
      </c>
      <c r="E100" s="2" t="s">
        <v>253</v>
      </c>
      <c r="F100" s="2"/>
      <c r="G100" s="2"/>
      <c r="H100" s="2"/>
      <c r="I100" t="str">
        <f>VLOOKUP(B100,Dictionary!$A$2:$B$9,2,FALSE)</f>
        <v xml:space="preserve">VALUE_TYPE_COMPLEX </v>
      </c>
      <c r="J100" t="str">
        <f>VLOOKUP(C100,Dictionary!$D$2:$E$8,2,FALSE)</f>
        <v xml:space="preserve">VAL_SUBTYPE_STR </v>
      </c>
      <c r="K100" t="str">
        <f t="shared" si="2"/>
        <v>Insert into UFMT_VALUE (VALUE_ID, VALUE_TYPE, VALUE_SUBTYPE, VALUE, DESCRIPTION) Values ('98', '3', '0', '1:35', 'Composite, DE116 Amounts, FEEs');</v>
      </c>
      <c r="L100" t="str">
        <f t="shared" si="3"/>
        <v>Update UFMT_VALUE Set (VALUE_TYPE, VALUE_SUBTYPE, VALUE, DESCRIPTION) = ( Select '3', '0', '1:35', 'Composite, DE116 Amounts, FEEs' from DUAL) WHERE VALUE_ID = '98';</v>
      </c>
    </row>
    <row r="101" spans="1:12" x14ac:dyDescent="0.35">
      <c r="A101" t="s">
        <v>254</v>
      </c>
      <c r="B101" t="s">
        <v>13</v>
      </c>
      <c r="C101" t="s">
        <v>13</v>
      </c>
      <c r="D101" s="2" t="s">
        <v>255</v>
      </c>
      <c r="E101" s="2" t="s">
        <v>256</v>
      </c>
      <c r="F101" s="2"/>
      <c r="G101" s="2"/>
      <c r="H101" s="2"/>
      <c r="I101" t="str">
        <f>VLOOKUP(B101,Dictionary!$A$2:$B$9,2,FALSE)</f>
        <v xml:space="preserve">VALUE_TYPE_CONST </v>
      </c>
      <c r="J101" t="str">
        <f>VLOOKUP(C101,Dictionary!$D$2:$E$8,2,FALSE)</f>
        <v xml:space="preserve">VAL_SUBTYPE_STR </v>
      </c>
      <c r="K101" t="str">
        <f t="shared" si="2"/>
        <v>Insert into UFMT_VALUE (VALUE_ID, VALUE_TYPE, VALUE_SUBTYPE, VALUE, DESCRIPTION) Values ('150', '0', '0', '00003000', 'Const, Temp Fixed Fee (TO BE REMOVED)');</v>
      </c>
      <c r="L101" t="str">
        <f t="shared" si="3"/>
        <v>Update UFMT_VALUE Set (VALUE_TYPE, VALUE_SUBTYPE, VALUE, DESCRIPTION) = ( Select '0', '0', '00003000', 'Const, Temp Fixed Fee (TO BE REMOVED)' from DUAL) WHERE VALUE_ID = '150';</v>
      </c>
    </row>
    <row r="102" spans="1:12" x14ac:dyDescent="0.35">
      <c r="A102" t="s">
        <v>257</v>
      </c>
      <c r="B102" t="s">
        <v>13</v>
      </c>
      <c r="C102" t="s">
        <v>13</v>
      </c>
      <c r="D102" s="2" t="s">
        <v>258</v>
      </c>
      <c r="E102" s="2" t="s">
        <v>259</v>
      </c>
      <c r="F102" s="2"/>
      <c r="G102" s="2"/>
      <c r="H102" s="2"/>
      <c r="I102" t="str">
        <f>VLOOKUP(B102,Dictionary!$A$2:$B$9,2,FALSE)</f>
        <v xml:space="preserve">VALUE_TYPE_CONST </v>
      </c>
      <c r="J102" t="str">
        <f>VLOOKUP(C102,Dictionary!$D$2:$E$8,2,FALSE)</f>
        <v xml:space="preserve">VAL_SUBTYPE_STR </v>
      </c>
      <c r="K102" t="str">
        <f t="shared" si="2"/>
        <v>Insert into UFMT_VALUE (VALUE_ID, VALUE_TYPE, VALUE_SUBTYPE, VALUE, DESCRIPTION) Values ('151', '0', '0', 'ATM', 'Const, terminal type ATM');</v>
      </c>
      <c r="L102" t="str">
        <f t="shared" si="3"/>
        <v>Update UFMT_VALUE Set (VALUE_TYPE, VALUE_SUBTYPE, VALUE, DESCRIPTION) = ( Select '0', '0', 'ATM', 'Const, terminal type ATM' from DUAL) WHERE VALUE_ID = '151';</v>
      </c>
    </row>
    <row r="103" spans="1:12" x14ac:dyDescent="0.35">
      <c r="A103" t="s">
        <v>260</v>
      </c>
      <c r="B103" t="s">
        <v>13</v>
      </c>
      <c r="C103" t="s">
        <v>13</v>
      </c>
      <c r="D103" s="2" t="s">
        <v>261</v>
      </c>
      <c r="E103" s="2" t="s">
        <v>262</v>
      </c>
      <c r="F103" s="2"/>
      <c r="G103" s="2"/>
      <c r="H103" s="2"/>
      <c r="I103" t="str">
        <f>VLOOKUP(B103,Dictionary!$A$2:$B$9,2,FALSE)</f>
        <v xml:space="preserve">VALUE_TYPE_CONST </v>
      </c>
      <c r="J103" t="str">
        <f>VLOOKUP(C103,Dictionary!$D$2:$E$8,2,FALSE)</f>
        <v xml:space="preserve">VAL_SUBTYPE_STR </v>
      </c>
      <c r="K103" t="str">
        <f t="shared" si="2"/>
        <v>Insert into UFMT_VALUE (VALUE_ID, VALUE_TYPE, VALUE_SUBTYPE, VALUE, DESCRIPTION) Values ('152', '0', '0', 'POS', 'Const, terminal type POS');</v>
      </c>
      <c r="L103" t="str">
        <f t="shared" si="3"/>
        <v>Update UFMT_VALUE Set (VALUE_TYPE, VALUE_SUBTYPE, VALUE, DESCRIPTION) = ( Select '0', '0', 'POS', 'Const, terminal type POS' from DUAL) WHERE VALUE_ID = '152';</v>
      </c>
    </row>
    <row r="104" spans="1:12" x14ac:dyDescent="0.35">
      <c r="A104" t="s">
        <v>263</v>
      </c>
      <c r="B104" t="s">
        <v>13</v>
      </c>
      <c r="C104" t="s">
        <v>13</v>
      </c>
      <c r="D104" s="2" t="s">
        <v>264</v>
      </c>
      <c r="E104" s="2" t="s">
        <v>265</v>
      </c>
      <c r="F104" s="2"/>
      <c r="G104" s="2"/>
      <c r="H104" s="2"/>
      <c r="I104" t="str">
        <f>VLOOKUP(B104,Dictionary!$A$2:$B$9,2,FALSE)</f>
        <v xml:space="preserve">VALUE_TYPE_CONST </v>
      </c>
      <c r="J104" t="str">
        <f>VLOOKUP(C104,Dictionary!$D$2:$E$8,2,FALSE)</f>
        <v xml:space="preserve">VAL_SUBTYPE_STR </v>
      </c>
      <c r="K104" t="str">
        <f t="shared" si="2"/>
        <v>Insert into UFMT_VALUE (VALUE_ID, VALUE_TYPE, VALUE_SUBTYPE, VALUE, DESCRIPTION) Values ('153', '0', '0', 'HYP', 'Const, channel ID Hypercom');</v>
      </c>
      <c r="L104" t="str">
        <f t="shared" si="3"/>
        <v>Update UFMT_VALUE Set (VALUE_TYPE, VALUE_SUBTYPE, VALUE, DESCRIPTION) = ( Select '0', '0', 'HYP', 'Const, channel ID Hypercom' from DUAL) WHERE VALUE_ID = '153';</v>
      </c>
    </row>
    <row r="105" spans="1:12" x14ac:dyDescent="0.35">
      <c r="A105" t="s">
        <v>266</v>
      </c>
      <c r="B105" t="s">
        <v>13</v>
      </c>
      <c r="C105" t="s">
        <v>13</v>
      </c>
      <c r="D105" s="2" t="s">
        <v>267</v>
      </c>
      <c r="E105" s="2" t="s">
        <v>268</v>
      </c>
      <c r="F105" s="2"/>
      <c r="G105" s="2"/>
      <c r="H105" s="2"/>
      <c r="I105" t="str">
        <f>VLOOKUP(B105,Dictionary!$A$2:$B$9,2,FALSE)</f>
        <v xml:space="preserve">VALUE_TYPE_CONST </v>
      </c>
      <c r="J105" t="str">
        <f>VLOOKUP(C105,Dictionary!$D$2:$E$8,2,FALSE)</f>
        <v xml:space="preserve">VAL_SUBTYPE_STR </v>
      </c>
      <c r="K105" t="str">
        <f t="shared" si="2"/>
        <v>Insert into UFMT_VALUE (VALUE_ID, VALUE_TYPE, VALUE_SUBTYPE, VALUE, DESCRIPTION) Values ('154', '0', '0', '703', 'Const, trans_type value 703');</v>
      </c>
      <c r="L105" t="str">
        <f t="shared" si="3"/>
        <v>Update UFMT_VALUE Set (VALUE_TYPE, VALUE_SUBTYPE, VALUE, DESCRIPTION) = ( Select '0', '0', '703', 'Const, trans_type value 703' from DUAL) WHERE VALUE_ID = '154';</v>
      </c>
    </row>
    <row r="106" spans="1:12" x14ac:dyDescent="0.35">
      <c r="A106" t="s">
        <v>269</v>
      </c>
      <c r="B106" t="s">
        <v>12</v>
      </c>
      <c r="C106" t="s">
        <v>12</v>
      </c>
      <c r="D106" s="2" t="s">
        <v>270</v>
      </c>
      <c r="E106" s="2" t="s">
        <v>271</v>
      </c>
      <c r="F106" s="2"/>
      <c r="G106" s="2"/>
      <c r="H106" s="2"/>
      <c r="I106" t="str">
        <f>VLOOKUP(B106,Dictionary!$A$2:$B$9,2,FALSE)</f>
        <v xml:space="preserve">VALUE_TYPE_UMF </v>
      </c>
      <c r="J106" t="str">
        <f>VLOOKUP(C106,Dictionary!$D$2:$E$8,2,FALSE)</f>
        <v xml:space="preserve">VAL_SUBTYPE_INT </v>
      </c>
      <c r="K106" t="str">
        <f t="shared" si="2"/>
        <v>Insert into UFMT_VALUE (VALUE_ID, VALUE_TYPE, VALUE_SUBTYPE, VALUE, DESCRIPTION) Values ('155', '1', '1', '102', 'Tag, SVT_ACCT2_CURR, INT');</v>
      </c>
      <c r="L106" t="str">
        <f t="shared" si="3"/>
        <v>Update UFMT_VALUE Set (VALUE_TYPE, VALUE_SUBTYPE, VALUE, DESCRIPTION) = ( Select '1', '1', '102', 'Tag, SVT_ACCT2_CURR, INT' from DUAL) WHERE VALUE_ID = '155';</v>
      </c>
    </row>
    <row r="107" spans="1:12" x14ac:dyDescent="0.35">
      <c r="A107" t="s">
        <v>272</v>
      </c>
      <c r="B107" t="s">
        <v>12</v>
      </c>
      <c r="C107" t="s">
        <v>20</v>
      </c>
      <c r="D107" s="2" t="s">
        <v>228</v>
      </c>
      <c r="E107" s="2" t="s">
        <v>273</v>
      </c>
      <c r="F107" s="2"/>
      <c r="G107" s="2"/>
      <c r="H107" s="2"/>
      <c r="I107" t="str">
        <f>VLOOKUP(B107,Dictionary!$A$2:$B$9,2,FALSE)</f>
        <v xml:space="preserve">VALUE_TYPE_UMF </v>
      </c>
      <c r="J107" t="str">
        <f>VLOOKUP(C107,Dictionary!$D$2:$E$8,2,FALSE)</f>
        <v xml:space="preserve">VAL_SUBTYPE_FLOAT_IP </v>
      </c>
      <c r="K107" t="str">
        <f t="shared" si="2"/>
        <v>Insert into UFMT_VALUE (VALUE_ID, VALUE_TYPE, VALUE_SUBTYPE, VALUE, DESCRIPTION) Values ('156', '1', '4', '88', 'Tag, SVT_TXN_AMT_A2CUR, FLOAT');</v>
      </c>
      <c r="L107" t="str">
        <f t="shared" si="3"/>
        <v>Update UFMT_VALUE Set (VALUE_TYPE, VALUE_SUBTYPE, VALUE, DESCRIPTION) = ( Select '1', '4', '88', 'Tag, SVT_TXN_AMT_A2CUR, FLOAT' from DUAL) WHERE VALUE_ID = '156';</v>
      </c>
    </row>
    <row r="108" spans="1:12" x14ac:dyDescent="0.35">
      <c r="A108" t="s">
        <v>274</v>
      </c>
      <c r="B108" t="s">
        <v>13</v>
      </c>
      <c r="C108" t="s">
        <v>13</v>
      </c>
      <c r="D108" s="2" t="s">
        <v>275</v>
      </c>
      <c r="E108" s="2" t="s">
        <v>276</v>
      </c>
      <c r="F108" s="2"/>
      <c r="G108" s="2"/>
      <c r="H108" s="2"/>
      <c r="I108" t="str">
        <f>VLOOKUP(B108,Dictionary!$A$2:$B$9,2,FALSE)</f>
        <v xml:space="preserve">VALUE_TYPE_CONST </v>
      </c>
      <c r="J108" t="str">
        <f>VLOOKUP(C108,Dictionary!$D$2:$E$8,2,FALSE)</f>
        <v xml:space="preserve">VAL_SUBTYPE_STR </v>
      </c>
      <c r="K108" t="str">
        <f t="shared" si="2"/>
        <v>Insert into UFMT_VALUE (VALUE_ID, VALUE_TYPE, VALUE_SUBTYPE, VALUE, DESCRIPTION) Values ('157', '0', '0', '472631', 'Const, BIN value 472631');</v>
      </c>
      <c r="L108" t="str">
        <f t="shared" si="3"/>
        <v>Update UFMT_VALUE Set (VALUE_TYPE, VALUE_SUBTYPE, VALUE, DESCRIPTION) = ( Select '0', '0', '472631', 'Const, BIN value 472631' from DUAL) WHERE VALUE_ID = '157';</v>
      </c>
    </row>
    <row r="109" spans="1:12" x14ac:dyDescent="0.35">
      <c r="A109" t="s">
        <v>277</v>
      </c>
      <c r="B109" t="s">
        <v>13</v>
      </c>
      <c r="C109" t="s">
        <v>13</v>
      </c>
      <c r="D109" s="2" t="s">
        <v>278</v>
      </c>
      <c r="E109" s="2" t="s">
        <v>279</v>
      </c>
      <c r="F109" s="2"/>
      <c r="G109" s="2"/>
      <c r="H109" s="2"/>
      <c r="I109" t="str">
        <f>VLOOKUP(B109,Dictionary!$A$2:$B$9,2,FALSE)</f>
        <v xml:space="preserve">VALUE_TYPE_CONST </v>
      </c>
      <c r="J109" t="str">
        <f>VLOOKUP(C109,Dictionary!$D$2:$E$8,2,FALSE)</f>
        <v xml:space="preserve">VAL_SUBTYPE_STR </v>
      </c>
      <c r="K109" t="str">
        <f t="shared" si="2"/>
        <v>Insert into UFMT_VALUE (VALUE_ID, VALUE_TYPE, VALUE_SUBTYPE, VALUE, DESCRIPTION) Values ('158', '0', '0', '00010799760111', 'Const, GL acct 00010799760111');</v>
      </c>
      <c r="L109" t="str">
        <f t="shared" si="3"/>
        <v>Update UFMT_VALUE Set (VALUE_TYPE, VALUE_SUBTYPE, VALUE, DESCRIPTION) = ( Select '0', '0', '00010799760111', 'Const, GL acct 00010799760111' from DUAL) WHERE VALUE_ID = '158';</v>
      </c>
    </row>
    <row r="110" spans="1:12" x14ac:dyDescent="0.35">
      <c r="A110" t="s">
        <v>197</v>
      </c>
      <c r="B110" t="s">
        <v>13</v>
      </c>
      <c r="C110" t="s">
        <v>13</v>
      </c>
      <c r="D110" s="2" t="s">
        <v>280</v>
      </c>
      <c r="E110" s="2" t="s">
        <v>281</v>
      </c>
      <c r="F110" s="2"/>
      <c r="G110" s="2"/>
      <c r="H110" s="2"/>
      <c r="I110" t="str">
        <f>VLOOKUP(B110,Dictionary!$A$2:$B$9,2,FALSE)</f>
        <v xml:space="preserve">VALUE_TYPE_CONST </v>
      </c>
      <c r="J110" t="str">
        <f>VLOOKUP(C110,Dictionary!$D$2:$E$8,2,FALSE)</f>
        <v xml:space="preserve">VAL_SUBTYPE_STR </v>
      </c>
      <c r="K110" t="str">
        <f t="shared" si="2"/>
        <v>Insert into UFMT_VALUE (VALUE_ID, VALUE_TYPE, VALUE_SUBTYPE, VALUE, DESCRIPTION) Values ('159', '0', '0', '840', 'Const, currency 840');</v>
      </c>
      <c r="L110" t="str">
        <f t="shared" si="3"/>
        <v>Update UFMT_VALUE Set (VALUE_TYPE, VALUE_SUBTYPE, VALUE, DESCRIPTION) = ( Select '0', '0', '840', 'Const, currency 840' from DUAL) WHERE VALUE_ID = '159';</v>
      </c>
    </row>
    <row r="111" spans="1:12" x14ac:dyDescent="0.35">
      <c r="A111" t="s">
        <v>282</v>
      </c>
      <c r="B111" t="s">
        <v>13</v>
      </c>
      <c r="C111" t="s">
        <v>13</v>
      </c>
      <c r="D111" s="2" t="s">
        <v>283</v>
      </c>
      <c r="E111" s="2" t="s">
        <v>284</v>
      </c>
      <c r="F111" s="2"/>
      <c r="G111" s="2"/>
      <c r="H111" s="2"/>
      <c r="I111" t="str">
        <f>VLOOKUP(B111,Dictionary!$A$2:$B$9,2,FALSE)</f>
        <v xml:space="preserve">VALUE_TYPE_CONST </v>
      </c>
      <c r="J111" t="str">
        <f>VLOOKUP(C111,Dictionary!$D$2:$E$8,2,FALSE)</f>
        <v xml:space="preserve">VAL_SUBTYPE_STR </v>
      </c>
      <c r="K111" t="str">
        <f t="shared" si="2"/>
        <v>Insert into UFMT_VALUE (VALUE_ID, VALUE_TYPE, VALUE_SUBTYPE, VALUE, DESCRIPTION) Values ('160', '0', '0', '689', 'Const, trans_type value 689');</v>
      </c>
      <c r="L111" t="str">
        <f t="shared" si="3"/>
        <v>Update UFMT_VALUE Set (VALUE_TYPE, VALUE_SUBTYPE, VALUE, DESCRIPTION) = ( Select '0', '0', '689', 'Const, trans_type value 689' from DUAL) WHERE VALUE_ID = '160';</v>
      </c>
    </row>
    <row r="112" spans="1:12" x14ac:dyDescent="0.35">
      <c r="A112" t="s">
        <v>285</v>
      </c>
      <c r="B112" t="s">
        <v>13</v>
      </c>
      <c r="C112" t="s">
        <v>13</v>
      </c>
      <c r="D112" s="2" t="s">
        <v>286</v>
      </c>
      <c r="E112" s="2" t="s">
        <v>287</v>
      </c>
      <c r="F112" s="2"/>
      <c r="G112" s="2"/>
      <c r="H112" s="2"/>
      <c r="I112" t="str">
        <f>VLOOKUP(B112,Dictionary!$A$2:$B$9,2,FALSE)</f>
        <v xml:space="preserve">VALUE_TYPE_CONST </v>
      </c>
      <c r="J112" t="str">
        <f>VLOOKUP(C112,Dictionary!$D$2:$E$8,2,FALSE)</f>
        <v xml:space="preserve">VAL_SUBTYPE_STR </v>
      </c>
      <c r="K112" t="str">
        <f t="shared" si="2"/>
        <v>Insert into UFMT_VALUE (VALUE_ID, VALUE_TYPE, VALUE_SUBTYPE, VALUE, DESCRIPTION) Values ('161', '0', '0', ',', 'Const, Comma sign');</v>
      </c>
      <c r="L112" t="str">
        <f t="shared" si="3"/>
        <v>Update UFMT_VALUE Set (VALUE_TYPE, VALUE_SUBTYPE, VALUE, DESCRIPTION) = ( Select '0', '0', ',', 'Const, Comma sign' from DUAL) WHERE VALUE_ID = '161';</v>
      </c>
    </row>
    <row r="113" spans="1:12" x14ac:dyDescent="0.35">
      <c r="A113" t="s">
        <v>288</v>
      </c>
      <c r="B113" t="s">
        <v>17</v>
      </c>
      <c r="C113" t="s">
        <v>13</v>
      </c>
      <c r="D113" s="2" t="s">
        <v>289</v>
      </c>
      <c r="E113" s="2" t="s">
        <v>290</v>
      </c>
      <c r="F113" s="2"/>
      <c r="G113" s="2"/>
      <c r="H113" s="2"/>
      <c r="I113" t="str">
        <f>VLOOKUP(B113,Dictionary!$A$2:$B$9,2,FALSE)</f>
        <v xml:space="preserve">VALUE_TYPE_COMPLEX </v>
      </c>
      <c r="J113" t="str">
        <f>VLOOKUP(C113,Dictionary!$D$2:$E$8,2,FALSE)</f>
        <v xml:space="preserve">VAL_SUBTYPE_STR </v>
      </c>
      <c r="K113" t="str">
        <f t="shared" si="2"/>
        <v>Insert into UFMT_VALUE (VALUE_ID, VALUE_TYPE, VALUE_SUBTYPE, VALUE, DESCRIPTION) Values ('162', '3', '0', '2:39,161,34', 'Composite, BIN n currency');</v>
      </c>
      <c r="L113" t="str">
        <f t="shared" si="3"/>
        <v>Update UFMT_VALUE Set (VALUE_TYPE, VALUE_SUBTYPE, VALUE, DESCRIPTION) = ( Select '3', '0', '2:39,161,34', 'Composite, BIN n currency' from DUAL) WHERE VALUE_ID = '162';</v>
      </c>
    </row>
    <row r="114" spans="1:12" x14ac:dyDescent="0.35">
      <c r="A114" t="s">
        <v>291</v>
      </c>
      <c r="B114" t="s">
        <v>17</v>
      </c>
      <c r="C114" t="s">
        <v>13</v>
      </c>
      <c r="D114" s="2" t="s">
        <v>292</v>
      </c>
      <c r="E114" s="2" t="s">
        <v>293</v>
      </c>
      <c r="F114" s="2"/>
      <c r="G114" s="2"/>
      <c r="H114" s="2"/>
      <c r="I114" t="str">
        <f>VLOOKUP(B114,Dictionary!$A$2:$B$9,2,FALSE)</f>
        <v xml:space="preserve">VALUE_TYPE_COMPLEX </v>
      </c>
      <c r="J114" t="str">
        <f>VLOOKUP(C114,Dictionary!$D$2:$E$8,2,FALSE)</f>
        <v xml:space="preserve">VAL_SUBTYPE_STR </v>
      </c>
      <c r="K114" t="str">
        <f t="shared" si="2"/>
        <v>Insert into UFMT_VALUE (VALUE_ID, VALUE_TYPE, VALUE_SUBTYPE, VALUE, DESCRIPTION) Values ('163', '3', '0', '162:40', 'Composite, GL from BIN n currency');</v>
      </c>
      <c r="L114" t="str">
        <f t="shared" si="3"/>
        <v>Update UFMT_VALUE Set (VALUE_TYPE, VALUE_SUBTYPE, VALUE, DESCRIPTION) = ( Select '3', '0', '162:40', 'Composite, GL from BIN n currency' from DUAL) WHERE VALUE_ID = '163';</v>
      </c>
    </row>
    <row r="115" spans="1:12" x14ac:dyDescent="0.35">
      <c r="A115" t="s">
        <v>294</v>
      </c>
      <c r="B115" t="s">
        <v>13</v>
      </c>
      <c r="C115" t="s">
        <v>13</v>
      </c>
      <c r="D115" s="2" t="s">
        <v>295</v>
      </c>
      <c r="E115" s="2" t="s">
        <v>296</v>
      </c>
      <c r="F115" s="2"/>
      <c r="G115" s="2"/>
      <c r="H115" s="2"/>
      <c r="I115" t="str">
        <f>VLOOKUP(B115,Dictionary!$A$2:$B$9,2,FALSE)</f>
        <v xml:space="preserve">VALUE_TYPE_CONST </v>
      </c>
      <c r="J115" t="str">
        <f>VLOOKUP(C115,Dictionary!$D$2:$E$8,2,FALSE)</f>
        <v xml:space="preserve">VAL_SUBTYPE_STR </v>
      </c>
      <c r="K115" t="str">
        <f t="shared" si="2"/>
        <v>Insert into UFMT_VALUE (VALUE_ID, VALUE_TYPE, VALUE_SUBTYPE, VALUE, DESCRIPTION) Values ('164', '0', '0', '508', 'Const, trans_type value 508');</v>
      </c>
      <c r="L115" t="str">
        <f t="shared" si="3"/>
        <v>Update UFMT_VALUE Set (VALUE_TYPE, VALUE_SUBTYPE, VALUE, DESCRIPTION) = ( Select '0', '0', '508', 'Const, trans_type value 508' from DUAL) WHERE VALUE_ID = '164';</v>
      </c>
    </row>
    <row r="116" spans="1:12" x14ac:dyDescent="0.35">
      <c r="A116" t="s">
        <v>297</v>
      </c>
      <c r="B116" t="s">
        <v>12</v>
      </c>
      <c r="C116" t="s">
        <v>13</v>
      </c>
      <c r="D116" s="2" t="s">
        <v>298</v>
      </c>
      <c r="E116" s="2" t="s">
        <v>299</v>
      </c>
      <c r="F116" s="2"/>
      <c r="G116" s="2"/>
      <c r="H116" s="2"/>
      <c r="I116" t="str">
        <f>VLOOKUP(B116,Dictionary!$A$2:$B$9,2,FALSE)</f>
        <v xml:space="preserve">VALUE_TYPE_UMF </v>
      </c>
      <c r="J116" t="str">
        <f>VLOOKUP(C116,Dictionary!$D$2:$E$8,2,FALSE)</f>
        <v xml:space="preserve">VAL_SUBTYPE_STR </v>
      </c>
      <c r="K116" t="str">
        <f t="shared" si="2"/>
        <v>Insert into UFMT_VALUE (VALUE_ID, VALUE_TYPE, VALUE_SUBTYPE, VALUE, DESCRIPTION) Values ('165', '1', '0', '205', 'Tag, SVT_SERVICE_ID');</v>
      </c>
      <c r="L116" t="str">
        <f t="shared" si="3"/>
        <v>Update UFMT_VALUE Set (VALUE_TYPE, VALUE_SUBTYPE, VALUE, DESCRIPTION) = ( Select '1', '0', '205', 'Tag, SVT_SERVICE_ID' from DUAL) WHERE VALUE_ID = '165';</v>
      </c>
    </row>
    <row r="117" spans="1:12" x14ac:dyDescent="0.35">
      <c r="A117" t="s">
        <v>300</v>
      </c>
      <c r="B117" t="s">
        <v>17</v>
      </c>
      <c r="C117" t="s">
        <v>13</v>
      </c>
      <c r="D117" s="2" t="s">
        <v>301</v>
      </c>
      <c r="E117" s="2" t="s">
        <v>302</v>
      </c>
      <c r="F117" s="2"/>
      <c r="G117" s="2"/>
      <c r="H117" s="2"/>
      <c r="I117" t="str">
        <f>VLOOKUP(B117,Dictionary!$A$2:$B$9,2,FALSE)</f>
        <v xml:space="preserve">VALUE_TYPE_COMPLEX </v>
      </c>
      <c r="J117" t="str">
        <f>VLOOKUP(C117,Dictionary!$D$2:$E$8,2,FALSE)</f>
        <v xml:space="preserve">VAL_SUBTYPE_STR </v>
      </c>
      <c r="K117" t="str">
        <f t="shared" si="2"/>
        <v>Insert into UFMT_VALUE (VALUE_ID, VALUE_TYPE, VALUE_SUBTYPE, VALUE, DESCRIPTION) Values ('166', '3', '0', '3,161,165,161,34', 'Composite, TT n SI n CC');</v>
      </c>
      <c r="L117" t="str">
        <f t="shared" si="3"/>
        <v>Update UFMT_VALUE Set (VALUE_TYPE, VALUE_SUBTYPE, VALUE, DESCRIPTION) = ( Select '3', '0', '3,161,165,161,34', 'Composite, TT n SI n CC' from DUAL) WHERE VALUE_ID = '166';</v>
      </c>
    </row>
    <row r="118" spans="1:12" x14ac:dyDescent="0.35">
      <c r="A118" t="s">
        <v>303</v>
      </c>
      <c r="B118" t="s">
        <v>17</v>
      </c>
      <c r="C118" t="s">
        <v>13</v>
      </c>
      <c r="D118" s="2" t="s">
        <v>304</v>
      </c>
      <c r="E118" s="2" t="s">
        <v>305</v>
      </c>
      <c r="F118" s="2"/>
      <c r="G118" s="2"/>
      <c r="H118" s="2"/>
      <c r="I118" t="str">
        <f>VLOOKUP(B118,Dictionary!$A$2:$B$9,2,FALSE)</f>
        <v xml:space="preserve">VALUE_TYPE_COMPLEX </v>
      </c>
      <c r="J118" t="str">
        <f>VLOOKUP(C118,Dictionary!$D$2:$E$8,2,FALSE)</f>
        <v xml:space="preserve">VAL_SUBTYPE_STR </v>
      </c>
      <c r="K118" t="str">
        <f t="shared" si="2"/>
        <v>Insert into UFMT_VALUE (VALUE_ID, VALUE_TYPE, VALUE_SUBTYPE, VALUE, DESCRIPTION) Values ('167', '3', '0', '166:41', 'Composite, GL from (TT n SI n CC)');</v>
      </c>
      <c r="L118" t="str">
        <f t="shared" si="3"/>
        <v>Update UFMT_VALUE Set (VALUE_TYPE, VALUE_SUBTYPE, VALUE, DESCRIPTION) = ( Select '3', '0', '166:41', 'Composite, GL from (TT n SI n CC)' from DUAL) WHERE VALUE_ID = '167';</v>
      </c>
    </row>
    <row r="119" spans="1:12" x14ac:dyDescent="0.35">
      <c r="A119" t="s">
        <v>306</v>
      </c>
      <c r="B119" t="s">
        <v>17</v>
      </c>
      <c r="C119" t="s">
        <v>13</v>
      </c>
      <c r="D119" s="2" t="s">
        <v>307</v>
      </c>
      <c r="E119" s="2" t="s">
        <v>308</v>
      </c>
      <c r="F119" s="2"/>
      <c r="G119" s="2"/>
      <c r="H119" s="2"/>
      <c r="I119" t="str">
        <f>VLOOKUP(B119,Dictionary!$A$2:$B$9,2,FALSE)</f>
        <v xml:space="preserve">VALUE_TYPE_COMPLEX </v>
      </c>
      <c r="J119" t="str">
        <f>VLOOKUP(C119,Dictionary!$D$2:$E$8,2,FALSE)</f>
        <v xml:space="preserve">VAL_SUBTYPE_STR </v>
      </c>
      <c r="K119" t="str">
        <f t="shared" si="2"/>
        <v>Insert into UFMT_VALUE (VALUE_ID, VALUE_TYPE, VALUE_SUBTYPE, VALUE, DESCRIPTION) Values ('168', '3', '0', '165:42,4:2,5:2', 'Composite, Processing code for TT508');</v>
      </c>
      <c r="L119" t="str">
        <f t="shared" si="3"/>
        <v>Update UFMT_VALUE Set (VALUE_TYPE, VALUE_SUBTYPE, VALUE, DESCRIPTION) = ( Select '3', '0', '165:42,4:2,5:2', 'Composite, Processing code for TT508' from DUAL) WHERE VALUE_ID = '168';</v>
      </c>
    </row>
    <row r="120" spans="1:12" x14ac:dyDescent="0.35">
      <c r="A120" t="s">
        <v>309</v>
      </c>
      <c r="B120" t="s">
        <v>13</v>
      </c>
      <c r="C120" t="s">
        <v>13</v>
      </c>
      <c r="D120" s="2" t="s">
        <v>310</v>
      </c>
      <c r="E120" s="2" t="s">
        <v>311</v>
      </c>
      <c r="F120" s="2"/>
      <c r="G120" s="2"/>
      <c r="H120" s="2"/>
      <c r="I120" t="str">
        <f>VLOOKUP(B120,Dictionary!$A$2:$B$9,2,FALSE)</f>
        <v xml:space="preserve">VALUE_TYPE_CONST </v>
      </c>
      <c r="J120" t="str">
        <f>VLOOKUP(C120,Dictionary!$D$2:$E$8,2,FALSE)</f>
        <v xml:space="preserve">VAL_SUBTYPE_STR </v>
      </c>
      <c r="K120" t="str">
        <f t="shared" si="2"/>
        <v>Insert into UFMT_VALUE (VALUE_ID, VALUE_TYPE, VALUE_SUBTYPE, VALUE, DESCRIPTION) Values ('169', '0', '0', '618', 'Const, trans_type value 618');</v>
      </c>
      <c r="L120" t="str">
        <f t="shared" si="3"/>
        <v>Update UFMT_VALUE Set (VALUE_TYPE, VALUE_SUBTYPE, VALUE, DESCRIPTION) = ( Select '0', '0', '618', 'Const, trans_type value 618' from DUAL) WHERE VALUE_ID = '169';</v>
      </c>
    </row>
    <row r="121" spans="1:12" x14ac:dyDescent="0.35">
      <c r="A121" t="s">
        <v>312</v>
      </c>
      <c r="B121" t="s">
        <v>13</v>
      </c>
      <c r="C121" t="s">
        <v>13</v>
      </c>
      <c r="D121" s="2" t="s">
        <v>313</v>
      </c>
      <c r="E121" s="2" t="s">
        <v>314</v>
      </c>
      <c r="F121" s="2"/>
      <c r="G121" s="2"/>
      <c r="H121" s="2"/>
      <c r="I121" t="str">
        <f>VLOOKUP(B121,Dictionary!$A$2:$B$9,2,FALSE)</f>
        <v xml:space="preserve">VALUE_TYPE_CONST </v>
      </c>
      <c r="J121" t="str">
        <f>VLOOKUP(C121,Dictionary!$D$2:$E$8,2,FALSE)</f>
        <v xml:space="preserve">VAL_SUBTYPE_STR </v>
      </c>
      <c r="K121" t="str">
        <f t="shared" si="2"/>
        <v>Insert into UFMT_VALUE (VALUE_ID, VALUE_TYPE, VALUE_SUBTYPE, VALUE, DESCRIPTION) Values ('170', '0', '0', '651', 'Const, trans_type value 651');</v>
      </c>
      <c r="L121" t="str">
        <f t="shared" si="3"/>
        <v>Update UFMT_VALUE Set (VALUE_TYPE, VALUE_SUBTYPE, VALUE, DESCRIPTION) = ( Select '0', '0', '651', 'Const, trans_type value 651' from DUAL) WHERE VALUE_ID = '170';</v>
      </c>
    </row>
    <row r="122" spans="1:12" x14ac:dyDescent="0.35">
      <c r="A122" t="s">
        <v>315</v>
      </c>
      <c r="B122" t="s">
        <v>12</v>
      </c>
      <c r="C122" t="s">
        <v>13</v>
      </c>
      <c r="D122" s="2" t="s">
        <v>316</v>
      </c>
      <c r="E122" s="2" t="s">
        <v>317</v>
      </c>
      <c r="F122" s="2"/>
      <c r="G122" s="2"/>
      <c r="H122" s="2"/>
      <c r="I122" t="str">
        <f>VLOOKUP(B122,Dictionary!$A$2:$B$9,2,FALSE)</f>
        <v xml:space="preserve">VALUE_TYPE_UMF </v>
      </c>
      <c r="J122" t="str">
        <f>VLOOKUP(C122,Dictionary!$D$2:$E$8,2,FALSE)</f>
        <v xml:space="preserve">VAL_SUBTYPE_STR </v>
      </c>
      <c r="K122" t="str">
        <f t="shared" si="2"/>
        <v>Insert into UFMT_VALUE (VALUE_ID, VALUE_TYPE, VALUE_SUBTYPE, VALUE, DESCRIPTION) Values ('171', '1', '0', '462', 'Tag, SVT_ACCT1_OPEN');</v>
      </c>
      <c r="L122" t="str">
        <f t="shared" si="3"/>
        <v>Update UFMT_VALUE Set (VALUE_TYPE, VALUE_SUBTYPE, VALUE, DESCRIPTION) = ( Select '1', '0', '462', 'Tag, SVT_ACCT1_OPEN' from DUAL) WHERE VALUE_ID = '171';</v>
      </c>
    </row>
    <row r="123" spans="1:12" x14ac:dyDescent="0.35">
      <c r="A123" t="s">
        <v>318</v>
      </c>
      <c r="B123" t="s">
        <v>13</v>
      </c>
      <c r="C123" t="s">
        <v>13</v>
      </c>
      <c r="D123" s="2" t="s">
        <v>319</v>
      </c>
      <c r="E123" s="2" t="s">
        <v>320</v>
      </c>
      <c r="F123" s="2"/>
      <c r="G123" s="2"/>
      <c r="H123" s="2"/>
      <c r="I123" t="str">
        <f>VLOOKUP(B123,Dictionary!$A$2:$B$9,2,FALSE)</f>
        <v xml:space="preserve">VALUE_TYPE_CONST </v>
      </c>
      <c r="J123" t="str">
        <f>VLOOKUP(C123,Dictionary!$D$2:$E$8,2,FALSE)</f>
        <v xml:space="preserve">VAL_SUBTYPE_STR </v>
      </c>
      <c r="K123" t="str">
        <f t="shared" si="2"/>
        <v>Insert into UFMT_VALUE (VALUE_ID, VALUE_TYPE, VALUE_SUBTYPE, VALUE, DESCRIPTION) Values ('172', '0', '0', '619', 'Const, trans_type value 619');</v>
      </c>
      <c r="L123" t="str">
        <f t="shared" si="3"/>
        <v>Update UFMT_VALUE Set (VALUE_TYPE, VALUE_SUBTYPE, VALUE, DESCRIPTION) = ( Select '0', '0', '619', 'Const, trans_type value 619' from DUAL) WHERE VALUE_ID = '172';</v>
      </c>
    </row>
    <row r="124" spans="1:12" x14ac:dyDescent="0.35">
      <c r="A124" t="s">
        <v>321</v>
      </c>
      <c r="B124" t="s">
        <v>13</v>
      </c>
      <c r="C124" t="s">
        <v>13</v>
      </c>
      <c r="D124" s="2" t="s">
        <v>12</v>
      </c>
      <c r="E124" s="2" t="s">
        <v>322</v>
      </c>
      <c r="F124" s="2"/>
      <c r="G124" s="2"/>
      <c r="H124" s="2"/>
      <c r="I124" t="str">
        <f>VLOOKUP(B124,Dictionary!$A$2:$B$9,2,FALSE)</f>
        <v xml:space="preserve">VALUE_TYPE_CONST </v>
      </c>
      <c r="J124" t="str">
        <f>VLOOKUP(C124,Dictionary!$D$2:$E$8,2,FALSE)</f>
        <v xml:space="preserve">VAL_SUBTYPE_STR </v>
      </c>
      <c r="K124" t="str">
        <f t="shared" si="2"/>
        <v>Insert into UFMT_VALUE (VALUE_ID, VALUE_TYPE, VALUE_SUBTYPE, VALUE, DESCRIPTION) Values ('173', '0', '0', '1', 'Const, 1');</v>
      </c>
      <c r="L124" t="str">
        <f t="shared" si="3"/>
        <v>Update UFMT_VALUE Set (VALUE_TYPE, VALUE_SUBTYPE, VALUE, DESCRIPTION) = ( Select '0', '0', '1', 'Const, 1' from DUAL) WHERE VALUE_ID = '173';</v>
      </c>
    </row>
    <row r="125" spans="1:12" x14ac:dyDescent="0.35">
      <c r="A125" t="s">
        <v>323</v>
      </c>
      <c r="B125" t="s">
        <v>12</v>
      </c>
      <c r="C125" t="s">
        <v>13</v>
      </c>
      <c r="D125" s="2" t="s">
        <v>71</v>
      </c>
      <c r="E125" s="2" t="s">
        <v>324</v>
      </c>
      <c r="F125" s="2"/>
      <c r="G125" s="2"/>
      <c r="H125" s="2"/>
      <c r="I125" t="str">
        <f>VLOOKUP(B125,Dictionary!$A$2:$B$9,2,FALSE)</f>
        <v xml:space="preserve">VALUE_TYPE_UMF </v>
      </c>
      <c r="J125" t="str">
        <f>VLOOKUP(C125,Dictionary!$D$2:$E$8,2,FALSE)</f>
        <v xml:space="preserve">VAL_SUBTYPE_STR </v>
      </c>
      <c r="K125" t="str">
        <f t="shared" si="2"/>
        <v>Insert into UFMT_VALUE (VALUE_ID, VALUE_TYPE, VALUE_SUBTYPE, VALUE, DESCRIPTION) Values ('174', '1', '0', '22', 'Tag, SVT_ISS_INSTID');</v>
      </c>
      <c r="L125" t="str">
        <f t="shared" si="3"/>
        <v>Update UFMT_VALUE Set (VALUE_TYPE, VALUE_SUBTYPE, VALUE, DESCRIPTION) = ( Select '1', '0', '22', 'Tag, SVT_ISS_INSTID' from DUAL) WHERE VALUE_ID = '174';</v>
      </c>
    </row>
    <row r="126" spans="1:12" x14ac:dyDescent="0.35">
      <c r="A126" t="s">
        <v>325</v>
      </c>
      <c r="B126" t="s">
        <v>17</v>
      </c>
      <c r="C126" t="s">
        <v>13</v>
      </c>
      <c r="D126" s="2" t="s">
        <v>326</v>
      </c>
      <c r="E126" s="2" t="s">
        <v>327</v>
      </c>
      <c r="F126" s="2"/>
      <c r="G126" s="2"/>
      <c r="H126" s="2"/>
      <c r="I126" t="str">
        <f>VLOOKUP(B126,Dictionary!$A$2:$B$9,2,FALSE)</f>
        <v xml:space="preserve">VALUE_TYPE_COMPLEX </v>
      </c>
      <c r="J126" t="str">
        <f>VLOOKUP(C126,Dictionary!$D$2:$E$8,2,FALSE)</f>
        <v xml:space="preserve">VAL_SUBTYPE_STR </v>
      </c>
      <c r="K126" t="str">
        <f t="shared" si="2"/>
        <v>Insert into UFMT_VALUE (VALUE_ID, VALUE_TYPE, VALUE_SUBTYPE, VALUE, DESCRIPTION) Values ('175', '3', '0', '2:39,161,3,161,174,161,61', 'Composite, BIN,TT,iss_inst,acq_inst');</v>
      </c>
      <c r="L126" t="str">
        <f t="shared" si="3"/>
        <v>Update UFMT_VALUE Set (VALUE_TYPE, VALUE_SUBTYPE, VALUE, DESCRIPTION) = ( Select '3', '0', '2:39,161,3,161,174,161,61', 'Composite, BIN,TT,iss_inst,acq_inst' from DUAL) WHERE VALUE_ID = '175';</v>
      </c>
    </row>
    <row r="127" spans="1:12" x14ac:dyDescent="0.35">
      <c r="A127" t="s">
        <v>328</v>
      </c>
      <c r="B127" t="s">
        <v>17</v>
      </c>
      <c r="C127" t="s">
        <v>13</v>
      </c>
      <c r="D127" s="2" t="s">
        <v>329</v>
      </c>
      <c r="E127" s="2" t="s">
        <v>330</v>
      </c>
      <c r="F127" s="2"/>
      <c r="G127" s="2"/>
      <c r="H127" s="2"/>
      <c r="I127" t="str">
        <f>VLOOKUP(B127,Dictionary!$A$2:$B$9,2,FALSE)</f>
        <v xml:space="preserve">VALUE_TYPE_COMPLEX </v>
      </c>
      <c r="J127" t="str">
        <f>VLOOKUP(C127,Dictionary!$D$2:$E$8,2,FALSE)</f>
        <v xml:space="preserve">VAL_SUBTYPE_STR </v>
      </c>
      <c r="K127" t="str">
        <f t="shared" si="2"/>
        <v>Insert into UFMT_VALUE (VALUE_ID, VALUE_TYPE, VALUE_SUBTYPE, VALUE, DESCRIPTION) Values ('176', '3', '0', '|171,35', 'Composite, Acc1 open | acc1 curr');</v>
      </c>
      <c r="L127" t="str">
        <f t="shared" si="3"/>
        <v>Update UFMT_VALUE Set (VALUE_TYPE, VALUE_SUBTYPE, VALUE, DESCRIPTION) = ( Select '3', '0', '|171,35', 'Composite, Acc1 open | acc1 curr' from DUAL) WHERE VALUE_ID = '176';</v>
      </c>
    </row>
    <row r="128" spans="1:12" x14ac:dyDescent="0.35">
      <c r="A128" t="s">
        <v>331</v>
      </c>
      <c r="B128" t="s">
        <v>29</v>
      </c>
      <c r="C128" t="s">
        <v>13</v>
      </c>
      <c r="D128" s="2" t="s">
        <v>122</v>
      </c>
      <c r="E128" s="2" t="s">
        <v>332</v>
      </c>
      <c r="F128" s="2"/>
      <c r="G128" s="2"/>
      <c r="H128" s="2"/>
      <c r="I128" t="str">
        <f>VLOOKUP(B128,Dictionary!$A$2:$B$9,2,FALSE)</f>
        <v xml:space="preserve">VALUE_TYPE_MONEYFLD </v>
      </c>
      <c r="J128" t="str">
        <f>VLOOKUP(C128,Dictionary!$D$2:$E$8,2,FALSE)</f>
        <v xml:space="preserve">VAL_SUBTYPE_STR </v>
      </c>
      <c r="K128" t="str">
        <f t="shared" si="2"/>
        <v>Insert into UFMT_VALUE (VALUE_ID, VALUE_TYPE, VALUE_SUBTYPE, VALUE, DESCRIPTION) Values ('177', '7', '0', '42', 'Money Fields UM_ACCT_CURR');</v>
      </c>
      <c r="L128" t="str">
        <f t="shared" si="3"/>
        <v>Update UFMT_VALUE Set (VALUE_TYPE, VALUE_SUBTYPE, VALUE, DESCRIPTION) = ( Select '7', '0', '42', 'Money Fields UM_ACCT_CURR' from DUAL) WHERE VALUE_ID = '177';</v>
      </c>
    </row>
    <row r="129" spans="1:12" x14ac:dyDescent="0.35">
      <c r="A129" t="s">
        <v>333</v>
      </c>
      <c r="B129" t="s">
        <v>17</v>
      </c>
      <c r="C129" t="s">
        <v>13</v>
      </c>
      <c r="D129" s="2" t="s">
        <v>334</v>
      </c>
      <c r="E129" s="2" t="s">
        <v>330</v>
      </c>
      <c r="F129" s="2"/>
      <c r="G129" s="2"/>
      <c r="H129" s="2"/>
      <c r="I129" t="str">
        <f>VLOOKUP(B129,Dictionary!$A$2:$B$9,2,FALSE)</f>
        <v xml:space="preserve">VALUE_TYPE_COMPLEX </v>
      </c>
      <c r="J129" t="str">
        <f>VLOOKUP(C129,Dictionary!$D$2:$E$8,2,FALSE)</f>
        <v xml:space="preserve">VAL_SUBTYPE_STR </v>
      </c>
      <c r="K129" t="str">
        <f t="shared" si="2"/>
        <v>Insert into UFMT_VALUE (VALUE_ID, VALUE_TYPE, VALUE_SUBTYPE, VALUE, DESCRIPTION) Values ('178', '3', '0', '|171,177', 'Composite, Acc1 open | acc1 curr');</v>
      </c>
      <c r="L129" t="str">
        <f t="shared" si="3"/>
        <v>Update UFMT_VALUE Set (VALUE_TYPE, VALUE_SUBTYPE, VALUE, DESCRIPTION) = ( Select '3', '0', '|171,177', 'Composite, Acc1 open | acc1 curr' from DUAL) WHERE VALUE_ID = '178';</v>
      </c>
    </row>
    <row r="130" spans="1:12" x14ac:dyDescent="0.35">
      <c r="A130" t="s">
        <v>335</v>
      </c>
      <c r="B130" t="s">
        <v>17</v>
      </c>
      <c r="C130" t="s">
        <v>13</v>
      </c>
      <c r="D130" s="2" t="s">
        <v>336</v>
      </c>
      <c r="E130" s="2" t="s">
        <v>337</v>
      </c>
      <c r="F130" s="2"/>
      <c r="G130" s="2"/>
      <c r="H130" s="2"/>
      <c r="I130" t="str">
        <f>VLOOKUP(B130,Dictionary!$A$2:$B$9,2,FALSE)</f>
        <v xml:space="preserve">VALUE_TYPE_COMPLEX </v>
      </c>
      <c r="J130" t="str">
        <f>VLOOKUP(C130,Dictionary!$D$2:$E$8,2,FALSE)</f>
        <v xml:space="preserve">VAL_SUBTYPE_STR </v>
      </c>
      <c r="K130" t="str">
        <f t="shared" si="2"/>
        <v>Insert into UFMT_VALUE (VALUE_ID, VALUE_TYPE, VALUE_SUBTYPE, VALUE, DESCRIPTION) Values ('179', '3', '0', '165:42,77', 'Composite, prcode for TT508 notif');</v>
      </c>
      <c r="L130" t="str">
        <f t="shared" si="3"/>
        <v>Update UFMT_VALUE Set (VALUE_TYPE, VALUE_SUBTYPE, VALUE, DESCRIPTION) = ( Select '3', '0', '165:42,77', 'Composite, prcode for TT508 notif' from DUAL) WHERE VALUE_ID = '179';</v>
      </c>
    </row>
    <row r="131" spans="1:12" x14ac:dyDescent="0.35">
      <c r="A131" t="s">
        <v>338</v>
      </c>
      <c r="B131" t="s">
        <v>12</v>
      </c>
      <c r="C131" t="s">
        <v>12</v>
      </c>
      <c r="D131" s="2" t="s">
        <v>142</v>
      </c>
      <c r="E131" s="2" t="s">
        <v>339</v>
      </c>
      <c r="F131" s="2"/>
      <c r="G131" s="2"/>
      <c r="H131" s="2"/>
      <c r="I131" t="str">
        <f>VLOOKUP(B131,Dictionary!$A$2:$B$9,2,FALSE)</f>
        <v xml:space="preserve">VALUE_TYPE_UMF </v>
      </c>
      <c r="J131" t="str">
        <f>VLOOKUP(C131,Dictionary!$D$2:$E$8,2,FALSE)</f>
        <v xml:space="preserve">VAL_SUBTYPE_INT </v>
      </c>
      <c r="K131" t="str">
        <f t="shared" si="2"/>
        <v>Insert into UFMT_VALUE (VALUE_ID, VALUE_TYPE, VALUE_SUBTYPE, VALUE, DESCRIPTION) Values ('180', '1', '1', '51', 'Tag, SVT_SV_CC_TYPE, int');</v>
      </c>
      <c r="L131" t="str">
        <f t="shared" si="3"/>
        <v>Update UFMT_VALUE Set (VALUE_TYPE, VALUE_SUBTYPE, VALUE, DESCRIPTION) = ( Select '1', '1', '51', 'Tag, SVT_SV_CC_TYPE, int' from DUAL) WHERE VALUE_ID = '180';</v>
      </c>
    </row>
    <row r="132" spans="1:12" x14ac:dyDescent="0.35">
      <c r="A132" t="s">
        <v>340</v>
      </c>
      <c r="B132" t="s">
        <v>13</v>
      </c>
      <c r="C132" t="s">
        <v>12</v>
      </c>
      <c r="D132" s="2" t="s">
        <v>15</v>
      </c>
      <c r="E132" s="2" t="s">
        <v>341</v>
      </c>
      <c r="F132" s="2"/>
      <c r="G132" s="2"/>
      <c r="H132" s="2"/>
      <c r="I132" t="str">
        <f>VLOOKUP(B132,Dictionary!$A$2:$B$9,2,FALSE)</f>
        <v xml:space="preserve">VALUE_TYPE_CONST </v>
      </c>
      <c r="J132" t="str">
        <f>VLOOKUP(C132,Dictionary!$D$2:$E$8,2,FALSE)</f>
        <v xml:space="preserve">VAL_SUBTYPE_INT </v>
      </c>
      <c r="K132" t="str">
        <f t="shared" ref="K132:K195" si="4">"Insert into UFMT_VALUE (VALUE_ID, VALUE_TYPE, VALUE_SUBTYPE, VALUE, DESCRIPTION) Values ('"&amp;A132&amp;"', '"&amp;B132&amp;"', '"&amp;C132&amp;"', '"&amp;D132&amp;"', '"&amp;E132&amp;"');"</f>
        <v>Insert into UFMT_VALUE (VALUE_ID, VALUE_TYPE, VALUE_SUBTYPE, VALUE, DESCRIPTION) Values ('181', '0', '1', '2', 'Const, cardtp ACQUIRER_CTP');</v>
      </c>
      <c r="L132" t="str">
        <f t="shared" ref="L132:L195" si="5">"Update UFMT_VALUE Set (VALUE_TYPE, VALUE_SUBTYPE, VALUE, DESCRIPTION) = ( Select '"&amp;B132&amp;"', '"&amp;C132&amp;"', '"&amp;D132&amp;"', '"&amp;E132&amp;"' from DUAL) WHERE VALUE_ID = '"&amp;A132&amp;"';"</f>
        <v>Update UFMT_VALUE Set (VALUE_TYPE, VALUE_SUBTYPE, VALUE, DESCRIPTION) = ( Select '0', '1', '2', 'Const, cardtp ACQUIRER_CTP' from DUAL) WHERE VALUE_ID = '181';</v>
      </c>
    </row>
    <row r="133" spans="1:12" x14ac:dyDescent="0.35">
      <c r="A133" t="s">
        <v>342</v>
      </c>
      <c r="B133" t="s">
        <v>13</v>
      </c>
      <c r="C133" t="s">
        <v>13</v>
      </c>
      <c r="D133" s="2" t="s">
        <v>343</v>
      </c>
      <c r="E133" s="2" t="s">
        <v>344</v>
      </c>
      <c r="F133" s="2"/>
      <c r="G133" s="2"/>
      <c r="H133" s="2"/>
      <c r="I133" t="str">
        <f>VLOOKUP(B133,Dictionary!$A$2:$B$9,2,FALSE)</f>
        <v xml:space="preserve">VALUE_TYPE_CONST </v>
      </c>
      <c r="J133" t="str">
        <f>VLOOKUP(C133,Dictionary!$D$2:$E$8,2,FALSE)</f>
        <v xml:space="preserve">VAL_SUBTYPE_STR </v>
      </c>
      <c r="K133" t="str">
        <f t="shared" si="4"/>
        <v>Insert into UFMT_VALUE (VALUE_ID, VALUE_TYPE, VALUE_SUBTYPE, VALUE, DESCRIPTION) Values ('182', '0', '0', '911601', 'Const, 911601');</v>
      </c>
      <c r="L133" t="str">
        <f t="shared" si="5"/>
        <v>Update UFMT_VALUE Set (VALUE_TYPE, VALUE_SUBTYPE, VALUE, DESCRIPTION) = ( Select '0', '0', '911601', 'Const, 911601' from DUAL) WHERE VALUE_ID = '182';</v>
      </c>
    </row>
    <row r="134" spans="1:12" x14ac:dyDescent="0.35">
      <c r="A134" t="s">
        <v>345</v>
      </c>
      <c r="B134" t="s">
        <v>13</v>
      </c>
      <c r="C134" t="s">
        <v>13</v>
      </c>
      <c r="D134" s="2" t="s">
        <v>346</v>
      </c>
      <c r="E134" s="2" t="s">
        <v>347</v>
      </c>
      <c r="F134" s="2"/>
      <c r="G134" s="2"/>
      <c r="H134" s="2"/>
      <c r="I134" t="str">
        <f>VLOOKUP(B134,Dictionary!$A$2:$B$9,2,FALSE)</f>
        <v xml:space="preserve">VALUE_TYPE_CONST </v>
      </c>
      <c r="J134" t="str">
        <f>VLOOKUP(C134,Dictionary!$D$2:$E$8,2,FALSE)</f>
        <v xml:space="preserve">VAL_SUBTYPE_STR </v>
      </c>
      <c r="K134" t="str">
        <f t="shared" si="4"/>
        <v>Insert into UFMT_VALUE (VALUE_ID, VALUE_TYPE, VALUE_SUBTYPE, VALUE, DESCRIPTION) Values ('183', '0', '0', '00000001', 'Const, 00000001');</v>
      </c>
      <c r="L134" t="str">
        <f t="shared" si="5"/>
        <v>Update UFMT_VALUE Set (VALUE_TYPE, VALUE_SUBTYPE, VALUE, DESCRIPTION) = ( Select '0', '0', '00000001', 'Const, 00000001' from DUAL) WHERE VALUE_ID = '183';</v>
      </c>
    </row>
    <row r="135" spans="1:12" x14ac:dyDescent="0.35">
      <c r="A135" t="s">
        <v>348</v>
      </c>
      <c r="B135" t="s">
        <v>13</v>
      </c>
      <c r="C135" t="s">
        <v>13</v>
      </c>
      <c r="D135" s="2" t="s">
        <v>349</v>
      </c>
      <c r="E135" s="2" t="s">
        <v>350</v>
      </c>
      <c r="F135" s="2"/>
      <c r="G135" s="2"/>
      <c r="H135" s="2"/>
      <c r="I135" t="str">
        <f>VLOOKUP(B135,Dictionary!$A$2:$B$9,2,FALSE)</f>
        <v xml:space="preserve">VALUE_TYPE_CONST </v>
      </c>
      <c r="J135" t="str">
        <f>VLOOKUP(C135,Dictionary!$D$2:$E$8,2,FALSE)</f>
        <v xml:space="preserve">VAL_SUBTYPE_STR </v>
      </c>
      <c r="K135" t="str">
        <f t="shared" si="4"/>
        <v>Insert into UFMT_VALUE (VALUE_ID, VALUE_TYPE, VALUE_SUBTYPE, VALUE, DESCRIPTION) Values ('184', '0', '0', 'C', 'Const, C (amount sign)');</v>
      </c>
      <c r="L135" t="str">
        <f t="shared" si="5"/>
        <v>Update UFMT_VALUE Set (VALUE_TYPE, VALUE_SUBTYPE, VALUE, DESCRIPTION) = ( Select '0', '0', 'C', 'Const, C (amount sign)' from DUAL) WHERE VALUE_ID = '184';</v>
      </c>
    </row>
    <row r="136" spans="1:12" x14ac:dyDescent="0.35">
      <c r="A136" t="s">
        <v>351</v>
      </c>
      <c r="B136" t="s">
        <v>13</v>
      </c>
      <c r="C136" t="s">
        <v>13</v>
      </c>
      <c r="D136" s="2" t="s">
        <v>352</v>
      </c>
      <c r="E136" s="2" t="s">
        <v>353</v>
      </c>
      <c r="F136" s="2"/>
      <c r="G136" s="2"/>
      <c r="H136" s="2"/>
      <c r="I136" t="str">
        <f>VLOOKUP(B136,Dictionary!$A$2:$B$9,2,FALSE)</f>
        <v xml:space="preserve">VALUE_TYPE_CONST </v>
      </c>
      <c r="J136" t="str">
        <f>VLOOKUP(C136,Dictionary!$D$2:$E$8,2,FALSE)</f>
        <v xml:space="preserve">VAL_SUBTYPE_STR </v>
      </c>
      <c r="K136" t="str">
        <f t="shared" si="4"/>
        <v>Insert into UFMT_VALUE (VALUE_ID, VALUE_TYPE, VALUE_SUBTYPE, VALUE, DESCRIPTION) Values ('185', '0', '0', 'D', 'Const, D (amount sign)');</v>
      </c>
      <c r="L136" t="str">
        <f t="shared" si="5"/>
        <v>Update UFMT_VALUE Set (VALUE_TYPE, VALUE_SUBTYPE, VALUE, DESCRIPTION) = ( Select '0', '0', 'D', 'Const, D (amount sign)' from DUAL) WHERE VALUE_ID = '185';</v>
      </c>
    </row>
    <row r="137" spans="1:12" x14ac:dyDescent="0.35">
      <c r="A137" t="s">
        <v>354</v>
      </c>
      <c r="B137" t="s">
        <v>13</v>
      </c>
      <c r="C137" t="s">
        <v>13</v>
      </c>
      <c r="D137" s="2" t="s">
        <v>13</v>
      </c>
      <c r="E137" s="2" t="s">
        <v>355</v>
      </c>
      <c r="F137" s="2"/>
      <c r="G137" s="2"/>
      <c r="H137" s="2"/>
      <c r="I137" t="str">
        <f>VLOOKUP(B137,Dictionary!$A$2:$B$9,2,FALSE)</f>
        <v xml:space="preserve">VALUE_TYPE_CONST </v>
      </c>
      <c r="J137" t="str">
        <f>VLOOKUP(C137,Dictionary!$D$2:$E$8,2,FALSE)</f>
        <v xml:space="preserve">VAL_SUBTYPE_STR </v>
      </c>
      <c r="K137" t="str">
        <f t="shared" si="4"/>
        <v>Insert into UFMT_VALUE (VALUE_ID, VALUE_TYPE, VALUE_SUBTYPE, VALUE, DESCRIPTION) Values ('186', '0', '0', '0', 'Const, 0');</v>
      </c>
      <c r="L137" t="str">
        <f t="shared" si="5"/>
        <v>Update UFMT_VALUE Set (VALUE_TYPE, VALUE_SUBTYPE, VALUE, DESCRIPTION) = ( Select '0', '0', '0', 'Const, 0' from DUAL) WHERE VALUE_ID = '186';</v>
      </c>
    </row>
    <row r="138" spans="1:12" x14ac:dyDescent="0.35">
      <c r="A138" t="s">
        <v>356</v>
      </c>
      <c r="B138" t="s">
        <v>17</v>
      </c>
      <c r="C138" t="s">
        <v>13</v>
      </c>
      <c r="D138" s="2" t="s">
        <v>357</v>
      </c>
      <c r="E138" s="2" t="s">
        <v>358</v>
      </c>
      <c r="F138" s="2"/>
      <c r="G138" s="2"/>
      <c r="H138" s="2"/>
      <c r="I138" t="str">
        <f>VLOOKUP(B138,Dictionary!$A$2:$B$9,2,FALSE)</f>
        <v xml:space="preserve">VALUE_TYPE_COMPLEX </v>
      </c>
      <c r="J138" t="str">
        <f>VLOOKUP(C138,Dictionary!$D$2:$E$8,2,FALSE)</f>
        <v xml:space="preserve">VAL_SUBTYPE_STR </v>
      </c>
      <c r="K138" t="str">
        <f t="shared" si="4"/>
        <v>Insert into UFMT_VALUE (VALUE_ID, VALUE_TYPE, VALUE_SUBTYPE, VALUE, DESCRIPTION) Values ('188', '3', '0', '66:48', 'Composite, abs amt for neg fee');</v>
      </c>
      <c r="L138" t="str">
        <f t="shared" si="5"/>
        <v>Update UFMT_VALUE Set (VALUE_TYPE, VALUE_SUBTYPE, VALUE, DESCRIPTION) = ( Select '3', '0', '66:48', 'Composite, abs amt for neg fee' from DUAL) WHERE VALUE_ID = '188';</v>
      </c>
    </row>
    <row r="139" spans="1:12" x14ac:dyDescent="0.35">
      <c r="A139" t="s">
        <v>359</v>
      </c>
      <c r="B139" t="s">
        <v>17</v>
      </c>
      <c r="C139" t="s">
        <v>13</v>
      </c>
      <c r="D139" s="2" t="s">
        <v>360</v>
      </c>
      <c r="E139" s="2" t="s">
        <v>361</v>
      </c>
      <c r="F139" s="2"/>
      <c r="G139" s="2"/>
      <c r="H139" s="2"/>
      <c r="I139" t="str">
        <f>VLOOKUP(B139,Dictionary!$A$2:$B$9,2,FALSE)</f>
        <v xml:space="preserve">VALUE_TYPE_COMPLEX </v>
      </c>
      <c r="J139" t="str">
        <f>VLOOKUP(C139,Dictionary!$D$2:$E$8,2,FALSE)</f>
        <v xml:space="preserve">VAL_SUBTYPE_STR </v>
      </c>
      <c r="K139" t="str">
        <f t="shared" si="4"/>
        <v>Insert into UFMT_VALUE (VALUE_ID, VALUE_TYPE, VALUE_SUBTYPE, VALUE, DESCRIPTION) Values ('189', '3', '0', '68,35,184,188:49,183,184,188:49,35', 'Composite, ACL DE46 for neg fee');</v>
      </c>
      <c r="L139" t="str">
        <f t="shared" si="5"/>
        <v>Update UFMT_VALUE Set (VALUE_TYPE, VALUE_SUBTYPE, VALUE, DESCRIPTION) = ( Select '3', '0', '68,35,184,188:49,183,184,188:49,35', 'Composite, ACL DE46 for neg fee' from DUAL) WHERE VALUE_ID = '189';</v>
      </c>
    </row>
    <row r="140" spans="1:12" x14ac:dyDescent="0.35">
      <c r="A140" t="s">
        <v>362</v>
      </c>
      <c r="B140" t="s">
        <v>17</v>
      </c>
      <c r="C140" t="s">
        <v>13</v>
      </c>
      <c r="D140" s="2" t="s">
        <v>363</v>
      </c>
      <c r="E140" s="2" t="s">
        <v>364</v>
      </c>
      <c r="F140" s="2"/>
      <c r="G140" s="2"/>
      <c r="H140" s="2"/>
      <c r="I140" t="str">
        <f>VLOOKUP(B140,Dictionary!$A$2:$B$9,2,FALSE)</f>
        <v xml:space="preserve">VALUE_TYPE_COMPLEX </v>
      </c>
      <c r="J140" t="str">
        <f>VLOOKUP(C140,Dictionary!$D$2:$E$8,2,FALSE)</f>
        <v xml:space="preserve">VAL_SUBTYPE_STR </v>
      </c>
      <c r="K140" t="str">
        <f t="shared" si="4"/>
        <v>Insert into UFMT_VALUE (VALUE_ID, VALUE_TYPE, VALUE_SUBTYPE, VALUE, DESCRIPTION) Values ('190', '3', '0', '68,35,185,66:49,183,185,66:49,35', 'Composite, ACL DE46 for pos fee');</v>
      </c>
      <c r="L140" t="str">
        <f t="shared" si="5"/>
        <v>Update UFMT_VALUE Set (VALUE_TYPE, VALUE_SUBTYPE, VALUE, DESCRIPTION) = ( Select '3', '0', '68,35,185,66:49,183,185,66:49,35', 'Composite, ACL DE46 for pos fee' from DUAL) WHERE VALUE_ID = '190';</v>
      </c>
    </row>
    <row r="141" spans="1:12" x14ac:dyDescent="0.35">
      <c r="A141" t="s">
        <v>365</v>
      </c>
      <c r="B141" t="s">
        <v>17</v>
      </c>
      <c r="C141" t="s">
        <v>13</v>
      </c>
      <c r="D141" s="2" t="s">
        <v>366</v>
      </c>
      <c r="E141" s="2" t="s">
        <v>367</v>
      </c>
      <c r="F141" s="2"/>
      <c r="G141" s="2"/>
      <c r="H141" s="2"/>
      <c r="I141" t="str">
        <f>VLOOKUP(B141,Dictionary!$A$2:$B$9,2,FALSE)</f>
        <v xml:space="preserve">VALUE_TYPE_COMPLEX </v>
      </c>
      <c r="J141" t="str">
        <f>VLOOKUP(C141,Dictionary!$D$2:$E$8,2,FALSE)</f>
        <v xml:space="preserve">VAL_SUBTYPE_STR </v>
      </c>
      <c r="K141" t="str">
        <f t="shared" si="4"/>
        <v>Insert into UFMT_VALUE (VALUE_ID, VALUE_TYPE, VALUE_SUBTYPE, VALUE, DESCRIPTION) Values ('191', '3', '0', '2:39', 'Composite, BIN');</v>
      </c>
      <c r="L141" t="str">
        <f t="shared" si="5"/>
        <v>Update UFMT_VALUE Set (VALUE_TYPE, VALUE_SUBTYPE, VALUE, DESCRIPTION) = ( Select '3', '0', '2:39', 'Composite, BIN' from DUAL) WHERE VALUE_ID = '191';</v>
      </c>
    </row>
    <row r="142" spans="1:12" x14ac:dyDescent="0.35">
      <c r="A142" t="s">
        <v>368</v>
      </c>
      <c r="B142" t="s">
        <v>17</v>
      </c>
      <c r="C142" t="s">
        <v>13</v>
      </c>
      <c r="D142" s="2" t="s">
        <v>369</v>
      </c>
      <c r="E142" s="2" t="s">
        <v>370</v>
      </c>
      <c r="F142" s="2"/>
      <c r="G142" s="2"/>
      <c r="H142" s="2"/>
      <c r="I142" t="str">
        <f>VLOOKUP(B142,Dictionary!$A$2:$B$9,2,FALSE)</f>
        <v xml:space="preserve">VALUE_TYPE_COMPLEX </v>
      </c>
      <c r="J142" t="str">
        <f>VLOOKUP(C142,Dictionary!$D$2:$E$8,2,FALSE)</f>
        <v xml:space="preserve">VAL_SUBTYPE_STR </v>
      </c>
      <c r="K142" t="str">
        <f t="shared" si="4"/>
        <v>Insert into UFMT_VALUE (VALUE_ID, VALUE_TYPE, VALUE_SUBTYPE, VALUE, DESCRIPTION) Values ('192', '3', '0', '3,161,165', 'Composite, TT n SI');</v>
      </c>
      <c r="L142" t="str">
        <f t="shared" si="5"/>
        <v>Update UFMT_VALUE Set (VALUE_TYPE, VALUE_SUBTYPE, VALUE, DESCRIPTION) = ( Select '3', '0', '3,161,165', 'Composite, TT n SI' from DUAL) WHERE VALUE_ID = '192';</v>
      </c>
    </row>
    <row r="143" spans="1:12" x14ac:dyDescent="0.35">
      <c r="A143" t="s">
        <v>371</v>
      </c>
      <c r="B143" t="s">
        <v>17</v>
      </c>
      <c r="C143" t="s">
        <v>13</v>
      </c>
      <c r="D143" s="2" t="s">
        <v>372</v>
      </c>
      <c r="E143" s="2" t="s">
        <v>373</v>
      </c>
      <c r="F143" s="2"/>
      <c r="G143" s="2"/>
      <c r="H143" s="2"/>
      <c r="I143" t="str">
        <f>VLOOKUP(B143,Dictionary!$A$2:$B$9,2,FALSE)</f>
        <v xml:space="preserve">VALUE_TYPE_COMPLEX </v>
      </c>
      <c r="J143" t="str">
        <f>VLOOKUP(C143,Dictionary!$D$2:$E$8,2,FALSE)</f>
        <v xml:space="preserve">VAL_SUBTYPE_STR </v>
      </c>
      <c r="K143" t="str">
        <f t="shared" si="4"/>
        <v>Insert into UFMT_VALUE (VALUE_ID, VALUE_TYPE, VALUE_SUBTYPE, VALUE, DESCRIPTION) Values ('193', '3', '0', '61,161,3,161,35', 'Composite, acq_inst,TT,CC');</v>
      </c>
      <c r="L143" t="str">
        <f t="shared" si="5"/>
        <v>Update UFMT_VALUE Set (VALUE_TYPE, VALUE_SUBTYPE, VALUE, DESCRIPTION) = ( Select '3', '0', '61,161,3,161,35', 'Composite, acq_inst,TT,CC' from DUAL) WHERE VALUE_ID = '193';</v>
      </c>
    </row>
    <row r="144" spans="1:12" x14ac:dyDescent="0.35">
      <c r="A144" t="s">
        <v>374</v>
      </c>
      <c r="B144" t="s">
        <v>13</v>
      </c>
      <c r="C144" t="s">
        <v>13</v>
      </c>
      <c r="D144" s="2" t="s">
        <v>375</v>
      </c>
      <c r="E144" s="2" t="s">
        <v>376</v>
      </c>
      <c r="F144" s="2"/>
      <c r="G144" s="2"/>
      <c r="H144" s="2"/>
      <c r="I144" t="str">
        <f>VLOOKUP(B144,Dictionary!$A$2:$B$9,2,FALSE)</f>
        <v xml:space="preserve">VALUE_TYPE_CONST </v>
      </c>
      <c r="J144" t="str">
        <f>VLOOKUP(C144,Dictionary!$D$2:$E$8,2,FALSE)</f>
        <v xml:space="preserve">VAL_SUBTYPE_STR </v>
      </c>
      <c r="K144" t="str">
        <f t="shared" si="4"/>
        <v>Insert into UFMT_VALUE (VALUE_ID, VALUE_TYPE, VALUE_SUBTYPE, VALUE, DESCRIPTION) Values ('194', '0', '0', '9116019999999999', 'Const, dummy hpan 9116019999999999');</v>
      </c>
      <c r="L144" t="str">
        <f t="shared" si="5"/>
        <v>Update UFMT_VALUE Set (VALUE_TYPE, VALUE_SUBTYPE, VALUE, DESCRIPTION) = ( Select '0', '0', '9116019999999999', 'Const, dummy hpan 9116019999999999' from DUAL) WHERE VALUE_ID = '194';</v>
      </c>
    </row>
    <row r="145" spans="1:12" x14ac:dyDescent="0.35">
      <c r="A145" t="s">
        <v>377</v>
      </c>
      <c r="B145" t="s">
        <v>17</v>
      </c>
      <c r="C145" t="s">
        <v>13</v>
      </c>
      <c r="D145" s="2" t="s">
        <v>378</v>
      </c>
      <c r="E145" s="2" t="s">
        <v>379</v>
      </c>
      <c r="F145" s="2"/>
      <c r="G145" s="2"/>
      <c r="H145" s="2"/>
      <c r="I145" t="str">
        <f>VLOOKUP(B145,Dictionary!$A$2:$B$9,2,FALSE)</f>
        <v xml:space="preserve">VALUE_TYPE_COMPLEX </v>
      </c>
      <c r="J145" t="str">
        <f>VLOOKUP(C145,Dictionary!$D$2:$E$8,2,FALSE)</f>
        <v xml:space="preserve">VAL_SUBTYPE_STR </v>
      </c>
      <c r="K145" t="str">
        <f t="shared" si="4"/>
        <v>Insert into UFMT_VALUE (VALUE_ID, VALUE_TYPE, VALUE_SUBTYPE, VALUE, DESCRIPTION) Values ('195', '3', '0', '71,40:52,182:22,182:21', 'Composite, DE56 THEMONUS notirvrsl');</v>
      </c>
      <c r="L145" t="str">
        <f t="shared" si="5"/>
        <v>Update UFMT_VALUE Set (VALUE_TYPE, VALUE_SUBTYPE, VALUE, DESCRIPTION) = ( Select '3', '0', '71,40:52,182:22,182:21', 'Composite, DE56 THEMONUS notirvrsl' from DUAL) WHERE VALUE_ID = '195';</v>
      </c>
    </row>
    <row r="146" spans="1:12" x14ac:dyDescent="0.35">
      <c r="A146" t="s">
        <v>380</v>
      </c>
      <c r="B146" t="s">
        <v>13</v>
      </c>
      <c r="C146" t="s">
        <v>12</v>
      </c>
      <c r="D146" s="2" t="s">
        <v>17</v>
      </c>
      <c r="E146" s="2" t="s">
        <v>381</v>
      </c>
      <c r="F146" s="2"/>
      <c r="G146" s="2"/>
      <c r="H146" s="2"/>
      <c r="I146" t="str">
        <f>VLOOKUP(B146,Dictionary!$A$2:$B$9,2,FALSE)</f>
        <v xml:space="preserve">VALUE_TYPE_CONST </v>
      </c>
      <c r="J146" t="str">
        <f>VLOOKUP(C146,Dictionary!$D$2:$E$8,2,FALSE)</f>
        <v xml:space="preserve">VAL_SUBTYPE_INT </v>
      </c>
      <c r="K146" t="str">
        <f t="shared" si="4"/>
        <v>Insert into UFMT_VALUE (VALUE_ID, VALUE_TYPE, VALUE_SUBTYPE, VALUE, DESCRIPTION) Values ('196', '0', '1', '3', 'Const, cardtp ISSUER_CTP');</v>
      </c>
      <c r="L146" t="str">
        <f t="shared" si="5"/>
        <v>Update UFMT_VALUE Set (VALUE_TYPE, VALUE_SUBTYPE, VALUE, DESCRIPTION) = ( Select '0', '1', '3', 'Const, cardtp ISSUER_CTP' from DUAL) WHERE VALUE_ID = '196';</v>
      </c>
    </row>
    <row r="147" spans="1:12" x14ac:dyDescent="0.35">
      <c r="A147" t="s">
        <v>382</v>
      </c>
      <c r="B147" t="s">
        <v>13</v>
      </c>
      <c r="C147" t="s">
        <v>13</v>
      </c>
      <c r="D147" s="2" t="s">
        <v>383</v>
      </c>
      <c r="E147" s="2" t="s">
        <v>384</v>
      </c>
      <c r="F147" s="2"/>
      <c r="G147" s="2"/>
      <c r="H147" s="2"/>
      <c r="I147" t="str">
        <f>VLOOKUP(B147,Dictionary!$A$2:$B$9,2,FALSE)</f>
        <v xml:space="preserve">VALUE_TYPE_CONST </v>
      </c>
      <c r="J147" t="str">
        <f>VLOOKUP(C147,Dictionary!$D$2:$E$8,2,FALSE)</f>
        <v xml:space="preserve">VAL_SUBTYPE_STR </v>
      </c>
      <c r="K147" t="str">
        <f t="shared" si="4"/>
        <v>Insert into UFMT_VALUE (VALUE_ID, VALUE_TYPE, VALUE_SUBTYPE, VALUE, DESCRIPTION) Values ('197', '0', '0', '733', 'Const, trans_type POSADJ');</v>
      </c>
      <c r="L147" t="str">
        <f t="shared" si="5"/>
        <v>Update UFMT_VALUE Set (VALUE_TYPE, VALUE_SUBTYPE, VALUE, DESCRIPTION) = ( Select '0', '0', '733', 'Const, trans_type POSADJ' from DUAL) WHERE VALUE_ID = '197';</v>
      </c>
    </row>
    <row r="148" spans="1:12" x14ac:dyDescent="0.35">
      <c r="A148" t="s">
        <v>385</v>
      </c>
      <c r="B148" t="s">
        <v>12</v>
      </c>
      <c r="C148" t="s">
        <v>20</v>
      </c>
      <c r="D148" s="2" t="s">
        <v>386</v>
      </c>
      <c r="E148" s="2" t="s">
        <v>387</v>
      </c>
      <c r="F148" s="2"/>
      <c r="G148" s="2"/>
      <c r="H148" s="2"/>
      <c r="I148" t="str">
        <f>VLOOKUP(B148,Dictionary!$A$2:$B$9,2,FALSE)</f>
        <v xml:space="preserve">VALUE_TYPE_UMF </v>
      </c>
      <c r="J148" t="str">
        <f>VLOOKUP(C148,Dictionary!$D$2:$E$8,2,FALSE)</f>
        <v xml:space="preserve">VAL_SUBTYPE_FLOAT_IP </v>
      </c>
      <c r="K148" t="str">
        <f t="shared" si="4"/>
        <v>Insert into UFMT_VALUE (VALUE_ID, VALUE_TYPE, VALUE_SUBTYPE, VALUE, DESCRIPTION) Values ('198', '1', '4', '515', 'Tag, SVT_TIPS_AMOUNT, double');</v>
      </c>
      <c r="L148" t="str">
        <f t="shared" si="5"/>
        <v>Update UFMT_VALUE Set (VALUE_TYPE, VALUE_SUBTYPE, VALUE, DESCRIPTION) = ( Select '1', '4', '515', 'Tag, SVT_TIPS_AMOUNT, double' from DUAL) WHERE VALUE_ID = '198';</v>
      </c>
    </row>
    <row r="149" spans="1:12" x14ac:dyDescent="0.35">
      <c r="A149" t="s">
        <v>388</v>
      </c>
      <c r="B149" t="s">
        <v>12</v>
      </c>
      <c r="C149" t="s">
        <v>20</v>
      </c>
      <c r="D149" s="2" t="s">
        <v>33</v>
      </c>
      <c r="E149" s="2" t="s">
        <v>389</v>
      </c>
      <c r="F149" s="2"/>
      <c r="G149" s="2"/>
      <c r="H149" s="2"/>
      <c r="I149" t="str">
        <f>VLOOKUP(B149,Dictionary!$A$2:$B$9,2,FALSE)</f>
        <v xml:space="preserve">VALUE_TYPE_UMF </v>
      </c>
      <c r="J149" t="str">
        <f>VLOOKUP(C149,Dictionary!$D$2:$E$8,2,FALSE)</f>
        <v xml:space="preserve">VAL_SUBTYPE_FLOAT_IP </v>
      </c>
      <c r="K149" t="str">
        <f t="shared" si="4"/>
        <v>Insert into UFMT_VALUE (VALUE_ID, VALUE_TYPE, VALUE_SUBTYPE, VALUE, DESCRIPTION) Values ('199', '1', '4', '87', 'Tag, SVT_TXN_AMT_A1CUR, FLOAT');</v>
      </c>
      <c r="L149" t="str">
        <f t="shared" si="5"/>
        <v>Update UFMT_VALUE Set (VALUE_TYPE, VALUE_SUBTYPE, VALUE, DESCRIPTION) = ( Select '1', '4', '87', 'Tag, SVT_TXN_AMT_A1CUR, FLOAT' from DUAL) WHERE VALUE_ID = '199';</v>
      </c>
    </row>
    <row r="150" spans="1:12" x14ac:dyDescent="0.35">
      <c r="A150" t="s">
        <v>63</v>
      </c>
      <c r="B150" t="s">
        <v>13</v>
      </c>
      <c r="C150" t="s">
        <v>13</v>
      </c>
      <c r="D150" s="2" t="s">
        <v>390</v>
      </c>
      <c r="E150" s="2" t="s">
        <v>391</v>
      </c>
      <c r="F150" s="2"/>
      <c r="G150" s="2"/>
      <c r="H150" s="2"/>
      <c r="I150" t="str">
        <f>VLOOKUP(B150,Dictionary!$A$2:$B$9,2,FALSE)</f>
        <v xml:space="preserve">VALUE_TYPE_CONST </v>
      </c>
      <c r="J150" t="str">
        <f>VLOOKUP(C150,Dictionary!$D$2:$E$8,2,FALSE)</f>
        <v xml:space="preserve">VAL_SUBTYPE_STR </v>
      </c>
      <c r="K150" t="str">
        <f t="shared" si="4"/>
        <v>Insert into UFMT_VALUE (VALUE_ID, VALUE_TYPE, VALUE_SUBTYPE, VALUE, DESCRIPTION) Values ('200', '0', '0', '785', 'Const, trans_type value 785');</v>
      </c>
      <c r="L150" t="str">
        <f t="shared" si="5"/>
        <v>Update UFMT_VALUE Set (VALUE_TYPE, VALUE_SUBTYPE, VALUE, DESCRIPTION) = ( Select '0', '0', '785', 'Const, trans_type value 785' from DUAL) WHERE VALUE_ID = '200';</v>
      </c>
    </row>
    <row r="151" spans="1:12" x14ac:dyDescent="0.35">
      <c r="A151" t="s">
        <v>392</v>
      </c>
      <c r="B151" t="s">
        <v>12</v>
      </c>
      <c r="C151" t="s">
        <v>13</v>
      </c>
      <c r="D151" s="2" t="s">
        <v>362</v>
      </c>
      <c r="E151" s="2" t="s">
        <v>393</v>
      </c>
      <c r="F151" s="2"/>
      <c r="G151" s="2"/>
      <c r="H151" s="2"/>
      <c r="I151" t="str">
        <f>VLOOKUP(B151,Dictionary!$A$2:$B$9,2,FALSE)</f>
        <v xml:space="preserve">VALUE_TYPE_UMF </v>
      </c>
      <c r="J151" t="str">
        <f>VLOOKUP(C151,Dictionary!$D$2:$E$8,2,FALSE)</f>
        <v xml:space="preserve">VAL_SUBTYPE_STR </v>
      </c>
      <c r="K151" t="str">
        <f t="shared" si="4"/>
        <v>Insert into UFMT_VALUE (VALUE_ID, VALUE_TYPE, VALUE_SUBTYPE, VALUE, DESCRIPTION) Values ('201', '1', '0', '190', 'Tag, SVT_SMS_PHONE_NUMBER');</v>
      </c>
      <c r="L151" t="str">
        <f t="shared" si="5"/>
        <v>Update UFMT_VALUE Set (VALUE_TYPE, VALUE_SUBTYPE, VALUE, DESCRIPTION) = ( Select '1', '0', '190', 'Tag, SVT_SMS_PHONE_NUMBER' from DUAL) WHERE VALUE_ID = '201';</v>
      </c>
    </row>
    <row r="152" spans="1:12" x14ac:dyDescent="0.35">
      <c r="A152" t="s">
        <v>394</v>
      </c>
      <c r="B152" t="s">
        <v>15</v>
      </c>
      <c r="C152" t="s">
        <v>13</v>
      </c>
      <c r="D152" s="2" t="s">
        <v>233</v>
      </c>
      <c r="E152" s="2" t="s">
        <v>395</v>
      </c>
      <c r="F152" s="2"/>
      <c r="G152" s="2"/>
      <c r="H152" s="2"/>
      <c r="I152" t="str">
        <f>VLOOKUP(B152,Dictionary!$A$2:$B$9,2,FALSE)</f>
        <v xml:space="preserve">VALUE_TYPE_PMT </v>
      </c>
      <c r="J152" t="str">
        <f>VLOOKUP(C152,Dictionary!$D$2:$E$8,2,FALSE)</f>
        <v xml:space="preserve">VAL_SUBTYPE_STR </v>
      </c>
      <c r="K152" t="str">
        <f t="shared" si="4"/>
        <v>Insert into UFMT_VALUE (VALUE_ID, VALUE_TYPE, VALUE_SUBTYPE, VALUE, DESCRIPTION) Values ('202', '2', '0', '90', 'PMT_CODE1');</v>
      </c>
      <c r="L152" t="str">
        <f t="shared" si="5"/>
        <v>Update UFMT_VALUE Set (VALUE_TYPE, VALUE_SUBTYPE, VALUE, DESCRIPTION) = ( Select '2', '0', '90', 'PMT_CODE1' from DUAL) WHERE VALUE_ID = '202';</v>
      </c>
    </row>
    <row r="153" spans="1:12" x14ac:dyDescent="0.35">
      <c r="A153" t="s">
        <v>396</v>
      </c>
      <c r="B153" t="s">
        <v>13</v>
      </c>
      <c r="C153" t="s">
        <v>13</v>
      </c>
      <c r="D153" s="2" t="s">
        <v>397</v>
      </c>
      <c r="E153" s="2" t="s">
        <v>398</v>
      </c>
      <c r="F153" s="2"/>
      <c r="G153" s="2"/>
      <c r="H153" s="2"/>
      <c r="I153" t="str">
        <f>VLOOKUP(B153,Dictionary!$A$2:$B$9,2,FALSE)</f>
        <v xml:space="preserve">VALUE_TYPE_CONST </v>
      </c>
      <c r="J153" t="str">
        <f>VLOOKUP(C153,Dictionary!$D$2:$E$8,2,FALSE)</f>
        <v xml:space="preserve">VAL_SUBTYPE_STR </v>
      </c>
      <c r="K153" t="str">
        <f t="shared" si="4"/>
        <v>Insert into UFMT_VALUE (VALUE_ID, VALUE_TYPE, VALUE_SUBTYPE, VALUE, DESCRIPTION) Values ('203', '0', '0', '700', 'Const, trans_type value 700');</v>
      </c>
      <c r="L153" t="str">
        <f t="shared" si="5"/>
        <v>Update UFMT_VALUE Set (VALUE_TYPE, VALUE_SUBTYPE, VALUE, DESCRIPTION) = ( Select '0', '0', '700', 'Const, trans_type value 700' from DUAL) WHERE VALUE_ID = '203';</v>
      </c>
    </row>
    <row r="154" spans="1:12" x14ac:dyDescent="0.35">
      <c r="A154" t="s">
        <v>399</v>
      </c>
      <c r="B154" t="s">
        <v>15</v>
      </c>
      <c r="C154" t="s">
        <v>13</v>
      </c>
      <c r="D154" s="2" t="s">
        <v>236</v>
      </c>
      <c r="E154" s="2" t="s">
        <v>400</v>
      </c>
      <c r="F154" s="2"/>
      <c r="G154" s="2"/>
      <c r="H154" s="2"/>
      <c r="I154" t="str">
        <f>VLOOKUP(B154,Dictionary!$A$2:$B$9,2,FALSE)</f>
        <v xml:space="preserve">VALUE_TYPE_PMT </v>
      </c>
      <c r="J154" t="str">
        <f>VLOOKUP(C154,Dictionary!$D$2:$E$8,2,FALSE)</f>
        <v xml:space="preserve">VAL_SUBTYPE_STR </v>
      </c>
      <c r="K154" t="str">
        <f t="shared" si="4"/>
        <v>Insert into UFMT_VALUE (VALUE_ID, VALUE_TYPE, VALUE_SUBTYPE, VALUE, DESCRIPTION) Values ('204', '2', '0', '91', 'PMT_CODE2');</v>
      </c>
      <c r="L154" t="str">
        <f t="shared" si="5"/>
        <v>Update UFMT_VALUE Set (VALUE_TYPE, VALUE_SUBTYPE, VALUE, DESCRIPTION) = ( Select '2', '0', '91', 'PMT_CODE2' from DUAL) WHERE VALUE_ID = '204';</v>
      </c>
    </row>
    <row r="155" spans="1:12" x14ac:dyDescent="0.35">
      <c r="A155" t="s">
        <v>298</v>
      </c>
      <c r="B155" t="s">
        <v>17</v>
      </c>
      <c r="C155" t="s">
        <v>13</v>
      </c>
      <c r="D155" s="2" t="s">
        <v>401</v>
      </c>
      <c r="E155" s="2" t="s">
        <v>402</v>
      </c>
      <c r="F155" s="2"/>
      <c r="G155" s="2"/>
      <c r="H155" s="2"/>
      <c r="I155" t="str">
        <f>VLOOKUP(B155,Dictionary!$A$2:$B$9,2,FALSE)</f>
        <v xml:space="preserve">VALUE_TYPE_COMPLEX </v>
      </c>
      <c r="J155" t="str">
        <f>VLOOKUP(C155,Dictionary!$D$2:$E$8,2,FALSE)</f>
        <v xml:space="preserve">VAL_SUBTYPE_STR </v>
      </c>
      <c r="K155" t="str">
        <f t="shared" si="4"/>
        <v>Insert into UFMT_VALUE (VALUE_ID, VALUE_TYPE, VALUE_SUBTYPE, VALUE, DESCRIPTION) Values ('205', '3', '0', '13:69,14:7', 'Composite, Datetime ( MMDDhhmmss)');</v>
      </c>
      <c r="L155" t="str">
        <f t="shared" si="5"/>
        <v>Update UFMT_VALUE Set (VALUE_TYPE, VALUE_SUBTYPE, VALUE, DESCRIPTION) = ( Select '3', '0', '13:69,14:7', 'Composite, Datetime ( MMDDhhmmss)' from DUAL) WHERE VALUE_ID = '205';</v>
      </c>
    </row>
    <row r="156" spans="1:12" x14ac:dyDescent="0.35">
      <c r="A156" t="s">
        <v>403</v>
      </c>
      <c r="B156" t="s">
        <v>12</v>
      </c>
      <c r="C156" t="s">
        <v>12</v>
      </c>
      <c r="D156" s="2" t="s">
        <v>404</v>
      </c>
      <c r="E156" t="s">
        <v>405</v>
      </c>
      <c r="I156" t="str">
        <f>VLOOKUP(B156,Dictionary!$A$2:$B$9,2,FALSE)</f>
        <v xml:space="preserve">VALUE_TYPE_UMF </v>
      </c>
      <c r="J156" t="str">
        <f>VLOOKUP(C156,Dictionary!$D$2:$E$8,2,FALSE)</f>
        <v xml:space="preserve">VAL_SUBTYPE_INT </v>
      </c>
      <c r="K156" t="str">
        <f t="shared" si="4"/>
        <v>Insert into UFMT_VALUE (VALUE_ID, VALUE_TYPE, VALUE_SUBTYPE, VALUE, DESCRIPTION) Values ('206', '1', '1', '142', 'Tag, SVT_TRANSMIT_TIME, integer');</v>
      </c>
      <c r="L156" t="str">
        <f t="shared" si="5"/>
        <v>Update UFMT_VALUE Set (VALUE_TYPE, VALUE_SUBTYPE, VALUE, DESCRIPTION) = ( Select '1', '1', '142', 'Tag, SVT_TRANSMIT_TIME, integer' from DUAL) WHERE VALUE_ID = '206';</v>
      </c>
    </row>
    <row r="157" spans="1:12" x14ac:dyDescent="0.35">
      <c r="A157" t="s">
        <v>406</v>
      </c>
      <c r="B157" t="s">
        <v>12</v>
      </c>
      <c r="C157" t="s">
        <v>12</v>
      </c>
      <c r="D157" s="2" t="s">
        <v>407</v>
      </c>
      <c r="E157" t="s">
        <v>408</v>
      </c>
      <c r="I157" t="str">
        <f>VLOOKUP(B157,Dictionary!$A$2:$B$9,2,FALSE)</f>
        <v xml:space="preserve">VALUE_TYPE_UMF </v>
      </c>
      <c r="J157" t="str">
        <f>VLOOKUP(C157,Dictionary!$D$2:$E$8,2,FALSE)</f>
        <v xml:space="preserve">VAL_SUBTYPE_INT </v>
      </c>
      <c r="K157" t="str">
        <f t="shared" si="4"/>
        <v>Insert into UFMT_VALUE (VALUE_ID, VALUE_TYPE, VALUE_SUBTYPE, VALUE, DESCRIPTION) Values ('207', '1', '1', '141', 'Tag, SVT_TRANSMIT_DATE, integer');</v>
      </c>
      <c r="L157" t="str">
        <f t="shared" si="5"/>
        <v>Update UFMT_VALUE Set (VALUE_TYPE, VALUE_SUBTYPE, VALUE, DESCRIPTION) = ( Select '1', '1', '141', 'Tag, SVT_TRANSMIT_DATE, integer' from DUAL) WHERE VALUE_ID = '207';</v>
      </c>
    </row>
    <row r="158" spans="1:12" x14ac:dyDescent="0.35">
      <c r="A158" t="s">
        <v>409</v>
      </c>
      <c r="B158" t="s">
        <v>12</v>
      </c>
      <c r="C158" t="s">
        <v>13</v>
      </c>
      <c r="D158" s="2" t="s">
        <v>410</v>
      </c>
      <c r="E158" t="s">
        <v>411</v>
      </c>
      <c r="I158" t="str">
        <f>VLOOKUP(B158,Dictionary!$A$2:$B$9,2,FALSE)</f>
        <v xml:space="preserve">VALUE_TYPE_UMF </v>
      </c>
      <c r="J158" t="str">
        <f>VLOOKUP(C158,Dictionary!$D$2:$E$8,2,FALSE)</f>
        <v xml:space="preserve">VAL_SUBTYPE_STR </v>
      </c>
      <c r="K158" t="str">
        <f t="shared" si="4"/>
        <v>Insert into UFMT_VALUE (VALUE_ID, VALUE_TYPE, VALUE_SUBTYPE, VALUE, DESCRIPTION) Values ('208', '1', '0', '115', 'Tag, SVT_POS_DCODE, char');</v>
      </c>
      <c r="L158" t="str">
        <f t="shared" si="5"/>
        <v>Update UFMT_VALUE Set (VALUE_TYPE, VALUE_SUBTYPE, VALUE, DESCRIPTION) = ( Select '1', '0', '115', 'Tag, SVT_POS_DCODE, char' from DUAL) WHERE VALUE_ID = '208';</v>
      </c>
    </row>
    <row r="159" spans="1:12" x14ac:dyDescent="0.35">
      <c r="A159" t="s">
        <v>412</v>
      </c>
      <c r="B159" t="s">
        <v>12</v>
      </c>
      <c r="C159" t="s">
        <v>12</v>
      </c>
      <c r="D159" s="2" t="s">
        <v>413</v>
      </c>
      <c r="E159" t="s">
        <v>414</v>
      </c>
      <c r="I159" t="str">
        <f>VLOOKUP(B159,Dictionary!$A$2:$B$9,2,FALSE)</f>
        <v xml:space="preserve">VALUE_TYPE_UMF </v>
      </c>
      <c r="J159" t="str">
        <f>VLOOKUP(C159,Dictionary!$D$2:$E$8,2,FALSE)</f>
        <v xml:space="preserve">VAL_SUBTYPE_INT </v>
      </c>
      <c r="K159" t="str">
        <f t="shared" si="4"/>
        <v>Insert into UFMT_VALUE (VALUE_ID, VALUE_TYPE, VALUE_SUBTYPE, VALUE, DESCRIPTION) Values ('209', '1', '1', '322', 'Tag, SVT_POSENTRYCC, integer');</v>
      </c>
      <c r="L159" t="str">
        <f t="shared" si="5"/>
        <v>Update UFMT_VALUE Set (VALUE_TYPE, VALUE_SUBTYPE, VALUE, DESCRIPTION) = ( Select '1', '1', '322', 'Tag, SVT_POSENTRYCC, integer' from DUAL) WHERE VALUE_ID = '209';</v>
      </c>
    </row>
    <row r="160" spans="1:12" x14ac:dyDescent="0.35">
      <c r="A160" t="s">
        <v>415</v>
      </c>
      <c r="B160" t="s">
        <v>12</v>
      </c>
      <c r="C160" t="s">
        <v>12</v>
      </c>
      <c r="D160" s="2" t="s">
        <v>416</v>
      </c>
      <c r="E160" t="s">
        <v>417</v>
      </c>
      <c r="I160" t="str">
        <f>VLOOKUP(B160,Dictionary!$A$2:$B$9,2,FALSE)</f>
        <v xml:space="preserve">VALUE_TYPE_UMF </v>
      </c>
      <c r="J160" t="str">
        <f>VLOOKUP(C160,Dictionary!$D$2:$E$8,2,FALSE)</f>
        <v xml:space="preserve">VAL_SUBTYPE_INT </v>
      </c>
      <c r="K160" t="str">
        <f t="shared" si="4"/>
        <v>Insert into UFMT_VALUE (VALUE_ID, VALUE_TYPE, VALUE_SUBTYPE, VALUE, DESCRIPTION) Values ('210', '1', '1', '323', 'Tag, SVT_POSCONDC, integer');</v>
      </c>
      <c r="L160" t="str">
        <f t="shared" si="5"/>
        <v>Update UFMT_VALUE Set (VALUE_TYPE, VALUE_SUBTYPE, VALUE, DESCRIPTION) = ( Select '1', '1', '323', 'Tag, SVT_POSCONDC, integer' from DUAL) WHERE VALUE_ID = '210';</v>
      </c>
    </row>
    <row r="161" spans="1:12" x14ac:dyDescent="0.35">
      <c r="A161" t="s">
        <v>418</v>
      </c>
      <c r="B161" t="s">
        <v>17</v>
      </c>
      <c r="C161" t="s">
        <v>13</v>
      </c>
      <c r="D161" s="2" t="s">
        <v>419</v>
      </c>
      <c r="E161" s="2" t="s">
        <v>420</v>
      </c>
      <c r="F161" s="2"/>
      <c r="G161" s="2"/>
      <c r="H161" s="2"/>
      <c r="I161" t="str">
        <f>VLOOKUP(B161,Dictionary!$A$2:$B$9,2,FALSE)</f>
        <v xml:space="preserve">VALUE_TYPE_COMPLEX </v>
      </c>
      <c r="J161" t="str">
        <f>VLOOKUP(C161,Dictionary!$D$2:$E$8,2,FALSE)</f>
        <v xml:space="preserve">VAL_SUBTYPE_STR </v>
      </c>
      <c r="K161" t="str">
        <f t="shared" si="4"/>
        <v>Insert into UFMT_VALUE (VALUE_ID, VALUE_TYPE, VALUE_SUBTYPE, VALUE, DESCRIPTION) Values ('211', '3', '0', '3:75,4:2,5:2', 'Composite, Processing code (NBC)');</v>
      </c>
      <c r="L161" t="str">
        <f t="shared" si="5"/>
        <v>Update UFMT_VALUE Set (VALUE_TYPE, VALUE_SUBTYPE, VALUE, DESCRIPTION) = ( Select '3', '0', '3:75,4:2,5:2', 'Composite, Processing code (NBC)' from DUAL) WHERE VALUE_ID = '211';</v>
      </c>
    </row>
    <row r="162" spans="1:12" x14ac:dyDescent="0.35">
      <c r="A162" t="s">
        <v>421</v>
      </c>
      <c r="B162" t="s">
        <v>13</v>
      </c>
      <c r="C162" t="s">
        <v>13</v>
      </c>
      <c r="D162" t="s">
        <v>422</v>
      </c>
      <c r="E162" t="s">
        <v>423</v>
      </c>
      <c r="I162" t="str">
        <f>VLOOKUP(B162,Dictionary!$A$2:$B$9,2,FALSE)</f>
        <v xml:space="preserve">VALUE_TYPE_CONST </v>
      </c>
      <c r="J162" t="str">
        <f>VLOOKUP(C162,Dictionary!$D$2:$E$8,2,FALSE)</f>
        <v xml:space="preserve">VAL_SUBTYPE_STR </v>
      </c>
      <c r="K162" t="str">
        <f t="shared" si="4"/>
        <v>Insert into UFMT_VALUE (VALUE_ID, VALUE_TYPE, VALUE_SUBTYPE, VALUE, DESCRIPTION) Values ('212', '0', '0', 'ACLEDAXXXXXXXXXXXXXXXX PHNOMXPENHXXX 116', 'Const, F43 hardcode for NBC');</v>
      </c>
      <c r="L162" t="str">
        <f t="shared" si="5"/>
        <v>Update UFMT_VALUE Set (VALUE_TYPE, VALUE_SUBTYPE, VALUE, DESCRIPTION) = ( Select '0', '0', 'ACLEDAXXXXXXXXXXXXXXXX PHNOMXPENHXXX 116', 'Const, F43 hardcode for NBC' from DUAL) WHERE VALUE_ID = '212';</v>
      </c>
    </row>
    <row r="163" spans="1:12" x14ac:dyDescent="0.35">
      <c r="A163" t="s">
        <v>424</v>
      </c>
      <c r="B163" t="s">
        <v>12</v>
      </c>
      <c r="C163" t="s">
        <v>13</v>
      </c>
      <c r="D163" s="2" t="s">
        <v>56</v>
      </c>
      <c r="E163" t="s">
        <v>425</v>
      </c>
      <c r="I163" t="str">
        <f>VLOOKUP(B163,Dictionary!$A$2:$B$9,2,FALSE)</f>
        <v xml:space="preserve">VALUE_TYPE_UMF </v>
      </c>
      <c r="J163" t="str">
        <f>VLOOKUP(C163,Dictionary!$D$2:$E$8,2,FALSE)</f>
        <v xml:space="preserve">VAL_SUBTYPE_STR </v>
      </c>
      <c r="K163" t="str">
        <f t="shared" si="4"/>
        <v>Insert into UFMT_VALUE (VALUE_ID, VALUE_TYPE, VALUE_SUBTYPE, VALUE, DESCRIPTION) Values ('213', '1', '0', '17', 'Tag, SVT_ENC_PIN, char');</v>
      </c>
      <c r="L163" t="str">
        <f t="shared" si="5"/>
        <v>Update UFMT_VALUE Set (VALUE_TYPE, VALUE_SUBTYPE, VALUE, DESCRIPTION) = ( Select '1', '0', '17', 'Tag, SVT_ENC_PIN, char' from DUAL) WHERE VALUE_ID = '213';</v>
      </c>
    </row>
    <row r="164" spans="1:12" x14ac:dyDescent="0.35">
      <c r="A164" t="s">
        <v>426</v>
      </c>
      <c r="B164" t="s">
        <v>12</v>
      </c>
      <c r="C164" t="s">
        <v>12</v>
      </c>
      <c r="D164" s="2" t="s">
        <v>427</v>
      </c>
      <c r="E164" t="s">
        <v>428</v>
      </c>
      <c r="I164" t="str">
        <f>VLOOKUP(B164,Dictionary!$A$2:$B$9,2,FALSE)</f>
        <v xml:space="preserve">VALUE_TYPE_UMF </v>
      </c>
      <c r="J164" t="str">
        <f>VLOOKUP(C164,Dictionary!$D$2:$E$8,2,FALSE)</f>
        <v xml:space="preserve">VAL_SUBTYPE_INT </v>
      </c>
      <c r="K164" t="str">
        <f t="shared" si="4"/>
        <v>Insert into UFMT_VALUE (VALUE_ID, VALUE_TYPE, VALUE_SUBTYPE, VALUE, DESCRIPTION) Values ('214', '1', '1', '131', 'Tag, SVT_ACQ_COUNTRY, integer');</v>
      </c>
      <c r="L164" t="str">
        <f t="shared" si="5"/>
        <v>Update UFMT_VALUE Set (VALUE_TYPE, VALUE_SUBTYPE, VALUE, DESCRIPTION) = ( Select '1', '1', '131', 'Tag, SVT_ACQ_COUNTRY, integer' from DUAL) WHERE VALUE_ID = '214';</v>
      </c>
    </row>
    <row r="165" spans="1:12" x14ac:dyDescent="0.35">
      <c r="A165" t="s">
        <v>429</v>
      </c>
      <c r="B165" t="s">
        <v>29</v>
      </c>
      <c r="C165" t="s">
        <v>13</v>
      </c>
      <c r="D165" s="2" t="s">
        <v>15</v>
      </c>
      <c r="E165" t="s">
        <v>430</v>
      </c>
      <c r="I165" t="str">
        <f>VLOOKUP(B165,Dictionary!$A$2:$B$9,2,FALSE)</f>
        <v xml:space="preserve">VALUE_TYPE_MONEYFLD </v>
      </c>
      <c r="J165" t="str">
        <f>VLOOKUP(C165,Dictionary!$D$2:$E$8,2,FALSE)</f>
        <v xml:space="preserve">VAL_SUBTYPE_STR </v>
      </c>
      <c r="K165" t="str">
        <f t="shared" si="4"/>
        <v>Insert into UFMT_VALUE (VALUE_ID, VALUE_TYPE, VALUE_SUBTYPE, VALUE, DESCRIPTION) Values ('215', '7', '0', '2', 'Money Fields UM_REQAMT');</v>
      </c>
      <c r="L165" t="str">
        <f t="shared" si="5"/>
        <v>Update UFMT_VALUE Set (VALUE_TYPE, VALUE_SUBTYPE, VALUE, DESCRIPTION) = ( Select '7', '0', '2', 'Money Fields UM_REQAMT' from DUAL) WHERE VALUE_ID = '215';</v>
      </c>
    </row>
    <row r="166" spans="1:12" x14ac:dyDescent="0.35">
      <c r="A166" t="s">
        <v>431</v>
      </c>
      <c r="B166" t="s">
        <v>29</v>
      </c>
      <c r="C166" t="s">
        <v>13</v>
      </c>
      <c r="D166" s="2" t="s">
        <v>113</v>
      </c>
      <c r="E166" t="s">
        <v>432</v>
      </c>
      <c r="I166" t="str">
        <f>VLOOKUP(B166,Dictionary!$A$2:$B$9,2,FALSE)</f>
        <v xml:space="preserve">VALUE_TYPE_MONEYFLD </v>
      </c>
      <c r="J166" t="str">
        <f>VLOOKUP(C166,Dictionary!$D$2:$E$8,2,FALSE)</f>
        <v xml:space="preserve">VAL_SUBTYPE_STR </v>
      </c>
      <c r="K166" t="str">
        <f t="shared" si="4"/>
        <v>Insert into UFMT_VALUE (VALUE_ID, VALUE_TYPE, VALUE_SUBTYPE, VALUE, DESCRIPTION) Values ('216', '7', '0', '38', 'Money Fields UM_CURRENCY');</v>
      </c>
      <c r="L166" t="str">
        <f t="shared" si="5"/>
        <v>Update UFMT_VALUE Set (VALUE_TYPE, VALUE_SUBTYPE, VALUE, DESCRIPTION) = ( Select '7', '0', '38', 'Money Fields UM_CURRENCY' from DUAL) WHERE VALUE_ID = '216';</v>
      </c>
    </row>
    <row r="167" spans="1:12" x14ac:dyDescent="0.35">
      <c r="A167" t="s">
        <v>433</v>
      </c>
      <c r="B167" t="s">
        <v>12</v>
      </c>
      <c r="C167" t="s">
        <v>13</v>
      </c>
      <c r="D167" s="2" t="s">
        <v>434</v>
      </c>
      <c r="E167" t="s">
        <v>435</v>
      </c>
      <c r="I167" t="str">
        <f>VLOOKUP(B167,Dictionary!$A$2:$B$9,2,FALSE)</f>
        <v xml:space="preserve">VALUE_TYPE_UMF </v>
      </c>
      <c r="J167" t="str">
        <f>VLOOKUP(C167,Dictionary!$D$2:$E$8,2,FALSE)</f>
        <v xml:space="preserve">VAL_SUBTYPE_STR </v>
      </c>
      <c r="K167" t="str">
        <f t="shared" si="4"/>
        <v>Insert into UFMT_VALUE (VALUE_ID, VALUE_TYPE, VALUE_SUBTYPE, VALUE, DESCRIPTION) Values ('217', '1', '0', '125', 'Tag, SVT_ISO_ACQ_ODATA, char');</v>
      </c>
      <c r="L167" t="str">
        <f t="shared" si="5"/>
        <v>Update UFMT_VALUE Set (VALUE_TYPE, VALUE_SUBTYPE, VALUE, DESCRIPTION) = ( Select '1', '0', '125', 'Tag, SVT_ISO_ACQ_ODATA, char' from DUAL) WHERE VALUE_ID = '217';</v>
      </c>
    </row>
    <row r="168" spans="1:12" x14ac:dyDescent="0.35">
      <c r="A168" t="s">
        <v>436</v>
      </c>
      <c r="B168" t="s">
        <v>12</v>
      </c>
      <c r="C168" t="s">
        <v>13</v>
      </c>
      <c r="D168" s="2" t="s">
        <v>231</v>
      </c>
      <c r="E168" t="s">
        <v>437</v>
      </c>
      <c r="I168" t="str">
        <f>VLOOKUP(B168,Dictionary!$A$2:$B$9,2,FALSE)</f>
        <v xml:space="preserve">VALUE_TYPE_UMF </v>
      </c>
      <c r="J168" t="str">
        <f>VLOOKUP(C168,Dictionary!$D$2:$E$8,2,FALSE)</f>
        <v xml:space="preserve">VAL_SUBTYPE_STR </v>
      </c>
      <c r="K168" t="str">
        <f t="shared" si="4"/>
        <v>Insert into UFMT_VALUE (VALUE_ID, VALUE_TYPE, VALUE_SUBTYPE, VALUE, DESCRIPTION) Values ('218', '1', '0', '89', 'Tag, SVT_REPL_AMT, char');</v>
      </c>
      <c r="L168" t="str">
        <f t="shared" si="5"/>
        <v>Update UFMT_VALUE Set (VALUE_TYPE, VALUE_SUBTYPE, VALUE, DESCRIPTION) = ( Select '1', '0', '89', 'Tag, SVT_REPL_AMT, char' from DUAL) WHERE VALUE_ID = '218';</v>
      </c>
    </row>
    <row r="169" spans="1:12" x14ac:dyDescent="0.35">
      <c r="A169" t="s">
        <v>438</v>
      </c>
      <c r="B169" t="s">
        <v>13</v>
      </c>
      <c r="C169" t="s">
        <v>13</v>
      </c>
      <c r="D169" s="2" t="s">
        <v>439</v>
      </c>
      <c r="E169" s="2" t="s">
        <v>440</v>
      </c>
      <c r="F169" s="2"/>
      <c r="G169" s="2"/>
      <c r="H169" s="2"/>
      <c r="I169" t="str">
        <f>VLOOKUP(B169,Dictionary!$A$2:$B$9,2,FALSE)</f>
        <v xml:space="preserve">VALUE_TYPE_CONST </v>
      </c>
      <c r="J169" t="str">
        <f>VLOOKUP(C169,Dictionary!$D$2:$E$8,2,FALSE)</f>
        <v xml:space="preserve">VAL_SUBTYPE_STR </v>
      </c>
      <c r="K169" t="str">
        <f t="shared" si="4"/>
        <v>Insert into UFMT_VALUE (VALUE_ID, VALUE_TYPE, VALUE_SUBTYPE, VALUE, DESCRIPTION) Values ('219', '0', '0', '704', 'Const, trans_type value 704');</v>
      </c>
      <c r="L169" t="str">
        <f t="shared" si="5"/>
        <v>Update UFMT_VALUE Set (VALUE_TYPE, VALUE_SUBTYPE, VALUE, DESCRIPTION) = ( Select '0', '0', '704', 'Const, trans_type value 704' from DUAL) WHERE VALUE_ID = '219';</v>
      </c>
    </row>
    <row r="170" spans="1:12" x14ac:dyDescent="0.35">
      <c r="A170" t="s">
        <v>441</v>
      </c>
      <c r="B170" t="s">
        <v>12</v>
      </c>
      <c r="C170" t="s">
        <v>12</v>
      </c>
      <c r="D170" s="2" t="s">
        <v>32</v>
      </c>
      <c r="E170" t="s">
        <v>442</v>
      </c>
      <c r="I170" t="str">
        <f>VLOOKUP(B170,Dictionary!$A$2:$B$9,2,FALSE)</f>
        <v xml:space="preserve">VALUE_TYPE_UMF </v>
      </c>
      <c r="J170" t="str">
        <f>VLOOKUP(C170,Dictionary!$D$2:$E$8,2,FALSE)</f>
        <v xml:space="preserve">VAL_SUBTYPE_INT </v>
      </c>
      <c r="K170" t="str">
        <f t="shared" si="4"/>
        <v>Insert into UFMT_VALUE (VALUE_ID, VALUE_TYPE, VALUE_SUBTYPE, VALUE, DESCRIPTION) Values ('220', '1', '1', '8', 'Tag, SVT_FINTRAN, integer');</v>
      </c>
      <c r="L170" t="str">
        <f t="shared" si="5"/>
        <v>Update UFMT_VALUE Set (VALUE_TYPE, VALUE_SUBTYPE, VALUE, DESCRIPTION) = ( Select '1', '1', '8', 'Tag, SVT_FINTRAN, integer' from DUAL) WHERE VALUE_ID = '220';</v>
      </c>
    </row>
    <row r="171" spans="1:12" x14ac:dyDescent="0.35">
      <c r="A171" t="s">
        <v>443</v>
      </c>
      <c r="B171" t="s">
        <v>13</v>
      </c>
      <c r="C171" t="s">
        <v>13</v>
      </c>
      <c r="D171" s="2" t="s">
        <v>444</v>
      </c>
      <c r="E171" s="2" t="s">
        <v>445</v>
      </c>
      <c r="F171" s="2"/>
      <c r="G171" s="2"/>
      <c r="H171" s="2"/>
      <c r="I171" t="str">
        <f>VLOOKUP(B171,Dictionary!$A$2:$B$9,2,FALSE)</f>
        <v xml:space="preserve">VALUE_TYPE_CONST </v>
      </c>
      <c r="J171" t="str">
        <f>VLOOKUP(C171,Dictionary!$D$2:$E$8,2,FALSE)</f>
        <v xml:space="preserve">VAL_SUBTYPE_STR </v>
      </c>
      <c r="K171" t="str">
        <f t="shared" si="4"/>
        <v>Insert into UFMT_VALUE (VALUE_ID, VALUE_TYPE, VALUE_SUBTYPE, VALUE, DESCRIPTION) Values ('221', '0', '0', '709', 'Const, Service_id 709');</v>
      </c>
      <c r="L171" t="str">
        <f t="shared" si="5"/>
        <v>Update UFMT_VALUE Set (VALUE_TYPE, VALUE_SUBTYPE, VALUE, DESCRIPTION) = ( Select '0', '0', '709', 'Const, Service_id 709' from DUAL) WHERE VALUE_ID = '221';</v>
      </c>
    </row>
    <row r="172" spans="1:12" x14ac:dyDescent="0.35">
      <c r="A172" t="s">
        <v>446</v>
      </c>
      <c r="B172" t="s">
        <v>13</v>
      </c>
      <c r="C172" t="s">
        <v>13</v>
      </c>
      <c r="D172" s="2" t="s">
        <v>447</v>
      </c>
      <c r="E172" s="2" t="s">
        <v>448</v>
      </c>
      <c r="F172" s="2"/>
      <c r="G172" s="2"/>
      <c r="H172" s="2"/>
      <c r="I172" t="str">
        <f>VLOOKUP(B172,Dictionary!$A$2:$B$9,2,FALSE)</f>
        <v xml:space="preserve">VALUE_TYPE_CONST </v>
      </c>
      <c r="J172" t="str">
        <f>VLOOKUP(C172,Dictionary!$D$2:$E$8,2,FALSE)</f>
        <v xml:space="preserve">VAL_SUBTYPE_STR </v>
      </c>
      <c r="K172" t="str">
        <f t="shared" si="4"/>
        <v>Insert into UFMT_VALUE (VALUE_ID, VALUE_TYPE, VALUE_SUBTYPE, VALUE, DESCRIPTION) Values ('222', '0', '0', '00000000000000000000', 'Const, 00000000000000000000');</v>
      </c>
      <c r="L172" t="str">
        <f t="shared" si="5"/>
        <v>Update UFMT_VALUE Set (VALUE_TYPE, VALUE_SUBTYPE, VALUE, DESCRIPTION) = ( Select '0', '0', '00000000000000000000', 'Const, 00000000000000000000' from DUAL) WHERE VALUE_ID = '222';</v>
      </c>
    </row>
    <row r="173" spans="1:12" x14ac:dyDescent="0.35">
      <c r="A173" t="s">
        <v>449</v>
      </c>
      <c r="B173" t="s">
        <v>12</v>
      </c>
      <c r="C173" t="s">
        <v>13</v>
      </c>
      <c r="D173" s="2" t="s">
        <v>450</v>
      </c>
      <c r="E173" t="s">
        <v>451</v>
      </c>
      <c r="I173" t="str">
        <f>VLOOKUP(B173,Dictionary!$A$2:$B$9,2,FALSE)</f>
        <v xml:space="preserve">VALUE_TYPE_UMF </v>
      </c>
      <c r="J173" t="str">
        <f>VLOOKUP(C173,Dictionary!$D$2:$E$8,2,FALSE)</f>
        <v xml:space="preserve">VAL_SUBTYPE_STR </v>
      </c>
      <c r="K173" t="str">
        <f t="shared" si="4"/>
        <v>Insert into UFMT_VALUE (VALUE_ID, VALUE_TYPE, VALUE_SUBTYPE, VALUE, DESCRIPTION) Values ('223', '1', '0', '137', 'Tag, SVT_RECV_ID, char');</v>
      </c>
      <c r="L173" t="str">
        <f t="shared" si="5"/>
        <v>Update UFMT_VALUE Set (VALUE_TYPE, VALUE_SUBTYPE, VALUE, DESCRIPTION) = ( Select '1', '0', '137', 'Tag, SVT_RECV_ID, char' from DUAL) WHERE VALUE_ID = '223';</v>
      </c>
    </row>
    <row r="174" spans="1:12" x14ac:dyDescent="0.35">
      <c r="A174" t="s">
        <v>452</v>
      </c>
      <c r="B174" t="s">
        <v>12</v>
      </c>
      <c r="C174" t="s">
        <v>12</v>
      </c>
      <c r="D174" s="2" t="s">
        <v>453</v>
      </c>
      <c r="E174" s="2" t="s">
        <v>454</v>
      </c>
      <c r="F174" s="2"/>
      <c r="G174" s="2"/>
      <c r="H174" s="2"/>
      <c r="I174" t="str">
        <f>VLOOKUP(B174,Dictionary!$A$2:$B$9,2,FALSE)</f>
        <v xml:space="preserve">VALUE_TYPE_UMF </v>
      </c>
      <c r="J174" t="str">
        <f>VLOOKUP(C174,Dictionary!$D$2:$E$8,2,FALSE)</f>
        <v xml:space="preserve">VAL_SUBTYPE_INT </v>
      </c>
      <c r="K174" t="str">
        <f t="shared" si="4"/>
        <v>Insert into UFMT_VALUE (VALUE_ID, VALUE_TYPE, VALUE_SUBTYPE, VALUE, DESCRIPTION) Values ('224', '1', '1', '496', 'Tag, SVT_BANK_ID2, int');</v>
      </c>
      <c r="L174" t="str">
        <f t="shared" si="5"/>
        <v>Update UFMT_VALUE Set (VALUE_TYPE, VALUE_SUBTYPE, VALUE, DESCRIPTION) = ( Select '1', '1', '496', 'Tag, SVT_BANK_ID2, int' from DUAL) WHERE VALUE_ID = '224';</v>
      </c>
    </row>
    <row r="175" spans="1:12" x14ac:dyDescent="0.35">
      <c r="A175" t="s">
        <v>455</v>
      </c>
      <c r="B175" t="s">
        <v>23</v>
      </c>
      <c r="C175" t="s">
        <v>13</v>
      </c>
      <c r="D175" s="2" t="s">
        <v>26</v>
      </c>
      <c r="E175" s="2" t="s">
        <v>456</v>
      </c>
      <c r="F175" s="2"/>
      <c r="G175" s="2"/>
      <c r="H175" s="2"/>
      <c r="I175" t="str">
        <f>VLOOKUP(B175,Dictionary!$A$2:$B$9,2,FALSE)</f>
        <v xml:space="preserve">VALUE_TYPE_LOCAL </v>
      </c>
      <c r="J175" t="str">
        <f>VLOOKUP(C175,Dictionary!$D$2:$E$8,2,FALSE)</f>
        <v xml:space="preserve">VAL_SUBTYPE_STR </v>
      </c>
      <c r="K175" t="str">
        <f t="shared" si="4"/>
        <v>Insert into UFMT_VALUE (VALUE_ID, VALUE_TYPE, VALUE_SUBTYPE, VALUE, DESCRIPTION) Values ('225', '5', '0', '6', 'NBC IBFT BNB ACC_TP');</v>
      </c>
      <c r="L175" t="str">
        <f t="shared" si="5"/>
        <v>Update UFMT_VALUE Set (VALUE_TYPE, VALUE_SUBTYPE, VALUE, DESCRIPTION) = ( Select '5', '0', '6', 'NBC IBFT BNB ACC_TP' from DUAL) WHERE VALUE_ID = '225';</v>
      </c>
    </row>
    <row r="176" spans="1:12" x14ac:dyDescent="0.35">
      <c r="A176" t="s">
        <v>457</v>
      </c>
      <c r="B176" t="s">
        <v>23</v>
      </c>
      <c r="C176" t="s">
        <v>13</v>
      </c>
      <c r="D176" s="2" t="s">
        <v>29</v>
      </c>
      <c r="E176" s="2" t="s">
        <v>458</v>
      </c>
      <c r="F176" s="2"/>
      <c r="G176" s="2"/>
      <c r="H176" s="2"/>
      <c r="I176" t="str">
        <f>VLOOKUP(B176,Dictionary!$A$2:$B$9,2,FALSE)</f>
        <v xml:space="preserve">VALUE_TYPE_LOCAL </v>
      </c>
      <c r="J176" t="str">
        <f>VLOOKUP(C176,Dictionary!$D$2:$E$8,2,FALSE)</f>
        <v xml:space="preserve">VAL_SUBTYPE_STR </v>
      </c>
      <c r="K176" t="str">
        <f t="shared" si="4"/>
        <v>Insert into UFMT_VALUE (VALUE_ID, VALUE_TYPE, VALUE_SUBTYPE, VALUE, DESCRIPTION) Values ('226', '5', '0', '7', 'NBC IBFT BNB BNK_CODE');</v>
      </c>
      <c r="L176" t="str">
        <f t="shared" si="5"/>
        <v>Update UFMT_VALUE Set (VALUE_TYPE, VALUE_SUBTYPE, VALUE, DESCRIPTION) = ( Select '5', '0', '7', 'NBC IBFT BNB BNK_CODE' from DUAL) WHERE VALUE_ID = '226';</v>
      </c>
    </row>
    <row r="177" spans="1:12" x14ac:dyDescent="0.35">
      <c r="A177" t="s">
        <v>459</v>
      </c>
      <c r="B177" t="s">
        <v>23</v>
      </c>
      <c r="C177" t="s">
        <v>13</v>
      </c>
      <c r="D177" s="2" t="s">
        <v>32</v>
      </c>
      <c r="E177" s="2" t="s">
        <v>460</v>
      </c>
      <c r="F177" s="2"/>
      <c r="G177" s="2"/>
      <c r="H177" s="2"/>
      <c r="I177" t="str">
        <f>VLOOKUP(B177,Dictionary!$A$2:$B$9,2,FALSE)</f>
        <v xml:space="preserve">VALUE_TYPE_LOCAL </v>
      </c>
      <c r="J177" t="str">
        <f>VLOOKUP(C177,Dictionary!$D$2:$E$8,2,FALSE)</f>
        <v xml:space="preserve">VAL_SUBTYPE_STR </v>
      </c>
      <c r="K177" t="str">
        <f t="shared" si="4"/>
        <v>Insert into UFMT_VALUE (VALUE_ID, VALUE_TYPE, VALUE_SUBTYPE, VALUE, DESCRIPTION) Values ('227', '5', '0', '8', 'NBC IBFT BNB BNK_NAME');</v>
      </c>
      <c r="L177" t="str">
        <f t="shared" si="5"/>
        <v>Update UFMT_VALUE Set (VALUE_TYPE, VALUE_SUBTYPE, VALUE, DESCRIPTION) = ( Select '5', '0', '8', 'NBC IBFT BNB BNK_NAME' from DUAL) WHERE VALUE_ID = '227';</v>
      </c>
    </row>
    <row r="178" spans="1:12" x14ac:dyDescent="0.35">
      <c r="A178" t="s">
        <v>461</v>
      </c>
      <c r="B178" t="s">
        <v>23</v>
      </c>
      <c r="C178" t="s">
        <v>13</v>
      </c>
      <c r="D178" s="2" t="s">
        <v>35</v>
      </c>
      <c r="E178" s="2" t="s">
        <v>462</v>
      </c>
      <c r="F178" s="2"/>
      <c r="G178" s="2"/>
      <c r="H178" s="2"/>
      <c r="I178" t="str">
        <f>VLOOKUP(B178,Dictionary!$A$2:$B$9,2,FALSE)</f>
        <v xml:space="preserve">VALUE_TYPE_LOCAL </v>
      </c>
      <c r="J178" t="str">
        <f>VLOOKUP(C178,Dictionary!$D$2:$E$8,2,FALSE)</f>
        <v xml:space="preserve">VAL_SUBTYPE_STR </v>
      </c>
      <c r="K178" t="str">
        <f t="shared" si="4"/>
        <v>Insert into UFMT_VALUE (VALUE_ID, VALUE_TYPE, VALUE_SUBTYPE, VALUE, DESCRIPTION) Values ('228', '5', '0', '9', 'NBC IBFT BNB ACC_NO');</v>
      </c>
      <c r="L178" t="str">
        <f t="shared" si="5"/>
        <v>Update UFMT_VALUE Set (VALUE_TYPE, VALUE_SUBTYPE, VALUE, DESCRIPTION) = ( Select '5', '0', '9', 'NBC IBFT BNB ACC_NO' from DUAL) WHERE VALUE_ID = '228';</v>
      </c>
    </row>
    <row r="179" spans="1:12" x14ac:dyDescent="0.35">
      <c r="A179" t="s">
        <v>463</v>
      </c>
      <c r="B179" t="s">
        <v>23</v>
      </c>
      <c r="C179" t="s">
        <v>13</v>
      </c>
      <c r="D179" s="2" t="s">
        <v>37</v>
      </c>
      <c r="E179" s="2" t="s">
        <v>464</v>
      </c>
      <c r="F179" s="2"/>
      <c r="G179" s="2"/>
      <c r="H179" s="2"/>
      <c r="I179" t="str">
        <f>VLOOKUP(B179,Dictionary!$A$2:$B$9,2,FALSE)</f>
        <v xml:space="preserve">VALUE_TYPE_LOCAL </v>
      </c>
      <c r="J179" t="str">
        <f>VLOOKUP(C179,Dictionary!$D$2:$E$8,2,FALSE)</f>
        <v xml:space="preserve">VAL_SUBTYPE_STR </v>
      </c>
      <c r="K179" t="str">
        <f t="shared" si="4"/>
        <v>Insert into UFMT_VALUE (VALUE_ID, VALUE_TYPE, VALUE_SUBTYPE, VALUE, DESCRIPTION) Values ('229', '5', '0', '10', 'NBC IBFT BNB ACC_NAME');</v>
      </c>
      <c r="L179" t="str">
        <f t="shared" si="5"/>
        <v>Update UFMT_VALUE Set (VALUE_TYPE, VALUE_SUBTYPE, VALUE, DESCRIPTION) = ( Select '5', '0', '10', 'NBC IBFT BNB ACC_NAME' from DUAL) WHERE VALUE_ID = '229';</v>
      </c>
    </row>
    <row r="180" spans="1:12" x14ac:dyDescent="0.35">
      <c r="A180" t="s">
        <v>251</v>
      </c>
      <c r="B180" t="s">
        <v>23</v>
      </c>
      <c r="C180" t="s">
        <v>13</v>
      </c>
      <c r="D180" s="2" t="s">
        <v>40</v>
      </c>
      <c r="E180" s="2" t="s">
        <v>465</v>
      </c>
      <c r="F180" s="2"/>
      <c r="G180" s="2"/>
      <c r="H180" s="2"/>
      <c r="I180" t="str">
        <f>VLOOKUP(B180,Dictionary!$A$2:$B$9,2,FALSE)</f>
        <v xml:space="preserve">VALUE_TYPE_LOCAL </v>
      </c>
      <c r="J180" t="str">
        <f>VLOOKUP(C180,Dictionary!$D$2:$E$8,2,FALSE)</f>
        <v xml:space="preserve">VAL_SUBTYPE_STR </v>
      </c>
      <c r="K180" t="str">
        <f t="shared" si="4"/>
        <v>Insert into UFMT_VALUE (VALUE_ID, VALUE_TYPE, VALUE_SUBTYPE, VALUE, DESCRIPTION) Values ('230', '5', '0', '11', 'NBC IBFT BNB AMOUNT');</v>
      </c>
      <c r="L180" t="str">
        <f t="shared" si="5"/>
        <v>Update UFMT_VALUE Set (VALUE_TYPE, VALUE_SUBTYPE, VALUE, DESCRIPTION) = ( Select '5', '0', '11', 'NBC IBFT BNB AMOUNT' from DUAL) WHERE VALUE_ID = '230';</v>
      </c>
    </row>
    <row r="181" spans="1:12" x14ac:dyDescent="0.35">
      <c r="A181" t="s">
        <v>466</v>
      </c>
      <c r="B181" t="s">
        <v>13</v>
      </c>
      <c r="C181" t="s">
        <v>13</v>
      </c>
      <c r="D181" s="2" t="s">
        <v>467</v>
      </c>
      <c r="E181" s="2" t="s">
        <v>468</v>
      </c>
      <c r="F181" s="2"/>
      <c r="G181" s="2"/>
      <c r="H181" s="2"/>
      <c r="I181" t="str">
        <f>VLOOKUP(B181,Dictionary!$A$2:$B$9,2,FALSE)</f>
        <v xml:space="preserve">VALUE_TYPE_CONST </v>
      </c>
      <c r="J181" t="str">
        <f>VLOOKUP(C181,Dictionary!$D$2:$E$8,2,FALSE)</f>
        <v xml:space="preserve">VAL_SUBTYPE_STR </v>
      </c>
      <c r="K181" t="str">
        <f t="shared" si="4"/>
        <v>Insert into UFMT_VALUE (VALUE_ID, VALUE_TYPE, VALUE_SUBTYPE, VALUE, DESCRIPTION) Values ('231', '0', '0', 'ACC', 'Const, NBC IBFT BNB ACC_TP ACC');</v>
      </c>
      <c r="L181" t="str">
        <f t="shared" si="5"/>
        <v>Update UFMT_VALUE Set (VALUE_TYPE, VALUE_SUBTYPE, VALUE, DESCRIPTION) = ( Select '0', '0', 'ACC', 'Const, NBC IBFT BNB ACC_TP ACC' from DUAL) WHERE VALUE_ID = '231';</v>
      </c>
    </row>
    <row r="182" spans="1:12" x14ac:dyDescent="0.35">
      <c r="A182" t="s">
        <v>469</v>
      </c>
      <c r="B182" t="s">
        <v>17</v>
      </c>
      <c r="C182" t="s">
        <v>13</v>
      </c>
      <c r="D182" s="2" t="s">
        <v>470</v>
      </c>
      <c r="E182" s="2" t="s">
        <v>471</v>
      </c>
      <c r="F182" s="2"/>
      <c r="G182" s="2"/>
      <c r="H182" s="2"/>
      <c r="I182" t="str">
        <f>VLOOKUP(B182,Dictionary!$A$2:$B$9,2,FALSE)</f>
        <v xml:space="preserve">VALUE_TYPE_COMPLEX </v>
      </c>
      <c r="J182" t="str">
        <f>VLOOKUP(C182,Dictionary!$D$2:$E$8,2,FALSE)</f>
        <v xml:space="preserve">VAL_SUBTYPE_STR </v>
      </c>
      <c r="K182" t="str">
        <f t="shared" si="4"/>
        <v>Insert into UFMT_VALUE (VALUE_ID, VALUE_TYPE, VALUE_SUBTYPE, VALUE, DESCRIPTION) Values ('232', '3', '0', '224:91', 'Composite, NBC IBFT BNB BNK_CODE');</v>
      </c>
      <c r="L182" t="str">
        <f t="shared" si="5"/>
        <v>Update UFMT_VALUE Set (VALUE_TYPE, VALUE_SUBTYPE, VALUE, DESCRIPTION) = ( Select '3', '0', '224:91', 'Composite, NBC IBFT BNB BNK_CODE' from DUAL) WHERE VALUE_ID = '232';</v>
      </c>
    </row>
    <row r="183" spans="1:12" x14ac:dyDescent="0.35">
      <c r="A183" t="s">
        <v>472</v>
      </c>
      <c r="B183" t="s">
        <v>17</v>
      </c>
      <c r="C183" t="s">
        <v>13</v>
      </c>
      <c r="D183" s="2" t="s">
        <v>473</v>
      </c>
      <c r="E183" s="2" t="s">
        <v>474</v>
      </c>
      <c r="F183" s="2"/>
      <c r="G183" s="2"/>
      <c r="H183" s="2"/>
      <c r="I183" t="str">
        <f>VLOOKUP(B183,Dictionary!$A$2:$B$9,2,FALSE)</f>
        <v xml:space="preserve">VALUE_TYPE_COMPLEX </v>
      </c>
      <c r="J183" t="str">
        <f>VLOOKUP(C183,Dictionary!$D$2:$E$8,2,FALSE)</f>
        <v xml:space="preserve">VAL_SUBTYPE_STR </v>
      </c>
      <c r="K183" t="str">
        <f t="shared" si="4"/>
        <v>Insert into UFMT_VALUE (VALUE_ID, VALUE_TYPE, VALUE_SUBTYPE, VALUE, DESCRIPTION) Values ('233', '3', '0', '224:92', 'Composite, NBC IBFT BNB BNK_NAME');</v>
      </c>
      <c r="L183" t="str">
        <f t="shared" si="5"/>
        <v>Update UFMT_VALUE Set (VALUE_TYPE, VALUE_SUBTYPE, VALUE, DESCRIPTION) = ( Select '3', '0', '224:92', 'Composite, NBC IBFT BNB BNK_NAME' from DUAL) WHERE VALUE_ID = '233';</v>
      </c>
    </row>
    <row r="184" spans="1:12" x14ac:dyDescent="0.35">
      <c r="A184" t="s">
        <v>475</v>
      </c>
      <c r="B184" t="s">
        <v>17</v>
      </c>
      <c r="C184" t="s">
        <v>13</v>
      </c>
      <c r="D184" s="2" t="s">
        <v>476</v>
      </c>
      <c r="E184" s="2" t="s">
        <v>477</v>
      </c>
      <c r="F184" s="2"/>
      <c r="G184" s="2"/>
      <c r="H184" s="2"/>
      <c r="I184" t="str">
        <f>VLOOKUP(B184,Dictionary!$A$2:$B$9,2,FALSE)</f>
        <v xml:space="preserve">VALUE_TYPE_COMPLEX </v>
      </c>
      <c r="J184" t="str">
        <f>VLOOKUP(C184,Dictionary!$D$2:$E$8,2,FALSE)</f>
        <v xml:space="preserve">VAL_SUBTYPE_STR </v>
      </c>
      <c r="K184" t="str">
        <f t="shared" si="4"/>
        <v>Insert into UFMT_VALUE (VALUE_ID, VALUE_TYPE, VALUE_SUBTYPE, VALUE, DESCRIPTION) Values ('234', '3', '0', '231:93,232:94,233:95,37:96,1:97,7:98', 'Composite, NBC IBFT F48 from ACQ INQ');</v>
      </c>
      <c r="L184" t="str">
        <f t="shared" si="5"/>
        <v>Update UFMT_VALUE Set (VALUE_TYPE, VALUE_SUBTYPE, VALUE, DESCRIPTION) = ( Select '3', '0', '231:93,232:94,233:95,37:96,1:97,7:98', 'Composite, NBC IBFT F48 from ACQ INQ' from DUAL) WHERE VALUE_ID = '234';</v>
      </c>
    </row>
    <row r="185" spans="1:12" x14ac:dyDescent="0.35">
      <c r="A185" t="s">
        <v>478</v>
      </c>
      <c r="B185" t="s">
        <v>13</v>
      </c>
      <c r="C185" t="s">
        <v>13</v>
      </c>
      <c r="D185" s="2" t="s">
        <v>479</v>
      </c>
      <c r="E185" s="2" t="s">
        <v>480</v>
      </c>
      <c r="I185" t="str">
        <f>VLOOKUP(B185,Dictionary!$A$2:$B$9,2,FALSE)</f>
        <v xml:space="preserve">VALUE_TYPE_CONST </v>
      </c>
      <c r="J185" t="str">
        <f>VLOOKUP(C185,Dictionary!$D$2:$E$8,2,FALSE)</f>
        <v xml:space="preserve">VAL_SUBTYPE_STR </v>
      </c>
      <c r="K185" t="str">
        <f t="shared" si="4"/>
        <v>Insert into UFMT_VALUE (VALUE_ID, VALUE_TYPE, VALUE_SUBTYPE, VALUE, DESCRIPTION) Values ('235', '0', '0', '390010', 'Const, NBC prcode for IBFT inq w PIN');</v>
      </c>
      <c r="L185" t="str">
        <f t="shared" si="5"/>
        <v>Update UFMT_VALUE Set (VALUE_TYPE, VALUE_SUBTYPE, VALUE, DESCRIPTION) = ( Select '0', '0', '390010', 'Const, NBC prcode for IBFT inq w PIN' from DUAL) WHERE VALUE_ID = '235';</v>
      </c>
    </row>
    <row r="186" spans="1:12" x14ac:dyDescent="0.35">
      <c r="A186" t="s">
        <v>481</v>
      </c>
      <c r="B186" t="s">
        <v>13</v>
      </c>
      <c r="C186" t="s">
        <v>13</v>
      </c>
      <c r="D186" s="2" t="s">
        <v>482</v>
      </c>
      <c r="E186" t="s">
        <v>483</v>
      </c>
      <c r="I186" t="str">
        <f>VLOOKUP(B186,Dictionary!$A$2:$B$9,2,FALSE)</f>
        <v xml:space="preserve">VALUE_TYPE_CONST </v>
      </c>
      <c r="J186" t="str">
        <f>VLOOKUP(C186,Dictionary!$D$2:$E$8,2,FALSE)</f>
        <v xml:space="preserve">VAL_SUBTYPE_STR </v>
      </c>
      <c r="K186" t="str">
        <f t="shared" si="4"/>
        <v>Insert into UFMT_VALUE (VALUE_ID, VALUE_TYPE, VALUE_SUBTYPE, VALUE, DESCRIPTION) Values ('236', '0', '0', '430', 'Const, trans_type 430');</v>
      </c>
      <c r="L186" t="str">
        <f t="shared" si="5"/>
        <v>Update UFMT_VALUE Set (VALUE_TYPE, VALUE_SUBTYPE, VALUE, DESCRIPTION) = ( Select '0', '0', '430', 'Const, trans_type 430' from DUAL) WHERE VALUE_ID = '236';</v>
      </c>
    </row>
    <row r="187" spans="1:12" x14ac:dyDescent="0.35">
      <c r="A187" t="s">
        <v>484</v>
      </c>
      <c r="B187" t="s">
        <v>23</v>
      </c>
      <c r="C187" t="s">
        <v>13</v>
      </c>
      <c r="D187" s="2" t="s">
        <v>42</v>
      </c>
      <c r="E187" t="s">
        <v>485</v>
      </c>
      <c r="I187" t="str">
        <f>VLOOKUP(B187,Dictionary!$A$2:$B$9,2,FALSE)</f>
        <v xml:space="preserve">VALUE_TYPE_LOCAL </v>
      </c>
      <c r="J187" t="str">
        <f>VLOOKUP(C187,Dictionary!$D$2:$E$8,2,FALSE)</f>
        <v xml:space="preserve">VAL_SUBTYPE_STR </v>
      </c>
      <c r="K187" t="str">
        <f t="shared" si="4"/>
        <v>Insert into UFMT_VALUE (VALUE_ID, VALUE_TYPE, VALUE_SUBTYPE, VALUE, DESCRIPTION) Values ('237', '5', '0', '12', 'DE03, Saved locally');</v>
      </c>
      <c r="L187" t="str">
        <f t="shared" si="5"/>
        <v>Update UFMT_VALUE Set (VALUE_TYPE, VALUE_SUBTYPE, VALUE, DESCRIPTION) = ( Select '5', '0', '12', 'DE03, Saved locally' from DUAL) WHERE VALUE_ID = '237';</v>
      </c>
    </row>
    <row r="188" spans="1:12" x14ac:dyDescent="0.35">
      <c r="A188" t="s">
        <v>486</v>
      </c>
      <c r="B188" t="s">
        <v>12</v>
      </c>
      <c r="C188" t="s">
        <v>12</v>
      </c>
      <c r="D188" s="2" t="s">
        <v>487</v>
      </c>
      <c r="E188" s="2" t="s">
        <v>488</v>
      </c>
      <c r="F188" s="2"/>
      <c r="G188" s="2"/>
      <c r="H188" s="2"/>
      <c r="I188" t="str">
        <f>VLOOKUP(B188,Dictionary!$A$2:$B$9,2,FALSE)</f>
        <v xml:space="preserve">VALUE_TYPE_UMF </v>
      </c>
      <c r="J188" t="str">
        <f>VLOOKUP(C188,Dictionary!$D$2:$E$8,2,FALSE)</f>
        <v xml:space="preserve">VAL_SUBTYPE_INT </v>
      </c>
      <c r="K188" t="str">
        <f t="shared" si="4"/>
        <v>Insert into UFMT_VALUE (VALUE_ID, VALUE_TYPE, VALUE_SUBTYPE, VALUE, DESCRIPTION) Values ('238', '1', '1', '1126', 'Tag, SVT_PIN_SETUP_FLAG, int');</v>
      </c>
      <c r="L188" t="str">
        <f t="shared" si="5"/>
        <v>Update UFMT_VALUE Set (VALUE_TYPE, VALUE_SUBTYPE, VALUE, DESCRIPTION) = ( Select '1', '1', '1126', 'Tag, SVT_PIN_SETUP_FLAG, int' from DUAL) WHERE VALUE_ID = '238';</v>
      </c>
    </row>
    <row r="189" spans="1:12" x14ac:dyDescent="0.35">
      <c r="A189" t="s">
        <v>489</v>
      </c>
      <c r="B189" t="s">
        <v>15</v>
      </c>
      <c r="C189" t="s">
        <v>13</v>
      </c>
      <c r="D189" s="2" t="s">
        <v>242</v>
      </c>
      <c r="E189" s="2" t="s">
        <v>490</v>
      </c>
      <c r="F189" s="2"/>
      <c r="G189" s="2"/>
      <c r="H189" s="2"/>
      <c r="I189" t="str">
        <f>VLOOKUP(B189,Dictionary!$A$2:$B$9,2,FALSE)</f>
        <v xml:space="preserve">VALUE_TYPE_PMT </v>
      </c>
      <c r="J189" t="str">
        <f>VLOOKUP(C189,Dictionary!$D$2:$E$8,2,FALSE)</f>
        <v xml:space="preserve">VAL_SUBTYPE_STR </v>
      </c>
      <c r="K189" t="str">
        <f t="shared" si="4"/>
        <v>Insert into UFMT_VALUE (VALUE_ID, VALUE_TYPE, VALUE_SUBTYPE, VALUE, DESCRIPTION) Values ('239', '2', '0', '93', 'PMT_CODE4');</v>
      </c>
      <c r="L189" t="str">
        <f t="shared" si="5"/>
        <v>Update UFMT_VALUE Set (VALUE_TYPE, VALUE_SUBTYPE, VALUE, DESCRIPTION) = ( Select '2', '0', '93', 'PMT_CODE4' from DUAL) WHERE VALUE_ID = '239';</v>
      </c>
    </row>
    <row r="190" spans="1:12" x14ac:dyDescent="0.35">
      <c r="A190" t="s">
        <v>491</v>
      </c>
      <c r="B190" t="s">
        <v>13</v>
      </c>
      <c r="C190" t="s">
        <v>13</v>
      </c>
      <c r="D190" s="2" t="s">
        <v>492</v>
      </c>
      <c r="E190" t="s">
        <v>493</v>
      </c>
      <c r="I190" t="str">
        <f>VLOOKUP(B190,Dictionary!$A$2:$B$9,2,FALSE)</f>
        <v xml:space="preserve">VALUE_TYPE_CONST </v>
      </c>
      <c r="J190" t="str">
        <f>VLOOKUP(C190,Dictionary!$D$2:$E$8,2,FALSE)</f>
        <v xml:space="preserve">VAL_SUBTYPE_STR </v>
      </c>
      <c r="K190" t="str">
        <f t="shared" si="4"/>
        <v>Insert into UFMT_VALUE (VALUE_ID, VALUE_TYPE, VALUE_SUBTYPE, VALUE, DESCRIPTION) Values ('240', '0', '0', '||', 'Const, || sign');</v>
      </c>
      <c r="L190" t="str">
        <f t="shared" si="5"/>
        <v>Update UFMT_VALUE Set (VALUE_TYPE, VALUE_SUBTYPE, VALUE, DESCRIPTION) = ( Select '0', '0', '||', 'Const, || sign' from DUAL) WHERE VALUE_ID = '240';</v>
      </c>
    </row>
    <row r="191" spans="1:12" x14ac:dyDescent="0.35">
      <c r="A191" t="s">
        <v>494</v>
      </c>
      <c r="B191" t="s">
        <v>17</v>
      </c>
      <c r="C191" t="s">
        <v>13</v>
      </c>
      <c r="D191" s="2" t="s">
        <v>495</v>
      </c>
      <c r="E191" s="2" t="s">
        <v>496</v>
      </c>
      <c r="F191" s="2"/>
      <c r="G191" s="2"/>
      <c r="H191" s="2"/>
      <c r="I191" t="str">
        <f>VLOOKUP(B191,Dictionary!$A$2:$B$9,2,FALSE)</f>
        <v xml:space="preserve">VALUE_TYPE_COMPLEX </v>
      </c>
      <c r="J191" t="str">
        <f>VLOOKUP(C191,Dictionary!$D$2:$E$8,2,FALSE)</f>
        <v xml:space="preserve">VAL_SUBTYPE_STR </v>
      </c>
      <c r="K191" t="str">
        <f t="shared" si="4"/>
        <v>Insert into UFMT_VALUE (VALUE_ID, VALUE_TYPE, VALUE_SUBTYPE, VALUE, DESCRIPTION) Values ('241', '3', '0', '239,240,204', 'Composite, NEW PIN | OTP (MB)');</v>
      </c>
      <c r="L191" t="str">
        <f t="shared" si="5"/>
        <v>Update UFMT_VALUE Set (VALUE_TYPE, VALUE_SUBTYPE, VALUE, DESCRIPTION) = ( Select '3', '0', '239,240,204', 'Composite, NEW PIN | OTP (MB)' from DUAL) WHERE VALUE_ID = '241';</v>
      </c>
    </row>
    <row r="192" spans="1:12" x14ac:dyDescent="0.35">
      <c r="A192" t="s">
        <v>497</v>
      </c>
      <c r="B192" t="s">
        <v>13</v>
      </c>
      <c r="C192" t="s">
        <v>13</v>
      </c>
      <c r="D192" s="2" t="s">
        <v>498</v>
      </c>
      <c r="E192" t="s">
        <v>499</v>
      </c>
      <c r="I192" t="str">
        <f>VLOOKUP(B192,Dictionary!$A$2:$B$9,2,FALSE)</f>
        <v xml:space="preserve">VALUE_TYPE_CONST </v>
      </c>
      <c r="J192" t="str">
        <f>VLOOKUP(C192,Dictionary!$D$2:$E$8,2,FALSE)</f>
        <v xml:space="preserve">VAL_SUBTYPE_STR </v>
      </c>
      <c r="K192" t="str">
        <f t="shared" si="4"/>
        <v>Insert into UFMT_VALUE (VALUE_ID, VALUE_TYPE, VALUE_SUBTYPE, VALUE, DESCRIPTION) Values ('242', '0', '0', 'B20000', 'Const, F3 for PIN Setup (MB)');</v>
      </c>
      <c r="L192" t="str">
        <f t="shared" si="5"/>
        <v>Update UFMT_VALUE Set (VALUE_TYPE, VALUE_SUBTYPE, VALUE, DESCRIPTION) = ( Select '0', '0', 'B20000', 'Const, F3 for PIN Setup (MB)' from DUAL) WHERE VALUE_ID = '242';</v>
      </c>
    </row>
    <row r="193" spans="1:12" x14ac:dyDescent="0.35">
      <c r="A193" t="s">
        <v>500</v>
      </c>
      <c r="B193" t="s">
        <v>13</v>
      </c>
      <c r="C193" t="s">
        <v>13</v>
      </c>
      <c r="D193" s="2" t="s">
        <v>501</v>
      </c>
      <c r="E193" s="2" t="s">
        <v>502</v>
      </c>
      <c r="F193" s="2"/>
      <c r="G193" s="2"/>
      <c r="H193" s="2"/>
      <c r="I193" t="str">
        <f>VLOOKUP(B193,Dictionary!$A$2:$B$9,2,FALSE)</f>
        <v xml:space="preserve">VALUE_TYPE_CONST </v>
      </c>
      <c r="J193" t="str">
        <f>VLOOKUP(C193,Dictionary!$D$2:$E$8,2,FALSE)</f>
        <v xml:space="preserve">VAL_SUBTYPE_STR </v>
      </c>
      <c r="K193" t="str">
        <f t="shared" si="4"/>
        <v>Insert into UFMT_VALUE (VALUE_ID, VALUE_TYPE, VALUE_SUBTYPE, VALUE, DESCRIPTION) Values ('243', '0', '0', '736', 'Const, trans_type value 736');</v>
      </c>
      <c r="L193" t="str">
        <f t="shared" si="5"/>
        <v>Update UFMT_VALUE Set (VALUE_TYPE, VALUE_SUBTYPE, VALUE, DESCRIPTION) = ( Select '0', '0', '736', 'Const, trans_type value 736' from DUAL) WHERE VALUE_ID = '243';</v>
      </c>
    </row>
    <row r="194" spans="1:12" x14ac:dyDescent="0.35">
      <c r="A194" t="s">
        <v>503</v>
      </c>
      <c r="B194" t="s">
        <v>13</v>
      </c>
      <c r="C194" t="s">
        <v>13</v>
      </c>
      <c r="D194" s="2" t="s">
        <v>504</v>
      </c>
      <c r="E194" s="2" t="s">
        <v>505</v>
      </c>
      <c r="F194" s="2"/>
      <c r="G194" s="2"/>
      <c r="H194" s="2"/>
      <c r="I194" t="str">
        <f>VLOOKUP(B194,Dictionary!$A$2:$B$9,2,FALSE)</f>
        <v xml:space="preserve">VALUE_TYPE_CONST </v>
      </c>
      <c r="J194" t="str">
        <f>VLOOKUP(C194,Dictionary!$D$2:$E$8,2,FALSE)</f>
        <v xml:space="preserve">VAL_SUBTYPE_STR </v>
      </c>
      <c r="K194" t="str">
        <f t="shared" si="4"/>
        <v>Insert into UFMT_VALUE (VALUE_ID, VALUE_TYPE, VALUE_SUBTYPE, VALUE, DESCRIPTION) Values ('244', '0', '0', '737', 'Const, trans_type value 737');</v>
      </c>
      <c r="L194" t="str">
        <f t="shared" si="5"/>
        <v>Update UFMT_VALUE Set (VALUE_TYPE, VALUE_SUBTYPE, VALUE, DESCRIPTION) = ( Select '0', '0', '737', 'Const, trans_type value 737' from DUAL) WHERE VALUE_ID = '244';</v>
      </c>
    </row>
    <row r="195" spans="1:12" x14ac:dyDescent="0.35">
      <c r="A195" t="s">
        <v>506</v>
      </c>
      <c r="B195" t="s">
        <v>13</v>
      </c>
      <c r="C195" t="s">
        <v>13</v>
      </c>
      <c r="D195" s="2" t="s">
        <v>507</v>
      </c>
      <c r="E195" s="2" t="s">
        <v>508</v>
      </c>
      <c r="F195" s="2"/>
      <c r="G195" s="2"/>
      <c r="H195" s="2"/>
      <c r="I195" t="str">
        <f>VLOOKUP(B195,Dictionary!$A$2:$B$9,2,FALSE)</f>
        <v xml:space="preserve">VALUE_TYPE_CONST </v>
      </c>
      <c r="J195" t="str">
        <f>VLOOKUP(C195,Dictionary!$D$2:$E$8,2,FALSE)</f>
        <v xml:space="preserve">VAL_SUBTYPE_STR </v>
      </c>
      <c r="K195" t="str">
        <f t="shared" si="4"/>
        <v>Insert into UFMT_VALUE (VALUE_ID, VALUE_TYPE, VALUE_SUBTYPE, VALUE, DESCRIPTION) Values ('245', '0', '0', '610', 'Const, trans_type value 610');</v>
      </c>
      <c r="L195" t="str">
        <f t="shared" si="5"/>
        <v>Update UFMT_VALUE Set (VALUE_TYPE, VALUE_SUBTYPE, VALUE, DESCRIPTION) = ( Select '0', '0', '610', 'Const, trans_type value 610' from DUAL) WHERE VALUE_ID = '245';</v>
      </c>
    </row>
    <row r="196" spans="1:12" x14ac:dyDescent="0.35">
      <c r="A196" t="s">
        <v>509</v>
      </c>
      <c r="B196" t="s">
        <v>13</v>
      </c>
      <c r="C196" t="s">
        <v>13</v>
      </c>
      <c r="D196" s="2" t="s">
        <v>510</v>
      </c>
      <c r="E196" s="2" t="s">
        <v>511</v>
      </c>
      <c r="F196" s="2"/>
      <c r="G196" s="2"/>
      <c r="H196" s="2"/>
      <c r="I196" t="str">
        <f>VLOOKUP(B196,Dictionary!$A$2:$B$9,2,FALSE)</f>
        <v xml:space="preserve">VALUE_TYPE_CONST </v>
      </c>
      <c r="J196" t="str">
        <f>VLOOKUP(C196,Dictionary!$D$2:$E$8,2,FALSE)</f>
        <v xml:space="preserve">VAL_SUBTYPE_STR </v>
      </c>
      <c r="K196" t="str">
        <f t="shared" ref="K196:K256" si="6">"Insert into UFMT_VALUE (VALUE_ID, VALUE_TYPE, VALUE_SUBTYPE, VALUE, DESCRIPTION) Values ('"&amp;A196&amp;"', '"&amp;B196&amp;"', '"&amp;C196&amp;"', '"&amp;D196&amp;"', '"&amp;E196&amp;"');"</f>
        <v>Insert into UFMT_VALUE (VALUE_ID, VALUE_TYPE, VALUE_SUBTYPE, VALUE, DESCRIPTION) Values ('246', '0', '0', '021', 'Const, default F22 value (NBC)');</v>
      </c>
      <c r="L196" t="str">
        <f t="shared" ref="L196:L256" si="7">"Update UFMT_VALUE Set (VALUE_TYPE, VALUE_SUBTYPE, VALUE, DESCRIPTION) = ( Select '"&amp;B196&amp;"', '"&amp;C196&amp;"', '"&amp;D196&amp;"', '"&amp;E196&amp;"' from DUAL) WHERE VALUE_ID = '"&amp;A196&amp;"';"</f>
        <v>Update UFMT_VALUE Set (VALUE_TYPE, VALUE_SUBTYPE, VALUE, DESCRIPTION) = ( Select '0', '0', '021', 'Const, default F22 value (NBC)' from DUAL) WHERE VALUE_ID = '246';</v>
      </c>
    </row>
    <row r="197" spans="1:12" x14ac:dyDescent="0.35">
      <c r="A197" t="s">
        <v>512</v>
      </c>
      <c r="B197" t="s">
        <v>13</v>
      </c>
      <c r="C197" t="s">
        <v>13</v>
      </c>
      <c r="D197" s="2" t="s">
        <v>513</v>
      </c>
      <c r="E197" t="s">
        <v>514</v>
      </c>
      <c r="I197" t="str">
        <f>VLOOKUP(B197,Dictionary!$A$2:$B$9,2,FALSE)</f>
        <v xml:space="preserve">VALUE_TYPE_CONST </v>
      </c>
      <c r="J197" t="str">
        <f>VLOOKUP(C197,Dictionary!$D$2:$E$8,2,FALSE)</f>
        <v xml:space="preserve">VAL_SUBTYPE_STR </v>
      </c>
      <c r="K197" t="str">
        <f t="shared" si="6"/>
        <v>Insert into UFMT_VALUE (VALUE_ID, VALUE_TYPE, VALUE_SUBTYPE, VALUE, DESCRIPTION) Values ('247', '0', '0', '9116041', 'Const, default F32 value (NBC)');</v>
      </c>
      <c r="L197" t="str">
        <f t="shared" si="7"/>
        <v>Update UFMT_VALUE Set (VALUE_TYPE, VALUE_SUBTYPE, VALUE, DESCRIPTION) = ( Select '0', '0', '9116041', 'Const, default F32 value (NBC)' from DUAL) WHERE VALUE_ID = '247';</v>
      </c>
    </row>
    <row r="198" spans="1:12" x14ac:dyDescent="0.35">
      <c r="A198" t="s">
        <v>515</v>
      </c>
      <c r="B198" t="s">
        <v>13</v>
      </c>
      <c r="C198" t="s">
        <v>13</v>
      </c>
      <c r="D198" s="2" t="s">
        <v>516</v>
      </c>
      <c r="E198" t="s">
        <v>517</v>
      </c>
      <c r="I198" t="str">
        <f>VLOOKUP(B198,Dictionary!$A$2:$B$9,2,FALSE)</f>
        <v xml:space="preserve">VALUE_TYPE_CONST </v>
      </c>
      <c r="J198" t="str">
        <f>VLOOKUP(C198,Dictionary!$D$2:$E$8,2,FALSE)</f>
        <v xml:space="preserve">VAL_SUBTYPE_STR </v>
      </c>
      <c r="K198" t="str">
        <f t="shared" si="6"/>
        <v>Insert into UFMT_VALUE (VALUE_ID, VALUE_TYPE, VALUE_SUBTYPE, VALUE, DESCRIPTION) Values ('248', '0', '0', 'TEST ACCOUNT', 'Const, default dest account name (NBC)');</v>
      </c>
      <c r="L198" t="str">
        <f t="shared" si="7"/>
        <v>Update UFMT_VALUE Set (VALUE_TYPE, VALUE_SUBTYPE, VALUE, DESCRIPTION) = ( Select '0', '0', 'TEST ACCOUNT', 'Const, default dest account name (NBC)' from DUAL) WHERE VALUE_ID = '248';</v>
      </c>
    </row>
    <row r="199" spans="1:12" x14ac:dyDescent="0.35">
      <c r="A199" t="s">
        <v>518</v>
      </c>
      <c r="B199" t="s">
        <v>17</v>
      </c>
      <c r="C199" t="s">
        <v>13</v>
      </c>
      <c r="D199" s="2" t="s">
        <v>519</v>
      </c>
      <c r="E199" s="2" t="s">
        <v>520</v>
      </c>
      <c r="F199" s="2"/>
      <c r="G199" s="2"/>
      <c r="H199" s="2"/>
      <c r="I199" t="str">
        <f>VLOOKUP(B199,Dictionary!$A$2:$B$9,2,FALSE)</f>
        <v xml:space="preserve">VALUE_TYPE_COMPLEX </v>
      </c>
      <c r="J199" t="str">
        <f>VLOOKUP(C199,Dictionary!$D$2:$E$8,2,FALSE)</f>
        <v xml:space="preserve">VAL_SUBTYPE_STR </v>
      </c>
      <c r="K199" t="str">
        <f t="shared" si="6"/>
        <v>Insert into UFMT_VALUE (VALUE_ID, VALUE_TYPE, VALUE_SUBTYPE, VALUE, DESCRIPTION) Values ('249', '3', '0', '231:93,232:94,233:95,37:96,250:97,7:98', 'Composite, NBC IBFT F48 from ISS INQ');</v>
      </c>
      <c r="L199" t="str">
        <f t="shared" si="7"/>
        <v>Update UFMT_VALUE Set (VALUE_TYPE, VALUE_SUBTYPE, VALUE, DESCRIPTION) = ( Select '3', '0', '231:93,232:94,233:95,37:96,250:97,7:98', 'Composite, NBC IBFT F48 from ISS INQ' from DUAL) WHERE VALUE_ID = '249';</v>
      </c>
    </row>
    <row r="200" spans="1:12" x14ac:dyDescent="0.35">
      <c r="A200" t="s">
        <v>521</v>
      </c>
      <c r="B200" t="s">
        <v>12</v>
      </c>
      <c r="C200" t="s">
        <v>13</v>
      </c>
      <c r="D200" s="2" t="s">
        <v>522</v>
      </c>
      <c r="E200" s="2" t="s">
        <v>523</v>
      </c>
      <c r="F200" s="2"/>
      <c r="G200" s="2"/>
      <c r="H200" s="2"/>
      <c r="I200" t="str">
        <f>VLOOKUP(B200,Dictionary!$A$2:$B$9,2,FALSE)</f>
        <v xml:space="preserve">VALUE_TYPE_UMF </v>
      </c>
      <c r="J200" t="str">
        <f>VLOOKUP(C200,Dictionary!$D$2:$E$8,2,FALSE)</f>
        <v xml:space="preserve">VAL_SUBTYPE_STR </v>
      </c>
      <c r="K200" t="str">
        <f t="shared" si="6"/>
        <v>Insert into UFMT_VALUE (VALUE_ID, VALUE_TYPE, VALUE_SUBTYPE, VALUE, DESCRIPTION) Values ('250', '1', '0', '1127', 'Tag, SVT_CARDHOLDER2_NAME, char');</v>
      </c>
      <c r="L200" t="str">
        <f t="shared" si="7"/>
        <v>Update UFMT_VALUE Set (VALUE_TYPE, VALUE_SUBTYPE, VALUE, DESCRIPTION) = ( Select '1', '0', '1127', 'Tag, SVT_CARDHOLDER2_NAME, char' from DUAL) WHERE VALUE_ID = '250';</v>
      </c>
    </row>
    <row r="201" spans="1:12" x14ac:dyDescent="0.35">
      <c r="A201" t="s">
        <v>524</v>
      </c>
      <c r="B201" t="s">
        <v>23</v>
      </c>
      <c r="C201" t="s">
        <v>13</v>
      </c>
      <c r="D201" s="2" t="s">
        <v>44</v>
      </c>
      <c r="E201" t="s">
        <v>525</v>
      </c>
      <c r="I201" t="str">
        <f>VLOOKUP(B201,Dictionary!$A$2:$B$9,2,FALSE)</f>
        <v xml:space="preserve">VALUE_TYPE_LOCAL </v>
      </c>
      <c r="J201" t="str">
        <f>VLOOKUP(C201,Dictionary!$D$2:$E$8,2,FALSE)</f>
        <v xml:space="preserve">VAL_SUBTYPE_STR </v>
      </c>
      <c r="K201" t="str">
        <f t="shared" si="6"/>
        <v>Insert into UFMT_VALUE (VALUE_ID, VALUE_TYPE, VALUE_SUBTYPE, VALUE, DESCRIPTION) Values ('251', '5', '0', '13', 'DE07, Saved locally (from NBC )');</v>
      </c>
      <c r="L201" t="str">
        <f t="shared" si="7"/>
        <v>Update UFMT_VALUE Set (VALUE_TYPE, VALUE_SUBTYPE, VALUE, DESCRIPTION) = ( Select '5', '0', '13', 'DE07, Saved locally (from NBC )' from DUAL) WHERE VALUE_ID = '251';</v>
      </c>
    </row>
    <row r="202" spans="1:12" x14ac:dyDescent="0.35">
      <c r="A202" t="s">
        <v>526</v>
      </c>
      <c r="B202" t="s">
        <v>17</v>
      </c>
      <c r="C202" t="s">
        <v>13</v>
      </c>
      <c r="D202" s="2" t="s">
        <v>527</v>
      </c>
      <c r="E202" s="2" t="s">
        <v>528</v>
      </c>
      <c r="F202" s="2"/>
      <c r="G202" s="2"/>
      <c r="H202" s="2"/>
      <c r="I202" t="str">
        <f>VLOOKUP(B202,Dictionary!$A$2:$B$9,2,FALSE)</f>
        <v xml:space="preserve">VALUE_TYPE_COMPLEX </v>
      </c>
      <c r="J202" t="str">
        <f>VLOOKUP(C202,Dictionary!$D$2:$E$8,2,FALSE)</f>
        <v xml:space="preserve">VAL_SUBTYPE_STR </v>
      </c>
      <c r="K202" t="str">
        <f t="shared" si="6"/>
        <v>Insert into UFMT_VALUE (VALUE_ID, VALUE_TYPE, VALUE_SUBTYPE, VALUE, DESCRIPTION) Values ('252', '3', '0', '92,47,251,20', 'Composite, DE90 for POS reversal');</v>
      </c>
      <c r="L202" t="str">
        <f t="shared" si="7"/>
        <v>Update UFMT_VALUE Set (VALUE_TYPE, VALUE_SUBTYPE, VALUE, DESCRIPTION) = ( Select '3', '0', '92,47,251,20', 'Composite, DE90 for POS reversal' from DUAL) WHERE VALUE_ID = '252';</v>
      </c>
    </row>
    <row r="203" spans="1:12" x14ac:dyDescent="0.35">
      <c r="A203" t="s">
        <v>529</v>
      </c>
      <c r="B203" t="s">
        <v>17</v>
      </c>
      <c r="C203" t="s">
        <v>13</v>
      </c>
      <c r="D203" s="2" t="s">
        <v>530</v>
      </c>
      <c r="E203" s="2" t="s">
        <v>531</v>
      </c>
      <c r="F203" s="2"/>
      <c r="G203" s="2"/>
      <c r="H203" s="2"/>
      <c r="I203" t="str">
        <f>VLOOKUP(B203,Dictionary!$A$2:$B$9,2,FALSE)</f>
        <v xml:space="preserve">VALUE_TYPE_COMPLEX </v>
      </c>
      <c r="J203" t="str">
        <f>VLOOKUP(C203,Dictionary!$D$2:$E$8,2,FALSE)</f>
        <v xml:space="preserve">VAL_SUBTYPE_STR </v>
      </c>
      <c r="K203" t="str">
        <f t="shared" si="6"/>
        <v>Insert into UFMT_VALUE (VALUE_ID, VALUE_TYPE, VALUE_SUBTYPE, VALUE, DESCRIPTION) Values ('253', '3', '0', '174,161,34', 'Composite, (iss_inst,trx_curr)');</v>
      </c>
      <c r="L203" t="str">
        <f t="shared" si="7"/>
        <v>Update UFMT_VALUE Set (VALUE_TYPE, VALUE_SUBTYPE, VALUE, DESCRIPTION) = ( Select '3', '0', '174,161,34', 'Composite, (iss_inst,trx_curr)' from DUAL) WHERE VALUE_ID = '253';</v>
      </c>
    </row>
    <row r="204" spans="1:12" x14ac:dyDescent="0.35">
      <c r="A204" t="s">
        <v>532</v>
      </c>
      <c r="B204" t="s">
        <v>23</v>
      </c>
      <c r="C204" t="s">
        <v>13</v>
      </c>
      <c r="D204" s="2" t="s">
        <v>47</v>
      </c>
      <c r="E204" t="s">
        <v>533</v>
      </c>
      <c r="I204" t="str">
        <f>VLOOKUP(B204,Dictionary!$A$2:$B$9,2,FALSE)</f>
        <v xml:space="preserve">VALUE_TYPE_LOCAL </v>
      </c>
      <c r="J204" t="str">
        <f>VLOOKUP(C204,Dictionary!$D$2:$E$8,2,FALSE)</f>
        <v xml:space="preserve">VAL_SUBTYPE_STR </v>
      </c>
      <c r="K204" t="str">
        <f t="shared" si="6"/>
        <v>Insert into UFMT_VALUE (VALUE_ID, VALUE_TYPE, VALUE_SUBTYPE, VALUE, DESCRIPTION) Values ('254', '5', '0', '14', 'DE128, Saved locally (to/from NBC )');</v>
      </c>
      <c r="L204" t="str">
        <f t="shared" si="7"/>
        <v>Update UFMT_VALUE Set (VALUE_TYPE, VALUE_SUBTYPE, VALUE, DESCRIPTION) = ( Select '5', '0', '14', 'DE128, Saved locally (to/from NBC )' from DUAL) WHERE VALUE_ID = '254';</v>
      </c>
    </row>
    <row r="205" spans="1:12" x14ac:dyDescent="0.35">
      <c r="A205" t="s">
        <v>534</v>
      </c>
      <c r="B205" t="s">
        <v>12</v>
      </c>
      <c r="C205" t="s">
        <v>20</v>
      </c>
      <c r="D205" s="2" t="s">
        <v>535</v>
      </c>
      <c r="E205" s="2" t="s">
        <v>536</v>
      </c>
      <c r="F205" s="2"/>
      <c r="G205" s="2"/>
      <c r="H205" s="2"/>
      <c r="I205" t="str">
        <f>VLOOKUP(B205,Dictionary!$A$2:$B$9,2,FALSE)</f>
        <v xml:space="preserve">VALUE_TYPE_UMF </v>
      </c>
      <c r="J205" t="str">
        <f>VLOOKUP(C205,Dictionary!$D$2:$E$8,2,FALSE)</f>
        <v xml:space="preserve">VAL_SUBTYPE_FLOAT_IP </v>
      </c>
      <c r="K205" t="str">
        <f t="shared" si="6"/>
        <v>Insert into UFMT_VALUE (VALUE_ID, VALUE_TYPE, VALUE_SUBTYPE, VALUE, DESCRIPTION) Values ('255', '1', '4', '138', 'Tag, SVT_ACQ_FEE, double');</v>
      </c>
      <c r="L205" t="str">
        <f t="shared" si="7"/>
        <v>Update UFMT_VALUE Set (VALUE_TYPE, VALUE_SUBTYPE, VALUE, DESCRIPTION) = ( Select '1', '4', '138', 'Tag, SVT_ACQ_FEE, double' from DUAL) WHERE VALUE_ID = '255';</v>
      </c>
    </row>
    <row r="206" spans="1:12" x14ac:dyDescent="0.35">
      <c r="A206" t="s">
        <v>537</v>
      </c>
      <c r="B206" t="s">
        <v>12</v>
      </c>
      <c r="C206" t="s">
        <v>20</v>
      </c>
      <c r="D206" s="2" t="s">
        <v>538</v>
      </c>
      <c r="E206" s="2" t="s">
        <v>539</v>
      </c>
      <c r="F206" s="2"/>
      <c r="G206" s="2"/>
      <c r="H206" s="2"/>
      <c r="I206" t="str">
        <f>VLOOKUP(B206,Dictionary!$A$2:$B$9,2,FALSE)</f>
        <v xml:space="preserve">VALUE_TYPE_UMF </v>
      </c>
      <c r="J206" t="str">
        <f>VLOOKUP(C206,Dictionary!$D$2:$E$8,2,FALSE)</f>
        <v xml:space="preserve">VAL_SUBTYPE_FLOAT_IP </v>
      </c>
      <c r="K206" t="str">
        <f t="shared" si="6"/>
        <v>Insert into UFMT_VALUE (VALUE_ID, VALUE_TYPE, VALUE_SUBTYPE, VALUE, DESCRIPTION) Values ('256', '1', '4', '1128', 'Tag, SVT_NET_FEE, double');</v>
      </c>
      <c r="L206" t="str">
        <f t="shared" si="7"/>
        <v>Update UFMT_VALUE Set (VALUE_TYPE, VALUE_SUBTYPE, VALUE, DESCRIPTION) = ( Select '1', '4', '1128', 'Tag, SVT_NET_FEE, double' from DUAL) WHERE VALUE_ID = '256';</v>
      </c>
    </row>
    <row r="207" spans="1:12" x14ac:dyDescent="0.35">
      <c r="A207" t="s">
        <v>540</v>
      </c>
      <c r="B207" t="s">
        <v>12</v>
      </c>
      <c r="C207" t="s">
        <v>20</v>
      </c>
      <c r="D207" s="2" t="s">
        <v>541</v>
      </c>
      <c r="E207" s="2" t="s">
        <v>542</v>
      </c>
      <c r="F207" s="2"/>
      <c r="G207" s="2"/>
      <c r="H207" s="2"/>
      <c r="I207" t="str">
        <f>VLOOKUP(B207,Dictionary!$A$2:$B$9,2,FALSE)</f>
        <v xml:space="preserve">VALUE_TYPE_UMF </v>
      </c>
      <c r="J207" t="str">
        <f>VLOOKUP(C207,Dictionary!$D$2:$E$8,2,FALSE)</f>
        <v xml:space="preserve">VAL_SUBTYPE_FLOAT_IP </v>
      </c>
      <c r="K207" t="str">
        <f t="shared" si="6"/>
        <v>Insert into UFMT_VALUE (VALUE_ID, VALUE_TYPE, VALUE_SUBTYPE, VALUE, DESCRIPTION) Values ('257', '1', '4', '1129', 'Tag, SVT_IBFT_BNB_FEE, double');</v>
      </c>
      <c r="L207" t="str">
        <f t="shared" si="7"/>
        <v>Update UFMT_VALUE Set (VALUE_TYPE, VALUE_SUBTYPE, VALUE, DESCRIPTION) = ( Select '1', '4', '1129', 'Tag, SVT_IBFT_BNB_FEE, double' from DUAL) WHERE VALUE_ID = '257';</v>
      </c>
    </row>
    <row r="208" spans="1:12" x14ac:dyDescent="0.35">
      <c r="A208" t="s">
        <v>543</v>
      </c>
      <c r="B208" t="s">
        <v>23</v>
      </c>
      <c r="C208" t="s">
        <v>20</v>
      </c>
      <c r="D208" s="2" t="s">
        <v>50</v>
      </c>
      <c r="E208" t="s">
        <v>544</v>
      </c>
      <c r="I208" t="str">
        <f>VLOOKUP(B208,Dictionary!$A$2:$B$9,2,FALSE)</f>
        <v xml:space="preserve">VALUE_TYPE_LOCAL </v>
      </c>
      <c r="J208" t="str">
        <f>VLOOKUP(C208,Dictionary!$D$2:$E$8,2,FALSE)</f>
        <v xml:space="preserve">VAL_SUBTYPE_FLOAT_IP </v>
      </c>
      <c r="K208" t="str">
        <f t="shared" si="6"/>
        <v>Insert into UFMT_VALUE (VALUE_ID, VALUE_TYPE, VALUE_SUBTYPE, VALUE, DESCRIPTION) Values ('258', '5', '4', '15', 'DE28, Saved locally (to/from NBC )');</v>
      </c>
      <c r="L208" t="str">
        <f t="shared" si="7"/>
        <v>Update UFMT_VALUE Set (VALUE_TYPE, VALUE_SUBTYPE, VALUE, DESCRIPTION) = ( Select '5', '4', '15', 'DE28, Saved locally (to/from NBC )' from DUAL) WHERE VALUE_ID = '258';</v>
      </c>
    </row>
    <row r="209" spans="1:12" x14ac:dyDescent="0.35">
      <c r="A209" t="s">
        <v>545</v>
      </c>
      <c r="B209" t="s">
        <v>23</v>
      </c>
      <c r="C209" t="s">
        <v>20</v>
      </c>
      <c r="D209" s="2" t="s">
        <v>53</v>
      </c>
      <c r="E209" t="s">
        <v>546</v>
      </c>
      <c r="I209" t="str">
        <f>VLOOKUP(B209,Dictionary!$A$2:$B$9,2,FALSE)</f>
        <v xml:space="preserve">VALUE_TYPE_LOCAL </v>
      </c>
      <c r="J209" t="str">
        <f>VLOOKUP(C209,Dictionary!$D$2:$E$8,2,FALSE)</f>
        <v xml:space="preserve">VAL_SUBTYPE_FLOAT_IP </v>
      </c>
      <c r="K209" t="str">
        <f t="shared" si="6"/>
        <v>Insert into UFMT_VALUE (VALUE_ID, VALUE_TYPE, VALUE_SUBTYPE, VALUE, DESCRIPTION) Values ('259', '5', '4', '16', 'DE08, Saved locally (to/from NBC )');</v>
      </c>
      <c r="L209" t="str">
        <f t="shared" si="7"/>
        <v>Update UFMT_VALUE Set (VALUE_TYPE, VALUE_SUBTYPE, VALUE, DESCRIPTION) = ( Select '5', '4', '16', 'DE08, Saved locally (to/from NBC )' from DUAL) WHERE VALUE_ID = '259';</v>
      </c>
    </row>
    <row r="210" spans="1:12" x14ac:dyDescent="0.35">
      <c r="A210" t="s">
        <v>547</v>
      </c>
      <c r="B210" t="s">
        <v>23</v>
      </c>
      <c r="C210" t="s">
        <v>20</v>
      </c>
      <c r="D210" s="2" t="s">
        <v>56</v>
      </c>
      <c r="E210" t="s">
        <v>548</v>
      </c>
      <c r="I210" t="str">
        <f>VLOOKUP(B210,Dictionary!$A$2:$B$9,2,FALSE)</f>
        <v xml:space="preserve">VALUE_TYPE_LOCAL </v>
      </c>
      <c r="J210" t="str">
        <f>VLOOKUP(C210,Dictionary!$D$2:$E$8,2,FALSE)</f>
        <v xml:space="preserve">VAL_SUBTYPE_FLOAT_IP </v>
      </c>
      <c r="K210" t="str">
        <f t="shared" si="6"/>
        <v>Insert into UFMT_VALUE (VALUE_ID, VALUE_TYPE, VALUE_SUBTYPE, VALUE, DESCRIPTION) Values ('260', '5', '4', '17', 'DE121, Saved locally (from NBC )');</v>
      </c>
      <c r="L210" t="str">
        <f t="shared" si="7"/>
        <v>Update UFMT_VALUE Set (VALUE_TYPE, VALUE_SUBTYPE, VALUE, DESCRIPTION) = ( Select '5', '4', '17', 'DE121, Saved locally (from NBC )' from DUAL) WHERE VALUE_ID = '260';</v>
      </c>
    </row>
    <row r="211" spans="1:12" x14ac:dyDescent="0.35">
      <c r="A211" t="s">
        <v>549</v>
      </c>
      <c r="B211" t="s">
        <v>23</v>
      </c>
      <c r="C211" t="s">
        <v>20</v>
      </c>
      <c r="D211" s="2" t="s">
        <v>59</v>
      </c>
      <c r="E211" t="s">
        <v>550</v>
      </c>
      <c r="I211" t="str">
        <f>VLOOKUP(B211,Dictionary!$A$2:$B$9,2,FALSE)</f>
        <v xml:space="preserve">VALUE_TYPE_LOCAL </v>
      </c>
      <c r="J211" t="str">
        <f>VLOOKUP(C211,Dictionary!$D$2:$E$8,2,FALSE)</f>
        <v xml:space="preserve">VAL_SUBTYPE_FLOAT_IP </v>
      </c>
      <c r="K211" t="str">
        <f t="shared" si="6"/>
        <v>Insert into UFMT_VALUE (VALUE_ID, VALUE_TYPE, VALUE_SUBTYPE, VALUE, DESCRIPTION) Values ('261', '5', '4', '18', 'DE122, Saved locally (from NBC )');</v>
      </c>
      <c r="L211" t="str">
        <f t="shared" si="7"/>
        <v>Update UFMT_VALUE Set (VALUE_TYPE, VALUE_SUBTYPE, VALUE, DESCRIPTION) = ( Select '5', '4', '18', 'DE122, Saved locally (from NBC )' from DUAL) WHERE VALUE_ID = '261';</v>
      </c>
    </row>
    <row r="212" spans="1:12" x14ac:dyDescent="0.35">
      <c r="A212" t="s">
        <v>551</v>
      </c>
      <c r="B212" t="s">
        <v>17</v>
      </c>
      <c r="C212" t="s">
        <v>13</v>
      </c>
      <c r="D212" s="2" t="s">
        <v>552</v>
      </c>
      <c r="E212" s="2" t="s">
        <v>553</v>
      </c>
      <c r="F212" s="2"/>
      <c r="G212" s="2"/>
      <c r="H212" s="2"/>
      <c r="I212" t="str">
        <f>VLOOKUP(B212,Dictionary!$A$2:$B$9,2,FALSE)</f>
        <v xml:space="preserve">VALUE_TYPE_COMPLEX </v>
      </c>
      <c r="J212" t="str">
        <f>VLOOKUP(C212,Dictionary!$D$2:$E$8,2,FALSE)</f>
        <v xml:space="preserve">VAL_SUBTYPE_STR </v>
      </c>
      <c r="K212" t="str">
        <f t="shared" si="6"/>
        <v>Insert into UFMT_VALUE (VALUE_ID, VALUE_TYPE, VALUE_SUBTYPE, VALUE, DESCRIPTION) Values ('262', '3', '0', '209:105', 'NBC CARD_DATA_INPUT_MODE');</v>
      </c>
      <c r="L212" t="str">
        <f t="shared" si="7"/>
        <v>Update UFMT_VALUE Set (VALUE_TYPE, VALUE_SUBTYPE, VALUE, DESCRIPTION) = ( Select '3', '0', '209:105', 'NBC CARD_DATA_INPUT_MODE' from DUAL) WHERE VALUE_ID = '262';</v>
      </c>
    </row>
    <row r="213" spans="1:12" x14ac:dyDescent="0.35">
      <c r="A213" t="s">
        <v>554</v>
      </c>
      <c r="B213" t="s">
        <v>17</v>
      </c>
      <c r="C213" t="s">
        <v>13</v>
      </c>
      <c r="D213" s="2" t="s">
        <v>555</v>
      </c>
      <c r="E213" s="2" t="s">
        <v>556</v>
      </c>
      <c r="F213" s="2"/>
      <c r="G213" s="2"/>
      <c r="H213" s="2"/>
      <c r="I213" t="str">
        <f>VLOOKUP(B213,Dictionary!$A$2:$B$9,2,FALSE)</f>
        <v xml:space="preserve">VALUE_TYPE_COMPLEX </v>
      </c>
      <c r="J213" t="str">
        <f>VLOOKUP(C213,Dictionary!$D$2:$E$8,2,FALSE)</f>
        <v xml:space="preserve">VAL_SUBTYPE_STR </v>
      </c>
      <c r="K213" t="str">
        <f t="shared" si="6"/>
        <v>Insert into UFMT_VALUE (VALUE_ID, VALUE_TYPE, VALUE_SUBTYPE, VALUE, DESCRIPTION) Values ('263', '3', '0', '209:107', 'NBC PIN_CAPTURE_CAPABILITY');</v>
      </c>
      <c r="L213" t="str">
        <f t="shared" si="7"/>
        <v>Update UFMT_VALUE Set (VALUE_TYPE, VALUE_SUBTYPE, VALUE, DESCRIPTION) = ( Select '3', '0', '209:107', 'NBC PIN_CAPTURE_CAPABILITY' from DUAL) WHERE VALUE_ID = '263';</v>
      </c>
    </row>
    <row r="214" spans="1:12" x14ac:dyDescent="0.35">
      <c r="A214" t="s">
        <v>557</v>
      </c>
      <c r="B214" t="s">
        <v>17</v>
      </c>
      <c r="C214" t="s">
        <v>13</v>
      </c>
      <c r="D214" s="2" t="s">
        <v>558</v>
      </c>
      <c r="E214" s="2" t="s">
        <v>559</v>
      </c>
      <c r="F214" s="2"/>
      <c r="G214" s="2"/>
      <c r="H214" s="2"/>
      <c r="I214" t="str">
        <f>VLOOKUP(B214,Dictionary!$A$2:$B$9,2,FALSE)</f>
        <v xml:space="preserve">VALUE_TYPE_COMPLEX </v>
      </c>
      <c r="J214" t="str">
        <f>VLOOKUP(C214,Dictionary!$D$2:$E$8,2,FALSE)</f>
        <v xml:space="preserve">VAL_SUBTYPE_STR </v>
      </c>
      <c r="K214" t="str">
        <f t="shared" si="6"/>
        <v>Insert into UFMT_VALUE (VALUE_ID, VALUE_TYPE, VALUE_SUBTYPE, VALUE, DESCRIPTION) Values ('264', '3', '0', '210:109', 'NBC CARDHOLDER_PRESENCE');</v>
      </c>
      <c r="L214" t="str">
        <f t="shared" si="7"/>
        <v>Update UFMT_VALUE Set (VALUE_TYPE, VALUE_SUBTYPE, VALUE, DESCRIPTION) = ( Select '3', '0', '210:109', 'NBC CARDHOLDER_PRESENCE' from DUAL) WHERE VALUE_ID = '264';</v>
      </c>
    </row>
    <row r="215" spans="1:12" x14ac:dyDescent="0.35">
      <c r="A215" t="s">
        <v>560</v>
      </c>
      <c r="B215" t="s">
        <v>17</v>
      </c>
      <c r="C215" t="s">
        <v>13</v>
      </c>
      <c r="D215" s="2" t="s">
        <v>561</v>
      </c>
      <c r="E215" s="2" t="s">
        <v>562</v>
      </c>
      <c r="F215" s="2"/>
      <c r="G215" s="2"/>
      <c r="H215" s="2"/>
      <c r="I215" t="str">
        <f>VLOOKUP(B215,Dictionary!$A$2:$B$9,2,FALSE)</f>
        <v xml:space="preserve">VALUE_TYPE_COMPLEX </v>
      </c>
      <c r="J215" t="str">
        <f>VLOOKUP(C215,Dictionary!$D$2:$E$8,2,FALSE)</f>
        <v xml:space="preserve">VAL_SUBTYPE_STR </v>
      </c>
      <c r="K215" t="str">
        <f t="shared" si="6"/>
        <v>Insert into UFMT_VALUE (VALUE_ID, VALUE_TYPE, VALUE_SUBTYPE, VALUE, DESCRIPTION) Values ('265', '3', '0', '210:110', 'NBC CARD_PRESENCE');</v>
      </c>
      <c r="L215" t="str">
        <f t="shared" si="7"/>
        <v>Update UFMT_VALUE Set (VALUE_TYPE, VALUE_SUBTYPE, VALUE, DESCRIPTION) = ( Select '3', '0', '210:110', 'NBC CARD_PRESENCE' from DUAL) WHERE VALUE_ID = '265';</v>
      </c>
    </row>
    <row r="216" spans="1:12" x14ac:dyDescent="0.35">
      <c r="A216" t="s">
        <v>563</v>
      </c>
      <c r="B216" t="s">
        <v>13</v>
      </c>
      <c r="C216" t="s">
        <v>13</v>
      </c>
      <c r="D216" s="2" t="s">
        <v>564</v>
      </c>
      <c r="E216" t="s">
        <v>565</v>
      </c>
      <c r="I216" t="str">
        <f>VLOOKUP(B216,Dictionary!$A$2:$B$9,2,FALSE)</f>
        <v xml:space="preserve">VALUE_TYPE_CONST </v>
      </c>
      <c r="J216" t="str">
        <f>VLOOKUP(C216,Dictionary!$D$2:$E$8,2,FALSE)</f>
        <v xml:space="preserve">VAL_SUBTYPE_STR </v>
      </c>
      <c r="K216" t="str">
        <f t="shared" si="6"/>
        <v>Insert into UFMT_VALUE (VALUE_ID, VALUE_TYPE, VALUE_SUBTYPE, VALUE, DESCRIPTION) Values ('266', '0', '0', 'ZZZZ', 'Const, init POS DATA CODE digits');</v>
      </c>
      <c r="L216" t="str">
        <f t="shared" si="7"/>
        <v>Update UFMT_VALUE Set (VALUE_TYPE, VALUE_SUBTYPE, VALUE, DESCRIPTION) = ( Select '0', '0', 'ZZZZ', 'Const, init POS DATA CODE digits' from DUAL) WHERE VALUE_ID = '266';</v>
      </c>
    </row>
    <row r="217" spans="1:12" x14ac:dyDescent="0.35">
      <c r="A217" t="s">
        <v>566</v>
      </c>
      <c r="B217" t="s">
        <v>17</v>
      </c>
      <c r="C217" t="s">
        <v>13</v>
      </c>
      <c r="D217" s="2" t="s">
        <v>567</v>
      </c>
      <c r="E217" s="2" t="s">
        <v>568</v>
      </c>
      <c r="F217" s="2"/>
      <c r="G217" s="2"/>
      <c r="H217" s="2"/>
      <c r="I217" t="str">
        <f>VLOOKUP(B217,Dictionary!$A$2:$B$9,2,FALSE)</f>
        <v xml:space="preserve">VALUE_TYPE_COMPLEX </v>
      </c>
      <c r="J217" t="str">
        <f>VLOOKUP(C217,Dictionary!$D$2:$E$8,2,FALSE)</f>
        <v xml:space="preserve">VAL_SUBTYPE_STR </v>
      </c>
      <c r="K217" t="str">
        <f t="shared" si="6"/>
        <v>Insert into UFMT_VALUE (VALUE_ID, VALUE_TYPE, VALUE_SUBTYPE, VALUE, DESCRIPTION) Values ('267', '3', '0', '266,264,265,262,266,263', 'Composite, NBC POS_DATA_CODE');</v>
      </c>
      <c r="L217" t="str">
        <f t="shared" si="7"/>
        <v>Update UFMT_VALUE Set (VALUE_TYPE, VALUE_SUBTYPE, VALUE, DESCRIPTION) = ( Select '3', '0', '266,264,265,262,266,263', 'Composite, NBC POS_DATA_CODE' from DUAL) WHERE VALUE_ID = '267';</v>
      </c>
    </row>
    <row r="218" spans="1:12" x14ac:dyDescent="0.35">
      <c r="A218" t="s">
        <v>569</v>
      </c>
      <c r="B218" t="s">
        <v>13</v>
      </c>
      <c r="C218" t="s">
        <v>13</v>
      </c>
      <c r="D218" s="2" t="s">
        <v>570</v>
      </c>
      <c r="E218" s="2" t="s">
        <v>571</v>
      </c>
      <c r="F218" s="2"/>
      <c r="G218" s="2"/>
      <c r="H218" s="2"/>
      <c r="I218" t="str">
        <f>VLOOKUP(B218,Dictionary!$A$2:$B$9,2,FALSE)</f>
        <v xml:space="preserve">VALUE_TYPE_CONST </v>
      </c>
      <c r="J218" t="str">
        <f>VLOOKUP(C218,Dictionary!$D$2:$E$8,2,FALSE)</f>
        <v xml:space="preserve">VAL_SUBTYPE_STR </v>
      </c>
      <c r="K218" t="str">
        <f t="shared" si="6"/>
        <v>Insert into UFMT_VALUE (VALUE_ID, VALUE_TYPE, VALUE_SUBTYPE, VALUE, DESCRIPTION) Values ('268', '0', '0', '752', 'Const, trans_type value 752');</v>
      </c>
      <c r="L218" t="str">
        <f t="shared" si="7"/>
        <v>Update UFMT_VALUE Set (VALUE_TYPE, VALUE_SUBTYPE, VALUE, DESCRIPTION) = ( Select '0', '0', '752', 'Const, trans_type value 752' from DUAL) WHERE VALUE_ID = '268';</v>
      </c>
    </row>
    <row r="219" spans="1:12" x14ac:dyDescent="0.35">
      <c r="A219" t="s">
        <v>572</v>
      </c>
      <c r="B219" t="s">
        <v>12</v>
      </c>
      <c r="C219" t="s">
        <v>12</v>
      </c>
      <c r="D219" s="2" t="s">
        <v>573</v>
      </c>
      <c r="E219" s="2" t="s">
        <v>574</v>
      </c>
      <c r="F219" s="2"/>
      <c r="G219" s="2"/>
      <c r="H219" s="2"/>
      <c r="I219" t="str">
        <f>VLOOKUP(B219,Dictionary!$A$2:$B$9,2,FALSE)</f>
        <v xml:space="preserve">VALUE_TYPE_UMF </v>
      </c>
      <c r="J219" t="str">
        <f>VLOOKUP(C219,Dictionary!$D$2:$E$8,2,FALSE)</f>
        <v xml:space="preserve">VAL_SUBTYPE_INT </v>
      </c>
      <c r="K219" t="str">
        <f t="shared" si="6"/>
        <v>Insert into UFMT_VALUE (VALUE_ID, VALUE_TYPE, VALUE_SUBTYPE, VALUE, DESCRIPTION) Values ('269', '1', '1', '495', 'Tag, SVT_BANK_ID1, int');</v>
      </c>
      <c r="L219" t="str">
        <f t="shared" si="7"/>
        <v>Update UFMT_VALUE Set (VALUE_TYPE, VALUE_SUBTYPE, VALUE, DESCRIPTION) = ( Select '1', '1', '495', 'Tag, SVT_BANK_ID1, int' from DUAL) WHERE VALUE_ID = '269';</v>
      </c>
    </row>
    <row r="220" spans="1:12" x14ac:dyDescent="0.35">
      <c r="A220" t="s">
        <v>575</v>
      </c>
      <c r="B220" t="s">
        <v>17</v>
      </c>
      <c r="C220" t="s">
        <v>13</v>
      </c>
      <c r="D220" s="2" t="s">
        <v>519</v>
      </c>
      <c r="E220" s="2" t="s">
        <v>576</v>
      </c>
      <c r="F220" s="2"/>
      <c r="G220" s="2"/>
      <c r="H220" s="2"/>
      <c r="I220" t="str">
        <f>VLOOKUP(B220,Dictionary!$A$2:$B$9,2,FALSE)</f>
        <v xml:space="preserve">VALUE_TYPE_COMPLEX </v>
      </c>
      <c r="J220" t="str">
        <f>VLOOKUP(C220,Dictionary!$D$2:$E$8,2,FALSE)</f>
        <v xml:space="preserve">VAL_SUBTYPE_STR </v>
      </c>
      <c r="K220" t="str">
        <f t="shared" si="6"/>
        <v>Insert into UFMT_VALUE (VALUE_ID, VALUE_TYPE, VALUE_SUBTYPE, VALUE, DESCRIPTION) Values ('270', '3', '0', '231:93,232:94,233:95,37:96,250:97,7:98', 'Composite, NBC IBFT F48 from ACQ (FT)');</v>
      </c>
      <c r="L220" t="str">
        <f t="shared" si="7"/>
        <v>Update UFMT_VALUE Set (VALUE_TYPE, VALUE_SUBTYPE, VALUE, DESCRIPTION) = ( Select '3', '0', '231:93,232:94,233:95,37:96,250:97,7:98', 'Composite, NBC IBFT F48 from ACQ (FT)' from DUAL) WHERE VALUE_ID = '270';</v>
      </c>
    </row>
    <row r="221" spans="1:12" x14ac:dyDescent="0.35">
      <c r="A221" t="s">
        <v>577</v>
      </c>
      <c r="B221" t="s">
        <v>13</v>
      </c>
      <c r="C221" t="s">
        <v>13</v>
      </c>
      <c r="D221" s="2" t="s">
        <v>482</v>
      </c>
      <c r="E221" s="2" t="s">
        <v>578</v>
      </c>
      <c r="F221" s="2"/>
      <c r="G221" s="2"/>
      <c r="H221" s="2"/>
      <c r="I221" t="str">
        <f>VLOOKUP(B221,Dictionary!$A$2:$B$9,2,FALSE)</f>
        <v xml:space="preserve">VALUE_TYPE_CONST </v>
      </c>
      <c r="J221" t="str">
        <f>VLOOKUP(C221,Dictionary!$D$2:$E$8,2,FALSE)</f>
        <v xml:space="preserve">VAL_SUBTYPE_STR </v>
      </c>
      <c r="K221" t="str">
        <f t="shared" si="6"/>
        <v>Insert into UFMT_VALUE (VALUE_ID, VALUE_TYPE, VALUE_SUBTYPE, VALUE, DESCRIPTION) Values ('271', '0', '0', '430', 'Const, trans_type value 430');</v>
      </c>
      <c r="L221" t="str">
        <f t="shared" si="7"/>
        <v>Update UFMT_VALUE Set (VALUE_TYPE, VALUE_SUBTYPE, VALUE, DESCRIPTION) = ( Select '0', '0', '430', 'Const, trans_type value 430' from DUAL) WHERE VALUE_ID = '271';</v>
      </c>
    </row>
    <row r="222" spans="1:12" x14ac:dyDescent="0.35">
      <c r="A222" t="s">
        <v>579</v>
      </c>
      <c r="B222" t="s">
        <v>12</v>
      </c>
      <c r="C222" t="s">
        <v>13</v>
      </c>
      <c r="D222" s="2" t="s">
        <v>285</v>
      </c>
      <c r="E222" t="s">
        <v>580</v>
      </c>
      <c r="I222" t="str">
        <f>VLOOKUP(B222,Dictionary!$A$2:$B$9,2,FALSE)</f>
        <v xml:space="preserve">VALUE_TYPE_UMF </v>
      </c>
      <c r="J222" t="str">
        <f>VLOOKUP(C222,Dictionary!$D$2:$E$8,2,FALSE)</f>
        <v xml:space="preserve">VAL_SUBTYPE_STR </v>
      </c>
      <c r="K222" t="str">
        <f t="shared" si="6"/>
        <v>Insert into UFMT_VALUE (VALUE_ID, VALUE_TYPE, VALUE_SUBTYPE, VALUE, DESCRIPTION) Values ('272', '1', '0', '161', 'Tag, SVT_NEW_ENC_PIN, char');</v>
      </c>
      <c r="L222" t="str">
        <f t="shared" si="7"/>
        <v>Update UFMT_VALUE Set (VALUE_TYPE, VALUE_SUBTYPE, VALUE, DESCRIPTION) = ( Select '1', '0', '161', 'Tag, SVT_NEW_ENC_PIN, char' from DUAL) WHERE VALUE_ID = '272';</v>
      </c>
    </row>
    <row r="223" spans="1:12" x14ac:dyDescent="0.35">
      <c r="A223" t="s">
        <v>581</v>
      </c>
      <c r="B223" t="s">
        <v>13</v>
      </c>
      <c r="C223" t="s">
        <v>13</v>
      </c>
      <c r="D223" s="2" t="s">
        <v>582</v>
      </c>
      <c r="E223" s="2" t="s">
        <v>583</v>
      </c>
      <c r="F223" s="2"/>
      <c r="G223" s="2"/>
      <c r="H223" s="2"/>
      <c r="I223" t="str">
        <f>VLOOKUP(B223,Dictionary!$A$2:$B$9,2,FALSE)</f>
        <v xml:space="preserve">VALUE_TYPE_CONST </v>
      </c>
      <c r="J223" t="str">
        <f>VLOOKUP(C223,Dictionary!$D$2:$E$8,2,FALSE)</f>
        <v xml:space="preserve">VAL_SUBTYPE_STR </v>
      </c>
      <c r="K223" t="str">
        <f t="shared" si="6"/>
        <v>Insert into UFMT_VALUE (VALUE_ID, VALUE_TYPE, VALUE_SUBTYPE, VALUE, DESCRIPTION) Values ('273', '0', '0', '751', 'Const, trans_type value 751');</v>
      </c>
      <c r="L223" t="str">
        <f t="shared" si="7"/>
        <v>Update UFMT_VALUE Set (VALUE_TYPE, VALUE_SUBTYPE, VALUE, DESCRIPTION) = ( Select '0', '0', '751', 'Const, trans_type value 751' from DUAL) WHERE VALUE_ID = '273';</v>
      </c>
    </row>
    <row r="224" spans="1:12" x14ac:dyDescent="0.35">
      <c r="A224" t="s">
        <v>584</v>
      </c>
      <c r="B224" t="s">
        <v>13</v>
      </c>
      <c r="C224" t="s">
        <v>13</v>
      </c>
      <c r="D224" s="2" t="s">
        <v>585</v>
      </c>
      <c r="E224" s="2" t="s">
        <v>586</v>
      </c>
      <c r="F224" s="2"/>
      <c r="G224" s="2"/>
      <c r="H224" s="2"/>
      <c r="I224" t="str">
        <f>VLOOKUP(B224,Dictionary!$A$2:$B$9,2,FALSE)</f>
        <v xml:space="preserve">VALUE_TYPE_CONST </v>
      </c>
      <c r="J224" t="str">
        <f>VLOOKUP(C224,Dictionary!$D$2:$E$8,2,FALSE)</f>
        <v xml:space="preserve">VAL_SUBTYPE_STR </v>
      </c>
      <c r="K224" t="str">
        <f t="shared" si="6"/>
        <v>Insert into UFMT_VALUE (VALUE_ID, VALUE_TYPE, VALUE_SUBTYPE, VALUE, DESCRIPTION) Values ('274', '0', '0', '621', 'Const, trans_type value 621');</v>
      </c>
      <c r="L224" t="str">
        <f t="shared" si="7"/>
        <v>Update UFMT_VALUE Set (VALUE_TYPE, VALUE_SUBTYPE, VALUE, DESCRIPTION) = ( Select '0', '0', '621', 'Const, trans_type value 621' from DUAL) WHERE VALUE_ID = '274';</v>
      </c>
    </row>
    <row r="225" spans="1:12" x14ac:dyDescent="0.35">
      <c r="A225" t="s">
        <v>587</v>
      </c>
      <c r="B225" t="s">
        <v>13</v>
      </c>
      <c r="C225" t="s">
        <v>13</v>
      </c>
      <c r="D225" s="2" t="s">
        <v>588</v>
      </c>
      <c r="E225" s="2" t="s">
        <v>589</v>
      </c>
      <c r="I225" t="str">
        <f>VLOOKUP(B225,Dictionary!$A$2:$B$9,2,FALSE)</f>
        <v xml:space="preserve">VALUE_TYPE_CONST </v>
      </c>
      <c r="J225" t="str">
        <f>VLOOKUP(C225,Dictionary!$D$2:$E$8,2,FALSE)</f>
        <v xml:space="preserve">VAL_SUBTYPE_STR </v>
      </c>
      <c r="K225" t="str">
        <f t="shared" si="6"/>
        <v>Insert into UFMT_VALUE (VALUE_ID, VALUE_TYPE, VALUE_SUBTYPE, VALUE, DESCRIPTION) Values ('275', '0', '0', '1001', 'Const, Cam inst_id');</v>
      </c>
      <c r="L225" t="str">
        <f t="shared" si="7"/>
        <v>Update UFMT_VALUE Set (VALUE_TYPE, VALUE_SUBTYPE, VALUE, DESCRIPTION) = ( Select '0', '0', '1001', 'Const, Cam inst_id' from DUAL) WHERE VALUE_ID = '275';</v>
      </c>
    </row>
    <row r="226" spans="1:12" x14ac:dyDescent="0.35">
      <c r="A226" t="s">
        <v>590</v>
      </c>
      <c r="B226" t="s">
        <v>13</v>
      </c>
      <c r="C226" t="s">
        <v>13</v>
      </c>
      <c r="D226" s="2" t="s">
        <v>591</v>
      </c>
      <c r="E226" s="2" t="s">
        <v>592</v>
      </c>
      <c r="I226" t="str">
        <f>VLOOKUP(B226,Dictionary!$A$2:$B$9,2,FALSE)</f>
        <v xml:space="preserve">VALUE_TYPE_CONST </v>
      </c>
      <c r="J226" t="str">
        <f>VLOOKUP(C226,Dictionary!$D$2:$E$8,2,FALSE)</f>
        <v xml:space="preserve">VAL_SUBTYPE_STR </v>
      </c>
      <c r="K226" t="str">
        <f t="shared" si="6"/>
        <v>Insert into UFMT_VALUE (VALUE_ID, VALUE_TYPE, VALUE_SUBTYPE, VALUE, DESCRIPTION) Values ('276', '0', '0', '17969811', 'Const, GL acct ABL AT ABC POS-USD');</v>
      </c>
      <c r="L226" t="str">
        <f t="shared" si="7"/>
        <v>Update UFMT_VALUE Set (VALUE_TYPE, VALUE_SUBTYPE, VALUE, DESCRIPTION) = ( Select '0', '0', '17969811', 'Const, GL acct ABL AT ABC POS-USD' from DUAL) WHERE VALUE_ID = '276';</v>
      </c>
    </row>
    <row r="227" spans="1:12" x14ac:dyDescent="0.35">
      <c r="A227" t="s">
        <v>593</v>
      </c>
      <c r="B227" t="s">
        <v>17</v>
      </c>
      <c r="C227" t="s">
        <v>13</v>
      </c>
      <c r="D227" s="2" t="s">
        <v>594</v>
      </c>
      <c r="E227" s="2" t="s">
        <v>595</v>
      </c>
      <c r="F227" s="2"/>
      <c r="G227" s="2"/>
      <c r="H227" s="2"/>
      <c r="I227" t="str">
        <f>VLOOKUP(B227,Dictionary!$A$2:$B$9,2,FALSE)</f>
        <v xml:space="preserve">VALUE_TYPE_COMPLEX </v>
      </c>
      <c r="J227" t="str">
        <f>VLOOKUP(C227,Dictionary!$D$2:$E$8,2,FALSE)</f>
        <v xml:space="preserve">VAL_SUBTYPE_STR </v>
      </c>
      <c r="K227" t="str">
        <f t="shared" si="6"/>
        <v>Insert into UFMT_VALUE (VALUE_ID, VALUE_TYPE, VALUE_SUBTYPE, VALUE, DESCRIPTION) Values ('277', '3', '0', '92:121,47:122,251:123,20:124,186:125', 'Comp, value for SVT_ISO_ACQ_ODATA');</v>
      </c>
      <c r="L227" t="str">
        <f t="shared" si="7"/>
        <v>Update UFMT_VALUE Set (VALUE_TYPE, VALUE_SUBTYPE, VALUE, DESCRIPTION) = ( Select '3', '0', '92:121,47:122,251:123,20:124,186:125', 'Comp, value for SVT_ISO_ACQ_ODATA' from DUAL) WHERE VALUE_ID = '277';</v>
      </c>
    </row>
    <row r="228" spans="1:12" x14ac:dyDescent="0.35">
      <c r="A228" t="s">
        <v>596</v>
      </c>
      <c r="B228" t="s">
        <v>13</v>
      </c>
      <c r="C228" t="s">
        <v>13</v>
      </c>
      <c r="D228" s="2" t="s">
        <v>597</v>
      </c>
      <c r="E228" s="2" t="s">
        <v>598</v>
      </c>
      <c r="F228" s="2"/>
      <c r="G228" s="2"/>
      <c r="H228" s="2"/>
      <c r="I228" t="str">
        <f>VLOOKUP(B228,Dictionary!$A$2:$B$9,2,FALSE)</f>
        <v xml:space="preserve">VALUE_TYPE_CONST </v>
      </c>
      <c r="J228" t="str">
        <f>VLOOKUP(C228,Dictionary!$D$2:$E$8,2,FALSE)</f>
        <v xml:space="preserve">VAL_SUBTYPE_STR </v>
      </c>
      <c r="K228" t="str">
        <f t="shared" si="6"/>
        <v>Insert into UFMT_VALUE (VALUE_ID, VALUE_TYPE, VALUE_SUBTYPE, VALUE, DESCRIPTION) Values ('278', '0', '0', '775', 'Const, trans_type value 775');</v>
      </c>
      <c r="L228" t="str">
        <f t="shared" si="7"/>
        <v>Update UFMT_VALUE Set (VALUE_TYPE, VALUE_SUBTYPE, VALUE, DESCRIPTION) = ( Select '0', '0', '775', 'Const, trans_type value 775' from DUAL) WHERE VALUE_ID = '278';</v>
      </c>
    </row>
    <row r="229" spans="1:12" x14ac:dyDescent="0.35">
      <c r="A229" t="s">
        <v>599</v>
      </c>
      <c r="B229" t="s">
        <v>12</v>
      </c>
      <c r="C229" t="s">
        <v>20</v>
      </c>
      <c r="D229" s="2" t="s">
        <v>600</v>
      </c>
      <c r="E229" s="2" t="s">
        <v>601</v>
      </c>
      <c r="F229" s="2"/>
      <c r="G229" s="2"/>
      <c r="H229" s="2"/>
      <c r="I229" t="str">
        <f>VLOOKUP(B229,Dictionary!$A$2:$B$9,2,FALSE)</f>
        <v xml:space="preserve">VALUE_TYPE_UMF </v>
      </c>
      <c r="J229" t="str">
        <f>VLOOKUP(C229,Dictionary!$D$2:$E$8,2,FALSE)</f>
        <v xml:space="preserve">VAL_SUBTYPE_FLOAT_IP </v>
      </c>
      <c r="K229" t="str">
        <f t="shared" si="6"/>
        <v>Insert into UFMT_VALUE (VALUE_ID, VALUE_TYPE, VALUE_SUBTYPE, VALUE, DESCRIPTION) Values ('279', '1', '4', '1130', 'Tag, SVT_ISS_FEE_TRX_CURR, double');</v>
      </c>
      <c r="L229" t="str">
        <f t="shared" si="7"/>
        <v>Update UFMT_VALUE Set (VALUE_TYPE, VALUE_SUBTYPE, VALUE, DESCRIPTION) = ( Select '1', '4', '1130', 'Tag, SVT_ISS_FEE_TRX_CURR, double' from DUAL) WHERE VALUE_ID = '279';</v>
      </c>
    </row>
    <row r="230" spans="1:12" x14ac:dyDescent="0.35">
      <c r="A230" t="s">
        <v>602</v>
      </c>
      <c r="B230" t="s">
        <v>12</v>
      </c>
      <c r="C230" t="s">
        <v>12</v>
      </c>
      <c r="D230" s="2" t="s">
        <v>603</v>
      </c>
      <c r="E230" s="2" t="s">
        <v>604</v>
      </c>
      <c r="F230" s="2"/>
      <c r="G230" s="2"/>
      <c r="H230" s="2"/>
      <c r="I230" t="str">
        <f>VLOOKUP(B230,Dictionary!$A$2:$B$9,2,FALSE)</f>
        <v xml:space="preserve">VALUE_TYPE_UMF </v>
      </c>
      <c r="J230" t="str">
        <f>VLOOKUP(C230,Dictionary!$D$2:$E$8,2,FALSE)</f>
        <v xml:space="preserve">VAL_SUBTYPE_INT </v>
      </c>
      <c r="K230" t="str">
        <f t="shared" si="6"/>
        <v>Insert into UFMT_VALUE (VALUE_ID, VALUE_TYPE, VALUE_SUBTYPE, VALUE, DESCRIPTION) Values ('280', '1', '1', '771', 'Tag, SVT_ORIG_TRANS_TYPE');</v>
      </c>
      <c r="L230" t="str">
        <f t="shared" si="7"/>
        <v>Update UFMT_VALUE Set (VALUE_TYPE, VALUE_SUBTYPE, VALUE, DESCRIPTION) = ( Select '1', '1', '771', 'Tag, SVT_ORIG_TRANS_TYPE' from DUAL) WHERE VALUE_ID = '280';</v>
      </c>
    </row>
    <row r="231" spans="1:12" x14ac:dyDescent="0.35">
      <c r="A231" t="s">
        <v>605</v>
      </c>
      <c r="B231" t="s">
        <v>17</v>
      </c>
      <c r="C231" t="s">
        <v>13</v>
      </c>
      <c r="D231" s="2" t="s">
        <v>606</v>
      </c>
      <c r="E231" s="2" t="s">
        <v>607</v>
      </c>
      <c r="F231" s="2"/>
      <c r="G231" s="2"/>
      <c r="H231" s="2"/>
      <c r="I231" t="str">
        <f>VLOOKUP(B231,Dictionary!$A$2:$B$9,2,FALSE)</f>
        <v xml:space="preserve">VALUE_TYPE_COMPLEX </v>
      </c>
      <c r="J231" t="str">
        <f>VLOOKUP(C231,Dictionary!$D$2:$E$8,2,FALSE)</f>
        <v xml:space="preserve">VAL_SUBTYPE_STR </v>
      </c>
      <c r="K231" t="str">
        <f t="shared" si="6"/>
        <v>Insert into UFMT_VALUE (VALUE_ID, VALUE_TYPE, VALUE_SUBTYPE, VALUE, DESCRIPTION) Values ('281', '3', '0', '280:75,4:2,5:2', 'Composite, NBC F48 for PIN verify');</v>
      </c>
      <c r="L231" t="str">
        <f t="shared" si="7"/>
        <v>Update UFMT_VALUE Set (VALUE_TYPE, VALUE_SUBTYPE, VALUE, DESCRIPTION) = ( Select '3', '0', '280:75,4:2,5:2', 'Composite, NBC F48 for PIN verify' from DUAL) WHERE VALUE_ID = '281';</v>
      </c>
    </row>
    <row r="232" spans="1:12" x14ac:dyDescent="0.35">
      <c r="A232" t="s">
        <v>608</v>
      </c>
      <c r="B232" t="s">
        <v>13</v>
      </c>
      <c r="C232" t="s">
        <v>13</v>
      </c>
      <c r="D232" s="2" t="s">
        <v>609</v>
      </c>
      <c r="E232" s="2" t="s">
        <v>610</v>
      </c>
      <c r="F232" s="2"/>
      <c r="G232" s="2"/>
      <c r="H232" s="2"/>
      <c r="I232" t="str">
        <f>VLOOKUP(B232,Dictionary!$A$2:$B$9,2,FALSE)</f>
        <v xml:space="preserve">VALUE_TYPE_CONST </v>
      </c>
      <c r="J232" t="str">
        <f>VLOOKUP(C232,Dictionary!$D$2:$E$8,2,FALSE)</f>
        <v xml:space="preserve">VAL_SUBTYPE_STR </v>
      </c>
      <c r="K232" t="str">
        <f t="shared" si="6"/>
        <v>Insert into UFMT_VALUE (VALUE_ID, VALUE_TYPE, VALUE_SUBTYPE, VALUE, DESCRIPTION) Values ('282', '0', '0', '794', 'Const, trans_type value 794');</v>
      </c>
      <c r="L232" t="str">
        <f t="shared" si="7"/>
        <v>Update UFMT_VALUE Set (VALUE_TYPE, VALUE_SUBTYPE, VALUE, DESCRIPTION) = ( Select '0', '0', '794', 'Const, trans_type value 794' from DUAL) WHERE VALUE_ID = '282';</v>
      </c>
    </row>
    <row r="233" spans="1:12" x14ac:dyDescent="0.35">
      <c r="A233" t="s">
        <v>611</v>
      </c>
      <c r="B233" t="s">
        <v>13</v>
      </c>
      <c r="C233" t="s">
        <v>12</v>
      </c>
      <c r="D233" s="2" t="s">
        <v>612</v>
      </c>
      <c r="E233" s="2" t="s">
        <v>613</v>
      </c>
      <c r="F233" s="2"/>
      <c r="G233" s="2"/>
      <c r="H233" s="2"/>
      <c r="I233" t="str">
        <f>VLOOKUP(B233,Dictionary!$A$2:$B$9,2,FALSE)</f>
        <v xml:space="preserve">VALUE_TYPE_CONST </v>
      </c>
      <c r="J233" t="str">
        <f>VLOOKUP(C233,Dictionary!$D$2:$E$8,2,FALSE)</f>
        <v xml:space="preserve">VAL_SUBTYPE_INT </v>
      </c>
      <c r="K233" t="str">
        <f t="shared" si="6"/>
        <v>Insert into UFMT_VALUE (VALUE_ID, VALUE_TYPE, VALUE_SUBTYPE, VALUE, DESCRIPTION) Values ('283', '0', '1', '-1', 'Const, -1');</v>
      </c>
      <c r="L233" t="str">
        <f t="shared" si="7"/>
        <v>Update UFMT_VALUE Set (VALUE_TYPE, VALUE_SUBTYPE, VALUE, DESCRIPTION) = ( Select '0', '1', '-1', 'Const, -1' from DUAL) WHERE VALUE_ID = '283';</v>
      </c>
    </row>
    <row r="234" spans="1:12" x14ac:dyDescent="0.35">
      <c r="A234" t="s">
        <v>614</v>
      </c>
      <c r="B234" t="s">
        <v>13</v>
      </c>
      <c r="C234" t="s">
        <v>12</v>
      </c>
      <c r="D234" s="2" t="s">
        <v>15</v>
      </c>
      <c r="E234" s="2" t="s">
        <v>615</v>
      </c>
      <c r="F234" s="2"/>
      <c r="G234" s="2"/>
      <c r="H234" s="2"/>
      <c r="I234" t="str">
        <f>VLOOKUP(B234,Dictionary!$A$2:$B$9,2,FALSE)</f>
        <v xml:space="preserve">VALUE_TYPE_CONST </v>
      </c>
      <c r="J234" t="str">
        <f>VLOOKUP(C234,Dictionary!$D$2:$E$8,2,FALSE)</f>
        <v xml:space="preserve">VAL_SUBTYPE_INT </v>
      </c>
      <c r="K234" t="str">
        <f t="shared" si="6"/>
        <v>Insert into UFMT_VALUE (VALUE_ID, VALUE_TYPE, VALUE_SUBTYPE, VALUE, DESCRIPTION) Values ('284', '0', '1', '2', 'Const, 2');</v>
      </c>
      <c r="L234" t="str">
        <f t="shared" si="7"/>
        <v>Update UFMT_VALUE Set (VALUE_TYPE, VALUE_SUBTYPE, VALUE, DESCRIPTION) = ( Select '0', '1', '2', 'Const, 2' from DUAL) WHERE VALUE_ID = '284';</v>
      </c>
    </row>
    <row r="235" spans="1:12" x14ac:dyDescent="0.35">
      <c r="A235" t="s">
        <v>616</v>
      </c>
      <c r="B235" t="s">
        <v>12</v>
      </c>
      <c r="C235" t="s">
        <v>12</v>
      </c>
      <c r="D235" s="2" t="s">
        <v>617</v>
      </c>
      <c r="E235" s="2" t="s">
        <v>618</v>
      </c>
      <c r="F235" s="2"/>
      <c r="G235" s="2"/>
      <c r="H235" s="2"/>
      <c r="I235" t="str">
        <f>VLOOKUP(B235,Dictionary!$A$2:$B$9,2,FALSE)</f>
        <v xml:space="preserve">VALUE_TYPE_UMF </v>
      </c>
      <c r="J235" t="str">
        <f>VLOOKUP(C235,Dictionary!$D$2:$E$8,2,FALSE)</f>
        <v xml:space="preserve">VAL_SUBTYPE_INT </v>
      </c>
      <c r="K235" t="str">
        <f t="shared" si="6"/>
        <v>Insert into UFMT_VALUE (VALUE_ID, VALUE_TYPE, VALUE_SUBTYPE, VALUE, DESCRIPTION) Values ('285', '1', '1', '524', 'Tag, SVT_ACCT1_SRC, int');</v>
      </c>
      <c r="L235" t="str">
        <f t="shared" si="7"/>
        <v>Update UFMT_VALUE Set (VALUE_TYPE, VALUE_SUBTYPE, VALUE, DESCRIPTION) = ( Select '1', '1', '524', 'Tag, SVT_ACCT1_SRC, int' from DUAL) WHERE VALUE_ID = '285';</v>
      </c>
    </row>
    <row r="236" spans="1:12" x14ac:dyDescent="0.35">
      <c r="A236" t="s">
        <v>619</v>
      </c>
      <c r="B236" t="s">
        <v>17</v>
      </c>
      <c r="C236" t="s">
        <v>13</v>
      </c>
      <c r="D236" s="2" t="s">
        <v>620</v>
      </c>
      <c r="E236" s="2" t="s">
        <v>621</v>
      </c>
      <c r="F236" s="2"/>
      <c r="G236" s="2"/>
      <c r="H236" s="2"/>
      <c r="I236" t="str">
        <f>VLOOKUP(B236,Dictionary!$A$2:$B$9,2,FALSE)</f>
        <v xml:space="preserve">VALUE_TYPE_COMPLEX </v>
      </c>
      <c r="J236" t="str">
        <f>VLOOKUP(C236,Dictionary!$D$2:$E$8,2,FALSE)</f>
        <v xml:space="preserve">VAL_SUBTYPE_STR </v>
      </c>
      <c r="K236" t="str">
        <f t="shared" si="6"/>
        <v>Insert into UFMT_VALUE (VALUE_ID, VALUE_TYPE, VALUE_SUBTYPE, VALUE, DESCRIPTION) Values ('286', '3', '0', '3:128,4:2,5:2', 'Composite, Prcode for T24 NSS USONTHEM');</v>
      </c>
      <c r="L236" t="str">
        <f t="shared" si="7"/>
        <v>Update UFMT_VALUE Set (VALUE_TYPE, VALUE_SUBTYPE, VALUE, DESCRIPTION) = ( Select '3', '0', '3:128,4:2,5:2', 'Composite, Prcode for T24 NSS USONTHEM' from DUAL) WHERE VALUE_ID = '286';</v>
      </c>
    </row>
    <row r="237" spans="1:12" x14ac:dyDescent="0.35">
      <c r="A237" t="s">
        <v>622</v>
      </c>
      <c r="B237" t="s">
        <v>13</v>
      </c>
      <c r="C237" t="s">
        <v>13</v>
      </c>
      <c r="D237" s="2" t="s">
        <v>623</v>
      </c>
      <c r="E237" s="2" t="s">
        <v>624</v>
      </c>
      <c r="F237" s="2"/>
      <c r="G237" s="2"/>
      <c r="H237" s="2"/>
      <c r="I237" t="str">
        <f>VLOOKUP(B237,Dictionary!$A$2:$B$9,2,FALSE)</f>
        <v xml:space="preserve">VALUE_TYPE_CONST </v>
      </c>
      <c r="J237" t="str">
        <f>VLOOKUP(C237,Dictionary!$D$2:$E$8,2,FALSE)</f>
        <v xml:space="preserve">VAL_SUBTYPE_STR </v>
      </c>
      <c r="K237" t="str">
        <f t="shared" si="6"/>
        <v>Insert into UFMT_VALUE (VALUE_ID, VALUE_TYPE, VALUE_SUBTYPE, VALUE, DESCRIPTION) Values ('287', '0', '0', 'NSS', 'Const, Channel ID NSS');</v>
      </c>
      <c r="L237" t="str">
        <f t="shared" si="7"/>
        <v>Update UFMT_VALUE Set (VALUE_TYPE, VALUE_SUBTYPE, VALUE, DESCRIPTION) = ( Select '0', '0', 'NSS', 'Const, Channel ID NSS' from DUAL) WHERE VALUE_ID = '287';</v>
      </c>
    </row>
    <row r="238" spans="1:12" x14ac:dyDescent="0.35">
      <c r="A238" t="s">
        <v>625</v>
      </c>
      <c r="B238" t="s">
        <v>23</v>
      </c>
      <c r="C238" t="s">
        <v>12</v>
      </c>
      <c r="D238" s="2" t="s">
        <v>62</v>
      </c>
      <c r="E238" t="s">
        <v>626</v>
      </c>
      <c r="I238" t="str">
        <f>VLOOKUP(B238,Dictionary!$A$2:$B$9,2,FALSE)</f>
        <v xml:space="preserve">VALUE_TYPE_LOCAL </v>
      </c>
      <c r="J238" t="str">
        <f>VLOOKUP(C238,Dictionary!$D$2:$E$8,2,FALSE)</f>
        <v xml:space="preserve">VAL_SUBTYPE_INT </v>
      </c>
      <c r="K238" t="str">
        <f t="shared" si="6"/>
        <v>Insert into UFMT_VALUE (VALUE_ID, VALUE_TYPE, VALUE_SUBTYPE, VALUE, DESCRIPTION) Values ('288', '5', '1', '19', 'Local, amount sign');</v>
      </c>
      <c r="L238" t="str">
        <f t="shared" si="7"/>
        <v>Update UFMT_VALUE Set (VALUE_TYPE, VALUE_SUBTYPE, VALUE, DESCRIPTION) = ( Select '5', '1', '19', 'Local, amount sign' from DUAL) WHERE VALUE_ID = '288';</v>
      </c>
    </row>
    <row r="239" spans="1:12" x14ac:dyDescent="0.35">
      <c r="A239" t="s">
        <v>627</v>
      </c>
      <c r="B239" t="s">
        <v>20</v>
      </c>
      <c r="C239" t="s">
        <v>13</v>
      </c>
      <c r="D239" t="s">
        <v>50</v>
      </c>
      <c r="E239" t="s">
        <v>628</v>
      </c>
      <c r="I239" t="str">
        <f>VLOOKUP(B239,Dictionary!$A$2:$B$9,2,FALSE)</f>
        <v xml:space="preserve">VALUE_TYPE_FMT </v>
      </c>
      <c r="J239" t="str">
        <f>VLOOKUP(C239,Dictionary!$D$2:$E$8,2,FALSE)</f>
        <v xml:space="preserve">VAL_SUBTYPE_STR </v>
      </c>
      <c r="K239" t="str">
        <f t="shared" si="6"/>
        <v>Insert into UFMT_VALUE (VALUE_ID, VALUE_TYPE, VALUE_SUBTYPE, VALUE, DESCRIPTION) Values ('289', '4', '0', '15', 'Format, T24 DE48 Balance info');</v>
      </c>
      <c r="L239" t="str">
        <f t="shared" si="7"/>
        <v>Update UFMT_VALUE Set (VALUE_TYPE, VALUE_SUBTYPE, VALUE, DESCRIPTION) = ( Select '4', '0', '15', 'Format, T24 DE48 Balance info' from DUAL) WHERE VALUE_ID = '289';</v>
      </c>
    </row>
    <row r="240" spans="1:12" x14ac:dyDescent="0.35">
      <c r="A240" t="s">
        <v>629</v>
      </c>
      <c r="B240" t="s">
        <v>12</v>
      </c>
      <c r="C240" t="s">
        <v>13</v>
      </c>
      <c r="D240" s="2" t="s">
        <v>619</v>
      </c>
      <c r="E240" s="2" t="s">
        <v>630</v>
      </c>
      <c r="F240" s="2"/>
      <c r="G240" s="2"/>
      <c r="H240" s="2"/>
      <c r="I240" t="str">
        <f>VLOOKUP(B240,Dictionary!$A$2:$B$9,2,FALSE)</f>
        <v xml:space="preserve">VALUE_TYPE_UMF </v>
      </c>
      <c r="J240" t="str">
        <f>VLOOKUP(C240,Dictionary!$D$2:$E$8,2,FALSE)</f>
        <v xml:space="preserve">VAL_SUBTYPE_STR </v>
      </c>
      <c r="K240" t="str">
        <f t="shared" si="6"/>
        <v>Insert into UFMT_VALUE (VALUE_ID, VALUE_TYPE, VALUE_SUBTYPE, VALUE, DESCRIPTION) Values ('290', '1', '0', '286', 'Tag, SVT_ISS2_INST, str');</v>
      </c>
      <c r="L240" t="str">
        <f t="shared" si="7"/>
        <v>Update UFMT_VALUE Set (VALUE_TYPE, VALUE_SUBTYPE, VALUE, DESCRIPTION) = ( Select '1', '0', '286', 'Tag, SVT_ISS2_INST, str' from DUAL) WHERE VALUE_ID = '290';</v>
      </c>
    </row>
    <row r="241" spans="1:12" x14ac:dyDescent="0.35">
      <c r="A241" t="s">
        <v>631</v>
      </c>
      <c r="B241" t="s">
        <v>17</v>
      </c>
      <c r="C241" t="s">
        <v>13</v>
      </c>
      <c r="D241" s="2" t="s">
        <v>632</v>
      </c>
      <c r="E241" s="2" t="s">
        <v>633</v>
      </c>
      <c r="F241" s="2"/>
      <c r="G241" s="2"/>
      <c r="H241" s="2"/>
      <c r="I241" t="str">
        <f>VLOOKUP(B241,Dictionary!$A$2:$B$9,2,FALSE)</f>
        <v xml:space="preserve">VALUE_TYPE_COMPLEX </v>
      </c>
      <c r="J241" t="str">
        <f>VLOOKUP(C241,Dictionary!$D$2:$E$8,2,FALSE)</f>
        <v xml:space="preserve">VAL_SUBTYPE_STR </v>
      </c>
      <c r="K241" t="str">
        <f t="shared" si="6"/>
        <v>Insert into UFMT_VALUE (VALUE_ID, VALUE_TYPE, VALUE_SUBTYPE, VALUE, DESCRIPTION) Values ('291', '3', '0', '290:132,4:2,5:2', 'Composite, NBC F48 (IBFT PIN)');</v>
      </c>
      <c r="L241" t="str">
        <f t="shared" si="7"/>
        <v>Update UFMT_VALUE Set (VALUE_TYPE, VALUE_SUBTYPE, VALUE, DESCRIPTION) = ( Select '3', '0', '290:132,4:2,5:2', 'Composite, NBC F48 (IBFT PIN)' from DUAL) WHERE VALUE_ID = '291';</v>
      </c>
    </row>
    <row r="242" spans="1:12" x14ac:dyDescent="0.35">
      <c r="A242" t="s">
        <v>634</v>
      </c>
      <c r="B242" t="s">
        <v>23</v>
      </c>
      <c r="C242" t="s">
        <v>13</v>
      </c>
      <c r="D242" s="2" t="s">
        <v>65</v>
      </c>
      <c r="E242" t="s">
        <v>635</v>
      </c>
      <c r="I242" t="str">
        <f>VLOOKUP(B242,Dictionary!$A$2:$B$9,2,FALSE)</f>
        <v xml:space="preserve">VALUE_TYPE_LOCAL </v>
      </c>
      <c r="J242" t="str">
        <f>VLOOKUP(C242,Dictionary!$D$2:$E$8,2,FALSE)</f>
        <v xml:space="preserve">VAL_SUBTYPE_STR </v>
      </c>
      <c r="K242" t="str">
        <f t="shared" si="6"/>
        <v>Insert into UFMT_VALUE (VALUE_ID, VALUE_TYPE, VALUE_SUBTYPE, VALUE, DESCRIPTION) Values ('292', '5', '0', '20', 'Local, T24 Orig Trans Data');</v>
      </c>
      <c r="L242" t="str">
        <f t="shared" si="7"/>
        <v>Update UFMT_VALUE Set (VALUE_TYPE, VALUE_SUBTYPE, VALUE, DESCRIPTION) = ( Select '5', '0', '20', 'Local, T24 Orig Trans Data' from DUAL) WHERE VALUE_ID = '292';</v>
      </c>
    </row>
    <row r="243" spans="1:12" x14ac:dyDescent="0.35">
      <c r="A243" t="s">
        <v>636</v>
      </c>
      <c r="B243" t="s">
        <v>17</v>
      </c>
      <c r="C243" t="s">
        <v>13</v>
      </c>
      <c r="D243" s="2" t="s">
        <v>637</v>
      </c>
      <c r="E243" s="2" t="s">
        <v>638</v>
      </c>
      <c r="F243" s="2"/>
      <c r="G243" s="2"/>
      <c r="H243" s="2"/>
      <c r="I243" t="str">
        <f>VLOOKUP(B243,Dictionary!$A$2:$B$9,2,FALSE)</f>
        <v xml:space="preserve">VALUE_TYPE_COMPLEX </v>
      </c>
      <c r="J243" t="str">
        <f>VLOOKUP(C243,Dictionary!$D$2:$E$8,2,FALSE)</f>
        <v xml:space="preserve">VAL_SUBTYPE_STR </v>
      </c>
      <c r="K243" t="str">
        <f t="shared" si="6"/>
        <v>Insert into UFMT_VALUE (VALUE_ID, VALUE_TYPE, VALUE_SUBTYPE, VALUE, DESCRIPTION) Values ('293', '3', '0', '40:52,15,20', 'Comp, DE56 for T24 NSS');</v>
      </c>
      <c r="L243" t="str">
        <f t="shared" si="7"/>
        <v>Update UFMT_VALUE Set (VALUE_TYPE, VALUE_SUBTYPE, VALUE, DESCRIPTION) = ( Select '3', '0', '40:52,15,20', 'Comp, DE56 for T24 NSS' from DUAL) WHERE VALUE_ID = '293';</v>
      </c>
    </row>
    <row r="244" spans="1:12" x14ac:dyDescent="0.35">
      <c r="A244" t="s">
        <v>639</v>
      </c>
      <c r="B244" t="s">
        <v>13</v>
      </c>
      <c r="C244" t="s">
        <v>13</v>
      </c>
      <c r="D244" s="2" t="s">
        <v>640</v>
      </c>
      <c r="E244" s="2" t="s">
        <v>641</v>
      </c>
      <c r="F244" s="2"/>
      <c r="G244" s="2"/>
      <c r="H244" s="2"/>
      <c r="I244" t="str">
        <f>VLOOKUP(B244,Dictionary!$A$2:$B$9,2,FALSE)</f>
        <v xml:space="preserve">VALUE_TYPE_CONST </v>
      </c>
      <c r="J244" t="str">
        <f>VLOOKUP(C244,Dictionary!$D$2:$E$8,2,FALSE)</f>
        <v xml:space="preserve">VAL_SUBTYPE_STR </v>
      </c>
      <c r="K244" t="str">
        <f t="shared" si="6"/>
        <v>Insert into UFMT_VALUE (VALUE_ID, VALUE_TYPE, VALUE_SUBTYPE, VALUE, DESCRIPTION) Values ('294', '0', '0', 'BNB-', 'Const, NSS T24 GL account prefix');</v>
      </c>
      <c r="L244" t="str">
        <f t="shared" si="7"/>
        <v>Update UFMT_VALUE Set (VALUE_TYPE, VALUE_SUBTYPE, VALUE, DESCRIPTION) = ( Select '0', '0', 'BNB-', 'Const, NSS T24 GL account prefix' from DUAL) WHERE VALUE_ID = '294';</v>
      </c>
    </row>
    <row r="245" spans="1:12" x14ac:dyDescent="0.35">
      <c r="A245" t="s">
        <v>642</v>
      </c>
      <c r="B245" t="s">
        <v>17</v>
      </c>
      <c r="C245" t="s">
        <v>13</v>
      </c>
      <c r="D245" s="2" t="s">
        <v>643</v>
      </c>
      <c r="E245" s="2" t="s">
        <v>644</v>
      </c>
      <c r="F245" s="2"/>
      <c r="G245" s="2"/>
      <c r="H245" s="2"/>
      <c r="I245" t="str">
        <f>VLOOKUP(B245,Dictionary!$A$2:$B$9,2,FALSE)</f>
        <v xml:space="preserve">VALUE_TYPE_COMPLEX </v>
      </c>
      <c r="J245" t="str">
        <f>VLOOKUP(C245,Dictionary!$D$2:$E$8,2,FALSE)</f>
        <v xml:space="preserve">VAL_SUBTYPE_STR </v>
      </c>
      <c r="K245" t="str">
        <f t="shared" si="6"/>
        <v>Insert into UFMT_VALUE (VALUE_ID, VALUE_TYPE, VALUE_SUBTYPE, VALUE, DESCRIPTION) Values ('295', '3', '0', '294,224:91', 'Composite, NSS T24 IBFT GL credit acct');</v>
      </c>
      <c r="L245" t="str">
        <f t="shared" si="7"/>
        <v>Update UFMT_VALUE Set (VALUE_TYPE, VALUE_SUBTYPE, VALUE, DESCRIPTION) = ( Select '3', '0', '294,224:91', 'Composite, NSS T24 IBFT GL credit acct' from DUAL) WHERE VALUE_ID = '295';</v>
      </c>
    </row>
    <row r="246" spans="1:12" x14ac:dyDescent="0.35">
      <c r="A246" t="s">
        <v>645</v>
      </c>
      <c r="B246" t="s">
        <v>17</v>
      </c>
      <c r="C246" t="s">
        <v>13</v>
      </c>
      <c r="D246" s="2" t="s">
        <v>646</v>
      </c>
      <c r="E246" s="2" t="s">
        <v>647</v>
      </c>
      <c r="F246" s="2"/>
      <c r="G246" s="2"/>
      <c r="H246" s="2"/>
      <c r="I246" t="str">
        <f>VLOOKUP(B246,Dictionary!$A$2:$B$9,2,FALSE)</f>
        <v xml:space="preserve">VALUE_TYPE_COMPLEX </v>
      </c>
      <c r="J246" t="str">
        <f>VLOOKUP(C246,Dictionary!$D$2:$E$8,2,FALSE)</f>
        <v xml:space="preserve">VAL_SUBTYPE_STR </v>
      </c>
      <c r="K246" t="str">
        <f t="shared" si="6"/>
        <v>Insert into UFMT_VALUE (VALUE_ID, VALUE_TYPE, VALUE_SUBTYPE, VALUE, DESCRIPTION) Values ('296', '3', '0', '294,269:91', 'Composite, NSS T24 IBFT GL debit acct');</v>
      </c>
      <c r="L246" t="str">
        <f t="shared" si="7"/>
        <v>Update UFMT_VALUE Set (VALUE_TYPE, VALUE_SUBTYPE, VALUE, DESCRIPTION) = ( Select '3', '0', '294,269:91', 'Composite, NSS T24 IBFT GL debit acct' from DUAL) WHERE VALUE_ID = '296';</v>
      </c>
    </row>
    <row r="247" spans="1:12" x14ac:dyDescent="0.35">
      <c r="A247" t="s">
        <v>648</v>
      </c>
      <c r="B247" t="s">
        <v>17</v>
      </c>
      <c r="C247" t="s">
        <v>13</v>
      </c>
      <c r="D247" s="2" t="s">
        <v>649</v>
      </c>
      <c r="E247" s="2" t="s">
        <v>650</v>
      </c>
      <c r="F247" s="2"/>
      <c r="G247" s="2"/>
      <c r="H247" s="2"/>
      <c r="I247" t="str">
        <f>VLOOKUP(B247,Dictionary!$A$2:$B$9,2,FALSE)</f>
        <v xml:space="preserve">VALUE_TYPE_COMPLEX </v>
      </c>
      <c r="J247" t="str">
        <f>VLOOKUP(C247,Dictionary!$D$2:$E$8,2,FALSE)</f>
        <v xml:space="preserve">VAL_SUBTYPE_STR </v>
      </c>
      <c r="K247" t="str">
        <f t="shared" si="6"/>
        <v>Insert into UFMT_VALUE (VALUE_ID, VALUE_TYPE, VALUE_SUBTYPE, VALUE, DESCRIPTION) Values ('297', '3', '0', '3:135,77', 'Composite, Prcode for T24 NSS THEMONUS');</v>
      </c>
      <c r="L247" t="str">
        <f t="shared" si="7"/>
        <v>Update UFMT_VALUE Set (VALUE_TYPE, VALUE_SUBTYPE, VALUE, DESCRIPTION) = ( Select '3', '0', '3:135,77', 'Composite, Prcode for T24 NSS THEMONUS' from DUAL) WHERE VALUE_ID = '297';</v>
      </c>
    </row>
    <row r="248" spans="1:12" x14ac:dyDescent="0.35">
      <c r="A248" t="s">
        <v>651</v>
      </c>
      <c r="B248" t="s">
        <v>23</v>
      </c>
      <c r="C248" t="s">
        <v>13</v>
      </c>
      <c r="D248" s="2" t="s">
        <v>68</v>
      </c>
      <c r="E248" t="s">
        <v>652</v>
      </c>
      <c r="I248" t="str">
        <f>VLOOKUP(B248,Dictionary!$A$2:$B$9,2,FALSE)</f>
        <v xml:space="preserve">VALUE_TYPE_LOCAL </v>
      </c>
      <c r="J248" t="str">
        <f>VLOOKUP(C248,Dictionary!$D$2:$E$8,2,FALSE)</f>
        <v xml:space="preserve">VAL_SUBTYPE_STR </v>
      </c>
      <c r="K248" t="str">
        <f t="shared" si="6"/>
        <v>Insert into UFMT_VALUE (VALUE_ID, VALUE_TYPE, VALUE_SUBTYPE, VALUE, DESCRIPTION) Values ('298', '5', '0', '21', 'Local, NBC Orig MTI');</v>
      </c>
      <c r="L248" t="str">
        <f t="shared" si="7"/>
        <v>Update UFMT_VALUE Set (VALUE_TYPE, VALUE_SUBTYPE, VALUE, DESCRIPTION) = ( Select '5', '0', '21', 'Local, NBC Orig MTI' from DUAL) WHERE VALUE_ID = '298';</v>
      </c>
    </row>
    <row r="249" spans="1:12" x14ac:dyDescent="0.35">
      <c r="A249" t="s">
        <v>653</v>
      </c>
      <c r="B249" t="s">
        <v>23</v>
      </c>
      <c r="C249" t="s">
        <v>13</v>
      </c>
      <c r="D249" s="2" t="s">
        <v>71</v>
      </c>
      <c r="E249" t="s">
        <v>654</v>
      </c>
      <c r="I249" t="str">
        <f>VLOOKUP(B249,Dictionary!$A$2:$B$9,2,FALSE)</f>
        <v xml:space="preserve">VALUE_TYPE_LOCAL </v>
      </c>
      <c r="J249" t="str">
        <f>VLOOKUP(C249,Dictionary!$D$2:$E$8,2,FALSE)</f>
        <v xml:space="preserve">VAL_SUBTYPE_STR </v>
      </c>
      <c r="K249" t="str">
        <f t="shared" si="6"/>
        <v>Insert into UFMT_VALUE (VALUE_ID, VALUE_TYPE, VALUE_SUBTYPE, VALUE, DESCRIPTION) Values ('299', '5', '0', '22', 'Local, NBC Orig DE11');</v>
      </c>
      <c r="L249" t="str">
        <f t="shared" si="7"/>
        <v>Update UFMT_VALUE Set (VALUE_TYPE, VALUE_SUBTYPE, VALUE, DESCRIPTION) = ( Select '5', '0', '22', 'Local, NBC Orig DE11' from DUAL) WHERE VALUE_ID = '299';</v>
      </c>
    </row>
    <row r="250" spans="1:12" x14ac:dyDescent="0.35">
      <c r="A250" t="s">
        <v>655</v>
      </c>
      <c r="B250" t="s">
        <v>23</v>
      </c>
      <c r="C250" t="s">
        <v>13</v>
      </c>
      <c r="D250" s="2" t="s">
        <v>74</v>
      </c>
      <c r="E250" t="s">
        <v>656</v>
      </c>
      <c r="I250" t="str">
        <f>VLOOKUP(B250,Dictionary!$A$2:$B$9,2,FALSE)</f>
        <v xml:space="preserve">VALUE_TYPE_LOCAL </v>
      </c>
      <c r="J250" t="str">
        <f>VLOOKUP(C250,Dictionary!$D$2:$E$8,2,FALSE)</f>
        <v xml:space="preserve">VAL_SUBTYPE_STR </v>
      </c>
      <c r="K250" t="str">
        <f t="shared" si="6"/>
        <v>Insert into UFMT_VALUE (VALUE_ID, VALUE_TYPE, VALUE_SUBTYPE, VALUE, DESCRIPTION) Values ('300', '5', '0', '23', 'Local, NBC Orig DE7');</v>
      </c>
      <c r="L250" t="str">
        <f t="shared" si="7"/>
        <v>Update UFMT_VALUE Set (VALUE_TYPE, VALUE_SUBTYPE, VALUE, DESCRIPTION) = ( Select '5', '0', '23', 'Local, NBC Orig DE7' from DUAL) WHERE VALUE_ID = '300';</v>
      </c>
    </row>
    <row r="251" spans="1:12" x14ac:dyDescent="0.35">
      <c r="A251" t="s">
        <v>224</v>
      </c>
      <c r="B251" t="s">
        <v>23</v>
      </c>
      <c r="C251" t="s">
        <v>13</v>
      </c>
      <c r="D251" s="2" t="s">
        <v>77</v>
      </c>
      <c r="E251" t="s">
        <v>657</v>
      </c>
      <c r="I251" t="str">
        <f>VLOOKUP(B251,Dictionary!$A$2:$B$9,2,FALSE)</f>
        <v xml:space="preserve">VALUE_TYPE_LOCAL </v>
      </c>
      <c r="J251" t="str">
        <f>VLOOKUP(C251,Dictionary!$D$2:$E$8,2,FALSE)</f>
        <v xml:space="preserve">VAL_SUBTYPE_STR </v>
      </c>
      <c r="K251" t="str">
        <f t="shared" si="6"/>
        <v>Insert into UFMT_VALUE (VALUE_ID, VALUE_TYPE, VALUE_SUBTYPE, VALUE, DESCRIPTION) Values ('301', '5', '0', '24', 'Local, NBC Orig DE32');</v>
      </c>
      <c r="L251" t="str">
        <f t="shared" si="7"/>
        <v>Update UFMT_VALUE Set (VALUE_TYPE, VALUE_SUBTYPE, VALUE, DESCRIPTION) = ( Select '5', '0', '24', 'Local, NBC Orig DE32' from DUAL) WHERE VALUE_ID = '301';</v>
      </c>
    </row>
    <row r="252" spans="1:12" x14ac:dyDescent="0.35">
      <c r="A252" t="s">
        <v>658</v>
      </c>
      <c r="B252" t="s">
        <v>23</v>
      </c>
      <c r="C252" t="s">
        <v>13</v>
      </c>
      <c r="D252" s="2" t="s">
        <v>72</v>
      </c>
      <c r="E252" t="s">
        <v>659</v>
      </c>
      <c r="I252" t="str">
        <f>VLOOKUP(B252,Dictionary!$A$2:$B$9,2,FALSE)</f>
        <v xml:space="preserve">VALUE_TYPE_LOCAL </v>
      </c>
      <c r="J252" t="str">
        <f>VLOOKUP(C252,Dictionary!$D$2:$E$8,2,FALSE)</f>
        <v xml:space="preserve">VAL_SUBTYPE_STR </v>
      </c>
      <c r="K252" t="str">
        <f t="shared" si="6"/>
        <v>Insert into UFMT_VALUE (VALUE_ID, VALUE_TYPE, VALUE_SUBTYPE, VALUE, DESCRIPTION) Values ('302', '5', '0', '25', 'Local, NBC Orig DE33');</v>
      </c>
      <c r="L252" t="str">
        <f t="shared" si="7"/>
        <v>Update UFMT_VALUE Set (VALUE_TYPE, VALUE_SUBTYPE, VALUE, DESCRIPTION) = ( Select '5', '0', '25', 'Local, NBC Orig DE33' from DUAL) WHERE VALUE_ID = '302';</v>
      </c>
    </row>
    <row r="253" spans="1:12" x14ac:dyDescent="0.35">
      <c r="A253" t="s">
        <v>660</v>
      </c>
      <c r="B253" t="s">
        <v>20</v>
      </c>
      <c r="C253" t="s">
        <v>13</v>
      </c>
      <c r="D253" t="s">
        <v>53</v>
      </c>
      <c r="E253" t="s">
        <v>661</v>
      </c>
      <c r="I253" t="str">
        <f>VLOOKUP(B253,Dictionary!$A$2:$B$9,2,FALSE)</f>
        <v xml:space="preserve">VALUE_TYPE_FMT </v>
      </c>
      <c r="J253" t="str">
        <f>VLOOKUP(C253,Dictionary!$D$2:$E$8,2,FALSE)</f>
        <v xml:space="preserve">VAL_SUBTYPE_STR </v>
      </c>
      <c r="K253" t="str">
        <f t="shared" si="6"/>
        <v>Insert into UFMT_VALUE (VALUE_ID, VALUE_TYPE, VALUE_SUBTYPE, VALUE, DESCRIPTION) Values ('303', '4', '0', '16', 'Format, NBC DE 90 Format IN');</v>
      </c>
      <c r="L253" t="str">
        <f t="shared" si="7"/>
        <v>Update UFMT_VALUE Set (VALUE_TYPE, VALUE_SUBTYPE, VALUE, DESCRIPTION) = ( Select '4', '0', '16', 'Format, NBC DE 90 Format IN' from DUAL) WHERE VALUE_ID = '303';</v>
      </c>
    </row>
    <row r="254" spans="1:12" x14ac:dyDescent="0.35">
      <c r="A254" t="s">
        <v>662</v>
      </c>
      <c r="B254" t="s">
        <v>20</v>
      </c>
      <c r="C254" t="s">
        <v>13</v>
      </c>
      <c r="D254" t="s">
        <v>56</v>
      </c>
      <c r="E254" t="s">
        <v>663</v>
      </c>
      <c r="I254" t="str">
        <f>VLOOKUP(B254,Dictionary!$A$2:$B$9,2,FALSE)</f>
        <v xml:space="preserve">VALUE_TYPE_FMT </v>
      </c>
      <c r="J254" t="str">
        <f>VLOOKUP(C254,Dictionary!$D$2:$E$8,2,FALSE)</f>
        <v xml:space="preserve">VAL_SUBTYPE_STR </v>
      </c>
      <c r="K254" t="str">
        <f t="shared" si="6"/>
        <v>Insert into UFMT_VALUE (VALUE_ID, VALUE_TYPE, VALUE_SUBTYPE, VALUE, DESCRIPTION) Values ('304', '4', '0', '17', 'Format, NBC Orig Key data Format OUT');</v>
      </c>
      <c r="L254" t="str">
        <f t="shared" si="7"/>
        <v>Update UFMT_VALUE Set (VALUE_TYPE, VALUE_SUBTYPE, VALUE, DESCRIPTION) = ( Select '4', '0', '17', 'Format, NBC Orig Key data Format OUT' from DUAL) WHERE VALUE_ID = '304';</v>
      </c>
    </row>
    <row r="255" spans="1:12" x14ac:dyDescent="0.35">
      <c r="A255" t="s">
        <v>664</v>
      </c>
      <c r="B255" t="s">
        <v>23</v>
      </c>
      <c r="C255" t="s">
        <v>13</v>
      </c>
      <c r="D255" s="2" t="s">
        <v>82</v>
      </c>
      <c r="E255" t="s">
        <v>665</v>
      </c>
      <c r="I255" t="str">
        <f>VLOOKUP(B255,Dictionary!$A$2:$B$9,2,FALSE)</f>
        <v xml:space="preserve">VALUE_TYPE_LOCAL </v>
      </c>
      <c r="J255" t="str">
        <f>VLOOKUP(C255,Dictionary!$D$2:$E$8,2,FALSE)</f>
        <v xml:space="preserve">VAL_SUBTYPE_STR </v>
      </c>
      <c r="K255" t="str">
        <f t="shared" si="6"/>
        <v>Insert into UFMT_VALUE (VALUE_ID, VALUE_TYPE, VALUE_SUBTYPE, VALUE, DESCRIPTION) Values ('305', '5', '0', '26', 'Local, NBC Orig Key data');</v>
      </c>
      <c r="L255" t="str">
        <f t="shared" si="7"/>
        <v>Update UFMT_VALUE Set (VALUE_TYPE, VALUE_SUBTYPE, VALUE, DESCRIPTION) = ( Select '5', '0', '26', 'Local, NBC Orig Key data' from DUAL) WHERE VALUE_ID = '305';</v>
      </c>
    </row>
    <row r="256" spans="1:12" x14ac:dyDescent="0.35">
      <c r="A256" t="s">
        <v>666</v>
      </c>
      <c r="B256" t="s">
        <v>17</v>
      </c>
      <c r="C256" t="s">
        <v>13</v>
      </c>
      <c r="D256" s="2" t="s">
        <v>667</v>
      </c>
      <c r="E256" s="2" t="s">
        <v>668</v>
      </c>
      <c r="F256" s="2"/>
      <c r="G256" s="2"/>
      <c r="H256" s="2"/>
      <c r="I256" t="str">
        <f>VLOOKUP(B256,Dictionary!$A$2:$B$9,2,FALSE)</f>
        <v xml:space="preserve">VALUE_TYPE_COMPLEX </v>
      </c>
      <c r="J256" t="str">
        <f>VLOOKUP(C256,Dictionary!$D$2:$E$8,2,FALSE)</f>
        <v xml:space="preserve">VAL_SUBTYPE_STR </v>
      </c>
      <c r="K256" t="str">
        <f t="shared" si="6"/>
        <v>Insert into UFMT_VALUE (VALUE_ID, VALUE_TYPE, VALUE_SUBTYPE, VALUE, DESCRIPTION) Values ('306', '3', '0', '3:75,77', 'Composite, NSS prcode (default account)');</v>
      </c>
      <c r="L256" t="str">
        <f t="shared" si="7"/>
        <v>Update UFMT_VALUE Set (VALUE_TYPE, VALUE_SUBTYPE, VALUE, DESCRIPTION) = ( Select '3', '0', '3:75,77', 'Composite, NSS prcode (default account)' from DUAL) WHERE VALUE_ID = '306';</v>
      </c>
    </row>
    <row r="257" spans="1:12" x14ac:dyDescent="0.35">
      <c r="A257" t="s">
        <v>669</v>
      </c>
      <c r="B257" t="s">
        <v>13</v>
      </c>
      <c r="C257" t="s">
        <v>13</v>
      </c>
      <c r="D257" t="s">
        <v>670</v>
      </c>
      <c r="E257" t="s">
        <v>671</v>
      </c>
      <c r="I257" s="3" t="str">
        <f>VLOOKUP(B257,Dictionary!$A$2:$B$9,2,FALSE)</f>
        <v xml:space="preserve">VALUE_TYPE_CONST </v>
      </c>
      <c r="J257" s="3" t="str">
        <f>VLOOKUP(C257,Dictionary!$D$2:$E$8,2,FALSE)</f>
        <v xml:space="preserve">VAL_SUBTYPE_STR </v>
      </c>
      <c r="K257" s="3" t="str">
        <f t="shared" ref="K257" si="8">"Insert into UFMT_VALUE (VALUE_ID, VALUE_TYPE, VALUE_SUBTYPE, VALUE, DESCRIPTION) Values ('"&amp;A257&amp;"', '"&amp;B257&amp;"', '"&amp;C257&amp;"', '"&amp;D257&amp;"', '"&amp;E257&amp;"');"</f>
        <v>Insert into UFMT_VALUE (VALUE_ID, VALUE_TYPE, VALUE_SUBTYPE, VALUE, DESCRIPTION) Values ('307', '0', '0', '513', 'Const, trans_type value 513');</v>
      </c>
      <c r="L257" s="3" t="str">
        <f t="shared" ref="L257" si="9">"Update UFMT_VALUE Set (VALUE_TYPE, VALUE_SUBTYPE, VALUE, DESCRIPTION) = ( Select '"&amp;B257&amp;"', '"&amp;C257&amp;"', '"&amp;D257&amp;"', '"&amp;E257&amp;"' from DUAL) WHERE VALUE_ID = '"&amp;A257&amp;"';"</f>
        <v>Update UFMT_VALUE Set (VALUE_TYPE, VALUE_SUBTYPE, VALUE, DESCRIPTION) = ( Select '0', '0', '513', 'Const, trans_type value 513' from DUAL) WHERE VALUE_ID = '307';</v>
      </c>
    </row>
    <row r="258" spans="1:12" x14ac:dyDescent="0.35">
      <c r="A258" s="2" t="s">
        <v>856</v>
      </c>
      <c r="B258" s="3" t="s">
        <v>17</v>
      </c>
      <c r="C258" s="3" t="s">
        <v>13</v>
      </c>
      <c r="D258" s="2" t="s">
        <v>1770</v>
      </c>
      <c r="E258" s="2" t="s">
        <v>1764</v>
      </c>
      <c r="F258" s="2"/>
      <c r="G258" s="2"/>
      <c r="H258" s="2"/>
      <c r="I258" s="3" t="str">
        <f>VLOOKUP(B258,Dictionary!$A$2:$B$9,2,FALSE)</f>
        <v xml:space="preserve">VALUE_TYPE_COMPLEX </v>
      </c>
      <c r="J258" s="3" t="str">
        <f>VLOOKUP(C258,Dictionary!$D$2:$E$8,2,FALSE)</f>
        <v xml:space="preserve">VAL_SUBTYPE_STR </v>
      </c>
      <c r="K258" s="3" t="str">
        <f t="shared" ref="K258:K260" si="10">"Insert into UFMT_VALUE (VALUE_ID, VALUE_TYPE, VALUE_SUBTYPE, VALUE, DESCRIPTION) Values ('"&amp;A258&amp;"', '"&amp;B258&amp;"', '"&amp;C258&amp;"', '"&amp;D258&amp;"', '"&amp;E258&amp;"');"</f>
        <v>Insert into UFMT_VALUE (VALUE_ID, VALUE_TYPE, VALUE_SUBTYPE, VALUE, DESCRIPTION) Values ('308', '3', '0', '|309,310', 'Composite, Acc2 open | acc2 curr');</v>
      </c>
      <c r="L258" s="3" t="str">
        <f t="shared" ref="L258:L260" si="11">"Update UFMT_VALUE Set (VALUE_TYPE, VALUE_SUBTYPE, VALUE, DESCRIPTION) = ( Select '"&amp;B258&amp;"', '"&amp;C258&amp;"', '"&amp;D258&amp;"', '"&amp;E258&amp;"' from DUAL) WHERE VALUE_ID = '"&amp;A258&amp;"';"</f>
        <v>Update UFMT_VALUE Set (VALUE_TYPE, VALUE_SUBTYPE, VALUE, DESCRIPTION) = ( Select '3', '0', '|309,310', 'Composite, Acc2 open | acc2 curr' from DUAL) WHERE VALUE_ID = '308';</v>
      </c>
    </row>
    <row r="259" spans="1:12" x14ac:dyDescent="0.35">
      <c r="A259" s="2" t="s">
        <v>1767</v>
      </c>
      <c r="B259" s="3" t="s">
        <v>12</v>
      </c>
      <c r="C259" s="3" t="s">
        <v>13</v>
      </c>
      <c r="D259" s="2" t="s">
        <v>1765</v>
      </c>
      <c r="E259" s="2" t="s">
        <v>1766</v>
      </c>
      <c r="F259" s="2"/>
      <c r="G259" s="2"/>
      <c r="H259" s="2"/>
      <c r="I259" s="3" t="str">
        <f>VLOOKUP(B259,Dictionary!$A$2:$B$9,2,FALSE)</f>
        <v xml:space="preserve">VALUE_TYPE_UMF </v>
      </c>
      <c r="J259" s="3" t="str">
        <f>VLOOKUP(C259,Dictionary!$D$2:$E$8,2,FALSE)</f>
        <v xml:space="preserve">VAL_SUBTYPE_STR </v>
      </c>
      <c r="K259" s="3" t="str">
        <f t="shared" si="10"/>
        <v>Insert into UFMT_VALUE (VALUE_ID, VALUE_TYPE, VALUE_SUBTYPE, VALUE, DESCRIPTION) Values ('309', '1', '0', '463', 'Tag, SVT_ACCT2_OPEN');</v>
      </c>
      <c r="L259" s="3" t="str">
        <f t="shared" si="11"/>
        <v>Update UFMT_VALUE Set (VALUE_TYPE, VALUE_SUBTYPE, VALUE, DESCRIPTION) = ( Select '1', '0', '463', 'Tag, SVT_ACCT2_OPEN' from DUAL) WHERE VALUE_ID = '309';</v>
      </c>
    </row>
    <row r="260" spans="1:12" x14ac:dyDescent="0.35">
      <c r="A260" s="2" t="s">
        <v>1769</v>
      </c>
      <c r="B260" s="3" t="s">
        <v>29</v>
      </c>
      <c r="C260" s="3" t="s">
        <v>13</v>
      </c>
      <c r="D260" s="2" t="s">
        <v>125</v>
      </c>
      <c r="E260" s="2" t="s">
        <v>1768</v>
      </c>
      <c r="F260" s="2"/>
      <c r="G260" s="2"/>
      <c r="H260" s="2"/>
      <c r="I260" s="3" t="str">
        <f>VLOOKUP(B260,Dictionary!$A$2:$B$9,2,FALSE)</f>
        <v xml:space="preserve">VALUE_TYPE_MONEYFLD </v>
      </c>
      <c r="J260" s="3" t="str">
        <f>VLOOKUP(C260,Dictionary!$D$2:$E$8,2,FALSE)</f>
        <v xml:space="preserve">VAL_SUBTYPE_STR </v>
      </c>
      <c r="K260" s="3" t="str">
        <f t="shared" si="10"/>
        <v>Insert into UFMT_VALUE (VALUE_ID, VALUE_TYPE, VALUE_SUBTYPE, VALUE, DESCRIPTION) Values ('310', '7', '0', '43', 'Money Fields UM_ACCT2_CURR');</v>
      </c>
      <c r="L260" s="3" t="str">
        <f t="shared" si="11"/>
        <v>Update UFMT_VALUE Set (VALUE_TYPE, VALUE_SUBTYPE, VALUE, DESCRIPTION) = ( Select '7', '0', '43', 'Money Fields UM_ACCT2_CURR' from DUAL) WHERE VALUE_ID = '310';</v>
      </c>
    </row>
  </sheetData>
  <autoFilter ref="A3:L260"/>
  <sortState ref="A4:G247">
    <sortCondition ref="A4:A247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95"/>
  <sheetViews>
    <sheetView tabSelected="1" topLeftCell="I1" workbookViewId="0">
      <pane ySplit="3" topLeftCell="A4" activePane="bottomLeft" state="frozen"/>
      <selection pane="bottomLeft" activeCell="P12" sqref="P12"/>
    </sheetView>
  </sheetViews>
  <sheetFormatPr defaultRowHeight="14.5" x14ac:dyDescent="0.35"/>
  <cols>
    <col min="1" max="1" width="17.54296875" style="3" bestFit="1" customWidth="1"/>
    <col min="2" max="2" width="11.1796875" style="3" bestFit="1" customWidth="1"/>
    <col min="3" max="3" width="12.26953125" style="3" bestFit="1" customWidth="1"/>
    <col min="4" max="4" width="14.1796875" style="3" bestFit="1" customWidth="1"/>
    <col min="5" max="5" width="15.26953125" style="3" bestFit="1" customWidth="1"/>
    <col min="6" max="6" width="13.7265625" style="3" bestFit="1" customWidth="1"/>
    <col min="7" max="7" width="12.7265625" style="3" bestFit="1" customWidth="1"/>
    <col min="8" max="8" width="6.7265625" style="3" bestFit="1" customWidth="1"/>
    <col min="9" max="9" width="13.81640625" style="3" bestFit="1" customWidth="1"/>
    <col min="10" max="10" width="19.54296875" style="3" bestFit="1" customWidth="1"/>
    <col min="11" max="11" width="17.81640625" style="3" bestFit="1" customWidth="1"/>
    <col min="12" max="12" width="17" style="3" bestFit="1" customWidth="1"/>
    <col min="13" max="13" width="11.81640625" style="3" bestFit="1" customWidth="1"/>
    <col min="14" max="14" width="12.81640625" style="3" bestFit="1" customWidth="1"/>
    <col min="15" max="15" width="11.54296875" style="3" bestFit="1" customWidth="1"/>
    <col min="16" max="16" width="16.54296875" style="3" bestFit="1" customWidth="1"/>
    <col min="17" max="17" width="8.7265625" style="3" customWidth="1"/>
    <col min="18" max="19" width="9.54296875" style="3" customWidth="1"/>
  </cols>
  <sheetData>
    <row r="3" spans="1:21" s="1" customFormat="1" ht="14.5" customHeight="1" x14ac:dyDescent="0.35">
      <c r="A3" s="1" t="s">
        <v>1673</v>
      </c>
      <c r="B3" s="1" t="s">
        <v>838</v>
      </c>
      <c r="C3" s="1" t="s">
        <v>1674</v>
      </c>
      <c r="D3" s="1" t="s">
        <v>1675</v>
      </c>
      <c r="E3" s="1" t="s">
        <v>1676</v>
      </c>
      <c r="F3" s="1" t="s">
        <v>1677</v>
      </c>
      <c r="G3" s="1" t="s">
        <v>1678</v>
      </c>
      <c r="H3" s="1" t="s">
        <v>1679</v>
      </c>
      <c r="I3" s="1" t="s">
        <v>1375</v>
      </c>
      <c r="J3" s="1" t="s">
        <v>1680</v>
      </c>
      <c r="K3" s="1" t="s">
        <v>1681</v>
      </c>
      <c r="L3" s="1" t="s">
        <v>1682</v>
      </c>
      <c r="M3" s="1" t="s">
        <v>1683</v>
      </c>
      <c r="N3" s="1" t="s">
        <v>1684</v>
      </c>
      <c r="O3" s="1" t="s">
        <v>1685</v>
      </c>
      <c r="P3" s="1" t="s">
        <v>1686</v>
      </c>
      <c r="R3" s="1" t="s">
        <v>843</v>
      </c>
      <c r="T3" s="1" t="s">
        <v>10</v>
      </c>
      <c r="U3" s="1" t="s">
        <v>11</v>
      </c>
    </row>
    <row r="4" spans="1:21" ht="14.5" customHeight="1" x14ac:dyDescent="0.35">
      <c r="A4" s="2" t="s">
        <v>1687</v>
      </c>
      <c r="B4" t="s">
        <v>12</v>
      </c>
      <c r="C4" s="2" t="s">
        <v>1688</v>
      </c>
      <c r="D4" s="2" t="s">
        <v>612</v>
      </c>
      <c r="E4" t="s">
        <v>1354</v>
      </c>
      <c r="F4" t="s">
        <v>142</v>
      </c>
      <c r="G4" t="s">
        <v>35</v>
      </c>
      <c r="H4" t="s">
        <v>1689</v>
      </c>
      <c r="I4" t="s">
        <v>185</v>
      </c>
      <c r="J4" t="s">
        <v>1354</v>
      </c>
      <c r="K4" t="s">
        <v>1690</v>
      </c>
      <c r="L4" t="s">
        <v>13</v>
      </c>
      <c r="M4" t="s">
        <v>35</v>
      </c>
      <c r="N4" s="2" t="s">
        <v>1691</v>
      </c>
      <c r="O4" s="2" t="s">
        <v>1691</v>
      </c>
      <c r="P4" s="2" t="s">
        <v>612</v>
      </c>
      <c r="Q4" s="2"/>
      <c r="T4" t="str">
        <f t="shared" ref="T4:T35" si="0"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>Insert into UFMT_FORMAT_SELECT (FORMATTER, RULE_NUM, ROUTE_TYPE, SERVICE_ID_IN, TRANS_TYPE_IN,  MSG_TYPE_IN, REVERSAL_IN, MTI, FORMAT_ID, TRANS_TYPE_OUT,  MSG_TYPE_OUT, REVERSAL_OUT, FINTRAN_IN, ACQ_INST_IN, ISS_INST_IN, SERVICE_TYPE_IN) Values ('ACLT24fmt', '1', 'I', '-1', '999', '51', '9', '1210', '70', '999', '1035', '0', '9', '9999', '9999', '-1');</v>
      </c>
      <c r="U4" t="str">
        <f t="shared" ref="U4:U35" si="1"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>UPDATE UFMT_FORMAT_SELECT SET (ROUTE_TYPE, SERVICE_ID_IN, TRANS_TYPE_IN, MSG_TYPE_IN, REVERSAL_IN, MTI, FORMAT_ID, TRANS_TYPE_OUT,  MSG_TYPE_OUT, REVERSAL_OUT, FINTRAN_IN, ACQ_INST_IN, ISS_INST_IN,  SERVICE_TYPE_IN)= (SELECT 'I', '-1', '999', '51', '9', '1210', '70', '999', '1035', '0', '9', '9999', '9999', '-1' FROM DUAL) WHERE FORMATTER = 'ACLT24fmt' AND RULE_NUM = '1';</v>
      </c>
    </row>
    <row r="5" spans="1:21" ht="14.5" customHeight="1" x14ac:dyDescent="0.35">
      <c r="A5" s="2" t="s">
        <v>1687</v>
      </c>
      <c r="B5" t="s">
        <v>15</v>
      </c>
      <c r="C5" s="2" t="s">
        <v>1692</v>
      </c>
      <c r="D5" s="2" t="s">
        <v>612</v>
      </c>
      <c r="E5" t="s">
        <v>1354</v>
      </c>
      <c r="F5" t="s">
        <v>1693</v>
      </c>
      <c r="G5" t="s">
        <v>13</v>
      </c>
      <c r="H5" t="s">
        <v>870</v>
      </c>
      <c r="I5" t="s">
        <v>191</v>
      </c>
      <c r="J5" t="s">
        <v>1354</v>
      </c>
      <c r="K5" t="s">
        <v>612</v>
      </c>
      <c r="L5" t="s">
        <v>35</v>
      </c>
      <c r="M5" t="s">
        <v>35</v>
      </c>
      <c r="N5" s="2" t="s">
        <v>1691</v>
      </c>
      <c r="O5" s="2" t="s">
        <v>1691</v>
      </c>
      <c r="P5" s="2" t="s">
        <v>612</v>
      </c>
      <c r="Q5" s="2"/>
      <c r="T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'2', 'O', '-1', '999', '1031', '0', '1200', '72', '999', '-1', '9', '9', '9999', '9999', '-1');</v>
      </c>
      <c r="U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'0', '1200', '72', '999', '-1', '9', '9', '9999', '9999', '-1' FROM DUAL) WHERE FORMATTER = 'ACLT24fmt' AND RULE_NUM = '2';</v>
      </c>
    </row>
    <row r="6" spans="1:21" ht="14.5" customHeight="1" x14ac:dyDescent="0.35">
      <c r="A6" s="2" t="s">
        <v>1687</v>
      </c>
      <c r="B6" t="s">
        <v>17</v>
      </c>
      <c r="C6" s="2" t="s">
        <v>1692</v>
      </c>
      <c r="D6" s="2" t="s">
        <v>612</v>
      </c>
      <c r="E6" t="s">
        <v>1354</v>
      </c>
      <c r="F6" t="s">
        <v>588</v>
      </c>
      <c r="G6" t="s">
        <v>13</v>
      </c>
      <c r="H6" t="s">
        <v>1694</v>
      </c>
      <c r="I6" t="s">
        <v>194</v>
      </c>
      <c r="J6" t="s">
        <v>1354</v>
      </c>
      <c r="K6" t="s">
        <v>612</v>
      </c>
      <c r="L6" t="s">
        <v>35</v>
      </c>
      <c r="M6" t="s">
        <v>35</v>
      </c>
      <c r="N6" s="2" t="s">
        <v>1691</v>
      </c>
      <c r="O6" s="2" t="s">
        <v>1691</v>
      </c>
      <c r="P6" s="2" t="s">
        <v>612</v>
      </c>
      <c r="Q6" s="2"/>
      <c r="T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'3', 'O', '-1', '999', '1001', '0', '1804', '73', '999', '-1', '9', '9', '9999', '9999', '-1');</v>
      </c>
      <c r="U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'1001', '0', '1804', '73', '999', '-1', '9', '9', '9999', '9999', '-1' FROM DUAL) WHERE FORMATTER = 'ACLT24fmt' AND RULE_NUM = '3';</v>
      </c>
    </row>
    <row r="7" spans="1:21" ht="14.5" customHeight="1" x14ac:dyDescent="0.35">
      <c r="A7" s="2" t="s">
        <v>1687</v>
      </c>
      <c r="B7" t="s">
        <v>20</v>
      </c>
      <c r="C7" s="2" t="s">
        <v>1688</v>
      </c>
      <c r="D7" s="2" t="s">
        <v>612</v>
      </c>
      <c r="E7" t="s">
        <v>1354</v>
      </c>
      <c r="F7" t="s">
        <v>142</v>
      </c>
      <c r="G7" t="s">
        <v>13</v>
      </c>
      <c r="H7" t="s">
        <v>1695</v>
      </c>
      <c r="I7" t="s">
        <v>196</v>
      </c>
      <c r="J7" t="s">
        <v>1354</v>
      </c>
      <c r="K7" t="s">
        <v>1696</v>
      </c>
      <c r="L7" t="s">
        <v>35</v>
      </c>
      <c r="M7" t="s">
        <v>35</v>
      </c>
      <c r="N7" s="2" t="s">
        <v>1691</v>
      </c>
      <c r="O7" s="2" t="s">
        <v>1691</v>
      </c>
      <c r="P7" s="2" t="s">
        <v>612</v>
      </c>
      <c r="Q7" s="2"/>
      <c r="T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'4', 'I', '-1', '999', '51', '0', '1814', '74', '999', '810', '9', '9', '9999', '9999', '-1');</v>
      </c>
      <c r="U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'1814', '74', '999', '810', '9', '9', '9999', '9999', '-1' FROM DUAL) WHERE FORMATTER = 'ACLT24fmt' AND RULE_NUM = '4';</v>
      </c>
    </row>
    <row r="8" spans="1:21" ht="14.5" customHeight="1" x14ac:dyDescent="0.35">
      <c r="A8" s="2" t="s">
        <v>1687</v>
      </c>
      <c r="B8" t="s">
        <v>23</v>
      </c>
      <c r="C8" s="2" t="s">
        <v>1688</v>
      </c>
      <c r="D8" s="2" t="s">
        <v>612</v>
      </c>
      <c r="E8" t="s">
        <v>1354</v>
      </c>
      <c r="F8" t="s">
        <v>142</v>
      </c>
      <c r="G8" t="s">
        <v>13</v>
      </c>
      <c r="H8" t="s">
        <v>1694</v>
      </c>
      <c r="I8" t="s">
        <v>57</v>
      </c>
      <c r="J8" t="s">
        <v>1354</v>
      </c>
      <c r="K8" t="s">
        <v>145</v>
      </c>
      <c r="L8" t="s">
        <v>35</v>
      </c>
      <c r="M8" t="s">
        <v>35</v>
      </c>
      <c r="N8" s="2" t="s">
        <v>1691</v>
      </c>
      <c r="O8" s="2" t="s">
        <v>1691</v>
      </c>
      <c r="P8" s="2" t="s">
        <v>612</v>
      </c>
      <c r="Q8" s="2"/>
      <c r="T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'5', 'I', '-1', '999', '51', '0', '1804', '75', '999', '800', '9', '9', '9999', '9999', '-1');</v>
      </c>
      <c r="U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'1804', '75', '999', '800', '9', '9', '9999', '9999', '-1' FROM DUAL) WHERE FORMATTER = 'ACLT24fmt' AND RULE_NUM = '5';</v>
      </c>
    </row>
    <row r="9" spans="1:21" ht="14.5" customHeight="1" x14ac:dyDescent="0.35">
      <c r="A9" s="2" t="s">
        <v>1687</v>
      </c>
      <c r="B9" t="s">
        <v>26</v>
      </c>
      <c r="C9" s="2" t="s">
        <v>1692</v>
      </c>
      <c r="D9" s="2" t="s">
        <v>612</v>
      </c>
      <c r="E9" t="s">
        <v>1354</v>
      </c>
      <c r="F9" t="s">
        <v>1696</v>
      </c>
      <c r="G9" t="s">
        <v>13</v>
      </c>
      <c r="H9" t="s">
        <v>1695</v>
      </c>
      <c r="I9" t="s">
        <v>199</v>
      </c>
      <c r="J9" t="s">
        <v>1354</v>
      </c>
      <c r="K9" t="s">
        <v>612</v>
      </c>
      <c r="L9" t="s">
        <v>35</v>
      </c>
      <c r="M9" t="s">
        <v>35</v>
      </c>
      <c r="N9" s="2" t="s">
        <v>1691</v>
      </c>
      <c r="O9" s="2" t="s">
        <v>1691</v>
      </c>
      <c r="P9" s="2" t="s">
        <v>612</v>
      </c>
      <c r="Q9" s="2"/>
      <c r="T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'6', 'O', '-1', '999', '810', '0', '1814', '76', '999', '-1', '9', '9', '9999', '9999', '-1');</v>
      </c>
      <c r="U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'1814', '76', '999', '-1', '9', '9', '9999', '9999', '-1' FROM DUAL) WHERE FORMATTER = 'ACLT24fmt' AND RULE_NUM = '6';</v>
      </c>
    </row>
    <row r="10" spans="1:21" ht="14.5" customHeight="1" x14ac:dyDescent="0.35">
      <c r="A10" s="2" t="s">
        <v>1687</v>
      </c>
      <c r="B10" t="s">
        <v>29</v>
      </c>
      <c r="C10" s="2" t="s">
        <v>1688</v>
      </c>
      <c r="D10" s="2" t="s">
        <v>612</v>
      </c>
      <c r="E10" t="s">
        <v>1354</v>
      </c>
      <c r="F10" t="s">
        <v>1693</v>
      </c>
      <c r="G10" t="s">
        <v>35</v>
      </c>
      <c r="H10" t="s">
        <v>1689</v>
      </c>
      <c r="I10" t="s">
        <v>202</v>
      </c>
      <c r="J10" t="s">
        <v>1354</v>
      </c>
      <c r="K10" t="s">
        <v>1690</v>
      </c>
      <c r="L10" t="s">
        <v>13</v>
      </c>
      <c r="M10" t="s">
        <v>35</v>
      </c>
      <c r="N10" s="2" t="s">
        <v>1691</v>
      </c>
      <c r="O10" s="2" t="s">
        <v>1691</v>
      </c>
      <c r="P10" s="2" t="s">
        <v>612</v>
      </c>
      <c r="Q10" s="2"/>
      <c r="T1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'7', 'I', '-1', '999', '1031', '9', '1210', '77', '999', '1035', '0', '9', '9999', '9999', '-1');</v>
      </c>
      <c r="U1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'1210', '77', '999', '1035', '0', '9', '9999', '9999', '-1' FROM DUAL) WHERE FORMATTER = 'ACLT24fmt' AND RULE_NUM = '7';</v>
      </c>
    </row>
    <row r="11" spans="1:21" ht="14.5" customHeight="1" x14ac:dyDescent="0.35">
      <c r="A11" s="2" t="s">
        <v>1687</v>
      </c>
      <c r="B11" t="s">
        <v>32</v>
      </c>
      <c r="C11" s="2" t="s">
        <v>1692</v>
      </c>
      <c r="D11" s="2" t="s">
        <v>612</v>
      </c>
      <c r="E11" t="s">
        <v>1354</v>
      </c>
      <c r="F11" t="s">
        <v>1697</v>
      </c>
      <c r="G11" t="s">
        <v>12</v>
      </c>
      <c r="H11" t="s">
        <v>1698</v>
      </c>
      <c r="I11" t="s">
        <v>205</v>
      </c>
      <c r="J11" t="s">
        <v>1354</v>
      </c>
      <c r="K11" t="s">
        <v>612</v>
      </c>
      <c r="L11" t="s">
        <v>12</v>
      </c>
      <c r="M11" t="s">
        <v>35</v>
      </c>
      <c r="N11" s="2" t="s">
        <v>1691</v>
      </c>
      <c r="O11" s="2" t="s">
        <v>1691</v>
      </c>
      <c r="P11" s="2" t="s">
        <v>612</v>
      </c>
      <c r="Q11" s="2"/>
      <c r="T1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'8', 'O', '-1', '999', '1041', '1', '1420', '78', '999', '-1', '1', '9', '9999', '9999', '-1');</v>
      </c>
      <c r="U1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'1041', '1', '1420', '78', '999', '-1', '1', '9', '9999', '9999', '-1' FROM DUAL) WHERE FORMATTER = 'ACLT24fmt' AND RULE_NUM = '8';</v>
      </c>
    </row>
    <row r="12" spans="1:21" ht="14.5" customHeight="1" x14ac:dyDescent="0.35">
      <c r="A12" s="2" t="s">
        <v>1687</v>
      </c>
      <c r="B12" t="s">
        <v>35</v>
      </c>
      <c r="C12" s="2" t="s">
        <v>1688</v>
      </c>
      <c r="D12" s="2" t="s">
        <v>612</v>
      </c>
      <c r="E12" t="s">
        <v>1354</v>
      </c>
      <c r="F12" t="s">
        <v>142</v>
      </c>
      <c r="G12" t="s">
        <v>35</v>
      </c>
      <c r="H12" t="s">
        <v>1699</v>
      </c>
      <c r="I12" t="s">
        <v>207</v>
      </c>
      <c r="J12" t="s">
        <v>1354</v>
      </c>
      <c r="K12" t="s">
        <v>612</v>
      </c>
      <c r="L12" t="s">
        <v>13</v>
      </c>
      <c r="M12" t="s">
        <v>35</v>
      </c>
      <c r="N12" s="2" t="s">
        <v>1691</v>
      </c>
      <c r="O12" s="2" t="s">
        <v>1691</v>
      </c>
      <c r="P12" s="2" t="s">
        <v>612</v>
      </c>
      <c r="Q12" s="2"/>
      <c r="T1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'9', 'I', '-1', '999', '51', '9', '1430', '79', '999', '-1', '0', '9', '9999', '9999', '-1');</v>
      </c>
      <c r="U1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'1430', '79', '999', '-1', '0', '9', '9999', '9999', '-1' FROM DUAL) WHERE FORMATTER = 'ACLT24fmt' AND RULE_NUM = '9';</v>
      </c>
    </row>
    <row r="13" spans="1:21" ht="14.5" customHeight="1" x14ac:dyDescent="0.35">
      <c r="A13" s="2" t="s">
        <v>1687</v>
      </c>
      <c r="B13" t="s">
        <v>37</v>
      </c>
      <c r="C13" s="2" t="s">
        <v>1688</v>
      </c>
      <c r="D13" s="2" t="s">
        <v>612</v>
      </c>
      <c r="E13" t="s">
        <v>1354</v>
      </c>
      <c r="F13" t="s">
        <v>1697</v>
      </c>
      <c r="G13" t="s">
        <v>12</v>
      </c>
      <c r="H13" t="s">
        <v>1699</v>
      </c>
      <c r="I13" t="s">
        <v>209</v>
      </c>
      <c r="J13" t="s">
        <v>1354</v>
      </c>
      <c r="K13" t="s">
        <v>194</v>
      </c>
      <c r="L13" t="s">
        <v>12</v>
      </c>
      <c r="M13" t="s">
        <v>35</v>
      </c>
      <c r="N13" s="2" t="s">
        <v>1691</v>
      </c>
      <c r="O13" s="2" t="s">
        <v>1691</v>
      </c>
      <c r="P13" s="2" t="s">
        <v>612</v>
      </c>
      <c r="Q13" s="2"/>
      <c r="T1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'10', 'I', '-1', '999', '1041', '1', '1430', '80', '999', '73', '1', '9', '9999', '9999', '-1');</v>
      </c>
      <c r="U1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'1', '1430', '80', '999', '73', '1', '9', '9999', '9999', '-1' FROM DUAL) WHERE FORMATTER = 'ACLT24fmt' AND RULE_NUM = '10';</v>
      </c>
    </row>
    <row r="14" spans="1:21" ht="14.5" customHeight="1" x14ac:dyDescent="0.35">
      <c r="A14" s="2" t="s">
        <v>1687</v>
      </c>
      <c r="B14" t="s">
        <v>40</v>
      </c>
      <c r="C14" s="2" t="s">
        <v>1692</v>
      </c>
      <c r="D14" s="2" t="s">
        <v>612</v>
      </c>
      <c r="E14" t="s">
        <v>1354</v>
      </c>
      <c r="F14" t="s">
        <v>1693</v>
      </c>
      <c r="G14" t="s">
        <v>12</v>
      </c>
      <c r="H14" t="s">
        <v>1698</v>
      </c>
      <c r="I14" t="s">
        <v>165</v>
      </c>
      <c r="J14" t="s">
        <v>1354</v>
      </c>
      <c r="K14" t="s">
        <v>612</v>
      </c>
      <c r="L14" t="s">
        <v>12</v>
      </c>
      <c r="M14" t="s">
        <v>35</v>
      </c>
      <c r="N14" s="2" t="s">
        <v>1691</v>
      </c>
      <c r="O14" s="2" t="s">
        <v>1691</v>
      </c>
      <c r="P14" s="2" t="s">
        <v>612</v>
      </c>
      <c r="Q14" s="2"/>
      <c r="T1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'11', 'O', '-1', '999', '1031', '1', '1420', '81', '999', '-1', '1', '9', '9999', '9999', '-1');</v>
      </c>
      <c r="U1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'1', '1420', '81', '999', '-1', '1', '9', '9999', '9999', '-1' FROM DUAL) WHERE FORMATTER = 'ACLT24fmt' AND RULE_NUM = '11';</v>
      </c>
    </row>
    <row r="15" spans="1:21" ht="14.5" customHeight="1" x14ac:dyDescent="0.35">
      <c r="A15" s="2" t="s">
        <v>1687</v>
      </c>
      <c r="B15" t="s">
        <v>42</v>
      </c>
      <c r="C15" s="2" t="s">
        <v>1688</v>
      </c>
      <c r="D15" s="2" t="s">
        <v>612</v>
      </c>
      <c r="E15" t="s">
        <v>1354</v>
      </c>
      <c r="F15" t="s">
        <v>1693</v>
      </c>
      <c r="G15" t="s">
        <v>12</v>
      </c>
      <c r="H15" t="s">
        <v>1699</v>
      </c>
      <c r="I15" t="s">
        <v>30</v>
      </c>
      <c r="J15" t="s">
        <v>1354</v>
      </c>
      <c r="K15" t="s">
        <v>1690</v>
      </c>
      <c r="L15" t="s">
        <v>12</v>
      </c>
      <c r="M15" t="s">
        <v>35</v>
      </c>
      <c r="N15" s="2" t="s">
        <v>1691</v>
      </c>
      <c r="O15" s="2" t="s">
        <v>1691</v>
      </c>
      <c r="P15" s="2" t="s">
        <v>612</v>
      </c>
      <c r="Q15" s="2"/>
      <c r="T1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'12', 'I', '-1', '999', '1031', '1', '1430', '82', '999', '1035', '1', '9', '9999', '9999', '-1');</v>
      </c>
      <c r="U1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'1', '1430', '82', '999', '1035', '1', '9', '9999', '9999', '-1' FROM DUAL) WHERE FORMATTER = 'ACLT24fmt' AND RULE_NUM = '12';</v>
      </c>
    </row>
    <row r="16" spans="1:21" ht="14.5" customHeight="1" x14ac:dyDescent="0.35">
      <c r="A16" s="2" t="s">
        <v>1687</v>
      </c>
      <c r="B16" t="s">
        <v>44</v>
      </c>
      <c r="C16" s="2" t="s">
        <v>1692</v>
      </c>
      <c r="D16" s="2" t="s">
        <v>612</v>
      </c>
      <c r="E16" t="s">
        <v>1354</v>
      </c>
      <c r="F16" t="s">
        <v>1700</v>
      </c>
      <c r="G16" t="s">
        <v>13</v>
      </c>
      <c r="H16" t="s">
        <v>189</v>
      </c>
      <c r="I16" t="s">
        <v>228</v>
      </c>
      <c r="J16" t="s">
        <v>1354</v>
      </c>
      <c r="K16" t="s">
        <v>612</v>
      </c>
      <c r="L16" t="s">
        <v>35</v>
      </c>
      <c r="M16" t="s">
        <v>35</v>
      </c>
      <c r="N16" s="2" t="s">
        <v>1691</v>
      </c>
      <c r="O16" s="2" t="s">
        <v>1691</v>
      </c>
      <c r="P16" s="2" t="s">
        <v>612</v>
      </c>
      <c r="Q16" s="2"/>
      <c r="T1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'13', 'O', '-1', '999', '2016', '0', '1220', '88', '999', '-1', '9', '9', '9999', '9999', '-1');</v>
      </c>
      <c r="U1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'2016', '0', '1220', '88', '999', '-1', '9', '9', '9999', '9999', '-1' FROM DUAL) WHERE FORMATTER = 'ACLT24fmt' AND RULE_NUM = '13';</v>
      </c>
    </row>
    <row r="17" spans="1:21" ht="14.5" customHeight="1" x14ac:dyDescent="0.35">
      <c r="A17" s="2" t="s">
        <v>1687</v>
      </c>
      <c r="B17" t="s">
        <v>47</v>
      </c>
      <c r="C17" s="2" t="s">
        <v>1688</v>
      </c>
      <c r="D17" s="2" t="s">
        <v>612</v>
      </c>
      <c r="E17" t="s">
        <v>1354</v>
      </c>
      <c r="F17" t="s">
        <v>142</v>
      </c>
      <c r="G17" t="s">
        <v>35</v>
      </c>
      <c r="H17" t="s">
        <v>1701</v>
      </c>
      <c r="I17" t="s">
        <v>174</v>
      </c>
      <c r="J17" t="s">
        <v>1354</v>
      </c>
      <c r="K17" t="s">
        <v>612</v>
      </c>
      <c r="L17" t="s">
        <v>13</v>
      </c>
      <c r="M17" t="s">
        <v>35</v>
      </c>
      <c r="N17" s="2" t="s">
        <v>1691</v>
      </c>
      <c r="O17" s="2" t="s">
        <v>1691</v>
      </c>
      <c r="P17" s="2" t="s">
        <v>612</v>
      </c>
      <c r="Q17" s="2"/>
      <c r="T1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'14', 'I', '-1', '999', '51', '9', '1230', '84', '999', '-1', '0', '9', '9999', '9999', '-1');</v>
      </c>
      <c r="U1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'1230', '84', '999', '-1', '0', '9', '9999', '9999', '-1' FROM DUAL) WHERE FORMATTER = 'ACLT24fmt' AND RULE_NUM = '14';</v>
      </c>
    </row>
    <row r="18" spans="1:21" ht="14.5" customHeight="1" x14ac:dyDescent="0.35">
      <c r="A18" s="2" t="s">
        <v>1687</v>
      </c>
      <c r="B18" t="s">
        <v>50</v>
      </c>
      <c r="C18" s="2" t="s">
        <v>1688</v>
      </c>
      <c r="D18" s="2" t="s">
        <v>612</v>
      </c>
      <c r="E18" t="s">
        <v>1354</v>
      </c>
      <c r="F18" t="s">
        <v>1700</v>
      </c>
      <c r="G18" t="s">
        <v>35</v>
      </c>
      <c r="H18" t="s">
        <v>1701</v>
      </c>
      <c r="I18" t="s">
        <v>220</v>
      </c>
      <c r="J18" t="s">
        <v>1354</v>
      </c>
      <c r="K18" t="s">
        <v>1702</v>
      </c>
      <c r="L18" t="s">
        <v>13</v>
      </c>
      <c r="M18" t="s">
        <v>35</v>
      </c>
      <c r="N18" s="2" t="s">
        <v>1691</v>
      </c>
      <c r="O18" s="2" t="s">
        <v>1691</v>
      </c>
      <c r="P18" s="2" t="s">
        <v>612</v>
      </c>
      <c r="Q18" s="2"/>
      <c r="T1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'15', 'I', '-1', '999', '2016', '9', '1230', '85', '999', '2017', '0', '9', '9999', '9999', '-1');</v>
      </c>
      <c r="U1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'2016', '9', '1230', '85', '999', '2017', '0', '9', '9999', '9999', '-1' FROM DUAL) WHERE FORMATTER = 'ACLT24fmt' AND RULE_NUM = '15';</v>
      </c>
    </row>
    <row r="19" spans="1:21" ht="14.5" customHeight="1" x14ac:dyDescent="0.35">
      <c r="A19" s="2" t="s">
        <v>1687</v>
      </c>
      <c r="B19" t="s">
        <v>53</v>
      </c>
      <c r="C19" s="2" t="s">
        <v>1692</v>
      </c>
      <c r="D19" s="2" t="s">
        <v>612</v>
      </c>
      <c r="E19" t="s">
        <v>1354</v>
      </c>
      <c r="F19" t="s">
        <v>1700</v>
      </c>
      <c r="G19" t="s">
        <v>12</v>
      </c>
      <c r="H19" t="s">
        <v>1698</v>
      </c>
      <c r="I19" t="s">
        <v>205</v>
      </c>
      <c r="J19" t="s">
        <v>1354</v>
      </c>
      <c r="K19" t="s">
        <v>612</v>
      </c>
      <c r="L19" t="s">
        <v>35</v>
      </c>
      <c r="M19" t="s">
        <v>35</v>
      </c>
      <c r="N19" s="2" t="s">
        <v>1691</v>
      </c>
      <c r="O19" s="2" t="s">
        <v>1691</v>
      </c>
      <c r="P19" s="2" t="s">
        <v>612</v>
      </c>
      <c r="Q19" s="2"/>
      <c r="T1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'16', 'O', '-1', '999', '2016', '1', '1420', '78', '999', '-1', '9', '9', '9999', '9999', '-1');</v>
      </c>
      <c r="U1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'2016', '1', '1420', '78', '999', '-1', '9', '9', '9999', '9999', '-1' FROM DUAL) WHERE FORMATTER = 'ACLT24fmt' AND RULE_NUM = '16';</v>
      </c>
    </row>
    <row r="20" spans="1:21" ht="14.5" customHeight="1" x14ac:dyDescent="0.35">
      <c r="A20" s="2" t="s">
        <v>1687</v>
      </c>
      <c r="B20" t="s">
        <v>56</v>
      </c>
      <c r="C20" s="2" t="s">
        <v>1688</v>
      </c>
      <c r="D20" s="2" t="s">
        <v>612</v>
      </c>
      <c r="E20" t="s">
        <v>1354</v>
      </c>
      <c r="F20" t="s">
        <v>1700</v>
      </c>
      <c r="G20" t="s">
        <v>12</v>
      </c>
      <c r="H20" t="s">
        <v>1699</v>
      </c>
      <c r="I20" t="s">
        <v>33</v>
      </c>
      <c r="J20" t="s">
        <v>1354</v>
      </c>
      <c r="K20" t="s">
        <v>1702</v>
      </c>
      <c r="L20" t="s">
        <v>12</v>
      </c>
      <c r="M20" t="s">
        <v>35</v>
      </c>
      <c r="N20" s="2" t="s">
        <v>1691</v>
      </c>
      <c r="O20" s="2" t="s">
        <v>1691</v>
      </c>
      <c r="P20" s="2" t="s">
        <v>612</v>
      </c>
      <c r="Q20" s="2"/>
      <c r="T2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'17', 'I', '-1', '999', '2016', '1', '1430', '87', '999', '2017', '1', '9', '9999', '9999', '-1');</v>
      </c>
      <c r="U2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'2016', '1', '1430', '87', '999', '2017', '1', '9', '9999', '9999', '-1' FROM DUAL) WHERE FORMATTER = 'ACLT24fmt' AND RULE_NUM = '17';</v>
      </c>
    </row>
    <row r="21" spans="1:21" ht="14.5" customHeight="1" x14ac:dyDescent="0.35">
      <c r="A21" s="2" t="s">
        <v>1687</v>
      </c>
      <c r="B21" t="s">
        <v>59</v>
      </c>
      <c r="C21" s="2" t="s">
        <v>1692</v>
      </c>
      <c r="D21" s="2" t="s">
        <v>612</v>
      </c>
      <c r="E21" t="s">
        <v>1354</v>
      </c>
      <c r="F21" t="s">
        <v>145</v>
      </c>
      <c r="G21" t="s">
        <v>13</v>
      </c>
      <c r="H21" t="s">
        <v>1694</v>
      </c>
      <c r="I21" t="s">
        <v>194</v>
      </c>
      <c r="J21" t="s">
        <v>1354</v>
      </c>
      <c r="K21" t="s">
        <v>612</v>
      </c>
      <c r="L21" t="s">
        <v>35</v>
      </c>
      <c r="M21" t="s">
        <v>35</v>
      </c>
      <c r="N21" s="2" t="s">
        <v>1691</v>
      </c>
      <c r="O21" s="2" t="s">
        <v>1691</v>
      </c>
      <c r="P21" s="2" t="s">
        <v>612</v>
      </c>
      <c r="Q21" s="2"/>
      <c r="T2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'18', 'O', '-1', '999', '800', '0', '1804', '73', '999', '-1', '9', '9', '9999', '9999', '-1');</v>
      </c>
      <c r="U2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'800', '0', '1804', '73', '999', '-1', '9', '9', '9999', '9999', '-1' FROM DUAL) WHERE FORMATTER = 'ACLT24fmt' AND RULE_NUM = '18';</v>
      </c>
    </row>
    <row r="22" spans="1:21" ht="14.5" customHeight="1" x14ac:dyDescent="0.35">
      <c r="A22" s="2" t="s">
        <v>1687</v>
      </c>
      <c r="B22" t="s">
        <v>62</v>
      </c>
      <c r="C22" s="2" t="s">
        <v>1692</v>
      </c>
      <c r="D22" s="2" t="s">
        <v>612</v>
      </c>
      <c r="E22" t="s">
        <v>1354</v>
      </c>
      <c r="F22" t="s">
        <v>1697</v>
      </c>
      <c r="G22" t="s">
        <v>13</v>
      </c>
      <c r="H22" t="s">
        <v>189</v>
      </c>
      <c r="I22" t="s">
        <v>228</v>
      </c>
      <c r="J22" t="s">
        <v>1354</v>
      </c>
      <c r="K22" t="s">
        <v>612</v>
      </c>
      <c r="L22" t="s">
        <v>35</v>
      </c>
      <c r="M22" t="s">
        <v>35</v>
      </c>
      <c r="N22" s="2" t="s">
        <v>1691</v>
      </c>
      <c r="O22" s="2" t="s">
        <v>1691</v>
      </c>
      <c r="P22" s="2" t="s">
        <v>612</v>
      </c>
      <c r="Q22" s="2"/>
      <c r="T2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'19', 'O', '-1', '999', '1041', '0', '1220', '88', '999', '-1', '9', '9', '9999', '9999', '-1');</v>
      </c>
      <c r="U2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'1041', '0', '1220', '88', '999', '-1', '9', '9', '9999', '9999', '-1' FROM DUAL) WHERE FORMATTER = 'ACLT24fmt' AND RULE_NUM = '19';</v>
      </c>
    </row>
    <row r="23" spans="1:21" x14ac:dyDescent="0.35">
      <c r="A23" s="2" t="s">
        <v>1687</v>
      </c>
      <c r="B23" t="s">
        <v>65</v>
      </c>
      <c r="C23" s="2" t="s">
        <v>1688</v>
      </c>
      <c r="D23" s="2" t="s">
        <v>612</v>
      </c>
      <c r="E23" t="s">
        <v>1354</v>
      </c>
      <c r="F23" t="s">
        <v>1697</v>
      </c>
      <c r="G23" t="s">
        <v>35</v>
      </c>
      <c r="H23" t="s">
        <v>1701</v>
      </c>
      <c r="I23" t="s">
        <v>220</v>
      </c>
      <c r="J23" t="s">
        <v>1354</v>
      </c>
      <c r="K23" t="s">
        <v>194</v>
      </c>
      <c r="L23" t="s">
        <v>13</v>
      </c>
      <c r="M23" t="s">
        <v>35</v>
      </c>
      <c r="N23" s="2" t="s">
        <v>1691</v>
      </c>
      <c r="O23" s="2" t="s">
        <v>1691</v>
      </c>
      <c r="P23" s="2" t="s">
        <v>612</v>
      </c>
      <c r="Q23" s="2"/>
      <c r="T2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'20', 'I', '-1', '999', '1041', '9', '1230', '85', '999', '73', '0', '9', '9999', '9999', '-1');</v>
      </c>
      <c r="U2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'9', '1230', '85', '999', '73', '0', '9', '9999', '9999', '-1' FROM DUAL) WHERE FORMATTER = 'ACLT24fmt' AND RULE_NUM = '20';</v>
      </c>
    </row>
    <row r="24" spans="1:21" x14ac:dyDescent="0.35">
      <c r="A24" s="2" t="s">
        <v>1687</v>
      </c>
      <c r="B24" t="s">
        <v>68</v>
      </c>
      <c r="C24" s="2" t="s">
        <v>1692</v>
      </c>
      <c r="D24" s="2" t="s">
        <v>612</v>
      </c>
      <c r="E24" t="s">
        <v>1354</v>
      </c>
      <c r="F24" t="s">
        <v>1703</v>
      </c>
      <c r="G24" t="s">
        <v>13</v>
      </c>
      <c r="H24" t="s">
        <v>189</v>
      </c>
      <c r="I24" t="s">
        <v>216</v>
      </c>
      <c r="J24" t="s">
        <v>1354</v>
      </c>
      <c r="K24" t="s">
        <v>612</v>
      </c>
      <c r="L24" t="s">
        <v>35</v>
      </c>
      <c r="M24" t="s">
        <v>35</v>
      </c>
      <c r="N24" s="2" t="s">
        <v>1691</v>
      </c>
      <c r="O24" s="2" t="s">
        <v>1691</v>
      </c>
      <c r="P24" s="2" t="s">
        <v>612</v>
      </c>
      <c r="Q24" s="2"/>
      <c r="T2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'21', 'O', '-1', '999', '2116', '0', '1220', '83', '999', '-1', '9', '9', '9999', '9999', '-1');</v>
      </c>
      <c r="U2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'2116', '0', '1220', '83', '999', '-1', '9', '9', '9999', '9999', '-1' FROM DUAL) WHERE FORMATTER = 'ACLT24fmt' AND RULE_NUM = '21';</v>
      </c>
    </row>
    <row r="25" spans="1:21" x14ac:dyDescent="0.35">
      <c r="A25" s="2" t="s">
        <v>1687</v>
      </c>
      <c r="B25" t="s">
        <v>71</v>
      </c>
      <c r="C25" s="2" t="s">
        <v>1688</v>
      </c>
      <c r="D25" s="2" t="s">
        <v>612</v>
      </c>
      <c r="E25" t="s">
        <v>1354</v>
      </c>
      <c r="F25" t="s">
        <v>1703</v>
      </c>
      <c r="G25" t="s">
        <v>13</v>
      </c>
      <c r="H25" t="s">
        <v>1701</v>
      </c>
      <c r="I25" t="s">
        <v>220</v>
      </c>
      <c r="J25" t="s">
        <v>1354</v>
      </c>
      <c r="K25" t="s">
        <v>1704</v>
      </c>
      <c r="L25" t="s">
        <v>13</v>
      </c>
      <c r="M25" t="s">
        <v>35</v>
      </c>
      <c r="N25" s="2" t="s">
        <v>1691</v>
      </c>
      <c r="O25" s="2" t="s">
        <v>1691</v>
      </c>
      <c r="P25" s="2" t="s">
        <v>612</v>
      </c>
      <c r="Q25" s="2"/>
      <c r="T2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'22', 'I', '-1', '999', '2116', '0', '1230', '85', '999', '2117', '0', '9', '9999', '9999', '-1');</v>
      </c>
      <c r="U2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'2116', '0', '1230', '85', '999', '2117', '0', '9', '9999', '9999', '-1' FROM DUAL) WHERE FORMATTER = 'ACLT24fmt' AND RULE_NUM = '22';</v>
      </c>
    </row>
    <row r="26" spans="1:21" x14ac:dyDescent="0.35">
      <c r="A26" s="2" t="s">
        <v>1687</v>
      </c>
      <c r="B26" t="s">
        <v>74</v>
      </c>
      <c r="C26" s="2" t="s">
        <v>1692</v>
      </c>
      <c r="D26" s="2" t="s">
        <v>612</v>
      </c>
      <c r="E26" t="s">
        <v>1354</v>
      </c>
      <c r="F26" t="s">
        <v>1693</v>
      </c>
      <c r="G26" t="s">
        <v>13</v>
      </c>
      <c r="H26" t="s">
        <v>1705</v>
      </c>
      <c r="I26" t="s">
        <v>20</v>
      </c>
      <c r="J26" t="s">
        <v>1354</v>
      </c>
      <c r="K26" t="s">
        <v>612</v>
      </c>
      <c r="L26" t="s">
        <v>35</v>
      </c>
      <c r="M26" t="s">
        <v>35</v>
      </c>
      <c r="N26" s="2" t="s">
        <v>1706</v>
      </c>
      <c r="O26" s="2" t="s">
        <v>588</v>
      </c>
      <c r="P26" s="2" t="s">
        <v>612</v>
      </c>
      <c r="Q26" s="2"/>
      <c r="T2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'23', 'O', '-1', '999', '1031', '0', '1100', '4', '999', '-1', '9', '9', '9012', '1001', '-1');</v>
      </c>
      <c r="U2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'0', '1100', '4', '999', '-1', '9', '9', '9012', '1001', '-1' FROM DUAL) WHERE FORMATTER = 'ACLT24fmt' AND RULE_NUM = '23';</v>
      </c>
    </row>
    <row r="27" spans="1:21" x14ac:dyDescent="0.35">
      <c r="A27" s="2" t="s">
        <v>1687</v>
      </c>
      <c r="B27" t="s">
        <v>77</v>
      </c>
      <c r="C27" s="2" t="s">
        <v>1688</v>
      </c>
      <c r="D27" s="2" t="s">
        <v>612</v>
      </c>
      <c r="E27" t="s">
        <v>1354</v>
      </c>
      <c r="F27" t="s">
        <v>142</v>
      </c>
      <c r="G27" t="s">
        <v>35</v>
      </c>
      <c r="H27" t="s">
        <v>1707</v>
      </c>
      <c r="I27" t="s">
        <v>12</v>
      </c>
      <c r="J27" t="s">
        <v>1354</v>
      </c>
      <c r="K27" t="s">
        <v>1690</v>
      </c>
      <c r="L27" t="s">
        <v>13</v>
      </c>
      <c r="M27" t="s">
        <v>35</v>
      </c>
      <c r="N27" s="2" t="s">
        <v>1691</v>
      </c>
      <c r="O27" s="2" t="s">
        <v>1691</v>
      </c>
      <c r="P27" s="2" t="s">
        <v>612</v>
      </c>
      <c r="Q27" s="2"/>
      <c r="T2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'24', 'I', '-1', '999', '51', '9', '1110', '1', '999', '1035', '0', '9', '9999', '9999', '-1');</v>
      </c>
      <c r="U2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'1110', '1', '999', '1035', '0', '9', '9999', '9999', '-1' FROM DUAL) WHERE FORMATTER = 'ACLT24fmt' AND RULE_NUM = '24';</v>
      </c>
    </row>
    <row r="28" spans="1:21" x14ac:dyDescent="0.35">
      <c r="A28" s="2" t="s">
        <v>1687</v>
      </c>
      <c r="B28" t="s">
        <v>72</v>
      </c>
      <c r="C28" s="2" t="s">
        <v>1688</v>
      </c>
      <c r="D28" s="2" t="s">
        <v>612</v>
      </c>
      <c r="E28" t="s">
        <v>1354</v>
      </c>
      <c r="F28" t="s">
        <v>1693</v>
      </c>
      <c r="G28" t="s">
        <v>35</v>
      </c>
      <c r="H28" t="s">
        <v>1707</v>
      </c>
      <c r="I28" t="s">
        <v>12</v>
      </c>
      <c r="J28" t="s">
        <v>1354</v>
      </c>
      <c r="K28" t="s">
        <v>1690</v>
      </c>
      <c r="L28" t="s">
        <v>13</v>
      </c>
      <c r="M28" t="s">
        <v>35</v>
      </c>
      <c r="N28" s="2" t="s">
        <v>1691</v>
      </c>
      <c r="O28" s="2" t="s">
        <v>1691</v>
      </c>
      <c r="P28" s="2" t="s">
        <v>612</v>
      </c>
      <c r="Q28" s="2"/>
      <c r="T2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'25', 'I', '-1', '999', '1031', '9', '1110', '1', '999', '1035', '0', '9', '9999', '9999', '-1');</v>
      </c>
      <c r="U2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'1110', '1', '999', '1035', '0', '9', '9999', '9999', '-1' FROM DUAL) WHERE FORMATTER = 'ACLT24fmt' AND RULE_NUM = '25';</v>
      </c>
    </row>
    <row r="29" spans="1:21" x14ac:dyDescent="0.35">
      <c r="A29" s="2" t="s">
        <v>1687</v>
      </c>
      <c r="B29" t="s">
        <v>82</v>
      </c>
      <c r="C29" s="2" t="s">
        <v>1688</v>
      </c>
      <c r="D29" s="2" t="s">
        <v>612</v>
      </c>
      <c r="E29" t="s">
        <v>1354</v>
      </c>
      <c r="F29" t="s">
        <v>1703</v>
      </c>
      <c r="G29" t="s">
        <v>12</v>
      </c>
      <c r="H29" t="s">
        <v>1699</v>
      </c>
      <c r="I29" t="s">
        <v>33</v>
      </c>
      <c r="J29" t="s">
        <v>1354</v>
      </c>
      <c r="K29" t="s">
        <v>1704</v>
      </c>
      <c r="L29" t="s">
        <v>12</v>
      </c>
      <c r="M29" t="s">
        <v>35</v>
      </c>
      <c r="N29" s="2" t="s">
        <v>1691</v>
      </c>
      <c r="O29" s="2" t="s">
        <v>1691</v>
      </c>
      <c r="P29" s="2" t="s">
        <v>612</v>
      </c>
      <c r="Q29" s="2"/>
      <c r="T2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'26', 'I', '-1', '999', '2116', '1', '1430', '87', '999', '2117', '1', '9', '9999', '9999', '-1');</v>
      </c>
      <c r="U2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'2116', '1', '1430', '87', '999', '2117', '1', '9', '9999', '9999', '-1' FROM DUAL) WHERE FORMATTER = 'ACLT24fmt' AND RULE_NUM = '26';</v>
      </c>
    </row>
    <row r="30" spans="1:21" x14ac:dyDescent="0.35">
      <c r="A30" s="2" t="s">
        <v>1687</v>
      </c>
      <c r="B30" t="s">
        <v>85</v>
      </c>
      <c r="C30" s="2" t="s">
        <v>1692</v>
      </c>
      <c r="D30" s="2" t="s">
        <v>612</v>
      </c>
      <c r="E30" t="s">
        <v>1354</v>
      </c>
      <c r="F30" t="s">
        <v>1703</v>
      </c>
      <c r="G30" t="s">
        <v>12</v>
      </c>
      <c r="H30" t="s">
        <v>1698</v>
      </c>
      <c r="I30" t="s">
        <v>223</v>
      </c>
      <c r="J30" t="s">
        <v>1354</v>
      </c>
      <c r="K30" t="s">
        <v>612</v>
      </c>
      <c r="L30" t="s">
        <v>35</v>
      </c>
      <c r="M30" t="s">
        <v>35</v>
      </c>
      <c r="N30" s="2" t="s">
        <v>1691</v>
      </c>
      <c r="O30" s="2" t="s">
        <v>1691</v>
      </c>
      <c r="P30" s="2" t="s">
        <v>612</v>
      </c>
      <c r="Q30" s="2"/>
      <c r="T3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'27', 'O', '-1', '999', '2116', '1', '1420', '86', '999', '-1', '9', '9', '9999', '9999', '-1');</v>
      </c>
      <c r="U3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'2116', '1', '1420', '86', '999', '-1', '9', '9', '9999', '9999', '-1' FROM DUAL) WHERE FORMATTER = 'ACLT24fmt' AND RULE_NUM = '27';</v>
      </c>
    </row>
    <row r="31" spans="1:21" x14ac:dyDescent="0.35">
      <c r="A31" s="2" t="s">
        <v>1687</v>
      </c>
      <c r="B31" t="s">
        <v>88</v>
      </c>
      <c r="C31" s="2" t="s">
        <v>1692</v>
      </c>
      <c r="D31" s="2" t="s">
        <v>612</v>
      </c>
      <c r="E31" t="s">
        <v>1354</v>
      </c>
      <c r="F31" t="s">
        <v>1693</v>
      </c>
      <c r="G31" t="s">
        <v>13</v>
      </c>
      <c r="H31" t="s">
        <v>1705</v>
      </c>
      <c r="I31" t="s">
        <v>20</v>
      </c>
      <c r="J31" t="s">
        <v>1354</v>
      </c>
      <c r="K31" t="s">
        <v>612</v>
      </c>
      <c r="L31" t="s">
        <v>35</v>
      </c>
      <c r="M31" t="s">
        <v>35</v>
      </c>
      <c r="N31" s="2" t="s">
        <v>1708</v>
      </c>
      <c r="O31" s="2" t="s">
        <v>588</v>
      </c>
      <c r="P31" s="2" t="s">
        <v>612</v>
      </c>
      <c r="Q31" s="2"/>
      <c r="T3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'28', 'O', '-1', '999', '1031', '0', '1100', '4', '999', '-1', '9', '9', '9002', '1001', '-1');</v>
      </c>
      <c r="U3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'0', '1100', '4', '999', '-1', '9', '9', '9002', '1001', '-1' FROM DUAL) WHERE FORMATTER = 'ACLT24fmt' AND RULE_NUM = '28';</v>
      </c>
    </row>
    <row r="32" spans="1:21" x14ac:dyDescent="0.35">
      <c r="A32" s="2" t="s">
        <v>1687</v>
      </c>
      <c r="B32" t="s">
        <v>90</v>
      </c>
      <c r="C32" s="2" t="s">
        <v>1692</v>
      </c>
      <c r="D32" s="2" t="s">
        <v>612</v>
      </c>
      <c r="E32" t="s">
        <v>1354</v>
      </c>
      <c r="F32" t="s">
        <v>1693</v>
      </c>
      <c r="G32" t="s">
        <v>13</v>
      </c>
      <c r="H32" t="s">
        <v>1705</v>
      </c>
      <c r="I32" t="s">
        <v>20</v>
      </c>
      <c r="J32" t="s">
        <v>1354</v>
      </c>
      <c r="K32" t="s">
        <v>612</v>
      </c>
      <c r="L32" t="s">
        <v>35</v>
      </c>
      <c r="M32" t="s">
        <v>35</v>
      </c>
      <c r="N32" s="2" t="s">
        <v>1709</v>
      </c>
      <c r="O32" s="2" t="s">
        <v>588</v>
      </c>
      <c r="P32" s="2" t="s">
        <v>612</v>
      </c>
      <c r="Q32" s="2"/>
      <c r="T3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'29', 'O', '-1', '999', '1031', '0', '1100', '4', '999', '-1', '9', '9', '9001', '1001', '-1');</v>
      </c>
      <c r="U3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'0', '1100', '4', '999', '-1', '9', '9', '9001', '1001', '-1' FROM DUAL) WHERE FORMATTER = 'ACLT24fmt' AND RULE_NUM = '29';</v>
      </c>
    </row>
    <row r="33" spans="1:21" x14ac:dyDescent="0.35">
      <c r="A33" s="2" t="s">
        <v>1687</v>
      </c>
      <c r="B33" t="s">
        <v>92</v>
      </c>
      <c r="C33" s="2" t="s">
        <v>1692</v>
      </c>
      <c r="D33" s="2" t="s">
        <v>612</v>
      </c>
      <c r="E33" t="s">
        <v>504</v>
      </c>
      <c r="F33" t="s">
        <v>1697</v>
      </c>
      <c r="G33" t="s">
        <v>13</v>
      </c>
      <c r="H33" t="s">
        <v>870</v>
      </c>
      <c r="I33" t="s">
        <v>191</v>
      </c>
      <c r="J33" t="s">
        <v>1354</v>
      </c>
      <c r="K33" t="s">
        <v>612</v>
      </c>
      <c r="L33" t="s">
        <v>35</v>
      </c>
      <c r="M33" t="s">
        <v>35</v>
      </c>
      <c r="N33" s="2" t="s">
        <v>588</v>
      </c>
      <c r="O33" s="2" t="s">
        <v>588</v>
      </c>
      <c r="P33" s="2" t="s">
        <v>612</v>
      </c>
      <c r="Q33" s="2"/>
      <c r="T3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'30', 'O', '-1', '737', '1041', '0', '1200', '72', '999', '-1', '9', '9', '1001', '1001', '-1');</v>
      </c>
      <c r="U3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'737', '1041', '0', '1200', '72', '999', '-1', '9', '9', '1001', '1001', '-1' FROM DUAL) WHERE FORMATTER = 'ACLT24fmt' AND RULE_NUM = '30';</v>
      </c>
    </row>
    <row r="34" spans="1:21" x14ac:dyDescent="0.35">
      <c r="A34" s="2" t="s">
        <v>1687</v>
      </c>
      <c r="B34" t="s">
        <v>95</v>
      </c>
      <c r="C34" s="2" t="s">
        <v>1688</v>
      </c>
      <c r="D34" s="2" t="s">
        <v>612</v>
      </c>
      <c r="E34" t="s">
        <v>1354</v>
      </c>
      <c r="F34" t="s">
        <v>142</v>
      </c>
      <c r="G34" t="s">
        <v>35</v>
      </c>
      <c r="H34" t="s">
        <v>1689</v>
      </c>
      <c r="I34" t="s">
        <v>185</v>
      </c>
      <c r="J34" t="s">
        <v>1354</v>
      </c>
      <c r="K34" t="s">
        <v>1690</v>
      </c>
      <c r="L34" t="s">
        <v>13</v>
      </c>
      <c r="M34" t="s">
        <v>35</v>
      </c>
      <c r="N34" s="2" t="s">
        <v>1691</v>
      </c>
      <c r="O34" s="2" t="s">
        <v>1691</v>
      </c>
      <c r="P34" s="2" t="s">
        <v>612</v>
      </c>
      <c r="Q34" s="2"/>
      <c r="T3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'31', 'I', '-1', '999', '51', '9', '1210', '70', '999', '1035', '0', '9', '9999', '9999', '-1');</v>
      </c>
      <c r="U3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'1210', '70', '999', '1035', '0', '9', '9999', '9999', '-1' FROM DUAL) WHERE FORMATTER = 'ACLT24fmt' AND RULE_NUM = '31';</v>
      </c>
    </row>
    <row r="35" spans="1:21" x14ac:dyDescent="0.35">
      <c r="A35" s="2" t="s">
        <v>1687</v>
      </c>
      <c r="B35" t="s">
        <v>98</v>
      </c>
      <c r="C35" s="2" t="s">
        <v>1688</v>
      </c>
      <c r="D35" s="2" t="s">
        <v>612</v>
      </c>
      <c r="E35" t="s">
        <v>504</v>
      </c>
      <c r="F35" t="s">
        <v>1697</v>
      </c>
      <c r="G35" t="s">
        <v>35</v>
      </c>
      <c r="H35" t="s">
        <v>1689</v>
      </c>
      <c r="I35" t="s">
        <v>202</v>
      </c>
      <c r="J35" t="s">
        <v>1354</v>
      </c>
      <c r="K35" t="s">
        <v>194</v>
      </c>
      <c r="L35" t="s">
        <v>13</v>
      </c>
      <c r="M35" t="s">
        <v>35</v>
      </c>
      <c r="N35" s="2" t="s">
        <v>588</v>
      </c>
      <c r="O35" s="2" t="s">
        <v>588</v>
      </c>
      <c r="P35" s="2" t="s">
        <v>612</v>
      </c>
      <c r="Q35" s="2"/>
      <c r="T3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('ACLT24fmt', '32', 'I', '-1', '737', '1041', '9', '1210', '77', '999', '73', '0', '9', '1001', '1001', '-1');</v>
      </c>
      <c r="U3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'737', '1041', '9', '1210', '77', '999', '73', '0', '9', '1001', '1001', '-1' FROM DUAL) WHERE FORMATTER = 'ACLT24fmt' AND RULE_NUM = '32';</v>
      </c>
    </row>
    <row r="36" spans="1:21" x14ac:dyDescent="0.35">
      <c r="A36" s="2" t="s">
        <v>1687</v>
      </c>
      <c r="B36" t="s">
        <v>101</v>
      </c>
      <c r="C36" s="2" t="s">
        <v>1692</v>
      </c>
      <c r="D36" s="2" t="s">
        <v>612</v>
      </c>
      <c r="E36" t="s">
        <v>1354</v>
      </c>
      <c r="F36" t="s">
        <v>1700</v>
      </c>
      <c r="G36" t="s">
        <v>13</v>
      </c>
      <c r="H36" t="s">
        <v>1710</v>
      </c>
      <c r="I36" t="s">
        <v>228</v>
      </c>
      <c r="J36" t="s">
        <v>1354</v>
      </c>
      <c r="K36" t="s">
        <v>612</v>
      </c>
      <c r="L36" t="s">
        <v>35</v>
      </c>
      <c r="M36" t="s">
        <v>35</v>
      </c>
      <c r="N36" s="2" t="s">
        <v>1706</v>
      </c>
      <c r="O36" s="2" t="s">
        <v>588</v>
      </c>
      <c r="P36" s="2" t="s">
        <v>612</v>
      </c>
      <c r="Q36" s="2"/>
      <c r="T36" t="str">
        <f t="shared" ref="T36:T69" si="2">"Insert into UFMT_FORMAT_SELECT (FORMATTER, RULE_NUM, ROUTE_TYPE, SERVICE_ID_IN, TRANS_TYPE_IN,  MSG_TYPE_IN, REVERSAL_IN, MTI, FORMAT_ID, TRANS_TYPE_OUT,  MSG_TYPE_OUT, REVERSAL_OUT, FINTRAN_IN, ACQ_INST_IN, ISS_INST_IN, SERVICE_TYPE_IN) Values ('"&amp;A36&amp;"', '"&amp;B36&amp;"', '"&amp;C36&amp;"', '"&amp;D36&amp;"', '"&amp;E36&amp;"', '"&amp;F36&amp;"', '"&amp;G36&amp;"', '"&amp;H36&amp;"', '"&amp;I36&amp;"', '"&amp;J36&amp;"', '"&amp;K36&amp;"', '"&amp;L36&amp;"', '"&amp;M36&amp;"', '"&amp;N36&amp;"', '"&amp;O36&amp;"', '"&amp;P36&amp;"');"</f>
        <v>Insert into UFMT_FORMAT_SELECT (FORMATTER, RULE_NUM, ROUTE_TYPE, SERVICE_ID_IN, TRANS_TYPE_IN,  MSG_TYPE_IN, REVERSAL_IN, MTI, FORMAT_ID, TRANS_TYPE_OUT,  MSG_TYPE_OUT, REVERSAL_OUT, FINTRAN_IN, ACQ_INST_IN, ISS_INST_IN, SERVICE_TYPE_IN) Values ('ACLT24fmt', '33', 'O', '-1', '999', '2016', '0', '1120', '88', '999', '-1', '9', '9', '9012', '1001', '-1');</v>
      </c>
      <c r="U36" t="str">
        <f t="shared" ref="U36:U69" si="3">"UPDATE UFMT_FORMAT_SELECT SET (ROUTE_TYPE, SERVICE_ID_IN, TRANS_TYPE_IN, MSG_TYPE_IN, REVERSAL_IN, MTI, FORMAT_ID, TRANS_TYPE_OUT,  MSG_TYPE_OUT, REVERSAL_OUT, FINTRAN_IN, ACQ_INST_IN, ISS_INST_IN,  SERVICE_TYPE_IN)= (SELECT '"&amp;C36&amp;"', '"&amp;D36&amp;"', '"&amp;E36&amp;"', '"&amp;F36&amp;"', '"&amp;G36&amp;"', '"&amp;H36&amp;"', '"&amp;I36&amp;"', '"&amp;J36&amp;"', '"&amp;K36&amp;"', '"&amp;L36&amp;"', '"&amp;M36&amp;"', '"&amp;N36&amp;"', '"&amp;O36&amp;"', '"&amp;P36&amp;"' FROM DUAL) WHERE FORMATTER = '"&amp;A36&amp;"' AND RULE_NUM = '"&amp;B36&amp;"';"</f>
        <v>UPDATE UFMT_FORMAT_SELECT SET (ROUTE_TYPE, SERVICE_ID_IN, TRANS_TYPE_IN, MSG_TYPE_IN, REVERSAL_IN, MTI, FORMAT_ID, TRANS_TYPE_OUT,  MSG_TYPE_OUT, REVERSAL_OUT, FINTRAN_IN, ACQ_INST_IN, ISS_INST_IN,  SERVICE_TYPE_IN)= (SELECT 'O', '-1', '999', '2016', '0', '1120', '88', '999', '-1', '9', '9', '9012', '1001', '-1' FROM DUAL) WHERE FORMATTER = 'ACLT24fmt' AND RULE_NUM = '33';</v>
      </c>
    </row>
    <row r="37" spans="1:21" x14ac:dyDescent="0.35">
      <c r="A37" s="2" t="s">
        <v>1687</v>
      </c>
      <c r="B37" t="s">
        <v>104</v>
      </c>
      <c r="C37" s="2" t="s">
        <v>1688</v>
      </c>
      <c r="D37" s="2" t="s">
        <v>612</v>
      </c>
      <c r="E37" t="s">
        <v>1354</v>
      </c>
      <c r="F37" t="s">
        <v>142</v>
      </c>
      <c r="G37" t="s">
        <v>35</v>
      </c>
      <c r="H37" t="s">
        <v>600</v>
      </c>
      <c r="I37" t="s">
        <v>174</v>
      </c>
      <c r="J37" t="s">
        <v>1354</v>
      </c>
      <c r="K37" t="s">
        <v>612</v>
      </c>
      <c r="L37" t="s">
        <v>13</v>
      </c>
      <c r="M37" t="s">
        <v>35</v>
      </c>
      <c r="N37" s="2" t="s">
        <v>1691</v>
      </c>
      <c r="O37" s="2" t="s">
        <v>1691</v>
      </c>
      <c r="P37" s="2" t="s">
        <v>612</v>
      </c>
      <c r="Q37" s="2"/>
      <c r="T37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'34', 'I', '-1', '999', '51', '9', '1130', '84', '999', '-1', '0', '9', '9999', '9999', '-1');</v>
      </c>
      <c r="U37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'51', '9', '1130', '84', '999', '-1', '0', '9', '9999', '9999', '-1' FROM DUAL) WHERE FORMATTER = 'ACLT24fmt' AND RULE_NUM = '34';</v>
      </c>
    </row>
    <row r="38" spans="1:21" x14ac:dyDescent="0.35">
      <c r="A38" s="2" t="s">
        <v>1687</v>
      </c>
      <c r="B38" t="s">
        <v>93</v>
      </c>
      <c r="C38" s="2" t="s">
        <v>1688</v>
      </c>
      <c r="D38" s="2" t="s">
        <v>612</v>
      </c>
      <c r="E38" t="s">
        <v>1354</v>
      </c>
      <c r="F38" t="s">
        <v>1700</v>
      </c>
      <c r="G38" t="s">
        <v>35</v>
      </c>
      <c r="H38" t="s">
        <v>600</v>
      </c>
      <c r="I38" t="s">
        <v>220</v>
      </c>
      <c r="J38" t="s">
        <v>1354</v>
      </c>
      <c r="K38" t="s">
        <v>1702</v>
      </c>
      <c r="L38" t="s">
        <v>13</v>
      </c>
      <c r="M38" t="s">
        <v>35</v>
      </c>
      <c r="N38" s="2" t="s">
        <v>1691</v>
      </c>
      <c r="O38" s="2" t="s">
        <v>1691</v>
      </c>
      <c r="P38" s="2" t="s">
        <v>612</v>
      </c>
      <c r="Q38" s="2"/>
      <c r="T38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'35', 'I', '-1', '999', '2016', '9', '1130', '85', '999', '2017', '0', '9', '9999', '9999', '-1');</v>
      </c>
      <c r="U38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'2016', '9', '1130', '85', '999', '2017', '0', '9', '9999', '9999', '-1' FROM DUAL) WHERE FORMATTER = 'ACLT24fmt' AND RULE_NUM = '35';</v>
      </c>
    </row>
    <row r="39" spans="1:21" x14ac:dyDescent="0.35">
      <c r="A39" s="2" t="s">
        <v>1687</v>
      </c>
      <c r="B39" t="s">
        <v>96</v>
      </c>
      <c r="C39" s="2" t="s">
        <v>1692</v>
      </c>
      <c r="D39" s="2" t="s">
        <v>612</v>
      </c>
      <c r="E39" t="s">
        <v>1354</v>
      </c>
      <c r="F39" t="s">
        <v>1700</v>
      </c>
      <c r="G39" t="s">
        <v>13</v>
      </c>
      <c r="H39" t="s">
        <v>1710</v>
      </c>
      <c r="I39" t="s">
        <v>228</v>
      </c>
      <c r="J39" t="s">
        <v>1354</v>
      </c>
      <c r="K39" t="s">
        <v>612</v>
      </c>
      <c r="L39" t="s">
        <v>35</v>
      </c>
      <c r="M39" t="s">
        <v>35</v>
      </c>
      <c r="N39" s="2" t="s">
        <v>1708</v>
      </c>
      <c r="O39" s="2" t="s">
        <v>588</v>
      </c>
      <c r="P39" s="2" t="s">
        <v>612</v>
      </c>
      <c r="Q39" s="2"/>
      <c r="T39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'36', 'O', '-1', '999', '2016', '0', '1120', '88', '999', '-1', '9', '9', '9002', '1001', '-1');</v>
      </c>
      <c r="U39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'2016', '0', '1120', '88', '999', '-1', '9', '9', '9002', '1001', '-1' FROM DUAL) WHERE FORMATTER = 'ACLT24fmt' AND RULE_NUM = '36';</v>
      </c>
    </row>
    <row r="40" spans="1:21" x14ac:dyDescent="0.35">
      <c r="A40" s="2" t="s">
        <v>1687</v>
      </c>
      <c r="B40" t="s">
        <v>99</v>
      </c>
      <c r="C40" s="2" t="s">
        <v>1692</v>
      </c>
      <c r="D40" s="2" t="s">
        <v>612</v>
      </c>
      <c r="E40" t="s">
        <v>1354</v>
      </c>
      <c r="F40" t="s">
        <v>1700</v>
      </c>
      <c r="G40" t="s">
        <v>13</v>
      </c>
      <c r="H40" t="s">
        <v>1710</v>
      </c>
      <c r="I40" t="s">
        <v>228</v>
      </c>
      <c r="J40" t="s">
        <v>1354</v>
      </c>
      <c r="K40" t="s">
        <v>612</v>
      </c>
      <c r="L40" t="s">
        <v>35</v>
      </c>
      <c r="M40" t="s">
        <v>35</v>
      </c>
      <c r="N40" s="2" t="s">
        <v>1709</v>
      </c>
      <c r="O40" s="2" t="s">
        <v>588</v>
      </c>
      <c r="P40" s="2" t="s">
        <v>612</v>
      </c>
      <c r="Q40" s="2"/>
      <c r="T40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'37', 'O', '-1', '999', '2016', '0', '1120', '88', '999', '-1', '9', '9', '9001', '1001', '-1');</v>
      </c>
      <c r="U40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'2016', '0', '1120', '88', '999', '-1', '9', '9', '9001', '1001', '-1' FROM DUAL) WHERE FORMATTER = 'ACLT24fmt' AND RULE_NUM = '37';</v>
      </c>
    </row>
    <row r="41" spans="1:21" x14ac:dyDescent="0.35">
      <c r="A41" s="2" t="s">
        <v>1687</v>
      </c>
      <c r="B41" t="s">
        <v>113</v>
      </c>
      <c r="C41" s="2" t="s">
        <v>1692</v>
      </c>
      <c r="D41" s="2" t="s">
        <v>612</v>
      </c>
      <c r="E41" t="s">
        <v>1354</v>
      </c>
      <c r="F41" t="s">
        <v>1703</v>
      </c>
      <c r="G41" t="s">
        <v>13</v>
      </c>
      <c r="H41" t="s">
        <v>1710</v>
      </c>
      <c r="I41" t="s">
        <v>216</v>
      </c>
      <c r="J41" t="s">
        <v>1354</v>
      </c>
      <c r="K41" t="s">
        <v>612</v>
      </c>
      <c r="L41" t="s">
        <v>35</v>
      </c>
      <c r="M41" t="s">
        <v>35</v>
      </c>
      <c r="N41" s="2" t="s">
        <v>1706</v>
      </c>
      <c r="O41" s="2" t="s">
        <v>588</v>
      </c>
      <c r="P41" s="2" t="s">
        <v>612</v>
      </c>
      <c r="Q41" s="2"/>
      <c r="T41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'38', 'O', '-1', '999', '2116', '0', '1120', '83', '999', '-1', '9', '9', '9012', '1001', '-1');</v>
      </c>
      <c r="U41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'2116', '0', '1120', '83', '999', '-1', '9', '9', '9012', '1001', '-1' FROM DUAL) WHERE FORMATTER = 'ACLT24fmt' AND RULE_NUM = '38';</v>
      </c>
    </row>
    <row r="42" spans="1:21" x14ac:dyDescent="0.35">
      <c r="A42" s="2" t="s">
        <v>1687</v>
      </c>
      <c r="B42" t="s">
        <v>102</v>
      </c>
      <c r="C42" s="2" t="s">
        <v>1688</v>
      </c>
      <c r="D42" s="2" t="s">
        <v>612</v>
      </c>
      <c r="E42" t="s">
        <v>1354</v>
      </c>
      <c r="F42" t="s">
        <v>1703</v>
      </c>
      <c r="G42" t="s">
        <v>35</v>
      </c>
      <c r="H42" t="s">
        <v>600</v>
      </c>
      <c r="I42" t="s">
        <v>220</v>
      </c>
      <c r="J42" t="s">
        <v>1354</v>
      </c>
      <c r="K42" t="s">
        <v>1704</v>
      </c>
      <c r="L42" t="s">
        <v>13</v>
      </c>
      <c r="M42" t="s">
        <v>35</v>
      </c>
      <c r="N42" s="2" t="s">
        <v>1691</v>
      </c>
      <c r="O42" s="2" t="s">
        <v>1691</v>
      </c>
      <c r="P42" s="2" t="s">
        <v>612</v>
      </c>
      <c r="Q42" s="2"/>
      <c r="T42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'39', 'I', '-1', '999', '2116', '9', '1130', '85', '999', '2117', '0', '9', '9999', '9999', '-1');</v>
      </c>
      <c r="U42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'2116', '9', '1130', '85', '999', '2117', '0', '9', '9999', '9999', '-1' FROM DUAL) WHERE FORMATTER = 'ACLT24fmt' AND RULE_NUM = '39';</v>
      </c>
    </row>
    <row r="43" spans="1:21" x14ac:dyDescent="0.35">
      <c r="A43" s="2" t="s">
        <v>1687</v>
      </c>
      <c r="B43" t="s">
        <v>117</v>
      </c>
      <c r="C43" s="2" t="s">
        <v>1692</v>
      </c>
      <c r="D43" s="2" t="s">
        <v>612</v>
      </c>
      <c r="E43" t="s">
        <v>1354</v>
      </c>
      <c r="F43" t="s">
        <v>1703</v>
      </c>
      <c r="G43" t="s">
        <v>13</v>
      </c>
      <c r="H43" t="s">
        <v>1710</v>
      </c>
      <c r="I43" t="s">
        <v>216</v>
      </c>
      <c r="J43" t="s">
        <v>1354</v>
      </c>
      <c r="K43" t="s">
        <v>612</v>
      </c>
      <c r="L43" t="s">
        <v>35</v>
      </c>
      <c r="M43" t="s">
        <v>35</v>
      </c>
      <c r="N43" s="2" t="s">
        <v>1708</v>
      </c>
      <c r="O43" s="2" t="s">
        <v>588</v>
      </c>
      <c r="P43" s="2" t="s">
        <v>612</v>
      </c>
      <c r="Q43" s="2"/>
      <c r="T43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'40', 'O', '-1', '999', '2116', '0', '1120', '83', '999', '-1', '9', '9', '9002', '1001', '-1');</v>
      </c>
      <c r="U43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'2116', '0', '1120', '83', '999', '-1', '9', '9', '9002', '1001', '-1' FROM DUAL) WHERE FORMATTER = 'ACLT24fmt' AND RULE_NUM = '40';</v>
      </c>
    </row>
    <row r="44" spans="1:21" x14ac:dyDescent="0.35">
      <c r="A44" s="2" t="s">
        <v>1687</v>
      </c>
      <c r="B44" t="s">
        <v>119</v>
      </c>
      <c r="C44" s="2" t="s">
        <v>1692</v>
      </c>
      <c r="D44" s="2" t="s">
        <v>612</v>
      </c>
      <c r="E44" t="s">
        <v>1354</v>
      </c>
      <c r="F44" t="s">
        <v>1703</v>
      </c>
      <c r="G44" t="s">
        <v>13</v>
      </c>
      <c r="H44" t="s">
        <v>1710</v>
      </c>
      <c r="I44" t="s">
        <v>216</v>
      </c>
      <c r="J44" t="s">
        <v>1354</v>
      </c>
      <c r="K44" t="s">
        <v>612</v>
      </c>
      <c r="L44" t="s">
        <v>35</v>
      </c>
      <c r="M44" t="s">
        <v>35</v>
      </c>
      <c r="N44" s="2" t="s">
        <v>1709</v>
      </c>
      <c r="O44" s="2" t="s">
        <v>588</v>
      </c>
      <c r="P44" s="2" t="s">
        <v>612</v>
      </c>
      <c r="Q44" s="2"/>
      <c r="T44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'41', 'O', '-1', '999', '2116', '0', '1120', '83', '999', '-1', '9', '9', '9001', '1001', '-1');</v>
      </c>
      <c r="U44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'2116', '0', '1120', '83', '999', '-1', '9', '9', '9001', '1001', '-1' FROM DUAL) WHERE FORMATTER = 'ACLT24fmt' AND RULE_NUM = '41';</v>
      </c>
    </row>
    <row r="45" spans="1:21" x14ac:dyDescent="0.35">
      <c r="A45" s="2" t="s">
        <v>1687</v>
      </c>
      <c r="B45" t="s">
        <v>122</v>
      </c>
      <c r="C45" s="2" t="s">
        <v>1692</v>
      </c>
      <c r="D45" s="2" t="s">
        <v>612</v>
      </c>
      <c r="E45" t="s">
        <v>1354</v>
      </c>
      <c r="F45" t="s">
        <v>1693</v>
      </c>
      <c r="G45" t="s">
        <v>13</v>
      </c>
      <c r="H45" t="s">
        <v>870</v>
      </c>
      <c r="I45" t="s">
        <v>23</v>
      </c>
      <c r="J45" t="s">
        <v>1354</v>
      </c>
      <c r="K45" t="s">
        <v>612</v>
      </c>
      <c r="L45" t="s">
        <v>35</v>
      </c>
      <c r="M45" t="s">
        <v>35</v>
      </c>
      <c r="N45" s="2" t="s">
        <v>1711</v>
      </c>
      <c r="O45" s="2" t="s">
        <v>588</v>
      </c>
      <c r="P45" s="2" t="s">
        <v>612</v>
      </c>
      <c r="Q45" s="2"/>
      <c r="T45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'42', 'O', '-1', '999', '1031', '0', '1200', '5', '999', '-1', '9', '9', '9016', '1001', '-1');</v>
      </c>
      <c r="U45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'1031', '0', '1200', '5', '999', '-1', '9', '9', '9016', '1001', '-1' FROM DUAL) WHERE FORMATTER = 'ACLT24fmt' AND RULE_NUM = '42';</v>
      </c>
    </row>
    <row r="46" spans="1:21" x14ac:dyDescent="0.35">
      <c r="A46" s="2" t="s">
        <v>1687</v>
      </c>
      <c r="B46" t="s">
        <v>125</v>
      </c>
      <c r="C46" s="2" t="s">
        <v>1688</v>
      </c>
      <c r="D46" s="2" t="s">
        <v>612</v>
      </c>
      <c r="E46" t="s">
        <v>1354</v>
      </c>
      <c r="F46" t="s">
        <v>1693</v>
      </c>
      <c r="G46" t="s">
        <v>35</v>
      </c>
      <c r="H46" t="s">
        <v>1689</v>
      </c>
      <c r="I46" t="s">
        <v>26</v>
      </c>
      <c r="J46" t="s">
        <v>1354</v>
      </c>
      <c r="K46" t="s">
        <v>1690</v>
      </c>
      <c r="L46" t="s">
        <v>13</v>
      </c>
      <c r="M46" t="s">
        <v>35</v>
      </c>
      <c r="N46" s="2" t="s">
        <v>1711</v>
      </c>
      <c r="O46" s="2" t="s">
        <v>588</v>
      </c>
      <c r="P46" s="2" t="s">
        <v>612</v>
      </c>
      <c r="Q46" s="2"/>
      <c r="T46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'43', 'I', '-1', '999', '1031', '9', '1210', '6', '999', '1035', '0', '9', '9016', '1001', '-1');</v>
      </c>
      <c r="U46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'1031', '9', '1210', '6', '999', '1035', '0', '9', '9016', '1001', '-1' FROM DUAL) WHERE FORMATTER = 'ACLT24fmt' AND RULE_NUM = '43';</v>
      </c>
    </row>
    <row r="47" spans="1:21" x14ac:dyDescent="0.35">
      <c r="A47" s="2" t="s">
        <v>1687</v>
      </c>
      <c r="B47" t="s">
        <v>60</v>
      </c>
      <c r="C47" s="2" t="s">
        <v>1692</v>
      </c>
      <c r="D47" s="2" t="s">
        <v>612</v>
      </c>
      <c r="E47" t="s">
        <v>1354</v>
      </c>
      <c r="F47" t="s">
        <v>1693</v>
      </c>
      <c r="G47" t="s">
        <v>12</v>
      </c>
      <c r="H47" t="s">
        <v>1698</v>
      </c>
      <c r="I47" t="s">
        <v>40</v>
      </c>
      <c r="J47" t="s">
        <v>1354</v>
      </c>
      <c r="K47" t="s">
        <v>612</v>
      </c>
      <c r="L47" t="s">
        <v>35</v>
      </c>
      <c r="M47" t="s">
        <v>35</v>
      </c>
      <c r="N47" s="2" t="s">
        <v>1711</v>
      </c>
      <c r="O47" s="2" t="s">
        <v>588</v>
      </c>
      <c r="P47" s="2" t="s">
        <v>612</v>
      </c>
      <c r="Q47" s="2"/>
      <c r="T47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'44', 'O', '-1', '999', '1031', '1', '1420', '11', '999', '-1', '9', '9', '9016', '1001', '-1');</v>
      </c>
      <c r="U47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'1031', '1', '1420', '11', '999', '-1', '9', '9', '9016', '1001', '-1' FROM DUAL) WHERE FORMATTER = 'ACLT24fmt' AND RULE_NUM = '44';</v>
      </c>
    </row>
    <row r="48" spans="1:21" x14ac:dyDescent="0.35">
      <c r="A48" s="2" t="s">
        <v>1687</v>
      </c>
      <c r="B48" t="s">
        <v>129</v>
      </c>
      <c r="C48" s="2" t="s">
        <v>1688</v>
      </c>
      <c r="D48" s="2" t="s">
        <v>612</v>
      </c>
      <c r="E48" t="s">
        <v>1354</v>
      </c>
      <c r="F48" t="s">
        <v>1693</v>
      </c>
      <c r="G48" t="s">
        <v>12</v>
      </c>
      <c r="H48" t="s">
        <v>1699</v>
      </c>
      <c r="I48" t="s">
        <v>42</v>
      </c>
      <c r="J48" t="s">
        <v>1354</v>
      </c>
      <c r="K48" t="s">
        <v>1690</v>
      </c>
      <c r="L48" t="s">
        <v>12</v>
      </c>
      <c r="M48" t="s">
        <v>35</v>
      </c>
      <c r="N48" s="2" t="s">
        <v>1711</v>
      </c>
      <c r="O48" s="2" t="s">
        <v>588</v>
      </c>
      <c r="P48" s="2" t="s">
        <v>612</v>
      </c>
      <c r="Q48" s="2"/>
      <c r="T48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'45', 'I', '-1', '999', '1031', '1', '1430', '12', '999', '1035', '1', '9', '9016', '1001', '-1');</v>
      </c>
      <c r="U48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'1031', '1', '1430', '12', '999', '1035', '1', '9', '9016', '1001', '-1' FROM DUAL) WHERE FORMATTER = 'ACLT24fmt' AND RULE_NUM = '45';</v>
      </c>
    </row>
    <row r="49" spans="1:21" x14ac:dyDescent="0.35">
      <c r="A49" s="2" t="s">
        <v>1687</v>
      </c>
      <c r="B49" t="s">
        <v>45</v>
      </c>
      <c r="C49" s="2" t="s">
        <v>1692</v>
      </c>
      <c r="D49" s="2" t="s">
        <v>612</v>
      </c>
      <c r="E49" t="s">
        <v>1354</v>
      </c>
      <c r="F49" t="s">
        <v>1697</v>
      </c>
      <c r="G49" t="s">
        <v>12</v>
      </c>
      <c r="H49" t="s">
        <v>1698</v>
      </c>
      <c r="I49" t="s">
        <v>40</v>
      </c>
      <c r="J49" t="s">
        <v>1354</v>
      </c>
      <c r="K49" t="s">
        <v>612</v>
      </c>
      <c r="L49" t="s">
        <v>35</v>
      </c>
      <c r="M49" t="s">
        <v>35</v>
      </c>
      <c r="N49" s="2" t="s">
        <v>1711</v>
      </c>
      <c r="O49" s="2" t="s">
        <v>588</v>
      </c>
      <c r="P49" s="2" t="s">
        <v>612</v>
      </c>
      <c r="Q49" s="2"/>
      <c r="T49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'46', 'O', '-1', '999', '1041', '1', '1420', '11', '999', '-1', '9', '9', '9016', '1001', '-1');</v>
      </c>
      <c r="U49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'1041', '1', '1420', '11', '999', '-1', '9', '9', '9016', '1001', '-1' FROM DUAL) WHERE FORMATTER = 'ACLT24fmt' AND RULE_NUM = '46';</v>
      </c>
    </row>
    <row r="50" spans="1:21" x14ac:dyDescent="0.35">
      <c r="A50" s="2" t="s">
        <v>1687</v>
      </c>
      <c r="B50" t="s">
        <v>48</v>
      </c>
      <c r="C50" s="2" t="s">
        <v>1688</v>
      </c>
      <c r="D50" s="2" t="s">
        <v>612</v>
      </c>
      <c r="E50" t="s">
        <v>1354</v>
      </c>
      <c r="F50" t="s">
        <v>1697</v>
      </c>
      <c r="G50" t="s">
        <v>12</v>
      </c>
      <c r="H50" t="s">
        <v>1699</v>
      </c>
      <c r="I50" t="s">
        <v>42</v>
      </c>
      <c r="J50" t="s">
        <v>1354</v>
      </c>
      <c r="K50" t="s">
        <v>194</v>
      </c>
      <c r="L50" t="s">
        <v>12</v>
      </c>
      <c r="M50" t="s">
        <v>35</v>
      </c>
      <c r="N50" s="2" t="s">
        <v>1711</v>
      </c>
      <c r="O50" s="2" t="s">
        <v>588</v>
      </c>
      <c r="P50" s="2" t="s">
        <v>612</v>
      </c>
      <c r="Q50" s="2"/>
      <c r="T50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'47', 'I', '-1', '999', '1041', '1', '1430', '12', '999', '73', '1', '9', '9016', '1001', '-1');</v>
      </c>
      <c r="U50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'1041', '1', '1430', '12', '999', '73', '1', '9', '9016', '1001', '-1' FROM DUAL) WHERE FORMATTER = 'ACLT24fmt' AND RULE_NUM = '47';</v>
      </c>
    </row>
    <row r="51" spans="1:21" x14ac:dyDescent="0.35">
      <c r="A51" s="2" t="s">
        <v>1687</v>
      </c>
      <c r="B51" t="s">
        <v>136</v>
      </c>
      <c r="C51" s="2" t="s">
        <v>1692</v>
      </c>
      <c r="D51" s="2" t="s">
        <v>612</v>
      </c>
      <c r="E51" t="s">
        <v>597</v>
      </c>
      <c r="F51" t="s">
        <v>1693</v>
      </c>
      <c r="G51" t="s">
        <v>13</v>
      </c>
      <c r="H51" t="s">
        <v>189</v>
      </c>
      <c r="I51" t="s">
        <v>29</v>
      </c>
      <c r="J51" t="s">
        <v>1354</v>
      </c>
      <c r="K51" t="s">
        <v>612</v>
      </c>
      <c r="L51" t="s">
        <v>35</v>
      </c>
      <c r="M51" t="s">
        <v>35</v>
      </c>
      <c r="N51" s="2" t="s">
        <v>1711</v>
      </c>
      <c r="O51" s="2" t="s">
        <v>588</v>
      </c>
      <c r="P51" s="2" t="s">
        <v>612</v>
      </c>
      <c r="Q51" s="2"/>
      <c r="T51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'48', 'O', '-1', '775', '1031', '0', '1220', '7', '999', '-1', '9', '9', '9016', '1001', '-1');</v>
      </c>
      <c r="U51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'775', '1031', '0', '1220', '7', '999', '-1', '9', '9', '9016', '1001', '-1' FROM DUAL) WHERE FORMATTER = 'ACLT24fmt' AND RULE_NUM = '48';</v>
      </c>
    </row>
    <row r="52" spans="1:21" x14ac:dyDescent="0.35">
      <c r="A52" s="2" t="s">
        <v>1687</v>
      </c>
      <c r="B52" t="s">
        <v>138</v>
      </c>
      <c r="C52" s="2" t="s">
        <v>1688</v>
      </c>
      <c r="D52" s="2" t="s">
        <v>612</v>
      </c>
      <c r="E52" t="s">
        <v>597</v>
      </c>
      <c r="F52" t="s">
        <v>1693</v>
      </c>
      <c r="G52" t="s">
        <v>35</v>
      </c>
      <c r="H52" t="s">
        <v>1701</v>
      </c>
      <c r="I52" t="s">
        <v>32</v>
      </c>
      <c r="J52" t="s">
        <v>1354</v>
      </c>
      <c r="K52" t="s">
        <v>1690</v>
      </c>
      <c r="L52" t="s">
        <v>13</v>
      </c>
      <c r="M52" t="s">
        <v>35</v>
      </c>
      <c r="N52" s="2" t="s">
        <v>1711</v>
      </c>
      <c r="O52" s="2" t="s">
        <v>588</v>
      </c>
      <c r="P52" s="2" t="s">
        <v>612</v>
      </c>
      <c r="Q52" s="2"/>
      <c r="T52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'49', 'I', '-1', '775', '1031', '9', '1230', '8', '999', '1035', '0', '9', '9016', '1001', '-1');</v>
      </c>
      <c r="U52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'775', '1031', '9', '1230', '8', '999', '1035', '0', '9', '9016', '1001', '-1' FROM DUAL) WHERE FORMATTER = 'ACLT24fmt' AND RULE_NUM = '49';</v>
      </c>
    </row>
    <row r="53" spans="1:21" x14ac:dyDescent="0.35">
      <c r="A53" s="2" t="s">
        <v>1687</v>
      </c>
      <c r="B53" t="s">
        <v>80</v>
      </c>
      <c r="C53" s="2" t="s">
        <v>1692</v>
      </c>
      <c r="D53" s="2" t="s">
        <v>612</v>
      </c>
      <c r="E53" t="s">
        <v>1354</v>
      </c>
      <c r="F53" t="s">
        <v>1703</v>
      </c>
      <c r="G53" t="s">
        <v>13</v>
      </c>
      <c r="H53" t="s">
        <v>189</v>
      </c>
      <c r="I53" t="s">
        <v>35</v>
      </c>
      <c r="J53" t="s">
        <v>1354</v>
      </c>
      <c r="K53" t="s">
        <v>612</v>
      </c>
      <c r="L53" t="s">
        <v>35</v>
      </c>
      <c r="M53" t="s">
        <v>35</v>
      </c>
      <c r="N53" s="2" t="s">
        <v>588</v>
      </c>
      <c r="O53" s="2" t="s">
        <v>1711</v>
      </c>
      <c r="P53" s="2" t="s">
        <v>612</v>
      </c>
      <c r="Q53" s="2"/>
      <c r="T53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'50', 'O', '-1', '999', '2116', '0', '1220', '9', '999', '-1', '9', '9', '1001', '9016', '-1');</v>
      </c>
      <c r="U53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'2116', '0', '1220', '9', '999', '-1', '9', '9', '1001', '9016', '-1' FROM DUAL) WHERE FORMATTER = 'ACLT24fmt' AND RULE_NUM = '50';</v>
      </c>
    </row>
    <row r="54" spans="1:21" x14ac:dyDescent="0.35">
      <c r="A54" s="2" t="s">
        <v>1687</v>
      </c>
      <c r="B54" t="s">
        <v>142</v>
      </c>
      <c r="C54" s="2" t="s">
        <v>1688</v>
      </c>
      <c r="D54" s="2" t="s">
        <v>612</v>
      </c>
      <c r="E54" t="s">
        <v>1354</v>
      </c>
      <c r="F54" t="s">
        <v>1703</v>
      </c>
      <c r="G54" t="s">
        <v>13</v>
      </c>
      <c r="H54" t="s">
        <v>1701</v>
      </c>
      <c r="I54" t="s">
        <v>37</v>
      </c>
      <c r="J54" t="s">
        <v>1354</v>
      </c>
      <c r="K54" t="s">
        <v>1704</v>
      </c>
      <c r="L54" t="s">
        <v>13</v>
      </c>
      <c r="M54" t="s">
        <v>35</v>
      </c>
      <c r="N54" s="2" t="s">
        <v>588</v>
      </c>
      <c r="O54" s="2" t="s">
        <v>1711</v>
      </c>
      <c r="P54" s="2" t="s">
        <v>612</v>
      </c>
      <c r="Q54" s="2"/>
      <c r="T54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'51', 'I', '-1', '999', '2116', '0', '1230', '10', '999', '2117', '0', '9', '1001', '9016', '-1');</v>
      </c>
      <c r="U54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'2116', '0', '1230', '10', '999', '2117', '0', '9', '1001', '9016', '-1' FROM DUAL) WHERE FORMATTER = 'ACLT24fmt' AND RULE_NUM = '51';</v>
      </c>
    </row>
    <row r="55" spans="1:21" x14ac:dyDescent="0.35">
      <c r="A55" s="2" t="s">
        <v>1687</v>
      </c>
      <c r="B55" t="s">
        <v>21</v>
      </c>
      <c r="C55" s="2" t="s">
        <v>1692</v>
      </c>
      <c r="D55" s="2" t="s">
        <v>612</v>
      </c>
      <c r="E55" t="s">
        <v>1354</v>
      </c>
      <c r="F55" t="s">
        <v>1703</v>
      </c>
      <c r="G55" t="s">
        <v>12</v>
      </c>
      <c r="H55" t="s">
        <v>1698</v>
      </c>
      <c r="I55" t="s">
        <v>44</v>
      </c>
      <c r="J55" t="s">
        <v>1354</v>
      </c>
      <c r="K55" t="s">
        <v>612</v>
      </c>
      <c r="L55" t="s">
        <v>35</v>
      </c>
      <c r="M55" t="s">
        <v>35</v>
      </c>
      <c r="N55" s="2" t="s">
        <v>588</v>
      </c>
      <c r="O55" s="2" t="s">
        <v>1711</v>
      </c>
      <c r="P55" s="2" t="s">
        <v>612</v>
      </c>
      <c r="Q55" s="2"/>
      <c r="T55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'52', 'O', '-1', '999', '2116', '1', '1420', '13', '999', '-1', '9', '9', '1001', '9016', '-1');</v>
      </c>
      <c r="U55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'2116', '1', '1420', '13', '999', '-1', '9', '9', '1001', '9016', '-1' FROM DUAL) WHERE FORMATTER = 'ACLT24fmt' AND RULE_NUM = '52';</v>
      </c>
    </row>
    <row r="56" spans="1:21" x14ac:dyDescent="0.35">
      <c r="A56" s="2" t="s">
        <v>1687</v>
      </c>
      <c r="B56" t="s">
        <v>24</v>
      </c>
      <c r="C56" s="2" t="s">
        <v>1688</v>
      </c>
      <c r="D56" s="2" t="s">
        <v>612</v>
      </c>
      <c r="E56" t="s">
        <v>1354</v>
      </c>
      <c r="F56" t="s">
        <v>1703</v>
      </c>
      <c r="G56" t="s">
        <v>12</v>
      </c>
      <c r="H56" t="s">
        <v>1699</v>
      </c>
      <c r="I56" t="s">
        <v>47</v>
      </c>
      <c r="J56" t="s">
        <v>1354</v>
      </c>
      <c r="K56" t="s">
        <v>1704</v>
      </c>
      <c r="L56" t="s">
        <v>12</v>
      </c>
      <c r="M56" t="s">
        <v>35</v>
      </c>
      <c r="N56" s="2" t="s">
        <v>588</v>
      </c>
      <c r="O56" s="2" t="s">
        <v>1711</v>
      </c>
      <c r="P56" s="2" t="s">
        <v>612</v>
      </c>
      <c r="Q56" s="2"/>
      <c r="T56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'53', 'I', '-1', '999', '2116', '1', '1430', '14', '999', '2117', '1', '9', '1001', '9016', '-1');</v>
      </c>
      <c r="U56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'2116', '1', '1430', '14', '999', '2117', '1', '9', '1001', '9016', '-1' FROM DUAL) WHERE FORMATTER = 'ACLT24fmt' AND RULE_NUM = '53';</v>
      </c>
    </row>
    <row r="57" spans="1:21" x14ac:dyDescent="0.35">
      <c r="A57" s="2" t="s">
        <v>1687</v>
      </c>
      <c r="B57" t="s">
        <v>109</v>
      </c>
      <c r="C57" s="2" t="s">
        <v>1692</v>
      </c>
      <c r="D57" s="2" t="s">
        <v>612</v>
      </c>
      <c r="E57" t="s">
        <v>585</v>
      </c>
      <c r="F57" t="s">
        <v>1693</v>
      </c>
      <c r="G57" t="s">
        <v>13</v>
      </c>
      <c r="H57" t="s">
        <v>189</v>
      </c>
      <c r="I57" t="s">
        <v>29</v>
      </c>
      <c r="J57" t="s">
        <v>1354</v>
      </c>
      <c r="K57" t="s">
        <v>612</v>
      </c>
      <c r="L57" t="s">
        <v>35</v>
      </c>
      <c r="M57" t="s">
        <v>35</v>
      </c>
      <c r="N57" s="2" t="s">
        <v>1691</v>
      </c>
      <c r="O57" s="2" t="s">
        <v>1711</v>
      </c>
      <c r="P57" s="2" t="s">
        <v>612</v>
      </c>
      <c r="Q57" s="2"/>
      <c r="T57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'54', 'O', '-1', '621', '1031', '0', '1220', '7', '999', '-1', '9', '9', '9999', '9016', '-1');</v>
      </c>
      <c r="U57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'621', '1031', '0', '1220', '7', '999', '-1', '9', '9', '9999', '9016', '-1' FROM DUAL) WHERE FORMATTER = 'ACLT24fmt' AND RULE_NUM = '54';</v>
      </c>
    </row>
    <row r="58" spans="1:21" x14ac:dyDescent="0.35">
      <c r="A58" s="2" t="s">
        <v>1687</v>
      </c>
      <c r="B58" t="s">
        <v>111</v>
      </c>
      <c r="C58" s="2" t="s">
        <v>1688</v>
      </c>
      <c r="D58" s="2" t="s">
        <v>612</v>
      </c>
      <c r="E58" t="s">
        <v>585</v>
      </c>
      <c r="F58" t="s">
        <v>1693</v>
      </c>
      <c r="G58" t="s">
        <v>35</v>
      </c>
      <c r="H58" t="s">
        <v>1701</v>
      </c>
      <c r="I58" t="s">
        <v>32</v>
      </c>
      <c r="J58" t="s">
        <v>1354</v>
      </c>
      <c r="K58" t="s">
        <v>1690</v>
      </c>
      <c r="L58" t="s">
        <v>13</v>
      </c>
      <c r="M58" t="s">
        <v>35</v>
      </c>
      <c r="N58" s="2" t="s">
        <v>1691</v>
      </c>
      <c r="O58" s="2" t="s">
        <v>1711</v>
      </c>
      <c r="P58" s="2" t="s">
        <v>612</v>
      </c>
      <c r="Q58" s="2"/>
      <c r="T58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'55', 'I', '-1', '621', '1031', '9', '1230', '8', '999', '1035', '0', '9', '9999', '9016', '-1');</v>
      </c>
      <c r="U58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'621', '1031', '9', '1230', '8', '999', '1035', '0', '9', '9999', '9016', '-1' FROM DUAL) WHERE FORMATTER = 'ACLT24fmt' AND RULE_NUM = '55';</v>
      </c>
    </row>
    <row r="59" spans="1:21" x14ac:dyDescent="0.35">
      <c r="A59" s="2" t="s">
        <v>1687</v>
      </c>
      <c r="B59" t="s">
        <v>149</v>
      </c>
      <c r="C59" s="2" t="s">
        <v>1692</v>
      </c>
      <c r="D59" s="2" t="s">
        <v>612</v>
      </c>
      <c r="E59" t="s">
        <v>507</v>
      </c>
      <c r="F59" t="s">
        <v>1693</v>
      </c>
      <c r="G59" t="s">
        <v>13</v>
      </c>
      <c r="H59" t="s">
        <v>870</v>
      </c>
      <c r="I59" t="s">
        <v>23</v>
      </c>
      <c r="J59" t="s">
        <v>1354</v>
      </c>
      <c r="K59" t="s">
        <v>612</v>
      </c>
      <c r="L59" t="s">
        <v>35</v>
      </c>
      <c r="M59" t="s">
        <v>35</v>
      </c>
      <c r="N59" s="2" t="s">
        <v>1691</v>
      </c>
      <c r="O59" s="2" t="s">
        <v>588</v>
      </c>
      <c r="P59" s="2" t="s">
        <v>612</v>
      </c>
      <c r="Q59" s="2"/>
      <c r="T59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'56', 'O', '-1', '610', '1031', '0', '1200', '5', '999', '-1', '9', '9', '9999', '1001', '-1');</v>
      </c>
      <c r="U59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'610', '1031', '0', '1200', '5', '999', '-1', '9', '9', '9999', '1001', '-1' FROM DUAL) WHERE FORMATTER = 'ACLT24fmt' AND RULE_NUM = '56';</v>
      </c>
    </row>
    <row r="60" spans="1:21" x14ac:dyDescent="0.35">
      <c r="A60" s="2" t="s">
        <v>1687</v>
      </c>
      <c r="B60" t="s">
        <v>127</v>
      </c>
      <c r="C60" s="2" t="s">
        <v>1688</v>
      </c>
      <c r="D60" s="2" t="s">
        <v>612</v>
      </c>
      <c r="E60" t="s">
        <v>507</v>
      </c>
      <c r="F60" t="s">
        <v>1693</v>
      </c>
      <c r="G60" t="s">
        <v>35</v>
      </c>
      <c r="H60" t="s">
        <v>1689</v>
      </c>
      <c r="I60" t="s">
        <v>26</v>
      </c>
      <c r="J60" t="s">
        <v>1354</v>
      </c>
      <c r="K60" t="s">
        <v>1690</v>
      </c>
      <c r="L60" t="s">
        <v>13</v>
      </c>
      <c r="M60" t="s">
        <v>35</v>
      </c>
      <c r="N60" s="2" t="s">
        <v>1691</v>
      </c>
      <c r="O60" s="2" t="s">
        <v>588</v>
      </c>
      <c r="P60" s="2" t="s">
        <v>612</v>
      </c>
      <c r="Q60" s="2"/>
      <c r="T60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('ACLT24fmt', '57', 'I', '-1', '610', '1031', '9', '1210', '6', '999', '1035', '0', '9', '9999', '1001', '-1');</v>
      </c>
      <c r="U60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'610', '1031', '9', '1210', '6', '999', '1035', '0', '9', '9999', '1001', '-1' FROM DUAL) WHERE FORMATTER = 'ACLT24fmt' AND RULE_NUM = '57';</v>
      </c>
    </row>
    <row r="61" spans="1:21" s="3" customFormat="1" x14ac:dyDescent="0.35">
      <c r="A61" s="2" t="s">
        <v>1687</v>
      </c>
      <c r="B61" s="2" t="s">
        <v>155</v>
      </c>
      <c r="C61" s="2" t="s">
        <v>1692</v>
      </c>
      <c r="D61" s="2" t="s">
        <v>612</v>
      </c>
      <c r="E61" s="2" t="s">
        <v>482</v>
      </c>
      <c r="F61" s="3" t="s">
        <v>1693</v>
      </c>
      <c r="G61" s="3" t="s">
        <v>13</v>
      </c>
      <c r="H61" s="2" t="s">
        <v>870</v>
      </c>
      <c r="I61" s="2" t="s">
        <v>23</v>
      </c>
      <c r="J61" s="3" t="s">
        <v>1354</v>
      </c>
      <c r="K61" s="3" t="s">
        <v>612</v>
      </c>
      <c r="L61" s="3" t="s">
        <v>35</v>
      </c>
      <c r="M61" s="3" t="s">
        <v>35</v>
      </c>
      <c r="N61" s="2" t="s">
        <v>1691</v>
      </c>
      <c r="O61" s="2" t="s">
        <v>1691</v>
      </c>
      <c r="P61" s="2" t="s">
        <v>612</v>
      </c>
      <c r="Q61" s="2"/>
      <c r="T61" s="3" t="str">
        <f t="shared" ref="T61:T62" si="4">"Insert into UFMT_FORMAT_SELECT (FORMATTER, RULE_NUM, ROUTE_TYPE, SERVICE_ID_IN, TRANS_TYPE_IN,  MSG_TYPE_IN, REVERSAL_IN, MTI, FORMAT_ID, TRANS_TYPE_OUT,  MSG_TYPE_OUT, REVERSAL_OUT, FINTRAN_IN, ACQ_INST_IN, ISS_INST_IN, SERVICE_TYPE_IN) Values ('"&amp;A61&amp;"', '"&amp;B61&amp;"', '"&amp;C61&amp;"', '"&amp;D61&amp;"', '"&amp;E61&amp;"', '"&amp;F61&amp;"', '"&amp;G61&amp;"', '"&amp;H61&amp;"', '"&amp;I61&amp;"', '"&amp;J61&amp;"', '"&amp;K61&amp;"', '"&amp;L61&amp;"', '"&amp;M61&amp;"', '"&amp;N61&amp;"', '"&amp;O61&amp;"', '"&amp;P61&amp;"');"</f>
        <v>Insert into UFMT_FORMAT_SELECT (FORMATTER, RULE_NUM, ROUTE_TYPE, SERVICE_ID_IN, TRANS_TYPE_IN,  MSG_TYPE_IN, REVERSAL_IN, MTI, FORMAT_ID, TRANS_TYPE_OUT,  MSG_TYPE_OUT, REVERSAL_OUT, FINTRAN_IN, ACQ_INST_IN, ISS_INST_IN, SERVICE_TYPE_IN) Values ('ACLT24fmt', '58', 'O', '-1', '430', '1031', '0', '1200', '5', '999', '-1', '9', '9', '9999', '9999', '-1');</v>
      </c>
      <c r="U61" s="3" t="str">
        <f t="shared" ref="U61:U62" si="5">"UPDATE UFMT_FORMAT_SELECT SET (ROUTE_TYPE, SERVICE_ID_IN, TRANS_TYPE_IN, MSG_TYPE_IN, REVERSAL_IN, MTI, FORMAT_ID, TRANS_TYPE_OUT,  MSG_TYPE_OUT, REVERSAL_OUT, FINTRAN_IN, ACQ_INST_IN, ISS_INST_IN,  SERVICE_TYPE_IN)= (SELECT '"&amp;C61&amp;"', '"&amp;D61&amp;"', '"&amp;E61&amp;"', '"&amp;F61&amp;"', '"&amp;G61&amp;"', '"&amp;H61&amp;"', '"&amp;I61&amp;"', '"&amp;J61&amp;"', '"&amp;K61&amp;"', '"&amp;L61&amp;"', '"&amp;M61&amp;"', '"&amp;N61&amp;"', '"&amp;O61&amp;"', '"&amp;P61&amp;"' FROM DUAL) WHERE FORMATTER = '"&amp;A61&amp;"' AND RULE_NUM = '"&amp;B61&amp;"';"</f>
        <v>UPDATE UFMT_FORMAT_SELECT SET (ROUTE_TYPE, SERVICE_ID_IN, TRANS_TYPE_IN, MSG_TYPE_IN, REVERSAL_IN, MTI, FORMAT_ID, TRANS_TYPE_OUT,  MSG_TYPE_OUT, REVERSAL_OUT, FINTRAN_IN, ACQ_INST_IN, ISS_INST_IN,  SERVICE_TYPE_IN)= (SELECT 'O', '-1', '430', '1031', '0', '1200', '5', '999', '-1', '9', '9', '9999', '9999', '-1' FROM DUAL) WHERE FORMATTER = 'ACLT24fmt' AND RULE_NUM = '58';</v>
      </c>
    </row>
    <row r="62" spans="1:21" s="3" customFormat="1" x14ac:dyDescent="0.35">
      <c r="A62" s="2" t="s">
        <v>1687</v>
      </c>
      <c r="B62" s="2" t="s">
        <v>158</v>
      </c>
      <c r="C62" s="2" t="s">
        <v>1688</v>
      </c>
      <c r="D62" s="2" t="s">
        <v>612</v>
      </c>
      <c r="E62" s="2" t="s">
        <v>482</v>
      </c>
      <c r="F62" s="3" t="s">
        <v>1693</v>
      </c>
      <c r="G62" s="3" t="s">
        <v>35</v>
      </c>
      <c r="H62" s="2" t="s">
        <v>1689</v>
      </c>
      <c r="I62" s="2" t="s">
        <v>26</v>
      </c>
      <c r="J62" s="3" t="s">
        <v>1354</v>
      </c>
      <c r="K62" s="3" t="s">
        <v>1690</v>
      </c>
      <c r="L62" s="3" t="s">
        <v>13</v>
      </c>
      <c r="M62" s="3" t="s">
        <v>35</v>
      </c>
      <c r="N62" s="2" t="s">
        <v>1691</v>
      </c>
      <c r="O62" s="2" t="s">
        <v>1691</v>
      </c>
      <c r="P62" s="2" t="s">
        <v>612</v>
      </c>
      <c r="Q62" s="2"/>
      <c r="T62" s="3" t="str">
        <f t="shared" si="4"/>
        <v>Insert into UFMT_FORMAT_SELECT (FORMATTER, RULE_NUM, ROUTE_TYPE, SERVICE_ID_IN, TRANS_TYPE_IN,  MSG_TYPE_IN, REVERSAL_IN, MTI, FORMAT_ID, TRANS_TYPE_OUT,  MSG_TYPE_OUT, REVERSAL_OUT, FINTRAN_IN, ACQ_INST_IN, ISS_INST_IN, SERVICE_TYPE_IN) Values ('ACLT24fmt', '59', 'I', '-1', '430', '1031', '9', '1210', '6', '999', '1035', '0', '9', '9999', '9999', '-1');</v>
      </c>
      <c r="U62" s="3" t="str">
        <f t="shared" si="5"/>
        <v>UPDATE UFMT_FORMAT_SELECT SET (ROUTE_TYPE, SERVICE_ID_IN, TRANS_TYPE_IN, MSG_TYPE_IN, REVERSAL_IN, MTI, FORMAT_ID, TRANS_TYPE_OUT,  MSG_TYPE_OUT, REVERSAL_OUT, FINTRAN_IN, ACQ_INST_IN, ISS_INST_IN,  SERVICE_TYPE_IN)= (SELECT 'I', '-1', '430', '1031', '9', '1210', '6', '999', '1035', '0', '9', '9999', '9999', '-1' FROM DUAL) WHERE FORMATTER = 'ACLT24fmt' AND RULE_NUM = '59';</v>
      </c>
    </row>
    <row r="63" spans="1:21" ht="14.5" customHeight="1" x14ac:dyDescent="0.35">
      <c r="A63" s="2" t="s">
        <v>1712</v>
      </c>
      <c r="B63" t="s">
        <v>12</v>
      </c>
      <c r="C63" s="2" t="s">
        <v>1692</v>
      </c>
      <c r="D63" s="2" t="s">
        <v>612</v>
      </c>
      <c r="E63" t="s">
        <v>1354</v>
      </c>
      <c r="F63" t="s">
        <v>588</v>
      </c>
      <c r="G63" t="s">
        <v>13</v>
      </c>
      <c r="H63" t="s">
        <v>145</v>
      </c>
      <c r="I63" t="s">
        <v>1437</v>
      </c>
      <c r="J63" t="s">
        <v>1354</v>
      </c>
      <c r="K63" t="s">
        <v>612</v>
      </c>
      <c r="L63" t="s">
        <v>35</v>
      </c>
      <c r="M63" t="s">
        <v>35</v>
      </c>
      <c r="N63" s="2" t="s">
        <v>1691</v>
      </c>
      <c r="O63" s="2" t="s">
        <v>1691</v>
      </c>
      <c r="P63" s="2" t="s">
        <v>612</v>
      </c>
      <c r="Q63" s="2"/>
      <c r="T63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('Bankanywherefmt', '1', 'O', '-1', '999', '1001', '0', '800', '500', '999', '-1', '9', '9', '9999', '9999', '-1');</v>
      </c>
      <c r="U63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'1001', '0', '800', '500', '999', '-1', '9', '9', '9999', '9999', '-1' FROM DUAL) WHERE FORMATTER = 'Bankanywherefmt' AND RULE_NUM = '1';</v>
      </c>
    </row>
    <row r="64" spans="1:21" ht="14.5" customHeight="1" x14ac:dyDescent="0.35">
      <c r="A64" s="2" t="s">
        <v>1712</v>
      </c>
      <c r="B64" t="s">
        <v>15</v>
      </c>
      <c r="C64" s="2" t="s">
        <v>1688</v>
      </c>
      <c r="D64" s="2" t="s">
        <v>612</v>
      </c>
      <c r="E64" t="s">
        <v>1354</v>
      </c>
      <c r="F64" t="s">
        <v>142</v>
      </c>
      <c r="G64" t="s">
        <v>13</v>
      </c>
      <c r="H64" t="s">
        <v>1696</v>
      </c>
      <c r="I64" t="s">
        <v>1439</v>
      </c>
      <c r="J64" t="s">
        <v>1354</v>
      </c>
      <c r="K64" t="s">
        <v>1696</v>
      </c>
      <c r="L64" t="s">
        <v>35</v>
      </c>
      <c r="M64" t="s">
        <v>35</v>
      </c>
      <c r="N64" s="2" t="s">
        <v>1691</v>
      </c>
      <c r="O64" s="2" t="s">
        <v>1691</v>
      </c>
      <c r="P64" s="2" t="s">
        <v>612</v>
      </c>
      <c r="Q64" s="2"/>
      <c r="T64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('Bankanywherefmt', '2', 'I', '-1', '999', '51', '0', '810', '501', '999', '810', '9', '9', '9999', '9999', '-1');</v>
      </c>
      <c r="U64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'51', '0', '810', '501', '999', '810', '9', '9', '9999', '9999', '-1' FROM DUAL) WHERE FORMATTER = 'Bankanywherefmt' AND RULE_NUM = '2';</v>
      </c>
    </row>
    <row r="65" spans="1:21" ht="14.5" customHeight="1" x14ac:dyDescent="0.35">
      <c r="A65" s="2" t="s">
        <v>1712</v>
      </c>
      <c r="B65" t="s">
        <v>17</v>
      </c>
      <c r="C65" s="2" t="s">
        <v>1692</v>
      </c>
      <c r="D65" s="2" t="s">
        <v>612</v>
      </c>
      <c r="E65" t="s">
        <v>1354</v>
      </c>
      <c r="F65" t="s">
        <v>1157</v>
      </c>
      <c r="G65" t="s">
        <v>13</v>
      </c>
      <c r="H65" t="s">
        <v>145</v>
      </c>
      <c r="I65" t="s">
        <v>1437</v>
      </c>
      <c r="J65" t="s">
        <v>1354</v>
      </c>
      <c r="K65" t="s">
        <v>612</v>
      </c>
      <c r="L65" t="s">
        <v>35</v>
      </c>
      <c r="M65" t="s">
        <v>35</v>
      </c>
      <c r="N65" s="2" t="s">
        <v>1691</v>
      </c>
      <c r="O65" s="2" t="s">
        <v>1691</v>
      </c>
      <c r="P65" s="2" t="s">
        <v>612</v>
      </c>
      <c r="Q65" s="2"/>
      <c r="T65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('Bankanywherefmt', '3', 'O', '-1', '999', '1011', '0', '800', '500', '999', '-1', '9', '9', '9999', '9999', '-1');</v>
      </c>
      <c r="U65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'1011', '0', '800', '500', '999', '-1', '9', '9', '9999', '9999', '-1' FROM DUAL) WHERE FORMATTER = 'Bankanywherefmt' AND RULE_NUM = '3';</v>
      </c>
    </row>
    <row r="66" spans="1:21" ht="14.5" customHeight="1" x14ac:dyDescent="0.35">
      <c r="A66" s="2" t="s">
        <v>1712</v>
      </c>
      <c r="B66" t="s">
        <v>20</v>
      </c>
      <c r="C66" s="2" t="s">
        <v>1692</v>
      </c>
      <c r="D66" s="2" t="s">
        <v>612</v>
      </c>
      <c r="E66" t="s">
        <v>1354</v>
      </c>
      <c r="F66" t="s">
        <v>1158</v>
      </c>
      <c r="G66" t="s">
        <v>13</v>
      </c>
      <c r="H66" t="s">
        <v>145</v>
      </c>
      <c r="I66" t="s">
        <v>1437</v>
      </c>
      <c r="J66" t="s">
        <v>1354</v>
      </c>
      <c r="K66" t="s">
        <v>612</v>
      </c>
      <c r="L66" t="s">
        <v>35</v>
      </c>
      <c r="M66" t="s">
        <v>35</v>
      </c>
      <c r="N66" s="2" t="s">
        <v>1691</v>
      </c>
      <c r="O66" s="2" t="s">
        <v>1691</v>
      </c>
      <c r="P66" s="2" t="s">
        <v>612</v>
      </c>
      <c r="Q66" s="2"/>
      <c r="T66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('Bankanywherefmt', '4', 'O', '-1', '999', '1017', '0', '800', '500', '999', '-1', '9', '9', '9999', '9999', '-1');</v>
      </c>
      <c r="U66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'1017', '0', '800', '500', '999', '-1', '9', '9', '9999', '9999', '-1' FROM DUAL) WHERE FORMATTER = 'Bankanywherefmt' AND RULE_NUM = '4';</v>
      </c>
    </row>
    <row r="67" spans="1:21" ht="14.5" customHeight="1" x14ac:dyDescent="0.35">
      <c r="A67" s="2" t="s">
        <v>1712</v>
      </c>
      <c r="B67" t="s">
        <v>23</v>
      </c>
      <c r="C67" s="2" t="s">
        <v>1692</v>
      </c>
      <c r="D67" s="2" t="s">
        <v>612</v>
      </c>
      <c r="E67" t="s">
        <v>1354</v>
      </c>
      <c r="F67" t="s">
        <v>1693</v>
      </c>
      <c r="G67" t="s">
        <v>13</v>
      </c>
      <c r="H67" t="s">
        <v>63</v>
      </c>
      <c r="I67" t="s">
        <v>1445</v>
      </c>
      <c r="J67" t="s">
        <v>1354</v>
      </c>
      <c r="K67" t="s">
        <v>612</v>
      </c>
      <c r="L67" t="s">
        <v>35</v>
      </c>
      <c r="M67" t="s">
        <v>35</v>
      </c>
      <c r="N67" s="2" t="s">
        <v>1691</v>
      </c>
      <c r="O67" s="2" t="s">
        <v>1691</v>
      </c>
      <c r="P67" s="2" t="s">
        <v>612</v>
      </c>
      <c r="Q67" s="2"/>
      <c r="T67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('Bankanywherefmt', '5', 'O', '-1', '999', '1031', '0', '200', '510', '999', '-1', '9', '9', '9999', '9999', '-1');</v>
      </c>
      <c r="U67" t="str">
        <f t="shared" si="3"/>
        <v>UPDATE UFMT_FORMAT_SELECT SET (ROUTE_TYPE, SERVICE_ID_IN, TRANS_TYPE_IN, MSG_TYPE_IN, REVERSAL_IN, MTI, FORMAT_ID, TRANS_TYPE_OUT,  MSG_TYPE_OUT, REVERSAL_OUT, FINTRAN_IN, ACQ_INST_IN, ISS_INST_IN,  SERVICE_TYPE_IN)= (SELECT 'O', '-1', '999', '1031', '0', '200', '510', '999', '-1', '9', '9', '9999', '9999', '-1' FROM DUAL) WHERE FORMATTER = 'Bankanywherefmt' AND RULE_NUM = '5';</v>
      </c>
    </row>
    <row r="68" spans="1:21" ht="14.5" customHeight="1" x14ac:dyDescent="0.35">
      <c r="A68" s="2" t="s">
        <v>1712</v>
      </c>
      <c r="B68" t="s">
        <v>26</v>
      </c>
      <c r="C68" s="2" t="s">
        <v>1688</v>
      </c>
      <c r="D68" s="2" t="s">
        <v>612</v>
      </c>
      <c r="E68" t="s">
        <v>1354</v>
      </c>
      <c r="F68" t="s">
        <v>142</v>
      </c>
      <c r="G68" t="s">
        <v>13</v>
      </c>
      <c r="H68" t="s">
        <v>415</v>
      </c>
      <c r="I68" t="s">
        <v>1447</v>
      </c>
      <c r="J68" t="s">
        <v>1354</v>
      </c>
      <c r="K68" t="s">
        <v>612</v>
      </c>
      <c r="L68" t="s">
        <v>35</v>
      </c>
      <c r="M68" t="s">
        <v>35</v>
      </c>
      <c r="N68" s="2" t="s">
        <v>1691</v>
      </c>
      <c r="O68" s="2" t="s">
        <v>1691</v>
      </c>
      <c r="P68" s="2" t="s">
        <v>612</v>
      </c>
      <c r="Q68" s="2"/>
      <c r="T68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('Bankanywherefmt', '6', 'I', '-1', '999', '51', '0', '210', '511', '999', '-1', '9', '9', '9999', '9999', '-1');</v>
      </c>
      <c r="U68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'51', '0', '210', '511', '999', '-1', '9', '9', '9999', '9999', '-1' FROM DUAL) WHERE FORMATTER = 'Bankanywherefmt' AND RULE_NUM = '6';</v>
      </c>
    </row>
    <row r="69" spans="1:21" ht="14.5" customHeight="1" x14ac:dyDescent="0.35">
      <c r="A69" s="2" t="s">
        <v>1712</v>
      </c>
      <c r="B69" t="s">
        <v>29</v>
      </c>
      <c r="C69" s="2" t="s">
        <v>1688</v>
      </c>
      <c r="D69" s="2" t="s">
        <v>612</v>
      </c>
      <c r="E69" t="s">
        <v>1354</v>
      </c>
      <c r="F69" t="s">
        <v>1693</v>
      </c>
      <c r="G69" t="s">
        <v>13</v>
      </c>
      <c r="H69" t="s">
        <v>415</v>
      </c>
      <c r="I69" t="s">
        <v>852</v>
      </c>
      <c r="J69" t="s">
        <v>1354</v>
      </c>
      <c r="K69" t="s">
        <v>1690</v>
      </c>
      <c r="L69" t="s">
        <v>35</v>
      </c>
      <c r="M69" t="s">
        <v>35</v>
      </c>
      <c r="N69" s="2" t="s">
        <v>1691</v>
      </c>
      <c r="O69" s="2" t="s">
        <v>1691</v>
      </c>
      <c r="P69" s="2" t="s">
        <v>612</v>
      </c>
      <c r="Q69" s="2"/>
      <c r="T69" t="str">
        <f t="shared" si="2"/>
        <v>Insert into UFMT_FORMAT_SELECT (FORMATTER, RULE_NUM, ROUTE_TYPE, SERVICE_ID_IN, TRANS_TYPE_IN,  MSG_TYPE_IN, REVERSAL_IN, MTI, FORMAT_ID, TRANS_TYPE_OUT,  MSG_TYPE_OUT, REVERSAL_OUT, FINTRAN_IN, ACQ_INST_IN, ISS_INST_IN, SERVICE_TYPE_IN) Values ('Bankanywherefmt', '7', 'I', '-1', '999', '1031', '0', '210', '512', '999', '1035', '9', '9', '9999', '9999', '-1');</v>
      </c>
      <c r="U69" t="str">
        <f t="shared" si="3"/>
        <v>UPDATE UFMT_FORMAT_SELECT SET (ROUTE_TYPE, SERVICE_ID_IN, TRANS_TYPE_IN, MSG_TYPE_IN, REVERSAL_IN, MTI, FORMAT_ID, TRANS_TYPE_OUT,  MSG_TYPE_OUT, REVERSAL_OUT, FINTRAN_IN, ACQ_INST_IN, ISS_INST_IN,  SERVICE_TYPE_IN)= (SELECT 'I', '-1', '999', '1031', '0', '210', '512', '999', '1035', '9', '9', '9999', '9999', '-1' FROM DUAL) WHERE FORMATTER = 'Bankanywherefmt' AND RULE_NUM = '7';</v>
      </c>
    </row>
    <row r="70" spans="1:21" ht="14.5" customHeight="1" x14ac:dyDescent="0.35">
      <c r="A70" s="2" t="s">
        <v>1713</v>
      </c>
      <c r="B70" t="s">
        <v>12</v>
      </c>
      <c r="C70" s="2" t="s">
        <v>1692</v>
      </c>
      <c r="D70" s="2" t="s">
        <v>612</v>
      </c>
      <c r="E70" t="s">
        <v>1354</v>
      </c>
      <c r="F70" t="s">
        <v>588</v>
      </c>
      <c r="G70" t="s">
        <v>13</v>
      </c>
      <c r="H70" t="s">
        <v>145</v>
      </c>
      <c r="I70" t="s">
        <v>1450</v>
      </c>
      <c r="J70" t="s">
        <v>1354</v>
      </c>
      <c r="K70" t="s">
        <v>612</v>
      </c>
      <c r="L70" t="s">
        <v>35</v>
      </c>
      <c r="M70" t="s">
        <v>35</v>
      </c>
      <c r="N70" s="2" t="s">
        <v>1691</v>
      </c>
      <c r="O70" s="2" t="s">
        <v>1691</v>
      </c>
      <c r="P70" s="2" t="s">
        <v>612</v>
      </c>
      <c r="Q70" s="2"/>
      <c r="T70" t="str">
        <f t="shared" ref="T70:T95" si="6">"Insert into UFMT_FORMAT_SELECT (FORMATTER, RULE_NUM, ROUTE_TYPE, SERVICE_ID_IN, TRANS_TYPE_IN,  MSG_TYPE_IN, REVERSAL_IN, MTI, FORMAT_ID, TRANS_TYPE_OUT,  MSG_TYPE_OUT, REVERSAL_OUT, FINTRAN_IN, ACQ_INST_IN, ISS_INST_IN, SERVICE_TYPE_IN) Values ('"&amp;A70&amp;"', '"&amp;B70&amp;"', '"&amp;C70&amp;"', '"&amp;D70&amp;"', '"&amp;E70&amp;"', '"&amp;F70&amp;"', '"&amp;G70&amp;"', '"&amp;H70&amp;"', '"&amp;I70&amp;"', '"&amp;J70&amp;"', '"&amp;K70&amp;"', '"&amp;L70&amp;"', '"&amp;M70&amp;"', '"&amp;N70&amp;"', '"&amp;O70&amp;"', '"&amp;P70&amp;"');"</f>
        <v>Insert into UFMT_FORMAT_SELECT (FORMATTER, RULE_NUM, ROUTE_TYPE, SERVICE_ID_IN, TRANS_TYPE_IN,  MSG_TYPE_IN, REVERSAL_IN, MTI, FORMAT_ID, TRANS_TYPE_OUT,  MSG_TYPE_OUT, REVERSAL_OUT, FINTRAN_IN, ACQ_INST_IN, ISS_INST_IN, SERVICE_TYPE_IN) Values ('NBCfmt', '1', 'O', '-1', '999', '1001', '0', '800', '600', '999', '-1', '9', '9', '9999', '9999', '-1');</v>
      </c>
      <c r="U70" t="str">
        <f t="shared" ref="U70:U95" si="7">"UPDATE UFMT_FORMAT_SELECT SET (ROUTE_TYPE, SERVICE_ID_IN, TRANS_TYPE_IN, MSG_TYPE_IN, REVERSAL_IN, MTI, FORMAT_ID, TRANS_TYPE_OUT,  MSG_TYPE_OUT, REVERSAL_OUT, FINTRAN_IN, ACQ_INST_IN, ISS_INST_IN,  SERVICE_TYPE_IN)= (SELECT '"&amp;C70&amp;"', '"&amp;D70&amp;"', '"&amp;E70&amp;"', '"&amp;F70&amp;"', '"&amp;G70&amp;"', '"&amp;H70&amp;"', '"&amp;I70&amp;"', '"&amp;J70&amp;"', '"&amp;K70&amp;"', '"&amp;L70&amp;"', '"&amp;M70&amp;"', '"&amp;N70&amp;"', '"&amp;O70&amp;"', '"&amp;P70&amp;"' FROM DUAL) WHERE FORMATTER = '"&amp;A70&amp;"' AND RULE_NUM = '"&amp;B70&amp;"';"</f>
        <v>UPDATE UFMT_FORMAT_SELECT SET (ROUTE_TYPE, SERVICE_ID_IN, TRANS_TYPE_IN, MSG_TYPE_IN, REVERSAL_IN, MTI, FORMAT_ID, TRANS_TYPE_OUT,  MSG_TYPE_OUT, REVERSAL_OUT, FINTRAN_IN, ACQ_INST_IN, ISS_INST_IN,  SERVICE_TYPE_IN)= (SELECT 'O', '-1', '999', '1001', '0', '800', '600', '999', '-1', '9', '9', '9999', '9999', '-1' FROM DUAL) WHERE FORMATTER = 'NBCfmt' AND RULE_NUM = '1';</v>
      </c>
    </row>
    <row r="71" spans="1:21" ht="14.5" customHeight="1" x14ac:dyDescent="0.35">
      <c r="A71" s="2" t="s">
        <v>1713</v>
      </c>
      <c r="B71" t="s">
        <v>15</v>
      </c>
      <c r="C71" s="2" t="s">
        <v>1688</v>
      </c>
      <c r="D71" s="2" t="s">
        <v>612</v>
      </c>
      <c r="E71" t="s">
        <v>1354</v>
      </c>
      <c r="F71" t="s">
        <v>142</v>
      </c>
      <c r="G71" t="s">
        <v>13</v>
      </c>
      <c r="H71" t="s">
        <v>1696</v>
      </c>
      <c r="I71" t="s">
        <v>1452</v>
      </c>
      <c r="J71" t="s">
        <v>1354</v>
      </c>
      <c r="K71" t="s">
        <v>1696</v>
      </c>
      <c r="L71" t="s">
        <v>35</v>
      </c>
      <c r="M71" t="s">
        <v>35</v>
      </c>
      <c r="N71" s="2" t="s">
        <v>1691</v>
      </c>
      <c r="O71" s="2" t="s">
        <v>1691</v>
      </c>
      <c r="P71" s="2" t="s">
        <v>612</v>
      </c>
      <c r="Q71" s="2"/>
      <c r="T71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'2', 'I', '-1', '999', '51', '0', '810', '601', '999', '810', '9', '9', '9999', '9999', '-1');</v>
      </c>
      <c r="U71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'51', '0', '810', '601', '999', '810', '9', '9', '9999', '9999', '-1' FROM DUAL) WHERE FORMATTER = 'NBCfmt' AND RULE_NUM = '2';</v>
      </c>
    </row>
    <row r="72" spans="1:21" ht="14.5" customHeight="1" x14ac:dyDescent="0.35">
      <c r="A72" s="2" t="s">
        <v>1713</v>
      </c>
      <c r="B72" t="s">
        <v>17</v>
      </c>
      <c r="C72" s="2" t="s">
        <v>1692</v>
      </c>
      <c r="D72" s="2" t="s">
        <v>612</v>
      </c>
      <c r="E72" t="s">
        <v>1354</v>
      </c>
      <c r="F72" t="s">
        <v>1157</v>
      </c>
      <c r="G72" t="s">
        <v>13</v>
      </c>
      <c r="H72" t="s">
        <v>145</v>
      </c>
      <c r="I72" t="s">
        <v>1450</v>
      </c>
      <c r="J72" t="s">
        <v>1354</v>
      </c>
      <c r="K72" t="s">
        <v>612</v>
      </c>
      <c r="L72" t="s">
        <v>35</v>
      </c>
      <c r="M72" t="s">
        <v>35</v>
      </c>
      <c r="N72" s="2" t="s">
        <v>1691</v>
      </c>
      <c r="O72" s="2" t="s">
        <v>1691</v>
      </c>
      <c r="P72" s="2" t="s">
        <v>612</v>
      </c>
      <c r="Q72" s="2"/>
      <c r="T72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'3', 'O', '-1', '999', '1011', '0', '800', '600', '999', '-1', '9', '9', '9999', '9999', '-1');</v>
      </c>
      <c r="U72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'1011', '0', '800', '600', '999', '-1', '9', '9', '9999', '9999', '-1' FROM DUAL) WHERE FORMATTER = 'NBCfmt' AND RULE_NUM = '3';</v>
      </c>
    </row>
    <row r="73" spans="1:21" ht="14.5" customHeight="1" x14ac:dyDescent="0.35">
      <c r="A73" s="2" t="s">
        <v>1713</v>
      </c>
      <c r="B73" t="s">
        <v>20</v>
      </c>
      <c r="C73" s="2" t="s">
        <v>1692</v>
      </c>
      <c r="D73" s="2" t="s">
        <v>612</v>
      </c>
      <c r="E73" t="s">
        <v>1354</v>
      </c>
      <c r="F73" t="s">
        <v>1158</v>
      </c>
      <c r="G73" t="s">
        <v>13</v>
      </c>
      <c r="H73" t="s">
        <v>145</v>
      </c>
      <c r="I73" t="s">
        <v>1450</v>
      </c>
      <c r="J73" t="s">
        <v>1354</v>
      </c>
      <c r="K73" t="s">
        <v>612</v>
      </c>
      <c r="L73" t="s">
        <v>35</v>
      </c>
      <c r="M73" t="s">
        <v>35</v>
      </c>
      <c r="N73" s="2" t="s">
        <v>1691</v>
      </c>
      <c r="O73" s="2" t="s">
        <v>1691</v>
      </c>
      <c r="P73" s="2" t="s">
        <v>612</v>
      </c>
      <c r="Q73" s="2"/>
      <c r="T73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'4', 'O', '-1', '999', '1017', '0', '800', '600', '999', '-1', '9', '9', '9999', '9999', '-1');</v>
      </c>
      <c r="U73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'1017', '0', '800', '600', '999', '-1', '9', '9', '9999', '9999', '-1' FROM DUAL) WHERE FORMATTER = 'NBCfmt' AND RULE_NUM = '4';</v>
      </c>
    </row>
    <row r="74" spans="1:21" ht="14.5" customHeight="1" x14ac:dyDescent="0.35">
      <c r="A74" s="2" t="s">
        <v>1713</v>
      </c>
      <c r="B74" t="s">
        <v>23</v>
      </c>
      <c r="C74" s="2" t="s">
        <v>1692</v>
      </c>
      <c r="D74" s="2" t="s">
        <v>612</v>
      </c>
      <c r="E74" t="s">
        <v>1354</v>
      </c>
      <c r="F74" t="s">
        <v>145</v>
      </c>
      <c r="G74" t="s">
        <v>13</v>
      </c>
      <c r="H74" t="s">
        <v>145</v>
      </c>
      <c r="I74" t="s">
        <v>1450</v>
      </c>
      <c r="J74" t="s">
        <v>1354</v>
      </c>
      <c r="K74" t="s">
        <v>612</v>
      </c>
      <c r="L74" t="s">
        <v>35</v>
      </c>
      <c r="M74" t="s">
        <v>35</v>
      </c>
      <c r="N74" s="2" t="s">
        <v>1691</v>
      </c>
      <c r="O74" s="2" t="s">
        <v>1691</v>
      </c>
      <c r="P74" s="2" t="s">
        <v>612</v>
      </c>
      <c r="Q74" s="2"/>
      <c r="T74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'5', 'O', '-1', '999', '800', '0', '800', '600', '999', '-1', '9', '9', '9999', '9999', '-1');</v>
      </c>
      <c r="U74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'800', '0', '800', '600', '999', '-1', '9', '9', '9999', '9999', '-1' FROM DUAL) WHERE FORMATTER = 'NBCfmt' AND RULE_NUM = '5';</v>
      </c>
    </row>
    <row r="75" spans="1:21" ht="14.5" customHeight="1" x14ac:dyDescent="0.35">
      <c r="A75" s="2" t="s">
        <v>1713</v>
      </c>
      <c r="B75" t="s">
        <v>26</v>
      </c>
      <c r="C75" s="2" t="s">
        <v>1688</v>
      </c>
      <c r="D75" s="2" t="s">
        <v>612</v>
      </c>
      <c r="E75" t="s">
        <v>1354</v>
      </c>
      <c r="F75" t="s">
        <v>142</v>
      </c>
      <c r="G75" t="s">
        <v>13</v>
      </c>
      <c r="H75" t="s">
        <v>145</v>
      </c>
      <c r="I75" t="s">
        <v>1454</v>
      </c>
      <c r="J75" t="s">
        <v>1354</v>
      </c>
      <c r="K75" t="s">
        <v>145</v>
      </c>
      <c r="L75" t="s">
        <v>35</v>
      </c>
      <c r="M75" t="s">
        <v>35</v>
      </c>
      <c r="N75" s="2" t="s">
        <v>1691</v>
      </c>
      <c r="O75" s="2" t="s">
        <v>1691</v>
      </c>
      <c r="P75" s="2" t="s">
        <v>612</v>
      </c>
      <c r="Q75" s="2"/>
      <c r="T75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'6', 'I', '-1', '999', '51', '0', '800', '602', '999', '800', '9', '9', '9999', '9999', '-1');</v>
      </c>
      <c r="U75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'51', '0', '800', '602', '999', '800', '9', '9', '9999', '9999', '-1' FROM DUAL) WHERE FORMATTER = 'NBCfmt' AND RULE_NUM = '6';</v>
      </c>
    </row>
    <row r="76" spans="1:21" ht="14.5" customHeight="1" x14ac:dyDescent="0.35">
      <c r="A76" s="2" t="s">
        <v>1713</v>
      </c>
      <c r="B76" t="s">
        <v>29</v>
      </c>
      <c r="C76" s="2" t="s">
        <v>1692</v>
      </c>
      <c r="D76" s="2" t="s">
        <v>612</v>
      </c>
      <c r="E76" t="s">
        <v>1354</v>
      </c>
      <c r="F76" t="s">
        <v>1696</v>
      </c>
      <c r="G76" t="s">
        <v>13</v>
      </c>
      <c r="H76" t="s">
        <v>1696</v>
      </c>
      <c r="I76" t="s">
        <v>1456</v>
      </c>
      <c r="J76" t="s">
        <v>1354</v>
      </c>
      <c r="K76" t="s">
        <v>612</v>
      </c>
      <c r="L76" t="s">
        <v>35</v>
      </c>
      <c r="M76" t="s">
        <v>35</v>
      </c>
      <c r="N76" s="2" t="s">
        <v>1691</v>
      </c>
      <c r="O76" s="2" t="s">
        <v>1691</v>
      </c>
      <c r="P76" s="2" t="s">
        <v>612</v>
      </c>
      <c r="Q76" s="2"/>
      <c r="T76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'7', 'O', '-1', '999', '810', '0', '810', '603', '999', '-1', '9', '9', '9999', '9999', '-1');</v>
      </c>
      <c r="U76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'810', '0', '810', '603', '999', '-1', '9', '9', '9999', '9999', '-1' FROM DUAL) WHERE FORMATTER = 'NBCfmt' AND RULE_NUM = '7';</v>
      </c>
    </row>
    <row r="77" spans="1:21" ht="14.5" customHeight="1" x14ac:dyDescent="0.35">
      <c r="A77" s="2" t="s">
        <v>1713</v>
      </c>
      <c r="B77" t="s">
        <v>32</v>
      </c>
      <c r="C77" s="2" t="s">
        <v>1688</v>
      </c>
      <c r="D77" s="2" t="s">
        <v>612</v>
      </c>
      <c r="E77" t="s">
        <v>1354</v>
      </c>
      <c r="F77" t="s">
        <v>142</v>
      </c>
      <c r="G77" t="s">
        <v>13</v>
      </c>
      <c r="H77" t="s">
        <v>63</v>
      </c>
      <c r="I77" t="s">
        <v>507</v>
      </c>
      <c r="J77" t="s">
        <v>1354</v>
      </c>
      <c r="K77" t="s">
        <v>1693</v>
      </c>
      <c r="L77" t="s">
        <v>35</v>
      </c>
      <c r="M77" t="s">
        <v>35</v>
      </c>
      <c r="N77" s="2" t="s">
        <v>1691</v>
      </c>
      <c r="O77" s="2" t="s">
        <v>1691</v>
      </c>
      <c r="P77" s="2" t="s">
        <v>612</v>
      </c>
      <c r="Q77" s="2"/>
      <c r="T77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'8', 'I', '-1', '999', '51', '0', '200', '610', '999', '1031', '9', '9', '9999', '9999', '-1');</v>
      </c>
      <c r="U77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'51', '0', '200', '610', '999', '1031', '9', '9', '9999', '9999', '-1' FROM DUAL) WHERE FORMATTER = 'NBCfmt' AND RULE_NUM = '8';</v>
      </c>
    </row>
    <row r="78" spans="1:21" ht="14.5" customHeight="1" x14ac:dyDescent="0.35">
      <c r="A78" s="2" t="s">
        <v>1713</v>
      </c>
      <c r="B78" t="s">
        <v>35</v>
      </c>
      <c r="C78" s="2" t="s">
        <v>1692</v>
      </c>
      <c r="D78" s="2" t="s">
        <v>612</v>
      </c>
      <c r="E78" t="s">
        <v>1354</v>
      </c>
      <c r="F78" t="s">
        <v>1690</v>
      </c>
      <c r="G78" t="s">
        <v>13</v>
      </c>
      <c r="H78" t="s">
        <v>415</v>
      </c>
      <c r="I78" t="s">
        <v>1459</v>
      </c>
      <c r="J78" t="s">
        <v>1354</v>
      </c>
      <c r="K78" t="s">
        <v>612</v>
      </c>
      <c r="L78" t="s">
        <v>35</v>
      </c>
      <c r="M78" t="s">
        <v>35</v>
      </c>
      <c r="N78" s="2" t="s">
        <v>1691</v>
      </c>
      <c r="O78" s="2" t="s">
        <v>1691</v>
      </c>
      <c r="P78" s="2" t="s">
        <v>612</v>
      </c>
      <c r="Q78" s="2"/>
      <c r="T78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'9', 'O', '-1', '999', '1035', '0', '210', '611', '999', '-1', '9', '9', '9999', '9999', '-1');</v>
      </c>
      <c r="U78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'1035', '0', '210', '611', '999', '-1', '9', '9', '9999', '9999', '-1' FROM DUAL) WHERE FORMATTER = 'NBCfmt' AND RULE_NUM = '9';</v>
      </c>
    </row>
    <row r="79" spans="1:21" ht="14.5" customHeight="1" x14ac:dyDescent="0.35">
      <c r="A79" s="2" t="s">
        <v>1713</v>
      </c>
      <c r="B79" t="s">
        <v>37</v>
      </c>
      <c r="C79" s="2" t="s">
        <v>1692</v>
      </c>
      <c r="D79" s="2" t="s">
        <v>612</v>
      </c>
      <c r="E79" t="s">
        <v>1354</v>
      </c>
      <c r="F79" t="s">
        <v>1693</v>
      </c>
      <c r="G79" t="s">
        <v>13</v>
      </c>
      <c r="H79" t="s">
        <v>63</v>
      </c>
      <c r="I79" t="s">
        <v>1461</v>
      </c>
      <c r="J79" t="s">
        <v>1354</v>
      </c>
      <c r="K79" t="s">
        <v>612</v>
      </c>
      <c r="L79" t="s">
        <v>35</v>
      </c>
      <c r="M79" t="s">
        <v>35</v>
      </c>
      <c r="N79" s="2" t="s">
        <v>1691</v>
      </c>
      <c r="O79" s="2" t="s">
        <v>1691</v>
      </c>
      <c r="P79" s="2" t="s">
        <v>612</v>
      </c>
      <c r="Q79" s="2"/>
      <c r="T79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'10', 'O', '-1', '999', '1031', '0', '200', '612', '999', '-1', '9', '9', '9999', '9999', '-1');</v>
      </c>
      <c r="U79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'1031', '0', '200', '612', '999', '-1', '9', '9', '9999', '9999', '-1' FROM DUAL) WHERE FORMATTER = 'NBCfmt' AND RULE_NUM = '10';</v>
      </c>
    </row>
    <row r="80" spans="1:21" ht="14.5" customHeight="1" x14ac:dyDescent="0.35">
      <c r="A80" s="2" t="s">
        <v>1713</v>
      </c>
      <c r="B80" t="s">
        <v>40</v>
      </c>
      <c r="C80" s="2" t="s">
        <v>1688</v>
      </c>
      <c r="D80" s="2" t="s">
        <v>612</v>
      </c>
      <c r="E80" t="s">
        <v>1354</v>
      </c>
      <c r="F80" t="s">
        <v>142</v>
      </c>
      <c r="G80" t="s">
        <v>13</v>
      </c>
      <c r="H80" t="s">
        <v>415</v>
      </c>
      <c r="I80" t="s">
        <v>1174</v>
      </c>
      <c r="J80" t="s">
        <v>1354</v>
      </c>
      <c r="K80" t="s">
        <v>1690</v>
      </c>
      <c r="L80" t="s">
        <v>35</v>
      </c>
      <c r="M80" t="s">
        <v>35</v>
      </c>
      <c r="N80" s="2" t="s">
        <v>1691</v>
      </c>
      <c r="O80" s="2" t="s">
        <v>1691</v>
      </c>
      <c r="P80" s="2" t="s">
        <v>612</v>
      </c>
      <c r="Q80" s="2"/>
      <c r="T80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'11', 'I', '-1', '999', '51', '0', '210', '613', '999', '1035', '9', '9', '9999', '9999', '-1');</v>
      </c>
      <c r="U80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'51', '0', '210', '613', '999', '1035', '9', '9', '9999', '9999', '-1' FROM DUAL) WHERE FORMATTER = 'NBCfmt' AND RULE_NUM = '11';</v>
      </c>
    </row>
    <row r="81" spans="1:21" ht="14.5" customHeight="1" x14ac:dyDescent="0.35">
      <c r="A81" s="2" t="s">
        <v>1713</v>
      </c>
      <c r="B81" t="s">
        <v>42</v>
      </c>
      <c r="C81" s="2" t="s">
        <v>1688</v>
      </c>
      <c r="D81" s="2" t="s">
        <v>612</v>
      </c>
      <c r="E81" t="s">
        <v>1354</v>
      </c>
      <c r="F81" t="s">
        <v>1693</v>
      </c>
      <c r="G81" t="s">
        <v>13</v>
      </c>
      <c r="H81" t="s">
        <v>415</v>
      </c>
      <c r="I81" t="s">
        <v>1174</v>
      </c>
      <c r="J81" t="s">
        <v>1354</v>
      </c>
      <c r="K81" t="s">
        <v>1690</v>
      </c>
      <c r="L81" t="s">
        <v>35</v>
      </c>
      <c r="M81" t="s">
        <v>35</v>
      </c>
      <c r="N81" s="2" t="s">
        <v>1691</v>
      </c>
      <c r="O81" s="2" t="s">
        <v>1691</v>
      </c>
      <c r="P81" s="2" t="s">
        <v>612</v>
      </c>
      <c r="Q81" s="2"/>
      <c r="T81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'12', 'I', '-1', '999', '1031', '0', '210', '613', '999', '1035', '9', '9', '9999', '9999', '-1');</v>
      </c>
      <c r="U81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'1031', '0', '210', '613', '999', '1035', '9', '9', '9999', '9999', '-1' FROM DUAL) WHERE FORMATTER = 'NBCfmt' AND RULE_NUM = '12';</v>
      </c>
    </row>
    <row r="82" spans="1:21" ht="14.5" customHeight="1" x14ac:dyDescent="0.35">
      <c r="A82" s="2" t="s">
        <v>1713</v>
      </c>
      <c r="B82" t="s">
        <v>44</v>
      </c>
      <c r="C82" s="2" t="s">
        <v>1688</v>
      </c>
      <c r="D82" s="2" t="s">
        <v>612</v>
      </c>
      <c r="E82" t="s">
        <v>1354</v>
      </c>
      <c r="F82" t="s">
        <v>142</v>
      </c>
      <c r="G82" t="s">
        <v>35</v>
      </c>
      <c r="H82" t="s">
        <v>1714</v>
      </c>
      <c r="I82" t="s">
        <v>1471</v>
      </c>
      <c r="J82" t="s">
        <v>1354</v>
      </c>
      <c r="K82" t="s">
        <v>1693</v>
      </c>
      <c r="L82" t="s">
        <v>12</v>
      </c>
      <c r="M82" t="s">
        <v>35</v>
      </c>
      <c r="N82" s="2" t="s">
        <v>1691</v>
      </c>
      <c r="O82" s="2" t="s">
        <v>1691</v>
      </c>
      <c r="P82" s="2" t="s">
        <v>612</v>
      </c>
      <c r="Q82" s="2"/>
      <c r="T82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'13', 'I', '-1', '999', '51', '9', '420', '630', '999', '1031', '1', '9', '9999', '9999', '-1');</v>
      </c>
      <c r="U82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'51', '9', '420', '630', '999', '1031', '1', '9', '9999', '9999', '-1' FROM DUAL) WHERE FORMATTER = 'NBCfmt' AND RULE_NUM = '13';</v>
      </c>
    </row>
    <row r="83" spans="1:21" ht="14.5" customHeight="1" x14ac:dyDescent="0.35">
      <c r="A83" s="2" t="s">
        <v>1713</v>
      </c>
      <c r="B83" t="s">
        <v>47</v>
      </c>
      <c r="C83" s="2" t="s">
        <v>1692</v>
      </c>
      <c r="D83" s="2" t="s">
        <v>612</v>
      </c>
      <c r="E83" t="s">
        <v>1354</v>
      </c>
      <c r="F83" t="s">
        <v>1690</v>
      </c>
      <c r="G83" t="s">
        <v>12</v>
      </c>
      <c r="H83" t="s">
        <v>482</v>
      </c>
      <c r="I83" t="s">
        <v>1473</v>
      </c>
      <c r="J83" t="s">
        <v>1354</v>
      </c>
      <c r="K83" t="s">
        <v>612</v>
      </c>
      <c r="L83" t="s">
        <v>35</v>
      </c>
      <c r="M83" t="s">
        <v>35</v>
      </c>
      <c r="N83" s="2" t="s">
        <v>1691</v>
      </c>
      <c r="O83" s="2" t="s">
        <v>1691</v>
      </c>
      <c r="P83" s="2" t="s">
        <v>612</v>
      </c>
      <c r="Q83" s="2"/>
      <c r="T83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'14', 'O', '-1', '999', '1035', '1', '430', '631', '999', '-1', '9', '9', '9999', '9999', '-1');</v>
      </c>
      <c r="U83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'1035', '1', '430', '631', '999', '-1', '9', '9', '9999', '9999', '-1' FROM DUAL) WHERE FORMATTER = 'NBCfmt' AND RULE_NUM = '14';</v>
      </c>
    </row>
    <row r="84" spans="1:21" ht="14.5" customHeight="1" x14ac:dyDescent="0.35">
      <c r="A84" s="2" t="s">
        <v>1713</v>
      </c>
      <c r="B84" t="s">
        <v>50</v>
      </c>
      <c r="C84" s="2" t="s">
        <v>1692</v>
      </c>
      <c r="D84" s="2" t="s">
        <v>612</v>
      </c>
      <c r="E84" t="s">
        <v>1354</v>
      </c>
      <c r="F84" t="s">
        <v>1697</v>
      </c>
      <c r="G84" t="s">
        <v>12</v>
      </c>
      <c r="H84" t="s">
        <v>1714</v>
      </c>
      <c r="I84" t="s">
        <v>1475</v>
      </c>
      <c r="J84" t="s">
        <v>1354</v>
      </c>
      <c r="K84" t="s">
        <v>612</v>
      </c>
      <c r="L84" t="s">
        <v>35</v>
      </c>
      <c r="M84" t="s">
        <v>35</v>
      </c>
      <c r="N84" s="2" t="s">
        <v>1691</v>
      </c>
      <c r="O84" s="2" t="s">
        <v>1691</v>
      </c>
      <c r="P84" s="2" t="s">
        <v>612</v>
      </c>
      <c r="Q84" s="2"/>
      <c r="T84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'15', 'O', '-1', '999', '1041', '1', '420', '632', '999', '-1', '9', '9', '9999', '9999', '-1');</v>
      </c>
      <c r="U84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'1041', '1', '420', '632', '999', '-1', '9', '9', '9999', '9999', '-1' FROM DUAL) WHERE FORMATTER = 'NBCfmt' AND RULE_NUM = '15';</v>
      </c>
    </row>
    <row r="85" spans="1:21" ht="14.5" customHeight="1" x14ac:dyDescent="0.35">
      <c r="A85" s="2" t="s">
        <v>1713</v>
      </c>
      <c r="B85" t="s">
        <v>53</v>
      </c>
      <c r="C85" s="2" t="s">
        <v>1688</v>
      </c>
      <c r="D85" s="2" t="s">
        <v>612</v>
      </c>
      <c r="E85" t="s">
        <v>1354</v>
      </c>
      <c r="F85" t="s">
        <v>142</v>
      </c>
      <c r="G85" t="s">
        <v>35</v>
      </c>
      <c r="H85" t="s">
        <v>482</v>
      </c>
      <c r="I85" t="s">
        <v>1477</v>
      </c>
      <c r="J85" t="s">
        <v>1354</v>
      </c>
      <c r="K85" t="s">
        <v>194</v>
      </c>
      <c r="L85" t="s">
        <v>12</v>
      </c>
      <c r="M85" t="s">
        <v>35</v>
      </c>
      <c r="N85" s="2" t="s">
        <v>1691</v>
      </c>
      <c r="O85" s="2" t="s">
        <v>1691</v>
      </c>
      <c r="P85" s="2" t="s">
        <v>612</v>
      </c>
      <c r="Q85" s="2"/>
      <c r="T85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'16', 'I', '-1', '999', '51', '9', '430', '633', '999', '73', '1', '9', '9999', '9999', '-1');</v>
      </c>
      <c r="U85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'51', '9', '430', '633', '999', '73', '1', '9', '9999', '9999', '-1' FROM DUAL) WHERE FORMATTER = 'NBCfmt' AND RULE_NUM = '16';</v>
      </c>
    </row>
    <row r="86" spans="1:21" ht="14.5" customHeight="1" x14ac:dyDescent="0.35">
      <c r="A86" s="2" t="s">
        <v>1713</v>
      </c>
      <c r="B86" t="s">
        <v>56</v>
      </c>
      <c r="C86" s="2" t="s">
        <v>1688</v>
      </c>
      <c r="D86" s="2" t="s">
        <v>612</v>
      </c>
      <c r="E86" t="s">
        <v>1354</v>
      </c>
      <c r="F86" t="s">
        <v>1697</v>
      </c>
      <c r="G86" t="s">
        <v>12</v>
      </c>
      <c r="H86" t="s">
        <v>482</v>
      </c>
      <c r="I86" t="s">
        <v>1477</v>
      </c>
      <c r="J86" t="s">
        <v>1354</v>
      </c>
      <c r="K86" t="s">
        <v>194</v>
      </c>
      <c r="L86" t="s">
        <v>12</v>
      </c>
      <c r="M86" t="s">
        <v>35</v>
      </c>
      <c r="N86" s="2" t="s">
        <v>1691</v>
      </c>
      <c r="O86" s="2" t="s">
        <v>1691</v>
      </c>
      <c r="P86" s="2" t="s">
        <v>612</v>
      </c>
      <c r="Q86" s="2"/>
      <c r="T86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'17', 'I', '-1', '999', '1041', '1', '430', '633', '999', '73', '1', '9', '9999', '9999', '-1');</v>
      </c>
      <c r="U86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'1041', '1', '430', '633', '999', '73', '1', '9', '9999', '9999', '-1' FROM DUAL) WHERE FORMATTER = 'NBCfmt' AND RULE_NUM = '17';</v>
      </c>
    </row>
    <row r="87" spans="1:21" ht="14.5" customHeight="1" x14ac:dyDescent="0.35">
      <c r="A87" s="2" t="s">
        <v>1713</v>
      </c>
      <c r="B87" t="s">
        <v>59</v>
      </c>
      <c r="C87" s="2" t="s">
        <v>1692</v>
      </c>
      <c r="D87" s="2" t="s">
        <v>612</v>
      </c>
      <c r="E87" t="s">
        <v>1354</v>
      </c>
      <c r="F87" t="s">
        <v>1693</v>
      </c>
      <c r="G87" t="s">
        <v>12</v>
      </c>
      <c r="H87" t="s">
        <v>1714</v>
      </c>
      <c r="I87" t="s">
        <v>1475</v>
      </c>
      <c r="J87" t="s">
        <v>1354</v>
      </c>
      <c r="K87" t="s">
        <v>612</v>
      </c>
      <c r="L87" t="s">
        <v>35</v>
      </c>
      <c r="M87" t="s">
        <v>35</v>
      </c>
      <c r="N87" s="2" t="s">
        <v>1691</v>
      </c>
      <c r="O87" s="2" t="s">
        <v>1691</v>
      </c>
      <c r="P87" s="2" t="s">
        <v>612</v>
      </c>
      <c r="Q87" s="2"/>
      <c r="T87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'18', 'O', '-1', '999', '1031', '1', '420', '632', '999', '-1', '9', '9', '9999', '9999', '-1');</v>
      </c>
      <c r="U87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'1031', '1', '420', '632', '999', '-1', '9', '9', '9999', '9999', '-1' FROM DUAL) WHERE FORMATTER = 'NBCfmt' AND RULE_NUM = '18';</v>
      </c>
    </row>
    <row r="88" spans="1:21" ht="14.5" customHeight="1" x14ac:dyDescent="0.35">
      <c r="A88" s="2" t="s">
        <v>1713</v>
      </c>
      <c r="B88" t="s">
        <v>62</v>
      </c>
      <c r="C88" s="2" t="s">
        <v>1688</v>
      </c>
      <c r="D88" s="2" t="s">
        <v>612</v>
      </c>
      <c r="E88" t="s">
        <v>1354</v>
      </c>
      <c r="F88" t="s">
        <v>1693</v>
      </c>
      <c r="G88" t="s">
        <v>12</v>
      </c>
      <c r="H88" t="s">
        <v>482</v>
      </c>
      <c r="I88" t="s">
        <v>1477</v>
      </c>
      <c r="J88" t="s">
        <v>1354</v>
      </c>
      <c r="K88" t="s">
        <v>1690</v>
      </c>
      <c r="L88" t="s">
        <v>12</v>
      </c>
      <c r="M88" t="s">
        <v>35</v>
      </c>
      <c r="N88" s="2" t="s">
        <v>1691</v>
      </c>
      <c r="O88" s="2" t="s">
        <v>1691</v>
      </c>
      <c r="P88" s="2" t="s">
        <v>612</v>
      </c>
      <c r="Q88" s="2"/>
      <c r="T88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'19', 'I', '-1', '999', '1031', '1', '430', '633', '999', '1035', '1', '9', '9999', '9999', '-1');</v>
      </c>
      <c r="U88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'1031', '1', '430', '633', '999', '1035', '1', '9', '9999', '9999', '-1' FROM DUAL) WHERE FORMATTER = 'NBCfmt' AND RULE_NUM = '19';</v>
      </c>
    </row>
    <row r="89" spans="1:21" ht="14.5" customHeight="1" x14ac:dyDescent="0.35">
      <c r="A89" s="2" t="s">
        <v>1713</v>
      </c>
      <c r="B89" t="s">
        <v>65</v>
      </c>
      <c r="C89" s="2" t="s">
        <v>1692</v>
      </c>
      <c r="D89" s="2" t="s">
        <v>612</v>
      </c>
      <c r="E89" t="s">
        <v>1354</v>
      </c>
      <c r="F89" t="s">
        <v>1715</v>
      </c>
      <c r="G89" t="s">
        <v>12</v>
      </c>
      <c r="H89" t="s">
        <v>482</v>
      </c>
      <c r="I89" t="s">
        <v>1473</v>
      </c>
      <c r="J89" t="s">
        <v>1354</v>
      </c>
      <c r="K89" t="s">
        <v>612</v>
      </c>
      <c r="L89" t="s">
        <v>35</v>
      </c>
      <c r="M89" t="s">
        <v>35</v>
      </c>
      <c r="N89" s="2" t="s">
        <v>1691</v>
      </c>
      <c r="O89" s="2" t="s">
        <v>1691</v>
      </c>
      <c r="P89" s="2" t="s">
        <v>612</v>
      </c>
      <c r="Q89" s="2"/>
      <c r="T89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'20', 'O', '-1', '999', '1049', '1', '430', '631', '999', '-1', '9', '9', '9999', '9999', '-1');</v>
      </c>
      <c r="U89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'999', '1049', '1', '430', '631', '999', '-1', '9', '9', '9999', '9999', '-1' FROM DUAL) WHERE FORMATTER = 'NBCfmt' AND RULE_NUM = '20';</v>
      </c>
    </row>
    <row r="90" spans="1:21" ht="14.5" customHeight="1" x14ac:dyDescent="0.35">
      <c r="A90" s="2" t="s">
        <v>1713</v>
      </c>
      <c r="B90" t="s">
        <v>68</v>
      </c>
      <c r="C90" s="2" t="s">
        <v>1688</v>
      </c>
      <c r="D90" s="2" t="s">
        <v>612</v>
      </c>
      <c r="E90" t="s">
        <v>1354</v>
      </c>
      <c r="F90" t="s">
        <v>142</v>
      </c>
      <c r="G90" t="s">
        <v>13</v>
      </c>
      <c r="H90" t="s">
        <v>441</v>
      </c>
      <c r="I90" t="s">
        <v>1464</v>
      </c>
      <c r="J90" t="s">
        <v>1354</v>
      </c>
      <c r="K90" t="s">
        <v>1693</v>
      </c>
      <c r="L90" t="s">
        <v>35</v>
      </c>
      <c r="M90" t="s">
        <v>35</v>
      </c>
      <c r="N90" s="2" t="s">
        <v>1691</v>
      </c>
      <c r="O90" s="2" t="s">
        <v>1691</v>
      </c>
      <c r="P90" s="2" t="s">
        <v>612</v>
      </c>
      <c r="Q90" s="2"/>
      <c r="T90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'21', 'I', '-1', '999', '51', '0', '220', '620', '999', '1031', '9', '9', '9999', '9999', '-1');</v>
      </c>
      <c r="U90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'51', '0', '220', '620', '999', '1031', '9', '9', '9999', '9999', '-1' FROM DUAL) WHERE FORMATTER = 'NBCfmt' AND RULE_NUM = '21';</v>
      </c>
    </row>
    <row r="91" spans="1:21" ht="14.5" customHeight="1" x14ac:dyDescent="0.35">
      <c r="A91" s="2" t="s">
        <v>1713</v>
      </c>
      <c r="B91" t="s">
        <v>71</v>
      </c>
      <c r="C91" s="2" t="s">
        <v>1692</v>
      </c>
      <c r="D91" s="2" t="s">
        <v>612</v>
      </c>
      <c r="E91" t="s">
        <v>585</v>
      </c>
      <c r="F91" t="s">
        <v>1690</v>
      </c>
      <c r="G91" t="s">
        <v>13</v>
      </c>
      <c r="H91" t="s">
        <v>251</v>
      </c>
      <c r="I91" t="s">
        <v>585</v>
      </c>
      <c r="J91" t="s">
        <v>1354</v>
      </c>
      <c r="K91" t="s">
        <v>612</v>
      </c>
      <c r="L91" t="s">
        <v>35</v>
      </c>
      <c r="M91" t="s">
        <v>35</v>
      </c>
      <c r="N91" s="2" t="s">
        <v>1691</v>
      </c>
      <c r="O91" s="2" t="s">
        <v>1691</v>
      </c>
      <c r="P91" s="2" t="s">
        <v>612</v>
      </c>
      <c r="Q91" s="2"/>
      <c r="T91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'22', 'O', '-1', '621', '1035', '0', '230', '621', '999', '-1', '9', '9', '9999', '9999', '-1');</v>
      </c>
      <c r="U91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'621', '1035', '0', '230', '621', '999', '-1', '9', '9', '9999', '9999', '-1' FROM DUAL) WHERE FORMATTER = 'NBCfmt' AND RULE_NUM = '22';</v>
      </c>
    </row>
    <row r="92" spans="1:21" ht="14.5" customHeight="1" x14ac:dyDescent="0.35">
      <c r="A92" s="2" t="s">
        <v>1713</v>
      </c>
      <c r="B92" t="s">
        <v>74</v>
      </c>
      <c r="C92" s="2" t="s">
        <v>1692</v>
      </c>
      <c r="D92" s="2" t="s">
        <v>612</v>
      </c>
      <c r="E92" t="s">
        <v>597</v>
      </c>
      <c r="F92" t="s">
        <v>1693</v>
      </c>
      <c r="G92" t="s">
        <v>13</v>
      </c>
      <c r="H92" t="s">
        <v>441</v>
      </c>
      <c r="I92" t="s">
        <v>1467</v>
      </c>
      <c r="J92" t="s">
        <v>1354</v>
      </c>
      <c r="K92" t="s">
        <v>612</v>
      </c>
      <c r="L92" t="s">
        <v>35</v>
      </c>
      <c r="M92" t="s">
        <v>35</v>
      </c>
      <c r="N92" s="2" t="s">
        <v>1691</v>
      </c>
      <c r="O92" s="2" t="s">
        <v>1691</v>
      </c>
      <c r="P92" s="2" t="s">
        <v>612</v>
      </c>
      <c r="Q92" s="2"/>
      <c r="T92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'23', 'O', '-1', '775', '1031', '0', '220', '622', '999', '-1', '9', '9', '9999', '9999', '-1');</v>
      </c>
      <c r="U92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'775', '1031', '0', '220', '622', '999', '-1', '9', '9', '9999', '9999', '-1' FROM DUAL) WHERE FORMATTER = 'NBCfmt' AND RULE_NUM = '23';</v>
      </c>
    </row>
    <row r="93" spans="1:21" ht="14.5" customHeight="1" x14ac:dyDescent="0.35">
      <c r="A93" s="2" t="s">
        <v>1713</v>
      </c>
      <c r="B93" t="s">
        <v>77</v>
      </c>
      <c r="C93" s="2" t="s">
        <v>1688</v>
      </c>
      <c r="D93" s="2" t="s">
        <v>612</v>
      </c>
      <c r="E93" t="s">
        <v>1354</v>
      </c>
      <c r="F93" t="s">
        <v>142</v>
      </c>
      <c r="G93" t="s">
        <v>13</v>
      </c>
      <c r="H93" t="s">
        <v>251</v>
      </c>
      <c r="I93" t="s">
        <v>1469</v>
      </c>
      <c r="J93" t="s">
        <v>1354</v>
      </c>
      <c r="K93" t="s">
        <v>1690</v>
      </c>
      <c r="L93" t="s">
        <v>35</v>
      </c>
      <c r="M93" t="s">
        <v>35</v>
      </c>
      <c r="N93" s="2" t="s">
        <v>1691</v>
      </c>
      <c r="O93" s="2" t="s">
        <v>1691</v>
      </c>
      <c r="P93" s="2" t="s">
        <v>612</v>
      </c>
      <c r="Q93" s="2"/>
      <c r="T93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'24', 'I', '-1', '999', '51', '0', '230', '623', '999', '1035', '9', '9', '9999', '9999', '-1');</v>
      </c>
      <c r="U93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'999', '51', '0', '230', '623', '999', '1035', '9', '9', '9999', '9999', '-1' FROM DUAL) WHERE FORMATTER = 'NBCfmt' AND RULE_NUM = '24';</v>
      </c>
    </row>
    <row r="94" spans="1:21" ht="14.5" customHeight="1" x14ac:dyDescent="0.35">
      <c r="A94" s="2" t="s">
        <v>1713</v>
      </c>
      <c r="B94" t="s">
        <v>72</v>
      </c>
      <c r="C94" s="2" t="s">
        <v>1688</v>
      </c>
      <c r="D94" s="2" t="s">
        <v>612</v>
      </c>
      <c r="E94" t="s">
        <v>597</v>
      </c>
      <c r="F94" t="s">
        <v>1693</v>
      </c>
      <c r="G94" t="s">
        <v>13</v>
      </c>
      <c r="H94" t="s">
        <v>251</v>
      </c>
      <c r="I94" t="s">
        <v>1469</v>
      </c>
      <c r="J94" t="s">
        <v>1354</v>
      </c>
      <c r="K94" t="s">
        <v>1690</v>
      </c>
      <c r="L94" t="s">
        <v>35</v>
      </c>
      <c r="M94" t="s">
        <v>35</v>
      </c>
      <c r="N94" s="2" t="s">
        <v>1691</v>
      </c>
      <c r="O94" s="2" t="s">
        <v>1691</v>
      </c>
      <c r="P94" s="2" t="s">
        <v>612</v>
      </c>
      <c r="Q94" s="2"/>
      <c r="T94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'25', 'I', '-1', '775', '1031', '0', '230', '623', '999', '1035', '9', '9', '9999', '9999', '-1');</v>
      </c>
      <c r="U94" t="str">
        <f t="shared" si="7"/>
        <v>UPDATE UFMT_FORMAT_SELECT SET (ROUTE_TYPE, SERVICE_ID_IN, TRANS_TYPE_IN, MSG_TYPE_IN, REVERSAL_IN, MTI, FORMAT_ID, TRANS_TYPE_OUT,  MSG_TYPE_OUT, REVERSAL_OUT, FINTRAN_IN, ACQ_INST_IN, ISS_INST_IN,  SERVICE_TYPE_IN)= (SELECT 'I', '-1', '775', '1031', '0', '230', '623', '999', '1035', '9', '9', '9999', '9999', '-1' FROM DUAL) WHERE FORMATTER = 'NBCfmt' AND RULE_NUM = '25';</v>
      </c>
    </row>
    <row r="95" spans="1:21" ht="14.5" customHeight="1" x14ac:dyDescent="0.35">
      <c r="A95" s="2" t="s">
        <v>1713</v>
      </c>
      <c r="B95" t="s">
        <v>82</v>
      </c>
      <c r="C95" s="2" t="s">
        <v>1692</v>
      </c>
      <c r="D95" s="2" t="s">
        <v>612</v>
      </c>
      <c r="E95" t="s">
        <v>597</v>
      </c>
      <c r="F95" t="s">
        <v>1690</v>
      </c>
      <c r="G95" t="s">
        <v>13</v>
      </c>
      <c r="H95" t="s">
        <v>251</v>
      </c>
      <c r="I95" t="s">
        <v>585</v>
      </c>
      <c r="J95" t="s">
        <v>1354</v>
      </c>
      <c r="K95" t="s">
        <v>612</v>
      </c>
      <c r="L95" t="s">
        <v>35</v>
      </c>
      <c r="M95" t="s">
        <v>35</v>
      </c>
      <c r="N95" s="2" t="s">
        <v>1691</v>
      </c>
      <c r="O95" s="2" t="s">
        <v>1691</v>
      </c>
      <c r="P95" s="2" t="s">
        <v>612</v>
      </c>
      <c r="Q95" s="2"/>
      <c r="T95" t="str">
        <f t="shared" si="6"/>
        <v>Insert into UFMT_FORMAT_SELECT (FORMATTER, RULE_NUM, ROUTE_TYPE, SERVICE_ID_IN, TRANS_TYPE_IN,  MSG_TYPE_IN, REVERSAL_IN, MTI, FORMAT_ID, TRANS_TYPE_OUT,  MSG_TYPE_OUT, REVERSAL_OUT, FINTRAN_IN, ACQ_INST_IN, ISS_INST_IN, SERVICE_TYPE_IN) Values ('NBCfmt', '26', 'O', '-1', '775', '1035', '0', '230', '621', '999', '-1', '9', '9', '9999', '9999', '-1');</v>
      </c>
      <c r="U95" t="str">
        <f t="shared" si="7"/>
        <v>UPDATE UFMT_FORMAT_SELECT SET (ROUTE_TYPE, SERVICE_ID_IN, TRANS_TYPE_IN, MSG_TYPE_IN, REVERSAL_IN, MTI, FORMAT_ID, TRANS_TYPE_OUT,  MSG_TYPE_OUT, REVERSAL_OUT, FINTRAN_IN, ACQ_INST_IN, ISS_INST_IN,  SERVICE_TYPE_IN)= (SELECT 'O', '-1', '775', '1035', '0', '230', '621', '999', '-1', '9', '9', '9999', '9999', '-1' FROM DUAL) WHERE FORMATTER = 'NBCfmt' AND RULE_NUM = '26';</v>
      </c>
    </row>
  </sheetData>
  <autoFilter ref="A3:U95"/>
  <sortState ref="A4:R91">
    <sortCondition ref="A4:A91"/>
    <sortCondition ref="B4:B91"/>
  </sortState>
  <pageMargins left="0.7" right="0.7" top="0.75" bottom="0.75" header="0.3" footer="0.3"/>
  <pageSetup paperSize="11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F1" workbookViewId="0">
      <selection activeCell="R6" sqref="R6"/>
    </sheetView>
  </sheetViews>
  <sheetFormatPr defaultRowHeight="14.5" x14ac:dyDescent="0.35"/>
  <cols>
    <col min="2" max="2" width="23.453125" style="3" bestFit="1" customWidth="1"/>
    <col min="3" max="3" width="8.453125" style="3" customWidth="1"/>
    <col min="5" max="5" width="26" style="3" bestFit="1" customWidth="1"/>
    <col min="8" max="8" width="24" style="3" bestFit="1" customWidth="1"/>
    <col min="11" max="11" width="18.453125" style="3" bestFit="1" customWidth="1"/>
  </cols>
  <sheetData>
    <row r="1" spans="1:20" x14ac:dyDescent="0.35">
      <c r="A1" t="s">
        <v>1626</v>
      </c>
      <c r="D1" t="s">
        <v>1716</v>
      </c>
      <c r="G1" t="s">
        <v>1717</v>
      </c>
      <c r="J1" t="s">
        <v>1718</v>
      </c>
      <c r="M1" t="s">
        <v>1719</v>
      </c>
      <c r="P1" t="s">
        <v>1720</v>
      </c>
      <c r="S1" t="s">
        <v>1721</v>
      </c>
    </row>
    <row r="2" spans="1:20" x14ac:dyDescent="0.35">
      <c r="A2" s="2" t="s">
        <v>13</v>
      </c>
      <c r="B2" t="s">
        <v>1722</v>
      </c>
      <c r="D2" s="2" t="s">
        <v>13</v>
      </c>
      <c r="E2" t="s">
        <v>1723</v>
      </c>
      <c r="G2" s="2" t="s">
        <v>13</v>
      </c>
      <c r="H2" t="s">
        <v>1724</v>
      </c>
      <c r="J2" s="2" t="s">
        <v>13</v>
      </c>
      <c r="K2" t="s">
        <v>1725</v>
      </c>
      <c r="M2" s="2" t="s">
        <v>13</v>
      </c>
      <c r="N2" t="s">
        <v>1726</v>
      </c>
      <c r="P2" s="2" t="s">
        <v>13</v>
      </c>
      <c r="Q2" s="4" t="s">
        <v>1727</v>
      </c>
      <c r="S2" s="2" t="s">
        <v>13</v>
      </c>
      <c r="T2" t="s">
        <v>1728</v>
      </c>
    </row>
    <row r="3" spans="1:20" x14ac:dyDescent="0.35">
      <c r="A3" s="2" t="s">
        <v>12</v>
      </c>
      <c r="B3" t="s">
        <v>1729</v>
      </c>
      <c r="D3" s="2" t="s">
        <v>12</v>
      </c>
      <c r="E3" t="s">
        <v>1730</v>
      </c>
      <c r="G3" s="2" t="s">
        <v>12</v>
      </c>
      <c r="H3" t="s">
        <v>1731</v>
      </c>
      <c r="J3" s="2" t="s">
        <v>12</v>
      </c>
      <c r="K3" t="s">
        <v>1732</v>
      </c>
      <c r="M3" s="2" t="s">
        <v>12</v>
      </c>
      <c r="N3" t="s">
        <v>1733</v>
      </c>
      <c r="P3" s="2" t="s">
        <v>12</v>
      </c>
      <c r="Q3" s="4" t="s">
        <v>1734</v>
      </c>
      <c r="S3" s="2" t="s">
        <v>12</v>
      </c>
      <c r="T3" t="s">
        <v>1735</v>
      </c>
    </row>
    <row r="4" spans="1:20" x14ac:dyDescent="0.35">
      <c r="A4" s="2" t="s">
        <v>15</v>
      </c>
      <c r="B4" t="s">
        <v>1736</v>
      </c>
      <c r="D4" s="2" t="s">
        <v>15</v>
      </c>
      <c r="E4" t="s">
        <v>1737</v>
      </c>
      <c r="G4" s="2" t="s">
        <v>15</v>
      </c>
      <c r="H4" t="s">
        <v>1738</v>
      </c>
      <c r="J4" s="2" t="s">
        <v>15</v>
      </c>
      <c r="K4" t="s">
        <v>1739</v>
      </c>
      <c r="M4" s="2" t="s">
        <v>15</v>
      </c>
      <c r="N4" t="s">
        <v>1740</v>
      </c>
      <c r="P4" s="2" t="s">
        <v>15</v>
      </c>
      <c r="Q4" s="4" t="s">
        <v>1741</v>
      </c>
    </row>
    <row r="5" spans="1:20" x14ac:dyDescent="0.35">
      <c r="A5" s="2" t="s">
        <v>17</v>
      </c>
      <c r="B5" t="s">
        <v>1742</v>
      </c>
      <c r="D5" s="2" t="s">
        <v>17</v>
      </c>
      <c r="E5" t="s">
        <v>1743</v>
      </c>
      <c r="G5" s="2" t="s">
        <v>17</v>
      </c>
      <c r="H5" t="s">
        <v>1744</v>
      </c>
      <c r="J5" s="2" t="s">
        <v>17</v>
      </c>
      <c r="K5" t="s">
        <v>1745</v>
      </c>
      <c r="M5" s="2" t="s">
        <v>17</v>
      </c>
      <c r="N5" t="s">
        <v>1746</v>
      </c>
      <c r="P5" s="2" t="s">
        <v>17</v>
      </c>
      <c r="Q5" s="4" t="s">
        <v>1747</v>
      </c>
    </row>
    <row r="6" spans="1:20" x14ac:dyDescent="0.35">
      <c r="A6" s="2" t="s">
        <v>20</v>
      </c>
      <c r="B6" t="s">
        <v>1748</v>
      </c>
      <c r="D6" s="2" t="s">
        <v>20</v>
      </c>
      <c r="E6" t="s">
        <v>1749</v>
      </c>
      <c r="G6" s="2" t="s">
        <v>20</v>
      </c>
      <c r="H6" t="s">
        <v>1750</v>
      </c>
      <c r="J6" s="2" t="s">
        <v>20</v>
      </c>
      <c r="K6" t="s">
        <v>1751</v>
      </c>
    </row>
    <row r="7" spans="1:20" x14ac:dyDescent="0.35">
      <c r="A7" s="2" t="s">
        <v>23</v>
      </c>
      <c r="B7" t="s">
        <v>1752</v>
      </c>
      <c r="D7" s="2" t="s">
        <v>23</v>
      </c>
      <c r="E7" t="s">
        <v>1753</v>
      </c>
      <c r="G7" s="2" t="s">
        <v>23</v>
      </c>
      <c r="H7" t="s">
        <v>1754</v>
      </c>
      <c r="J7" s="2" t="s">
        <v>23</v>
      </c>
      <c r="K7" t="s">
        <v>1755</v>
      </c>
    </row>
    <row r="8" spans="1:20" x14ac:dyDescent="0.35">
      <c r="A8" s="2" t="s">
        <v>26</v>
      </c>
      <c r="B8" t="s">
        <v>1756</v>
      </c>
      <c r="D8" s="2" t="s">
        <v>26</v>
      </c>
      <c r="E8" t="s">
        <v>1757</v>
      </c>
      <c r="J8" s="2" t="s">
        <v>26</v>
      </c>
      <c r="K8" t="s">
        <v>1758</v>
      </c>
    </row>
    <row r="9" spans="1:20" x14ac:dyDescent="0.35">
      <c r="A9" s="2" t="s">
        <v>29</v>
      </c>
      <c r="B9" t="s">
        <v>1759</v>
      </c>
      <c r="J9" s="2" t="s">
        <v>29</v>
      </c>
      <c r="K9" t="s">
        <v>1760</v>
      </c>
    </row>
    <row r="10" spans="1:20" x14ac:dyDescent="0.35">
      <c r="J10" s="2" t="s">
        <v>32</v>
      </c>
      <c r="K10" t="s">
        <v>1761</v>
      </c>
    </row>
    <row r="11" spans="1:20" x14ac:dyDescent="0.35">
      <c r="J11" s="2" t="s">
        <v>35</v>
      </c>
      <c r="K11" t="s">
        <v>1762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A12" sqref="A12"/>
    </sheetView>
  </sheetViews>
  <sheetFormatPr defaultRowHeight="14.5" x14ac:dyDescent="0.35"/>
  <cols>
    <col min="1" max="1" width="12.1796875" style="3" bestFit="1" customWidth="1"/>
    <col min="2" max="2" width="15.1796875" style="3" bestFit="1" customWidth="1"/>
  </cols>
  <sheetData>
    <row r="1" spans="1:2" ht="14.5" customHeight="1" x14ac:dyDescent="0.35">
      <c r="A1" s="1" t="s">
        <v>1375</v>
      </c>
      <c r="B1" s="1"/>
    </row>
    <row r="2" spans="1:2" x14ac:dyDescent="0.35">
      <c r="A2">
        <v>1</v>
      </c>
      <c r="B2" s="2"/>
    </row>
    <row r="3" spans="1:2" x14ac:dyDescent="0.35">
      <c r="A3">
        <v>4</v>
      </c>
      <c r="B3" s="2"/>
    </row>
    <row r="4" spans="1:2" x14ac:dyDescent="0.35">
      <c r="A4">
        <v>70</v>
      </c>
      <c r="B4" s="2"/>
    </row>
    <row r="5" spans="1:2" x14ac:dyDescent="0.35">
      <c r="A5">
        <v>72</v>
      </c>
      <c r="B5" s="2"/>
    </row>
    <row r="6" spans="1:2" x14ac:dyDescent="0.35">
      <c r="A6">
        <v>73</v>
      </c>
      <c r="B6" s="2"/>
    </row>
    <row r="7" spans="1:2" x14ac:dyDescent="0.35">
      <c r="A7">
        <v>74</v>
      </c>
      <c r="B7" s="2"/>
    </row>
    <row r="8" spans="1:2" x14ac:dyDescent="0.35">
      <c r="A8">
        <v>75</v>
      </c>
      <c r="B8" s="2"/>
    </row>
    <row r="9" spans="1:2" ht="14.5" customHeight="1" x14ac:dyDescent="0.35">
      <c r="A9">
        <v>76</v>
      </c>
      <c r="B9" s="2"/>
    </row>
    <row r="10" spans="1:2" ht="14.5" customHeight="1" x14ac:dyDescent="0.35">
      <c r="A10">
        <v>77</v>
      </c>
      <c r="B10" s="2"/>
    </row>
    <row r="11" spans="1:2" ht="14.5" customHeight="1" x14ac:dyDescent="0.35">
      <c r="A11">
        <v>78</v>
      </c>
      <c r="B11" s="2"/>
    </row>
    <row r="12" spans="1:2" ht="14.5" customHeight="1" x14ac:dyDescent="0.35">
      <c r="A12">
        <v>79</v>
      </c>
      <c r="B12" s="2"/>
    </row>
    <row r="13" spans="1:2" ht="14.5" customHeight="1" x14ac:dyDescent="0.35">
      <c r="A13">
        <v>80</v>
      </c>
      <c r="B13" s="2"/>
    </row>
    <row r="14" spans="1:2" ht="14.5" customHeight="1" x14ac:dyDescent="0.35">
      <c r="A14">
        <v>81</v>
      </c>
      <c r="B14" s="2"/>
    </row>
    <row r="15" spans="1:2" x14ac:dyDescent="0.35">
      <c r="A15">
        <v>82</v>
      </c>
      <c r="B15" s="2"/>
    </row>
    <row r="16" spans="1:2" x14ac:dyDescent="0.35">
      <c r="A16">
        <v>83</v>
      </c>
      <c r="B16" s="2"/>
    </row>
    <row r="17" spans="1:2" x14ac:dyDescent="0.35">
      <c r="A17">
        <v>84</v>
      </c>
      <c r="B17" s="2"/>
    </row>
    <row r="18" spans="1:2" x14ac:dyDescent="0.35">
      <c r="A18">
        <v>85</v>
      </c>
      <c r="B18" s="2"/>
    </row>
    <row r="19" spans="1:2" x14ac:dyDescent="0.35">
      <c r="A19">
        <v>86</v>
      </c>
      <c r="B19" s="2"/>
    </row>
    <row r="20" spans="1:2" x14ac:dyDescent="0.35">
      <c r="A20">
        <v>87</v>
      </c>
      <c r="B20" s="2"/>
    </row>
    <row r="21" spans="1:2" x14ac:dyDescent="0.35">
      <c r="A21">
        <v>88</v>
      </c>
      <c r="B21" s="2"/>
    </row>
    <row r="22" spans="1:2" x14ac:dyDescent="0.35">
      <c r="B22" s="2"/>
    </row>
    <row r="23" spans="1:2" x14ac:dyDescent="0.35">
      <c r="B23" s="2"/>
    </row>
    <row r="24" spans="1:2" x14ac:dyDescent="0.35">
      <c r="B24" s="2"/>
    </row>
    <row r="25" spans="1:2" x14ac:dyDescent="0.35">
      <c r="B25" s="2"/>
    </row>
    <row r="26" spans="1:2" x14ac:dyDescent="0.35">
      <c r="B26" s="2"/>
    </row>
    <row r="27" spans="1:2" x14ac:dyDescent="0.35">
      <c r="B27" s="2"/>
    </row>
    <row r="28" spans="1:2" x14ac:dyDescent="0.35">
      <c r="B28" s="2"/>
    </row>
    <row r="29" spans="1:2" x14ac:dyDescent="0.35">
      <c r="B29" s="2"/>
    </row>
    <row r="30" spans="1:2" x14ac:dyDescent="0.35">
      <c r="B30" s="2"/>
    </row>
    <row r="31" spans="1:2" x14ac:dyDescent="0.35">
      <c r="B31" s="2"/>
    </row>
    <row r="32" spans="1:2" x14ac:dyDescent="0.35">
      <c r="B32" s="2"/>
    </row>
    <row r="33" spans="1:2" x14ac:dyDescent="0.35">
      <c r="B33" s="2"/>
    </row>
    <row r="34" spans="1:2" x14ac:dyDescent="0.35">
      <c r="B34" s="2"/>
    </row>
    <row r="35" spans="1:2" x14ac:dyDescent="0.35">
      <c r="B35" s="2"/>
    </row>
    <row r="36" spans="1:2" x14ac:dyDescent="0.35">
      <c r="B36" s="2"/>
    </row>
    <row r="37" spans="1:2" x14ac:dyDescent="0.35">
      <c r="B37" s="2"/>
    </row>
    <row r="38" spans="1:2" x14ac:dyDescent="0.35">
      <c r="B38" s="2"/>
    </row>
    <row r="39" spans="1:2" x14ac:dyDescent="0.35">
      <c r="B39" s="2"/>
    </row>
    <row r="40" spans="1:2" x14ac:dyDescent="0.35">
      <c r="B40" s="2"/>
    </row>
    <row r="41" spans="1:2" x14ac:dyDescent="0.35">
      <c r="B41" s="2"/>
    </row>
    <row r="42" spans="1:2" x14ac:dyDescent="0.35">
      <c r="B42" s="2"/>
    </row>
    <row r="43" spans="1:2" x14ac:dyDescent="0.35">
      <c r="A43" s="2"/>
      <c r="B43" s="2"/>
    </row>
    <row r="44" spans="1:2" x14ac:dyDescent="0.35">
      <c r="A44" s="2"/>
      <c r="B44" s="2"/>
    </row>
    <row r="45" spans="1:2" x14ac:dyDescent="0.35">
      <c r="A45" s="2"/>
      <c r="B45" s="2"/>
    </row>
    <row r="46" spans="1:2" x14ac:dyDescent="0.35">
      <c r="A46" s="2"/>
      <c r="B46" s="2"/>
    </row>
    <row r="47" spans="1:2" x14ac:dyDescent="0.35">
      <c r="A47" s="2"/>
      <c r="B47" s="2"/>
    </row>
    <row r="48" spans="1:2" x14ac:dyDescent="0.35">
      <c r="A48" s="2"/>
      <c r="B48" s="2"/>
    </row>
    <row r="49" spans="1:3" x14ac:dyDescent="0.35">
      <c r="A49" s="2"/>
      <c r="B49" s="2"/>
    </row>
    <row r="50" spans="1:3" x14ac:dyDescent="0.35">
      <c r="A50" s="2"/>
      <c r="B50" s="2"/>
    </row>
    <row r="51" spans="1:3" x14ac:dyDescent="0.35">
      <c r="A51" s="2"/>
      <c r="B51" s="2"/>
    </row>
    <row r="52" spans="1:3" x14ac:dyDescent="0.35">
      <c r="B52" s="2"/>
      <c r="C52" s="2"/>
    </row>
    <row r="53" spans="1:3" x14ac:dyDescent="0.35">
      <c r="B53" s="2"/>
    </row>
    <row r="54" spans="1:3" x14ac:dyDescent="0.35">
      <c r="B54" s="2"/>
    </row>
    <row r="55" spans="1:3" x14ac:dyDescent="0.35">
      <c r="B55" s="2"/>
    </row>
    <row r="56" spans="1:3" x14ac:dyDescent="0.35">
      <c r="B56" s="2"/>
    </row>
    <row r="57" spans="1:3" x14ac:dyDescent="0.35">
      <c r="B57" s="2"/>
    </row>
    <row r="58" spans="1:3" x14ac:dyDescent="0.35">
      <c r="B58" s="2"/>
    </row>
    <row r="59" spans="1:3" x14ac:dyDescent="0.35">
      <c r="B59" s="2"/>
    </row>
    <row r="60" spans="1:3" x14ac:dyDescent="0.35">
      <c r="B60" s="2"/>
    </row>
    <row r="61" spans="1:3" x14ac:dyDescent="0.35">
      <c r="B61" s="2"/>
    </row>
    <row r="62" spans="1:3" x14ac:dyDescent="0.35">
      <c r="B62" s="2"/>
    </row>
    <row r="63" spans="1:3" x14ac:dyDescent="0.35">
      <c r="A63" s="2"/>
      <c r="B63" s="2"/>
    </row>
    <row r="64" spans="1:3" x14ac:dyDescent="0.35">
      <c r="A64" s="2"/>
      <c r="B64" s="2"/>
    </row>
    <row r="65" spans="1:2" x14ac:dyDescent="0.35">
      <c r="A65" s="2"/>
      <c r="B65" s="2"/>
    </row>
  </sheetData>
  <sortState ref="A2:A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workbookViewId="0">
      <pane ySplit="3" topLeftCell="A4" activePane="bottomLeft" state="frozen"/>
      <selection pane="bottomLeft" activeCell="A32" sqref="A32"/>
    </sheetView>
  </sheetViews>
  <sheetFormatPr defaultRowHeight="14.5" x14ac:dyDescent="0.35"/>
  <cols>
    <col min="1" max="1" width="14.1796875" style="3" bestFit="1" customWidth="1"/>
    <col min="2" max="2" width="9.453125" style="3" customWidth="1"/>
    <col min="3" max="3" width="39.7265625" style="3" bestFit="1" customWidth="1"/>
    <col min="4" max="6" width="6.81640625" style="3" customWidth="1"/>
    <col min="7" max="7" width="24" style="3" bestFit="1" customWidth="1"/>
    <col min="9" max="9" width="16.1796875" style="3" customWidth="1"/>
  </cols>
  <sheetData>
    <row r="1" spans="1:9" ht="14.5" customHeight="1" x14ac:dyDescent="0.35">
      <c r="A1" t="s">
        <v>672</v>
      </c>
      <c r="C1">
        <f>MAX(A:A)+1</f>
        <v>1</v>
      </c>
    </row>
    <row r="3" spans="1:9" s="1" customFormat="1" ht="14.5" customHeight="1" x14ac:dyDescent="0.35">
      <c r="A3" s="1" t="s">
        <v>673</v>
      </c>
      <c r="B3" s="1" t="s">
        <v>674</v>
      </c>
      <c r="C3" s="1" t="s">
        <v>5</v>
      </c>
      <c r="E3" s="1" t="s">
        <v>6</v>
      </c>
      <c r="F3" s="1" t="s">
        <v>7</v>
      </c>
      <c r="G3" s="1" t="s">
        <v>675</v>
      </c>
      <c r="H3" s="1" t="s">
        <v>676</v>
      </c>
      <c r="I3" s="1" t="s">
        <v>677</v>
      </c>
    </row>
    <row r="4" spans="1:9" ht="14.5" customHeight="1" x14ac:dyDescent="0.35">
      <c r="A4" t="s">
        <v>12</v>
      </c>
      <c r="B4" t="s">
        <v>13</v>
      </c>
      <c r="C4" s="2" t="s">
        <v>678</v>
      </c>
      <c r="D4" s="2"/>
      <c r="E4" s="2"/>
      <c r="F4" s="2"/>
      <c r="G4" t="str">
        <f>VLOOKUP(B4,Dictionary!$G$2:$H$7,2,FALSE)</f>
        <v xml:space="preserve">CONV_TYPE_REPLACE </v>
      </c>
      <c r="H4" t="str">
        <f t="shared" ref="H4:H35" si="0">"Insert into UFMT_CONVERSION (CONV_KEY, CONV_TYPE, DESCRIPTION) Values ('"&amp;A4&amp;"', '"&amp;B4&amp;"', '"&amp;C4&amp;"');"</f>
        <v>Insert into UFMT_CONVERSION (CONV_KEY, CONV_TYPE, DESCRIPTION) Values ('1', '0', 'Transaction to processing code');</v>
      </c>
      <c r="I4" t="str">
        <f t="shared" ref="I4:I35" si="1">"Update UFMT_CONVERSION Set CONV_TYPE = '"&amp;B4&amp;"', DESCRIPTION = '"&amp;C4&amp;"' where CONV_KEY = '"&amp;A4&amp;"';"</f>
        <v>Update UFMT_CONVERSION Set CONV_TYPE = '0', DESCRIPTION = 'Transaction to processing code' where CONV_KEY = '1';</v>
      </c>
    </row>
    <row r="5" spans="1:9" ht="14.5" customHeight="1" x14ac:dyDescent="0.35">
      <c r="A5" t="s">
        <v>15</v>
      </c>
      <c r="B5" t="s">
        <v>13</v>
      </c>
      <c r="C5" s="2" t="s">
        <v>679</v>
      </c>
      <c r="D5" s="2"/>
      <c r="E5" s="2"/>
      <c r="F5" s="2"/>
      <c r="G5" t="str">
        <f>VLOOKUP(B5,Dictionary!$G$2:$H$7,2,FALSE)</f>
        <v xml:space="preserve">CONV_TYPE_REPLACE </v>
      </c>
      <c r="H5" t="str">
        <f t="shared" si="0"/>
        <v>Insert into UFMT_CONVERSION (CONV_KEY, CONV_TYPE, DESCRIPTION) Values ('2', '0', 'Account From/To');</v>
      </c>
      <c r="I5" t="str">
        <f t="shared" si="1"/>
        <v>Update UFMT_CONVERSION Set CONV_TYPE = '0', DESCRIPTION = 'Account From/To' where CONV_KEY = '2';</v>
      </c>
    </row>
    <row r="6" spans="1:9" ht="14.5" customHeight="1" x14ac:dyDescent="0.35">
      <c r="A6" t="s">
        <v>17</v>
      </c>
      <c r="B6" t="s">
        <v>15</v>
      </c>
      <c r="C6" s="2" t="s">
        <v>680</v>
      </c>
      <c r="D6" s="2"/>
      <c r="E6" s="2"/>
      <c r="F6" s="2"/>
      <c r="G6" t="str">
        <f>VLOOKUP(B6,Dictionary!$G$2:$H$7,2,FALSE)</f>
        <v xml:space="preserve">CONV_TYPE_TEMPLATE </v>
      </c>
      <c r="H6" t="str">
        <f t="shared" si="0"/>
        <v>Insert into UFMT_CONVERSION (CONV_KEY, CONV_TYPE, DESCRIPTION) Values ('3', '2', 'YYYYMMDD to YYMMDD');</v>
      </c>
      <c r="I6" t="str">
        <f t="shared" si="1"/>
        <v>Update UFMT_CONVERSION Set CONV_TYPE = '2', DESCRIPTION = 'YYYYMMDD to YYMMDD' where CONV_KEY = '3';</v>
      </c>
    </row>
    <row r="7" spans="1:9" ht="14.5" customHeight="1" x14ac:dyDescent="0.35">
      <c r="A7" t="s">
        <v>20</v>
      </c>
      <c r="B7" t="s">
        <v>15</v>
      </c>
      <c r="C7" s="2" t="s">
        <v>681</v>
      </c>
      <c r="D7" s="2"/>
      <c r="E7" s="2"/>
      <c r="F7" s="2"/>
      <c r="G7" t="str">
        <f>VLOOKUP(B7,Dictionary!$G$2:$H$7,2,FALSE)</f>
        <v xml:space="preserve">CONV_TYPE_TEMPLATE </v>
      </c>
      <c r="H7" t="str">
        <f t="shared" si="0"/>
        <v>Insert into UFMT_CONVERSION (CONV_KEY, CONV_TYPE, DESCRIPTION) Values ('4', '2', 'YYYYMMDD to MMDD');</v>
      </c>
      <c r="I7" t="str">
        <f t="shared" si="1"/>
        <v>Update UFMT_CONVERSION Set CONV_TYPE = '2', DESCRIPTION = 'YYYYMMDD to MMDD' where CONV_KEY = '4';</v>
      </c>
    </row>
    <row r="8" spans="1:9" ht="14.5" customHeight="1" x14ac:dyDescent="0.35">
      <c r="A8" t="s">
        <v>23</v>
      </c>
      <c r="B8" t="s">
        <v>15</v>
      </c>
      <c r="C8" s="2" t="s">
        <v>682</v>
      </c>
      <c r="D8" s="2"/>
      <c r="E8" s="2"/>
      <c r="F8" s="2"/>
      <c r="G8" t="str">
        <f>VLOOKUP(B8,Dictionary!$G$2:$H$7,2,FALSE)</f>
        <v xml:space="preserve">CONV_TYPE_TEMPLATE </v>
      </c>
      <c r="H8" t="str">
        <f t="shared" si="0"/>
        <v>Insert into UFMT_CONVERSION (CONV_KEY, CONV_TYPE, DESCRIPTION) Values ('5', '2', 'YYYYMMDD to YYYY');</v>
      </c>
      <c r="I8" t="str">
        <f t="shared" si="1"/>
        <v>Update UFMT_CONVERSION Set CONV_TYPE = '2', DESCRIPTION = 'YYYYMMDD to YYYY' where CONV_KEY = '5';</v>
      </c>
    </row>
    <row r="9" spans="1:9" ht="14.5" customHeight="1" x14ac:dyDescent="0.35">
      <c r="A9" t="s">
        <v>26</v>
      </c>
      <c r="B9" t="s">
        <v>13</v>
      </c>
      <c r="C9" s="2" t="s">
        <v>683</v>
      </c>
      <c r="D9" s="2"/>
      <c r="E9" s="2"/>
      <c r="F9" s="2"/>
      <c r="G9" t="str">
        <f>VLOOKUP(B9,Dictionary!$G$2:$H$7,2,FALSE)</f>
        <v xml:space="preserve">CONV_TYPE_REPLACE </v>
      </c>
      <c r="H9" t="str">
        <f t="shared" si="0"/>
        <v>Insert into UFMT_CONVERSION (CONV_KEY, CONV_TYPE, DESCRIPTION) Values ('6', '0', 'SOPP Response code conversion');</v>
      </c>
      <c r="I9" t="str">
        <f t="shared" si="1"/>
        <v>Update UFMT_CONVERSION Set CONV_TYPE = '0', DESCRIPTION = 'SOPP Response code conversion' where CONV_KEY = '6';</v>
      </c>
    </row>
    <row r="10" spans="1:9" ht="14.5" customHeight="1" x14ac:dyDescent="0.35">
      <c r="A10" t="s">
        <v>29</v>
      </c>
      <c r="B10" t="s">
        <v>15</v>
      </c>
      <c r="C10" s="2" t="s">
        <v>684</v>
      </c>
      <c r="D10" s="2"/>
      <c r="E10" s="2"/>
      <c r="F10" s="2"/>
      <c r="G10" t="str">
        <f>VLOOKUP(B10,Dictionary!$G$2:$H$7,2,FALSE)</f>
        <v xml:space="preserve">CONV_TYPE_TEMPLATE </v>
      </c>
      <c r="H10" t="str">
        <f t="shared" si="0"/>
        <v>Insert into UFMT_CONVERSION (CONV_KEY, CONV_TYPE, DESCRIPTION) Values ('7', '2', 'Add leading zero to HHMMSS');</v>
      </c>
      <c r="I10" t="str">
        <f t="shared" si="1"/>
        <v>Update UFMT_CONVERSION Set CONV_TYPE = '2', DESCRIPTION = 'Add leading zero to HHMMSS' where CONV_KEY = '7';</v>
      </c>
    </row>
    <row r="11" spans="1:9" ht="14.5" customHeight="1" x14ac:dyDescent="0.35">
      <c r="A11" t="s">
        <v>32</v>
      </c>
      <c r="B11" t="s">
        <v>15</v>
      </c>
      <c r="C11" s="2" t="s">
        <v>685</v>
      </c>
      <c r="D11" s="2"/>
      <c r="E11" s="2"/>
      <c r="F11" s="2"/>
      <c r="G11" t="str">
        <f>VLOOKUP(B11,Dictionary!$G$2:$H$7,2,FALSE)</f>
        <v xml:space="preserve">CONV_TYPE_TEMPLATE </v>
      </c>
      <c r="H11" t="str">
        <f t="shared" si="0"/>
        <v>Insert into UFMT_CONVERSION (CONV_KEY, CONV_TYPE, DESCRIPTION) Values ('8', '2', 'Get first 17 from DE48 as Ledg Bal');</v>
      </c>
      <c r="I11" t="str">
        <f t="shared" si="1"/>
        <v>Update UFMT_CONVERSION Set CONV_TYPE = '2', DESCRIPTION = 'Get first 17 from DE48 as Ledg Bal' where CONV_KEY = '8';</v>
      </c>
    </row>
    <row r="12" spans="1:9" ht="14.5" customHeight="1" x14ac:dyDescent="0.35">
      <c r="A12" t="s">
        <v>35</v>
      </c>
      <c r="B12" t="s">
        <v>15</v>
      </c>
      <c r="C12" s="2" t="s">
        <v>686</v>
      </c>
      <c r="D12" s="2"/>
      <c r="E12" s="2"/>
      <c r="F12" s="2"/>
      <c r="G12" t="str">
        <f>VLOOKUP(B12,Dictionary!$G$2:$H$7,2,FALSE)</f>
        <v xml:space="preserve">CONV_TYPE_TEMPLATE </v>
      </c>
      <c r="H12" t="str">
        <f t="shared" si="0"/>
        <v>Insert into UFMT_CONVERSION (CONV_KEY, CONV_TYPE, DESCRIPTION) Values ('9', '2', 'Get second 17 from DE48 as NET Bal');</v>
      </c>
      <c r="I12" t="str">
        <f t="shared" si="1"/>
        <v>Update UFMT_CONVERSION Set CONV_TYPE = '2', DESCRIPTION = 'Get second 17 from DE48 as NET Bal' where CONV_KEY = '9';</v>
      </c>
    </row>
    <row r="13" spans="1:9" ht="14.5" customHeight="1" x14ac:dyDescent="0.35">
      <c r="A13" t="s">
        <v>37</v>
      </c>
      <c r="B13" t="s">
        <v>15</v>
      </c>
      <c r="C13" s="2" t="s">
        <v>687</v>
      </c>
      <c r="D13" s="2"/>
      <c r="E13" s="2"/>
      <c r="F13" s="2"/>
      <c r="G13" t="str">
        <f>VLOOKUP(B13,Dictionary!$G$2:$H$7,2,FALSE)</f>
        <v xml:space="preserve">CONV_TYPE_TEMPLATE </v>
      </c>
      <c r="H13" t="str">
        <f t="shared" si="0"/>
        <v>Insert into UFMT_CONVERSION (CONV_KEY, CONV_TYPE, DESCRIPTION) Values ('10', '2', 'Get sign from DE48');</v>
      </c>
      <c r="I13" t="str">
        <f t="shared" si="1"/>
        <v>Update UFMT_CONVERSION Set CONV_TYPE = '2', DESCRIPTION = 'Get sign from DE48' where CONV_KEY = '10';</v>
      </c>
    </row>
    <row r="14" spans="1:9" ht="14.5" customHeight="1" x14ac:dyDescent="0.35">
      <c r="A14" t="s">
        <v>40</v>
      </c>
      <c r="B14" t="s">
        <v>20</v>
      </c>
      <c r="C14" s="2" t="s">
        <v>688</v>
      </c>
      <c r="D14" s="2"/>
      <c r="E14" s="2"/>
      <c r="F14" s="2"/>
      <c r="G14" t="str">
        <f>VLOOKUP(B14,Dictionary!$G$2:$H$7,2,FALSE)</f>
        <v xml:space="preserve">CONV_TYPE_ARITHMETIC </v>
      </c>
      <c r="H14" t="str">
        <f t="shared" si="0"/>
        <v>Insert into UFMT_CONVERSION (CONV_KEY, CONV_TYPE, DESCRIPTION) Values ('11', '4', 'Change sign');</v>
      </c>
      <c r="I14" t="str">
        <f t="shared" si="1"/>
        <v>Update UFMT_CONVERSION Set CONV_TYPE = '4', DESCRIPTION = 'Change sign' where CONV_KEY = '11';</v>
      </c>
    </row>
    <row r="15" spans="1:9" ht="14.5" customHeight="1" x14ac:dyDescent="0.35">
      <c r="A15" t="s">
        <v>42</v>
      </c>
      <c r="B15" t="s">
        <v>20</v>
      </c>
      <c r="C15" s="2" t="s">
        <v>689</v>
      </c>
      <c r="D15" s="2"/>
      <c r="E15" s="2"/>
      <c r="F15" s="2"/>
      <c r="G15" t="str">
        <f>VLOOKUP(B15,Dictionary!$G$2:$H$7,2,FALSE)</f>
        <v xml:space="preserve">CONV_TYPE_ARITHMETIC </v>
      </c>
      <c r="H15" t="str">
        <f t="shared" si="0"/>
        <v>Insert into UFMT_CONVERSION (CONV_KEY, CONV_TYPE, DESCRIPTION) Values ('12', '4', 'Multiple x2');</v>
      </c>
      <c r="I15" t="str">
        <f t="shared" si="1"/>
        <v>Update UFMT_CONVERSION Set CONV_TYPE = '4', DESCRIPTION = 'Multiple x2' where CONV_KEY = '12';</v>
      </c>
    </row>
    <row r="16" spans="1:9" ht="14.5" customHeight="1" x14ac:dyDescent="0.35">
      <c r="A16" t="s">
        <v>44</v>
      </c>
      <c r="B16" t="s">
        <v>13</v>
      </c>
      <c r="C16" s="2" t="s">
        <v>690</v>
      </c>
      <c r="D16" s="2"/>
      <c r="E16" s="2"/>
      <c r="F16" s="2"/>
      <c r="G16" t="str">
        <f>VLOOKUP(B16,Dictionary!$G$2:$H$7,2,FALSE)</f>
        <v xml:space="preserve">CONV_TYPE_REPLACE </v>
      </c>
      <c r="H16" t="str">
        <f t="shared" si="0"/>
        <v>Insert into UFMT_CONVERSION (CONV_KEY, CONV_TYPE, DESCRIPTION) Values ('13', '0', 'Transaction to MTI for DE56');</v>
      </c>
      <c r="I16" t="str">
        <f t="shared" si="1"/>
        <v>Update UFMT_CONVERSION Set CONV_TYPE = '0', DESCRIPTION = 'Transaction to MTI for DE56' where CONV_KEY = '13';</v>
      </c>
    </row>
    <row r="17" spans="1:9" ht="14.5" customHeight="1" x14ac:dyDescent="0.35">
      <c r="A17" t="s">
        <v>47</v>
      </c>
      <c r="B17" t="s">
        <v>13</v>
      </c>
      <c r="C17" s="2" t="s">
        <v>691</v>
      </c>
      <c r="D17" s="2"/>
      <c r="E17" s="2"/>
      <c r="F17" s="2"/>
      <c r="G17" t="str">
        <f>VLOOKUP(B17,Dictionary!$G$2:$H$7,2,FALSE)</f>
        <v xml:space="preserve">CONV_TYPE_REPLACE </v>
      </c>
      <c r="H17" t="str">
        <f t="shared" si="0"/>
        <v>Insert into UFMT_CONVERSION (CONV_KEY, CONV_TYPE, DESCRIPTION) Values ('14', '0', 'ACQ. inst_id conversion for DE56');</v>
      </c>
      <c r="I17" t="str">
        <f t="shared" si="1"/>
        <v>Update UFMT_CONVERSION Set CONV_TYPE = '0', DESCRIPTION = 'ACQ. inst_id conversion for DE56' where CONV_KEY = '14';</v>
      </c>
    </row>
    <row r="18" spans="1:9" ht="14.5" customHeight="1" x14ac:dyDescent="0.35">
      <c r="A18" t="s">
        <v>50</v>
      </c>
      <c r="B18" t="s">
        <v>13</v>
      </c>
      <c r="C18" s="2" t="s">
        <v>692</v>
      </c>
      <c r="D18" s="2"/>
      <c r="E18" s="2"/>
      <c r="F18" s="2"/>
      <c r="G18" t="str">
        <f>VLOOKUP(B18,Dictionary!$G$2:$H$7,2,FALSE)</f>
        <v xml:space="preserve">CONV_TYPE_REPLACE </v>
      </c>
      <c r="H18" t="str">
        <f t="shared" si="0"/>
        <v>Insert into UFMT_CONVERSION (CONV_KEY, CONV_TYPE, DESCRIPTION) Values ('15', '0', 'Transaction to processing code for Rever');</v>
      </c>
      <c r="I18" t="str">
        <f t="shared" si="1"/>
        <v>Update UFMT_CONVERSION Set CONV_TYPE = '0', DESCRIPTION = 'Transaction to processing code for Rever' where CONV_KEY = '15';</v>
      </c>
    </row>
    <row r="19" spans="1:9" x14ac:dyDescent="0.35">
      <c r="A19" t="s">
        <v>53</v>
      </c>
      <c r="B19" t="s">
        <v>13</v>
      </c>
      <c r="C19" s="2" t="s">
        <v>693</v>
      </c>
      <c r="D19" s="2"/>
      <c r="E19" s="2"/>
      <c r="F19" s="2"/>
      <c r="G19" t="str">
        <f>VLOOKUP(B19,Dictionary!$G$2:$H$7,2,FALSE)</f>
        <v xml:space="preserve">CONV_TYPE_REPLACE </v>
      </c>
      <c r="H19" t="str">
        <f t="shared" si="0"/>
        <v>Insert into UFMT_CONVERSION (CONV_KEY, CONV_TYPE, DESCRIPTION) Values ('16', '0', 'Define 1 if reversal');</v>
      </c>
      <c r="I19" t="str">
        <f t="shared" si="1"/>
        <v>Update UFMT_CONVERSION Set CONV_TYPE = '0', DESCRIPTION = 'Define 1 if reversal' where CONV_KEY = '16';</v>
      </c>
    </row>
    <row r="20" spans="1:9" x14ac:dyDescent="0.35">
      <c r="A20" t="s">
        <v>56</v>
      </c>
      <c r="B20" t="s">
        <v>13</v>
      </c>
      <c r="C20" s="2" t="s">
        <v>694</v>
      </c>
      <c r="D20" s="2"/>
      <c r="E20" s="2"/>
      <c r="F20" s="2"/>
      <c r="G20" t="str">
        <f>VLOOKUP(B20,Dictionary!$G$2:$H$7,2,FALSE)</f>
        <v xml:space="preserve">CONV_TYPE_REPLACE </v>
      </c>
      <c r="H20" t="str">
        <f t="shared" si="0"/>
        <v>Insert into UFMT_CONVERSION (CONV_KEY, CONV_TYPE, DESCRIPTION) Values ('17', '0', 'ACQ. inst_id conversion for DE32');</v>
      </c>
      <c r="I20" t="str">
        <f t="shared" si="1"/>
        <v>Update UFMT_CONVERSION Set CONV_TYPE = '0', DESCRIPTION = 'ACQ. inst_id conversion for DE32' where CONV_KEY = '17';</v>
      </c>
    </row>
    <row r="21" spans="1:9" x14ac:dyDescent="0.35">
      <c r="A21" t="s">
        <v>59</v>
      </c>
      <c r="B21" t="s">
        <v>23</v>
      </c>
      <c r="C21" s="2" t="s">
        <v>695</v>
      </c>
      <c r="D21" s="2"/>
      <c r="E21" s="2"/>
      <c r="F21" s="2"/>
      <c r="G21" t="str">
        <f>VLOOKUP(B21,Dictionary!$G$2:$H$7,2,FALSE)</f>
        <v xml:space="preserve">CONV_TYPE_FUNCTION </v>
      </c>
      <c r="H21" t="str">
        <f t="shared" si="0"/>
        <v>Insert into UFMT_CONVERSION (CONV_KEY, CONV_TYPE, DESCRIPTION) Values ('18', '5', 'Custom Function get_fee_DE46');</v>
      </c>
      <c r="I21" t="str">
        <f t="shared" si="1"/>
        <v>Update UFMT_CONVERSION Set CONV_TYPE = '5', DESCRIPTION = 'Custom Function get_fee_DE46' where CONV_KEY = '18';</v>
      </c>
    </row>
    <row r="22" spans="1:9" x14ac:dyDescent="0.35">
      <c r="A22" t="s">
        <v>62</v>
      </c>
      <c r="B22" t="s">
        <v>23</v>
      </c>
      <c r="C22" s="2" t="s">
        <v>696</v>
      </c>
      <c r="D22" s="2"/>
      <c r="E22" s="2"/>
      <c r="F22" s="2"/>
      <c r="G22" t="str">
        <f>VLOOKUP(B22,Dictionary!$G$2:$H$7,2,FALSE)</f>
        <v xml:space="preserve">CONV_TYPE_FUNCTION </v>
      </c>
      <c r="H22" t="str">
        <f t="shared" si="0"/>
        <v>Insert into UFMT_CONVERSION (CONV_KEY, CONV_TYPE, DESCRIPTION) Values ('19', '5', 'Custom Function setup_DE46');</v>
      </c>
      <c r="I22" t="str">
        <f t="shared" si="1"/>
        <v>Update UFMT_CONVERSION Set CONV_TYPE = '5', DESCRIPTION = 'Custom Function setup_DE46' where CONV_KEY = '19';</v>
      </c>
    </row>
    <row r="23" spans="1:9" x14ac:dyDescent="0.35">
      <c r="A23" t="s">
        <v>65</v>
      </c>
      <c r="B23" t="s">
        <v>13</v>
      </c>
      <c r="C23" s="2" t="s">
        <v>697</v>
      </c>
      <c r="D23" s="2"/>
      <c r="E23" s="2"/>
      <c r="F23" s="2"/>
      <c r="G23" t="str">
        <f>VLOOKUP(B23,Dictionary!$G$2:$H$7,2,FALSE)</f>
        <v xml:space="preserve">CONV_TYPE_REPLACE </v>
      </c>
      <c r="H23" t="str">
        <f t="shared" si="0"/>
        <v>Insert into UFMT_CONVERSION (CONV_KEY, CONV_TYPE, DESCRIPTION) Values ('20', '0', 'ACQ. inst_id conversion for DE67');</v>
      </c>
      <c r="I23" t="str">
        <f t="shared" si="1"/>
        <v>Update UFMT_CONVERSION Set CONV_TYPE = '0', DESCRIPTION = 'ACQ. inst_id conversion for DE67' where CONV_KEY = '20';</v>
      </c>
    </row>
    <row r="24" spans="1:9" x14ac:dyDescent="0.35">
      <c r="A24" t="s">
        <v>68</v>
      </c>
      <c r="B24" t="s">
        <v>23</v>
      </c>
      <c r="C24" s="2" t="s">
        <v>698</v>
      </c>
      <c r="D24" s="2"/>
      <c r="E24" s="2"/>
      <c r="F24" s="2"/>
      <c r="G24" t="str">
        <f>VLOOKUP(B24,Dictionary!$G$2:$H$7,2,FALSE)</f>
        <v xml:space="preserve">CONV_TYPE_FUNCTION </v>
      </c>
      <c r="H24" t="str">
        <f t="shared" si="0"/>
        <v>Insert into UFMT_CONVERSION (CONV_KEY, CONV_TYPE, DESCRIPTION) Values ('21', '5', 'Custom Function add_two_digit_size');</v>
      </c>
      <c r="I24" t="str">
        <f t="shared" si="1"/>
        <v>Update UFMT_CONVERSION Set CONV_TYPE = '5', DESCRIPTION = 'Custom Function add_two_digit_size' where CONV_KEY = '21';</v>
      </c>
    </row>
    <row r="25" spans="1:9" x14ac:dyDescent="0.35">
      <c r="A25" t="s">
        <v>71</v>
      </c>
      <c r="B25" t="s">
        <v>23</v>
      </c>
      <c r="C25" s="2" t="s">
        <v>699</v>
      </c>
      <c r="D25" s="2"/>
      <c r="E25" s="2"/>
      <c r="F25" s="2"/>
      <c r="G25" t="str">
        <f>VLOOKUP(B25,Dictionary!$G$2:$H$7,2,FALSE)</f>
        <v xml:space="preserve">CONV_TYPE_FUNCTION </v>
      </c>
      <c r="H25" t="str">
        <f t="shared" si="0"/>
        <v>Insert into UFMT_CONVERSION (CONV_KEY, CONV_TYPE, DESCRIPTION) Values ('22', '5', 'Custom function get time');</v>
      </c>
      <c r="I25" t="str">
        <f t="shared" si="1"/>
        <v>Update UFMT_CONVERSION Set CONV_TYPE = '5', DESCRIPTION = 'Custom function get time' where CONV_KEY = '22';</v>
      </c>
    </row>
    <row r="26" spans="1:9" x14ac:dyDescent="0.35">
      <c r="A26" t="s">
        <v>74</v>
      </c>
      <c r="B26" t="s">
        <v>15</v>
      </c>
      <c r="C26" s="2" t="s">
        <v>700</v>
      </c>
      <c r="D26" s="2"/>
      <c r="E26" s="2"/>
      <c r="F26" s="2"/>
      <c r="G26" t="str">
        <f>VLOOKUP(B26,Dictionary!$G$2:$H$7,2,FALSE)</f>
        <v xml:space="preserve">CONV_TYPE_TEMPLATE </v>
      </c>
      <c r="H26" t="str">
        <f t="shared" si="0"/>
        <v>Insert into UFMT_CONVERSION (CONV_KEY, CONV_TYPE, DESCRIPTION) Values ('23', '2', 'Cut track2 ; etc.');</v>
      </c>
      <c r="I26" t="str">
        <f t="shared" si="1"/>
        <v>Update UFMT_CONVERSION Set CONV_TYPE = '2', DESCRIPTION = 'Cut track2 ; etc.' where CONV_KEY = '23';</v>
      </c>
    </row>
    <row r="27" spans="1:9" x14ac:dyDescent="0.35">
      <c r="A27" t="s">
        <v>77</v>
      </c>
      <c r="B27" t="s">
        <v>15</v>
      </c>
      <c r="C27" s="2" t="s">
        <v>701</v>
      </c>
      <c r="D27" s="2"/>
      <c r="E27" s="2"/>
      <c r="F27" s="2"/>
      <c r="G27" t="str">
        <f>VLOOKUP(B27,Dictionary!$G$2:$H$7,2,FALSE)</f>
        <v xml:space="preserve">CONV_TYPE_TEMPLATE </v>
      </c>
      <c r="H27" t="str">
        <f t="shared" si="0"/>
        <v>Insert into UFMT_CONVERSION (CONV_KEY, CONV_TYPE, DESCRIPTION) Values ('24', '2', 'Get balance currency from DE48');</v>
      </c>
      <c r="I27" t="str">
        <f t="shared" si="1"/>
        <v>Update UFMT_CONVERSION Set CONV_TYPE = '2', DESCRIPTION = 'Get balance currency from DE48' where CONV_KEY = '24';</v>
      </c>
    </row>
    <row r="28" spans="1:9" x14ac:dyDescent="0.35">
      <c r="A28" t="s">
        <v>72</v>
      </c>
      <c r="B28" t="s">
        <v>23</v>
      </c>
      <c r="C28" s="2" t="s">
        <v>702</v>
      </c>
      <c r="D28" s="2"/>
      <c r="E28" s="2"/>
      <c r="F28" s="2"/>
      <c r="G28" t="str">
        <f>VLOOKUP(B28,Dictionary!$G$2:$H$7,2,FALSE)</f>
        <v xml:space="preserve">CONV_TYPE_FUNCTION </v>
      </c>
      <c r="H28" t="str">
        <f t="shared" si="0"/>
        <v>Insert into UFMT_CONVERSION (CONV_KEY, CONV_TYPE, DESCRIPTION) Values ('25', '5', 'Custom function setup_de37_yddd');</v>
      </c>
      <c r="I28" t="str">
        <f t="shared" si="1"/>
        <v>Update UFMT_CONVERSION Set CONV_TYPE = '5', DESCRIPTION = 'Custom function setup_de37_yddd' where CONV_KEY = '25';</v>
      </c>
    </row>
    <row r="29" spans="1:9" x14ac:dyDescent="0.35">
      <c r="A29" t="s">
        <v>85</v>
      </c>
      <c r="B29" t="s">
        <v>13</v>
      </c>
      <c r="C29" s="2" t="s">
        <v>703</v>
      </c>
      <c r="D29" s="2"/>
      <c r="E29" s="2"/>
      <c r="F29" s="2"/>
      <c r="G29" t="str">
        <f>VLOOKUP(B29,Dictionary!$G$2:$H$7,2,FALSE)</f>
        <v xml:space="preserve">CONV_TYPE_REPLACE </v>
      </c>
      <c r="H29" t="str">
        <f t="shared" si="0"/>
        <v>Insert into UFMT_CONVERSION (CONV_KEY, CONV_TYPE, DESCRIPTION) Values ('27', '0', 'Processing code Flexcube');</v>
      </c>
      <c r="I29" t="str">
        <f t="shared" si="1"/>
        <v>Update UFMT_CONVERSION Set CONV_TYPE = '0', DESCRIPTION = 'Processing code Flexcube' where CONV_KEY = '27';</v>
      </c>
    </row>
    <row r="30" spans="1:9" x14ac:dyDescent="0.35">
      <c r="A30" t="s">
        <v>88</v>
      </c>
      <c r="B30" t="s">
        <v>13</v>
      </c>
      <c r="C30" s="2" t="s">
        <v>704</v>
      </c>
      <c r="D30" s="2"/>
      <c r="E30" s="2"/>
      <c r="F30" s="2"/>
      <c r="G30" t="str">
        <f>VLOOKUP(B30,Dictionary!$G$2:$H$7,2,FALSE)</f>
        <v xml:space="preserve">CONV_TYPE_REPLACE </v>
      </c>
      <c r="H30" t="str">
        <f t="shared" si="0"/>
        <v>Insert into UFMT_CONVERSION (CONV_KEY, CONV_TYPE, DESCRIPTION) Values ('28', '0', 'Flexcube Private data DE60');</v>
      </c>
      <c r="I30" t="str">
        <f t="shared" si="1"/>
        <v>Update UFMT_CONVERSION Set CONV_TYPE = '0', DESCRIPTION = 'Flexcube Private data DE60' where CONV_KEY = '28';</v>
      </c>
    </row>
    <row r="31" spans="1:9" x14ac:dyDescent="0.35">
      <c r="A31" t="s">
        <v>90</v>
      </c>
      <c r="B31" t="s">
        <v>23</v>
      </c>
      <c r="C31" s="2" t="s">
        <v>705</v>
      </c>
      <c r="D31" s="2"/>
      <c r="E31" s="2"/>
      <c r="F31" s="2"/>
      <c r="G31" t="str">
        <f>VLOOKUP(B31,Dictionary!$G$2:$H$7,2,FALSE)</f>
        <v xml:space="preserve">CONV_TYPE_FUNCTION </v>
      </c>
      <c r="H31" t="str">
        <f t="shared" si="0"/>
        <v>Insert into UFMT_CONVERSION (CONV_KEY, CONV_TYPE, DESCRIPTION) Values ('29', '5', 'Custom Function setup_DE28');</v>
      </c>
      <c r="I31" t="str">
        <f t="shared" si="1"/>
        <v>Update UFMT_CONVERSION Set CONV_TYPE = '5', DESCRIPTION = 'Custom Function setup_DE28' where CONV_KEY = '29';</v>
      </c>
    </row>
    <row r="32" spans="1:9" x14ac:dyDescent="0.35">
      <c r="A32" t="s">
        <v>92</v>
      </c>
      <c r="B32" t="s">
        <v>23</v>
      </c>
      <c r="C32" s="2" t="s">
        <v>706</v>
      </c>
      <c r="D32" s="2"/>
      <c r="E32" s="2"/>
      <c r="F32" s="2"/>
      <c r="G32" t="str">
        <f>VLOOKUP(B32,Dictionary!$G$2:$H$7,2,FALSE)</f>
        <v xml:space="preserve">CONV_TYPE_FUNCTION </v>
      </c>
      <c r="H32" t="str">
        <f t="shared" si="0"/>
        <v>Insert into UFMT_CONVERSION (CONV_KEY, CONV_TYPE, DESCRIPTION) Values ('30', '5', 'Custom Function get_balance_DE54');</v>
      </c>
      <c r="I32" t="str">
        <f t="shared" si="1"/>
        <v>Update UFMT_CONVERSION Set CONV_TYPE = '5', DESCRIPTION = 'Custom Function get_balance_DE54' where CONV_KEY = '30';</v>
      </c>
    </row>
    <row r="33" spans="1:9" x14ac:dyDescent="0.35">
      <c r="A33" t="s">
        <v>95</v>
      </c>
      <c r="B33" t="s">
        <v>23</v>
      </c>
      <c r="C33" s="2" t="s">
        <v>707</v>
      </c>
      <c r="D33" s="2"/>
      <c r="E33" s="2"/>
      <c r="F33" s="2"/>
      <c r="G33" t="str">
        <f>VLOOKUP(B33,Dictionary!$G$2:$H$7,2,FALSE)</f>
        <v xml:space="preserve">CONV_TYPE_FUNCTION </v>
      </c>
      <c r="H33" t="str">
        <f t="shared" si="0"/>
        <v>Insert into UFMT_CONVERSION (CONV_KEY, CONV_TYPE, DESCRIPTION) Values ('31', '5', 'Custom Function process_mini_stmt');</v>
      </c>
      <c r="I33" t="str">
        <f t="shared" si="1"/>
        <v>Update UFMT_CONVERSION Set CONV_TYPE = '5', DESCRIPTION = 'Custom Function process_mini_stmt' where CONV_KEY = '31';</v>
      </c>
    </row>
    <row r="34" spans="1:9" x14ac:dyDescent="0.35">
      <c r="A34" t="s">
        <v>98</v>
      </c>
      <c r="B34" t="s">
        <v>23</v>
      </c>
      <c r="C34" s="2" t="s">
        <v>708</v>
      </c>
      <c r="D34" s="2"/>
      <c r="E34" s="2"/>
      <c r="F34" s="2"/>
      <c r="G34" t="str">
        <f>VLOOKUP(B34,Dictionary!$G$2:$H$7,2,FALSE)</f>
        <v xml:space="preserve">CONV_TYPE_FUNCTION </v>
      </c>
      <c r="H34" t="str">
        <f t="shared" si="0"/>
        <v>Insert into UFMT_CONVERSION (CONV_KEY, CONV_TYPE, DESCRIPTION) Values ('32', '5', 'Custom Function set_network_code_DE67');</v>
      </c>
      <c r="I34" t="str">
        <f t="shared" si="1"/>
        <v>Update UFMT_CONVERSION Set CONV_TYPE = '5', DESCRIPTION = 'Custom Function set_network_code_DE67' where CONV_KEY = '32';</v>
      </c>
    </row>
    <row r="35" spans="1:9" x14ac:dyDescent="0.35">
      <c r="A35" t="s">
        <v>101</v>
      </c>
      <c r="B35" t="s">
        <v>13</v>
      </c>
      <c r="C35" s="2" t="s">
        <v>709</v>
      </c>
      <c r="D35" s="2"/>
      <c r="E35" s="2"/>
      <c r="F35" s="2"/>
      <c r="G35" t="str">
        <f>VLOOKUP(B35,Dictionary!$G$2:$H$7,2,FALSE)</f>
        <v xml:space="preserve">CONV_TYPE_REPLACE </v>
      </c>
      <c r="H35" t="str">
        <f t="shared" si="0"/>
        <v>Insert into UFMT_CONVERSION (CONV_KEY, CONV_TYPE, DESCRIPTION) Values ('33', '0', 'Flexcube Response code conversion');</v>
      </c>
      <c r="I35" t="str">
        <f t="shared" si="1"/>
        <v>Update UFMT_CONVERSION Set CONV_TYPE = '0', DESCRIPTION = 'Flexcube Response code conversion' where CONV_KEY = '33';</v>
      </c>
    </row>
    <row r="36" spans="1:9" x14ac:dyDescent="0.35">
      <c r="A36" t="s">
        <v>104</v>
      </c>
      <c r="B36" t="s">
        <v>13</v>
      </c>
      <c r="C36" s="2" t="s">
        <v>710</v>
      </c>
      <c r="D36" s="2"/>
      <c r="E36" s="2"/>
      <c r="F36" s="2"/>
      <c r="G36" t="str">
        <f>VLOOKUP(B36,Dictionary!$G$2:$H$7,2,FALSE)</f>
        <v xml:space="preserve">CONV_TYPE_REPLACE </v>
      </c>
      <c r="H36" t="str">
        <f t="shared" ref="H36:H67" si="2">"Insert into UFMT_CONVERSION (CONV_KEY, CONV_TYPE, DESCRIPTION) Values ('"&amp;A36&amp;"', '"&amp;B36&amp;"', '"&amp;C36&amp;"');"</f>
        <v>Insert into UFMT_CONVERSION (CONV_KEY, CONV_TYPE, DESCRIPTION) Values ('34', '0', 'Processing Code Flexcube BIN');</v>
      </c>
      <c r="I36" t="str">
        <f t="shared" ref="I36:I67" si="3">"Update UFMT_CONVERSION Set CONV_TYPE = '"&amp;B36&amp;"', DESCRIPTION = '"&amp;C36&amp;"' where CONV_KEY = '"&amp;A36&amp;"';"</f>
        <v>Update UFMT_CONVERSION Set CONV_TYPE = '0', DESCRIPTION = 'Processing Code Flexcube BIN' where CONV_KEY = '34';</v>
      </c>
    </row>
    <row r="37" spans="1:9" x14ac:dyDescent="0.35">
      <c r="A37" t="s">
        <v>93</v>
      </c>
      <c r="B37" t="s">
        <v>23</v>
      </c>
      <c r="C37" s="2" t="s">
        <v>711</v>
      </c>
      <c r="D37" s="2"/>
      <c r="E37" s="2"/>
      <c r="F37" s="2"/>
      <c r="G37" t="str">
        <f>VLOOKUP(B37,Dictionary!$G$2:$H$7,2,FALSE)</f>
        <v xml:space="preserve">CONV_TYPE_FUNCTION </v>
      </c>
      <c r="H37" t="str">
        <f t="shared" si="2"/>
        <v>Insert into UFMT_CONVERSION (CONV_KEY, CONV_TYPE, DESCRIPTION) Values ('35', '5', 'Custom Function setup_DE116');</v>
      </c>
      <c r="I37" t="str">
        <f t="shared" si="3"/>
        <v>Update UFMT_CONVERSION Set CONV_TYPE = '5', DESCRIPTION = 'Custom Function setup_DE116' where CONV_KEY = '35';</v>
      </c>
    </row>
    <row r="38" spans="1:9" x14ac:dyDescent="0.35">
      <c r="A38" t="s">
        <v>96</v>
      </c>
      <c r="B38" t="s">
        <v>23</v>
      </c>
      <c r="C38" s="2" t="s">
        <v>712</v>
      </c>
      <c r="D38" s="2"/>
      <c r="E38" s="2"/>
      <c r="F38" s="2"/>
      <c r="G38" t="str">
        <f>VLOOKUP(B38,Dictionary!$G$2:$H$7,2,FALSE)</f>
        <v xml:space="preserve">CONV_TYPE_FUNCTION </v>
      </c>
      <c r="H38" t="str">
        <f t="shared" si="2"/>
        <v>Insert into UFMT_CONVERSION (CONV_KEY, CONV_TYPE, DESCRIPTION) Values ('36', '5', 'Custom Function set_location_DE43');</v>
      </c>
      <c r="I38" t="str">
        <f t="shared" si="3"/>
        <v>Update UFMT_CONVERSION Set CONV_TYPE = '5', DESCRIPTION = 'Custom Function set_location_DE43' where CONV_KEY = '36';</v>
      </c>
    </row>
    <row r="39" spans="1:9" x14ac:dyDescent="0.35">
      <c r="A39" t="s">
        <v>99</v>
      </c>
      <c r="B39" t="s">
        <v>23</v>
      </c>
      <c r="C39" s="2" t="s">
        <v>713</v>
      </c>
      <c r="D39" s="2"/>
      <c r="E39" s="2"/>
      <c r="F39" s="2"/>
      <c r="G39" t="str">
        <f>VLOOKUP(B39,Dictionary!$G$2:$H$7,2,FALSE)</f>
        <v xml:space="preserve">CONV_TYPE_FUNCTION </v>
      </c>
      <c r="H39" t="str">
        <f t="shared" si="2"/>
        <v>Insert into UFMT_CONVERSION (CONV_KEY, CONV_TYPE, DESCRIPTION) Values ('37', '5', 'Custom Function format_track2');</v>
      </c>
      <c r="I39" t="str">
        <f t="shared" si="3"/>
        <v>Update UFMT_CONVERSION Set CONV_TYPE = '5', DESCRIPTION = 'Custom Function format_track2' where CONV_KEY = '37';</v>
      </c>
    </row>
    <row r="40" spans="1:9" x14ac:dyDescent="0.35">
      <c r="A40" t="s">
        <v>113</v>
      </c>
      <c r="B40" t="s">
        <v>15</v>
      </c>
      <c r="C40" s="2" t="s">
        <v>714</v>
      </c>
      <c r="D40" s="2"/>
      <c r="E40" s="2"/>
      <c r="F40" s="2"/>
      <c r="G40" t="str">
        <f>VLOOKUP(B40,Dictionary!$G$2:$H$7,2,FALSE)</f>
        <v xml:space="preserve">CONV_TYPE_TEMPLATE </v>
      </c>
      <c r="H40" t="str">
        <f t="shared" si="2"/>
        <v>Insert into UFMT_CONVERSION (CONV_KEY, CONV_TYPE, DESCRIPTION) Values ('38', '2', 'Format value for F126');</v>
      </c>
      <c r="I40" t="str">
        <f t="shared" si="3"/>
        <v>Update UFMT_CONVERSION Set CONV_TYPE = '2', DESCRIPTION = 'Format value for F126' where CONV_KEY = '38';</v>
      </c>
    </row>
    <row r="41" spans="1:9" x14ac:dyDescent="0.35">
      <c r="A41" t="s">
        <v>102</v>
      </c>
      <c r="B41" t="s">
        <v>15</v>
      </c>
      <c r="C41" s="2" t="s">
        <v>715</v>
      </c>
      <c r="D41" s="2"/>
      <c r="E41" s="2"/>
      <c r="F41" s="2"/>
      <c r="G41" t="str">
        <f>VLOOKUP(B41,Dictionary!$G$2:$H$7,2,FALSE)</f>
        <v xml:space="preserve">CONV_TYPE_TEMPLATE </v>
      </c>
      <c r="H41" t="str">
        <f t="shared" si="2"/>
        <v>Insert into UFMT_CONVERSION (CONV_KEY, CONV_TYPE, DESCRIPTION) Values ('39', '2', 'Get BIN from HPAN');</v>
      </c>
      <c r="I41" t="str">
        <f t="shared" si="3"/>
        <v>Update UFMT_CONVERSION Set CONV_TYPE = '2', DESCRIPTION = 'Get BIN from HPAN' where CONV_KEY = '39';</v>
      </c>
    </row>
    <row r="42" spans="1:9" x14ac:dyDescent="0.35">
      <c r="A42" t="s">
        <v>117</v>
      </c>
      <c r="B42" t="s">
        <v>13</v>
      </c>
      <c r="C42" s="2" t="s">
        <v>716</v>
      </c>
      <c r="D42" s="2"/>
      <c r="E42" s="2"/>
      <c r="F42" s="2"/>
      <c r="G42" t="str">
        <f>VLOOKUP(B42,Dictionary!$G$2:$H$7,2,FALSE)</f>
        <v xml:space="preserve">CONV_TYPE_REPLACE </v>
      </c>
      <c r="H42" t="str">
        <f t="shared" si="2"/>
        <v>Insert into UFMT_CONVERSION (CONV_KEY, CONV_TYPE, DESCRIPTION) Values ('40', '0', 'BIN n currency -&gt; GL account');</v>
      </c>
      <c r="I42" t="str">
        <f t="shared" si="3"/>
        <v>Update UFMT_CONVERSION Set CONV_TYPE = '0', DESCRIPTION = 'BIN n currency -&gt; GL account' where CONV_KEY = '40';</v>
      </c>
    </row>
    <row r="43" spans="1:9" x14ac:dyDescent="0.35">
      <c r="A43" t="s">
        <v>119</v>
      </c>
      <c r="B43" t="s">
        <v>13</v>
      </c>
      <c r="C43" s="2" t="s">
        <v>717</v>
      </c>
      <c r="D43" s="2"/>
      <c r="E43" s="2"/>
      <c r="F43" s="2"/>
      <c r="G43" t="str">
        <f>VLOOKUP(B43,Dictionary!$G$2:$H$7,2,FALSE)</f>
        <v xml:space="preserve">CONV_TYPE_REPLACE </v>
      </c>
      <c r="H43" t="str">
        <f t="shared" si="2"/>
        <v>Insert into UFMT_CONVERSION (CONV_KEY, CONV_TYPE, DESCRIPTION) Values ('41', '0', 'TT n SI n CC -&gt; GL account');</v>
      </c>
      <c r="I43" t="str">
        <f t="shared" si="3"/>
        <v>Update UFMT_CONVERSION Set CONV_TYPE = '0', DESCRIPTION = 'TT n SI n CC -&gt; GL account' where CONV_KEY = '41';</v>
      </c>
    </row>
    <row r="44" spans="1:9" x14ac:dyDescent="0.35">
      <c r="A44" t="s">
        <v>122</v>
      </c>
      <c r="B44" t="s">
        <v>13</v>
      </c>
      <c r="C44" s="2" t="s">
        <v>718</v>
      </c>
      <c r="D44" s="2"/>
      <c r="E44" s="2"/>
      <c r="F44" s="2"/>
      <c r="G44" t="str">
        <f>VLOOKUP(B44,Dictionary!$G$2:$H$7,2,FALSE)</f>
        <v xml:space="preserve">CONV_TYPE_REPLACE </v>
      </c>
      <c r="H44" t="str">
        <f t="shared" si="2"/>
        <v>Insert into UFMT_CONVERSION (CONV_KEY, CONV_TYPE, DESCRIPTION) Values ('42', '0', 'Service ID to processing code for TT508');</v>
      </c>
      <c r="I44" t="str">
        <f t="shared" si="3"/>
        <v>Update UFMT_CONVERSION Set CONV_TYPE = '0', DESCRIPTION = 'Service ID to processing code for TT508' where CONV_KEY = '42';</v>
      </c>
    </row>
    <row r="45" spans="1:9" x14ac:dyDescent="0.35">
      <c r="A45" t="s">
        <v>125</v>
      </c>
      <c r="B45" t="s">
        <v>15</v>
      </c>
      <c r="C45" s="2" t="s">
        <v>719</v>
      </c>
      <c r="D45" s="2"/>
      <c r="E45" s="2"/>
      <c r="F45" s="2"/>
      <c r="G45" t="str">
        <f>VLOOKUP(B45,Dictionary!$G$2:$H$7,2,FALSE)</f>
        <v xml:space="preserve">CONV_TYPE_TEMPLATE </v>
      </c>
      <c r="H45" t="str">
        <f t="shared" si="2"/>
        <v>Insert into UFMT_CONVERSION (CONV_KEY, CONV_TYPE, DESCRIPTION) Values ('43', '2', 'Trim to 12');</v>
      </c>
      <c r="I45" t="str">
        <f t="shared" si="3"/>
        <v>Update UFMT_CONVERSION Set CONV_TYPE = '2', DESCRIPTION = 'Trim to 12' where CONV_KEY = '43';</v>
      </c>
    </row>
    <row r="46" spans="1:9" x14ac:dyDescent="0.35">
      <c r="A46" t="s">
        <v>60</v>
      </c>
      <c r="B46" t="s">
        <v>13</v>
      </c>
      <c r="C46" s="2" t="s">
        <v>720</v>
      </c>
      <c r="D46" s="2"/>
      <c r="E46" s="2"/>
      <c r="F46" s="2"/>
      <c r="G46" t="str">
        <f>VLOOKUP(B46,Dictionary!$G$2:$H$7,2,FALSE)</f>
        <v xml:space="preserve">CONV_TYPE_REPLACE </v>
      </c>
      <c r="H46" t="str">
        <f t="shared" si="2"/>
        <v>Insert into UFMT_CONVERSION (CONV_KEY, CONV_TYPE, DESCRIPTION) Values ('44', '0', 'Trans_type for sending F103 as GL acct');</v>
      </c>
      <c r="I46" t="str">
        <f t="shared" si="3"/>
        <v>Update UFMT_CONVERSION Set CONV_TYPE = '0', DESCRIPTION = 'Trans_type for sending F103 as GL acct' where CONV_KEY = '44';</v>
      </c>
    </row>
    <row r="47" spans="1:9" x14ac:dyDescent="0.35">
      <c r="A47" t="s">
        <v>129</v>
      </c>
      <c r="B47" t="s">
        <v>13</v>
      </c>
      <c r="C47" s="2" t="s">
        <v>721</v>
      </c>
      <c r="D47" s="2"/>
      <c r="E47" s="2"/>
      <c r="F47" s="2"/>
      <c r="G47" t="str">
        <f>VLOOKUP(B47,Dictionary!$G$2:$H$7,2,FALSE)</f>
        <v xml:space="preserve">CONV_TYPE_REPLACE </v>
      </c>
      <c r="H47" t="str">
        <f t="shared" si="2"/>
        <v>Insert into UFMT_CONVERSION (CONV_KEY, CONV_TYPE, DESCRIPTION) Values ('45', '0', 'Value_id 175 -&gt; false/true');</v>
      </c>
      <c r="I47" t="str">
        <f t="shared" si="3"/>
        <v>Update UFMT_CONVERSION Set CONV_TYPE = '0', DESCRIPTION = 'Value_id 175 -&gt; false/true' where CONV_KEY = '45';</v>
      </c>
    </row>
    <row r="48" spans="1:9" x14ac:dyDescent="0.35">
      <c r="A48" t="s">
        <v>45</v>
      </c>
      <c r="B48" t="s">
        <v>13</v>
      </c>
      <c r="C48" s="2" t="s">
        <v>722</v>
      </c>
      <c r="D48" s="2"/>
      <c r="E48" s="2"/>
      <c r="F48" s="2"/>
      <c r="G48" t="str">
        <f>VLOOKUP(B48,Dictionary!$G$2:$H$7,2,FALSE)</f>
        <v xml:space="preserve">CONV_TYPE_REPLACE </v>
      </c>
      <c r="H48" t="str">
        <f t="shared" si="2"/>
        <v>Insert into UFMT_CONVERSION (CONV_KEY, CONV_TYPE, DESCRIPTION) Values ('46', '0', 'Currency -&gt; Credit card GL');</v>
      </c>
      <c r="I48" t="str">
        <f t="shared" si="3"/>
        <v>Update UFMT_CONVERSION Set CONV_TYPE = '0', DESCRIPTION = 'Currency -&gt; Credit card GL' where CONV_KEY = '46';</v>
      </c>
    </row>
    <row r="49" spans="1:9" x14ac:dyDescent="0.35">
      <c r="A49" t="s">
        <v>48</v>
      </c>
      <c r="B49" t="s">
        <v>13</v>
      </c>
      <c r="C49" s="2" t="s">
        <v>723</v>
      </c>
      <c r="D49" s="2"/>
      <c r="E49" s="2"/>
      <c r="F49" s="2"/>
      <c r="G49" t="str">
        <f>VLOOKUP(B49,Dictionary!$G$2:$H$7,2,FALSE)</f>
        <v xml:space="preserve">CONV_TYPE_REPLACE </v>
      </c>
      <c r="H49" t="str">
        <f t="shared" si="2"/>
        <v>Insert into UFMT_CONVERSION (CONV_KEY, CONV_TYPE, DESCRIPTION) Values ('47', '0', '(iss_inst,trx_curr)-&gt;THEMONUS GL');</v>
      </c>
      <c r="I49" t="str">
        <f t="shared" si="3"/>
        <v>Update UFMT_CONVERSION Set CONV_TYPE = '0', DESCRIPTION = '(iss_inst,trx_curr)-&gt;THEMONUS GL' where CONV_KEY = '47';</v>
      </c>
    </row>
    <row r="50" spans="1:9" x14ac:dyDescent="0.35">
      <c r="A50" t="s">
        <v>136</v>
      </c>
      <c r="B50" t="s">
        <v>20</v>
      </c>
      <c r="C50" s="2" t="s">
        <v>688</v>
      </c>
      <c r="D50" s="2"/>
      <c r="E50" s="2"/>
      <c r="F50" s="2"/>
      <c r="G50" t="str">
        <f>VLOOKUP(B50,Dictionary!$G$2:$H$7,2,FALSE)</f>
        <v xml:space="preserve">CONV_TYPE_ARITHMETIC </v>
      </c>
      <c r="H50" t="str">
        <f t="shared" si="2"/>
        <v>Insert into UFMT_CONVERSION (CONV_KEY, CONV_TYPE, DESCRIPTION) Values ('48', '4', 'Change sign');</v>
      </c>
      <c r="I50" t="str">
        <f t="shared" si="3"/>
        <v>Update UFMT_CONVERSION Set CONV_TYPE = '4', DESCRIPTION = 'Change sign' where CONV_KEY = '48';</v>
      </c>
    </row>
    <row r="51" spans="1:9" x14ac:dyDescent="0.35">
      <c r="A51" t="s">
        <v>138</v>
      </c>
      <c r="B51" t="s">
        <v>15</v>
      </c>
      <c r="C51" s="2" t="s">
        <v>724</v>
      </c>
      <c r="D51" s="2"/>
      <c r="E51" s="2"/>
      <c r="F51" s="2"/>
      <c r="G51" t="str">
        <f>VLOOKUP(B51,Dictionary!$G$2:$H$7,2,FALSE)</f>
        <v xml:space="preserve">CONV_TYPE_TEMPLATE </v>
      </c>
      <c r="H51" t="str">
        <f t="shared" si="2"/>
        <v>Insert into UFMT_CONVERSION (CONV_KEY, CONV_TYPE, DESCRIPTION) Values ('49', '2', 'Format 16 digit amounts');</v>
      </c>
      <c r="I51" t="str">
        <f t="shared" si="3"/>
        <v>Update UFMT_CONVERSION Set CONV_TYPE = '2', DESCRIPTION = 'Format 16 digit amounts' where CONV_KEY = '49';</v>
      </c>
    </row>
    <row r="52" spans="1:9" x14ac:dyDescent="0.35">
      <c r="A52" t="s">
        <v>80</v>
      </c>
      <c r="B52" t="s">
        <v>13</v>
      </c>
      <c r="C52" s="2" t="s">
        <v>725</v>
      </c>
      <c r="D52" s="2"/>
      <c r="E52" s="2"/>
      <c r="F52" s="2"/>
      <c r="G52" t="str">
        <f>VLOOKUP(B52,Dictionary!$G$2:$H$7,2,FALSE)</f>
        <v xml:space="preserve">CONV_TYPE_REPLACE </v>
      </c>
      <c r="H52" t="str">
        <f t="shared" si="2"/>
        <v>Insert into UFMT_CONVERSION (CONV_KEY, CONV_TYPE, DESCRIPTION) Values ('50', '0', 'LOV for credit card BINs');</v>
      </c>
      <c r="I52" t="str">
        <f t="shared" si="3"/>
        <v>Update UFMT_CONVERSION Set CONV_TYPE = '0', DESCRIPTION = 'LOV for credit card BINs' where CONV_KEY = '50';</v>
      </c>
    </row>
    <row r="53" spans="1:9" x14ac:dyDescent="0.35">
      <c r="A53" t="s">
        <v>142</v>
      </c>
      <c r="B53" t="s">
        <v>13</v>
      </c>
      <c r="C53" s="2" t="s">
        <v>726</v>
      </c>
      <c r="D53" s="2"/>
      <c r="E53" s="2"/>
      <c r="F53" s="2"/>
      <c r="G53" t="str">
        <f>VLOOKUP(B53,Dictionary!$G$2:$H$7,2,FALSE)</f>
        <v xml:space="preserve">CONV_TYPE_REPLACE </v>
      </c>
      <c r="H53" t="str">
        <f t="shared" si="2"/>
        <v>Insert into UFMT_CONVERSION (CONV_KEY, CONV_TYPE, DESCRIPTION) Values ('51', '0', 'LOV for TT/SI list used by cond 33');</v>
      </c>
      <c r="I53" t="str">
        <f t="shared" si="3"/>
        <v>Update UFMT_CONVERSION Set CONV_TYPE = '0', DESCRIPTION = 'LOV for TT/SI list used by cond 33' where CONV_KEY = '51';</v>
      </c>
    </row>
    <row r="54" spans="1:9" x14ac:dyDescent="0.35">
      <c r="A54" t="s">
        <v>21</v>
      </c>
      <c r="B54" t="s">
        <v>15</v>
      </c>
      <c r="C54" s="2" t="s">
        <v>727</v>
      </c>
      <c r="D54" s="2"/>
      <c r="E54" s="2"/>
      <c r="F54" s="2"/>
      <c r="G54" t="str">
        <f>VLOOKUP(B54,Dictionary!$G$2:$H$7,2,FALSE)</f>
        <v xml:space="preserve">CONV_TYPE_TEMPLATE </v>
      </c>
      <c r="H54" t="str">
        <f t="shared" si="2"/>
        <v>Insert into UFMT_CONVERSION (CONV_KEY, CONV_TYPE, DESCRIPTION) Values ('52', '2', 'Get F11 from utrnno (last 6 digits)');</v>
      </c>
      <c r="I54" t="str">
        <f t="shared" si="3"/>
        <v>Update UFMT_CONVERSION Set CONV_TYPE = '2', DESCRIPTION = 'Get F11 from utrnno (last 6 digits)' where CONV_KEY = '52';</v>
      </c>
    </row>
    <row r="55" spans="1:9" x14ac:dyDescent="0.35">
      <c r="A55" t="s">
        <v>24</v>
      </c>
      <c r="B55" t="s">
        <v>13</v>
      </c>
      <c r="C55" s="2" t="s">
        <v>728</v>
      </c>
      <c r="D55" s="2"/>
      <c r="E55" s="2"/>
      <c r="F55" s="2"/>
      <c r="G55" t="str">
        <f>VLOOKUP(B55,Dictionary!$G$2:$H$7,2,FALSE)</f>
        <v xml:space="preserve">CONV_TYPE_REPLACE </v>
      </c>
      <c r="H55" t="str">
        <f t="shared" si="2"/>
        <v>Insert into UFMT_CONVERSION (CONV_KEY, CONV_TYPE, DESCRIPTION) Values ('53', '0', 'acq_inst,TT,CC -&gt; USONTHEM GL account');</v>
      </c>
      <c r="I55" t="str">
        <f t="shared" si="3"/>
        <v>Update UFMT_CONVERSION Set CONV_TYPE = '0', DESCRIPTION = 'acq_inst,TT,CC -&gt; USONTHEM GL account' where CONV_KEY = '53';</v>
      </c>
    </row>
    <row r="56" spans="1:9" x14ac:dyDescent="0.35">
      <c r="A56" t="s">
        <v>109</v>
      </c>
      <c r="B56" t="s">
        <v>13</v>
      </c>
      <c r="C56" s="2" t="s">
        <v>729</v>
      </c>
      <c r="D56" s="2"/>
      <c r="E56" s="2"/>
      <c r="F56" s="2"/>
      <c r="G56" t="str">
        <f>VLOOKUP(B56,Dictionary!$G$2:$H$7,2,FALSE)</f>
        <v xml:space="preserve">CONV_TYPE_REPLACE </v>
      </c>
      <c r="H56" t="str">
        <f t="shared" si="2"/>
        <v>Insert into UFMT_CONVERSION (CONV_KEY, CONV_TYPE, DESCRIPTION) Values ('54', '0', 'LOV for TT/SI list used by cond 37');</v>
      </c>
      <c r="I56" t="str">
        <f t="shared" si="3"/>
        <v>Update UFMT_CONVERSION Set CONV_TYPE = '0', DESCRIPTION = 'LOV for TT/SI list used by cond 37' where CONV_KEY = '54';</v>
      </c>
    </row>
    <row r="57" spans="1:9" x14ac:dyDescent="0.35">
      <c r="A57" t="s">
        <v>111</v>
      </c>
      <c r="B57" t="s">
        <v>23</v>
      </c>
      <c r="C57" s="2" t="s">
        <v>730</v>
      </c>
      <c r="D57" s="2"/>
      <c r="E57" s="2"/>
      <c r="F57" s="2"/>
      <c r="G57" t="str">
        <f>VLOOKUP(B57,Dictionary!$G$2:$H$7,2,FALSE)</f>
        <v xml:space="preserve">CONV_TYPE_FUNCTION </v>
      </c>
      <c r="H57" t="str">
        <f t="shared" si="2"/>
        <v>Insert into UFMT_CONVERSION (CONV_KEY, CONV_TYPE, DESCRIPTION) Values ('55', '5', 'Custom Function setup_DE46_ACL_destfee');</v>
      </c>
      <c r="I57" t="str">
        <f t="shared" si="3"/>
        <v>Update UFMT_CONVERSION Set CONV_TYPE = '5', DESCRIPTION = 'Custom Function setup_DE46_ACL_destfee' where CONV_KEY = '55';</v>
      </c>
    </row>
    <row r="58" spans="1:9" x14ac:dyDescent="0.35">
      <c r="A58" t="s">
        <v>149</v>
      </c>
      <c r="B58" t="s">
        <v>13</v>
      </c>
      <c r="C58" s="2" t="s">
        <v>731</v>
      </c>
      <c r="D58" s="2"/>
      <c r="E58" s="2"/>
      <c r="F58" s="2"/>
      <c r="G58" t="str">
        <f>VLOOKUP(B58,Dictionary!$G$2:$H$7,2,FALSE)</f>
        <v xml:space="preserve">CONV_TYPE_REPLACE </v>
      </c>
      <c r="H58" t="str">
        <f t="shared" si="2"/>
        <v>Insert into UFMT_CONVERSION (CONV_KEY, CONV_TYPE, DESCRIPTION) Values ('56', '0', 'Value_id 175 -&gt; 1/0, used by cond 41');</v>
      </c>
      <c r="I58" t="str">
        <f t="shared" si="3"/>
        <v>Update UFMT_CONVERSION Set CONV_TYPE = '0', DESCRIPTION = 'Value_id 175 -&gt; 1/0, used by cond 41' where CONV_KEY = '56';</v>
      </c>
    </row>
    <row r="59" spans="1:9" x14ac:dyDescent="0.35">
      <c r="A59" t="s">
        <v>127</v>
      </c>
      <c r="B59" t="s">
        <v>13</v>
      </c>
      <c r="C59" s="2" t="s">
        <v>732</v>
      </c>
      <c r="D59" s="2"/>
      <c r="E59" s="2"/>
      <c r="F59" s="2"/>
      <c r="G59" t="str">
        <f>VLOOKUP(B59,Dictionary!$G$2:$H$7,2,FALSE)</f>
        <v xml:space="preserve">CONV_TYPE_REPLACE </v>
      </c>
      <c r="H59" t="str">
        <f t="shared" si="2"/>
        <v>Insert into UFMT_CONVERSION (CONV_KEY, CONV_TYPE, DESCRIPTION) Values ('57', '0', 'Trans_type for sending F103 as Acct1');</v>
      </c>
      <c r="I59" t="str">
        <f t="shared" si="3"/>
        <v>Update UFMT_CONVERSION Set CONV_TYPE = '0', DESCRIPTION = 'Trans_type for sending F103 as Acct1' where CONV_KEY = '57';</v>
      </c>
    </row>
    <row r="60" spans="1:9" x14ac:dyDescent="0.35">
      <c r="A60" t="s">
        <v>155</v>
      </c>
      <c r="B60" t="s">
        <v>20</v>
      </c>
      <c r="C60" s="2" t="s">
        <v>733</v>
      </c>
      <c r="D60" s="2"/>
      <c r="E60" s="2"/>
      <c r="F60" s="2"/>
      <c r="G60" t="str">
        <f>VLOOKUP(B60,Dictionary!$G$2:$H$7,2,FALSE)</f>
        <v xml:space="preserve">CONV_TYPE_ARITHMETIC </v>
      </c>
      <c r="H60" t="str">
        <f t="shared" si="2"/>
        <v>Insert into UFMT_CONVERSION (CONV_KEY, CONV_TYPE, DESCRIPTION) Values ('58', '4', 'SVT_TXN_AMT_A1CUR-SVT_ISS_FEE');</v>
      </c>
      <c r="I60" t="str">
        <f t="shared" si="3"/>
        <v>Update UFMT_CONVERSION Set CONV_TYPE = '4', DESCRIPTION = 'SVT_TXN_AMT_A1CUR-SVT_ISS_FEE' where CONV_KEY = '58';</v>
      </c>
    </row>
    <row r="61" spans="1:9" x14ac:dyDescent="0.35">
      <c r="A61" t="s">
        <v>158</v>
      </c>
      <c r="B61" t="s">
        <v>13</v>
      </c>
      <c r="C61" s="2" t="s">
        <v>734</v>
      </c>
      <c r="D61" s="2"/>
      <c r="E61" s="2"/>
      <c r="F61" s="2"/>
      <c r="G61" t="str">
        <f>VLOOKUP(B61,Dictionary!$G$2:$H$7,2,FALSE)</f>
        <v xml:space="preserve">CONV_TYPE_REPLACE </v>
      </c>
      <c r="H61" t="str">
        <f t="shared" si="2"/>
        <v>Insert into UFMT_CONVERSION (CONV_KEY, CONV_TYPE, DESCRIPTION) Values ('59', '0', 'SVT_NTWM_MSGTYPE to F70');</v>
      </c>
      <c r="I61" t="str">
        <f t="shared" si="3"/>
        <v>Update UFMT_CONVERSION Set CONV_TYPE = '0', DESCRIPTION = 'SVT_NTWM_MSGTYPE to F70' where CONV_KEY = '59';</v>
      </c>
    </row>
    <row r="62" spans="1:9" x14ac:dyDescent="0.35">
      <c r="A62" t="s">
        <v>161</v>
      </c>
      <c r="B62" t="s">
        <v>13</v>
      </c>
      <c r="C62" s="2" t="s">
        <v>735</v>
      </c>
      <c r="D62" s="2"/>
      <c r="E62" s="2"/>
      <c r="F62" s="2"/>
      <c r="G62" t="str">
        <f>VLOOKUP(B62,Dictionary!$G$2:$H$7,2,FALSE)</f>
        <v xml:space="preserve">CONV_TYPE_REPLACE </v>
      </c>
      <c r="H62" t="str">
        <f t="shared" si="2"/>
        <v>Insert into UFMT_CONVERSION (CONV_KEY, CONV_TYPE, DESCRIPTION) Values ('60', '0', 'Epayint prcode F3 mapping');</v>
      </c>
      <c r="I62" t="str">
        <f t="shared" si="3"/>
        <v>Update UFMT_CONVERSION Set CONV_TYPE = '0', DESCRIPTION = 'Epayint prcode F3 mapping' where CONV_KEY = '60';</v>
      </c>
    </row>
    <row r="63" spans="1:9" x14ac:dyDescent="0.35">
      <c r="A63" t="s">
        <v>164</v>
      </c>
      <c r="B63" t="s">
        <v>23</v>
      </c>
      <c r="C63" s="2" t="s">
        <v>736</v>
      </c>
      <c r="D63" s="2"/>
      <c r="E63" s="2"/>
      <c r="F63" s="2"/>
      <c r="G63" t="str">
        <f>VLOOKUP(B63,Dictionary!$G$2:$H$7,2,FALSE)</f>
        <v xml:space="preserve">CONV_TYPE_FUNCTION </v>
      </c>
      <c r="H63" t="str">
        <f t="shared" si="2"/>
        <v>Insert into UFMT_CONVERSION (CONV_KEY, CONV_TYPE, DESCRIPTION) Values ('61', '5', 'Custom function for F125 from MB');</v>
      </c>
      <c r="I63" t="str">
        <f t="shared" si="3"/>
        <v>Update UFMT_CONVERSION Set CONV_TYPE = '5', DESCRIPTION = 'Custom function for F125 from MB' where CONV_KEY = '61';</v>
      </c>
    </row>
    <row r="64" spans="1:9" x14ac:dyDescent="0.35">
      <c r="A64" t="s">
        <v>167</v>
      </c>
      <c r="B64" t="s">
        <v>13</v>
      </c>
      <c r="C64" s="2" t="s">
        <v>737</v>
      </c>
      <c r="D64" s="2"/>
      <c r="E64" s="2"/>
      <c r="F64" s="2"/>
      <c r="G64" t="str">
        <f>VLOOKUP(B64,Dictionary!$G$2:$H$7,2,FALSE)</f>
        <v xml:space="preserve">CONV_TYPE_REPLACE </v>
      </c>
      <c r="H64" t="str">
        <f t="shared" si="2"/>
        <v>Insert into UFMT_CONVERSION (CONV_KEY, CONV_TYPE, DESCRIPTION) Values ('62', '0', 'MobileBankiing Response code conversion');</v>
      </c>
      <c r="I64" t="str">
        <f t="shared" si="3"/>
        <v>Update UFMT_CONVERSION Set CONV_TYPE = '0', DESCRIPTION = 'MobileBankiing Response code conversion' where CONV_KEY = '62';</v>
      </c>
    </row>
    <row r="65" spans="1:9" x14ac:dyDescent="0.35">
      <c r="A65" t="s">
        <v>169</v>
      </c>
      <c r="B65" t="s">
        <v>13</v>
      </c>
      <c r="C65" s="2" t="s">
        <v>738</v>
      </c>
      <c r="D65" s="2"/>
      <c r="E65" s="2"/>
      <c r="F65" s="2"/>
      <c r="G65" t="str">
        <f>VLOOKUP(B65,Dictionary!$G$2:$H$7,2,FALSE)</f>
        <v xml:space="preserve">CONV_TYPE_REPLACE </v>
      </c>
      <c r="H65" t="str">
        <f t="shared" si="2"/>
        <v>Insert into UFMT_CONVERSION (CONV_KEY, CONV_TYPE, DESCRIPTION) Values ('63', '0', 'SVT_NTWM_MSGTYPE to F70 (for NBC)');</v>
      </c>
      <c r="I65" t="str">
        <f t="shared" si="3"/>
        <v>Update UFMT_CONVERSION Set CONV_TYPE = '0', DESCRIPTION = 'SVT_NTWM_MSGTYPE to F70 (for NBC)' where CONV_KEY = '63';</v>
      </c>
    </row>
    <row r="66" spans="1:9" x14ac:dyDescent="0.35">
      <c r="A66" t="s">
        <v>171</v>
      </c>
      <c r="B66" t="s">
        <v>13</v>
      </c>
      <c r="C66" s="2" t="s">
        <v>739</v>
      </c>
      <c r="D66" s="2"/>
      <c r="E66" s="2"/>
      <c r="F66" s="2"/>
      <c r="G66" t="str">
        <f>VLOOKUP(B66,Dictionary!$G$2:$H$7,2,FALSE)</f>
        <v xml:space="preserve">CONV_TYPE_REPLACE </v>
      </c>
      <c r="H66" t="str">
        <f t="shared" si="2"/>
        <v>Insert into UFMT_CONVERSION (CONV_KEY, CONV_TYPE, DESCRIPTION) Values ('64', '0', 'F70 to trans_type (for NBC)');</v>
      </c>
      <c r="I66" t="str">
        <f t="shared" si="3"/>
        <v>Update UFMT_CONVERSION Set CONV_TYPE = '0', DESCRIPTION = 'F70 to trans_type (for NBC)' where CONV_KEY = '64';</v>
      </c>
    </row>
    <row r="67" spans="1:9" x14ac:dyDescent="0.35">
      <c r="A67" t="s">
        <v>153</v>
      </c>
      <c r="B67" t="s">
        <v>13</v>
      </c>
      <c r="C67" s="2" t="s">
        <v>740</v>
      </c>
      <c r="D67" s="2"/>
      <c r="E67" s="2"/>
      <c r="F67" s="2"/>
      <c r="G67" t="str">
        <f>VLOOKUP(B67,Dictionary!$G$2:$H$7,2,FALSE)</f>
        <v xml:space="preserve">CONV_TYPE_REPLACE </v>
      </c>
      <c r="H67" t="str">
        <f t="shared" si="2"/>
        <v>Insert into UFMT_CONVERSION (CONV_KEY, CONV_TYPE, DESCRIPTION) Values ('65', '0', 'To RC mapping (for NBC)');</v>
      </c>
      <c r="I67" t="str">
        <f t="shared" si="3"/>
        <v>Update UFMT_CONVERSION Set CONV_TYPE = '0', DESCRIPTION = 'To RC mapping (for NBC)' where CONV_KEY = '65';</v>
      </c>
    </row>
    <row r="68" spans="1:9" x14ac:dyDescent="0.35">
      <c r="A68" t="s">
        <v>156</v>
      </c>
      <c r="B68" t="s">
        <v>20</v>
      </c>
      <c r="C68" t="s">
        <v>741</v>
      </c>
      <c r="G68" t="str">
        <f>VLOOKUP(B68,Dictionary!$G$2:$H$7,2,FALSE)</f>
        <v xml:space="preserve">CONV_TYPE_ARITHMETIC </v>
      </c>
      <c r="H68" t="str">
        <f t="shared" ref="H68:H99" si="4">"Insert into UFMT_CONVERSION (CONV_KEY, CONV_TYPE, DESCRIPTION) Values ('"&amp;A68&amp;"', '"&amp;B68&amp;"', '"&amp;C68&amp;"');"</f>
        <v>Insert into UFMT_CONVERSION (CONV_KEY, CONV_TYPE, DESCRIPTION) Values ('67', '4', 'From F7 (MMDDhhmmss) to date (YYYYMMDD)');</v>
      </c>
      <c r="I68" t="str">
        <f t="shared" ref="I68:I99" si="5">"Update UFMT_CONVERSION Set CONV_TYPE = '"&amp;B68&amp;"', DESCRIPTION = '"&amp;C68&amp;"' where CONV_KEY = '"&amp;A68&amp;"';"</f>
        <v>Update UFMT_CONVERSION Set CONV_TYPE = '4', DESCRIPTION = 'From F7 (MMDDhhmmss) to date (YYYYMMDD)' where CONV_KEY = '67';</v>
      </c>
    </row>
    <row r="69" spans="1:9" x14ac:dyDescent="0.35">
      <c r="A69" t="s">
        <v>180</v>
      </c>
      <c r="B69" t="s">
        <v>12</v>
      </c>
      <c r="C69" t="s">
        <v>742</v>
      </c>
      <c r="G69" t="str">
        <f>VLOOKUP(B69,Dictionary!$G$2:$H$7,2,FALSE)</f>
        <v xml:space="preserve">CONV_TYPE_DATEFMT </v>
      </c>
      <c r="H69" t="str">
        <f t="shared" si="4"/>
        <v>Insert into UFMT_CONVERSION (CONV_KEY, CONV_TYPE, DESCRIPTION) Values ('68', '1', 'MMDD to YYYYMMDD');</v>
      </c>
      <c r="I69" t="str">
        <f t="shared" si="5"/>
        <v>Update UFMT_CONVERSION Set CONV_TYPE = '1', DESCRIPTION = 'MMDD to YYYYMMDD' where CONV_KEY = '68';</v>
      </c>
    </row>
    <row r="70" spans="1:9" x14ac:dyDescent="0.35">
      <c r="A70" t="s">
        <v>183</v>
      </c>
      <c r="B70" t="s">
        <v>12</v>
      </c>
      <c r="C70" t="s">
        <v>681</v>
      </c>
      <c r="G70" t="str">
        <f>VLOOKUP(B70,Dictionary!$G$2:$H$7,2,FALSE)</f>
        <v xml:space="preserve">CONV_TYPE_DATEFMT </v>
      </c>
      <c r="H70" t="str">
        <f t="shared" si="4"/>
        <v>Insert into UFMT_CONVERSION (CONV_KEY, CONV_TYPE, DESCRIPTION) Values ('69', '1', 'YYYYMMDD to MMDD');</v>
      </c>
      <c r="I70" t="str">
        <f t="shared" si="5"/>
        <v>Update UFMT_CONVERSION Set CONV_TYPE = '1', DESCRIPTION = 'YYYYMMDD to MMDD' where CONV_KEY = '69';</v>
      </c>
    </row>
    <row r="71" spans="1:9" x14ac:dyDescent="0.35">
      <c r="A71" t="s">
        <v>185</v>
      </c>
      <c r="B71" t="s">
        <v>15</v>
      </c>
      <c r="C71" s="2" t="s">
        <v>743</v>
      </c>
      <c r="D71" s="2"/>
      <c r="E71" s="2"/>
      <c r="F71" s="2"/>
      <c r="G71" t="str">
        <f>VLOOKUP(B71,Dictionary!$G$2:$H$7,2,FALSE)</f>
        <v xml:space="preserve">CONV_TYPE_TEMPLATE </v>
      </c>
      <c r="H71" t="str">
        <f t="shared" si="4"/>
        <v>Insert into UFMT_CONVERSION (CONV_KEY, CONV_TYPE, DESCRIPTION) Values ('70', '2', 'Prcode-&gt;trans_type(NBC)(field extract)');</v>
      </c>
      <c r="I71" t="str">
        <f t="shared" si="5"/>
        <v>Update UFMT_CONVERSION Set CONV_TYPE = '2', DESCRIPTION = 'Prcode-&gt;trans_type(NBC)(field extract)' where CONV_KEY = '70';</v>
      </c>
    </row>
    <row r="72" spans="1:9" x14ac:dyDescent="0.35">
      <c r="A72" t="s">
        <v>188</v>
      </c>
      <c r="B72" t="s">
        <v>13</v>
      </c>
      <c r="C72" s="2" t="s">
        <v>744</v>
      </c>
      <c r="D72" s="2"/>
      <c r="E72" s="2"/>
      <c r="F72" s="2"/>
      <c r="G72" t="str">
        <f>VLOOKUP(B72,Dictionary!$G$2:$H$7,2,FALSE)</f>
        <v xml:space="preserve">CONV_TYPE_REPLACE </v>
      </c>
      <c r="H72" t="str">
        <f t="shared" si="4"/>
        <v>Insert into UFMT_CONVERSION (CONV_KEY, CONV_TYPE, DESCRIPTION) Values ('71', '0', 'Prcode-&gt;trans_type(NBC)(mapping)');</v>
      </c>
      <c r="I72" t="str">
        <f t="shared" si="5"/>
        <v>Update UFMT_CONVERSION Set CONV_TYPE = '0', DESCRIPTION = 'Prcode-&gt;trans_type(NBC)(mapping)' where CONV_KEY = '71';</v>
      </c>
    </row>
    <row r="73" spans="1:9" x14ac:dyDescent="0.35">
      <c r="A73" t="s">
        <v>191</v>
      </c>
      <c r="B73" t="s">
        <v>15</v>
      </c>
      <c r="C73" t="s">
        <v>745</v>
      </c>
      <c r="G73" t="str">
        <f>VLOOKUP(B73,Dictionary!$G$2:$H$7,2,FALSE)</f>
        <v xml:space="preserve">CONV_TYPE_TEMPLATE </v>
      </c>
      <c r="H73" t="str">
        <f t="shared" si="4"/>
        <v>Insert into UFMT_CONVERSION (CONV_KEY, CONV_TYPE, DESCRIPTION) Values ('72', '2', 'F43 -&gt; Name (NBC)');</v>
      </c>
      <c r="I73" t="str">
        <f t="shared" si="5"/>
        <v>Update UFMT_CONVERSION Set CONV_TYPE = '2', DESCRIPTION = 'F43 -&gt; Name (NBC)' where CONV_KEY = '72';</v>
      </c>
    </row>
    <row r="74" spans="1:9" x14ac:dyDescent="0.35">
      <c r="A74" t="s">
        <v>194</v>
      </c>
      <c r="B74" t="s">
        <v>15</v>
      </c>
      <c r="C74" t="s">
        <v>746</v>
      </c>
      <c r="G74" t="str">
        <f>VLOOKUP(B74,Dictionary!$G$2:$H$7,2,FALSE)</f>
        <v xml:space="preserve">CONV_TYPE_TEMPLATE </v>
      </c>
      <c r="H74" t="str">
        <f t="shared" si="4"/>
        <v>Insert into UFMT_CONVERSION (CONV_KEY, CONV_TYPE, DESCRIPTION) Values ('73', '2', 'F43 -&gt; City (NBC)');</v>
      </c>
      <c r="I74" t="str">
        <f t="shared" si="5"/>
        <v>Update UFMT_CONVERSION Set CONV_TYPE = '2', DESCRIPTION = 'F43 -&gt; City (NBC)' where CONV_KEY = '73';</v>
      </c>
    </row>
    <row r="75" spans="1:9" x14ac:dyDescent="0.35">
      <c r="A75" t="s">
        <v>196</v>
      </c>
      <c r="B75" t="s">
        <v>15</v>
      </c>
      <c r="C75" t="s">
        <v>747</v>
      </c>
      <c r="G75" t="str">
        <f>VLOOKUP(B75,Dictionary!$G$2:$H$7,2,FALSE)</f>
        <v xml:space="preserve">CONV_TYPE_TEMPLATE </v>
      </c>
      <c r="H75" t="str">
        <f t="shared" si="4"/>
        <v>Insert into UFMT_CONVERSION (CONV_KEY, CONV_TYPE, DESCRIPTION) Values ('74', '2', 'F43 -&gt; Country (NBC)');</v>
      </c>
      <c r="I75" t="str">
        <f t="shared" si="5"/>
        <v>Update UFMT_CONVERSION Set CONV_TYPE = '2', DESCRIPTION = 'F43 -&gt; Country (NBC)' where CONV_KEY = '74';</v>
      </c>
    </row>
    <row r="76" spans="1:9" x14ac:dyDescent="0.35">
      <c r="A76" t="s">
        <v>57</v>
      </c>
      <c r="B76" t="s">
        <v>13</v>
      </c>
      <c r="C76" s="2" t="s">
        <v>748</v>
      </c>
      <c r="D76" s="2"/>
      <c r="E76" s="2"/>
      <c r="F76" s="2"/>
      <c r="G76" t="str">
        <f>VLOOKUP(B76,Dictionary!$G$2:$H$7,2,FALSE)</f>
        <v xml:space="preserve">CONV_TYPE_REPLACE </v>
      </c>
      <c r="H76" t="str">
        <f t="shared" si="4"/>
        <v>Insert into UFMT_CONVERSION (CONV_KEY, CONV_TYPE, DESCRIPTION) Values ('75', '0', 'Trans_type to prcode ( NBC) ');</v>
      </c>
      <c r="I76" t="str">
        <f t="shared" si="5"/>
        <v>Update UFMT_CONVERSION Set CONV_TYPE = '0', DESCRIPTION = 'Trans_type to prcode ( NBC) ' where CONV_KEY = '75';</v>
      </c>
    </row>
    <row r="77" spans="1:9" x14ac:dyDescent="0.35">
      <c r="A77" t="s">
        <v>199</v>
      </c>
      <c r="B77" t="s">
        <v>13</v>
      </c>
      <c r="C77" t="s">
        <v>749</v>
      </c>
      <c r="G77" t="str">
        <f>VLOOKUP(B77,Dictionary!$G$2:$H$7,2,FALSE)</f>
        <v xml:space="preserve">CONV_TYPE_REPLACE </v>
      </c>
      <c r="H77" t="str">
        <f t="shared" si="4"/>
        <v>Insert into UFMT_CONVERSION (CONV_KEY, CONV_TYPE, DESCRIPTION) Values ('76', '0', 'MCC to terminal type (NBC)');</v>
      </c>
      <c r="I77" t="str">
        <f t="shared" si="5"/>
        <v>Update UFMT_CONVERSION Set CONV_TYPE = '0', DESCRIPTION = 'MCC to terminal type (NBC)' where CONV_KEY = '76';</v>
      </c>
    </row>
    <row r="78" spans="1:9" x14ac:dyDescent="0.35">
      <c r="A78" t="s">
        <v>202</v>
      </c>
      <c r="B78" t="s">
        <v>13</v>
      </c>
      <c r="C78" s="2" t="s">
        <v>750</v>
      </c>
      <c r="D78" s="2"/>
      <c r="E78" s="2"/>
      <c r="F78" s="2"/>
      <c r="G78" t="str">
        <f>VLOOKUP(B78,Dictionary!$G$2:$H$7,2,FALSE)</f>
        <v xml:space="preserve">CONV_TYPE_REPLACE </v>
      </c>
      <c r="H78" t="str">
        <f t="shared" si="4"/>
        <v>Insert into UFMT_CONVERSION (CONV_KEY, CONV_TYPE, DESCRIPTION) Values ('77', '0', 'TT for sending F11 T24 as SV_TRACE');</v>
      </c>
      <c r="I78" t="str">
        <f t="shared" si="5"/>
        <v>Update UFMT_CONVERSION Set CONV_TYPE = '0', DESCRIPTION = 'TT for sending F11 T24 as SV_TRACE' where CONV_KEY = '77';</v>
      </c>
    </row>
    <row r="79" spans="1:9" x14ac:dyDescent="0.35">
      <c r="A79" t="s">
        <v>205</v>
      </c>
      <c r="B79" t="s">
        <v>23</v>
      </c>
      <c r="C79" s="2" t="s">
        <v>751</v>
      </c>
      <c r="D79" s="2"/>
      <c r="E79" s="2"/>
      <c r="F79" s="2"/>
      <c r="G79" t="str">
        <f>VLOOKUP(B79,Dictionary!$G$2:$H$7,2,FALSE)</f>
        <v xml:space="preserve">CONV_TYPE_FUNCTION </v>
      </c>
      <c r="H79" t="str">
        <f t="shared" si="4"/>
        <v>Insert into UFMT_CONVERSION (CONV_KEY, CONV_TYPE, DESCRIPTION) Values ('78', '5', 'Custom function build_mini_statment_nbc');</v>
      </c>
      <c r="I79" t="str">
        <f t="shared" si="5"/>
        <v>Update UFMT_CONVERSION Set CONV_TYPE = '5', DESCRIPTION = 'Custom function build_mini_statment_nbc' where CONV_KEY = '78';</v>
      </c>
    </row>
    <row r="80" spans="1:9" x14ac:dyDescent="0.35">
      <c r="A80" t="s">
        <v>207</v>
      </c>
      <c r="B80" t="s">
        <v>13</v>
      </c>
      <c r="C80" s="2" t="s">
        <v>752</v>
      </c>
      <c r="D80" s="2"/>
      <c r="E80" s="2"/>
      <c r="F80" s="2"/>
      <c r="G80" t="str">
        <f>VLOOKUP(B80,Dictionary!$G$2:$H$7,2,FALSE)</f>
        <v xml:space="preserve">CONV_TYPE_REPLACE </v>
      </c>
      <c r="H80" t="str">
        <f t="shared" si="4"/>
        <v>Insert into UFMT_CONVERSION (CONV_KEY, CONV_TYPE, DESCRIPTION) Values ('79', '0', 'Prcode-&gt;fintran(NBC)(mapping)');</v>
      </c>
      <c r="I80" t="str">
        <f t="shared" si="5"/>
        <v>Update UFMT_CONVERSION Set CONV_TYPE = '0', DESCRIPTION = 'Prcode-&gt;fintran(NBC)(mapping)' where CONV_KEY = '79';</v>
      </c>
    </row>
    <row r="81" spans="1:9" x14ac:dyDescent="0.35">
      <c r="A81" t="s">
        <v>209</v>
      </c>
      <c r="B81" t="s">
        <v>15</v>
      </c>
      <c r="C81" s="2" t="s">
        <v>753</v>
      </c>
      <c r="D81" s="2"/>
      <c r="E81" s="2"/>
      <c r="F81" s="2"/>
      <c r="G81" t="str">
        <f>VLOOKUP(B81,Dictionary!$G$2:$H$7,2,FALSE)</f>
        <v xml:space="preserve">CONV_TYPE_TEMPLATE </v>
      </c>
      <c r="H81" t="str">
        <f t="shared" si="4"/>
        <v>Insert into UFMT_CONVERSION (CONV_KEY, CONV_TYPE, DESCRIPTION) Values ('80', '2', 'Prcode-&gt;fintran(NBC)(field extract)');</v>
      </c>
      <c r="I81" t="str">
        <f t="shared" si="5"/>
        <v>Update UFMT_CONVERSION Set CONV_TYPE = '2', DESCRIPTION = 'Prcode-&gt;fintran(NBC)(field extract)' where CONV_KEY = '80';</v>
      </c>
    </row>
    <row r="82" spans="1:9" x14ac:dyDescent="0.35">
      <c r="A82" t="s">
        <v>165</v>
      </c>
      <c r="B82" t="s">
        <v>13</v>
      </c>
      <c r="C82" s="2" t="s">
        <v>754</v>
      </c>
      <c r="D82" s="2"/>
      <c r="E82" s="2"/>
      <c r="F82" s="2"/>
      <c r="G82" t="str">
        <f>VLOOKUP(B82,Dictionary!$G$2:$H$7,2,FALSE)</f>
        <v xml:space="preserve">CONV_TYPE_REPLACE </v>
      </c>
      <c r="H82" t="str">
        <f t="shared" si="4"/>
        <v>Insert into UFMT_CONVERSION (CONV_KEY, CONV_TYPE, DESCRIPTION) Values ('81', '0', 'Currency -&gt; Cardless CWD GL');</v>
      </c>
      <c r="I82" t="str">
        <f t="shared" si="5"/>
        <v>Update UFMT_CONVERSION Set CONV_TYPE = '0', DESCRIPTION = 'Currency -&gt; Cardless CWD GL' where CONV_KEY = '81';</v>
      </c>
    </row>
    <row r="83" spans="1:9" x14ac:dyDescent="0.35">
      <c r="A83" t="s">
        <v>30</v>
      </c>
      <c r="B83" t="s">
        <v>13</v>
      </c>
      <c r="C83" s="2" t="s">
        <v>755</v>
      </c>
      <c r="D83" s="2"/>
      <c r="E83" s="2"/>
      <c r="F83" s="2"/>
      <c r="G83" t="str">
        <f>VLOOKUP(B83,Dictionary!$G$2:$H$7,2,FALSE)</f>
        <v xml:space="preserve">CONV_TYPE_REPLACE </v>
      </c>
      <c r="H83" t="str">
        <f t="shared" si="4"/>
        <v>Insert into UFMT_CONVERSION (CONV_KEY, CONV_TYPE, DESCRIPTION) Values ('82', '0', 'ReceiveID -&gt; BANK_ID2');</v>
      </c>
      <c r="I83" t="str">
        <f t="shared" si="5"/>
        <v>Update UFMT_CONVERSION Set CONV_TYPE = '0', DESCRIPTION = 'ReceiveID -&gt; BANK_ID2' where CONV_KEY = '82';</v>
      </c>
    </row>
    <row r="84" spans="1:9" x14ac:dyDescent="0.35">
      <c r="A84" t="s">
        <v>216</v>
      </c>
      <c r="B84" t="s">
        <v>23</v>
      </c>
      <c r="C84" s="2" t="s">
        <v>756</v>
      </c>
      <c r="D84" s="2"/>
      <c r="E84" s="2"/>
      <c r="F84" s="2"/>
      <c r="G84" t="str">
        <f>VLOOKUP(B84,Dictionary!$G$2:$H$7,2,FALSE)</f>
        <v xml:space="preserve">CONV_TYPE_FUNCTION </v>
      </c>
      <c r="H84" t="str">
        <f t="shared" si="4"/>
        <v>Insert into UFMT_CONVERSION (CONV_KEY, CONV_TYPE, DESCRIPTION) Values ('83', '5', 'Custom function set_rout_by_bankid');</v>
      </c>
      <c r="I84" t="str">
        <f t="shared" si="5"/>
        <v>Update UFMT_CONVERSION Set CONV_TYPE = '5', DESCRIPTION = 'Custom function set_rout_by_bankid' where CONV_KEY = '83';</v>
      </c>
    </row>
    <row r="85" spans="1:9" x14ac:dyDescent="0.35">
      <c r="A85" t="s">
        <v>174</v>
      </c>
      <c r="B85" t="s">
        <v>15</v>
      </c>
      <c r="C85" t="s">
        <v>757</v>
      </c>
      <c r="G85" t="str">
        <f>VLOOKUP(B85,Dictionary!$G$2:$H$7,2,FALSE)</f>
        <v xml:space="preserve">CONV_TYPE_TEMPLATE </v>
      </c>
      <c r="H85" t="str">
        <f t="shared" si="4"/>
        <v>Insert into UFMT_CONVERSION (CONV_KEY, CONV_TYPE, DESCRIPTION) Values ('84', '2', 'F48 -&gt; NBC IBFT BNB ACC_TP');</v>
      </c>
      <c r="I85" t="str">
        <f t="shared" si="5"/>
        <v>Update UFMT_CONVERSION Set CONV_TYPE = '2', DESCRIPTION = 'F48 -&gt; NBC IBFT BNB ACC_TP' where CONV_KEY = '84';</v>
      </c>
    </row>
    <row r="86" spans="1:9" x14ac:dyDescent="0.35">
      <c r="A86" t="s">
        <v>220</v>
      </c>
      <c r="B86" t="s">
        <v>15</v>
      </c>
      <c r="C86" t="s">
        <v>758</v>
      </c>
      <c r="G86" t="str">
        <f>VLOOKUP(B86,Dictionary!$G$2:$H$7,2,FALSE)</f>
        <v xml:space="preserve">CONV_TYPE_TEMPLATE </v>
      </c>
      <c r="H86" t="str">
        <f t="shared" si="4"/>
        <v>Insert into UFMT_CONVERSION (CONV_KEY, CONV_TYPE, DESCRIPTION) Values ('85', '2', 'F48 -&gt; NBC IBFT BNB BNK_CODE');</v>
      </c>
      <c r="I86" t="str">
        <f t="shared" si="5"/>
        <v>Update UFMT_CONVERSION Set CONV_TYPE = '2', DESCRIPTION = 'F48 -&gt; NBC IBFT BNB BNK_CODE' where CONV_KEY = '85';</v>
      </c>
    </row>
    <row r="87" spans="1:9" x14ac:dyDescent="0.35">
      <c r="A87" t="s">
        <v>223</v>
      </c>
      <c r="B87" t="s">
        <v>15</v>
      </c>
      <c r="C87" t="s">
        <v>759</v>
      </c>
      <c r="G87" t="str">
        <f>VLOOKUP(B87,Dictionary!$G$2:$H$7,2,FALSE)</f>
        <v xml:space="preserve">CONV_TYPE_TEMPLATE </v>
      </c>
      <c r="H87" t="str">
        <f t="shared" si="4"/>
        <v>Insert into UFMT_CONVERSION (CONV_KEY, CONV_TYPE, DESCRIPTION) Values ('86', '2', 'F48 -&gt; NBC IBFT BNB BNK_NAME');</v>
      </c>
      <c r="I87" t="str">
        <f t="shared" si="5"/>
        <v>Update UFMT_CONVERSION Set CONV_TYPE = '2', DESCRIPTION = 'F48 -&gt; NBC IBFT BNB BNK_NAME' where CONV_KEY = '86';</v>
      </c>
    </row>
    <row r="88" spans="1:9" x14ac:dyDescent="0.35">
      <c r="A88" t="s">
        <v>33</v>
      </c>
      <c r="B88" t="s">
        <v>15</v>
      </c>
      <c r="C88" t="s">
        <v>760</v>
      </c>
      <c r="G88" t="str">
        <f>VLOOKUP(B88,Dictionary!$G$2:$H$7,2,FALSE)</f>
        <v xml:space="preserve">CONV_TYPE_TEMPLATE </v>
      </c>
      <c r="H88" t="str">
        <f t="shared" si="4"/>
        <v>Insert into UFMT_CONVERSION (CONV_KEY, CONV_TYPE, DESCRIPTION) Values ('87', '2', 'F48 -&gt; NBC IBFT BNB ACC_NO');</v>
      </c>
      <c r="I88" t="str">
        <f t="shared" si="5"/>
        <v>Update UFMT_CONVERSION Set CONV_TYPE = '2', DESCRIPTION = 'F48 -&gt; NBC IBFT BNB ACC_NO' where CONV_KEY = '87';</v>
      </c>
    </row>
    <row r="89" spans="1:9" x14ac:dyDescent="0.35">
      <c r="A89" t="s">
        <v>228</v>
      </c>
      <c r="B89" t="s">
        <v>15</v>
      </c>
      <c r="C89" t="s">
        <v>761</v>
      </c>
      <c r="G89" t="str">
        <f>VLOOKUP(B89,Dictionary!$G$2:$H$7,2,FALSE)</f>
        <v xml:space="preserve">CONV_TYPE_TEMPLATE </v>
      </c>
      <c r="H89" t="str">
        <f t="shared" si="4"/>
        <v>Insert into UFMT_CONVERSION (CONV_KEY, CONV_TYPE, DESCRIPTION) Values ('88', '2', 'F48 -&gt; NBC IBFT BNB ACC_NAME');</v>
      </c>
      <c r="I89" t="str">
        <f t="shared" si="5"/>
        <v>Update UFMT_CONVERSION Set CONV_TYPE = '2', DESCRIPTION = 'F48 -&gt; NBC IBFT BNB ACC_NAME' where CONV_KEY = '88';</v>
      </c>
    </row>
    <row r="90" spans="1:9" x14ac:dyDescent="0.35">
      <c r="A90" t="s">
        <v>231</v>
      </c>
      <c r="B90" t="s">
        <v>15</v>
      </c>
      <c r="C90" t="s">
        <v>762</v>
      </c>
      <c r="G90" t="str">
        <f>VLOOKUP(B90,Dictionary!$G$2:$H$7,2,FALSE)</f>
        <v xml:space="preserve">CONV_TYPE_TEMPLATE </v>
      </c>
      <c r="H90" t="str">
        <f t="shared" si="4"/>
        <v>Insert into UFMT_CONVERSION (CONV_KEY, CONV_TYPE, DESCRIPTION) Values ('89', '2', 'F48 -&gt; NBC IBFT BNB AMOUNT');</v>
      </c>
      <c r="I90" t="str">
        <f t="shared" si="5"/>
        <v>Update UFMT_CONVERSION Set CONV_TYPE = '2', DESCRIPTION = 'F48 -&gt; NBC IBFT BNB AMOUNT' where CONV_KEY = '89';</v>
      </c>
    </row>
    <row r="91" spans="1:9" x14ac:dyDescent="0.35">
      <c r="A91" t="s">
        <v>233</v>
      </c>
      <c r="B91" t="s">
        <v>13</v>
      </c>
      <c r="C91" s="2" t="s">
        <v>763</v>
      </c>
      <c r="D91" s="2"/>
      <c r="E91" s="2"/>
      <c r="F91" s="2"/>
      <c r="G91" t="str">
        <f>VLOOKUP(B91,Dictionary!$G$2:$H$7,2,FALSE)</f>
        <v xml:space="preserve">CONV_TYPE_REPLACE </v>
      </c>
      <c r="H91" t="str">
        <f t="shared" si="4"/>
        <v>Insert into UFMT_CONVERSION (CONV_KEY, CONV_TYPE, DESCRIPTION) Values ('90', '0', 'COND CONV: NBC IBFT trans_type');</v>
      </c>
      <c r="I91" t="str">
        <f t="shared" si="5"/>
        <v>Update UFMT_CONVERSION Set CONV_TYPE = '0', DESCRIPTION = 'COND CONV: NBC IBFT trans_type' where CONV_KEY = '90';</v>
      </c>
    </row>
    <row r="92" spans="1:9" x14ac:dyDescent="0.35">
      <c r="A92" t="s">
        <v>236</v>
      </c>
      <c r="B92" t="s">
        <v>13</v>
      </c>
      <c r="C92" s="2" t="s">
        <v>764</v>
      </c>
      <c r="D92" s="2"/>
      <c r="E92" s="2"/>
      <c r="F92" s="2"/>
      <c r="G92" t="str">
        <f>VLOOKUP(B92,Dictionary!$G$2:$H$7,2,FALSE)</f>
        <v xml:space="preserve">CONV_TYPE_REPLACE </v>
      </c>
      <c r="H92" t="str">
        <f t="shared" si="4"/>
        <v>Insert into UFMT_CONVERSION (CONV_KEY, CONV_TYPE, DESCRIPTION) Values ('91', '0', 'BANK_ID2-&gt;ReceiveID (NBC)');</v>
      </c>
      <c r="I92" t="str">
        <f t="shared" si="5"/>
        <v>Update UFMT_CONVERSION Set CONV_TYPE = '0', DESCRIPTION = 'BANK_ID2-&gt;ReceiveID (NBC)' where CONV_KEY = '91';</v>
      </c>
    </row>
    <row r="93" spans="1:9" x14ac:dyDescent="0.35">
      <c r="A93" t="s">
        <v>239</v>
      </c>
      <c r="B93" t="s">
        <v>13</v>
      </c>
      <c r="C93" s="2" t="s">
        <v>765</v>
      </c>
      <c r="D93" s="2"/>
      <c r="E93" s="2"/>
      <c r="F93" s="2"/>
      <c r="G93" t="str">
        <f>VLOOKUP(B93,Dictionary!$G$2:$H$7,2,FALSE)</f>
        <v xml:space="preserve">CONV_TYPE_REPLACE </v>
      </c>
      <c r="H93" t="str">
        <f t="shared" si="4"/>
        <v>Insert into UFMT_CONVERSION (CONV_KEY, CONV_TYPE, DESCRIPTION) Values ('92', '0', 'BANK_ID2-&gt;Bank name (NBC)');</v>
      </c>
      <c r="I93" t="str">
        <f t="shared" si="5"/>
        <v>Update UFMT_CONVERSION Set CONV_TYPE = '0', DESCRIPTION = 'BANK_ID2-&gt;Bank name (NBC)' where CONV_KEY = '92';</v>
      </c>
    </row>
    <row r="94" spans="1:9" x14ac:dyDescent="0.35">
      <c r="A94" t="s">
        <v>242</v>
      </c>
      <c r="B94" t="s">
        <v>15</v>
      </c>
      <c r="C94" t="s">
        <v>766</v>
      </c>
      <c r="G94" t="str">
        <f>VLOOKUP(B94,Dictionary!$G$2:$H$7,2,FALSE)</f>
        <v xml:space="preserve">CONV_TYPE_TEMPLATE </v>
      </c>
      <c r="H94" t="str">
        <f t="shared" si="4"/>
        <v>Insert into UFMT_CONVERSION (CONV_KEY, CONV_TYPE, DESCRIPTION) Values ('93', '2', 'NBC IBFT BNB ACC_TP-&gt;F48');</v>
      </c>
      <c r="I94" t="str">
        <f t="shared" si="5"/>
        <v>Update UFMT_CONVERSION Set CONV_TYPE = '2', DESCRIPTION = 'NBC IBFT BNB ACC_TP-&gt;F48' where CONV_KEY = '93';</v>
      </c>
    </row>
    <row r="95" spans="1:9" x14ac:dyDescent="0.35">
      <c r="A95" t="s">
        <v>38</v>
      </c>
      <c r="B95" t="s">
        <v>15</v>
      </c>
      <c r="C95" t="s">
        <v>767</v>
      </c>
      <c r="G95" t="str">
        <f>VLOOKUP(B95,Dictionary!$G$2:$H$7,2,FALSE)</f>
        <v xml:space="preserve">CONV_TYPE_TEMPLATE </v>
      </c>
      <c r="H95" t="str">
        <f t="shared" si="4"/>
        <v>Insert into UFMT_CONVERSION (CONV_KEY, CONV_TYPE, DESCRIPTION) Values ('94', '2', 'NBC IBFT BNB BNK_CODE-&gt;F48');</v>
      </c>
      <c r="I95" t="str">
        <f t="shared" si="5"/>
        <v>Update UFMT_CONVERSION Set CONV_TYPE = '2', DESCRIPTION = 'NBC IBFT BNB BNK_CODE-&gt;F48' where CONV_KEY = '94';</v>
      </c>
    </row>
    <row r="96" spans="1:9" x14ac:dyDescent="0.35">
      <c r="A96" t="s">
        <v>247</v>
      </c>
      <c r="B96" t="s">
        <v>15</v>
      </c>
      <c r="C96" t="s">
        <v>768</v>
      </c>
      <c r="G96" t="str">
        <f>VLOOKUP(B96,Dictionary!$G$2:$H$7,2,FALSE)</f>
        <v xml:space="preserve">CONV_TYPE_TEMPLATE </v>
      </c>
      <c r="H96" t="str">
        <f t="shared" si="4"/>
        <v>Insert into UFMT_CONVERSION (CONV_KEY, CONV_TYPE, DESCRIPTION) Values ('95', '2', 'NBC IBFT BNB BNK_NAME-&gt;F48');</v>
      </c>
      <c r="I96" t="str">
        <f t="shared" si="5"/>
        <v>Update UFMT_CONVERSION Set CONV_TYPE = '2', DESCRIPTION = 'NBC IBFT BNB BNK_NAME-&gt;F48' where CONV_KEY = '95';</v>
      </c>
    </row>
    <row r="97" spans="1:9" x14ac:dyDescent="0.35">
      <c r="A97" t="s">
        <v>249</v>
      </c>
      <c r="B97" t="s">
        <v>15</v>
      </c>
      <c r="C97" t="s">
        <v>769</v>
      </c>
      <c r="G97" t="str">
        <f>VLOOKUP(B97,Dictionary!$G$2:$H$7,2,FALSE)</f>
        <v xml:space="preserve">CONV_TYPE_TEMPLATE </v>
      </c>
      <c r="H97" t="str">
        <f t="shared" si="4"/>
        <v>Insert into UFMT_CONVERSION (CONV_KEY, CONV_TYPE, DESCRIPTION) Values ('96', '2', 'NBC IBFT BNB ACC_NO-&gt;F48');</v>
      </c>
      <c r="I97" t="str">
        <f t="shared" si="5"/>
        <v>Update UFMT_CONVERSION Set CONV_TYPE = '2', DESCRIPTION = 'NBC IBFT BNB ACC_NO-&gt;F48' where CONV_KEY = '96';</v>
      </c>
    </row>
    <row r="98" spans="1:9" x14ac:dyDescent="0.35">
      <c r="A98" t="s">
        <v>105</v>
      </c>
      <c r="B98" t="s">
        <v>15</v>
      </c>
      <c r="C98" t="s">
        <v>770</v>
      </c>
      <c r="G98" t="str">
        <f>VLOOKUP(B98,Dictionary!$G$2:$H$7,2,FALSE)</f>
        <v xml:space="preserve">CONV_TYPE_TEMPLATE </v>
      </c>
      <c r="H98" t="str">
        <f t="shared" si="4"/>
        <v>Insert into UFMT_CONVERSION (CONV_KEY, CONV_TYPE, DESCRIPTION) Values ('97', '2', 'NBC IBFT BNB ACC_NAME-&gt;F48');</v>
      </c>
      <c r="I98" t="str">
        <f t="shared" si="5"/>
        <v>Update UFMT_CONVERSION Set CONV_TYPE = '2', DESCRIPTION = 'NBC IBFT BNB ACC_NAME-&gt;F48' where CONV_KEY = '97';</v>
      </c>
    </row>
    <row r="99" spans="1:9" x14ac:dyDescent="0.35">
      <c r="A99" t="s">
        <v>172</v>
      </c>
      <c r="B99" t="s">
        <v>15</v>
      </c>
      <c r="C99" t="s">
        <v>771</v>
      </c>
      <c r="G99" t="str">
        <f>VLOOKUP(B99,Dictionary!$G$2:$H$7,2,FALSE)</f>
        <v xml:space="preserve">CONV_TYPE_TEMPLATE </v>
      </c>
      <c r="H99" t="str">
        <f t="shared" si="4"/>
        <v>Insert into UFMT_CONVERSION (CONV_KEY, CONV_TYPE, DESCRIPTION) Values ('98', '2', 'NBC IBFT BNB AMOUNT-&gt;F48');</v>
      </c>
      <c r="I99" t="str">
        <f t="shared" si="5"/>
        <v>Update UFMT_CONVERSION Set CONV_TYPE = '2', DESCRIPTION = 'NBC IBFT BNB AMOUNT-&gt;F48' where CONV_KEY = '98';</v>
      </c>
    </row>
    <row r="100" spans="1:9" x14ac:dyDescent="0.35">
      <c r="A100" t="s">
        <v>772</v>
      </c>
      <c r="B100" t="s">
        <v>13</v>
      </c>
      <c r="C100" s="2" t="s">
        <v>773</v>
      </c>
      <c r="D100" s="2"/>
      <c r="E100" s="2"/>
      <c r="F100" s="2"/>
      <c r="G100" t="str">
        <f>VLOOKUP(B100,Dictionary!$G$2:$H$7,2,FALSE)</f>
        <v xml:space="preserve">CONV_TYPE_REPLACE </v>
      </c>
      <c r="H100" t="str">
        <f t="shared" ref="H100:H131" si="6">"Insert into UFMT_CONVERSION (CONV_KEY, CONV_TYPE, DESCRIPTION) Values ('"&amp;A100&amp;"', '"&amp;B100&amp;"', '"&amp;C100&amp;"');"</f>
        <v>Insert into UFMT_CONVERSION (CONV_KEY, CONV_TYPE, DESCRIPTION) Values ('99', '0', 'Set TT to 621');</v>
      </c>
      <c r="I100" t="str">
        <f t="shared" ref="I100:I131" si="7">"Update UFMT_CONVERSION Set CONV_TYPE = '"&amp;B100&amp;"', DESCRIPTION = '"&amp;C100&amp;"' where CONV_KEY = '"&amp;A100&amp;"';"</f>
        <v>Update UFMT_CONVERSION Set CONV_TYPE = '0', DESCRIPTION = 'Set TT to 621' where CONV_KEY = '99';</v>
      </c>
    </row>
    <row r="101" spans="1:9" x14ac:dyDescent="0.35">
      <c r="A101" t="s">
        <v>774</v>
      </c>
      <c r="B101" t="s">
        <v>23</v>
      </c>
      <c r="C101" s="2" t="s">
        <v>775</v>
      </c>
      <c r="D101" s="2"/>
      <c r="E101" s="2"/>
      <c r="F101" s="2"/>
      <c r="G101" t="str">
        <f>VLOOKUP(B101,Dictionary!$G$2:$H$7,2,FALSE)</f>
        <v xml:space="preserve">CONV_TYPE_FUNCTION </v>
      </c>
      <c r="H101" t="str">
        <f t="shared" si="6"/>
        <v>Insert into UFMT_CONVERSION (CONV_KEY, CONV_TYPE, DESCRIPTION) Values ('100', '5', 'Custom function ufmt_check_mac');</v>
      </c>
      <c r="I101" t="str">
        <f t="shared" si="7"/>
        <v>Update UFMT_CONVERSION Set CONV_TYPE = '5', DESCRIPTION = 'Custom function ufmt_check_mac' where CONV_KEY = '100';</v>
      </c>
    </row>
    <row r="102" spans="1:9" x14ac:dyDescent="0.35">
      <c r="A102" t="s">
        <v>107</v>
      </c>
      <c r="B102" t="s">
        <v>23</v>
      </c>
      <c r="C102" s="2" t="s">
        <v>776</v>
      </c>
      <c r="D102" s="2"/>
      <c r="E102" s="2"/>
      <c r="F102" s="2"/>
      <c r="G102" t="str">
        <f>VLOOKUP(B102,Dictionary!$G$2:$H$7,2,FALSE)</f>
        <v xml:space="preserve">CONV_TYPE_FUNCTION </v>
      </c>
      <c r="H102" t="str">
        <f t="shared" si="6"/>
        <v>Insert into UFMT_CONVERSION (CONV_KEY, CONV_TYPE, DESCRIPTION) Values ('101', '5', 'Custom function ufmt_generate_mac');</v>
      </c>
      <c r="I102" t="str">
        <f t="shared" si="7"/>
        <v>Update UFMT_CONVERSION Set CONV_TYPE = '5', DESCRIPTION = 'Custom function ufmt_generate_mac' where CONV_KEY = '101';</v>
      </c>
    </row>
    <row r="103" spans="1:9" x14ac:dyDescent="0.35">
      <c r="A103" t="s">
        <v>270</v>
      </c>
      <c r="B103" t="s">
        <v>15</v>
      </c>
      <c r="C103" t="s">
        <v>777</v>
      </c>
      <c r="G103" t="str">
        <f>VLOOKUP(B103,Dictionary!$G$2:$H$7,2,FALSE)</f>
        <v xml:space="preserve">CONV_TYPE_TEMPLATE </v>
      </c>
      <c r="H103" t="str">
        <f t="shared" si="6"/>
        <v>Insert into UFMT_CONVERSION (CONV_KEY, CONV_TYPE, DESCRIPTION) Values ('102', '2', 'Format fee value ( add leading zeroes )');</v>
      </c>
      <c r="I103" t="str">
        <f t="shared" si="7"/>
        <v>Update UFMT_CONVERSION Set CONV_TYPE = '2', DESCRIPTION = 'Format fee value ( add leading zeroes )' where CONV_KEY = '102';</v>
      </c>
    </row>
    <row r="104" spans="1:9" x14ac:dyDescent="0.35">
      <c r="A104" t="s">
        <v>778</v>
      </c>
      <c r="B104" t="s">
        <v>20</v>
      </c>
      <c r="C104" t="s">
        <v>779</v>
      </c>
      <c r="G104" t="str">
        <f>VLOOKUP(B104,Dictionary!$G$2:$H$7,2,FALSE)</f>
        <v xml:space="preserve">CONV_TYPE_ARITHMETIC </v>
      </c>
      <c r="H104" t="str">
        <f t="shared" si="6"/>
        <v>Insert into UFMT_CONVERSION (CONV_KEY, CONV_TYPE, DESCRIPTION) Values ('103', '4', 'NBC Total fee calculation');</v>
      </c>
      <c r="I104" t="str">
        <f t="shared" si="7"/>
        <v>Update UFMT_CONVERSION Set CONV_TYPE = '4', DESCRIPTION = 'NBC Total fee calculation' where CONV_KEY = '103';</v>
      </c>
    </row>
    <row r="105" spans="1:9" x14ac:dyDescent="0.35">
      <c r="A105" t="s">
        <v>780</v>
      </c>
      <c r="B105" t="s">
        <v>20</v>
      </c>
      <c r="C105" t="s">
        <v>781</v>
      </c>
      <c r="G105" t="str">
        <f>VLOOKUP(B105,Dictionary!$G$2:$H$7,2,FALSE)</f>
        <v xml:space="preserve">CONV_TYPE_ARITHMETIC </v>
      </c>
      <c r="H105" t="str">
        <f t="shared" si="6"/>
        <v>Insert into UFMT_CONVERSION (CONV_KEY, CONV_TYPE, DESCRIPTION) Values ('104', '4', 'NBC Total fee calculation (from local)');</v>
      </c>
      <c r="I105" t="str">
        <f t="shared" si="7"/>
        <v>Update UFMT_CONVERSION Set CONV_TYPE = '4', DESCRIPTION = 'NBC Total fee calculation (from local)' where CONV_KEY = '104';</v>
      </c>
    </row>
    <row r="106" spans="1:9" x14ac:dyDescent="0.35">
      <c r="A106" t="s">
        <v>54</v>
      </c>
      <c r="B106" t="s">
        <v>20</v>
      </c>
      <c r="C106" t="s">
        <v>782</v>
      </c>
      <c r="G106" t="str">
        <f>VLOOKUP(B106,Dictionary!$G$2:$H$7,2,FALSE)</f>
        <v xml:space="preserve">CONV_TYPE_ARITHMETIC </v>
      </c>
      <c r="H106" t="str">
        <f t="shared" si="6"/>
        <v>Insert into UFMT_CONVERSION (CONV_KEY, CONV_TYPE, DESCRIPTION) Values ('105', '4', 'NBC SET_CARD_DATA_INPUT_MODE');</v>
      </c>
      <c r="I106" t="str">
        <f t="shared" si="7"/>
        <v>Update UFMT_CONVERSION Set CONV_TYPE = '4', DESCRIPTION = 'NBC SET_CARD_DATA_INPUT_MODE' where CONV_KEY = '105';</v>
      </c>
    </row>
    <row r="107" spans="1:9" x14ac:dyDescent="0.35">
      <c r="A107" t="s">
        <v>783</v>
      </c>
      <c r="B107" t="s">
        <v>13</v>
      </c>
      <c r="C107" t="s">
        <v>784</v>
      </c>
      <c r="D107" s="2"/>
      <c r="E107" s="2"/>
      <c r="F107" s="2"/>
      <c r="G107" t="str">
        <f>VLOOKUP(B107,Dictionary!$G$2:$H$7,2,FALSE)</f>
        <v xml:space="preserve">CONV_TYPE_REPLACE </v>
      </c>
      <c r="H107" t="str">
        <f t="shared" si="6"/>
        <v>Insert into UFMT_CONVERSION (CONV_KEY, CONV_TYPE, DESCRIPTION) Values ('106', '0', 'NBC SET_CARD_DATA_INPUT_MODE_2');</v>
      </c>
      <c r="I107" t="str">
        <f t="shared" si="7"/>
        <v>Update UFMT_CONVERSION Set CONV_TYPE = '0', DESCRIPTION = 'NBC SET_CARD_DATA_INPUT_MODE_2' where CONV_KEY = '106';</v>
      </c>
    </row>
    <row r="108" spans="1:9" x14ac:dyDescent="0.35">
      <c r="A108" t="s">
        <v>785</v>
      </c>
      <c r="B108" t="s">
        <v>20</v>
      </c>
      <c r="C108" t="s">
        <v>786</v>
      </c>
      <c r="G108" t="str">
        <f>VLOOKUP(B108,Dictionary!$G$2:$H$7,2,FALSE)</f>
        <v xml:space="preserve">CONV_TYPE_ARITHMETIC </v>
      </c>
      <c r="H108" t="str">
        <f t="shared" si="6"/>
        <v>Insert into UFMT_CONVERSION (CONV_KEY, CONV_TYPE, DESCRIPTION) Values ('107', '4', 'NBC SET_PIN_CAPTURE_CAPABILITY');</v>
      </c>
      <c r="I108" t="str">
        <f t="shared" si="7"/>
        <v>Update UFMT_CONVERSION Set CONV_TYPE = '4', DESCRIPTION = 'NBC SET_PIN_CAPTURE_CAPABILITY' where CONV_KEY = '107';</v>
      </c>
    </row>
    <row r="109" spans="1:9" x14ac:dyDescent="0.35">
      <c r="A109" t="s">
        <v>787</v>
      </c>
      <c r="B109" t="s">
        <v>13</v>
      </c>
      <c r="C109" t="s">
        <v>788</v>
      </c>
      <c r="D109" s="2"/>
      <c r="E109" s="2"/>
      <c r="F109" s="2"/>
      <c r="G109" t="str">
        <f>VLOOKUP(B109,Dictionary!$G$2:$H$7,2,FALSE)</f>
        <v xml:space="preserve">CONV_TYPE_REPLACE </v>
      </c>
      <c r="H109" t="str">
        <f t="shared" si="6"/>
        <v>Insert into UFMT_CONVERSION (CONV_KEY, CONV_TYPE, DESCRIPTION) Values ('108', '0', 'NBC SET_PIN_CAPTURE_CAPABILITY_2');</v>
      </c>
      <c r="I109" t="str">
        <f t="shared" si="7"/>
        <v>Update UFMT_CONVERSION Set CONV_TYPE = '0', DESCRIPTION = 'NBC SET_PIN_CAPTURE_CAPABILITY_2' where CONV_KEY = '108';</v>
      </c>
    </row>
    <row r="110" spans="1:9" x14ac:dyDescent="0.35">
      <c r="A110" t="s">
        <v>789</v>
      </c>
      <c r="B110" t="s">
        <v>13</v>
      </c>
      <c r="C110" t="s">
        <v>790</v>
      </c>
      <c r="D110" s="2"/>
      <c r="E110" s="2"/>
      <c r="F110" s="2"/>
      <c r="G110" t="str">
        <f>VLOOKUP(B110,Dictionary!$G$2:$H$7,2,FALSE)</f>
        <v xml:space="preserve">CONV_TYPE_REPLACE </v>
      </c>
      <c r="H110" t="str">
        <f t="shared" si="6"/>
        <v>Insert into UFMT_CONVERSION (CONV_KEY, CONV_TYPE, DESCRIPTION) Values ('109', '0', 'NBC SET_CARDHOLDER_PRESENCE');</v>
      </c>
      <c r="I110" t="str">
        <f t="shared" si="7"/>
        <v>Update UFMT_CONVERSION Set CONV_TYPE = '0', DESCRIPTION = 'NBC SET_CARDHOLDER_PRESENCE' where CONV_KEY = '109';</v>
      </c>
    </row>
    <row r="111" spans="1:9" x14ac:dyDescent="0.35">
      <c r="A111" t="s">
        <v>237</v>
      </c>
      <c r="B111" t="s">
        <v>13</v>
      </c>
      <c r="C111" t="s">
        <v>791</v>
      </c>
      <c r="D111" s="2"/>
      <c r="E111" s="2"/>
      <c r="F111" s="2"/>
      <c r="G111" t="str">
        <f>VLOOKUP(B111,Dictionary!$G$2:$H$7,2,FALSE)</f>
        <v xml:space="preserve">CONV_TYPE_REPLACE </v>
      </c>
      <c r="H111" t="str">
        <f t="shared" si="6"/>
        <v>Insert into UFMT_CONVERSION (CONV_KEY, CONV_TYPE, DESCRIPTION) Values ('110', '0', 'NBC SET_CARD_PRESENCE');</v>
      </c>
      <c r="I111" t="str">
        <f t="shared" si="7"/>
        <v>Update UFMT_CONVERSION Set CONV_TYPE = '0', DESCRIPTION = 'NBC SET_CARD_PRESENCE' where CONV_KEY = '110';</v>
      </c>
    </row>
    <row r="112" spans="1:9" x14ac:dyDescent="0.35">
      <c r="A112" t="s">
        <v>792</v>
      </c>
      <c r="B112" t="s">
        <v>20</v>
      </c>
      <c r="C112" t="s">
        <v>793</v>
      </c>
      <c r="G112" t="str">
        <f>VLOOKUP(B112,Dictionary!$G$2:$H$7,2,FALSE)</f>
        <v xml:space="preserve">CONV_TYPE_ARITHMETIC </v>
      </c>
      <c r="H112" t="str">
        <f t="shared" si="6"/>
        <v>Insert into UFMT_CONVERSION (CONV_KEY, CONV_TYPE, DESCRIPTION) Values ('111', '4', 'NBC SET POS DATA CODE');</v>
      </c>
      <c r="I112" t="str">
        <f t="shared" si="7"/>
        <v>Update UFMT_CONVERSION Set CONV_TYPE = '4', DESCRIPTION = 'NBC SET POS DATA CODE' where CONV_KEY = '111';</v>
      </c>
    </row>
    <row r="113" spans="1:9" x14ac:dyDescent="0.35">
      <c r="A113" t="s">
        <v>794</v>
      </c>
      <c r="B113" t="s">
        <v>20</v>
      </c>
      <c r="C113" t="s">
        <v>795</v>
      </c>
      <c r="G113" t="str">
        <f>VLOOKUP(B113,Dictionary!$G$2:$H$7,2,FALSE)</f>
        <v xml:space="preserve">CONV_TYPE_ARITHMETIC </v>
      </c>
      <c r="H113" t="str">
        <f t="shared" si="6"/>
        <v>Insert into UFMT_CONVERSION (CONV_KEY, CONV_TYPE, DESCRIPTION) Values ('112', '4', 'NBC Total fee calculation - 2');</v>
      </c>
      <c r="I113" t="str">
        <f t="shared" si="7"/>
        <v>Update UFMT_CONVERSION Set CONV_TYPE = '4', DESCRIPTION = 'NBC Total fee calculation - 2' where CONV_KEY = '112';</v>
      </c>
    </row>
    <row r="114" spans="1:9" x14ac:dyDescent="0.35">
      <c r="A114" t="s">
        <v>66</v>
      </c>
      <c r="B114" t="s">
        <v>20</v>
      </c>
      <c r="C114" t="s">
        <v>796</v>
      </c>
      <c r="G114" t="str">
        <f>VLOOKUP(B114,Dictionary!$G$2:$H$7,2,FALSE)</f>
        <v xml:space="preserve">CONV_TYPE_ARITHMETIC </v>
      </c>
      <c r="H114" t="str">
        <f t="shared" si="6"/>
        <v>Insert into UFMT_CONVERSION (CONV_KEY, CONV_TYPE, DESCRIPTION) Values ('113', '4', 'NBC Total fee calculation - 3');</v>
      </c>
      <c r="I114" t="str">
        <f t="shared" si="7"/>
        <v>Update UFMT_CONVERSION Set CONV_TYPE = '4', DESCRIPTION = 'NBC Total fee calculation - 3' where CONV_KEY = '113';</v>
      </c>
    </row>
    <row r="115" spans="1:9" x14ac:dyDescent="0.35">
      <c r="A115" t="s">
        <v>69</v>
      </c>
      <c r="B115" t="s">
        <v>20</v>
      </c>
      <c r="C115" t="s">
        <v>797</v>
      </c>
      <c r="G115" t="str">
        <f>VLOOKUP(B115,Dictionary!$G$2:$H$7,2,FALSE)</f>
        <v xml:space="preserve">CONV_TYPE_ARITHMETIC </v>
      </c>
      <c r="H115" t="str">
        <f t="shared" si="6"/>
        <v>Insert into UFMT_CONVERSION (CONV_KEY, CONV_TYPE, DESCRIPTION) Values ('114', '4', 'NBC Total fee calculation (from local)-2');</v>
      </c>
      <c r="I115" t="str">
        <f t="shared" si="7"/>
        <v>Update UFMT_CONVERSION Set CONV_TYPE = '4', DESCRIPTION = 'NBC Total fee calculation (from local)-2' where CONV_KEY = '114';</v>
      </c>
    </row>
    <row r="116" spans="1:9" x14ac:dyDescent="0.35">
      <c r="A116" t="s">
        <v>410</v>
      </c>
      <c r="B116" t="s">
        <v>20</v>
      </c>
      <c r="C116" t="s">
        <v>798</v>
      </c>
      <c r="G116" t="str">
        <f>VLOOKUP(B116,Dictionary!$G$2:$H$7,2,FALSE)</f>
        <v xml:space="preserve">CONV_TYPE_ARITHMETIC </v>
      </c>
      <c r="H116" t="str">
        <f t="shared" si="6"/>
        <v>Insert into UFMT_CONVERSION (CONV_KEY, CONV_TYPE, DESCRIPTION) Values ('115', '4', 'NBC Total fee calculation (from local)-3');</v>
      </c>
      <c r="I116" t="str">
        <f t="shared" si="7"/>
        <v>Update UFMT_CONVERSION Set CONV_TYPE = '4', DESCRIPTION = 'NBC Total fee calculation (from local)-3' where CONV_KEY = '115';</v>
      </c>
    </row>
    <row r="117" spans="1:9" x14ac:dyDescent="0.35">
      <c r="A117" t="s">
        <v>75</v>
      </c>
      <c r="B117" t="s">
        <v>13</v>
      </c>
      <c r="C117" s="2" t="s">
        <v>799</v>
      </c>
      <c r="D117" s="2"/>
      <c r="E117" s="2"/>
      <c r="F117" s="2"/>
      <c r="G117" t="str">
        <f>VLOOKUP(B117,Dictionary!$G$2:$H$7,2,FALSE)</f>
        <v xml:space="preserve">CONV_TYPE_REPLACE </v>
      </c>
      <c r="H117" t="str">
        <f t="shared" si="6"/>
        <v>Insert into UFMT_CONVERSION (CONV_KEY, CONV_TYPE, DESCRIPTION) Values ('116', '0', 'TT for sending NBC F28');</v>
      </c>
      <c r="I117" t="str">
        <f t="shared" si="7"/>
        <v>Update UFMT_CONVERSION Set CONV_TYPE = '0', DESCRIPTION = 'TT for sending NBC F28' where CONV_KEY = '116';</v>
      </c>
    </row>
    <row r="118" spans="1:9" x14ac:dyDescent="0.35">
      <c r="A118" t="s">
        <v>800</v>
      </c>
      <c r="B118" t="s">
        <v>13</v>
      </c>
      <c r="C118" s="2" t="s">
        <v>801</v>
      </c>
      <c r="D118" s="2"/>
      <c r="E118" s="2"/>
      <c r="F118" s="2"/>
      <c r="G118" t="str">
        <f>VLOOKUP(B118,Dictionary!$G$2:$H$7,2,FALSE)</f>
        <v xml:space="preserve">CONV_TYPE_REPLACE </v>
      </c>
      <c r="H118" t="str">
        <f t="shared" si="6"/>
        <v>Insert into UFMT_CONVERSION (CONV_KEY, CONV_TYPE, DESCRIPTION) Values ('117', '0', 'From RC mapping (for NBC)');</v>
      </c>
      <c r="I118" t="str">
        <f t="shared" si="7"/>
        <v>Update UFMT_CONVERSION Set CONV_TYPE = '0', DESCRIPTION = 'From RC mapping (for NBC)' where CONV_KEY = '117';</v>
      </c>
    </row>
    <row r="119" spans="1:9" x14ac:dyDescent="0.35">
      <c r="A119" t="s">
        <v>139</v>
      </c>
      <c r="B119" t="s">
        <v>13</v>
      </c>
      <c r="C119" s="2" t="s">
        <v>802</v>
      </c>
      <c r="D119" s="2"/>
      <c r="E119" s="2"/>
      <c r="F119" s="2"/>
      <c r="G119" t="str">
        <f>VLOOKUP(B119,Dictionary!$G$2:$H$7,2,FALSE)</f>
        <v xml:space="preserve">CONV_TYPE_REPLACE </v>
      </c>
      <c r="H119" t="str">
        <f t="shared" si="6"/>
        <v>Insert into UFMT_CONVERSION (CONV_KEY, CONV_TYPE, DESCRIPTION) Values ('118', '0', 'Set BANK_ID to 99999');</v>
      </c>
      <c r="I119" t="str">
        <f t="shared" si="7"/>
        <v>Update UFMT_CONVERSION Set CONV_TYPE = '0', DESCRIPTION = 'Set BANK_ID to 99999' where CONV_KEY = '118';</v>
      </c>
    </row>
    <row r="120" spans="1:9" x14ac:dyDescent="0.35">
      <c r="A120" t="s">
        <v>803</v>
      </c>
      <c r="B120" t="s">
        <v>13</v>
      </c>
      <c r="C120" s="2" t="s">
        <v>804</v>
      </c>
      <c r="D120" s="2"/>
      <c r="E120" s="2"/>
      <c r="F120" s="2"/>
      <c r="G120" t="str">
        <f>VLOOKUP(B120,Dictionary!$G$2:$H$7,2,FALSE)</f>
        <v xml:space="preserve">CONV_TYPE_REPLACE </v>
      </c>
      <c r="H120" t="str">
        <f t="shared" si="6"/>
        <v>Insert into UFMT_CONVERSION (CONV_KEY, CONV_TYPE, DESCRIPTION) Values ('119', '0', 'Set BANK_ID to 99998');</v>
      </c>
      <c r="I120" t="str">
        <f t="shared" si="7"/>
        <v>Update UFMT_CONVERSION Set CONV_TYPE = '0', DESCRIPTION = 'Set BANK_ID to 99998' where CONV_KEY = '119';</v>
      </c>
    </row>
    <row r="121" spans="1:9" x14ac:dyDescent="0.35">
      <c r="A121" t="s">
        <v>78</v>
      </c>
      <c r="B121" t="s">
        <v>13</v>
      </c>
      <c r="C121" s="2" t="s">
        <v>805</v>
      </c>
      <c r="D121" s="2"/>
      <c r="E121" s="2"/>
      <c r="F121" s="2"/>
      <c r="G121" t="str">
        <f>VLOOKUP(B121,Dictionary!$G$2:$H$7,2,FALSE)</f>
        <v xml:space="preserve">CONV_TYPE_REPLACE </v>
      </c>
      <c r="H121" t="str">
        <f t="shared" si="6"/>
        <v>Insert into UFMT_CONVERSION (CONV_KEY, CONV_TYPE, DESCRIPTION) Values ('120', '0', 'Set TT to 777');</v>
      </c>
      <c r="I121" t="str">
        <f t="shared" si="7"/>
        <v>Update UFMT_CONVERSION Set CONV_TYPE = '0', DESCRIPTION = 'Set TT to 777' where CONV_KEY = '120';</v>
      </c>
    </row>
    <row r="122" spans="1:9" x14ac:dyDescent="0.35">
      <c r="A122" t="s">
        <v>83</v>
      </c>
      <c r="B122" t="s">
        <v>15</v>
      </c>
      <c r="C122" t="s">
        <v>806</v>
      </c>
      <c r="G122" t="str">
        <f>VLOOKUP(B122,Dictionary!$G$2:$H$7,2,FALSE)</f>
        <v xml:space="preserve">CONV_TYPE_TEMPLATE </v>
      </c>
      <c r="H122" t="str">
        <f t="shared" si="6"/>
        <v>Insert into UFMT_CONVERSION (CONV_KEY, CONV_TYPE, DESCRIPTION) Values ('121', '2', 'NBC Orig MTI-&gt;F90');</v>
      </c>
      <c r="I122" t="str">
        <f t="shared" si="7"/>
        <v>Update UFMT_CONVERSION Set CONV_TYPE = '2', DESCRIPTION = 'NBC Orig MTI-&gt;F90' where CONV_KEY = '121';</v>
      </c>
    </row>
    <row r="123" spans="1:9" x14ac:dyDescent="0.35">
      <c r="A123" t="s">
        <v>807</v>
      </c>
      <c r="B123" t="s">
        <v>15</v>
      </c>
      <c r="C123" t="s">
        <v>808</v>
      </c>
      <c r="G123" t="str">
        <f>VLOOKUP(B123,Dictionary!$G$2:$H$7,2,FALSE)</f>
        <v xml:space="preserve">CONV_TYPE_TEMPLATE </v>
      </c>
      <c r="H123" t="str">
        <f t="shared" si="6"/>
        <v>Insert into UFMT_CONVERSION (CONV_KEY, CONV_TYPE, DESCRIPTION) Values ('122', '2', 'NBC Orig F11-&gt;F90');</v>
      </c>
      <c r="I123" t="str">
        <f t="shared" si="7"/>
        <v>Update UFMT_CONVERSION Set CONV_TYPE = '2', DESCRIPTION = 'NBC Orig F11-&gt;F90' where CONV_KEY = '122';</v>
      </c>
    </row>
    <row r="124" spans="1:9" x14ac:dyDescent="0.35">
      <c r="A124" t="s">
        <v>143</v>
      </c>
      <c r="B124" t="s">
        <v>15</v>
      </c>
      <c r="C124" t="s">
        <v>809</v>
      </c>
      <c r="G124" t="str">
        <f>VLOOKUP(B124,Dictionary!$G$2:$H$7,2,FALSE)</f>
        <v xml:space="preserve">CONV_TYPE_TEMPLATE </v>
      </c>
      <c r="H124" t="str">
        <f t="shared" si="6"/>
        <v>Insert into UFMT_CONVERSION (CONV_KEY, CONV_TYPE, DESCRIPTION) Values ('123', '2', 'NBC Orig F7-&gt;F90');</v>
      </c>
      <c r="I124" t="str">
        <f t="shared" si="7"/>
        <v>Update UFMT_CONVERSION Set CONV_TYPE = '2', DESCRIPTION = 'NBC Orig F7-&gt;F90' where CONV_KEY = '123';</v>
      </c>
    </row>
    <row r="125" spans="1:9" x14ac:dyDescent="0.35">
      <c r="A125" t="s">
        <v>810</v>
      </c>
      <c r="B125" t="s">
        <v>15</v>
      </c>
      <c r="C125" t="s">
        <v>811</v>
      </c>
      <c r="G125" t="str">
        <f>VLOOKUP(B125,Dictionary!$G$2:$H$7,2,FALSE)</f>
        <v xml:space="preserve">CONV_TYPE_TEMPLATE </v>
      </c>
      <c r="H125" t="str">
        <f t="shared" si="6"/>
        <v>Insert into UFMT_CONVERSION (CONV_KEY, CONV_TYPE, DESCRIPTION) Values ('124', '2', 'NBC Orig F32-&gt;F90');</v>
      </c>
      <c r="I125" t="str">
        <f t="shared" si="7"/>
        <v>Update UFMT_CONVERSION Set CONV_TYPE = '2', DESCRIPTION = 'NBC Orig F32-&gt;F90' where CONV_KEY = '124';</v>
      </c>
    </row>
    <row r="126" spans="1:9" x14ac:dyDescent="0.35">
      <c r="A126" t="s">
        <v>434</v>
      </c>
      <c r="B126" t="s">
        <v>15</v>
      </c>
      <c r="C126" t="s">
        <v>812</v>
      </c>
      <c r="G126" t="str">
        <f>VLOOKUP(B126,Dictionary!$G$2:$H$7,2,FALSE)</f>
        <v xml:space="preserve">CONV_TYPE_TEMPLATE </v>
      </c>
      <c r="H126" t="str">
        <f t="shared" si="6"/>
        <v>Insert into UFMT_CONVERSION (CONV_KEY, CONV_TYPE, DESCRIPTION) Values ('125', '2', 'NBC Orig F33-&gt;F90');</v>
      </c>
      <c r="I126" t="str">
        <f t="shared" si="7"/>
        <v>Update UFMT_CONVERSION Set CONV_TYPE = '2', DESCRIPTION = 'NBC Orig F33-&gt;F90' where CONV_KEY = '125';</v>
      </c>
    </row>
    <row r="127" spans="1:9" x14ac:dyDescent="0.35">
      <c r="A127" t="s">
        <v>813</v>
      </c>
      <c r="B127" t="s">
        <v>20</v>
      </c>
      <c r="C127" t="s">
        <v>814</v>
      </c>
      <c r="G127" t="str">
        <f>VLOOKUP(B127,Dictionary!$G$2:$H$7,2,FALSE)</f>
        <v xml:space="preserve">CONV_TYPE_ARITHMETIC </v>
      </c>
      <c r="H127" t="str">
        <f t="shared" si="6"/>
        <v>Insert into UFMT_CONVERSION (CONV_KEY, CONV_TYPE, DESCRIPTION) Values ('126', '4', 'NBC Set Orig Data Element');</v>
      </c>
      <c r="I127" t="str">
        <f t="shared" si="7"/>
        <v>Update UFMT_CONVERSION Set CONV_TYPE = '4', DESCRIPTION = 'NBC Set Orig Data Element' where CONV_KEY = '126';</v>
      </c>
    </row>
    <row r="128" spans="1:9" x14ac:dyDescent="0.35">
      <c r="A128" t="s">
        <v>815</v>
      </c>
      <c r="B128" t="s">
        <v>13</v>
      </c>
      <c r="C128" s="2" t="s">
        <v>816</v>
      </c>
      <c r="D128" s="2"/>
      <c r="F128" s="2"/>
      <c r="G128" t="str">
        <f>VLOOKUP(B128,Dictionary!$G$2:$H$7,2,FALSE)</f>
        <v xml:space="preserve">CONV_TYPE_REPLACE </v>
      </c>
      <c r="H128" t="str">
        <f t="shared" si="6"/>
        <v>Insert into UFMT_CONVERSION (CONV_KEY, CONV_TYPE, DESCRIPTION) Values ('127', '0', 'Set to 0');</v>
      </c>
      <c r="I128" t="str">
        <f t="shared" si="7"/>
        <v>Update UFMT_CONVERSION Set CONV_TYPE = '0', DESCRIPTION = 'Set to 0' where CONV_KEY = '127';</v>
      </c>
    </row>
    <row r="129" spans="1:9" x14ac:dyDescent="0.35">
      <c r="A129" t="s">
        <v>134</v>
      </c>
      <c r="B129" t="s">
        <v>13</v>
      </c>
      <c r="C129" s="2" t="s">
        <v>817</v>
      </c>
      <c r="D129" s="2"/>
      <c r="F129" s="2"/>
      <c r="G129" t="str">
        <f>VLOOKUP(B129,Dictionary!$G$2:$H$7,2,FALSE)</f>
        <v xml:space="preserve">CONV_TYPE_REPLACE </v>
      </c>
      <c r="H129" t="str">
        <f t="shared" si="6"/>
        <v>Insert into UFMT_CONVERSION (CONV_KEY, CONV_TYPE, DESCRIPTION) Values ('128', '0', 'T24 NSS TT-&gt;prcode');</v>
      </c>
      <c r="I129" t="str">
        <f t="shared" si="7"/>
        <v>Update UFMT_CONVERSION Set CONV_TYPE = '0', DESCRIPTION = 'T24 NSS TT-&gt;prcode' where CONV_KEY = '128';</v>
      </c>
    </row>
    <row r="130" spans="1:9" x14ac:dyDescent="0.35">
      <c r="A130" t="s">
        <v>818</v>
      </c>
      <c r="B130" t="s">
        <v>20</v>
      </c>
      <c r="C130" t="s">
        <v>819</v>
      </c>
      <c r="G130" t="str">
        <f>VLOOKUP(B130,Dictionary!$G$2:$H$7,2,FALSE)</f>
        <v xml:space="preserve">CONV_TYPE_ARITHMETIC </v>
      </c>
      <c r="H130" t="str">
        <f t="shared" si="6"/>
        <v>Insert into UFMT_CONVERSION (CONV_KEY, CONV_TYPE, DESCRIPTION) Values ('129', '4', 'T24 NSS settlement amt calculation');</v>
      </c>
      <c r="I130" t="str">
        <f t="shared" si="7"/>
        <v>Update UFMT_CONVERSION Set CONV_TYPE = '4', DESCRIPTION = 'T24 NSS settlement amt calculation' where CONV_KEY = '129';</v>
      </c>
    </row>
    <row r="131" spans="1:9" x14ac:dyDescent="0.35">
      <c r="A131" t="s">
        <v>234</v>
      </c>
      <c r="B131" t="s">
        <v>13</v>
      </c>
      <c r="C131" s="2" t="s">
        <v>820</v>
      </c>
      <c r="D131" s="2"/>
      <c r="F131" s="2"/>
      <c r="G131" t="str">
        <f>VLOOKUP(B131,Dictionary!$G$2:$H$7,2,FALSE)</f>
        <v xml:space="preserve">CONV_TYPE_REPLACE </v>
      </c>
      <c r="H131" t="str">
        <f t="shared" si="6"/>
        <v>Insert into UFMT_CONVERSION (CONV_KEY, CONV_TYPE, DESCRIPTION) Values ('130', '0', 'sign mapping (- -&gt; -1,+ -&gt; 1)');</v>
      </c>
      <c r="I131" t="str">
        <f t="shared" si="7"/>
        <v>Update UFMT_CONVERSION Set CONV_TYPE = '0', DESCRIPTION = 'sign mapping (- -&gt; -1,+ -&gt; 1)' where CONV_KEY = '130';</v>
      </c>
    </row>
    <row r="132" spans="1:9" x14ac:dyDescent="0.35">
      <c r="A132" t="s">
        <v>427</v>
      </c>
      <c r="B132" t="s">
        <v>20</v>
      </c>
      <c r="C132" t="s">
        <v>821</v>
      </c>
      <c r="G132" t="str">
        <f>VLOOKUP(B132,Dictionary!$G$2:$H$7,2,FALSE)</f>
        <v xml:space="preserve">CONV_TYPE_ARITHMETIC </v>
      </c>
      <c r="H132" t="str">
        <f t="shared" ref="H132:H142" si="8">"Insert into UFMT_CONVERSION (CONV_KEY, CONV_TYPE, DESCRIPTION) Values ('"&amp;A132&amp;"', '"&amp;B132&amp;"', '"&amp;C132&amp;"');"</f>
        <v>Insert into UFMT_CONVERSION (CONV_KEY, CONV_TYPE, DESCRIPTION) Values ('131', '4', 'Multiple with local amount sign');</v>
      </c>
      <c r="I132" t="str">
        <f t="shared" ref="I132:I142" si="9">"Update UFMT_CONVERSION Set CONV_TYPE = '"&amp;B132&amp;"', DESCRIPTION = '"&amp;C132&amp;"' where CONV_KEY = '"&amp;A132&amp;"';"</f>
        <v>Update UFMT_CONVERSION Set CONV_TYPE = '4', DESCRIPTION = 'Multiple with local amount sign' where CONV_KEY = '131';</v>
      </c>
    </row>
    <row r="133" spans="1:9" x14ac:dyDescent="0.35">
      <c r="A133" t="s">
        <v>822</v>
      </c>
      <c r="B133" t="s">
        <v>13</v>
      </c>
      <c r="C133" t="s">
        <v>823</v>
      </c>
      <c r="G133" t="str">
        <f>VLOOKUP(B133,Dictionary!$G$2:$H$7,2,FALSE)</f>
        <v xml:space="preserve">CONV_TYPE_REPLACE </v>
      </c>
      <c r="H133" t="str">
        <f t="shared" si="8"/>
        <v>Insert into UFMT_CONVERSION (CONV_KEY, CONV_TYPE, DESCRIPTION) Values ('132', '0', 'NBC ISS2_INST-&gt;orig_prcode(IBFT PIN)');</v>
      </c>
      <c r="I133" t="str">
        <f t="shared" si="9"/>
        <v>Update UFMT_CONVERSION Set CONV_TYPE = '0', DESCRIPTION = 'NBC ISS2_INST-&gt;orig_prcode(IBFT PIN)' where CONV_KEY = '132';</v>
      </c>
    </row>
    <row r="134" spans="1:9" x14ac:dyDescent="0.35">
      <c r="A134" t="s">
        <v>824</v>
      </c>
      <c r="B134" t="s">
        <v>20</v>
      </c>
      <c r="C134" t="s">
        <v>825</v>
      </c>
      <c r="G134" t="str">
        <f>VLOOKUP(B134,Dictionary!$G$2:$H$7,2,FALSE)</f>
        <v xml:space="preserve">CONV_TYPE_ARITHMETIC </v>
      </c>
      <c r="H134" t="str">
        <f t="shared" si="8"/>
        <v>Insert into UFMT_CONVERSION (CONV_KEY, CONV_TYPE, DESCRIPTION) Values ('133', '4', 'T24 NSS Set F56');</v>
      </c>
      <c r="I134" t="str">
        <f t="shared" si="9"/>
        <v>Update UFMT_CONVERSION Set CONV_TYPE = '4', DESCRIPTION = 'T24 NSS Set F56' where CONV_KEY = '133';</v>
      </c>
    </row>
    <row r="135" spans="1:9" x14ac:dyDescent="0.35">
      <c r="A135" t="s">
        <v>826</v>
      </c>
      <c r="B135" t="s">
        <v>13</v>
      </c>
      <c r="C135" s="2" t="s">
        <v>827</v>
      </c>
      <c r="D135" s="2"/>
      <c r="F135" s="2"/>
      <c r="G135" t="str">
        <f>VLOOKUP(B135,Dictionary!$G$2:$H$7,2,FALSE)</f>
        <v xml:space="preserve">CONV_TYPE_REPLACE </v>
      </c>
      <c r="H135" t="str">
        <f t="shared" si="8"/>
        <v>Insert into UFMT_CONVERSION (CONV_KEY, CONV_TYPE, DESCRIPTION) Values ('134', '0', 'Set to TT 794');</v>
      </c>
      <c r="I135" t="str">
        <f t="shared" si="9"/>
        <v>Update UFMT_CONVERSION Set CONV_TYPE = '0', DESCRIPTION = 'Set to TT 794' where CONV_KEY = '134';</v>
      </c>
    </row>
    <row r="136" spans="1:9" x14ac:dyDescent="0.35">
      <c r="A136" t="s">
        <v>828</v>
      </c>
      <c r="B136" t="s">
        <v>13</v>
      </c>
      <c r="C136" s="2" t="s">
        <v>829</v>
      </c>
      <c r="D136" s="2"/>
      <c r="F136" s="2"/>
      <c r="G136" t="str">
        <f>VLOOKUP(B136,Dictionary!$G$2:$H$7,2,FALSE)</f>
        <v xml:space="preserve">CONV_TYPE_REPLACE </v>
      </c>
      <c r="H136" t="str">
        <f t="shared" si="8"/>
        <v>Insert into UFMT_CONVERSION (CONV_KEY, CONV_TYPE, DESCRIPTION) Values ('135', '0', 'T24 NSS TT-&gt;prcode (THEMONUS)');</v>
      </c>
      <c r="I136" t="str">
        <f t="shared" si="9"/>
        <v>Update UFMT_CONVERSION Set CONV_TYPE = '0', DESCRIPTION = 'T24 NSS TT-&gt;prcode (THEMONUS)' where CONV_KEY = '135';</v>
      </c>
    </row>
    <row r="137" spans="1:9" x14ac:dyDescent="0.35">
      <c r="A137" t="s">
        <v>830</v>
      </c>
      <c r="B137" t="s">
        <v>20</v>
      </c>
      <c r="C137" s="2" t="s">
        <v>831</v>
      </c>
      <c r="D137" s="2"/>
      <c r="E137" s="2"/>
      <c r="F137" s="2"/>
      <c r="G137" t="str">
        <f>VLOOKUP(B137,Dictionary!$G$2:$H$7,2,FALSE)</f>
        <v xml:space="preserve">CONV_TYPE_ARITHMETIC </v>
      </c>
      <c r="H137" t="str">
        <f t="shared" si="8"/>
        <v>Insert into UFMT_CONVERSION (CONV_KEY, CONV_TYPE, DESCRIPTION) Values ('136', '4', 'Request_amt - acq_fee');</v>
      </c>
      <c r="I137" t="str">
        <f t="shared" si="9"/>
        <v>Update UFMT_CONVERSION Set CONV_TYPE = '4', DESCRIPTION = 'Request_amt - acq_fee' where CONV_KEY = '136';</v>
      </c>
    </row>
    <row r="138" spans="1:9" x14ac:dyDescent="0.35">
      <c r="A138" t="s">
        <v>450</v>
      </c>
      <c r="B138" t="s">
        <v>13</v>
      </c>
      <c r="C138" s="2" t="s">
        <v>832</v>
      </c>
      <c r="D138" s="2"/>
      <c r="E138" s="2"/>
      <c r="F138" s="2"/>
      <c r="G138" t="str">
        <f>VLOOKUP(B138,Dictionary!$G$2:$H$7,2,FALSE)</f>
        <v xml:space="preserve">CONV_TYPE_REPLACE </v>
      </c>
      <c r="H138" t="str">
        <f t="shared" si="8"/>
        <v>Insert into UFMT_CONVERSION (CONV_KEY, CONV_TYPE, DESCRIPTION) Values ('137', '0', 'COND CONV: TT for sending NBC F54');</v>
      </c>
      <c r="I138" t="str">
        <f t="shared" si="9"/>
        <v>Update UFMT_CONVERSION Set CONV_TYPE = '0', DESCRIPTION = 'COND CONV: TT for sending NBC F54' where CONV_KEY = '137';</v>
      </c>
    </row>
    <row r="139" spans="1:9" x14ac:dyDescent="0.35">
      <c r="A139" t="s">
        <v>535</v>
      </c>
      <c r="B139" t="s">
        <v>23</v>
      </c>
      <c r="C139" s="2" t="s">
        <v>833</v>
      </c>
      <c r="D139" s="2"/>
      <c r="E139" s="2"/>
      <c r="F139" s="2"/>
      <c r="G139" t="str">
        <f>VLOOKUP(B139,Dictionary!$G$2:$H$7,2,FALSE)</f>
        <v xml:space="preserve">CONV_TYPE_FUNCTION </v>
      </c>
      <c r="H139" t="str">
        <f t="shared" si="8"/>
        <v>Insert into UFMT_CONVERSION (CONV_KEY, CONV_TYPE, DESCRIPTION) Values ('138', '5', 'Cust func set_matching_key_from_src');</v>
      </c>
      <c r="I139" t="str">
        <f t="shared" si="9"/>
        <v>Update UFMT_CONVERSION Set CONV_TYPE = '5', DESCRIPTION = 'Cust func set_matching_key_from_src' where CONV_KEY = '138';</v>
      </c>
    </row>
    <row r="140" spans="1:9" x14ac:dyDescent="0.35">
      <c r="A140" t="s">
        <v>177</v>
      </c>
      <c r="B140" t="s">
        <v>23</v>
      </c>
      <c r="C140" s="2" t="s">
        <v>834</v>
      </c>
      <c r="D140" s="2"/>
      <c r="E140" s="2"/>
      <c r="F140" s="2"/>
      <c r="G140" t="str">
        <f>VLOOKUP(B140,Dictionary!$G$2:$H$7,2,FALSE)</f>
        <v xml:space="preserve">CONV_TYPE_FUNCTION </v>
      </c>
      <c r="H140" t="str">
        <f t="shared" si="8"/>
        <v>Insert into UFMT_CONVERSION (CONV_KEY, CONV_TYPE, DESCRIPTION) Values ('139', '5', 'Cust func find_orig_ufmt_utrnno_by_key');</v>
      </c>
      <c r="I140" t="str">
        <f t="shared" si="9"/>
        <v>Update UFMT_CONVERSION Set CONV_TYPE = '5', DESCRIPTION = 'Cust func find_orig_ufmt_utrnno_by_key' where CONV_KEY = '139';</v>
      </c>
    </row>
    <row r="141" spans="1:9" x14ac:dyDescent="0.35">
      <c r="A141" t="s">
        <v>835</v>
      </c>
      <c r="B141" t="s">
        <v>20</v>
      </c>
      <c r="C141" t="s">
        <v>836</v>
      </c>
      <c r="G141" t="str">
        <f>VLOOKUP(B141,Dictionary!$G$2:$H$7,2,FALSE)</f>
        <v xml:space="preserve">CONV_TYPE_ARITHMETIC </v>
      </c>
      <c r="H141" t="str">
        <f t="shared" si="8"/>
        <v>Insert into UFMT_CONVERSION (CONV_KEY, CONV_TYPE, DESCRIPTION) Values ('140', '4', 'NBC set orig key data');</v>
      </c>
      <c r="I141" t="str">
        <f t="shared" si="9"/>
        <v>Update UFMT_CONVERSION Set CONV_TYPE = '4', DESCRIPTION = 'NBC set orig key data' where CONV_KEY = '140';</v>
      </c>
    </row>
    <row r="142" spans="1:9" x14ac:dyDescent="0.35">
      <c r="A142" t="s">
        <v>407</v>
      </c>
      <c r="B142" t="s">
        <v>20</v>
      </c>
      <c r="C142" t="s">
        <v>837</v>
      </c>
      <c r="G142" t="str">
        <f>VLOOKUP(B142,Dictionary!$G$2:$H$7,2,FALSE)</f>
        <v xml:space="preserve">CONV_TYPE_ARITHMETIC </v>
      </c>
      <c r="H142" t="str">
        <f t="shared" si="8"/>
        <v>Insert into UFMT_CONVERSION (CONV_KEY, CONV_TYPE, DESCRIPTION) Values ('141', '4', 'NBC set orig utrnno');</v>
      </c>
      <c r="I142" t="str">
        <f t="shared" si="9"/>
        <v>Update UFMT_CONVERSION Set CONV_TYPE = '4', DESCRIPTION = 'NBC set orig utrnno' where CONV_KEY = '141';</v>
      </c>
    </row>
  </sheetData>
  <autoFilter ref="A3:I142"/>
  <sortState ref="A4:E138">
    <sortCondition ref="A4:A138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77"/>
  <sheetViews>
    <sheetView workbookViewId="0">
      <pane ySplit="3" topLeftCell="A4" activePane="bottomLeft" state="frozen"/>
      <selection pane="bottomLeft" activeCell="H427" sqref="H427:H558"/>
    </sheetView>
  </sheetViews>
  <sheetFormatPr defaultRowHeight="14.5" x14ac:dyDescent="0.35"/>
  <sheetData>
    <row r="3" spans="1:13" x14ac:dyDescent="0.35">
      <c r="A3" s="1" t="s">
        <v>673</v>
      </c>
      <c r="B3" s="1" t="s">
        <v>838</v>
      </c>
      <c r="C3" s="1" t="s">
        <v>839</v>
      </c>
      <c r="D3" s="1" t="s">
        <v>840</v>
      </c>
      <c r="E3" s="1" t="s">
        <v>841</v>
      </c>
      <c r="F3" s="1" t="s">
        <v>842</v>
      </c>
      <c r="H3" s="1" t="s">
        <v>843</v>
      </c>
      <c r="I3" s="1" t="s">
        <v>7</v>
      </c>
      <c r="J3" s="1" t="s">
        <v>844</v>
      </c>
      <c r="L3" s="1" t="s">
        <v>676</v>
      </c>
      <c r="M3" s="1" t="s">
        <v>11</v>
      </c>
    </row>
    <row r="4" spans="1:13" x14ac:dyDescent="0.35">
      <c r="A4" t="s">
        <v>12</v>
      </c>
      <c r="B4" t="s">
        <v>12</v>
      </c>
      <c r="C4" s="2" t="s">
        <v>845</v>
      </c>
      <c r="D4" s="2" t="s">
        <v>181</v>
      </c>
      <c r="F4" t="s">
        <v>13</v>
      </c>
      <c r="J4" t="str">
        <f>VLOOKUP(A4,UFMT_CONVERSION!$A:$G,3,FALSE)</f>
        <v>Transaction to processing code</v>
      </c>
      <c r="L4" t="str">
        <f t="shared" ref="L4:L67" si="0">"Insert into UFMT_CONV_RULE (CONV_KEY, RULE_NUM, SRC_VALUE, DEST_VALUE, NEXT_KEY,  IS_DEFAULT) Values ('"&amp;A4&amp;"', '"&amp;B4&amp;"', '"&amp;C4&amp;"', '"&amp;D4&amp;"', '"&amp;E4&amp;"',  '"&amp;F4&amp;"');"</f>
        <v>Insert into UFMT_CONV_RULE (CONV_KEY, RULE_NUM, SRC_VALUE, DEST_VALUE, NEXT_KEY,  IS_DEFAULT) Values ('1', '1', '774', '00', '',  '0');</v>
      </c>
      <c r="M4" t="str">
        <f t="shared" ref="M4:M67" si="1">"Update UFMT_CONV_RULE set (SRC_VALUE, DEST_VALUE, NEXT_KEY,  IS_DEFAULT) = (SELECT '"&amp;C4&amp;"', '"&amp;D4&amp;"', '"&amp;E4&amp;"',  '"&amp;F4&amp;"' FROM DUAL) where CONV_KEY = '"&amp;A4&amp;"' AND RULE_NUM = '"&amp;B4&amp;"';"</f>
        <v>Update UFMT_CONV_RULE set (SRC_VALUE, DEST_VALUE, NEXT_KEY,  IS_DEFAULT) = (SELECT '774', '00', '',  '0' FROM DUAL) where CONV_KEY = '1' AND RULE_NUM = '1';</v>
      </c>
    </row>
    <row r="5" spans="1:13" x14ac:dyDescent="0.35">
      <c r="A5" t="s">
        <v>12</v>
      </c>
      <c r="B5" t="s">
        <v>15</v>
      </c>
      <c r="C5" s="2" t="s">
        <v>397</v>
      </c>
      <c r="D5" s="2" t="s">
        <v>56</v>
      </c>
      <c r="F5" t="s">
        <v>13</v>
      </c>
      <c r="J5" t="str">
        <f>VLOOKUP(A5,UFMT_CONVERSION!$A:$G,3,FALSE)</f>
        <v>Transaction to processing code</v>
      </c>
      <c r="L5" t="str">
        <f t="shared" si="0"/>
        <v>Insert into UFMT_CONV_RULE (CONV_KEY, RULE_NUM, SRC_VALUE, DEST_VALUE, NEXT_KEY,  IS_DEFAULT) Values ('1', '2', '700', '17', '',  '0');</v>
      </c>
      <c r="M5" t="str">
        <f t="shared" si="1"/>
        <v>Update UFMT_CONV_RULE set (SRC_VALUE, DEST_VALUE, NEXT_KEY,  IS_DEFAULT) = (SELECT '700', '17', '',  '0' FROM DUAL) where CONV_KEY = '1' AND RULE_NUM = '2';</v>
      </c>
    </row>
    <row r="6" spans="1:13" x14ac:dyDescent="0.35">
      <c r="A6" t="s">
        <v>12</v>
      </c>
      <c r="B6" t="s">
        <v>17</v>
      </c>
      <c r="C6" s="2" t="s">
        <v>846</v>
      </c>
      <c r="D6" s="2" t="s">
        <v>95</v>
      </c>
      <c r="F6" t="s">
        <v>13</v>
      </c>
      <c r="J6" t="str">
        <f>VLOOKUP(A6,UFMT_CONVERSION!$A:$G,3,FALSE)</f>
        <v>Transaction to processing code</v>
      </c>
      <c r="L6" t="str">
        <f t="shared" si="0"/>
        <v>Insert into UFMT_CONV_RULE (CONV_KEY, RULE_NUM, SRC_VALUE, DEST_VALUE, NEXT_KEY,  IS_DEFAULT) Values ('1', '3', '702', '31', '',  '0');</v>
      </c>
      <c r="M6" t="str">
        <f t="shared" si="1"/>
        <v>Update UFMT_CONV_RULE set (SRC_VALUE, DEST_VALUE, NEXT_KEY,  IS_DEFAULT) = (SELECT '702', '31', '',  '0' FROM DUAL) where CONV_KEY = '1' AND RULE_NUM = '3';</v>
      </c>
    </row>
    <row r="7" spans="1:13" x14ac:dyDescent="0.35">
      <c r="A7" t="s">
        <v>12</v>
      </c>
      <c r="B7" t="s">
        <v>20</v>
      </c>
      <c r="C7" s="2" t="s">
        <v>847</v>
      </c>
      <c r="D7" s="2" t="s">
        <v>848</v>
      </c>
      <c r="F7" t="s">
        <v>13</v>
      </c>
      <c r="J7" t="str">
        <f>VLOOKUP(A7,UFMT_CONVERSION!$A:$G,3,FALSE)</f>
        <v>Transaction to processing code</v>
      </c>
      <c r="L7" t="str">
        <f t="shared" si="0"/>
        <v>Insert into UFMT_CONV_RULE (CONV_KEY, RULE_NUM, SRC_VALUE, DEST_VALUE, NEXT_KEY,  IS_DEFAULT) Values ('1', '4', '777', '01', '',  '0');</v>
      </c>
      <c r="M7" t="str">
        <f t="shared" si="1"/>
        <v>Update UFMT_CONV_RULE set (SRC_VALUE, DEST_VALUE, NEXT_KEY,  IS_DEFAULT) = (SELECT '777', '01', '',  '0' FROM DUAL) where CONV_KEY = '1' AND RULE_NUM = '4';</v>
      </c>
    </row>
    <row r="8" spans="1:13" x14ac:dyDescent="0.35">
      <c r="A8" t="s">
        <v>12</v>
      </c>
      <c r="B8" t="s">
        <v>23</v>
      </c>
      <c r="C8" s="2" t="s">
        <v>267</v>
      </c>
      <c r="D8" s="2" t="s">
        <v>117</v>
      </c>
      <c r="F8" t="s">
        <v>13</v>
      </c>
      <c r="J8" t="str">
        <f>VLOOKUP(A8,UFMT_CONVERSION!$A:$G,3,FALSE)</f>
        <v>Transaction to processing code</v>
      </c>
      <c r="L8" t="str">
        <f t="shared" si="0"/>
        <v>Insert into UFMT_CONV_RULE (CONV_KEY, RULE_NUM, SRC_VALUE, DEST_VALUE, NEXT_KEY,  IS_DEFAULT) Values ('1', '5', '703', '40', '',  '0');</v>
      </c>
      <c r="M8" t="str">
        <f t="shared" si="1"/>
        <v>Update UFMT_CONV_RULE set (SRC_VALUE, DEST_VALUE, NEXT_KEY,  IS_DEFAULT) = (SELECT '703', '40', '',  '0' FROM DUAL) where CONV_KEY = '1' AND RULE_NUM = '5';</v>
      </c>
    </row>
    <row r="9" spans="1:13" x14ac:dyDescent="0.35">
      <c r="A9" t="s">
        <v>12</v>
      </c>
      <c r="B9" t="s">
        <v>26</v>
      </c>
      <c r="C9" s="2" t="s">
        <v>439</v>
      </c>
      <c r="D9" s="2" t="s">
        <v>236</v>
      </c>
      <c r="F9" t="s">
        <v>13</v>
      </c>
      <c r="J9" t="str">
        <f>VLOOKUP(A9,UFMT_CONVERSION!$A:$G,3,FALSE)</f>
        <v>Transaction to processing code</v>
      </c>
      <c r="L9" t="str">
        <f t="shared" si="0"/>
        <v>Insert into UFMT_CONV_RULE (CONV_KEY, RULE_NUM, SRC_VALUE, DEST_VALUE, NEXT_KEY,  IS_DEFAULT) Values ('1', '6', '704', '91', '',  '0');</v>
      </c>
      <c r="M9" t="str">
        <f t="shared" si="1"/>
        <v>Update UFMT_CONV_RULE set (SRC_VALUE, DEST_VALUE, NEXT_KEY,  IS_DEFAULT) = (SELECT '704', '91', '',  '0' FROM DUAL) where CONV_KEY = '1' AND RULE_NUM = '6';</v>
      </c>
    </row>
    <row r="10" spans="1:13" x14ac:dyDescent="0.35">
      <c r="A10" t="s">
        <v>12</v>
      </c>
      <c r="B10" t="s">
        <v>29</v>
      </c>
      <c r="C10" s="2" t="s">
        <v>849</v>
      </c>
      <c r="D10" s="2" t="s">
        <v>181</v>
      </c>
      <c r="F10" t="s">
        <v>13</v>
      </c>
      <c r="J10" t="str">
        <f>VLOOKUP(A10,UFMT_CONVERSION!$A:$G,3,FALSE)</f>
        <v>Transaction to processing code</v>
      </c>
      <c r="L10" t="str">
        <f t="shared" si="0"/>
        <v>Insert into UFMT_CONV_RULE (CONV_KEY, RULE_NUM, SRC_VALUE, DEST_VALUE, NEXT_KEY,  IS_DEFAULT) Values ('1', '7', '680', '00', '',  '0');</v>
      </c>
      <c r="M10" t="str">
        <f t="shared" si="1"/>
        <v>Update UFMT_CONV_RULE set (SRC_VALUE, DEST_VALUE, NEXT_KEY,  IS_DEFAULT) = (SELECT '680', '00', '',  '0' FROM DUAL) where CONV_KEY = '1' AND RULE_NUM = '7';</v>
      </c>
    </row>
    <row r="11" spans="1:13" x14ac:dyDescent="0.35">
      <c r="A11" t="s">
        <v>12</v>
      </c>
      <c r="B11" t="s">
        <v>32</v>
      </c>
      <c r="C11" s="2" t="s">
        <v>283</v>
      </c>
      <c r="D11" s="2" t="s">
        <v>129</v>
      </c>
      <c r="F11" t="s">
        <v>13</v>
      </c>
      <c r="J11" t="str">
        <f>VLOOKUP(A11,UFMT_CONVERSION!$A:$G,3,FALSE)</f>
        <v>Transaction to processing code</v>
      </c>
      <c r="L11" t="str">
        <f t="shared" si="0"/>
        <v>Insert into UFMT_CONV_RULE (CONV_KEY, RULE_NUM, SRC_VALUE, DEST_VALUE, NEXT_KEY,  IS_DEFAULT) Values ('1', '8', '689', '45', '',  '0');</v>
      </c>
      <c r="M11" t="str">
        <f t="shared" si="1"/>
        <v>Update UFMT_CONV_RULE set (SRC_VALUE, DEST_VALUE, NEXT_KEY,  IS_DEFAULT) = (SELECT '689', '45', '',  '0' FROM DUAL) where CONV_KEY = '1' AND RULE_NUM = '8';</v>
      </c>
    </row>
    <row r="12" spans="1:13" x14ac:dyDescent="0.35">
      <c r="A12" t="s">
        <v>12</v>
      </c>
      <c r="B12" t="s">
        <v>35</v>
      </c>
      <c r="C12" s="2" t="s">
        <v>850</v>
      </c>
      <c r="D12" s="2" t="s">
        <v>59</v>
      </c>
      <c r="F12" t="s">
        <v>13</v>
      </c>
      <c r="J12" t="str">
        <f>VLOOKUP(A12,UFMT_CONVERSION!$A:$G,3,FALSE)</f>
        <v>Transaction to processing code</v>
      </c>
      <c r="L12" t="str">
        <f t="shared" si="0"/>
        <v>Insert into UFMT_CONV_RULE (CONV_KEY, RULE_NUM, SRC_VALUE, DEST_VALUE, NEXT_KEY,  IS_DEFAULT) Values ('1', '9', '781', '18', '',  '0');</v>
      </c>
      <c r="M12" t="str">
        <f t="shared" si="1"/>
        <v>Update UFMT_CONV_RULE set (SRC_VALUE, DEST_VALUE, NEXT_KEY,  IS_DEFAULT) = (SELECT '781', '18', '',  '0' FROM DUAL) where CONV_KEY = '1' AND RULE_NUM = '9';</v>
      </c>
    </row>
    <row r="13" spans="1:13" x14ac:dyDescent="0.35">
      <c r="A13" t="s">
        <v>12</v>
      </c>
      <c r="B13" t="s">
        <v>37</v>
      </c>
      <c r="C13" s="2" t="s">
        <v>310</v>
      </c>
      <c r="D13" s="2" t="s">
        <v>88</v>
      </c>
      <c r="F13" t="s">
        <v>13</v>
      </c>
      <c r="J13" t="str">
        <f>VLOOKUP(A13,UFMT_CONVERSION!$A:$G,3,FALSE)</f>
        <v>Transaction to processing code</v>
      </c>
      <c r="L13" t="str">
        <f t="shared" si="0"/>
        <v>Insert into UFMT_CONV_RULE (CONV_KEY, RULE_NUM, SRC_VALUE, DEST_VALUE, NEXT_KEY,  IS_DEFAULT) Values ('1', '10', '618', '28', '',  '0');</v>
      </c>
      <c r="M13" t="str">
        <f t="shared" si="1"/>
        <v>Update UFMT_CONV_RULE set (SRC_VALUE, DEST_VALUE, NEXT_KEY,  IS_DEFAULT) = (SELECT '618', '28', '',  '0' FROM DUAL) where CONV_KEY = '1' AND RULE_NUM = '10';</v>
      </c>
    </row>
    <row r="14" spans="1:13" x14ac:dyDescent="0.35">
      <c r="A14" t="s">
        <v>12</v>
      </c>
      <c r="B14" t="s">
        <v>40</v>
      </c>
      <c r="C14" s="2" t="s">
        <v>313</v>
      </c>
      <c r="D14" s="2" t="s">
        <v>167</v>
      </c>
      <c r="F14" t="s">
        <v>13</v>
      </c>
      <c r="J14" t="str">
        <f>VLOOKUP(A14,UFMT_CONVERSION!$A:$G,3,FALSE)</f>
        <v>Transaction to processing code</v>
      </c>
      <c r="L14" t="str">
        <f t="shared" si="0"/>
        <v>Insert into UFMT_CONV_RULE (CONV_KEY, RULE_NUM, SRC_VALUE, DEST_VALUE, NEXT_KEY,  IS_DEFAULT) Values ('1', '11', '651', '62', '',  '0');</v>
      </c>
      <c r="M14" t="str">
        <f t="shared" si="1"/>
        <v>Update UFMT_CONV_RULE set (SRC_VALUE, DEST_VALUE, NEXT_KEY,  IS_DEFAULT) = (SELECT '651', '62', '',  '0' FROM DUAL) where CONV_KEY = '1' AND RULE_NUM = '11';</v>
      </c>
    </row>
    <row r="15" spans="1:13" x14ac:dyDescent="0.35">
      <c r="A15" t="s">
        <v>12</v>
      </c>
      <c r="B15" t="s">
        <v>42</v>
      </c>
      <c r="C15" s="2" t="s">
        <v>597</v>
      </c>
      <c r="D15" s="2" t="s">
        <v>65</v>
      </c>
      <c r="F15" t="s">
        <v>13</v>
      </c>
      <c r="J15" t="str">
        <f>VLOOKUP(A15,UFMT_CONVERSION!$A:$G,3,FALSE)</f>
        <v>Transaction to processing code</v>
      </c>
      <c r="L15" t="str">
        <f t="shared" si="0"/>
        <v>Insert into UFMT_CONV_RULE (CONV_KEY, RULE_NUM, SRC_VALUE, DEST_VALUE, NEXT_KEY,  IS_DEFAULT) Values ('1', '12', '775', '20', '',  '0');</v>
      </c>
      <c r="M15" t="str">
        <f t="shared" si="1"/>
        <v>Update UFMT_CONV_RULE set (SRC_VALUE, DEST_VALUE, NEXT_KEY,  IS_DEFAULT) = (SELECT '775', '20', '',  '0' FROM DUAL) where CONV_KEY = '1' AND RULE_NUM = '12';</v>
      </c>
    </row>
    <row r="16" spans="1:13" x14ac:dyDescent="0.35">
      <c r="A16" t="s">
        <v>12</v>
      </c>
      <c r="B16" t="s">
        <v>44</v>
      </c>
      <c r="C16" s="2" t="s">
        <v>295</v>
      </c>
      <c r="D16" s="2" t="s">
        <v>174</v>
      </c>
      <c r="F16" t="s">
        <v>13</v>
      </c>
      <c r="J16" t="str">
        <f>VLOOKUP(A16,UFMT_CONVERSION!$A:$G,3,FALSE)</f>
        <v>Transaction to processing code</v>
      </c>
      <c r="L16" t="str">
        <f t="shared" si="0"/>
        <v>Insert into UFMT_CONV_RULE (CONV_KEY, RULE_NUM, SRC_VALUE, DEST_VALUE, NEXT_KEY,  IS_DEFAULT) Values ('1', '13', '508', '84', '',  '0');</v>
      </c>
      <c r="M16" t="str">
        <f t="shared" si="1"/>
        <v>Update UFMT_CONV_RULE set (SRC_VALUE, DEST_VALUE, NEXT_KEY,  IS_DEFAULT) = (SELECT '508', '84', '',  '0' FROM DUAL) where CONV_KEY = '1' AND RULE_NUM = '13';</v>
      </c>
    </row>
    <row r="17" spans="1:13" x14ac:dyDescent="0.35">
      <c r="A17" t="s">
        <v>12</v>
      </c>
      <c r="B17" t="s">
        <v>47</v>
      </c>
      <c r="C17" s="2" t="s">
        <v>501</v>
      </c>
      <c r="D17" s="2" t="s">
        <v>111</v>
      </c>
      <c r="F17" t="s">
        <v>13</v>
      </c>
      <c r="J17" t="str">
        <f>VLOOKUP(A17,UFMT_CONVERSION!$A:$G,3,FALSE)</f>
        <v>Transaction to processing code</v>
      </c>
      <c r="L17" t="str">
        <f t="shared" si="0"/>
        <v>Insert into UFMT_CONV_RULE (CONV_KEY, RULE_NUM, SRC_VALUE, DEST_VALUE, NEXT_KEY,  IS_DEFAULT) Values ('1', '14', '736', '55', '',  '0');</v>
      </c>
      <c r="M17" t="str">
        <f t="shared" si="1"/>
        <v>Update UFMT_CONV_RULE set (SRC_VALUE, DEST_VALUE, NEXT_KEY,  IS_DEFAULT) = (SELECT '736', '55', '',  '0' FROM DUAL) where CONV_KEY = '1' AND RULE_NUM = '14';</v>
      </c>
    </row>
    <row r="18" spans="1:13" x14ac:dyDescent="0.35">
      <c r="A18" t="s">
        <v>12</v>
      </c>
      <c r="B18" t="s">
        <v>50</v>
      </c>
      <c r="C18" s="2" t="s">
        <v>504</v>
      </c>
      <c r="D18" s="2" t="s">
        <v>149</v>
      </c>
      <c r="F18" t="s">
        <v>13</v>
      </c>
      <c r="J18" t="str">
        <f>VLOOKUP(A18,UFMT_CONVERSION!$A:$G,3,FALSE)</f>
        <v>Transaction to processing code</v>
      </c>
      <c r="L18" t="str">
        <f t="shared" si="0"/>
        <v>Insert into UFMT_CONV_RULE (CONV_KEY, RULE_NUM, SRC_VALUE, DEST_VALUE, NEXT_KEY,  IS_DEFAULT) Values ('1', '15', '737', '56', '',  '0');</v>
      </c>
      <c r="M18" t="str">
        <f t="shared" si="1"/>
        <v>Update UFMT_CONV_RULE set (SRC_VALUE, DEST_VALUE, NEXT_KEY,  IS_DEFAULT) = (SELECT '737', '56', '',  '0' FROM DUAL) where CONV_KEY = '1' AND RULE_NUM = '15';</v>
      </c>
    </row>
    <row r="19" spans="1:13" x14ac:dyDescent="0.35">
      <c r="A19" t="s">
        <v>12</v>
      </c>
      <c r="B19" t="s">
        <v>53</v>
      </c>
      <c r="C19" s="2" t="s">
        <v>383</v>
      </c>
      <c r="D19" s="2" t="s">
        <v>851</v>
      </c>
      <c r="F19" t="s">
        <v>13</v>
      </c>
      <c r="J19" t="str">
        <f>VLOOKUP(A19,UFMT_CONVERSION!$A:$G,3,FALSE)</f>
        <v>Transaction to processing code</v>
      </c>
      <c r="L19" t="str">
        <f t="shared" si="0"/>
        <v>Insert into UFMT_CONV_RULE (CONV_KEY, RULE_NUM, SRC_VALUE, DEST_VALUE, NEXT_KEY,  IS_DEFAULT) Values ('1', '16', '733', '04', '',  '0');</v>
      </c>
      <c r="M19" t="str">
        <f t="shared" si="1"/>
        <v>Update UFMT_CONV_RULE set (SRC_VALUE, DEST_VALUE, NEXT_KEY,  IS_DEFAULT) = (SELECT '733', '04', '',  '0' FROM DUAL) where CONV_KEY = '1' AND RULE_NUM = '16';</v>
      </c>
    </row>
    <row r="20" spans="1:13" x14ac:dyDescent="0.35">
      <c r="A20" t="s">
        <v>12</v>
      </c>
      <c r="B20" t="s">
        <v>56</v>
      </c>
      <c r="C20" s="2" t="s">
        <v>319</v>
      </c>
      <c r="D20" s="2" t="s">
        <v>88</v>
      </c>
      <c r="F20" t="s">
        <v>13</v>
      </c>
      <c r="J20" t="str">
        <f>VLOOKUP(A20,UFMT_CONVERSION!$A:$G,3,FALSE)</f>
        <v>Transaction to processing code</v>
      </c>
      <c r="L20" t="str">
        <f t="shared" si="0"/>
        <v>Insert into UFMT_CONV_RULE (CONV_KEY, RULE_NUM, SRC_VALUE, DEST_VALUE, NEXT_KEY,  IS_DEFAULT) Values ('1', '17', '619', '28', '',  '0');</v>
      </c>
      <c r="M20" t="str">
        <f t="shared" si="1"/>
        <v>Update UFMT_CONV_RULE set (SRC_VALUE, DEST_VALUE, NEXT_KEY,  IS_DEFAULT) = (SELECT '619', '28', '',  '0' FROM DUAL) where CONV_KEY = '1' AND RULE_NUM = '17';</v>
      </c>
    </row>
    <row r="21" spans="1:13" x14ac:dyDescent="0.35">
      <c r="A21" t="s">
        <v>12</v>
      </c>
      <c r="B21" t="s">
        <v>59</v>
      </c>
      <c r="C21" s="2" t="s">
        <v>852</v>
      </c>
      <c r="D21" s="2" t="s">
        <v>53</v>
      </c>
      <c r="F21" t="s">
        <v>13</v>
      </c>
      <c r="J21" t="str">
        <f>VLOOKUP(A21,UFMT_CONVERSION!$A:$G,3,FALSE)</f>
        <v>Transaction to processing code</v>
      </c>
      <c r="L21" t="str">
        <f t="shared" si="0"/>
        <v>Insert into UFMT_CONV_RULE (CONV_KEY, RULE_NUM, SRC_VALUE, DEST_VALUE, NEXT_KEY,  IS_DEFAULT) Values ('1', '18', '512', '16', '',  '0');</v>
      </c>
      <c r="M21" t="str">
        <f t="shared" si="1"/>
        <v>Update UFMT_CONV_RULE set (SRC_VALUE, DEST_VALUE, NEXT_KEY,  IS_DEFAULT) = (SELECT '512', '16', '',  '0' FROM DUAL) where CONV_KEY = '1' AND RULE_NUM = '18';</v>
      </c>
    </row>
    <row r="22" spans="1:13" x14ac:dyDescent="0.35">
      <c r="A22" t="s">
        <v>12</v>
      </c>
      <c r="B22" t="s">
        <v>62</v>
      </c>
      <c r="C22" s="2" t="s">
        <v>853</v>
      </c>
      <c r="D22" s="2" t="s">
        <v>109</v>
      </c>
      <c r="F22" t="s">
        <v>13</v>
      </c>
      <c r="J22" t="str">
        <f>VLOOKUP(A22,UFMT_CONVERSION!$A:$G,3,FALSE)</f>
        <v>Transaction to processing code</v>
      </c>
      <c r="L22" t="str">
        <f t="shared" si="0"/>
        <v>Insert into UFMT_CONV_RULE (CONV_KEY, RULE_NUM, SRC_VALUE, DEST_VALUE, NEXT_KEY,  IS_DEFAULT) Values ('1', '19', '431', '54', '',  '0');</v>
      </c>
      <c r="M22" t="str">
        <f t="shared" si="1"/>
        <v>Update UFMT_CONV_RULE set (SRC_VALUE, DEST_VALUE, NEXT_KEY,  IS_DEFAULT) = (SELECT '431', '54', '',  '0' FROM DUAL) where CONV_KEY = '1' AND RULE_NUM = '19';</v>
      </c>
    </row>
    <row r="23" spans="1:13" x14ac:dyDescent="0.35">
      <c r="A23" t="s">
        <v>12</v>
      </c>
      <c r="B23" t="s">
        <v>65</v>
      </c>
      <c r="C23" s="2" t="s">
        <v>854</v>
      </c>
      <c r="D23" s="2" t="s">
        <v>220</v>
      </c>
      <c r="F23" t="s">
        <v>13</v>
      </c>
      <c r="J23" t="str">
        <f>VLOOKUP(A23,UFMT_CONVERSION!$A:$G,3,FALSE)</f>
        <v>Transaction to processing code</v>
      </c>
      <c r="L23" t="str">
        <f t="shared" si="0"/>
        <v>Insert into UFMT_CONV_RULE (CONV_KEY, RULE_NUM, SRC_VALUE, DEST_VALUE, NEXT_KEY,  IS_DEFAULT) Values ('1', '20', '509', '85', '',  '0');</v>
      </c>
      <c r="M23" t="str">
        <f t="shared" si="1"/>
        <v>Update UFMT_CONV_RULE set (SRC_VALUE, DEST_VALUE, NEXT_KEY,  IS_DEFAULT) = (SELECT '509', '85', '',  '0' FROM DUAL) where CONV_KEY = '1' AND RULE_NUM = '20';</v>
      </c>
    </row>
    <row r="24" spans="1:13" x14ac:dyDescent="0.35">
      <c r="A24" t="s">
        <v>12</v>
      </c>
      <c r="B24" t="s">
        <v>68</v>
      </c>
      <c r="C24" s="2" t="s">
        <v>390</v>
      </c>
      <c r="D24" s="2" t="s">
        <v>129</v>
      </c>
      <c r="F24" t="s">
        <v>13</v>
      </c>
      <c r="J24" t="str">
        <f>VLOOKUP(A24,UFMT_CONVERSION!$A:$G,3,FALSE)</f>
        <v>Transaction to processing code</v>
      </c>
      <c r="L24" t="str">
        <f t="shared" si="0"/>
        <v>Insert into UFMT_CONV_RULE (CONV_KEY, RULE_NUM, SRC_VALUE, DEST_VALUE, NEXT_KEY,  IS_DEFAULT) Values ('1', '21', '785', '45', '',  '0');</v>
      </c>
      <c r="M24" t="str">
        <f t="shared" si="1"/>
        <v>Update UFMT_CONV_RULE set (SRC_VALUE, DEST_VALUE, NEXT_KEY,  IS_DEFAULT) = (SELECT '785', '45', '',  '0' FROM DUAL) where CONV_KEY = '1' AND RULE_NUM = '21';</v>
      </c>
    </row>
    <row r="25" spans="1:13" x14ac:dyDescent="0.35">
      <c r="A25" t="s">
        <v>12</v>
      </c>
      <c r="B25" t="s">
        <v>71</v>
      </c>
      <c r="C25" s="2" t="s">
        <v>670</v>
      </c>
      <c r="D25" s="2" t="s">
        <v>53</v>
      </c>
      <c r="F25" t="s">
        <v>13</v>
      </c>
      <c r="J25" t="str">
        <f>VLOOKUP(A25,UFMT_CONVERSION!$A:$G,3,FALSE)</f>
        <v>Transaction to processing code</v>
      </c>
      <c r="L25" t="str">
        <f t="shared" si="0"/>
        <v>Insert into UFMT_CONV_RULE (CONV_KEY, RULE_NUM, SRC_VALUE, DEST_VALUE, NEXT_KEY,  IS_DEFAULT) Values ('1', '22', '513', '16', '',  '0');</v>
      </c>
      <c r="M25" t="str">
        <f t="shared" si="1"/>
        <v>Update UFMT_CONV_RULE set (SRC_VALUE, DEST_VALUE, NEXT_KEY,  IS_DEFAULT) = (SELECT '513', '16', '',  '0' FROM DUAL) where CONV_KEY = '1' AND RULE_NUM = '22';</v>
      </c>
    </row>
    <row r="26" spans="1:13" x14ac:dyDescent="0.35">
      <c r="A26" t="s">
        <v>12</v>
      </c>
      <c r="B26" t="s">
        <v>74</v>
      </c>
      <c r="C26" s="2" t="s">
        <v>855</v>
      </c>
      <c r="D26" s="2" t="s">
        <v>111</v>
      </c>
      <c r="F26" t="s">
        <v>13</v>
      </c>
      <c r="J26" t="str">
        <f>VLOOKUP(A26,UFMT_CONVERSION!$A:$G,3,FALSE)</f>
        <v>Transaction to processing code</v>
      </c>
      <c r="L26" t="str">
        <f t="shared" si="0"/>
        <v>Insert into UFMT_CONV_RULE (CONV_KEY, RULE_NUM, SRC_VALUE, DEST_VALUE, NEXT_KEY,  IS_DEFAULT) Values ('1', '23', '677', '55', '',  '0');</v>
      </c>
      <c r="M26" t="str">
        <f t="shared" si="1"/>
        <v>Update UFMT_CONV_RULE set (SRC_VALUE, DEST_VALUE, NEXT_KEY,  IS_DEFAULT) = (SELECT '677', '55', '',  '0' FROM DUAL) where CONV_KEY = '1' AND RULE_NUM = '23';</v>
      </c>
    </row>
    <row r="27" spans="1:13" x14ac:dyDescent="0.35">
      <c r="A27" t="s">
        <v>15</v>
      </c>
      <c r="B27" t="s">
        <v>12</v>
      </c>
      <c r="C27" s="2" t="s">
        <v>15</v>
      </c>
      <c r="D27" s="2" t="s">
        <v>37</v>
      </c>
      <c r="F27" t="s">
        <v>13</v>
      </c>
      <c r="J27" t="str">
        <f>VLOOKUP(A27,UFMT_CONVERSION!$A:$G,3,FALSE)</f>
        <v>Account From/To</v>
      </c>
      <c r="L27" t="str">
        <f t="shared" si="0"/>
        <v>Insert into UFMT_CONV_RULE (CONV_KEY, RULE_NUM, SRC_VALUE, DEST_VALUE, NEXT_KEY,  IS_DEFAULT) Values ('2', '1', '2', '10', '',  '0');</v>
      </c>
      <c r="M27" t="str">
        <f t="shared" si="1"/>
        <v>Update UFMT_CONV_RULE set (SRC_VALUE, DEST_VALUE, NEXT_KEY,  IS_DEFAULT) = (SELECT '2', '10', '',  '0' FROM DUAL) where CONV_KEY = '2' AND RULE_NUM = '1';</v>
      </c>
    </row>
    <row r="28" spans="1:13" x14ac:dyDescent="0.35">
      <c r="A28" t="s">
        <v>15</v>
      </c>
      <c r="B28" t="s">
        <v>15</v>
      </c>
      <c r="C28" s="2" t="s">
        <v>392</v>
      </c>
      <c r="D28" s="2" t="s">
        <v>37</v>
      </c>
      <c r="F28" t="s">
        <v>13</v>
      </c>
      <c r="J28" t="str">
        <f>VLOOKUP(A28,UFMT_CONVERSION!$A:$G,3,FALSE)</f>
        <v>Account From/To</v>
      </c>
      <c r="L28" t="str">
        <f t="shared" si="0"/>
        <v>Insert into UFMT_CONV_RULE (CONV_KEY, RULE_NUM, SRC_VALUE, DEST_VALUE, NEXT_KEY,  IS_DEFAULT) Values ('2', '2', '201', '10', '',  '0');</v>
      </c>
      <c r="M28" t="str">
        <f t="shared" si="1"/>
        <v>Update UFMT_CONV_RULE set (SRC_VALUE, DEST_VALUE, NEXT_KEY,  IS_DEFAULT) = (SELECT '201', '10', '',  '0' FROM DUAL) where CONV_KEY = '2' AND RULE_NUM = '2';</v>
      </c>
    </row>
    <row r="29" spans="1:13" x14ac:dyDescent="0.35">
      <c r="A29" t="s">
        <v>15</v>
      </c>
      <c r="B29" t="s">
        <v>17</v>
      </c>
      <c r="C29" s="2" t="s">
        <v>394</v>
      </c>
      <c r="D29" s="2" t="s">
        <v>37</v>
      </c>
      <c r="F29" t="s">
        <v>13</v>
      </c>
      <c r="J29" t="str">
        <f>VLOOKUP(A29,UFMT_CONVERSION!$A:$G,3,FALSE)</f>
        <v>Account From/To</v>
      </c>
      <c r="L29" t="str">
        <f t="shared" si="0"/>
        <v>Insert into UFMT_CONV_RULE (CONV_KEY, RULE_NUM, SRC_VALUE, DEST_VALUE, NEXT_KEY,  IS_DEFAULT) Values ('2', '3', '202', '10', '',  '0');</v>
      </c>
      <c r="M29" t="str">
        <f t="shared" si="1"/>
        <v>Update UFMT_CONV_RULE set (SRC_VALUE, DEST_VALUE, NEXT_KEY,  IS_DEFAULT) = (SELECT '202', '10', '',  '0' FROM DUAL) where CONV_KEY = '2' AND RULE_NUM = '3';</v>
      </c>
    </row>
    <row r="30" spans="1:13" x14ac:dyDescent="0.35">
      <c r="A30" t="s">
        <v>15</v>
      </c>
      <c r="B30" t="s">
        <v>20</v>
      </c>
      <c r="C30" s="2" t="s">
        <v>396</v>
      </c>
      <c r="D30" s="2" t="s">
        <v>37</v>
      </c>
      <c r="F30" t="s">
        <v>13</v>
      </c>
      <c r="J30" t="str">
        <f>VLOOKUP(A30,UFMT_CONVERSION!$A:$G,3,FALSE)</f>
        <v>Account From/To</v>
      </c>
      <c r="L30" t="str">
        <f t="shared" si="0"/>
        <v>Insert into UFMT_CONV_RULE (CONV_KEY, RULE_NUM, SRC_VALUE, DEST_VALUE, NEXT_KEY,  IS_DEFAULT) Values ('2', '4', '203', '10', '',  '0');</v>
      </c>
      <c r="M30" t="str">
        <f t="shared" si="1"/>
        <v>Update UFMT_CONV_RULE set (SRC_VALUE, DEST_VALUE, NEXT_KEY,  IS_DEFAULT) = (SELECT '203', '10', '',  '0' FROM DUAL) where CONV_KEY = '2' AND RULE_NUM = '4';</v>
      </c>
    </row>
    <row r="31" spans="1:13" x14ac:dyDescent="0.35">
      <c r="A31" t="s">
        <v>15</v>
      </c>
      <c r="B31" t="s">
        <v>23</v>
      </c>
      <c r="C31" s="2" t="s">
        <v>399</v>
      </c>
      <c r="D31" s="2" t="s">
        <v>37</v>
      </c>
      <c r="F31" t="s">
        <v>13</v>
      </c>
      <c r="J31" t="str">
        <f>VLOOKUP(A31,UFMT_CONVERSION!$A:$G,3,FALSE)</f>
        <v>Account From/To</v>
      </c>
      <c r="L31" t="str">
        <f t="shared" si="0"/>
        <v>Insert into UFMT_CONV_RULE (CONV_KEY, RULE_NUM, SRC_VALUE, DEST_VALUE, NEXT_KEY,  IS_DEFAULT) Values ('2', '5', '204', '10', '',  '0');</v>
      </c>
      <c r="M31" t="str">
        <f t="shared" si="1"/>
        <v>Update UFMT_CONV_RULE set (SRC_VALUE, DEST_VALUE, NEXT_KEY,  IS_DEFAULT) = (SELECT '204', '10', '',  '0' FROM DUAL) where CONV_KEY = '2' AND RULE_NUM = '5';</v>
      </c>
    </row>
    <row r="32" spans="1:13" x14ac:dyDescent="0.35">
      <c r="A32" t="s">
        <v>15</v>
      </c>
      <c r="B32" t="s">
        <v>26</v>
      </c>
      <c r="C32" s="2" t="s">
        <v>298</v>
      </c>
      <c r="D32" s="2" t="s">
        <v>37</v>
      </c>
      <c r="F32" t="s">
        <v>13</v>
      </c>
      <c r="J32" t="str">
        <f>VLOOKUP(A32,UFMT_CONVERSION!$A:$G,3,FALSE)</f>
        <v>Account From/To</v>
      </c>
      <c r="L32" t="str">
        <f t="shared" si="0"/>
        <v>Insert into UFMT_CONV_RULE (CONV_KEY, RULE_NUM, SRC_VALUE, DEST_VALUE, NEXT_KEY,  IS_DEFAULT) Values ('2', '6', '205', '10', '',  '0');</v>
      </c>
      <c r="M32" t="str">
        <f t="shared" si="1"/>
        <v>Update UFMT_CONV_RULE set (SRC_VALUE, DEST_VALUE, NEXT_KEY,  IS_DEFAULT) = (SELECT '205', '10', '',  '0' FROM DUAL) where CONV_KEY = '2' AND RULE_NUM = '6';</v>
      </c>
    </row>
    <row r="33" spans="1:13" x14ac:dyDescent="0.35">
      <c r="A33" t="s">
        <v>15</v>
      </c>
      <c r="B33" t="s">
        <v>29</v>
      </c>
      <c r="C33" s="2" t="s">
        <v>403</v>
      </c>
      <c r="D33" s="2" t="s">
        <v>37</v>
      </c>
      <c r="F33" t="s">
        <v>13</v>
      </c>
      <c r="J33" t="str">
        <f>VLOOKUP(A33,UFMT_CONVERSION!$A:$G,3,FALSE)</f>
        <v>Account From/To</v>
      </c>
      <c r="L33" t="str">
        <f t="shared" si="0"/>
        <v>Insert into UFMT_CONV_RULE (CONV_KEY, RULE_NUM, SRC_VALUE, DEST_VALUE, NEXT_KEY,  IS_DEFAULT) Values ('2', '7', '206', '10', '',  '0');</v>
      </c>
      <c r="M33" t="str">
        <f t="shared" si="1"/>
        <v>Update UFMT_CONV_RULE set (SRC_VALUE, DEST_VALUE, NEXT_KEY,  IS_DEFAULT) = (SELECT '206', '10', '',  '0' FROM DUAL) where CONV_KEY = '2' AND RULE_NUM = '7';</v>
      </c>
    </row>
    <row r="34" spans="1:13" x14ac:dyDescent="0.35">
      <c r="A34" t="s">
        <v>15</v>
      </c>
      <c r="B34" t="s">
        <v>32</v>
      </c>
      <c r="C34" s="2" t="s">
        <v>406</v>
      </c>
      <c r="D34" s="2" t="s">
        <v>37</v>
      </c>
      <c r="F34" t="s">
        <v>13</v>
      </c>
      <c r="J34" t="str">
        <f>VLOOKUP(A34,UFMT_CONVERSION!$A:$G,3,FALSE)</f>
        <v>Account From/To</v>
      </c>
      <c r="L34" t="str">
        <f t="shared" si="0"/>
        <v>Insert into UFMT_CONV_RULE (CONV_KEY, RULE_NUM, SRC_VALUE, DEST_VALUE, NEXT_KEY,  IS_DEFAULT) Values ('2', '8', '207', '10', '',  '0');</v>
      </c>
      <c r="M34" t="str">
        <f t="shared" si="1"/>
        <v>Update UFMT_CONV_RULE set (SRC_VALUE, DEST_VALUE, NEXT_KEY,  IS_DEFAULT) = (SELECT '207', '10', '',  '0' FROM DUAL) where CONV_KEY = '2' AND RULE_NUM = '8';</v>
      </c>
    </row>
    <row r="35" spans="1:13" x14ac:dyDescent="0.35">
      <c r="A35" t="s">
        <v>15</v>
      </c>
      <c r="B35" t="s">
        <v>35</v>
      </c>
      <c r="C35" s="2" t="s">
        <v>409</v>
      </c>
      <c r="D35" s="2" t="s">
        <v>37</v>
      </c>
      <c r="F35" t="s">
        <v>13</v>
      </c>
      <c r="J35" t="str">
        <f>VLOOKUP(A35,UFMT_CONVERSION!$A:$G,3,FALSE)</f>
        <v>Account From/To</v>
      </c>
      <c r="L35" t="str">
        <f t="shared" si="0"/>
        <v>Insert into UFMT_CONV_RULE (CONV_KEY, RULE_NUM, SRC_VALUE, DEST_VALUE, NEXT_KEY,  IS_DEFAULT) Values ('2', '9', '208', '10', '',  '0');</v>
      </c>
      <c r="M35" t="str">
        <f t="shared" si="1"/>
        <v>Update UFMT_CONV_RULE set (SRC_VALUE, DEST_VALUE, NEXT_KEY,  IS_DEFAULT) = (SELECT '208', '10', '',  '0' FROM DUAL) where CONV_KEY = '2' AND RULE_NUM = '9';</v>
      </c>
    </row>
    <row r="36" spans="1:13" x14ac:dyDescent="0.35">
      <c r="A36" t="s">
        <v>15</v>
      </c>
      <c r="B36" t="s">
        <v>37</v>
      </c>
      <c r="C36" s="2" t="s">
        <v>12</v>
      </c>
      <c r="D36" s="2" t="s">
        <v>65</v>
      </c>
      <c r="F36" t="s">
        <v>13</v>
      </c>
      <c r="J36" t="str">
        <f>VLOOKUP(A36,UFMT_CONVERSION!$A:$G,3,FALSE)</f>
        <v>Account From/To</v>
      </c>
      <c r="L36" t="str">
        <f t="shared" si="0"/>
        <v>Insert into UFMT_CONV_RULE (CONV_KEY, RULE_NUM, SRC_VALUE, DEST_VALUE, NEXT_KEY,  IS_DEFAULT) Values ('2', '10', '1', '20', '',  '0');</v>
      </c>
      <c r="M36" t="str">
        <f t="shared" si="1"/>
        <v>Update UFMT_CONV_RULE set (SRC_VALUE, DEST_VALUE, NEXT_KEY,  IS_DEFAULT) = (SELECT '1', '20', '',  '0' FROM DUAL) where CONV_KEY = '2' AND RULE_NUM = '10';</v>
      </c>
    </row>
    <row r="37" spans="1:13" x14ac:dyDescent="0.35">
      <c r="A37" t="s">
        <v>15</v>
      </c>
      <c r="B37" t="s">
        <v>40</v>
      </c>
      <c r="C37" s="2" t="s">
        <v>107</v>
      </c>
      <c r="D37" s="2" t="s">
        <v>65</v>
      </c>
      <c r="F37" t="s">
        <v>13</v>
      </c>
      <c r="J37" t="str">
        <f>VLOOKUP(A37,UFMT_CONVERSION!$A:$G,3,FALSE)</f>
        <v>Account From/To</v>
      </c>
      <c r="L37" t="str">
        <f t="shared" si="0"/>
        <v>Insert into UFMT_CONV_RULE (CONV_KEY, RULE_NUM, SRC_VALUE, DEST_VALUE, NEXT_KEY,  IS_DEFAULT) Values ('2', '11', '101', '20', '',  '0');</v>
      </c>
      <c r="M37" t="str">
        <f t="shared" si="1"/>
        <v>Update UFMT_CONV_RULE set (SRC_VALUE, DEST_VALUE, NEXT_KEY,  IS_DEFAULT) = (SELECT '101', '20', '',  '0' FROM DUAL) where CONV_KEY = '2' AND RULE_NUM = '11';</v>
      </c>
    </row>
    <row r="38" spans="1:13" x14ac:dyDescent="0.35">
      <c r="A38" t="s">
        <v>15</v>
      </c>
      <c r="B38" t="s">
        <v>42</v>
      </c>
      <c r="C38" s="2" t="s">
        <v>270</v>
      </c>
      <c r="D38" s="2" t="s">
        <v>65</v>
      </c>
      <c r="F38" t="s">
        <v>13</v>
      </c>
      <c r="J38" t="str">
        <f>VLOOKUP(A38,UFMT_CONVERSION!$A:$G,3,FALSE)</f>
        <v>Account From/To</v>
      </c>
      <c r="L38" t="str">
        <f t="shared" si="0"/>
        <v>Insert into UFMT_CONV_RULE (CONV_KEY, RULE_NUM, SRC_VALUE, DEST_VALUE, NEXT_KEY,  IS_DEFAULT) Values ('2', '12', '102', '20', '',  '0');</v>
      </c>
      <c r="M38" t="str">
        <f t="shared" si="1"/>
        <v>Update UFMT_CONV_RULE set (SRC_VALUE, DEST_VALUE, NEXT_KEY,  IS_DEFAULT) = (SELECT '102', '20', '',  '0' FROM DUAL) where CONV_KEY = '2' AND RULE_NUM = '12';</v>
      </c>
    </row>
    <row r="39" spans="1:13" x14ac:dyDescent="0.35">
      <c r="A39" t="s">
        <v>15</v>
      </c>
      <c r="B39" t="s">
        <v>44</v>
      </c>
      <c r="C39" s="2" t="s">
        <v>778</v>
      </c>
      <c r="D39" s="2" t="s">
        <v>65</v>
      </c>
      <c r="F39" t="s">
        <v>13</v>
      </c>
      <c r="J39" t="str">
        <f>VLOOKUP(A39,UFMT_CONVERSION!$A:$G,3,FALSE)</f>
        <v>Account From/To</v>
      </c>
      <c r="L39" t="str">
        <f t="shared" si="0"/>
        <v>Insert into UFMT_CONV_RULE (CONV_KEY, RULE_NUM, SRC_VALUE, DEST_VALUE, NEXT_KEY,  IS_DEFAULT) Values ('2', '13', '103', '20', '',  '0');</v>
      </c>
      <c r="M39" t="str">
        <f t="shared" si="1"/>
        <v>Update UFMT_CONV_RULE set (SRC_VALUE, DEST_VALUE, NEXT_KEY,  IS_DEFAULT) = (SELECT '103', '20', '',  '0' FROM DUAL) where CONV_KEY = '2' AND RULE_NUM = '13';</v>
      </c>
    </row>
    <row r="40" spans="1:13" x14ac:dyDescent="0.35">
      <c r="A40" t="s">
        <v>15</v>
      </c>
      <c r="B40" t="s">
        <v>47</v>
      </c>
      <c r="C40" s="2" t="s">
        <v>780</v>
      </c>
      <c r="D40" s="2" t="s">
        <v>65</v>
      </c>
      <c r="F40" t="s">
        <v>13</v>
      </c>
      <c r="J40" t="str">
        <f>VLOOKUP(A40,UFMT_CONVERSION!$A:$G,3,FALSE)</f>
        <v>Account From/To</v>
      </c>
      <c r="L40" t="str">
        <f t="shared" si="0"/>
        <v>Insert into UFMT_CONV_RULE (CONV_KEY, RULE_NUM, SRC_VALUE, DEST_VALUE, NEXT_KEY,  IS_DEFAULT) Values ('2', '14', '104', '20', '',  '0');</v>
      </c>
      <c r="M40" t="str">
        <f t="shared" si="1"/>
        <v>Update UFMT_CONV_RULE set (SRC_VALUE, DEST_VALUE, NEXT_KEY,  IS_DEFAULT) = (SELECT '104', '20', '',  '0' FROM DUAL) where CONV_KEY = '2' AND RULE_NUM = '14';</v>
      </c>
    </row>
    <row r="41" spans="1:13" x14ac:dyDescent="0.35">
      <c r="A41" t="s">
        <v>15</v>
      </c>
      <c r="B41" t="s">
        <v>50</v>
      </c>
      <c r="C41" s="2" t="s">
        <v>54</v>
      </c>
      <c r="D41" s="2" t="s">
        <v>65</v>
      </c>
      <c r="F41" t="s">
        <v>13</v>
      </c>
      <c r="J41" t="str">
        <f>VLOOKUP(A41,UFMT_CONVERSION!$A:$G,3,FALSE)</f>
        <v>Account From/To</v>
      </c>
      <c r="L41" t="str">
        <f t="shared" si="0"/>
        <v>Insert into UFMT_CONV_RULE (CONV_KEY, RULE_NUM, SRC_VALUE, DEST_VALUE, NEXT_KEY,  IS_DEFAULT) Values ('2', '15', '105', '20', '',  '0');</v>
      </c>
      <c r="M41" t="str">
        <f t="shared" si="1"/>
        <v>Update UFMT_CONV_RULE set (SRC_VALUE, DEST_VALUE, NEXT_KEY,  IS_DEFAULT) = (SELECT '105', '20', '',  '0' FROM DUAL) where CONV_KEY = '2' AND RULE_NUM = '15';</v>
      </c>
    </row>
    <row r="42" spans="1:13" x14ac:dyDescent="0.35">
      <c r="A42" t="s">
        <v>15</v>
      </c>
      <c r="B42" t="s">
        <v>53</v>
      </c>
      <c r="C42" s="2" t="s">
        <v>783</v>
      </c>
      <c r="D42" s="2" t="s">
        <v>65</v>
      </c>
      <c r="F42" t="s">
        <v>13</v>
      </c>
      <c r="J42" t="str">
        <f>VLOOKUP(A42,UFMT_CONVERSION!$A:$G,3,FALSE)</f>
        <v>Account From/To</v>
      </c>
      <c r="L42" t="str">
        <f t="shared" si="0"/>
        <v>Insert into UFMT_CONV_RULE (CONV_KEY, RULE_NUM, SRC_VALUE, DEST_VALUE, NEXT_KEY,  IS_DEFAULT) Values ('2', '16', '106', '20', '',  '0');</v>
      </c>
      <c r="M42" t="str">
        <f t="shared" si="1"/>
        <v>Update UFMT_CONV_RULE set (SRC_VALUE, DEST_VALUE, NEXT_KEY,  IS_DEFAULT) = (SELECT '106', '20', '',  '0' FROM DUAL) where CONV_KEY = '2' AND RULE_NUM = '16';</v>
      </c>
    </row>
    <row r="43" spans="1:13" x14ac:dyDescent="0.35">
      <c r="A43" t="s">
        <v>15</v>
      </c>
      <c r="B43" t="s">
        <v>56</v>
      </c>
      <c r="C43" s="2" t="s">
        <v>785</v>
      </c>
      <c r="D43" s="2" t="s">
        <v>65</v>
      </c>
      <c r="F43" t="s">
        <v>13</v>
      </c>
      <c r="J43" t="str">
        <f>VLOOKUP(A43,UFMT_CONVERSION!$A:$G,3,FALSE)</f>
        <v>Account From/To</v>
      </c>
      <c r="L43" t="str">
        <f t="shared" si="0"/>
        <v>Insert into UFMT_CONV_RULE (CONV_KEY, RULE_NUM, SRC_VALUE, DEST_VALUE, NEXT_KEY,  IS_DEFAULT) Values ('2', '17', '107', '20', '',  '0');</v>
      </c>
      <c r="M43" t="str">
        <f t="shared" si="1"/>
        <v>Update UFMT_CONV_RULE set (SRC_VALUE, DEST_VALUE, NEXT_KEY,  IS_DEFAULT) = (SELECT '107', '20', '',  '0' FROM DUAL) where CONV_KEY = '2' AND RULE_NUM = '17';</v>
      </c>
    </row>
    <row r="44" spans="1:13" x14ac:dyDescent="0.35">
      <c r="A44" t="s">
        <v>15</v>
      </c>
      <c r="B44" t="s">
        <v>59</v>
      </c>
      <c r="C44" s="2" t="s">
        <v>787</v>
      </c>
      <c r="D44" s="2" t="s">
        <v>65</v>
      </c>
      <c r="F44" t="s">
        <v>13</v>
      </c>
      <c r="J44" t="str">
        <f>VLOOKUP(A44,UFMT_CONVERSION!$A:$G,3,FALSE)</f>
        <v>Account From/To</v>
      </c>
      <c r="L44" t="str">
        <f t="shared" si="0"/>
        <v>Insert into UFMT_CONV_RULE (CONV_KEY, RULE_NUM, SRC_VALUE, DEST_VALUE, NEXT_KEY,  IS_DEFAULT) Values ('2', '18', '108', '20', '',  '0');</v>
      </c>
      <c r="M44" t="str">
        <f t="shared" si="1"/>
        <v>Update UFMT_CONV_RULE set (SRC_VALUE, DEST_VALUE, NEXT_KEY,  IS_DEFAULT) = (SELECT '108', '20', '',  '0' FROM DUAL) where CONV_KEY = '2' AND RULE_NUM = '18';</v>
      </c>
    </row>
    <row r="45" spans="1:13" x14ac:dyDescent="0.35">
      <c r="A45" t="s">
        <v>15</v>
      </c>
      <c r="B45" t="s">
        <v>62</v>
      </c>
      <c r="C45" s="2" t="s">
        <v>17</v>
      </c>
      <c r="D45" s="2" t="s">
        <v>92</v>
      </c>
      <c r="F45" t="s">
        <v>13</v>
      </c>
      <c r="J45" t="str">
        <f>VLOOKUP(A45,UFMT_CONVERSION!$A:$G,3,FALSE)</f>
        <v>Account From/To</v>
      </c>
      <c r="L45" t="str">
        <f t="shared" si="0"/>
        <v>Insert into UFMT_CONV_RULE (CONV_KEY, RULE_NUM, SRC_VALUE, DEST_VALUE, NEXT_KEY,  IS_DEFAULT) Values ('2', '19', '3', '30', '',  '0');</v>
      </c>
      <c r="M45" t="str">
        <f t="shared" si="1"/>
        <v>Update UFMT_CONV_RULE set (SRC_VALUE, DEST_VALUE, NEXT_KEY,  IS_DEFAULT) = (SELECT '3', '30', '',  '0' FROM DUAL) where CONV_KEY = '2' AND RULE_NUM = '19';</v>
      </c>
    </row>
    <row r="46" spans="1:13" x14ac:dyDescent="0.35">
      <c r="A46" t="s">
        <v>15</v>
      </c>
      <c r="B46" t="s">
        <v>65</v>
      </c>
      <c r="C46" s="2" t="s">
        <v>224</v>
      </c>
      <c r="D46" s="2" t="s">
        <v>92</v>
      </c>
      <c r="F46" t="s">
        <v>13</v>
      </c>
      <c r="J46" t="str">
        <f>VLOOKUP(A46,UFMT_CONVERSION!$A:$G,3,FALSE)</f>
        <v>Account From/To</v>
      </c>
      <c r="L46" t="str">
        <f t="shared" si="0"/>
        <v>Insert into UFMT_CONV_RULE (CONV_KEY, RULE_NUM, SRC_VALUE, DEST_VALUE, NEXT_KEY,  IS_DEFAULT) Values ('2', '20', '301', '30', '',  '0');</v>
      </c>
      <c r="M46" t="str">
        <f t="shared" si="1"/>
        <v>Update UFMT_CONV_RULE set (SRC_VALUE, DEST_VALUE, NEXT_KEY,  IS_DEFAULT) = (SELECT '301', '30', '',  '0' FROM DUAL) where CONV_KEY = '2' AND RULE_NUM = '20';</v>
      </c>
    </row>
    <row r="47" spans="1:13" x14ac:dyDescent="0.35">
      <c r="A47" t="s">
        <v>15</v>
      </c>
      <c r="B47" t="s">
        <v>68</v>
      </c>
      <c r="C47" s="2" t="s">
        <v>658</v>
      </c>
      <c r="D47" s="2" t="s">
        <v>92</v>
      </c>
      <c r="F47" t="s">
        <v>13</v>
      </c>
      <c r="J47" t="str">
        <f>VLOOKUP(A47,UFMT_CONVERSION!$A:$G,3,FALSE)</f>
        <v>Account From/To</v>
      </c>
      <c r="L47" t="str">
        <f t="shared" si="0"/>
        <v>Insert into UFMT_CONV_RULE (CONV_KEY, RULE_NUM, SRC_VALUE, DEST_VALUE, NEXT_KEY,  IS_DEFAULT) Values ('2', '21', '302', '30', '',  '0');</v>
      </c>
      <c r="M47" t="str">
        <f t="shared" si="1"/>
        <v>Update UFMT_CONV_RULE set (SRC_VALUE, DEST_VALUE, NEXT_KEY,  IS_DEFAULT) = (SELECT '302', '30', '',  '0' FROM DUAL) where CONV_KEY = '2' AND RULE_NUM = '21';</v>
      </c>
    </row>
    <row r="48" spans="1:13" x14ac:dyDescent="0.35">
      <c r="A48" t="s">
        <v>15</v>
      </c>
      <c r="B48" t="s">
        <v>71</v>
      </c>
      <c r="C48" s="2" t="s">
        <v>660</v>
      </c>
      <c r="D48" s="2" t="s">
        <v>92</v>
      </c>
      <c r="F48" t="s">
        <v>13</v>
      </c>
      <c r="J48" t="str">
        <f>VLOOKUP(A48,UFMT_CONVERSION!$A:$G,3,FALSE)</f>
        <v>Account From/To</v>
      </c>
      <c r="L48" t="str">
        <f t="shared" si="0"/>
        <v>Insert into UFMT_CONV_RULE (CONV_KEY, RULE_NUM, SRC_VALUE, DEST_VALUE, NEXT_KEY,  IS_DEFAULT) Values ('2', '22', '303', '30', '',  '0');</v>
      </c>
      <c r="M48" t="str">
        <f t="shared" si="1"/>
        <v>Update UFMT_CONV_RULE set (SRC_VALUE, DEST_VALUE, NEXT_KEY,  IS_DEFAULT) = (SELECT '303', '30', '',  '0' FROM DUAL) where CONV_KEY = '2' AND RULE_NUM = '22';</v>
      </c>
    </row>
    <row r="49" spans="1:13" x14ac:dyDescent="0.35">
      <c r="A49" t="s">
        <v>15</v>
      </c>
      <c r="B49" t="s">
        <v>74</v>
      </c>
      <c r="C49" s="2" t="s">
        <v>662</v>
      </c>
      <c r="D49" s="2" t="s">
        <v>92</v>
      </c>
      <c r="F49" t="s">
        <v>13</v>
      </c>
      <c r="J49" t="str">
        <f>VLOOKUP(A49,UFMT_CONVERSION!$A:$G,3,FALSE)</f>
        <v>Account From/To</v>
      </c>
      <c r="L49" t="str">
        <f t="shared" si="0"/>
        <v>Insert into UFMT_CONV_RULE (CONV_KEY, RULE_NUM, SRC_VALUE, DEST_VALUE, NEXT_KEY,  IS_DEFAULT) Values ('2', '23', '304', '30', '',  '0');</v>
      </c>
      <c r="M49" t="str">
        <f t="shared" si="1"/>
        <v>Update UFMT_CONV_RULE set (SRC_VALUE, DEST_VALUE, NEXT_KEY,  IS_DEFAULT) = (SELECT '304', '30', '',  '0' FROM DUAL) where CONV_KEY = '2' AND RULE_NUM = '23';</v>
      </c>
    </row>
    <row r="50" spans="1:13" x14ac:dyDescent="0.35">
      <c r="A50" t="s">
        <v>15</v>
      </c>
      <c r="B50" t="s">
        <v>77</v>
      </c>
      <c r="C50" s="2" t="s">
        <v>664</v>
      </c>
      <c r="D50" s="2" t="s">
        <v>92</v>
      </c>
      <c r="F50" t="s">
        <v>13</v>
      </c>
      <c r="J50" t="str">
        <f>VLOOKUP(A50,UFMT_CONVERSION!$A:$G,3,FALSE)</f>
        <v>Account From/To</v>
      </c>
      <c r="L50" t="str">
        <f t="shared" si="0"/>
        <v>Insert into UFMT_CONV_RULE (CONV_KEY, RULE_NUM, SRC_VALUE, DEST_VALUE, NEXT_KEY,  IS_DEFAULT) Values ('2', '24', '305', '30', '',  '0');</v>
      </c>
      <c r="M50" t="str">
        <f t="shared" si="1"/>
        <v>Update UFMT_CONV_RULE set (SRC_VALUE, DEST_VALUE, NEXT_KEY,  IS_DEFAULT) = (SELECT '305', '30', '',  '0' FROM DUAL) where CONV_KEY = '2' AND RULE_NUM = '24';</v>
      </c>
    </row>
    <row r="51" spans="1:13" x14ac:dyDescent="0.35">
      <c r="A51" t="s">
        <v>15</v>
      </c>
      <c r="B51" t="s">
        <v>72</v>
      </c>
      <c r="C51" s="2" t="s">
        <v>666</v>
      </c>
      <c r="D51" s="2" t="s">
        <v>92</v>
      </c>
      <c r="F51" t="s">
        <v>13</v>
      </c>
      <c r="J51" t="str">
        <f>VLOOKUP(A51,UFMT_CONVERSION!$A:$G,3,FALSE)</f>
        <v>Account From/To</v>
      </c>
      <c r="L51" t="str">
        <f t="shared" si="0"/>
        <v>Insert into UFMT_CONV_RULE (CONV_KEY, RULE_NUM, SRC_VALUE, DEST_VALUE, NEXT_KEY,  IS_DEFAULT) Values ('2', '25', '306', '30', '',  '0');</v>
      </c>
      <c r="M51" t="str">
        <f t="shared" si="1"/>
        <v>Update UFMT_CONV_RULE set (SRC_VALUE, DEST_VALUE, NEXT_KEY,  IS_DEFAULT) = (SELECT '306', '30', '',  '0' FROM DUAL) where CONV_KEY = '2' AND RULE_NUM = '25';</v>
      </c>
    </row>
    <row r="52" spans="1:13" x14ac:dyDescent="0.35">
      <c r="A52" t="s">
        <v>15</v>
      </c>
      <c r="B52" t="s">
        <v>82</v>
      </c>
      <c r="C52" s="2" t="s">
        <v>669</v>
      </c>
      <c r="D52" s="2" t="s">
        <v>92</v>
      </c>
      <c r="F52" t="s">
        <v>13</v>
      </c>
      <c r="J52" t="str">
        <f>VLOOKUP(A52,UFMT_CONVERSION!$A:$G,3,FALSE)</f>
        <v>Account From/To</v>
      </c>
      <c r="L52" t="str">
        <f t="shared" si="0"/>
        <v>Insert into UFMT_CONV_RULE (CONV_KEY, RULE_NUM, SRC_VALUE, DEST_VALUE, NEXT_KEY,  IS_DEFAULT) Values ('2', '26', '307', '30', '',  '0');</v>
      </c>
      <c r="M52" t="str">
        <f t="shared" si="1"/>
        <v>Update UFMT_CONV_RULE set (SRC_VALUE, DEST_VALUE, NEXT_KEY,  IS_DEFAULT) = (SELECT '307', '30', '',  '0' FROM DUAL) where CONV_KEY = '2' AND RULE_NUM = '26';</v>
      </c>
    </row>
    <row r="53" spans="1:13" x14ac:dyDescent="0.35">
      <c r="A53" t="s">
        <v>15</v>
      </c>
      <c r="B53" t="s">
        <v>85</v>
      </c>
      <c r="C53" s="2" t="s">
        <v>856</v>
      </c>
      <c r="D53" s="2" t="s">
        <v>92</v>
      </c>
      <c r="F53" t="s">
        <v>13</v>
      </c>
      <c r="J53" t="str">
        <f>VLOOKUP(A53,UFMT_CONVERSION!$A:$G,3,FALSE)</f>
        <v>Account From/To</v>
      </c>
      <c r="L53" t="str">
        <f t="shared" si="0"/>
        <v>Insert into UFMT_CONV_RULE (CONV_KEY, RULE_NUM, SRC_VALUE, DEST_VALUE, NEXT_KEY,  IS_DEFAULT) Values ('2', '27', '308', '30', '',  '0');</v>
      </c>
      <c r="M53" t="str">
        <f t="shared" si="1"/>
        <v>Update UFMT_CONV_RULE set (SRC_VALUE, DEST_VALUE, NEXT_KEY,  IS_DEFAULT) = (SELECT '308', '30', '',  '0' FROM DUAL) where CONV_KEY = '2' AND RULE_NUM = '27';</v>
      </c>
    </row>
    <row r="54" spans="1:13" x14ac:dyDescent="0.35">
      <c r="A54" t="s">
        <v>15</v>
      </c>
      <c r="B54" t="s">
        <v>88</v>
      </c>
      <c r="C54" s="2"/>
      <c r="D54" s="2" t="s">
        <v>181</v>
      </c>
      <c r="F54" t="s">
        <v>12</v>
      </c>
      <c r="J54" t="str">
        <f>VLOOKUP(A54,UFMT_CONVERSION!$A:$G,3,FALSE)</f>
        <v>Account From/To</v>
      </c>
      <c r="L54" t="str">
        <f t="shared" si="0"/>
        <v>Insert into UFMT_CONV_RULE (CONV_KEY, RULE_NUM, SRC_VALUE, DEST_VALUE, NEXT_KEY,  IS_DEFAULT) Values ('2', '28', '', '00', '',  '1');</v>
      </c>
      <c r="M54" t="str">
        <f t="shared" si="1"/>
        <v>Update UFMT_CONV_RULE set (SRC_VALUE, DEST_VALUE, NEXT_KEY,  IS_DEFAULT) = (SELECT '', '00', '',  '1' FROM DUAL) where CONV_KEY = '2' AND RULE_NUM = '28';</v>
      </c>
    </row>
    <row r="55" spans="1:13" x14ac:dyDescent="0.35">
      <c r="A55" t="s">
        <v>17</v>
      </c>
      <c r="B55" t="s">
        <v>12</v>
      </c>
      <c r="C55" s="2"/>
      <c r="D55" s="2" t="s">
        <v>857</v>
      </c>
      <c r="F55" t="s">
        <v>12</v>
      </c>
      <c r="J55" t="str">
        <f>VLOOKUP(A55,UFMT_CONVERSION!$A:$G,3,FALSE)</f>
        <v>YYYYMMDD to YYMMDD</v>
      </c>
      <c r="L55" t="str">
        <f t="shared" si="0"/>
        <v>Insert into UFMT_CONV_RULE (CONV_KEY, RULE_NUM, SRC_VALUE, DEST_VALUE, NEXT_KEY,  IS_DEFAULT) Values ('3', '1', '', '{6:R}', '',  '1');</v>
      </c>
      <c r="M55" t="str">
        <f t="shared" si="1"/>
        <v>Update UFMT_CONV_RULE set (SRC_VALUE, DEST_VALUE, NEXT_KEY,  IS_DEFAULT) = (SELECT '', '{6:R}', '',  '1' FROM DUAL) where CONV_KEY = '3' AND RULE_NUM = '1';</v>
      </c>
    </row>
    <row r="56" spans="1:13" x14ac:dyDescent="0.35">
      <c r="A56" t="s">
        <v>20</v>
      </c>
      <c r="B56" t="s">
        <v>12</v>
      </c>
      <c r="C56" s="2"/>
      <c r="D56" s="2" t="s">
        <v>858</v>
      </c>
      <c r="F56" t="s">
        <v>12</v>
      </c>
      <c r="J56" t="str">
        <f>VLOOKUP(A56,UFMT_CONVERSION!$A:$G,3,FALSE)</f>
        <v>YYYYMMDD to MMDD</v>
      </c>
      <c r="L56" t="str">
        <f t="shared" si="0"/>
        <v>Insert into UFMT_CONV_RULE (CONV_KEY, RULE_NUM, SRC_VALUE, DEST_VALUE, NEXT_KEY,  IS_DEFAULT) Values ('4', '1', '', '{4:R}', '',  '1');</v>
      </c>
      <c r="M56" t="str">
        <f t="shared" si="1"/>
        <v>Update UFMT_CONV_RULE set (SRC_VALUE, DEST_VALUE, NEXT_KEY,  IS_DEFAULT) = (SELECT '', '{4:R}', '',  '1' FROM DUAL) where CONV_KEY = '4' AND RULE_NUM = '1';</v>
      </c>
    </row>
    <row r="57" spans="1:13" x14ac:dyDescent="0.35">
      <c r="A57" t="s">
        <v>23</v>
      </c>
      <c r="B57" t="s">
        <v>12</v>
      </c>
      <c r="C57" s="2"/>
      <c r="D57" s="2" t="s">
        <v>859</v>
      </c>
      <c r="F57" t="s">
        <v>12</v>
      </c>
      <c r="J57" t="str">
        <f>VLOOKUP(A57,UFMT_CONVERSION!$A:$G,3,FALSE)</f>
        <v>YYYYMMDD to YYYY</v>
      </c>
      <c r="L57" t="str">
        <f t="shared" si="0"/>
        <v>Insert into UFMT_CONV_RULE (CONV_KEY, RULE_NUM, SRC_VALUE, DEST_VALUE, NEXT_KEY,  IS_DEFAULT) Values ('5', '1', '', '{4:L}', '',  '1');</v>
      </c>
      <c r="M57" t="str">
        <f t="shared" si="1"/>
        <v>Update UFMT_CONV_RULE set (SRC_VALUE, DEST_VALUE, NEXT_KEY,  IS_DEFAULT) = (SELECT '', '{4:L}', '',  '1' FROM DUAL) where CONV_KEY = '5' AND RULE_NUM = '1';</v>
      </c>
    </row>
    <row r="58" spans="1:13" x14ac:dyDescent="0.35">
      <c r="A58" t="s">
        <v>26</v>
      </c>
      <c r="B58" t="s">
        <v>12</v>
      </c>
      <c r="C58" s="2" t="s">
        <v>145</v>
      </c>
      <c r="D58" s="2" t="s">
        <v>612</v>
      </c>
      <c r="F58" t="s">
        <v>13</v>
      </c>
      <c r="J58" t="str">
        <f>VLOOKUP(A58,UFMT_CONVERSION!$A:$G,3,FALSE)</f>
        <v>SOPP Response code conversion</v>
      </c>
      <c r="L58" t="str">
        <f t="shared" si="0"/>
        <v>Insert into UFMT_CONV_RULE (CONV_KEY, RULE_NUM, SRC_VALUE, DEST_VALUE, NEXT_KEY,  IS_DEFAULT) Values ('6', '1', '800', '-1', '',  '0');</v>
      </c>
      <c r="M58" t="str">
        <f t="shared" si="1"/>
        <v>Update UFMT_CONV_RULE set (SRC_VALUE, DEST_VALUE, NEXT_KEY,  IS_DEFAULT) = (SELECT '800', '-1', '',  '0' FROM DUAL) where CONV_KEY = '6' AND RULE_NUM = '1';</v>
      </c>
    </row>
    <row r="59" spans="1:13" x14ac:dyDescent="0.35">
      <c r="A59" t="s">
        <v>26</v>
      </c>
      <c r="B59" t="s">
        <v>15</v>
      </c>
      <c r="C59" s="2" t="s">
        <v>13</v>
      </c>
      <c r="D59" s="2" t="s">
        <v>612</v>
      </c>
      <c r="F59" t="s">
        <v>13</v>
      </c>
      <c r="J59" t="str">
        <f>VLOOKUP(A59,UFMT_CONVERSION!$A:$G,3,FALSE)</f>
        <v>SOPP Response code conversion</v>
      </c>
      <c r="L59" t="str">
        <f t="shared" si="0"/>
        <v>Insert into UFMT_CONV_RULE (CONV_KEY, RULE_NUM, SRC_VALUE, DEST_VALUE, NEXT_KEY,  IS_DEFAULT) Values ('6', '2', '0', '-1', '',  '0');</v>
      </c>
      <c r="M59" t="str">
        <f t="shared" si="1"/>
        <v>Update UFMT_CONV_RULE set (SRC_VALUE, DEST_VALUE, NEXT_KEY,  IS_DEFAULT) = (SELECT '0', '-1', '',  '0' FROM DUAL) where CONV_KEY = '6' AND RULE_NUM = '2';</v>
      </c>
    </row>
    <row r="60" spans="1:13" x14ac:dyDescent="0.35">
      <c r="A60" t="s">
        <v>26</v>
      </c>
      <c r="B60" t="s">
        <v>17</v>
      </c>
      <c r="C60" s="2" t="s">
        <v>860</v>
      </c>
      <c r="D60" s="2" t="s">
        <v>861</v>
      </c>
      <c r="F60" t="s">
        <v>13</v>
      </c>
      <c r="J60" t="str">
        <f>VLOOKUP(A60,UFMT_CONVERSION!$A:$G,3,FALSE)</f>
        <v>SOPP Response code conversion</v>
      </c>
      <c r="L60" t="str">
        <f t="shared" si="0"/>
        <v>Insert into UFMT_CONV_RULE (CONV_KEY, RULE_NUM, SRC_VALUE, DEST_VALUE, NEXT_KEY,  IS_DEFAULT) Values ('6', '3', '005', '902', '',  '0');</v>
      </c>
      <c r="M60" t="str">
        <f t="shared" si="1"/>
        <v>Update UFMT_CONV_RULE set (SRC_VALUE, DEST_VALUE, NEXT_KEY,  IS_DEFAULT) = (SELECT '005', '902', '',  '0' FROM DUAL) where CONV_KEY = '6' AND RULE_NUM = '3';</v>
      </c>
    </row>
    <row r="61" spans="1:13" x14ac:dyDescent="0.35">
      <c r="A61" t="s">
        <v>26</v>
      </c>
      <c r="B61" t="s">
        <v>20</v>
      </c>
      <c r="C61" s="2"/>
      <c r="D61" s="2" t="s">
        <v>861</v>
      </c>
      <c r="F61" t="s">
        <v>12</v>
      </c>
      <c r="J61" t="str">
        <f>VLOOKUP(A61,UFMT_CONVERSION!$A:$G,3,FALSE)</f>
        <v>SOPP Response code conversion</v>
      </c>
      <c r="L61" t="str">
        <f t="shared" si="0"/>
        <v>Insert into UFMT_CONV_RULE (CONV_KEY, RULE_NUM, SRC_VALUE, DEST_VALUE, NEXT_KEY,  IS_DEFAULT) Values ('6', '4', '', '902', '',  '1');</v>
      </c>
      <c r="M61" t="str">
        <f t="shared" si="1"/>
        <v>Update UFMT_CONV_RULE set (SRC_VALUE, DEST_VALUE, NEXT_KEY,  IS_DEFAULT) = (SELECT '', '902', '',  '1' FROM DUAL) where CONV_KEY = '6' AND RULE_NUM = '4';</v>
      </c>
    </row>
    <row r="62" spans="1:13" x14ac:dyDescent="0.35">
      <c r="A62" t="s">
        <v>26</v>
      </c>
      <c r="B62" t="s">
        <v>23</v>
      </c>
      <c r="C62" s="2" t="s">
        <v>75</v>
      </c>
      <c r="D62" s="2" t="s">
        <v>862</v>
      </c>
      <c r="F62" t="s">
        <v>13</v>
      </c>
      <c r="J62" t="str">
        <f>VLOOKUP(A62,UFMT_CONVERSION!$A:$G,3,FALSE)</f>
        <v>SOPP Response code conversion</v>
      </c>
      <c r="L62" t="str">
        <f t="shared" si="0"/>
        <v>Insert into UFMT_CONV_RULE (CONV_KEY, RULE_NUM, SRC_VALUE, DEST_VALUE, NEXT_KEY,  IS_DEFAULT) Values ('6', '5', '116', '915', '',  '0');</v>
      </c>
      <c r="M62" t="str">
        <f t="shared" si="1"/>
        <v>Update UFMT_CONV_RULE set (SRC_VALUE, DEST_VALUE, NEXT_KEY,  IS_DEFAULT) = (SELECT '116', '915', '',  '0' FROM DUAL) where CONV_KEY = '6' AND RULE_NUM = '5';</v>
      </c>
    </row>
    <row r="63" spans="1:13" x14ac:dyDescent="0.35">
      <c r="A63" t="s">
        <v>26</v>
      </c>
      <c r="B63" t="s">
        <v>26</v>
      </c>
      <c r="C63" s="2" t="s">
        <v>774</v>
      </c>
      <c r="D63" s="2" t="s">
        <v>863</v>
      </c>
      <c r="F63" t="s">
        <v>13</v>
      </c>
      <c r="J63" t="str">
        <f>VLOOKUP(A63,UFMT_CONVERSION!$A:$G,3,FALSE)</f>
        <v>SOPP Response code conversion</v>
      </c>
      <c r="L63" t="str">
        <f t="shared" si="0"/>
        <v>Insert into UFMT_CONV_RULE (CONV_KEY, RULE_NUM, SRC_VALUE, DEST_VALUE, NEXT_KEY,  IS_DEFAULT) Values ('6', '6', '100', '928', '',  '0');</v>
      </c>
      <c r="M63" t="str">
        <f t="shared" si="1"/>
        <v>Update UFMT_CONV_RULE set (SRC_VALUE, DEST_VALUE, NEXT_KEY,  IS_DEFAULT) = (SELECT '100', '928', '',  '0' FROM DUAL) where CONV_KEY = '6' AND RULE_NUM = '6';</v>
      </c>
    </row>
    <row r="64" spans="1:13" x14ac:dyDescent="0.35">
      <c r="A64" t="s">
        <v>26</v>
      </c>
      <c r="B64" t="s">
        <v>29</v>
      </c>
      <c r="C64" s="2" t="s">
        <v>864</v>
      </c>
      <c r="D64" s="2" t="s">
        <v>863</v>
      </c>
      <c r="F64" t="s">
        <v>13</v>
      </c>
      <c r="J64" t="str">
        <f>VLOOKUP(A64,UFMT_CONVERSION!$A:$G,3,FALSE)</f>
        <v>SOPP Response code conversion</v>
      </c>
      <c r="L64" t="str">
        <f t="shared" si="0"/>
        <v>Insert into UFMT_CONV_RULE (CONV_KEY, RULE_NUM, SRC_VALUE, DEST_VALUE, NEXT_KEY,  IS_DEFAULT) Values ('6', '7', '062', '928', '',  '0');</v>
      </c>
      <c r="M64" t="str">
        <f t="shared" si="1"/>
        <v>Update UFMT_CONV_RULE set (SRC_VALUE, DEST_VALUE, NEXT_KEY,  IS_DEFAULT) = (SELECT '062', '928', '',  '0' FROM DUAL) where CONV_KEY = '6' AND RULE_NUM = '7';</v>
      </c>
    </row>
    <row r="65" spans="1:13" x14ac:dyDescent="0.35">
      <c r="A65" t="s">
        <v>29</v>
      </c>
      <c r="B65" t="s">
        <v>12</v>
      </c>
      <c r="C65" s="2"/>
      <c r="D65" s="2" t="s">
        <v>865</v>
      </c>
      <c r="F65" t="s">
        <v>12</v>
      </c>
      <c r="J65" t="str">
        <f>VLOOKUP(A65,UFMT_CONVERSION!$A:$G,3,FALSE)</f>
        <v>Add leading zero to HHMMSS</v>
      </c>
      <c r="L65" t="str">
        <f t="shared" si="0"/>
        <v>Insert into UFMT_CONV_RULE (CONV_KEY, RULE_NUM, SRC_VALUE, DEST_VALUE, NEXT_KEY,  IS_DEFAULT) Values ('7', '1', '', '{6:R:0:0}', '',  '1');</v>
      </c>
      <c r="M65" t="str">
        <f t="shared" si="1"/>
        <v>Update UFMT_CONV_RULE set (SRC_VALUE, DEST_VALUE, NEXT_KEY,  IS_DEFAULT) = (SELECT '', '{6:R:0:0}', '',  '1' FROM DUAL) where CONV_KEY = '7' AND RULE_NUM = '1';</v>
      </c>
    </row>
    <row r="66" spans="1:13" x14ac:dyDescent="0.35">
      <c r="A66" t="s">
        <v>32</v>
      </c>
      <c r="B66" t="s">
        <v>12</v>
      </c>
      <c r="C66" s="2"/>
      <c r="D66" s="2" t="s">
        <v>866</v>
      </c>
      <c r="F66" t="s">
        <v>12</v>
      </c>
      <c r="J66" t="str">
        <f>VLOOKUP(A66,UFMT_CONVERSION!$A:$G,3,FALSE)</f>
        <v>Get first 17 from DE48 as Ledg Bal</v>
      </c>
      <c r="L66" t="str">
        <f t="shared" si="0"/>
        <v>Insert into UFMT_CONV_RULE (CONV_KEY, RULE_NUM, SRC_VALUE, DEST_VALUE, NEXT_KEY,  IS_DEFAULT) Values ('8', '1', '', '{17:L:0}', '',  '1');</v>
      </c>
      <c r="M66" t="str">
        <f t="shared" si="1"/>
        <v>Update UFMT_CONV_RULE set (SRC_VALUE, DEST_VALUE, NEXT_KEY,  IS_DEFAULT) = (SELECT '', '{17:L:0}', '',  '1' FROM DUAL) where CONV_KEY = '8' AND RULE_NUM = '1';</v>
      </c>
    </row>
    <row r="67" spans="1:13" x14ac:dyDescent="0.35">
      <c r="A67" t="s">
        <v>35</v>
      </c>
      <c r="B67" t="s">
        <v>12</v>
      </c>
      <c r="C67" s="2"/>
      <c r="D67" s="2" t="s">
        <v>867</v>
      </c>
      <c r="F67" t="s">
        <v>12</v>
      </c>
      <c r="J67" t="str">
        <f>VLOOKUP(A67,UFMT_CONVERSION!$A:$G,3,FALSE)</f>
        <v>Get second 17 from DE48 as NET Bal</v>
      </c>
      <c r="L67" t="str">
        <f t="shared" si="0"/>
        <v>Insert into UFMT_CONV_RULE (CONV_KEY, RULE_NUM, SRC_VALUE, DEST_VALUE, NEXT_KEY,  IS_DEFAULT) Values ('9', '1', '', '{17:L:17}', '',  '1');</v>
      </c>
      <c r="M67" t="str">
        <f t="shared" si="1"/>
        <v>Update UFMT_CONV_RULE set (SRC_VALUE, DEST_VALUE, NEXT_KEY,  IS_DEFAULT) = (SELECT '', '{17:L:17}', '',  '1' FROM DUAL) where CONV_KEY = '9' AND RULE_NUM = '1';</v>
      </c>
    </row>
    <row r="68" spans="1:13" x14ac:dyDescent="0.35">
      <c r="A68" t="s">
        <v>37</v>
      </c>
      <c r="B68" t="s">
        <v>12</v>
      </c>
      <c r="C68" s="2"/>
      <c r="D68" s="2" t="s">
        <v>868</v>
      </c>
      <c r="F68" t="s">
        <v>12</v>
      </c>
      <c r="J68" t="str">
        <f>VLOOKUP(A68,UFMT_CONVERSION!$A:$G,3,FALSE)</f>
        <v>Get sign from DE48</v>
      </c>
      <c r="L68" t="str">
        <f t="shared" ref="L68:L131" si="2">"Insert into UFMT_CONV_RULE (CONV_KEY, RULE_NUM, SRC_VALUE, DEST_VALUE, NEXT_KEY,  IS_DEFAULT) Values ('"&amp;A68&amp;"', '"&amp;B68&amp;"', '"&amp;C68&amp;"', '"&amp;D68&amp;"', '"&amp;E68&amp;"',  '"&amp;F68&amp;"');"</f>
        <v>Insert into UFMT_CONV_RULE (CONV_KEY, RULE_NUM, SRC_VALUE, DEST_VALUE, NEXT_KEY,  IS_DEFAULT) Values ('10', '1', '', '{1:L}', '',  '1');</v>
      </c>
      <c r="M68" t="str">
        <f t="shared" ref="M68:M131" si="3">"Update UFMT_CONV_RULE set (SRC_VALUE, DEST_VALUE, NEXT_KEY,  IS_DEFAULT) = (SELECT '"&amp;C68&amp;"', '"&amp;D68&amp;"', '"&amp;E68&amp;"',  '"&amp;F68&amp;"' FROM DUAL) where CONV_KEY = '"&amp;A68&amp;"' AND RULE_NUM = '"&amp;B68&amp;"';"</f>
        <v>Update UFMT_CONV_RULE set (SRC_VALUE, DEST_VALUE, NEXT_KEY,  IS_DEFAULT) = (SELECT '', '{1:L}', '',  '1' FROM DUAL) where CONV_KEY = '10' AND RULE_NUM = '1';</v>
      </c>
    </row>
    <row r="69" spans="1:13" x14ac:dyDescent="0.35">
      <c r="A69" t="s">
        <v>40</v>
      </c>
      <c r="B69" t="s">
        <v>12</v>
      </c>
      <c r="C69" s="2"/>
      <c r="D69" s="2" t="s">
        <v>869</v>
      </c>
      <c r="F69" t="s">
        <v>12</v>
      </c>
      <c r="J69" t="str">
        <f>VLOOKUP(A69,UFMT_CONVERSION!$A:$G,3,FALSE)</f>
        <v>Change sign</v>
      </c>
      <c r="L69" t="str">
        <f t="shared" si="2"/>
        <v>Insert into UFMT_CONV_RULE (CONV_KEY, RULE_NUM, SRC_VALUE, DEST_VALUE, NEXT_KEY,  IS_DEFAULT) Values ('11', '1', '', '{57}*-1', '',  '1');</v>
      </c>
      <c r="M69" t="str">
        <f t="shared" si="3"/>
        <v>Update UFMT_CONV_RULE set (SRC_VALUE, DEST_VALUE, NEXT_KEY,  IS_DEFAULT) = (SELECT '', '{57}*-1', '',  '1' FROM DUAL) where CONV_KEY = '11' AND RULE_NUM = '1';</v>
      </c>
    </row>
    <row r="70" spans="1:13" x14ac:dyDescent="0.35">
      <c r="A70" t="s">
        <v>44</v>
      </c>
      <c r="B70" t="s">
        <v>12</v>
      </c>
      <c r="C70" s="2" t="s">
        <v>397</v>
      </c>
      <c r="D70" s="2" t="s">
        <v>870</v>
      </c>
      <c r="F70" t="s">
        <v>13</v>
      </c>
      <c r="J70" t="str">
        <f>VLOOKUP(A70,UFMT_CONVERSION!$A:$G,3,FALSE)</f>
        <v>Transaction to MTI for DE56</v>
      </c>
      <c r="L70" t="str">
        <f t="shared" si="2"/>
        <v>Insert into UFMT_CONV_RULE (CONV_KEY, RULE_NUM, SRC_VALUE, DEST_VALUE, NEXT_KEY,  IS_DEFAULT) Values ('13', '1', '700', '1200', '',  '0');</v>
      </c>
      <c r="M70" t="str">
        <f t="shared" si="3"/>
        <v>Update UFMT_CONV_RULE set (SRC_VALUE, DEST_VALUE, NEXT_KEY,  IS_DEFAULT) = (SELECT '700', '1200', '',  '0' FROM DUAL) where CONV_KEY = '13' AND RULE_NUM = '1';</v>
      </c>
    </row>
    <row r="71" spans="1:13" x14ac:dyDescent="0.35">
      <c r="A71" t="s">
        <v>44</v>
      </c>
      <c r="B71" t="s">
        <v>15</v>
      </c>
      <c r="C71" s="2" t="s">
        <v>845</v>
      </c>
      <c r="D71" s="2" t="s">
        <v>870</v>
      </c>
      <c r="F71" t="s">
        <v>13</v>
      </c>
      <c r="J71" t="str">
        <f>VLOOKUP(A71,UFMT_CONVERSION!$A:$G,3,FALSE)</f>
        <v>Transaction to MTI for DE56</v>
      </c>
      <c r="L71" t="str">
        <f t="shared" si="2"/>
        <v>Insert into UFMT_CONV_RULE (CONV_KEY, RULE_NUM, SRC_VALUE, DEST_VALUE, NEXT_KEY,  IS_DEFAULT) Values ('13', '2', '774', '1200', '',  '0');</v>
      </c>
      <c r="M71" t="str">
        <f t="shared" si="3"/>
        <v>Update UFMT_CONV_RULE set (SRC_VALUE, DEST_VALUE, NEXT_KEY,  IS_DEFAULT) = (SELECT '774', '1200', '',  '0' FROM DUAL) where CONV_KEY = '13' AND RULE_NUM = '2';</v>
      </c>
    </row>
    <row r="72" spans="1:13" x14ac:dyDescent="0.35">
      <c r="A72" t="s">
        <v>44</v>
      </c>
      <c r="B72" t="s">
        <v>17</v>
      </c>
      <c r="C72" s="2" t="s">
        <v>847</v>
      </c>
      <c r="D72" s="2" t="s">
        <v>870</v>
      </c>
      <c r="F72" t="s">
        <v>13</v>
      </c>
      <c r="J72" t="str">
        <f>VLOOKUP(A72,UFMT_CONVERSION!$A:$G,3,FALSE)</f>
        <v>Transaction to MTI for DE56</v>
      </c>
      <c r="L72" t="str">
        <f t="shared" si="2"/>
        <v>Insert into UFMT_CONV_RULE (CONV_KEY, RULE_NUM, SRC_VALUE, DEST_VALUE, NEXT_KEY,  IS_DEFAULT) Values ('13', '3', '777', '1200', '',  '0');</v>
      </c>
      <c r="M72" t="str">
        <f t="shared" si="3"/>
        <v>Update UFMT_CONV_RULE set (SRC_VALUE, DEST_VALUE, NEXT_KEY,  IS_DEFAULT) = (SELECT '777', '1200', '',  '0' FROM DUAL) where CONV_KEY = '13' AND RULE_NUM = '3';</v>
      </c>
    </row>
    <row r="73" spans="1:13" x14ac:dyDescent="0.35">
      <c r="A73" t="s">
        <v>44</v>
      </c>
      <c r="B73" t="s">
        <v>20</v>
      </c>
      <c r="C73" s="2" t="s">
        <v>310</v>
      </c>
      <c r="D73" s="2" t="s">
        <v>870</v>
      </c>
      <c r="F73" t="s">
        <v>13</v>
      </c>
      <c r="J73" t="str">
        <f>VLOOKUP(A73,UFMT_CONVERSION!$A:$G,3,FALSE)</f>
        <v>Transaction to MTI for DE56</v>
      </c>
      <c r="L73" t="str">
        <f t="shared" si="2"/>
        <v>Insert into UFMT_CONV_RULE (CONV_KEY, RULE_NUM, SRC_VALUE, DEST_VALUE, NEXT_KEY,  IS_DEFAULT) Values ('13', '4', '618', '1200', '',  '0');</v>
      </c>
      <c r="M73" t="str">
        <f t="shared" si="3"/>
        <v>Update UFMT_CONV_RULE set (SRC_VALUE, DEST_VALUE, NEXT_KEY,  IS_DEFAULT) = (SELECT '618', '1200', '',  '0' FROM DUAL) where CONV_KEY = '13' AND RULE_NUM = '4';</v>
      </c>
    </row>
    <row r="74" spans="1:13" x14ac:dyDescent="0.35">
      <c r="A74" t="s">
        <v>44</v>
      </c>
      <c r="B74" t="s">
        <v>23</v>
      </c>
      <c r="C74" s="2"/>
      <c r="D74" s="2" t="s">
        <v>870</v>
      </c>
      <c r="F74" t="s">
        <v>12</v>
      </c>
      <c r="J74" t="str">
        <f>VLOOKUP(A74,UFMT_CONVERSION!$A:$G,3,FALSE)</f>
        <v>Transaction to MTI for DE56</v>
      </c>
      <c r="L74" t="str">
        <f t="shared" si="2"/>
        <v>Insert into UFMT_CONV_RULE (CONV_KEY, RULE_NUM, SRC_VALUE, DEST_VALUE, NEXT_KEY,  IS_DEFAULT) Values ('13', '5', '', '1200', '',  '1');</v>
      </c>
      <c r="M74" t="str">
        <f t="shared" si="3"/>
        <v>Update UFMT_CONV_RULE set (SRC_VALUE, DEST_VALUE, NEXT_KEY,  IS_DEFAULT) = (SELECT '', '1200', '',  '1' FROM DUAL) where CONV_KEY = '13' AND RULE_NUM = '5';</v>
      </c>
    </row>
    <row r="75" spans="1:13" x14ac:dyDescent="0.35">
      <c r="A75" t="s">
        <v>47</v>
      </c>
      <c r="B75" t="s">
        <v>12</v>
      </c>
      <c r="C75" s="2" t="s">
        <v>871</v>
      </c>
      <c r="D75" s="2" t="s">
        <v>872</v>
      </c>
      <c r="F75" t="s">
        <v>13</v>
      </c>
      <c r="J75" t="str">
        <f>VLOOKUP(A75,UFMT_CONVERSION!$A:$G,3,FALSE)</f>
        <v>ACQ. inst_id conversion for DE56</v>
      </c>
      <c r="L75" t="str">
        <f t="shared" si="2"/>
        <v>Insert into UFMT_CONV_RULE (CONV_KEY, RULE_NUM, SRC_VALUE, DEST_VALUE, NEXT_KEY,  IS_DEFAULT) Values ('14', '1', '437371', '06437371', '',  '0');</v>
      </c>
      <c r="M75" t="str">
        <f t="shared" si="3"/>
        <v>Update UFMT_CONV_RULE set (SRC_VALUE, DEST_VALUE, NEXT_KEY,  IS_DEFAULT) = (SELECT '437371', '06437371', '',  '0' FROM DUAL) where CONV_KEY = '14' AND RULE_NUM = '1';</v>
      </c>
    </row>
    <row r="76" spans="1:13" x14ac:dyDescent="0.35">
      <c r="A76" t="s">
        <v>50</v>
      </c>
      <c r="B76" t="s">
        <v>12</v>
      </c>
      <c r="C76" s="2" t="s">
        <v>397</v>
      </c>
      <c r="D76" s="2" t="s">
        <v>50</v>
      </c>
      <c r="F76" t="s">
        <v>13</v>
      </c>
      <c r="J76" t="str">
        <f>VLOOKUP(A76,UFMT_CONVERSION!$A:$G,3,FALSE)</f>
        <v>Transaction to processing code for Rever</v>
      </c>
      <c r="L76" t="str">
        <f t="shared" si="2"/>
        <v>Insert into UFMT_CONV_RULE (CONV_KEY, RULE_NUM, SRC_VALUE, DEST_VALUE, NEXT_KEY,  IS_DEFAULT) Values ('15', '1', '700', '15', '',  '0');</v>
      </c>
      <c r="M76" t="str">
        <f t="shared" si="3"/>
        <v>Update UFMT_CONV_RULE set (SRC_VALUE, DEST_VALUE, NEXT_KEY,  IS_DEFAULT) = (SELECT '700', '15', '',  '0' FROM DUAL) where CONV_KEY = '15' AND RULE_NUM = '1';</v>
      </c>
    </row>
    <row r="77" spans="1:13" x14ac:dyDescent="0.35">
      <c r="A77" t="s">
        <v>50</v>
      </c>
      <c r="B77" t="s">
        <v>15</v>
      </c>
      <c r="C77" s="2" t="s">
        <v>845</v>
      </c>
      <c r="D77" s="2" t="s">
        <v>873</v>
      </c>
      <c r="F77" t="s">
        <v>13</v>
      </c>
      <c r="J77" t="str">
        <f>VLOOKUP(A77,UFMT_CONVERSION!$A:$G,3,FALSE)</f>
        <v>Transaction to processing code for Rever</v>
      </c>
      <c r="L77" t="str">
        <f t="shared" si="2"/>
        <v>Insert into UFMT_CONV_RULE (CONV_KEY, RULE_NUM, SRC_VALUE, DEST_VALUE, NEXT_KEY,  IS_DEFAULT) Values ('15', '2', '774', '02', '',  '0');</v>
      </c>
      <c r="M77" t="str">
        <f t="shared" si="3"/>
        <v>Update UFMT_CONV_RULE set (SRC_VALUE, DEST_VALUE, NEXT_KEY,  IS_DEFAULT) = (SELECT '774', '02', '',  '0' FROM DUAL) where CONV_KEY = '15' AND RULE_NUM = '2';</v>
      </c>
    </row>
    <row r="78" spans="1:13" x14ac:dyDescent="0.35">
      <c r="A78" t="s">
        <v>53</v>
      </c>
      <c r="B78" t="s">
        <v>12</v>
      </c>
      <c r="C78" s="2"/>
      <c r="D78" s="2" t="s">
        <v>12</v>
      </c>
      <c r="F78" t="s">
        <v>12</v>
      </c>
      <c r="J78" t="str">
        <f>VLOOKUP(A78,UFMT_CONVERSION!$A:$G,3,FALSE)</f>
        <v>Define 1 if reversal</v>
      </c>
      <c r="L78" t="str">
        <f t="shared" si="2"/>
        <v>Insert into UFMT_CONV_RULE (CONV_KEY, RULE_NUM, SRC_VALUE, DEST_VALUE, NEXT_KEY,  IS_DEFAULT) Values ('16', '1', '', '1', '',  '1');</v>
      </c>
      <c r="M78" t="str">
        <f t="shared" si="3"/>
        <v>Update UFMT_CONV_RULE set (SRC_VALUE, DEST_VALUE, NEXT_KEY,  IS_DEFAULT) = (SELECT '', '1', '',  '1' FROM DUAL) where CONV_KEY = '16' AND RULE_NUM = '1';</v>
      </c>
    </row>
    <row r="79" spans="1:13" x14ac:dyDescent="0.35">
      <c r="A79" t="s">
        <v>56</v>
      </c>
      <c r="B79" t="s">
        <v>12</v>
      </c>
      <c r="C79" s="2" t="s">
        <v>588</v>
      </c>
      <c r="D79" s="2" t="s">
        <v>343</v>
      </c>
      <c r="F79" t="s">
        <v>13</v>
      </c>
      <c r="J79" t="str">
        <f>VLOOKUP(A79,UFMT_CONVERSION!$A:$G,3,FALSE)</f>
        <v>ACQ. inst_id conversion for DE32</v>
      </c>
      <c r="L79" t="str">
        <f t="shared" si="2"/>
        <v>Insert into UFMT_CONV_RULE (CONV_KEY, RULE_NUM, SRC_VALUE, DEST_VALUE, NEXT_KEY,  IS_DEFAULT) Values ('17', '1', '1001', '911601', '',  '0');</v>
      </c>
      <c r="M79" t="str">
        <f t="shared" si="3"/>
        <v>Update UFMT_CONV_RULE set (SRC_VALUE, DEST_VALUE, NEXT_KEY,  IS_DEFAULT) = (SELECT '1001', '911601', '',  '0' FROM DUAL) where CONV_KEY = '17' AND RULE_NUM = '1';</v>
      </c>
    </row>
    <row r="80" spans="1:13" x14ac:dyDescent="0.35">
      <c r="A80" t="s">
        <v>56</v>
      </c>
      <c r="B80" t="s">
        <v>15</v>
      </c>
      <c r="C80" s="2" t="s">
        <v>874</v>
      </c>
      <c r="D80" s="2" t="s">
        <v>875</v>
      </c>
      <c r="F80" t="s">
        <v>13</v>
      </c>
      <c r="J80" t="str">
        <f>VLOOKUP(A80,UFMT_CONVERSION!$A:$G,3,FALSE)</f>
        <v>ACQ. inst_id conversion for DE32</v>
      </c>
      <c r="L80" t="str">
        <f t="shared" si="2"/>
        <v>Insert into UFMT_CONV_RULE (CONV_KEY, RULE_NUM, SRC_VALUE, DEST_VALUE, NEXT_KEY,  IS_DEFAULT) Values ('17', '2', '1002', '941801', '',  '0');</v>
      </c>
      <c r="M80" t="str">
        <f t="shared" si="3"/>
        <v>Update UFMT_CONV_RULE set (SRC_VALUE, DEST_VALUE, NEXT_KEY,  IS_DEFAULT) = (SELECT '1002', '941801', '',  '0' FROM DUAL) where CONV_KEY = '17' AND RULE_NUM = '2';</v>
      </c>
    </row>
    <row r="81" spans="1:13" x14ac:dyDescent="0.35">
      <c r="A81" t="s">
        <v>59</v>
      </c>
      <c r="B81" t="s">
        <v>12</v>
      </c>
      <c r="C81" s="2"/>
      <c r="D81" s="2" t="s">
        <v>876</v>
      </c>
      <c r="F81" t="s">
        <v>12</v>
      </c>
      <c r="J81" t="str">
        <f>VLOOKUP(A81,UFMT_CONVERSION!$A:$G,3,FALSE)</f>
        <v>Custom Function get_fee_DE46</v>
      </c>
      <c r="L81" t="str">
        <f t="shared" si="2"/>
        <v>Insert into UFMT_CONV_RULE (CONV_KEY, RULE_NUM, SRC_VALUE, DEST_VALUE, NEXT_KEY,  IS_DEFAULT) Values ('18', '1', '', 'get_fee_DE46', '',  '1');</v>
      </c>
      <c r="M81" t="str">
        <f t="shared" si="3"/>
        <v>Update UFMT_CONV_RULE set (SRC_VALUE, DEST_VALUE, NEXT_KEY,  IS_DEFAULT) = (SELECT '', 'get_fee_DE46', '',  '1' FROM DUAL) where CONV_KEY = '18' AND RULE_NUM = '1';</v>
      </c>
    </row>
    <row r="82" spans="1:13" x14ac:dyDescent="0.35">
      <c r="A82" t="s">
        <v>62</v>
      </c>
      <c r="B82" t="s">
        <v>12</v>
      </c>
      <c r="C82" s="2"/>
      <c r="D82" s="2" t="s">
        <v>877</v>
      </c>
      <c r="F82" t="s">
        <v>12</v>
      </c>
      <c r="J82" t="str">
        <f>VLOOKUP(A82,UFMT_CONVERSION!$A:$G,3,FALSE)</f>
        <v>Custom Function setup_DE46</v>
      </c>
      <c r="L82" t="str">
        <f t="shared" si="2"/>
        <v>Insert into UFMT_CONV_RULE (CONV_KEY, RULE_NUM, SRC_VALUE, DEST_VALUE, NEXT_KEY,  IS_DEFAULT) Values ('19', '1', '', 'setup_DE6', '',  '1');</v>
      </c>
      <c r="M82" t="str">
        <f t="shared" si="3"/>
        <v>Update UFMT_CONV_RULE set (SRC_VALUE, DEST_VALUE, NEXT_KEY,  IS_DEFAULT) = (SELECT '', 'setup_DE6', '',  '1' FROM DUAL) where CONV_KEY = '19' AND RULE_NUM = '1';</v>
      </c>
    </row>
    <row r="83" spans="1:13" x14ac:dyDescent="0.35">
      <c r="A83" t="s">
        <v>65</v>
      </c>
      <c r="B83" t="s">
        <v>12</v>
      </c>
      <c r="C83" s="2" t="s">
        <v>878</v>
      </c>
      <c r="D83" s="2" t="s">
        <v>848</v>
      </c>
      <c r="F83" t="s">
        <v>13</v>
      </c>
      <c r="J83" t="str">
        <f>VLOOKUP(A83,UFMT_CONVERSION!$A:$G,3,FALSE)</f>
        <v>ACQ. inst_id conversion for DE67</v>
      </c>
      <c r="L83" t="str">
        <f t="shared" si="2"/>
        <v>Insert into UFMT_CONV_RULE (CONV_KEY, RULE_NUM, SRC_VALUE, DEST_VALUE, NEXT_KEY,  IS_DEFAULT) Values ('20', '1', '9997', '01', '',  '0');</v>
      </c>
      <c r="M83" t="str">
        <f t="shared" si="3"/>
        <v>Update UFMT_CONV_RULE set (SRC_VALUE, DEST_VALUE, NEXT_KEY,  IS_DEFAULT) = (SELECT '9997', '01', '',  '0' FROM DUAL) where CONV_KEY = '20' AND RULE_NUM = '1';</v>
      </c>
    </row>
    <row r="84" spans="1:13" x14ac:dyDescent="0.35">
      <c r="A84" t="s">
        <v>65</v>
      </c>
      <c r="B84" t="s">
        <v>15</v>
      </c>
      <c r="C84" s="2" t="s">
        <v>879</v>
      </c>
      <c r="D84" s="2" t="s">
        <v>74</v>
      </c>
      <c r="F84" t="s">
        <v>13</v>
      </c>
      <c r="J84" t="str">
        <f>VLOOKUP(A84,UFMT_CONVERSION!$A:$G,3,FALSE)</f>
        <v>ACQ. inst_id conversion for DE67</v>
      </c>
      <c r="L84" t="str">
        <f t="shared" si="2"/>
        <v>Insert into UFMT_CONV_RULE (CONV_KEY, RULE_NUM, SRC_VALUE, DEST_VALUE, NEXT_KEY,  IS_DEFAULT) Values ('20', '2', '9951', '23', '',  '0');</v>
      </c>
      <c r="M84" t="str">
        <f t="shared" si="3"/>
        <v>Update UFMT_CONV_RULE set (SRC_VALUE, DEST_VALUE, NEXT_KEY,  IS_DEFAULT) = (SELECT '9951', '23', '',  '0' FROM DUAL) where CONV_KEY = '20' AND RULE_NUM = '2';</v>
      </c>
    </row>
    <row r="85" spans="1:13" x14ac:dyDescent="0.35">
      <c r="A85" t="s">
        <v>68</v>
      </c>
      <c r="B85" t="s">
        <v>12</v>
      </c>
      <c r="C85" s="2"/>
      <c r="D85" s="2" t="s">
        <v>880</v>
      </c>
      <c r="F85" t="s">
        <v>12</v>
      </c>
      <c r="J85" t="str">
        <f>VLOOKUP(A85,UFMT_CONVERSION!$A:$G,3,FALSE)</f>
        <v>Custom Function add_two_digit_size</v>
      </c>
      <c r="L85" t="str">
        <f t="shared" si="2"/>
        <v>Insert into UFMT_CONV_RULE (CONV_KEY, RULE_NUM, SRC_VALUE, DEST_VALUE, NEXT_KEY,  IS_DEFAULT) Values ('21', '1', '', 'add_two_digit_size', '',  '1');</v>
      </c>
      <c r="M85" t="str">
        <f t="shared" si="3"/>
        <v>Update UFMT_CONV_RULE set (SRC_VALUE, DEST_VALUE, NEXT_KEY,  IS_DEFAULT) = (SELECT '', 'add_two_digit_size', '',  '1' FROM DUAL) where CONV_KEY = '21' AND RULE_NUM = '1';</v>
      </c>
    </row>
    <row r="86" spans="1:13" x14ac:dyDescent="0.35">
      <c r="A86" t="s">
        <v>71</v>
      </c>
      <c r="B86" t="s">
        <v>12</v>
      </c>
      <c r="C86" s="2"/>
      <c r="D86" s="2" t="s">
        <v>881</v>
      </c>
      <c r="F86" t="s">
        <v>12</v>
      </c>
      <c r="J86" t="str">
        <f>VLOOKUP(A86,UFMT_CONVERSION!$A:$G,3,FALSE)</f>
        <v>Custom function get time</v>
      </c>
      <c r="L86" t="str">
        <f t="shared" si="2"/>
        <v>Insert into UFMT_CONV_RULE (CONV_KEY, RULE_NUM, SRC_VALUE, DEST_VALUE, NEXT_KEY,  IS_DEFAULT) Values ('22', '1', '', 'get_time_for_de56', '',  '1');</v>
      </c>
      <c r="M86" t="str">
        <f t="shared" si="3"/>
        <v>Update UFMT_CONV_RULE set (SRC_VALUE, DEST_VALUE, NEXT_KEY,  IS_DEFAULT) = (SELECT '', 'get_time_for_de56', '',  '1' FROM DUAL) where CONV_KEY = '22' AND RULE_NUM = '1';</v>
      </c>
    </row>
    <row r="87" spans="1:13" x14ac:dyDescent="0.35">
      <c r="A87" t="s">
        <v>74</v>
      </c>
      <c r="B87" t="s">
        <v>12</v>
      </c>
      <c r="C87" s="2"/>
      <c r="D87" s="2" t="s">
        <v>882</v>
      </c>
      <c r="F87" t="s">
        <v>12</v>
      </c>
      <c r="J87" t="str">
        <f>VLOOKUP(A87,UFMT_CONVERSION!$A:$G,3,FALSE)</f>
        <v>Cut track2 ; etc.</v>
      </c>
      <c r="L87" t="str">
        <f t="shared" si="2"/>
        <v>Insert into UFMT_CONV_RULE (CONV_KEY, RULE_NUM, SRC_VALUE, DEST_VALUE, NEXT_KEY,  IS_DEFAULT) Values ('23', '1', '', '{37:L:1:0}', '',  '1');</v>
      </c>
      <c r="M87" t="str">
        <f t="shared" si="3"/>
        <v>Update UFMT_CONV_RULE set (SRC_VALUE, DEST_VALUE, NEXT_KEY,  IS_DEFAULT) = (SELECT '', '{37:L:1:0}', '',  '1' FROM DUAL) where CONV_KEY = '23' AND RULE_NUM = '1';</v>
      </c>
    </row>
    <row r="88" spans="1:13" x14ac:dyDescent="0.35">
      <c r="A88" t="s">
        <v>77</v>
      </c>
      <c r="B88" t="s">
        <v>12</v>
      </c>
      <c r="C88" s="2"/>
      <c r="D88" s="2" t="s">
        <v>883</v>
      </c>
      <c r="F88" t="s">
        <v>12</v>
      </c>
      <c r="J88" t="str">
        <f>VLOOKUP(A88,UFMT_CONVERSION!$A:$G,3,FALSE)</f>
        <v>Get balance currency from DE48</v>
      </c>
      <c r="L88" t="str">
        <f t="shared" si="2"/>
        <v>Insert into UFMT_CONV_RULE (CONV_KEY, RULE_NUM, SRC_VALUE, DEST_VALUE, NEXT_KEY,  IS_DEFAULT) Values ('24', '1', '', '{3:L:51}', '',  '1');</v>
      </c>
      <c r="M88" t="str">
        <f t="shared" si="3"/>
        <v>Update UFMT_CONV_RULE set (SRC_VALUE, DEST_VALUE, NEXT_KEY,  IS_DEFAULT) = (SELECT '', '{3:L:51}', '',  '1' FROM DUAL) where CONV_KEY = '24' AND RULE_NUM = '1';</v>
      </c>
    </row>
    <row r="89" spans="1:13" x14ac:dyDescent="0.35">
      <c r="A89" t="s">
        <v>72</v>
      </c>
      <c r="B89" t="s">
        <v>12</v>
      </c>
      <c r="C89" s="2"/>
      <c r="D89" s="2" t="s">
        <v>884</v>
      </c>
      <c r="F89" t="s">
        <v>12</v>
      </c>
      <c r="J89" t="str">
        <f>VLOOKUP(A89,UFMT_CONVERSION!$A:$G,3,FALSE)</f>
        <v>Custom function setup_de37_yddd</v>
      </c>
      <c r="L89" t="str">
        <f t="shared" si="2"/>
        <v>Insert into UFMT_CONV_RULE (CONV_KEY, RULE_NUM, SRC_VALUE, DEST_VALUE, NEXT_KEY,  IS_DEFAULT) Values ('25', '1', '', 'setup_de37_yddd', '',  '1');</v>
      </c>
      <c r="M89" t="str">
        <f t="shared" si="3"/>
        <v>Update UFMT_CONV_RULE set (SRC_VALUE, DEST_VALUE, NEXT_KEY,  IS_DEFAULT) = (SELECT '', 'setup_de37_yddd', '',  '1' FROM DUAL) where CONV_KEY = '25' AND RULE_NUM = '1';</v>
      </c>
    </row>
    <row r="90" spans="1:13" x14ac:dyDescent="0.35">
      <c r="A90" t="s">
        <v>85</v>
      </c>
      <c r="B90" t="s">
        <v>12</v>
      </c>
      <c r="C90" s="2" t="s">
        <v>845</v>
      </c>
      <c r="D90" s="2" t="s">
        <v>181</v>
      </c>
      <c r="F90" t="s">
        <v>13</v>
      </c>
      <c r="J90" t="str">
        <f>VLOOKUP(A90,UFMT_CONVERSION!$A:$G,3,FALSE)</f>
        <v>Processing code Flexcube</v>
      </c>
      <c r="L90" t="str">
        <f t="shared" si="2"/>
        <v>Insert into UFMT_CONV_RULE (CONV_KEY, RULE_NUM, SRC_VALUE, DEST_VALUE, NEXT_KEY,  IS_DEFAULT) Values ('27', '1', '774', '00', '',  '0');</v>
      </c>
      <c r="M90" t="str">
        <f t="shared" si="3"/>
        <v>Update UFMT_CONV_RULE set (SRC_VALUE, DEST_VALUE, NEXT_KEY,  IS_DEFAULT) = (SELECT '774', '00', '',  '0' FROM DUAL) where CONV_KEY = '27' AND RULE_NUM = '1';</v>
      </c>
    </row>
    <row r="91" spans="1:13" x14ac:dyDescent="0.35">
      <c r="A91" t="s">
        <v>85</v>
      </c>
      <c r="B91" t="s">
        <v>15</v>
      </c>
      <c r="C91" s="2" t="s">
        <v>397</v>
      </c>
      <c r="D91" s="2" t="s">
        <v>848</v>
      </c>
      <c r="F91" t="s">
        <v>13</v>
      </c>
      <c r="J91" t="str">
        <f>VLOOKUP(A91,UFMT_CONVERSION!$A:$G,3,FALSE)</f>
        <v>Processing code Flexcube</v>
      </c>
      <c r="L91" t="str">
        <f t="shared" si="2"/>
        <v>Insert into UFMT_CONV_RULE (CONV_KEY, RULE_NUM, SRC_VALUE, DEST_VALUE, NEXT_KEY,  IS_DEFAULT) Values ('27', '2', '700', '01', '',  '0');</v>
      </c>
      <c r="M91" t="str">
        <f t="shared" si="3"/>
        <v>Update UFMT_CONV_RULE set (SRC_VALUE, DEST_VALUE, NEXT_KEY,  IS_DEFAULT) = (SELECT '700', '01', '',  '0' FROM DUAL) where CONV_KEY = '27' AND RULE_NUM = '2';</v>
      </c>
    </row>
    <row r="92" spans="1:13" x14ac:dyDescent="0.35">
      <c r="A92" t="s">
        <v>85</v>
      </c>
      <c r="B92" t="s">
        <v>17</v>
      </c>
      <c r="C92" s="2" t="s">
        <v>846</v>
      </c>
      <c r="D92" s="2" t="s">
        <v>92</v>
      </c>
      <c r="F92" t="s">
        <v>13</v>
      </c>
      <c r="J92" t="str">
        <f>VLOOKUP(A92,UFMT_CONVERSION!$A:$G,3,FALSE)</f>
        <v>Processing code Flexcube</v>
      </c>
      <c r="L92" t="str">
        <f t="shared" si="2"/>
        <v>Insert into UFMT_CONV_RULE (CONV_KEY, RULE_NUM, SRC_VALUE, DEST_VALUE, NEXT_KEY,  IS_DEFAULT) Values ('27', '3', '702', '30', '',  '0');</v>
      </c>
      <c r="M92" t="str">
        <f t="shared" si="3"/>
        <v>Update UFMT_CONV_RULE set (SRC_VALUE, DEST_VALUE, NEXT_KEY,  IS_DEFAULT) = (SELECT '702', '30', '',  '0' FROM DUAL) where CONV_KEY = '27' AND RULE_NUM = '3';</v>
      </c>
    </row>
    <row r="93" spans="1:13" x14ac:dyDescent="0.35">
      <c r="A93" t="s">
        <v>85</v>
      </c>
      <c r="B93" t="s">
        <v>20</v>
      </c>
      <c r="C93" s="2" t="s">
        <v>439</v>
      </c>
      <c r="D93" s="2" t="s">
        <v>113</v>
      </c>
      <c r="F93" t="s">
        <v>13</v>
      </c>
      <c r="J93" t="str">
        <f>VLOOKUP(A93,UFMT_CONVERSION!$A:$G,3,FALSE)</f>
        <v>Processing code Flexcube</v>
      </c>
      <c r="L93" t="str">
        <f t="shared" si="2"/>
        <v>Insert into UFMT_CONV_RULE (CONV_KEY, RULE_NUM, SRC_VALUE, DEST_VALUE, NEXT_KEY,  IS_DEFAULT) Values ('27', '4', '704', '38', '',  '0');</v>
      </c>
      <c r="M93" t="str">
        <f t="shared" si="3"/>
        <v>Update UFMT_CONV_RULE set (SRC_VALUE, DEST_VALUE, NEXT_KEY,  IS_DEFAULT) = (SELECT '704', '38', '',  '0' FROM DUAL) where CONV_KEY = '27' AND RULE_NUM = '4';</v>
      </c>
    </row>
    <row r="94" spans="1:13" x14ac:dyDescent="0.35">
      <c r="A94" t="s">
        <v>85</v>
      </c>
      <c r="B94" t="s">
        <v>23</v>
      </c>
      <c r="C94" s="2" t="s">
        <v>267</v>
      </c>
      <c r="D94" s="2" t="s">
        <v>117</v>
      </c>
      <c r="F94" t="s">
        <v>13</v>
      </c>
      <c r="J94" t="str">
        <f>VLOOKUP(A94,UFMT_CONVERSION!$A:$G,3,FALSE)</f>
        <v>Processing code Flexcube</v>
      </c>
      <c r="L94" t="str">
        <f t="shared" si="2"/>
        <v>Insert into UFMT_CONV_RULE (CONV_KEY, RULE_NUM, SRC_VALUE, DEST_VALUE, NEXT_KEY,  IS_DEFAULT) Values ('27', '5', '703', '40', '',  '0');</v>
      </c>
      <c r="M94" t="str">
        <f t="shared" si="3"/>
        <v>Update UFMT_CONV_RULE set (SRC_VALUE, DEST_VALUE, NEXT_KEY,  IS_DEFAULT) = (SELECT '703', '40', '',  '0' FROM DUAL) where CONV_KEY = '27' AND RULE_NUM = '5';</v>
      </c>
    </row>
    <row r="95" spans="1:13" x14ac:dyDescent="0.35">
      <c r="A95" t="s">
        <v>85</v>
      </c>
      <c r="B95" t="s">
        <v>26</v>
      </c>
      <c r="C95" s="2" t="s">
        <v>849</v>
      </c>
      <c r="D95" s="2" t="s">
        <v>181</v>
      </c>
      <c r="F95" t="s">
        <v>13</v>
      </c>
      <c r="J95" t="str">
        <f>VLOOKUP(A95,UFMT_CONVERSION!$A:$G,3,FALSE)</f>
        <v>Processing code Flexcube</v>
      </c>
      <c r="L95" t="str">
        <f t="shared" si="2"/>
        <v>Insert into UFMT_CONV_RULE (CONV_KEY, RULE_NUM, SRC_VALUE, DEST_VALUE, NEXT_KEY,  IS_DEFAULT) Values ('27', '6', '680', '00', '',  '0');</v>
      </c>
      <c r="M95" t="str">
        <f t="shared" si="3"/>
        <v>Update UFMT_CONV_RULE set (SRC_VALUE, DEST_VALUE, NEXT_KEY,  IS_DEFAULT) = (SELECT '680', '00', '',  '0' FROM DUAL) where CONV_KEY = '27' AND RULE_NUM = '6';</v>
      </c>
    </row>
    <row r="96" spans="1:13" x14ac:dyDescent="0.35">
      <c r="A96" t="s">
        <v>85</v>
      </c>
      <c r="B96" t="s">
        <v>29</v>
      </c>
      <c r="C96" s="2" t="s">
        <v>847</v>
      </c>
      <c r="D96" s="2" t="s">
        <v>848</v>
      </c>
      <c r="F96" t="s">
        <v>13</v>
      </c>
      <c r="J96" t="str">
        <f>VLOOKUP(A96,UFMT_CONVERSION!$A:$G,3,FALSE)</f>
        <v>Processing code Flexcube</v>
      </c>
      <c r="L96" t="str">
        <f t="shared" si="2"/>
        <v>Insert into UFMT_CONV_RULE (CONV_KEY, RULE_NUM, SRC_VALUE, DEST_VALUE, NEXT_KEY,  IS_DEFAULT) Values ('27', '7', '777', '01', '',  '0');</v>
      </c>
      <c r="M96" t="str">
        <f t="shared" si="3"/>
        <v>Update UFMT_CONV_RULE set (SRC_VALUE, DEST_VALUE, NEXT_KEY,  IS_DEFAULT) = (SELECT '777', '01', '',  '0' FROM DUAL) where CONV_KEY = '27' AND RULE_NUM = '7';</v>
      </c>
    </row>
    <row r="97" spans="1:13" x14ac:dyDescent="0.35">
      <c r="A97" t="s">
        <v>88</v>
      </c>
      <c r="B97" t="s">
        <v>12</v>
      </c>
      <c r="C97" s="2" t="s">
        <v>588</v>
      </c>
      <c r="D97" s="2" t="s">
        <v>885</v>
      </c>
      <c r="F97" t="s">
        <v>12</v>
      </c>
      <c r="J97" t="str">
        <f>VLOOKUP(A97,UFMT_CONVERSION!$A:$G,3,FALSE)</f>
        <v>Flexcube Private data DE60</v>
      </c>
      <c r="L97" t="str">
        <f t="shared" si="2"/>
        <v>Insert into UFMT_CONV_RULE (CONV_KEY, RULE_NUM, SRC_VALUE, DEST_VALUE, NEXT_KEY,  IS_DEFAULT) Values ('28', '1', '1001', 'ONUS', '',  '1');</v>
      </c>
      <c r="M97" t="str">
        <f t="shared" si="3"/>
        <v>Update UFMT_CONV_RULE set (SRC_VALUE, DEST_VALUE, NEXT_KEY,  IS_DEFAULT) = (SELECT '1001', 'ONUS', '',  '1' FROM DUAL) where CONV_KEY = '28' AND RULE_NUM = '1';</v>
      </c>
    </row>
    <row r="98" spans="1:13" x14ac:dyDescent="0.35">
      <c r="A98" t="s">
        <v>88</v>
      </c>
      <c r="B98" t="s">
        <v>15</v>
      </c>
      <c r="C98" s="2" t="s">
        <v>878</v>
      </c>
      <c r="D98" s="2" t="s">
        <v>886</v>
      </c>
      <c r="F98" t="s">
        <v>13</v>
      </c>
      <c r="J98" t="str">
        <f>VLOOKUP(A98,UFMT_CONVERSION!$A:$G,3,FALSE)</f>
        <v>Flexcube Private data DE60</v>
      </c>
      <c r="L98" t="str">
        <f t="shared" si="2"/>
        <v>Insert into UFMT_CONV_RULE (CONV_KEY, RULE_NUM, SRC_VALUE, DEST_VALUE, NEXT_KEY,  IS_DEFAULT) Values ('28', '2', '9997', 'BKNT', '',  '0');</v>
      </c>
      <c r="M98" t="str">
        <f t="shared" si="3"/>
        <v>Update UFMT_CONV_RULE set (SRC_VALUE, DEST_VALUE, NEXT_KEY,  IS_DEFAULT) = (SELECT '9997', 'BKNT', '',  '0' FROM DUAL) where CONV_KEY = '28' AND RULE_NUM = '2';</v>
      </c>
    </row>
    <row r="99" spans="1:13" x14ac:dyDescent="0.35">
      <c r="A99" t="s">
        <v>90</v>
      </c>
      <c r="B99" t="s">
        <v>12</v>
      </c>
      <c r="C99" s="2"/>
      <c r="D99" s="2" t="s">
        <v>887</v>
      </c>
      <c r="F99" t="s">
        <v>12</v>
      </c>
      <c r="J99" t="str">
        <f>VLOOKUP(A99,UFMT_CONVERSION!$A:$G,3,FALSE)</f>
        <v>Custom Function setup_DE28</v>
      </c>
      <c r="L99" t="str">
        <f t="shared" si="2"/>
        <v>Insert into UFMT_CONV_RULE (CONV_KEY, RULE_NUM, SRC_VALUE, DEST_VALUE, NEXT_KEY,  IS_DEFAULT) Values ('29', '1', '', 'set_fee_DE28', '',  '1');</v>
      </c>
      <c r="M99" t="str">
        <f t="shared" si="3"/>
        <v>Update UFMT_CONV_RULE set (SRC_VALUE, DEST_VALUE, NEXT_KEY,  IS_DEFAULT) = (SELECT '', 'set_fee_DE28', '',  '1' FROM DUAL) where CONV_KEY = '29' AND RULE_NUM = '1';</v>
      </c>
    </row>
    <row r="100" spans="1:13" x14ac:dyDescent="0.35">
      <c r="A100" t="s">
        <v>92</v>
      </c>
      <c r="B100" t="s">
        <v>12</v>
      </c>
      <c r="C100" s="2"/>
      <c r="D100" s="2" t="s">
        <v>888</v>
      </c>
      <c r="F100" t="s">
        <v>12</v>
      </c>
      <c r="J100" t="str">
        <f>VLOOKUP(A100,UFMT_CONVERSION!$A:$G,3,FALSE)</f>
        <v>Custom Function get_balance_DE54</v>
      </c>
      <c r="L100" t="str">
        <f t="shared" si="2"/>
        <v>Insert into UFMT_CONV_RULE (CONV_KEY, RULE_NUM, SRC_VALUE, DEST_VALUE, NEXT_KEY,  IS_DEFAULT) Values ('30', '1', '', 'get_balance_DE54', '',  '1');</v>
      </c>
      <c r="M100" t="str">
        <f t="shared" si="3"/>
        <v>Update UFMT_CONV_RULE set (SRC_VALUE, DEST_VALUE, NEXT_KEY,  IS_DEFAULT) = (SELECT '', 'get_balance_DE54', '',  '1' FROM DUAL) where CONV_KEY = '30' AND RULE_NUM = '1';</v>
      </c>
    </row>
    <row r="101" spans="1:13" x14ac:dyDescent="0.35">
      <c r="A101" t="s">
        <v>95</v>
      </c>
      <c r="B101" t="s">
        <v>12</v>
      </c>
      <c r="C101" s="2"/>
      <c r="D101" s="2" t="s">
        <v>889</v>
      </c>
      <c r="F101" t="s">
        <v>12</v>
      </c>
      <c r="J101" t="str">
        <f>VLOOKUP(A101,UFMT_CONVERSION!$A:$G,3,FALSE)</f>
        <v>Custom Function process_mini_stmt</v>
      </c>
      <c r="L101" t="str">
        <f t="shared" si="2"/>
        <v>Insert into UFMT_CONV_RULE (CONV_KEY, RULE_NUM, SRC_VALUE, DEST_VALUE, NEXT_KEY,  IS_DEFAULT) Values ('31', '1', '', 'process_DE125_ACL_mimistatement', '',  '1');</v>
      </c>
      <c r="M101" t="str">
        <f t="shared" si="3"/>
        <v>Update UFMT_CONV_RULE set (SRC_VALUE, DEST_VALUE, NEXT_KEY,  IS_DEFAULT) = (SELECT '', 'process_DE125_ACL_mimistatement', '',  '1' FROM DUAL) where CONV_KEY = '31' AND RULE_NUM = '1';</v>
      </c>
    </row>
    <row r="102" spans="1:13" x14ac:dyDescent="0.35">
      <c r="A102" t="s">
        <v>98</v>
      </c>
      <c r="B102" t="s">
        <v>12</v>
      </c>
      <c r="C102" s="2"/>
      <c r="D102" s="2" t="s">
        <v>890</v>
      </c>
      <c r="F102" t="s">
        <v>12</v>
      </c>
      <c r="J102" t="str">
        <f>VLOOKUP(A102,UFMT_CONVERSION!$A:$G,3,FALSE)</f>
        <v>Custom Function set_network_code_DE67</v>
      </c>
      <c r="L102" t="str">
        <f t="shared" si="2"/>
        <v>Insert into UFMT_CONV_RULE (CONV_KEY, RULE_NUM, SRC_VALUE, DEST_VALUE, NEXT_KEY,  IS_DEFAULT) Values ('32', '1', '', 'set_network_code_DE67', '',  '1');</v>
      </c>
      <c r="M102" t="str">
        <f t="shared" si="3"/>
        <v>Update UFMT_CONV_RULE set (SRC_VALUE, DEST_VALUE, NEXT_KEY,  IS_DEFAULT) = (SELECT '', 'set_network_code_DE67', '',  '1' FROM DUAL) where CONV_KEY = '32' AND RULE_NUM = '1';</v>
      </c>
    </row>
    <row r="103" spans="1:13" x14ac:dyDescent="0.35">
      <c r="A103" t="s">
        <v>101</v>
      </c>
      <c r="B103" t="s">
        <v>12</v>
      </c>
      <c r="C103" s="2" t="s">
        <v>13</v>
      </c>
      <c r="D103" s="2" t="s">
        <v>612</v>
      </c>
      <c r="F103" t="s">
        <v>13</v>
      </c>
      <c r="J103" t="str">
        <f>VLOOKUP(A103,UFMT_CONVERSION!$A:$G,3,FALSE)</f>
        <v>Flexcube Response code conversion</v>
      </c>
      <c r="L103" t="str">
        <f t="shared" si="2"/>
        <v>Insert into UFMT_CONV_RULE (CONV_KEY, RULE_NUM, SRC_VALUE, DEST_VALUE, NEXT_KEY,  IS_DEFAULT) Values ('33', '1', '0', '-1', '',  '0');</v>
      </c>
      <c r="M103" t="str">
        <f t="shared" si="3"/>
        <v>Update UFMT_CONV_RULE set (SRC_VALUE, DEST_VALUE, NEXT_KEY,  IS_DEFAULT) = (SELECT '0', '-1', '',  '0' FROM DUAL) where CONV_KEY = '33' AND RULE_NUM = '1';</v>
      </c>
    </row>
    <row r="104" spans="1:13" x14ac:dyDescent="0.35">
      <c r="A104" t="s">
        <v>101</v>
      </c>
      <c r="B104" t="s">
        <v>15</v>
      </c>
      <c r="C104" s="2" t="s">
        <v>891</v>
      </c>
      <c r="D104" s="2" t="s">
        <v>892</v>
      </c>
      <c r="F104" t="s">
        <v>13</v>
      </c>
      <c r="J104" t="str">
        <f>VLOOKUP(A104,UFMT_CONVERSION!$A:$G,3,FALSE)</f>
        <v>Flexcube Response code conversion</v>
      </c>
      <c r="L104" t="str">
        <f t="shared" si="2"/>
        <v>Insert into UFMT_CONV_RULE (CONV_KEY, RULE_NUM, SRC_VALUE, DEST_VALUE, NEXT_KEY,  IS_DEFAULT) Values ('33', '2', '05', '827', '',  '0');</v>
      </c>
      <c r="M104" t="str">
        <f t="shared" si="3"/>
        <v>Update UFMT_CONV_RULE set (SRC_VALUE, DEST_VALUE, NEXT_KEY,  IS_DEFAULT) = (SELECT '05', '827', '',  '0' FROM DUAL) where CONV_KEY = '33' AND RULE_NUM = '2';</v>
      </c>
    </row>
    <row r="105" spans="1:13" x14ac:dyDescent="0.35">
      <c r="A105" t="s">
        <v>101</v>
      </c>
      <c r="B105" t="s">
        <v>17</v>
      </c>
      <c r="C105" s="2" t="s">
        <v>893</v>
      </c>
      <c r="D105" s="2" t="s">
        <v>894</v>
      </c>
      <c r="F105" t="s">
        <v>13</v>
      </c>
      <c r="J105" t="str">
        <f>VLOOKUP(A105,UFMT_CONVERSION!$A:$G,3,FALSE)</f>
        <v>Flexcube Response code conversion</v>
      </c>
      <c r="L105" t="str">
        <f t="shared" si="2"/>
        <v>Insert into UFMT_CONV_RULE (CONV_KEY, RULE_NUM, SRC_VALUE, DEST_VALUE, NEXT_KEY,  IS_DEFAULT) Values ('33', '3', '06', '806', '',  '0');</v>
      </c>
      <c r="M105" t="str">
        <f t="shared" si="3"/>
        <v>Update UFMT_CONV_RULE set (SRC_VALUE, DEST_VALUE, NEXT_KEY,  IS_DEFAULT) = (SELECT '06', '806', '',  '0' FROM DUAL) where CONV_KEY = '33' AND RULE_NUM = '3';</v>
      </c>
    </row>
    <row r="106" spans="1:13" x14ac:dyDescent="0.35">
      <c r="A106" t="s">
        <v>101</v>
      </c>
      <c r="B106" t="s">
        <v>20</v>
      </c>
      <c r="C106" s="2" t="s">
        <v>895</v>
      </c>
      <c r="D106" s="2" t="s">
        <v>896</v>
      </c>
      <c r="F106" t="s">
        <v>13</v>
      </c>
      <c r="J106" t="str">
        <f>VLOOKUP(A106,UFMT_CONVERSION!$A:$G,3,FALSE)</f>
        <v>Flexcube Response code conversion</v>
      </c>
      <c r="L106" t="str">
        <f t="shared" si="2"/>
        <v>Insert into UFMT_CONV_RULE (CONV_KEY, RULE_NUM, SRC_VALUE, DEST_VALUE, NEXT_KEY,  IS_DEFAULT) Values ('33', '4', '08', '844', '',  '0');</v>
      </c>
      <c r="M106" t="str">
        <f t="shared" si="3"/>
        <v>Update UFMT_CONV_RULE set (SRC_VALUE, DEST_VALUE, NEXT_KEY,  IS_DEFAULT) = (SELECT '08', '844', '',  '0' FROM DUAL) where CONV_KEY = '33' AND RULE_NUM = '4';</v>
      </c>
    </row>
    <row r="107" spans="1:13" x14ac:dyDescent="0.35">
      <c r="A107" t="s">
        <v>101</v>
      </c>
      <c r="B107" t="s">
        <v>23</v>
      </c>
      <c r="C107" s="2" t="s">
        <v>44</v>
      </c>
      <c r="D107" s="2" t="s">
        <v>897</v>
      </c>
      <c r="F107" t="s">
        <v>13</v>
      </c>
      <c r="J107" t="str">
        <f>VLOOKUP(A107,UFMT_CONVERSION!$A:$G,3,FALSE)</f>
        <v>Flexcube Response code conversion</v>
      </c>
      <c r="L107" t="str">
        <f t="shared" si="2"/>
        <v>Insert into UFMT_CONV_RULE (CONV_KEY, RULE_NUM, SRC_VALUE, DEST_VALUE, NEXT_KEY,  IS_DEFAULT) Values ('33', '5', '13', '903', '',  '0');</v>
      </c>
      <c r="M107" t="str">
        <f t="shared" si="3"/>
        <v>Update UFMT_CONV_RULE set (SRC_VALUE, DEST_VALUE, NEXT_KEY,  IS_DEFAULT) = (SELECT '13', '903', '',  '0' FROM DUAL) where CONV_KEY = '33' AND RULE_NUM = '5';</v>
      </c>
    </row>
    <row r="108" spans="1:13" x14ac:dyDescent="0.35">
      <c r="A108" t="s">
        <v>101</v>
      </c>
      <c r="B108" t="s">
        <v>26</v>
      </c>
      <c r="C108" s="2" t="s">
        <v>56</v>
      </c>
      <c r="D108" s="2" t="s">
        <v>892</v>
      </c>
      <c r="F108" t="s">
        <v>12</v>
      </c>
      <c r="J108" t="str">
        <f>VLOOKUP(A108,UFMT_CONVERSION!$A:$G,3,FALSE)</f>
        <v>Flexcube Response code conversion</v>
      </c>
      <c r="L108" t="str">
        <f t="shared" si="2"/>
        <v>Insert into UFMT_CONV_RULE (CONV_KEY, RULE_NUM, SRC_VALUE, DEST_VALUE, NEXT_KEY,  IS_DEFAULT) Values ('33', '6', '17', '827', '',  '1');</v>
      </c>
      <c r="M108" t="str">
        <f t="shared" si="3"/>
        <v>Update UFMT_CONV_RULE set (SRC_VALUE, DEST_VALUE, NEXT_KEY,  IS_DEFAULT) = (SELECT '17', '827', '',  '1' FROM DUAL) where CONV_KEY = '33' AND RULE_NUM = '6';</v>
      </c>
    </row>
    <row r="109" spans="1:13" x14ac:dyDescent="0.35">
      <c r="A109" t="s">
        <v>101</v>
      </c>
      <c r="B109" t="s">
        <v>29</v>
      </c>
      <c r="C109" s="2" t="s">
        <v>62</v>
      </c>
      <c r="D109" s="2" t="s">
        <v>898</v>
      </c>
      <c r="F109" t="s">
        <v>13</v>
      </c>
      <c r="J109" t="str">
        <f>VLOOKUP(A109,UFMT_CONVERSION!$A:$G,3,FALSE)</f>
        <v>Flexcube Response code conversion</v>
      </c>
      <c r="L109" t="str">
        <f t="shared" si="2"/>
        <v>Insert into UFMT_CONV_RULE (CONV_KEY, RULE_NUM, SRC_VALUE, DEST_VALUE, NEXT_KEY,  IS_DEFAULT) Values ('33', '7', '19', '807', '',  '0');</v>
      </c>
      <c r="M109" t="str">
        <f t="shared" si="3"/>
        <v>Update UFMT_CONV_RULE set (SRC_VALUE, DEST_VALUE, NEXT_KEY,  IS_DEFAULT) = (SELECT '19', '807', '',  '0' FROM DUAL) where CONV_KEY = '33' AND RULE_NUM = '7';</v>
      </c>
    </row>
    <row r="110" spans="1:13" x14ac:dyDescent="0.35">
      <c r="A110" t="s">
        <v>101</v>
      </c>
      <c r="B110" t="s">
        <v>32</v>
      </c>
      <c r="C110" s="2" t="s">
        <v>92</v>
      </c>
      <c r="D110" s="2" t="s">
        <v>899</v>
      </c>
      <c r="F110" t="s">
        <v>13</v>
      </c>
      <c r="J110" t="str">
        <f>VLOOKUP(A110,UFMT_CONVERSION!$A:$G,3,FALSE)</f>
        <v>Flexcube Response code conversion</v>
      </c>
      <c r="L110" t="str">
        <f t="shared" si="2"/>
        <v>Insert into UFMT_CONV_RULE (CONV_KEY, RULE_NUM, SRC_VALUE, DEST_VALUE, NEXT_KEY,  IS_DEFAULT) Values ('33', '8', '30', '812', '',  '0');</v>
      </c>
      <c r="M110" t="str">
        <f t="shared" si="3"/>
        <v>Update UFMT_CONV_RULE set (SRC_VALUE, DEST_VALUE, NEXT_KEY,  IS_DEFAULT) = (SELECT '30', '812', '',  '0' FROM DUAL) where CONV_KEY = '33' AND RULE_NUM = '8';</v>
      </c>
    </row>
    <row r="111" spans="1:13" x14ac:dyDescent="0.35">
      <c r="A111" t="s">
        <v>101</v>
      </c>
      <c r="B111" t="s">
        <v>35</v>
      </c>
      <c r="C111" s="2" t="s">
        <v>102</v>
      </c>
      <c r="D111" s="2" t="s">
        <v>900</v>
      </c>
      <c r="F111" t="s">
        <v>13</v>
      </c>
      <c r="J111" t="str">
        <f>VLOOKUP(A111,UFMT_CONVERSION!$A:$G,3,FALSE)</f>
        <v>Flexcube Response code conversion</v>
      </c>
      <c r="L111" t="str">
        <f t="shared" si="2"/>
        <v>Insert into UFMT_CONV_RULE (CONV_KEY, RULE_NUM, SRC_VALUE, DEST_VALUE, NEXT_KEY,  IS_DEFAULT) Values ('33', '9', '39', '804', '',  '0');</v>
      </c>
      <c r="M111" t="str">
        <f t="shared" si="3"/>
        <v>Update UFMT_CONV_RULE set (SRC_VALUE, DEST_VALUE, NEXT_KEY,  IS_DEFAULT) = (SELECT '39', '804', '',  '0' FROM DUAL) where CONV_KEY = '33' AND RULE_NUM = '9';</v>
      </c>
    </row>
    <row r="112" spans="1:13" x14ac:dyDescent="0.35">
      <c r="A112" t="s">
        <v>101</v>
      </c>
      <c r="B112" t="s">
        <v>37</v>
      </c>
      <c r="C112" s="2" t="s">
        <v>142</v>
      </c>
      <c r="D112" s="2" t="s">
        <v>862</v>
      </c>
      <c r="F112" t="s">
        <v>13</v>
      </c>
      <c r="J112" t="str">
        <f>VLOOKUP(A112,UFMT_CONVERSION!$A:$G,3,FALSE)</f>
        <v>Flexcube Response code conversion</v>
      </c>
      <c r="L112" t="str">
        <f t="shared" si="2"/>
        <v>Insert into UFMT_CONV_RULE (CONV_KEY, RULE_NUM, SRC_VALUE, DEST_VALUE, NEXT_KEY,  IS_DEFAULT) Values ('33', '10', '51', '915', '',  '0');</v>
      </c>
      <c r="M112" t="str">
        <f t="shared" si="3"/>
        <v>Update UFMT_CONV_RULE set (SRC_VALUE, DEST_VALUE, NEXT_KEY,  IS_DEFAULT) = (SELECT '51', '915', '',  '0' FROM DUAL) where CONV_KEY = '33' AND RULE_NUM = '10';</v>
      </c>
    </row>
    <row r="113" spans="1:13" x14ac:dyDescent="0.35">
      <c r="A113" t="s">
        <v>101</v>
      </c>
      <c r="B113" t="s">
        <v>40</v>
      </c>
      <c r="C113" s="2" t="s">
        <v>127</v>
      </c>
      <c r="D113" s="2" t="s">
        <v>900</v>
      </c>
      <c r="F113" t="s">
        <v>13</v>
      </c>
      <c r="J113" t="str">
        <f>VLOOKUP(A113,UFMT_CONVERSION!$A:$G,3,FALSE)</f>
        <v>Flexcube Response code conversion</v>
      </c>
      <c r="L113" t="str">
        <f t="shared" si="2"/>
        <v>Insert into UFMT_CONV_RULE (CONV_KEY, RULE_NUM, SRC_VALUE, DEST_VALUE, NEXT_KEY,  IS_DEFAULT) Values ('33', '11', '57', '804', '',  '0');</v>
      </c>
      <c r="M113" t="str">
        <f t="shared" si="3"/>
        <v>Update UFMT_CONV_RULE set (SRC_VALUE, DEST_VALUE, NEXT_KEY,  IS_DEFAULT) = (SELECT '57', '804', '',  '0' FROM DUAL) where CONV_KEY = '33' AND RULE_NUM = '11';</v>
      </c>
    </row>
    <row r="114" spans="1:13" x14ac:dyDescent="0.35">
      <c r="A114" t="s">
        <v>101</v>
      </c>
      <c r="B114" t="s">
        <v>42</v>
      </c>
      <c r="C114" s="2" t="s">
        <v>164</v>
      </c>
      <c r="D114" s="2" t="s">
        <v>901</v>
      </c>
      <c r="F114" t="s">
        <v>13</v>
      </c>
      <c r="J114" t="str">
        <f>VLOOKUP(A114,UFMT_CONVERSION!$A:$G,3,FALSE)</f>
        <v>Flexcube Response code conversion</v>
      </c>
      <c r="L114" t="str">
        <f t="shared" si="2"/>
        <v>Insert into UFMT_CONV_RULE (CONV_KEY, RULE_NUM, SRC_VALUE, DEST_VALUE, NEXT_KEY,  IS_DEFAULT) Values ('33', '12', '61', '912', '',  '0');</v>
      </c>
      <c r="M114" t="str">
        <f t="shared" si="3"/>
        <v>Update UFMT_CONV_RULE set (SRC_VALUE, DEST_VALUE, NEXT_KEY,  IS_DEFAULT) = (SELECT '61', '912', '',  '0' FROM DUAL) where CONV_KEY = '33' AND RULE_NUM = '12';</v>
      </c>
    </row>
    <row r="115" spans="1:13" x14ac:dyDescent="0.35">
      <c r="A115" t="s">
        <v>101</v>
      </c>
      <c r="B115" t="s">
        <v>44</v>
      </c>
      <c r="C115" s="2" t="s">
        <v>153</v>
      </c>
      <c r="D115" s="2" t="s">
        <v>902</v>
      </c>
      <c r="F115" t="s">
        <v>13</v>
      </c>
      <c r="J115" t="str">
        <f>VLOOKUP(A115,UFMT_CONVERSION!$A:$G,3,FALSE)</f>
        <v>Flexcube Response code conversion</v>
      </c>
      <c r="L115" t="str">
        <f t="shared" si="2"/>
        <v>Insert into UFMT_CONV_RULE (CONV_KEY, RULE_NUM, SRC_VALUE, DEST_VALUE, NEXT_KEY,  IS_DEFAULT) Values ('33', '13', '65', '814', '',  '0');</v>
      </c>
      <c r="M115" t="str">
        <f t="shared" si="3"/>
        <v>Update UFMT_CONV_RULE set (SRC_VALUE, DEST_VALUE, NEXT_KEY,  IS_DEFAULT) = (SELECT '65', '814', '',  '0' FROM DUAL) where CONV_KEY = '33' AND RULE_NUM = '13';</v>
      </c>
    </row>
    <row r="116" spans="1:13" x14ac:dyDescent="0.35">
      <c r="A116" t="s">
        <v>101</v>
      </c>
      <c r="B116" t="s">
        <v>47</v>
      </c>
      <c r="C116" s="2" t="s">
        <v>180</v>
      </c>
      <c r="D116" s="2" t="s">
        <v>903</v>
      </c>
      <c r="F116" t="s">
        <v>13</v>
      </c>
      <c r="J116" t="str">
        <f>VLOOKUP(A116,UFMT_CONVERSION!$A:$G,3,FALSE)</f>
        <v>Flexcube Response code conversion</v>
      </c>
      <c r="L116" t="str">
        <f t="shared" si="2"/>
        <v>Insert into UFMT_CONV_RULE (CONV_KEY, RULE_NUM, SRC_VALUE, DEST_VALUE, NEXT_KEY,  IS_DEFAULT) Values ('33', '14', '68', '950', '',  '0');</v>
      </c>
      <c r="M116" t="str">
        <f t="shared" si="3"/>
        <v>Update UFMT_CONV_RULE set (SRC_VALUE, DEST_VALUE, NEXT_KEY,  IS_DEFAULT) = (SELECT '68', '950', '',  '0' FROM DUAL) where CONV_KEY = '33' AND RULE_NUM = '14';</v>
      </c>
    </row>
    <row r="117" spans="1:13" x14ac:dyDescent="0.35">
      <c r="A117" t="s">
        <v>101</v>
      </c>
      <c r="B117" t="s">
        <v>50</v>
      </c>
      <c r="C117" s="2" t="s">
        <v>199</v>
      </c>
      <c r="D117" s="2" t="s">
        <v>904</v>
      </c>
      <c r="F117" t="s">
        <v>13</v>
      </c>
      <c r="J117" t="str">
        <f>VLOOKUP(A117,UFMT_CONVERSION!$A:$G,3,FALSE)</f>
        <v>Flexcube Response code conversion</v>
      </c>
      <c r="L117" t="str">
        <f t="shared" si="2"/>
        <v>Insert into UFMT_CONV_RULE (CONV_KEY, RULE_NUM, SRC_VALUE, DEST_VALUE, NEXT_KEY,  IS_DEFAULT) Values ('33', '15', '76', '914', '',  '0');</v>
      </c>
      <c r="M117" t="str">
        <f t="shared" si="3"/>
        <v>Update UFMT_CONV_RULE set (SRC_VALUE, DEST_VALUE, NEXT_KEY,  IS_DEFAULT) = (SELECT '76', '914', '',  '0' FROM DUAL) where CONV_KEY = '33' AND RULE_NUM = '15';</v>
      </c>
    </row>
    <row r="118" spans="1:13" x14ac:dyDescent="0.35">
      <c r="A118" t="s">
        <v>101</v>
      </c>
      <c r="B118" t="s">
        <v>53</v>
      </c>
      <c r="C118" s="2" t="s">
        <v>205</v>
      </c>
      <c r="D118" s="2" t="s">
        <v>861</v>
      </c>
      <c r="F118" t="s">
        <v>13</v>
      </c>
      <c r="J118" t="str">
        <f>VLOOKUP(A118,UFMT_CONVERSION!$A:$G,3,FALSE)</f>
        <v>Flexcube Response code conversion</v>
      </c>
      <c r="L118" t="str">
        <f t="shared" si="2"/>
        <v>Insert into UFMT_CONV_RULE (CONV_KEY, RULE_NUM, SRC_VALUE, DEST_VALUE, NEXT_KEY,  IS_DEFAULT) Values ('33', '16', '78', '902', '',  '0');</v>
      </c>
      <c r="M118" t="str">
        <f t="shared" si="3"/>
        <v>Update UFMT_CONV_RULE set (SRC_VALUE, DEST_VALUE, NEXT_KEY,  IS_DEFAULT) = (SELECT '78', '902', '',  '0' FROM DUAL) where CONV_KEY = '33' AND RULE_NUM = '16';</v>
      </c>
    </row>
    <row r="119" spans="1:13" x14ac:dyDescent="0.35">
      <c r="A119" t="s">
        <v>101</v>
      </c>
      <c r="B119" t="s">
        <v>56</v>
      </c>
      <c r="C119" s="2" t="s">
        <v>174</v>
      </c>
      <c r="D119" s="2" t="s">
        <v>892</v>
      </c>
      <c r="F119" t="s">
        <v>13</v>
      </c>
      <c r="J119" t="str">
        <f>VLOOKUP(A119,UFMT_CONVERSION!$A:$G,3,FALSE)</f>
        <v>Flexcube Response code conversion</v>
      </c>
      <c r="L119" t="str">
        <f t="shared" si="2"/>
        <v>Insert into UFMT_CONV_RULE (CONV_KEY, RULE_NUM, SRC_VALUE, DEST_VALUE, NEXT_KEY,  IS_DEFAULT) Values ('33', '17', '84', '827', '',  '0');</v>
      </c>
      <c r="M119" t="str">
        <f t="shared" si="3"/>
        <v>Update UFMT_CONV_RULE set (SRC_VALUE, DEST_VALUE, NEXT_KEY,  IS_DEFAULT) = (SELECT '84', '827', '',  '0' FROM DUAL) where CONV_KEY = '33' AND RULE_NUM = '17';</v>
      </c>
    </row>
    <row r="120" spans="1:13" x14ac:dyDescent="0.35">
      <c r="A120" t="s">
        <v>101</v>
      </c>
      <c r="B120" t="s">
        <v>59</v>
      </c>
      <c r="C120" s="2" t="s">
        <v>236</v>
      </c>
      <c r="D120" s="2" t="s">
        <v>905</v>
      </c>
      <c r="F120" t="s">
        <v>13</v>
      </c>
      <c r="J120" t="str">
        <f>VLOOKUP(A120,UFMT_CONVERSION!$A:$G,3,FALSE)</f>
        <v>Flexcube Response code conversion</v>
      </c>
      <c r="L120" t="str">
        <f t="shared" si="2"/>
        <v>Insert into UFMT_CONV_RULE (CONV_KEY, RULE_NUM, SRC_VALUE, DEST_VALUE, NEXT_KEY,  IS_DEFAULT) Values ('33', '18', '91', '802', '',  '0');</v>
      </c>
      <c r="M120" t="str">
        <f t="shared" si="3"/>
        <v>Update UFMT_CONV_RULE set (SRC_VALUE, DEST_VALUE, NEXT_KEY,  IS_DEFAULT) = (SELECT '91', '802', '',  '0' FROM DUAL) where CONV_KEY = '33' AND RULE_NUM = '18';</v>
      </c>
    </row>
    <row r="121" spans="1:13" x14ac:dyDescent="0.35">
      <c r="A121" t="s">
        <v>101</v>
      </c>
      <c r="B121" t="s">
        <v>62</v>
      </c>
      <c r="C121" s="2" t="s">
        <v>239</v>
      </c>
      <c r="D121" s="2" t="s">
        <v>894</v>
      </c>
      <c r="F121" t="s">
        <v>13</v>
      </c>
      <c r="J121" t="str">
        <f>VLOOKUP(A121,UFMT_CONVERSION!$A:$G,3,FALSE)</f>
        <v>Flexcube Response code conversion</v>
      </c>
      <c r="L121" t="str">
        <f t="shared" si="2"/>
        <v>Insert into UFMT_CONV_RULE (CONV_KEY, RULE_NUM, SRC_VALUE, DEST_VALUE, NEXT_KEY,  IS_DEFAULT) Values ('33', '19', '92', '806', '',  '0');</v>
      </c>
      <c r="M121" t="str">
        <f t="shared" si="3"/>
        <v>Update UFMT_CONV_RULE set (SRC_VALUE, DEST_VALUE, NEXT_KEY,  IS_DEFAULT) = (SELECT '92', '806', '',  '0' FROM DUAL) where CONV_KEY = '33' AND RULE_NUM = '19';</v>
      </c>
    </row>
    <row r="122" spans="1:13" x14ac:dyDescent="0.35">
      <c r="A122" t="s">
        <v>101</v>
      </c>
      <c r="B122" t="s">
        <v>65</v>
      </c>
      <c r="C122" s="2" t="s">
        <v>242</v>
      </c>
      <c r="D122" s="2" t="s">
        <v>894</v>
      </c>
      <c r="F122" t="s">
        <v>13</v>
      </c>
      <c r="J122" t="str">
        <f>VLOOKUP(A122,UFMT_CONVERSION!$A:$G,3,FALSE)</f>
        <v>Flexcube Response code conversion</v>
      </c>
      <c r="L122" t="str">
        <f t="shared" si="2"/>
        <v>Insert into UFMT_CONV_RULE (CONV_KEY, RULE_NUM, SRC_VALUE, DEST_VALUE, NEXT_KEY,  IS_DEFAULT) Values ('33', '20', '93', '806', '',  '0');</v>
      </c>
      <c r="M122" t="str">
        <f t="shared" si="3"/>
        <v>Update UFMT_CONV_RULE set (SRC_VALUE, DEST_VALUE, NEXT_KEY,  IS_DEFAULT) = (SELECT '93', '806', '',  '0' FROM DUAL) where CONV_KEY = '33' AND RULE_NUM = '20';</v>
      </c>
    </row>
    <row r="123" spans="1:13" x14ac:dyDescent="0.35">
      <c r="A123" t="s">
        <v>104</v>
      </c>
      <c r="B123" t="s">
        <v>12</v>
      </c>
      <c r="C123" s="2" t="s">
        <v>845</v>
      </c>
      <c r="D123" s="2" t="s">
        <v>181</v>
      </c>
      <c r="F123" t="s">
        <v>13</v>
      </c>
      <c r="J123" t="str">
        <f>VLOOKUP(A123,UFMT_CONVERSION!$A:$G,3,FALSE)</f>
        <v>Processing Code Flexcube BIN</v>
      </c>
      <c r="L123" t="str">
        <f t="shared" si="2"/>
        <v>Insert into UFMT_CONV_RULE (CONV_KEY, RULE_NUM, SRC_VALUE, DEST_VALUE, NEXT_KEY,  IS_DEFAULT) Values ('34', '1', '774', '00', '',  '0');</v>
      </c>
      <c r="M123" t="str">
        <f t="shared" si="3"/>
        <v>Update UFMT_CONV_RULE set (SRC_VALUE, DEST_VALUE, NEXT_KEY,  IS_DEFAULT) = (SELECT '774', '00', '',  '0' FROM DUAL) where CONV_KEY = '34' AND RULE_NUM = '1';</v>
      </c>
    </row>
    <row r="124" spans="1:13" x14ac:dyDescent="0.35">
      <c r="A124" t="s">
        <v>104</v>
      </c>
      <c r="B124" t="s">
        <v>15</v>
      </c>
      <c r="C124" s="2" t="s">
        <v>397</v>
      </c>
      <c r="D124" s="2" t="s">
        <v>848</v>
      </c>
      <c r="F124" t="s">
        <v>13</v>
      </c>
      <c r="J124" t="str">
        <f>VLOOKUP(A124,UFMT_CONVERSION!$A:$G,3,FALSE)</f>
        <v>Processing Code Flexcube BIN</v>
      </c>
      <c r="L124" t="str">
        <f t="shared" si="2"/>
        <v>Insert into UFMT_CONV_RULE (CONV_KEY, RULE_NUM, SRC_VALUE, DEST_VALUE, NEXT_KEY,  IS_DEFAULT) Values ('34', '2', '700', '01', '',  '0');</v>
      </c>
      <c r="M124" t="str">
        <f t="shared" si="3"/>
        <v>Update UFMT_CONV_RULE set (SRC_VALUE, DEST_VALUE, NEXT_KEY,  IS_DEFAULT) = (SELECT '700', '01', '',  '0' FROM DUAL) where CONV_KEY = '34' AND RULE_NUM = '2';</v>
      </c>
    </row>
    <row r="125" spans="1:13" x14ac:dyDescent="0.35">
      <c r="A125" t="s">
        <v>104</v>
      </c>
      <c r="B125" t="s">
        <v>17</v>
      </c>
      <c r="C125" s="2" t="s">
        <v>846</v>
      </c>
      <c r="D125" s="2" t="s">
        <v>95</v>
      </c>
      <c r="F125" t="s">
        <v>13</v>
      </c>
      <c r="J125" t="str">
        <f>VLOOKUP(A125,UFMT_CONVERSION!$A:$G,3,FALSE)</f>
        <v>Processing Code Flexcube BIN</v>
      </c>
      <c r="L125" t="str">
        <f t="shared" si="2"/>
        <v>Insert into UFMT_CONV_RULE (CONV_KEY, RULE_NUM, SRC_VALUE, DEST_VALUE, NEXT_KEY,  IS_DEFAULT) Values ('34', '3', '702', '31', '',  '0');</v>
      </c>
      <c r="M125" t="str">
        <f t="shared" si="3"/>
        <v>Update UFMT_CONV_RULE set (SRC_VALUE, DEST_VALUE, NEXT_KEY,  IS_DEFAULT) = (SELECT '702', '31', '',  '0' FROM DUAL) where CONV_KEY = '34' AND RULE_NUM = '3';</v>
      </c>
    </row>
    <row r="126" spans="1:13" x14ac:dyDescent="0.35">
      <c r="A126" t="s">
        <v>104</v>
      </c>
      <c r="B126" t="s">
        <v>20</v>
      </c>
      <c r="C126" s="2" t="s">
        <v>439</v>
      </c>
      <c r="D126" s="2" t="s">
        <v>113</v>
      </c>
      <c r="F126" t="s">
        <v>13</v>
      </c>
      <c r="J126" t="str">
        <f>VLOOKUP(A126,UFMT_CONVERSION!$A:$G,3,FALSE)</f>
        <v>Processing Code Flexcube BIN</v>
      </c>
      <c r="L126" t="str">
        <f t="shared" si="2"/>
        <v>Insert into UFMT_CONV_RULE (CONV_KEY, RULE_NUM, SRC_VALUE, DEST_VALUE, NEXT_KEY,  IS_DEFAULT) Values ('34', '4', '704', '38', '',  '0');</v>
      </c>
      <c r="M126" t="str">
        <f t="shared" si="3"/>
        <v>Update UFMT_CONV_RULE set (SRC_VALUE, DEST_VALUE, NEXT_KEY,  IS_DEFAULT) = (SELECT '704', '38', '',  '0' FROM DUAL) where CONV_KEY = '34' AND RULE_NUM = '4';</v>
      </c>
    </row>
    <row r="127" spans="1:13" x14ac:dyDescent="0.35">
      <c r="A127" t="s">
        <v>104</v>
      </c>
      <c r="B127" t="s">
        <v>23</v>
      </c>
      <c r="C127" s="2" t="s">
        <v>267</v>
      </c>
      <c r="D127" s="2" t="s">
        <v>117</v>
      </c>
      <c r="F127" t="s">
        <v>13</v>
      </c>
      <c r="J127" t="str">
        <f>VLOOKUP(A127,UFMT_CONVERSION!$A:$G,3,FALSE)</f>
        <v>Processing Code Flexcube BIN</v>
      </c>
      <c r="L127" t="str">
        <f t="shared" si="2"/>
        <v>Insert into UFMT_CONV_RULE (CONV_KEY, RULE_NUM, SRC_VALUE, DEST_VALUE, NEXT_KEY,  IS_DEFAULT) Values ('34', '5', '703', '40', '',  '0');</v>
      </c>
      <c r="M127" t="str">
        <f t="shared" si="3"/>
        <v>Update UFMT_CONV_RULE set (SRC_VALUE, DEST_VALUE, NEXT_KEY,  IS_DEFAULT) = (SELECT '703', '40', '',  '0' FROM DUAL) where CONV_KEY = '34' AND RULE_NUM = '5';</v>
      </c>
    </row>
    <row r="128" spans="1:13" x14ac:dyDescent="0.35">
      <c r="A128" t="s">
        <v>104</v>
      </c>
      <c r="B128" t="s">
        <v>26</v>
      </c>
      <c r="C128" s="2" t="s">
        <v>849</v>
      </c>
      <c r="D128" s="2" t="s">
        <v>181</v>
      </c>
      <c r="F128" t="s">
        <v>13</v>
      </c>
      <c r="J128" t="str">
        <f>VLOOKUP(A128,UFMT_CONVERSION!$A:$G,3,FALSE)</f>
        <v>Processing Code Flexcube BIN</v>
      </c>
      <c r="L128" t="str">
        <f t="shared" si="2"/>
        <v>Insert into UFMT_CONV_RULE (CONV_KEY, RULE_NUM, SRC_VALUE, DEST_VALUE, NEXT_KEY,  IS_DEFAULT) Values ('34', '6', '680', '00', '',  '0');</v>
      </c>
      <c r="M128" t="str">
        <f t="shared" si="3"/>
        <v>Update UFMT_CONV_RULE set (SRC_VALUE, DEST_VALUE, NEXT_KEY,  IS_DEFAULT) = (SELECT '680', '00', '',  '0' FROM DUAL) where CONV_KEY = '34' AND RULE_NUM = '6';</v>
      </c>
    </row>
    <row r="129" spans="1:13" x14ac:dyDescent="0.35">
      <c r="A129" t="s">
        <v>104</v>
      </c>
      <c r="B129" t="s">
        <v>29</v>
      </c>
      <c r="C129" s="2" t="s">
        <v>847</v>
      </c>
      <c r="D129" s="2" t="s">
        <v>848</v>
      </c>
      <c r="F129" t="s">
        <v>13</v>
      </c>
      <c r="J129" t="str">
        <f>VLOOKUP(A129,UFMT_CONVERSION!$A:$G,3,FALSE)</f>
        <v>Processing Code Flexcube BIN</v>
      </c>
      <c r="L129" t="str">
        <f t="shared" si="2"/>
        <v>Insert into UFMT_CONV_RULE (CONV_KEY, RULE_NUM, SRC_VALUE, DEST_VALUE, NEXT_KEY,  IS_DEFAULT) Values ('34', '7', '777', '01', '',  '0');</v>
      </c>
      <c r="M129" t="str">
        <f t="shared" si="3"/>
        <v>Update UFMT_CONV_RULE set (SRC_VALUE, DEST_VALUE, NEXT_KEY,  IS_DEFAULT) = (SELECT '777', '01', '',  '0' FROM DUAL) where CONV_KEY = '34' AND RULE_NUM = '7';</v>
      </c>
    </row>
    <row r="130" spans="1:13" x14ac:dyDescent="0.35">
      <c r="A130" t="s">
        <v>104</v>
      </c>
      <c r="B130" t="s">
        <v>82</v>
      </c>
      <c r="C130" s="2" t="s">
        <v>846</v>
      </c>
      <c r="D130" s="2" t="s">
        <v>95</v>
      </c>
      <c r="F130" t="s">
        <v>13</v>
      </c>
      <c r="J130" t="str">
        <f>VLOOKUP(A130,UFMT_CONVERSION!$A:$G,3,FALSE)</f>
        <v>Processing Code Flexcube BIN</v>
      </c>
      <c r="L130" t="str">
        <f t="shared" si="2"/>
        <v>Insert into UFMT_CONV_RULE (CONV_KEY, RULE_NUM, SRC_VALUE, DEST_VALUE, NEXT_KEY,  IS_DEFAULT) Values ('34', '26', '702', '31', '',  '0');</v>
      </c>
      <c r="M130" t="str">
        <f t="shared" si="3"/>
        <v>Update UFMT_CONV_RULE set (SRC_VALUE, DEST_VALUE, NEXT_KEY,  IS_DEFAULT) = (SELECT '702', '31', '',  '0' FROM DUAL) where CONV_KEY = '34' AND RULE_NUM = '26';</v>
      </c>
    </row>
    <row r="131" spans="1:13" x14ac:dyDescent="0.35">
      <c r="A131" t="s">
        <v>93</v>
      </c>
      <c r="B131" t="s">
        <v>12</v>
      </c>
      <c r="C131" s="2"/>
      <c r="D131" s="2" t="s">
        <v>906</v>
      </c>
      <c r="F131" t="s">
        <v>12</v>
      </c>
      <c r="J131" t="str">
        <f>VLOOKUP(A131,UFMT_CONVERSION!$A:$G,3,FALSE)</f>
        <v>Custom Function setup_DE116</v>
      </c>
      <c r="L131" t="str">
        <f t="shared" si="2"/>
        <v>Insert into UFMT_CONV_RULE (CONV_KEY, RULE_NUM, SRC_VALUE, DEST_VALUE, NEXT_KEY,  IS_DEFAULT) Values ('35', '1', '', 'set_fee_DE116', '',  '1');</v>
      </c>
      <c r="M131" t="str">
        <f t="shared" si="3"/>
        <v>Update UFMT_CONV_RULE set (SRC_VALUE, DEST_VALUE, NEXT_KEY,  IS_DEFAULT) = (SELECT '', 'set_fee_DE116', '',  '1' FROM DUAL) where CONV_KEY = '35' AND RULE_NUM = '1';</v>
      </c>
    </row>
    <row r="132" spans="1:13" x14ac:dyDescent="0.35">
      <c r="A132" t="s">
        <v>96</v>
      </c>
      <c r="B132" t="s">
        <v>12</v>
      </c>
      <c r="C132" s="2"/>
      <c r="D132" s="2" t="s">
        <v>907</v>
      </c>
      <c r="F132" t="s">
        <v>12</v>
      </c>
      <c r="J132" t="str">
        <f>VLOOKUP(A132,UFMT_CONVERSION!$A:$G,3,FALSE)</f>
        <v>Custom Function set_location_DE43</v>
      </c>
      <c r="L132" t="str">
        <f t="shared" ref="L132:L195" si="4">"Insert into UFMT_CONV_RULE (CONV_KEY, RULE_NUM, SRC_VALUE, DEST_VALUE, NEXT_KEY,  IS_DEFAULT) Values ('"&amp;A132&amp;"', '"&amp;B132&amp;"', '"&amp;C132&amp;"', '"&amp;D132&amp;"', '"&amp;E132&amp;"',  '"&amp;F132&amp;"');"</f>
        <v>Insert into UFMT_CONV_RULE (CONV_KEY, RULE_NUM, SRC_VALUE, DEST_VALUE, NEXT_KEY,  IS_DEFAULT) Values ('36', '1', '', 'set_location_DE43', '',  '1');</v>
      </c>
      <c r="M132" t="str">
        <f t="shared" ref="M132:M195" si="5">"Update UFMT_CONV_RULE set (SRC_VALUE, DEST_VALUE, NEXT_KEY,  IS_DEFAULT) = (SELECT '"&amp;C132&amp;"', '"&amp;D132&amp;"', '"&amp;E132&amp;"',  '"&amp;F132&amp;"' FROM DUAL) where CONV_KEY = '"&amp;A132&amp;"' AND RULE_NUM = '"&amp;B132&amp;"';"</f>
        <v>Update UFMT_CONV_RULE set (SRC_VALUE, DEST_VALUE, NEXT_KEY,  IS_DEFAULT) = (SELECT '', 'set_location_DE43', '',  '1' FROM DUAL) where CONV_KEY = '36' AND RULE_NUM = '1';</v>
      </c>
    </row>
    <row r="133" spans="1:13" x14ac:dyDescent="0.35">
      <c r="A133" t="s">
        <v>99</v>
      </c>
      <c r="B133" t="s">
        <v>12</v>
      </c>
      <c r="C133" s="2"/>
      <c r="D133" s="2" t="s">
        <v>908</v>
      </c>
      <c r="F133" t="s">
        <v>12</v>
      </c>
      <c r="J133" t="str">
        <f>VLOOKUP(A133,UFMT_CONVERSION!$A:$G,3,FALSE)</f>
        <v>Custom Function format_track2</v>
      </c>
      <c r="L133" t="str">
        <f t="shared" si="4"/>
        <v>Insert into UFMT_CONV_RULE (CONV_KEY, RULE_NUM, SRC_VALUE, DEST_VALUE, NEXT_KEY,  IS_DEFAULT) Values ('37', '1', '', 'format_track2_2', '',  '1');</v>
      </c>
      <c r="M133" t="str">
        <f t="shared" si="5"/>
        <v>Update UFMT_CONV_RULE set (SRC_VALUE, DEST_VALUE, NEXT_KEY,  IS_DEFAULT) = (SELECT '', 'format_track2_2', '',  '1' FROM DUAL) where CONV_KEY = '37' AND RULE_NUM = '1';</v>
      </c>
    </row>
    <row r="134" spans="1:13" x14ac:dyDescent="0.35">
      <c r="A134" t="s">
        <v>113</v>
      </c>
      <c r="B134" t="s">
        <v>12</v>
      </c>
      <c r="C134" s="2"/>
      <c r="D134" s="2" t="s">
        <v>909</v>
      </c>
      <c r="F134" t="s">
        <v>12</v>
      </c>
      <c r="J134" t="str">
        <f>VLOOKUP(A134,UFMT_CONVERSION!$A:$G,3,FALSE)</f>
        <v>Format value for F126</v>
      </c>
      <c r="L134" t="str">
        <f t="shared" si="4"/>
        <v>Insert into UFMT_CONV_RULE (CONV_KEY, RULE_NUM, SRC_VALUE, DEST_VALUE, NEXT_KEY,  IS_DEFAULT) Values ('38', '1', '', '{4:L}                ', '',  '1');</v>
      </c>
      <c r="M134" t="str">
        <f t="shared" si="5"/>
        <v>Update UFMT_CONV_RULE set (SRC_VALUE, DEST_VALUE, NEXT_KEY,  IS_DEFAULT) = (SELECT '', '{4:L}                ', '',  '1' FROM DUAL) where CONV_KEY = '38' AND RULE_NUM = '1';</v>
      </c>
    </row>
    <row r="135" spans="1:13" x14ac:dyDescent="0.35">
      <c r="A135" t="s">
        <v>102</v>
      </c>
      <c r="B135" t="s">
        <v>12</v>
      </c>
      <c r="C135" s="2"/>
      <c r="D135" s="2" t="s">
        <v>910</v>
      </c>
      <c r="F135" t="s">
        <v>12</v>
      </c>
      <c r="J135" t="str">
        <f>VLOOKUP(A135,UFMT_CONVERSION!$A:$G,3,FALSE)</f>
        <v>Get BIN from HPAN</v>
      </c>
      <c r="L135" t="str">
        <f t="shared" si="4"/>
        <v>Insert into UFMT_CONV_RULE (CONV_KEY, RULE_NUM, SRC_VALUE, DEST_VALUE, NEXT_KEY,  IS_DEFAULT) Values ('39', '1', '', '{6:L}', '',  '1');</v>
      </c>
      <c r="M135" t="str">
        <f t="shared" si="5"/>
        <v>Update UFMT_CONV_RULE set (SRC_VALUE, DEST_VALUE, NEXT_KEY,  IS_DEFAULT) = (SELECT '', '{6:L}', '',  '1' FROM DUAL) where CONV_KEY = '39' AND RULE_NUM = '1';</v>
      </c>
    </row>
    <row r="136" spans="1:13" x14ac:dyDescent="0.35">
      <c r="A136" t="s">
        <v>117</v>
      </c>
      <c r="B136" t="s">
        <v>12</v>
      </c>
      <c r="C136" s="2" t="s">
        <v>911</v>
      </c>
      <c r="D136" s="2" t="s">
        <v>278</v>
      </c>
      <c r="F136" t="s">
        <v>13</v>
      </c>
      <c r="J136" t="str">
        <f>VLOOKUP(A136,UFMT_CONVERSION!$A:$G,3,FALSE)</f>
        <v>BIN n currency -&gt; GL account</v>
      </c>
      <c r="L136" t="str">
        <f t="shared" si="4"/>
        <v>Insert into UFMT_CONV_RULE (CONV_KEY, RULE_NUM, SRC_VALUE, DEST_VALUE, NEXT_KEY,  IS_DEFAULT) Values ('40', '1', '472631,840', '00010799760111', '',  '0');</v>
      </c>
      <c r="M136" t="str">
        <f t="shared" si="5"/>
        <v>Update UFMT_CONV_RULE set (SRC_VALUE, DEST_VALUE, NEXT_KEY,  IS_DEFAULT) = (SELECT '472631,840', '00010799760111', '',  '0' FROM DUAL) where CONV_KEY = '40' AND RULE_NUM = '1';</v>
      </c>
    </row>
    <row r="137" spans="1:13" x14ac:dyDescent="0.35">
      <c r="A137" t="s">
        <v>119</v>
      </c>
      <c r="B137" t="s">
        <v>12</v>
      </c>
      <c r="C137" s="2" t="s">
        <v>912</v>
      </c>
      <c r="D137" s="2" t="s">
        <v>913</v>
      </c>
      <c r="F137" t="s">
        <v>13</v>
      </c>
      <c r="J137" t="str">
        <f>VLOOKUP(A137,UFMT_CONVERSION!$A:$G,3,FALSE)</f>
        <v>TT n SI n CC -&gt; GL account</v>
      </c>
      <c r="L137" t="str">
        <f t="shared" si="4"/>
        <v>Insert into UFMT_CONV_RULE (CONV_KEY, RULE_NUM, SRC_VALUE, DEST_VALUE, NEXT_KEY,  IS_DEFAULT) Values ('41', '1', '508,1001,116', '00018699800121', '',  '0');</v>
      </c>
      <c r="M137" t="str">
        <f t="shared" si="5"/>
        <v>Update UFMT_CONV_RULE set (SRC_VALUE, DEST_VALUE, NEXT_KEY,  IS_DEFAULT) = (SELECT '508,1001,116', '00018699800121', '',  '0' FROM DUAL) where CONV_KEY = '41' AND RULE_NUM = '1';</v>
      </c>
    </row>
    <row r="138" spans="1:13" x14ac:dyDescent="0.35">
      <c r="A138" t="s">
        <v>119</v>
      </c>
      <c r="B138" t="s">
        <v>15</v>
      </c>
      <c r="C138" s="2" t="s">
        <v>914</v>
      </c>
      <c r="D138" s="2" t="s">
        <v>915</v>
      </c>
      <c r="F138" t="s">
        <v>13</v>
      </c>
      <c r="J138" t="str">
        <f>VLOOKUP(A138,UFMT_CONVERSION!$A:$G,3,FALSE)</f>
        <v>TT n SI n CC -&gt; GL account</v>
      </c>
      <c r="L138" t="str">
        <f t="shared" si="4"/>
        <v>Insert into UFMT_CONV_RULE (CONV_KEY, RULE_NUM, SRC_VALUE, DEST_VALUE, NEXT_KEY,  IS_DEFAULT) Values ('41', '2', '508,1001,840', '00018699800111', '',  '0');</v>
      </c>
      <c r="M138" t="str">
        <f t="shared" si="5"/>
        <v>Update UFMT_CONV_RULE set (SRC_VALUE, DEST_VALUE, NEXT_KEY,  IS_DEFAULT) = (SELECT '508,1001,840', '00018699800111', '',  '0' FROM DUAL) where CONV_KEY = '41' AND RULE_NUM = '2';</v>
      </c>
    </row>
    <row r="139" spans="1:13" x14ac:dyDescent="0.35">
      <c r="A139" t="s">
        <v>119</v>
      </c>
      <c r="B139" t="s">
        <v>17</v>
      </c>
      <c r="C139" s="2" t="s">
        <v>916</v>
      </c>
      <c r="D139" s="2" t="s">
        <v>917</v>
      </c>
      <c r="F139" t="s">
        <v>13</v>
      </c>
      <c r="J139" t="str">
        <f>VLOOKUP(A139,UFMT_CONVERSION!$A:$G,3,FALSE)</f>
        <v>TT n SI n CC -&gt; GL account</v>
      </c>
      <c r="L139" t="str">
        <f t="shared" si="4"/>
        <v>Insert into UFMT_CONV_RULE (CONV_KEY, RULE_NUM, SRC_VALUE, DEST_VALUE, NEXT_KEY,  IS_DEFAULT) Values ('41', '3', '508,6011,840', '00010899770611', '',  '0');</v>
      </c>
      <c r="M139" t="str">
        <f t="shared" si="5"/>
        <v>Update UFMT_CONV_RULE set (SRC_VALUE, DEST_VALUE, NEXT_KEY,  IS_DEFAULT) = (SELECT '508,6011,840', '00010899770611', '',  '0' FROM DUAL) where CONV_KEY = '41' AND RULE_NUM = '3';</v>
      </c>
    </row>
    <row r="140" spans="1:13" x14ac:dyDescent="0.35">
      <c r="A140" t="s">
        <v>119</v>
      </c>
      <c r="B140" t="s">
        <v>20</v>
      </c>
      <c r="C140" s="2" t="s">
        <v>918</v>
      </c>
      <c r="D140" s="2" t="s">
        <v>917</v>
      </c>
      <c r="F140" t="s">
        <v>13</v>
      </c>
      <c r="J140" t="str">
        <f>VLOOKUP(A140,UFMT_CONVERSION!$A:$G,3,FALSE)</f>
        <v>TT n SI n CC -&gt; GL account</v>
      </c>
      <c r="L140" t="str">
        <f t="shared" si="4"/>
        <v>Insert into UFMT_CONV_RULE (CONV_KEY, RULE_NUM, SRC_VALUE, DEST_VALUE, NEXT_KEY,  IS_DEFAULT) Values ('41', '4', '508,6012,840', '00010899770611', '',  '0');</v>
      </c>
      <c r="M140" t="str">
        <f t="shared" si="5"/>
        <v>Update UFMT_CONV_RULE set (SRC_VALUE, DEST_VALUE, NEXT_KEY,  IS_DEFAULT) = (SELECT '508,6012,840', '00010899770611', '',  '0' FROM DUAL) where CONV_KEY = '41' AND RULE_NUM = '4';</v>
      </c>
    </row>
    <row r="141" spans="1:13" x14ac:dyDescent="0.35">
      <c r="A141" t="s">
        <v>119</v>
      </c>
      <c r="B141" t="s">
        <v>23</v>
      </c>
      <c r="C141" s="2" t="s">
        <v>919</v>
      </c>
      <c r="D141" s="2" t="s">
        <v>917</v>
      </c>
      <c r="F141" t="s">
        <v>13</v>
      </c>
      <c r="J141" t="str">
        <f>VLOOKUP(A141,UFMT_CONVERSION!$A:$G,3,FALSE)</f>
        <v>TT n SI n CC -&gt; GL account</v>
      </c>
      <c r="L141" t="str">
        <f t="shared" si="4"/>
        <v>Insert into UFMT_CONV_RULE (CONV_KEY, RULE_NUM, SRC_VALUE, DEST_VALUE, NEXT_KEY,  IS_DEFAULT) Values ('41', '5', '508,6013,840', '00010899770611', '',  '0');</v>
      </c>
      <c r="M141" t="str">
        <f t="shared" si="5"/>
        <v>Update UFMT_CONV_RULE set (SRC_VALUE, DEST_VALUE, NEXT_KEY,  IS_DEFAULT) = (SELECT '508,6013,840', '00010899770611', '',  '0' FROM DUAL) where CONV_KEY = '41' AND RULE_NUM = '5';</v>
      </c>
    </row>
    <row r="142" spans="1:13" x14ac:dyDescent="0.35">
      <c r="A142" t="s">
        <v>119</v>
      </c>
      <c r="B142" t="s">
        <v>26</v>
      </c>
      <c r="C142" s="2" t="s">
        <v>920</v>
      </c>
      <c r="D142" s="2" t="s">
        <v>917</v>
      </c>
      <c r="F142" t="s">
        <v>13</v>
      </c>
      <c r="J142" t="str">
        <f>VLOOKUP(A142,UFMT_CONVERSION!$A:$G,3,FALSE)</f>
        <v>TT n SI n CC -&gt; GL account</v>
      </c>
      <c r="L142" t="str">
        <f t="shared" si="4"/>
        <v>Insert into UFMT_CONV_RULE (CONV_KEY, RULE_NUM, SRC_VALUE, DEST_VALUE, NEXT_KEY,  IS_DEFAULT) Values ('41', '6', '508,6014,840', '00010899770611', '',  '0');</v>
      </c>
      <c r="M142" t="str">
        <f t="shared" si="5"/>
        <v>Update UFMT_CONV_RULE set (SRC_VALUE, DEST_VALUE, NEXT_KEY,  IS_DEFAULT) = (SELECT '508,6014,840', '00010899770611', '',  '0' FROM DUAL) where CONV_KEY = '41' AND RULE_NUM = '6';</v>
      </c>
    </row>
    <row r="143" spans="1:13" x14ac:dyDescent="0.35">
      <c r="A143" t="s">
        <v>119</v>
      </c>
      <c r="B143" t="s">
        <v>29</v>
      </c>
      <c r="C143" s="2" t="s">
        <v>921</v>
      </c>
      <c r="D143" s="2" t="s">
        <v>917</v>
      </c>
      <c r="F143" t="s">
        <v>13</v>
      </c>
      <c r="J143" t="str">
        <f>VLOOKUP(A143,UFMT_CONVERSION!$A:$G,3,FALSE)</f>
        <v>TT n SI n CC -&gt; GL account</v>
      </c>
      <c r="L143" t="str">
        <f t="shared" si="4"/>
        <v>Insert into UFMT_CONV_RULE (CONV_KEY, RULE_NUM, SRC_VALUE, DEST_VALUE, NEXT_KEY,  IS_DEFAULT) Values ('41', '7', '508,6015,840', '00010899770611', '',  '0');</v>
      </c>
      <c r="M143" t="str">
        <f t="shared" si="5"/>
        <v>Update UFMT_CONV_RULE set (SRC_VALUE, DEST_VALUE, NEXT_KEY,  IS_DEFAULT) = (SELECT '508,6015,840', '00010899770611', '',  '0' FROM DUAL) where CONV_KEY = '41' AND RULE_NUM = '7';</v>
      </c>
    </row>
    <row r="144" spans="1:13" x14ac:dyDescent="0.35">
      <c r="A144" t="s">
        <v>119</v>
      </c>
      <c r="B144" t="s">
        <v>32</v>
      </c>
      <c r="C144" s="2" t="s">
        <v>922</v>
      </c>
      <c r="D144" s="2" t="s">
        <v>917</v>
      </c>
      <c r="F144" t="s">
        <v>13</v>
      </c>
      <c r="J144" t="str">
        <f>VLOOKUP(A144,UFMT_CONVERSION!$A:$G,3,FALSE)</f>
        <v>TT n SI n CC -&gt; GL account</v>
      </c>
      <c r="L144" t="str">
        <f t="shared" si="4"/>
        <v>Insert into UFMT_CONV_RULE (CONV_KEY, RULE_NUM, SRC_VALUE, DEST_VALUE, NEXT_KEY,  IS_DEFAULT) Values ('41', '8', '508,6016,840', '00010899770611', '',  '0');</v>
      </c>
      <c r="M144" t="str">
        <f t="shared" si="5"/>
        <v>Update UFMT_CONV_RULE set (SRC_VALUE, DEST_VALUE, NEXT_KEY,  IS_DEFAULT) = (SELECT '508,6016,840', '00010899770611', '',  '0' FROM DUAL) where CONV_KEY = '41' AND RULE_NUM = '8';</v>
      </c>
    </row>
    <row r="145" spans="1:13" x14ac:dyDescent="0.35">
      <c r="A145" t="s">
        <v>119</v>
      </c>
      <c r="B145" t="s">
        <v>35</v>
      </c>
      <c r="C145" s="2" t="s">
        <v>923</v>
      </c>
      <c r="D145" s="2" t="s">
        <v>924</v>
      </c>
      <c r="F145" t="s">
        <v>13</v>
      </c>
      <c r="J145" t="str">
        <f>VLOOKUP(A145,UFMT_CONVERSION!$A:$G,3,FALSE)</f>
        <v>TT n SI n CC -&gt; GL account</v>
      </c>
      <c r="L145" t="str">
        <f t="shared" si="4"/>
        <v>Insert into UFMT_CONV_RULE (CONV_KEY, RULE_NUM, SRC_VALUE, DEST_VALUE, NEXT_KEY,  IS_DEFAULT) Values ('41', '9', '512,513,840', '00015199000011', '',  '0');</v>
      </c>
      <c r="M145" t="str">
        <f t="shared" si="5"/>
        <v>Update UFMT_CONV_RULE set (SRC_VALUE, DEST_VALUE, NEXT_KEY,  IS_DEFAULT) = (SELECT '512,513,840', '00015199000011', '',  '0' FROM DUAL) where CONV_KEY = '41' AND RULE_NUM = '9';</v>
      </c>
    </row>
    <row r="146" spans="1:13" x14ac:dyDescent="0.35">
      <c r="A146" t="s">
        <v>119</v>
      </c>
      <c r="B146" t="s">
        <v>37</v>
      </c>
      <c r="C146" s="2" t="s">
        <v>925</v>
      </c>
      <c r="D146" s="2" t="s">
        <v>926</v>
      </c>
      <c r="F146" t="s">
        <v>13</v>
      </c>
      <c r="J146" t="str">
        <f>VLOOKUP(A146,UFMT_CONVERSION!$A:$G,3,FALSE)</f>
        <v>TT n SI n CC -&gt; GL account</v>
      </c>
      <c r="L146" t="str">
        <f t="shared" si="4"/>
        <v>Insert into UFMT_CONV_RULE (CONV_KEY, RULE_NUM, SRC_VALUE, DEST_VALUE, NEXT_KEY,  IS_DEFAULT) Values ('41', '10', '508,6042,840', '00018999770311', '',  '0');</v>
      </c>
      <c r="M146" t="str">
        <f t="shared" si="5"/>
        <v>Update UFMT_CONV_RULE set (SRC_VALUE, DEST_VALUE, NEXT_KEY,  IS_DEFAULT) = (SELECT '508,6042,840', '00018999770311', '',  '0' FROM DUAL) where CONV_KEY = '41' AND RULE_NUM = '10';</v>
      </c>
    </row>
    <row r="147" spans="1:13" x14ac:dyDescent="0.35">
      <c r="A147" t="s">
        <v>119</v>
      </c>
      <c r="B147" t="s">
        <v>40</v>
      </c>
      <c r="C147" s="2" t="s">
        <v>927</v>
      </c>
      <c r="D147" s="2" t="s">
        <v>926</v>
      </c>
      <c r="F147" t="s">
        <v>13</v>
      </c>
      <c r="J147" t="str">
        <f>VLOOKUP(A147,UFMT_CONVERSION!$A:$G,3,FALSE)</f>
        <v>TT n SI n CC -&gt; GL account</v>
      </c>
      <c r="L147" t="str">
        <f t="shared" si="4"/>
        <v>Insert into UFMT_CONV_RULE (CONV_KEY, RULE_NUM, SRC_VALUE, DEST_VALUE, NEXT_KEY,  IS_DEFAULT) Values ('41', '11', '508,6041,840', '00018999770311', '',  '0');</v>
      </c>
      <c r="M147" t="str">
        <f t="shared" si="5"/>
        <v>Update UFMT_CONV_RULE set (SRC_VALUE, DEST_VALUE, NEXT_KEY,  IS_DEFAULT) = (SELECT '508,6041,840', '00018999770311', '',  '0' FROM DUAL) where CONV_KEY = '41' AND RULE_NUM = '11';</v>
      </c>
    </row>
    <row r="148" spans="1:13" x14ac:dyDescent="0.35">
      <c r="A148" t="s">
        <v>119</v>
      </c>
      <c r="B148" t="s">
        <v>42</v>
      </c>
      <c r="C148" s="2" t="s">
        <v>928</v>
      </c>
      <c r="D148" s="2" t="s">
        <v>926</v>
      </c>
      <c r="F148" t="s">
        <v>13</v>
      </c>
      <c r="J148" t="str">
        <f>VLOOKUP(A148,UFMT_CONVERSION!$A:$G,3,FALSE)</f>
        <v>TT n SI n CC -&gt; GL account</v>
      </c>
      <c r="L148" t="str">
        <f t="shared" si="4"/>
        <v>Insert into UFMT_CONV_RULE (CONV_KEY, RULE_NUM, SRC_VALUE, DEST_VALUE, NEXT_KEY,  IS_DEFAULT) Values ('41', '12', '508,6043,840', '00018999770311', '',  '0');</v>
      </c>
      <c r="M148" t="str">
        <f t="shared" si="5"/>
        <v>Update UFMT_CONV_RULE set (SRC_VALUE, DEST_VALUE, NEXT_KEY,  IS_DEFAULT) = (SELECT '508,6043,840', '00018999770311', '',  '0' FROM DUAL) where CONV_KEY = '41' AND RULE_NUM = '12';</v>
      </c>
    </row>
    <row r="149" spans="1:13" x14ac:dyDescent="0.35">
      <c r="A149" t="s">
        <v>119</v>
      </c>
      <c r="B149" t="s">
        <v>44</v>
      </c>
      <c r="C149" s="2" t="s">
        <v>929</v>
      </c>
      <c r="D149" s="2" t="s">
        <v>926</v>
      </c>
      <c r="F149" t="s">
        <v>13</v>
      </c>
      <c r="J149" t="str">
        <f>VLOOKUP(A149,UFMT_CONVERSION!$A:$G,3,FALSE)</f>
        <v>TT n SI n CC -&gt; GL account</v>
      </c>
      <c r="L149" t="str">
        <f t="shared" si="4"/>
        <v>Insert into UFMT_CONV_RULE (CONV_KEY, RULE_NUM, SRC_VALUE, DEST_VALUE, NEXT_KEY,  IS_DEFAULT) Values ('41', '13', '508,6044,840', '00018999770311', '',  '0');</v>
      </c>
      <c r="M149" t="str">
        <f t="shared" si="5"/>
        <v>Update UFMT_CONV_RULE set (SRC_VALUE, DEST_VALUE, NEXT_KEY,  IS_DEFAULT) = (SELECT '508,6044,840', '00018999770311', '',  '0' FROM DUAL) where CONV_KEY = '41' AND RULE_NUM = '13';</v>
      </c>
    </row>
    <row r="150" spans="1:13" x14ac:dyDescent="0.35">
      <c r="A150" t="s">
        <v>119</v>
      </c>
      <c r="B150" t="s">
        <v>47</v>
      </c>
      <c r="C150" s="2" t="s">
        <v>930</v>
      </c>
      <c r="D150" s="2" t="s">
        <v>926</v>
      </c>
      <c r="F150" t="s">
        <v>13</v>
      </c>
      <c r="J150" t="str">
        <f>VLOOKUP(A150,UFMT_CONVERSION!$A:$G,3,FALSE)</f>
        <v>TT n SI n CC -&gt; GL account</v>
      </c>
      <c r="L150" t="str">
        <f t="shared" si="4"/>
        <v>Insert into UFMT_CONV_RULE (CONV_KEY, RULE_NUM, SRC_VALUE, DEST_VALUE, NEXT_KEY,  IS_DEFAULT) Values ('41', '14', '508,6045,840', '00018999770311', '',  '0');</v>
      </c>
      <c r="M150" t="str">
        <f t="shared" si="5"/>
        <v>Update UFMT_CONV_RULE set (SRC_VALUE, DEST_VALUE, NEXT_KEY,  IS_DEFAULT) = (SELECT '508,6045,840', '00018999770311', '',  '0' FROM DUAL) where CONV_KEY = '41' AND RULE_NUM = '14';</v>
      </c>
    </row>
    <row r="151" spans="1:13" x14ac:dyDescent="0.35">
      <c r="A151" t="s">
        <v>119</v>
      </c>
      <c r="B151" t="s">
        <v>50</v>
      </c>
      <c r="C151" s="2" t="s">
        <v>931</v>
      </c>
      <c r="D151" s="2" t="s">
        <v>926</v>
      </c>
      <c r="F151" t="s">
        <v>13</v>
      </c>
      <c r="J151" t="str">
        <f>VLOOKUP(A151,UFMT_CONVERSION!$A:$G,3,FALSE)</f>
        <v>TT n SI n CC -&gt; GL account</v>
      </c>
      <c r="L151" t="str">
        <f t="shared" si="4"/>
        <v>Insert into UFMT_CONV_RULE (CONV_KEY, RULE_NUM, SRC_VALUE, DEST_VALUE, NEXT_KEY,  IS_DEFAULT) Values ('41', '15', '508,6046,840', '00018999770311', '',  '0');</v>
      </c>
      <c r="M151" t="str">
        <f t="shared" si="5"/>
        <v>Update UFMT_CONV_RULE set (SRC_VALUE, DEST_VALUE, NEXT_KEY,  IS_DEFAULT) = (SELECT '508,6046,840', '00018999770311', '',  '0' FROM DUAL) where CONV_KEY = '41' AND RULE_NUM = '15';</v>
      </c>
    </row>
    <row r="152" spans="1:13" x14ac:dyDescent="0.35">
      <c r="A152" t="s">
        <v>119</v>
      </c>
      <c r="B152" t="s">
        <v>53</v>
      </c>
      <c r="C152" s="2" t="s">
        <v>932</v>
      </c>
      <c r="D152" s="2" t="s">
        <v>933</v>
      </c>
      <c r="F152" t="s">
        <v>13</v>
      </c>
      <c r="J152" t="str">
        <f>VLOOKUP(A152,UFMT_CONVERSION!$A:$G,3,FALSE)</f>
        <v>TT n SI n CC -&gt; GL account</v>
      </c>
      <c r="L152" t="str">
        <f t="shared" si="4"/>
        <v>Insert into UFMT_CONV_RULE (CONV_KEY, RULE_NUM, SRC_VALUE, DEST_VALUE, NEXT_KEY,  IS_DEFAULT) Values ('41', '16', '508,6021,840', '09000899771411', '',  '0');</v>
      </c>
      <c r="M152" t="str">
        <f t="shared" si="5"/>
        <v>Update UFMT_CONV_RULE set (SRC_VALUE, DEST_VALUE, NEXT_KEY,  IS_DEFAULT) = (SELECT '508,6021,840', '09000899771411', '',  '0' FROM DUAL) where CONV_KEY = '41' AND RULE_NUM = '16';</v>
      </c>
    </row>
    <row r="153" spans="1:13" x14ac:dyDescent="0.35">
      <c r="A153" t="s">
        <v>119</v>
      </c>
      <c r="B153" t="s">
        <v>56</v>
      </c>
      <c r="C153" s="2" t="s">
        <v>934</v>
      </c>
      <c r="D153" s="2" t="s">
        <v>933</v>
      </c>
      <c r="F153" t="s">
        <v>13</v>
      </c>
      <c r="J153" t="str">
        <f>VLOOKUP(A153,UFMT_CONVERSION!$A:$G,3,FALSE)</f>
        <v>TT n SI n CC -&gt; GL account</v>
      </c>
      <c r="L153" t="str">
        <f t="shared" si="4"/>
        <v>Insert into UFMT_CONV_RULE (CONV_KEY, RULE_NUM, SRC_VALUE, DEST_VALUE, NEXT_KEY,  IS_DEFAULT) Values ('41', '17', '508,6022,840', '09000899771411', '',  '0');</v>
      </c>
      <c r="M153" t="str">
        <f t="shared" si="5"/>
        <v>Update UFMT_CONV_RULE set (SRC_VALUE, DEST_VALUE, NEXT_KEY,  IS_DEFAULT) = (SELECT '508,6022,840', '09000899771411', '',  '0' FROM DUAL) where CONV_KEY = '41' AND RULE_NUM = '17';</v>
      </c>
    </row>
    <row r="154" spans="1:13" x14ac:dyDescent="0.35">
      <c r="A154" t="s">
        <v>119</v>
      </c>
      <c r="B154" t="s">
        <v>59</v>
      </c>
      <c r="C154" s="2" t="s">
        <v>935</v>
      </c>
      <c r="D154" s="2" t="s">
        <v>933</v>
      </c>
      <c r="F154" t="s">
        <v>13</v>
      </c>
      <c r="J154" t="str">
        <f>VLOOKUP(A154,UFMT_CONVERSION!$A:$G,3,FALSE)</f>
        <v>TT n SI n CC -&gt; GL account</v>
      </c>
      <c r="L154" t="str">
        <f t="shared" si="4"/>
        <v>Insert into UFMT_CONV_RULE (CONV_KEY, RULE_NUM, SRC_VALUE, DEST_VALUE, NEXT_KEY,  IS_DEFAULT) Values ('41', '18', '508,6023,840', '09000899771411', '',  '0');</v>
      </c>
      <c r="M154" t="str">
        <f t="shared" si="5"/>
        <v>Update UFMT_CONV_RULE set (SRC_VALUE, DEST_VALUE, NEXT_KEY,  IS_DEFAULT) = (SELECT '508,6023,840', '09000899771411', '',  '0' FROM DUAL) where CONV_KEY = '41' AND RULE_NUM = '18';</v>
      </c>
    </row>
    <row r="155" spans="1:13" x14ac:dyDescent="0.35">
      <c r="A155" t="s">
        <v>119</v>
      </c>
      <c r="B155" t="s">
        <v>62</v>
      </c>
      <c r="C155" s="2" t="s">
        <v>936</v>
      </c>
      <c r="D155" s="2" t="s">
        <v>933</v>
      </c>
      <c r="F155" t="s">
        <v>13</v>
      </c>
      <c r="J155" t="str">
        <f>VLOOKUP(A155,UFMT_CONVERSION!$A:$G,3,FALSE)</f>
        <v>TT n SI n CC -&gt; GL account</v>
      </c>
      <c r="L155" t="str">
        <f t="shared" si="4"/>
        <v>Insert into UFMT_CONV_RULE (CONV_KEY, RULE_NUM, SRC_VALUE, DEST_VALUE, NEXT_KEY,  IS_DEFAULT) Values ('41', '19', '508,6024,840', '09000899771411', '',  '0');</v>
      </c>
      <c r="M155" t="str">
        <f t="shared" si="5"/>
        <v>Update UFMT_CONV_RULE set (SRC_VALUE, DEST_VALUE, NEXT_KEY,  IS_DEFAULT) = (SELECT '508,6024,840', '09000899771411', '',  '0' FROM DUAL) where CONV_KEY = '41' AND RULE_NUM = '19';</v>
      </c>
    </row>
    <row r="156" spans="1:13" x14ac:dyDescent="0.35">
      <c r="A156" t="s">
        <v>119</v>
      </c>
      <c r="B156" t="s">
        <v>65</v>
      </c>
      <c r="C156" s="2" t="s">
        <v>937</v>
      </c>
      <c r="D156" s="2" t="s">
        <v>933</v>
      </c>
      <c r="F156" t="s">
        <v>13</v>
      </c>
      <c r="J156" t="str">
        <f>VLOOKUP(A156,UFMT_CONVERSION!$A:$G,3,FALSE)</f>
        <v>TT n SI n CC -&gt; GL account</v>
      </c>
      <c r="L156" t="str">
        <f t="shared" si="4"/>
        <v>Insert into UFMT_CONV_RULE (CONV_KEY, RULE_NUM, SRC_VALUE, DEST_VALUE, NEXT_KEY,  IS_DEFAULT) Values ('41', '20', '508,6025,840', '09000899771411', '',  '0');</v>
      </c>
      <c r="M156" t="str">
        <f t="shared" si="5"/>
        <v>Update UFMT_CONV_RULE set (SRC_VALUE, DEST_VALUE, NEXT_KEY,  IS_DEFAULT) = (SELECT '508,6025,840', '09000899771411', '',  '0' FROM DUAL) where CONV_KEY = '41' AND RULE_NUM = '20';</v>
      </c>
    </row>
    <row r="157" spans="1:13" x14ac:dyDescent="0.35">
      <c r="A157" t="s">
        <v>119</v>
      </c>
      <c r="B157" t="s">
        <v>68</v>
      </c>
      <c r="C157" s="2" t="s">
        <v>938</v>
      </c>
      <c r="D157" s="2" t="s">
        <v>933</v>
      </c>
      <c r="F157" t="s">
        <v>13</v>
      </c>
      <c r="J157" t="str">
        <f>VLOOKUP(A157,UFMT_CONVERSION!$A:$G,3,FALSE)</f>
        <v>TT n SI n CC -&gt; GL account</v>
      </c>
      <c r="L157" t="str">
        <f t="shared" si="4"/>
        <v>Insert into UFMT_CONV_RULE (CONV_KEY, RULE_NUM, SRC_VALUE, DEST_VALUE, NEXT_KEY,  IS_DEFAULT) Values ('41', '21', '508,6026,840', '09000899771411', '',  '0');</v>
      </c>
      <c r="M157" t="str">
        <f t="shared" si="5"/>
        <v>Update UFMT_CONV_RULE set (SRC_VALUE, DEST_VALUE, NEXT_KEY,  IS_DEFAULT) = (SELECT '508,6026,840', '09000899771411', '',  '0' FROM DUAL) where CONV_KEY = '41' AND RULE_NUM = '21';</v>
      </c>
    </row>
    <row r="158" spans="1:13" x14ac:dyDescent="0.35">
      <c r="A158" t="s">
        <v>119</v>
      </c>
      <c r="B158" t="s">
        <v>71</v>
      </c>
      <c r="C158" s="2" t="s">
        <v>939</v>
      </c>
      <c r="D158" s="2" t="s">
        <v>917</v>
      </c>
      <c r="F158" t="s">
        <v>13</v>
      </c>
      <c r="J158" t="str">
        <f>VLOOKUP(A158,UFMT_CONVERSION!$A:$G,3,FALSE)</f>
        <v>TT n SI n CC -&gt; GL account</v>
      </c>
      <c r="L158" t="str">
        <f t="shared" si="4"/>
        <v>Insert into UFMT_CONV_RULE (CONV_KEY, RULE_NUM, SRC_VALUE, DEST_VALUE, NEXT_KEY,  IS_DEFAULT) Values ('41', '22', '508,6031,840', '00010899770611', '',  '0');</v>
      </c>
      <c r="M158" t="str">
        <f t="shared" si="5"/>
        <v>Update UFMT_CONV_RULE set (SRC_VALUE, DEST_VALUE, NEXT_KEY,  IS_DEFAULT) = (SELECT '508,6031,840', '00010899770611', '',  '0' FROM DUAL) where CONV_KEY = '41' AND RULE_NUM = '22';</v>
      </c>
    </row>
    <row r="159" spans="1:13" x14ac:dyDescent="0.35">
      <c r="A159" t="s">
        <v>119</v>
      </c>
      <c r="B159" t="s">
        <v>74</v>
      </c>
      <c r="C159" s="2" t="s">
        <v>940</v>
      </c>
      <c r="D159" s="2" t="s">
        <v>917</v>
      </c>
      <c r="F159" t="s">
        <v>13</v>
      </c>
      <c r="J159" t="str">
        <f>VLOOKUP(A159,UFMT_CONVERSION!$A:$G,3,FALSE)</f>
        <v>TT n SI n CC -&gt; GL account</v>
      </c>
      <c r="L159" t="str">
        <f t="shared" si="4"/>
        <v>Insert into UFMT_CONV_RULE (CONV_KEY, RULE_NUM, SRC_VALUE, DEST_VALUE, NEXT_KEY,  IS_DEFAULT) Values ('41', '23', '508,6032,840', '00010899770611', '',  '0');</v>
      </c>
      <c r="M159" t="str">
        <f t="shared" si="5"/>
        <v>Update UFMT_CONV_RULE set (SRC_VALUE, DEST_VALUE, NEXT_KEY,  IS_DEFAULT) = (SELECT '508,6032,840', '00010899770611', '',  '0' FROM DUAL) where CONV_KEY = '41' AND RULE_NUM = '23';</v>
      </c>
    </row>
    <row r="160" spans="1:13" x14ac:dyDescent="0.35">
      <c r="A160" t="s">
        <v>119</v>
      </c>
      <c r="B160" t="s">
        <v>77</v>
      </c>
      <c r="C160" s="2" t="s">
        <v>941</v>
      </c>
      <c r="D160" s="2" t="s">
        <v>917</v>
      </c>
      <c r="F160" t="s">
        <v>13</v>
      </c>
      <c r="J160" t="str">
        <f>VLOOKUP(A160,UFMT_CONVERSION!$A:$G,3,FALSE)</f>
        <v>TT n SI n CC -&gt; GL account</v>
      </c>
      <c r="L160" t="str">
        <f t="shared" si="4"/>
        <v>Insert into UFMT_CONV_RULE (CONV_KEY, RULE_NUM, SRC_VALUE, DEST_VALUE, NEXT_KEY,  IS_DEFAULT) Values ('41', '24', '508,6033,840', '00010899770611', '',  '0');</v>
      </c>
      <c r="M160" t="str">
        <f t="shared" si="5"/>
        <v>Update UFMT_CONV_RULE set (SRC_VALUE, DEST_VALUE, NEXT_KEY,  IS_DEFAULT) = (SELECT '508,6033,840', '00010899770611', '',  '0' FROM DUAL) where CONV_KEY = '41' AND RULE_NUM = '24';</v>
      </c>
    </row>
    <row r="161" spans="1:13" x14ac:dyDescent="0.35">
      <c r="A161" t="s">
        <v>119</v>
      </c>
      <c r="B161" t="s">
        <v>72</v>
      </c>
      <c r="C161" s="2" t="s">
        <v>942</v>
      </c>
      <c r="D161" s="2" t="s">
        <v>917</v>
      </c>
      <c r="F161" t="s">
        <v>13</v>
      </c>
      <c r="J161" t="str">
        <f>VLOOKUP(A161,UFMT_CONVERSION!$A:$G,3,FALSE)</f>
        <v>TT n SI n CC -&gt; GL account</v>
      </c>
      <c r="L161" t="str">
        <f t="shared" si="4"/>
        <v>Insert into UFMT_CONV_RULE (CONV_KEY, RULE_NUM, SRC_VALUE, DEST_VALUE, NEXT_KEY,  IS_DEFAULT) Values ('41', '25', '508,6034,840', '00010899770611', '',  '0');</v>
      </c>
      <c r="M161" t="str">
        <f t="shared" si="5"/>
        <v>Update UFMT_CONV_RULE set (SRC_VALUE, DEST_VALUE, NEXT_KEY,  IS_DEFAULT) = (SELECT '508,6034,840', '00010899770611', '',  '0' FROM DUAL) where CONV_KEY = '41' AND RULE_NUM = '25';</v>
      </c>
    </row>
    <row r="162" spans="1:13" x14ac:dyDescent="0.35">
      <c r="A162" t="s">
        <v>119</v>
      </c>
      <c r="B162" t="s">
        <v>82</v>
      </c>
      <c r="C162" s="2" t="s">
        <v>943</v>
      </c>
      <c r="D162" s="2" t="s">
        <v>917</v>
      </c>
      <c r="F162" t="s">
        <v>13</v>
      </c>
      <c r="J162" t="str">
        <f>VLOOKUP(A162,UFMT_CONVERSION!$A:$G,3,FALSE)</f>
        <v>TT n SI n CC -&gt; GL account</v>
      </c>
      <c r="L162" t="str">
        <f t="shared" si="4"/>
        <v>Insert into UFMT_CONV_RULE (CONV_KEY, RULE_NUM, SRC_VALUE, DEST_VALUE, NEXT_KEY,  IS_DEFAULT) Values ('41', '26', '508,6035,840', '00010899770611', '',  '0');</v>
      </c>
      <c r="M162" t="str">
        <f t="shared" si="5"/>
        <v>Update UFMT_CONV_RULE set (SRC_VALUE, DEST_VALUE, NEXT_KEY,  IS_DEFAULT) = (SELECT '508,6035,840', '00010899770611', '',  '0' FROM DUAL) where CONV_KEY = '41' AND RULE_NUM = '26';</v>
      </c>
    </row>
    <row r="163" spans="1:13" x14ac:dyDescent="0.35">
      <c r="A163" t="s">
        <v>119</v>
      </c>
      <c r="B163" t="s">
        <v>85</v>
      </c>
      <c r="C163" s="2" t="s">
        <v>944</v>
      </c>
      <c r="D163" s="2" t="s">
        <v>917</v>
      </c>
      <c r="F163" t="s">
        <v>13</v>
      </c>
      <c r="J163" t="str">
        <f>VLOOKUP(A163,UFMT_CONVERSION!$A:$G,3,FALSE)</f>
        <v>TT n SI n CC -&gt; GL account</v>
      </c>
      <c r="L163" t="str">
        <f t="shared" si="4"/>
        <v>Insert into UFMT_CONV_RULE (CONV_KEY, RULE_NUM, SRC_VALUE, DEST_VALUE, NEXT_KEY,  IS_DEFAULT) Values ('41', '27', '508,6036,840', '00010899770611', '',  '0');</v>
      </c>
      <c r="M163" t="str">
        <f t="shared" si="5"/>
        <v>Update UFMT_CONV_RULE set (SRC_VALUE, DEST_VALUE, NEXT_KEY,  IS_DEFAULT) = (SELECT '508,6036,840', '00010899770611', '',  '0' FROM DUAL) where CONV_KEY = '41' AND RULE_NUM = '27';</v>
      </c>
    </row>
    <row r="164" spans="1:13" x14ac:dyDescent="0.35">
      <c r="A164" t="s">
        <v>119</v>
      </c>
      <c r="B164" t="s">
        <v>88</v>
      </c>
      <c r="C164" s="2" t="s">
        <v>945</v>
      </c>
      <c r="D164" s="2" t="s">
        <v>946</v>
      </c>
      <c r="F164" t="s">
        <v>13</v>
      </c>
      <c r="J164" t="str">
        <f>VLOOKUP(A164,UFMT_CONVERSION!$A:$G,3,FALSE)</f>
        <v>TT n SI n CC -&gt; GL account</v>
      </c>
      <c r="L164" t="str">
        <f t="shared" si="4"/>
        <v>Insert into UFMT_CONV_RULE (CONV_KEY, RULE_NUM, SRC_VALUE, DEST_VALUE, NEXT_KEY,  IS_DEFAULT) Values ('41', '28', '508,6051,840', '00010899770511', '',  '0');</v>
      </c>
      <c r="M164" t="str">
        <f t="shared" si="5"/>
        <v>Update UFMT_CONV_RULE set (SRC_VALUE, DEST_VALUE, NEXT_KEY,  IS_DEFAULT) = (SELECT '508,6051,840', '00010899770511', '',  '0' FROM DUAL) where CONV_KEY = '41' AND RULE_NUM = '28';</v>
      </c>
    </row>
    <row r="165" spans="1:13" x14ac:dyDescent="0.35">
      <c r="A165" t="s">
        <v>119</v>
      </c>
      <c r="B165" t="s">
        <v>90</v>
      </c>
      <c r="C165" s="2" t="s">
        <v>947</v>
      </c>
      <c r="D165" s="2" t="s">
        <v>946</v>
      </c>
      <c r="F165" t="s">
        <v>13</v>
      </c>
      <c r="J165" t="str">
        <f>VLOOKUP(A165,UFMT_CONVERSION!$A:$G,3,FALSE)</f>
        <v>TT n SI n CC -&gt; GL account</v>
      </c>
      <c r="L165" t="str">
        <f t="shared" si="4"/>
        <v>Insert into UFMT_CONV_RULE (CONV_KEY, RULE_NUM, SRC_VALUE, DEST_VALUE, NEXT_KEY,  IS_DEFAULT) Values ('41', '29', '508,6052,840', '00010899770511', '',  '0');</v>
      </c>
      <c r="M165" t="str">
        <f t="shared" si="5"/>
        <v>Update UFMT_CONV_RULE set (SRC_VALUE, DEST_VALUE, NEXT_KEY,  IS_DEFAULT) = (SELECT '508,6052,840', '00010899770511', '',  '0' FROM DUAL) where CONV_KEY = '41' AND RULE_NUM = '29';</v>
      </c>
    </row>
    <row r="166" spans="1:13" x14ac:dyDescent="0.35">
      <c r="A166" t="s">
        <v>119</v>
      </c>
      <c r="B166" t="s">
        <v>92</v>
      </c>
      <c r="C166" s="2" t="s">
        <v>948</v>
      </c>
      <c r="D166" s="2" t="s">
        <v>946</v>
      </c>
      <c r="F166" t="s">
        <v>13</v>
      </c>
      <c r="J166" t="str">
        <f>VLOOKUP(A166,UFMT_CONVERSION!$A:$G,3,FALSE)</f>
        <v>TT n SI n CC -&gt; GL account</v>
      </c>
      <c r="L166" t="str">
        <f t="shared" si="4"/>
        <v>Insert into UFMT_CONV_RULE (CONV_KEY, RULE_NUM, SRC_VALUE, DEST_VALUE, NEXT_KEY,  IS_DEFAULT) Values ('41', '30', '508,6053,840', '00010899770511', '',  '0');</v>
      </c>
      <c r="M166" t="str">
        <f t="shared" si="5"/>
        <v>Update UFMT_CONV_RULE set (SRC_VALUE, DEST_VALUE, NEXT_KEY,  IS_DEFAULT) = (SELECT '508,6053,840', '00010899770511', '',  '0' FROM DUAL) where CONV_KEY = '41' AND RULE_NUM = '30';</v>
      </c>
    </row>
    <row r="167" spans="1:13" x14ac:dyDescent="0.35">
      <c r="A167" t="s">
        <v>119</v>
      </c>
      <c r="B167" t="s">
        <v>95</v>
      </c>
      <c r="C167" s="2" t="s">
        <v>949</v>
      </c>
      <c r="D167" s="2" t="s">
        <v>946</v>
      </c>
      <c r="F167" t="s">
        <v>13</v>
      </c>
      <c r="J167" t="str">
        <f>VLOOKUP(A167,UFMT_CONVERSION!$A:$G,3,FALSE)</f>
        <v>TT n SI n CC -&gt; GL account</v>
      </c>
      <c r="L167" t="str">
        <f t="shared" si="4"/>
        <v>Insert into UFMT_CONV_RULE (CONV_KEY, RULE_NUM, SRC_VALUE, DEST_VALUE, NEXT_KEY,  IS_DEFAULT) Values ('41', '31', '508,6054,840', '00010899770511', '',  '0');</v>
      </c>
      <c r="M167" t="str">
        <f t="shared" si="5"/>
        <v>Update UFMT_CONV_RULE set (SRC_VALUE, DEST_VALUE, NEXT_KEY,  IS_DEFAULT) = (SELECT '508,6054,840', '00010899770511', '',  '0' FROM DUAL) where CONV_KEY = '41' AND RULE_NUM = '31';</v>
      </c>
    </row>
    <row r="168" spans="1:13" x14ac:dyDescent="0.35">
      <c r="A168" t="s">
        <v>119</v>
      </c>
      <c r="B168" t="s">
        <v>98</v>
      </c>
      <c r="C168" s="2" t="s">
        <v>950</v>
      </c>
      <c r="D168" s="2" t="s">
        <v>946</v>
      </c>
      <c r="F168" t="s">
        <v>13</v>
      </c>
      <c r="J168" t="str">
        <f>VLOOKUP(A168,UFMT_CONVERSION!$A:$G,3,FALSE)</f>
        <v>TT n SI n CC -&gt; GL account</v>
      </c>
      <c r="L168" t="str">
        <f t="shared" si="4"/>
        <v>Insert into UFMT_CONV_RULE (CONV_KEY, RULE_NUM, SRC_VALUE, DEST_VALUE, NEXT_KEY,  IS_DEFAULT) Values ('41', '32', '508,6055,840', '00010899770511', '',  '0');</v>
      </c>
      <c r="M168" t="str">
        <f t="shared" si="5"/>
        <v>Update UFMT_CONV_RULE set (SRC_VALUE, DEST_VALUE, NEXT_KEY,  IS_DEFAULT) = (SELECT '508,6055,840', '00010899770511', '',  '0' FROM DUAL) where CONV_KEY = '41' AND RULE_NUM = '32';</v>
      </c>
    </row>
    <row r="169" spans="1:13" x14ac:dyDescent="0.35">
      <c r="A169" t="s">
        <v>119</v>
      </c>
      <c r="B169" t="s">
        <v>101</v>
      </c>
      <c r="C169" s="2" t="s">
        <v>951</v>
      </c>
      <c r="D169" s="2" t="s">
        <v>946</v>
      </c>
      <c r="F169" t="s">
        <v>13</v>
      </c>
      <c r="J169" t="str">
        <f>VLOOKUP(A169,UFMT_CONVERSION!$A:$G,3,FALSE)</f>
        <v>TT n SI n CC -&gt; GL account</v>
      </c>
      <c r="L169" t="str">
        <f t="shared" si="4"/>
        <v>Insert into UFMT_CONV_RULE (CONV_KEY, RULE_NUM, SRC_VALUE, DEST_VALUE, NEXT_KEY,  IS_DEFAULT) Values ('41', '33', '508,6056,840', '00010899770511', '',  '0');</v>
      </c>
      <c r="M169" t="str">
        <f t="shared" si="5"/>
        <v>Update UFMT_CONV_RULE set (SRC_VALUE, DEST_VALUE, NEXT_KEY,  IS_DEFAULT) = (SELECT '508,6056,840', '00010899770511', '',  '0' FROM DUAL) where CONV_KEY = '41' AND RULE_NUM = '33';</v>
      </c>
    </row>
    <row r="170" spans="1:13" x14ac:dyDescent="0.35">
      <c r="A170" t="s">
        <v>119</v>
      </c>
      <c r="B170" t="s">
        <v>104</v>
      </c>
      <c r="C170" s="2" t="s">
        <v>952</v>
      </c>
      <c r="D170" s="2" t="s">
        <v>917</v>
      </c>
      <c r="F170" t="s">
        <v>13</v>
      </c>
      <c r="J170" t="str">
        <f>VLOOKUP(A170,UFMT_CONVERSION!$A:$G,3,FALSE)</f>
        <v>TT n SI n CC -&gt; GL account</v>
      </c>
      <c r="L170" t="str">
        <f t="shared" si="4"/>
        <v>Insert into UFMT_CONV_RULE (CONV_KEY, RULE_NUM, SRC_VALUE, DEST_VALUE, NEXT_KEY,  IS_DEFAULT) Values ('41', '34', '509,6011,840', '00010899770611', '',  '0');</v>
      </c>
      <c r="M170" t="str">
        <f t="shared" si="5"/>
        <v>Update UFMT_CONV_RULE set (SRC_VALUE, DEST_VALUE, NEXT_KEY,  IS_DEFAULT) = (SELECT '509,6011,840', '00010899770611', '',  '0' FROM DUAL) where CONV_KEY = '41' AND RULE_NUM = '34';</v>
      </c>
    </row>
    <row r="171" spans="1:13" x14ac:dyDescent="0.35">
      <c r="A171" t="s">
        <v>119</v>
      </c>
      <c r="B171" t="s">
        <v>93</v>
      </c>
      <c r="C171" s="2" t="s">
        <v>953</v>
      </c>
      <c r="D171" s="2" t="s">
        <v>917</v>
      </c>
      <c r="F171" t="s">
        <v>13</v>
      </c>
      <c r="J171" t="str">
        <f>VLOOKUP(A171,UFMT_CONVERSION!$A:$G,3,FALSE)</f>
        <v>TT n SI n CC -&gt; GL account</v>
      </c>
      <c r="L171" t="str">
        <f t="shared" si="4"/>
        <v>Insert into UFMT_CONV_RULE (CONV_KEY, RULE_NUM, SRC_VALUE, DEST_VALUE, NEXT_KEY,  IS_DEFAULT) Values ('41', '35', '509,6012,840', '00010899770611', '',  '0');</v>
      </c>
      <c r="M171" t="str">
        <f t="shared" si="5"/>
        <v>Update UFMT_CONV_RULE set (SRC_VALUE, DEST_VALUE, NEXT_KEY,  IS_DEFAULT) = (SELECT '509,6012,840', '00010899770611', '',  '0' FROM DUAL) where CONV_KEY = '41' AND RULE_NUM = '35';</v>
      </c>
    </row>
    <row r="172" spans="1:13" x14ac:dyDescent="0.35">
      <c r="A172" t="s">
        <v>119</v>
      </c>
      <c r="B172" t="s">
        <v>96</v>
      </c>
      <c r="C172" s="2" t="s">
        <v>954</v>
      </c>
      <c r="D172" s="2" t="s">
        <v>917</v>
      </c>
      <c r="F172" t="s">
        <v>13</v>
      </c>
      <c r="J172" t="str">
        <f>VLOOKUP(A172,UFMT_CONVERSION!$A:$G,3,FALSE)</f>
        <v>TT n SI n CC -&gt; GL account</v>
      </c>
      <c r="L172" t="str">
        <f t="shared" si="4"/>
        <v>Insert into UFMT_CONV_RULE (CONV_KEY, RULE_NUM, SRC_VALUE, DEST_VALUE, NEXT_KEY,  IS_DEFAULT) Values ('41', '36', '509,6013,840', '00010899770611', '',  '0');</v>
      </c>
      <c r="M172" t="str">
        <f t="shared" si="5"/>
        <v>Update UFMT_CONV_RULE set (SRC_VALUE, DEST_VALUE, NEXT_KEY,  IS_DEFAULT) = (SELECT '509,6013,840', '00010899770611', '',  '0' FROM DUAL) where CONV_KEY = '41' AND RULE_NUM = '36';</v>
      </c>
    </row>
    <row r="173" spans="1:13" x14ac:dyDescent="0.35">
      <c r="A173" t="s">
        <v>119</v>
      </c>
      <c r="B173" t="s">
        <v>99</v>
      </c>
      <c r="C173" s="2" t="s">
        <v>955</v>
      </c>
      <c r="D173" s="2" t="s">
        <v>917</v>
      </c>
      <c r="F173" t="s">
        <v>13</v>
      </c>
      <c r="J173" t="str">
        <f>VLOOKUP(A173,UFMT_CONVERSION!$A:$G,3,FALSE)</f>
        <v>TT n SI n CC -&gt; GL account</v>
      </c>
      <c r="L173" t="str">
        <f t="shared" si="4"/>
        <v>Insert into UFMT_CONV_RULE (CONV_KEY, RULE_NUM, SRC_VALUE, DEST_VALUE, NEXT_KEY,  IS_DEFAULT) Values ('41', '37', '509,6014,840', '00010899770611', '',  '0');</v>
      </c>
      <c r="M173" t="str">
        <f t="shared" si="5"/>
        <v>Update UFMT_CONV_RULE set (SRC_VALUE, DEST_VALUE, NEXT_KEY,  IS_DEFAULT) = (SELECT '509,6014,840', '00010899770611', '',  '0' FROM DUAL) where CONV_KEY = '41' AND RULE_NUM = '37';</v>
      </c>
    </row>
    <row r="174" spans="1:13" x14ac:dyDescent="0.35">
      <c r="A174" t="s">
        <v>119</v>
      </c>
      <c r="B174" t="s">
        <v>113</v>
      </c>
      <c r="C174" s="2" t="s">
        <v>956</v>
      </c>
      <c r="D174" s="2" t="s">
        <v>917</v>
      </c>
      <c r="F174" t="s">
        <v>13</v>
      </c>
      <c r="J174" t="str">
        <f>VLOOKUP(A174,UFMT_CONVERSION!$A:$G,3,FALSE)</f>
        <v>TT n SI n CC -&gt; GL account</v>
      </c>
      <c r="L174" t="str">
        <f t="shared" si="4"/>
        <v>Insert into UFMT_CONV_RULE (CONV_KEY, RULE_NUM, SRC_VALUE, DEST_VALUE, NEXT_KEY,  IS_DEFAULT) Values ('41', '38', '509,6015,840', '00010899770611', '',  '0');</v>
      </c>
      <c r="M174" t="str">
        <f t="shared" si="5"/>
        <v>Update UFMT_CONV_RULE set (SRC_VALUE, DEST_VALUE, NEXT_KEY,  IS_DEFAULT) = (SELECT '509,6015,840', '00010899770611', '',  '0' FROM DUAL) where CONV_KEY = '41' AND RULE_NUM = '38';</v>
      </c>
    </row>
    <row r="175" spans="1:13" x14ac:dyDescent="0.35">
      <c r="A175" t="s">
        <v>119</v>
      </c>
      <c r="B175" t="s">
        <v>102</v>
      </c>
      <c r="C175" s="2" t="s">
        <v>957</v>
      </c>
      <c r="D175" s="2" t="s">
        <v>917</v>
      </c>
      <c r="F175" t="s">
        <v>13</v>
      </c>
      <c r="J175" t="str">
        <f>VLOOKUP(A175,UFMT_CONVERSION!$A:$G,3,FALSE)</f>
        <v>TT n SI n CC -&gt; GL account</v>
      </c>
      <c r="L175" t="str">
        <f t="shared" si="4"/>
        <v>Insert into UFMT_CONV_RULE (CONV_KEY, RULE_NUM, SRC_VALUE, DEST_VALUE, NEXT_KEY,  IS_DEFAULT) Values ('41', '39', '509,6016,840', '00010899770611', '',  '0');</v>
      </c>
      <c r="M175" t="str">
        <f t="shared" si="5"/>
        <v>Update UFMT_CONV_RULE set (SRC_VALUE, DEST_VALUE, NEXT_KEY,  IS_DEFAULT) = (SELECT '509,6016,840', '00010899770611', '',  '0' FROM DUAL) where CONV_KEY = '41' AND RULE_NUM = '39';</v>
      </c>
    </row>
    <row r="176" spans="1:13" x14ac:dyDescent="0.35">
      <c r="A176" t="s">
        <v>119</v>
      </c>
      <c r="B176" t="s">
        <v>117</v>
      </c>
      <c r="C176" s="2" t="s">
        <v>958</v>
      </c>
      <c r="D176" s="2" t="s">
        <v>959</v>
      </c>
      <c r="F176" t="s">
        <v>13</v>
      </c>
      <c r="J176" t="str">
        <f>VLOOKUP(A176,UFMT_CONVERSION!$A:$G,3,FALSE)</f>
        <v>TT n SI n CC -&gt; GL account</v>
      </c>
      <c r="L176" t="str">
        <f t="shared" si="4"/>
        <v>Insert into UFMT_CONV_RULE (CONV_KEY, RULE_NUM, SRC_VALUE, DEST_VALUE, NEXT_KEY,  IS_DEFAULT) Values ('41', '40', '509,6021,840', '00010899771411', '',  '0');</v>
      </c>
      <c r="M176" t="str">
        <f t="shared" si="5"/>
        <v>Update UFMT_CONV_RULE set (SRC_VALUE, DEST_VALUE, NEXT_KEY,  IS_DEFAULT) = (SELECT '509,6021,840', '00010899771411', '',  '0' FROM DUAL) where CONV_KEY = '41' AND RULE_NUM = '40';</v>
      </c>
    </row>
    <row r="177" spans="1:13" x14ac:dyDescent="0.35">
      <c r="A177" t="s">
        <v>119</v>
      </c>
      <c r="B177" t="s">
        <v>119</v>
      </c>
      <c r="C177" s="2" t="s">
        <v>960</v>
      </c>
      <c r="D177" s="2" t="s">
        <v>959</v>
      </c>
      <c r="F177" t="s">
        <v>13</v>
      </c>
      <c r="J177" t="str">
        <f>VLOOKUP(A177,UFMT_CONVERSION!$A:$G,3,FALSE)</f>
        <v>TT n SI n CC -&gt; GL account</v>
      </c>
      <c r="L177" t="str">
        <f t="shared" si="4"/>
        <v>Insert into UFMT_CONV_RULE (CONV_KEY, RULE_NUM, SRC_VALUE, DEST_VALUE, NEXT_KEY,  IS_DEFAULT) Values ('41', '41', '509,6022,840', '00010899771411', '',  '0');</v>
      </c>
      <c r="M177" t="str">
        <f t="shared" si="5"/>
        <v>Update UFMT_CONV_RULE set (SRC_VALUE, DEST_VALUE, NEXT_KEY,  IS_DEFAULT) = (SELECT '509,6022,840', '00010899771411', '',  '0' FROM DUAL) where CONV_KEY = '41' AND RULE_NUM = '41';</v>
      </c>
    </row>
    <row r="178" spans="1:13" x14ac:dyDescent="0.35">
      <c r="A178" t="s">
        <v>119</v>
      </c>
      <c r="B178" t="s">
        <v>122</v>
      </c>
      <c r="C178" s="2" t="s">
        <v>961</v>
      </c>
      <c r="D178" s="2" t="s">
        <v>959</v>
      </c>
      <c r="F178" t="s">
        <v>13</v>
      </c>
      <c r="J178" t="str">
        <f>VLOOKUP(A178,UFMT_CONVERSION!$A:$G,3,FALSE)</f>
        <v>TT n SI n CC -&gt; GL account</v>
      </c>
      <c r="L178" t="str">
        <f t="shared" si="4"/>
        <v>Insert into UFMT_CONV_RULE (CONV_KEY, RULE_NUM, SRC_VALUE, DEST_VALUE, NEXT_KEY,  IS_DEFAULT) Values ('41', '42', '509,6023,840', '00010899771411', '',  '0');</v>
      </c>
      <c r="M178" t="str">
        <f t="shared" si="5"/>
        <v>Update UFMT_CONV_RULE set (SRC_VALUE, DEST_VALUE, NEXT_KEY,  IS_DEFAULT) = (SELECT '509,6023,840', '00010899771411', '',  '0' FROM DUAL) where CONV_KEY = '41' AND RULE_NUM = '42';</v>
      </c>
    </row>
    <row r="179" spans="1:13" x14ac:dyDescent="0.35">
      <c r="A179" t="s">
        <v>119</v>
      </c>
      <c r="B179" t="s">
        <v>125</v>
      </c>
      <c r="C179" s="2" t="s">
        <v>962</v>
      </c>
      <c r="D179" s="2" t="s">
        <v>959</v>
      </c>
      <c r="F179" t="s">
        <v>13</v>
      </c>
      <c r="J179" t="str">
        <f>VLOOKUP(A179,UFMT_CONVERSION!$A:$G,3,FALSE)</f>
        <v>TT n SI n CC -&gt; GL account</v>
      </c>
      <c r="L179" t="str">
        <f t="shared" si="4"/>
        <v>Insert into UFMT_CONV_RULE (CONV_KEY, RULE_NUM, SRC_VALUE, DEST_VALUE, NEXT_KEY,  IS_DEFAULT) Values ('41', '43', '509,6024,840', '00010899771411', '',  '0');</v>
      </c>
      <c r="M179" t="str">
        <f t="shared" si="5"/>
        <v>Update UFMT_CONV_RULE set (SRC_VALUE, DEST_VALUE, NEXT_KEY,  IS_DEFAULT) = (SELECT '509,6024,840', '00010899771411', '',  '0' FROM DUAL) where CONV_KEY = '41' AND RULE_NUM = '43';</v>
      </c>
    </row>
    <row r="180" spans="1:13" x14ac:dyDescent="0.35">
      <c r="A180" t="s">
        <v>119</v>
      </c>
      <c r="B180" t="s">
        <v>60</v>
      </c>
      <c r="C180" s="2" t="s">
        <v>963</v>
      </c>
      <c r="D180" s="2" t="s">
        <v>959</v>
      </c>
      <c r="F180" t="s">
        <v>13</v>
      </c>
      <c r="J180" t="str">
        <f>VLOOKUP(A180,UFMT_CONVERSION!$A:$G,3,FALSE)</f>
        <v>TT n SI n CC -&gt; GL account</v>
      </c>
      <c r="L180" t="str">
        <f t="shared" si="4"/>
        <v>Insert into UFMT_CONV_RULE (CONV_KEY, RULE_NUM, SRC_VALUE, DEST_VALUE, NEXT_KEY,  IS_DEFAULT) Values ('41', '44', '509,6025,840', '00010899771411', '',  '0');</v>
      </c>
      <c r="M180" t="str">
        <f t="shared" si="5"/>
        <v>Update UFMT_CONV_RULE set (SRC_VALUE, DEST_VALUE, NEXT_KEY,  IS_DEFAULT) = (SELECT '509,6025,840', '00010899771411', '',  '0' FROM DUAL) where CONV_KEY = '41' AND RULE_NUM = '44';</v>
      </c>
    </row>
    <row r="181" spans="1:13" x14ac:dyDescent="0.35">
      <c r="A181" t="s">
        <v>119</v>
      </c>
      <c r="B181" t="s">
        <v>129</v>
      </c>
      <c r="C181" s="2" t="s">
        <v>964</v>
      </c>
      <c r="D181" s="2" t="s">
        <v>959</v>
      </c>
      <c r="F181" t="s">
        <v>13</v>
      </c>
      <c r="J181" t="str">
        <f>VLOOKUP(A181,UFMT_CONVERSION!$A:$G,3,FALSE)</f>
        <v>TT n SI n CC -&gt; GL account</v>
      </c>
      <c r="L181" t="str">
        <f t="shared" si="4"/>
        <v>Insert into UFMT_CONV_RULE (CONV_KEY, RULE_NUM, SRC_VALUE, DEST_VALUE, NEXT_KEY,  IS_DEFAULT) Values ('41', '45', '509,6026,840', '00010899771411', '',  '0');</v>
      </c>
      <c r="M181" t="str">
        <f t="shared" si="5"/>
        <v>Update UFMT_CONV_RULE set (SRC_VALUE, DEST_VALUE, NEXT_KEY,  IS_DEFAULT) = (SELECT '509,6026,840', '00010899771411', '',  '0' FROM DUAL) where CONV_KEY = '41' AND RULE_NUM = '45';</v>
      </c>
    </row>
    <row r="182" spans="1:13" x14ac:dyDescent="0.35">
      <c r="A182" t="s">
        <v>119</v>
      </c>
      <c r="B182" t="s">
        <v>45</v>
      </c>
      <c r="C182" s="2" t="s">
        <v>965</v>
      </c>
      <c r="D182" s="2" t="s">
        <v>917</v>
      </c>
      <c r="F182" t="s">
        <v>13</v>
      </c>
      <c r="J182" t="str">
        <f>VLOOKUP(A182,UFMT_CONVERSION!$A:$G,3,FALSE)</f>
        <v>TT n SI n CC -&gt; GL account</v>
      </c>
      <c r="L182" t="str">
        <f t="shared" si="4"/>
        <v>Insert into UFMT_CONV_RULE (CONV_KEY, RULE_NUM, SRC_VALUE, DEST_VALUE, NEXT_KEY,  IS_DEFAULT) Values ('41', '46', '509,6031,840', '00010899770611', '',  '0');</v>
      </c>
      <c r="M182" t="str">
        <f t="shared" si="5"/>
        <v>Update UFMT_CONV_RULE set (SRC_VALUE, DEST_VALUE, NEXT_KEY,  IS_DEFAULT) = (SELECT '509,6031,840', '00010899770611', '',  '0' FROM DUAL) where CONV_KEY = '41' AND RULE_NUM = '46';</v>
      </c>
    </row>
    <row r="183" spans="1:13" x14ac:dyDescent="0.35">
      <c r="A183" t="s">
        <v>119</v>
      </c>
      <c r="B183" t="s">
        <v>48</v>
      </c>
      <c r="C183" s="2" t="s">
        <v>966</v>
      </c>
      <c r="D183" s="2" t="s">
        <v>917</v>
      </c>
      <c r="F183" t="s">
        <v>13</v>
      </c>
      <c r="J183" t="str">
        <f>VLOOKUP(A183,UFMT_CONVERSION!$A:$G,3,FALSE)</f>
        <v>TT n SI n CC -&gt; GL account</v>
      </c>
      <c r="L183" t="str">
        <f t="shared" si="4"/>
        <v>Insert into UFMT_CONV_RULE (CONV_KEY, RULE_NUM, SRC_VALUE, DEST_VALUE, NEXT_KEY,  IS_DEFAULT) Values ('41', '47', '509,6032,840', '00010899770611', '',  '0');</v>
      </c>
      <c r="M183" t="str">
        <f t="shared" si="5"/>
        <v>Update UFMT_CONV_RULE set (SRC_VALUE, DEST_VALUE, NEXT_KEY,  IS_DEFAULT) = (SELECT '509,6032,840', '00010899770611', '',  '0' FROM DUAL) where CONV_KEY = '41' AND RULE_NUM = '47';</v>
      </c>
    </row>
    <row r="184" spans="1:13" x14ac:dyDescent="0.35">
      <c r="A184" t="s">
        <v>119</v>
      </c>
      <c r="B184" t="s">
        <v>136</v>
      </c>
      <c r="C184" s="2" t="s">
        <v>967</v>
      </c>
      <c r="D184" s="2" t="s">
        <v>917</v>
      </c>
      <c r="F184" t="s">
        <v>13</v>
      </c>
      <c r="J184" t="str">
        <f>VLOOKUP(A184,UFMT_CONVERSION!$A:$G,3,FALSE)</f>
        <v>TT n SI n CC -&gt; GL account</v>
      </c>
      <c r="L184" t="str">
        <f t="shared" si="4"/>
        <v>Insert into UFMT_CONV_RULE (CONV_KEY, RULE_NUM, SRC_VALUE, DEST_VALUE, NEXT_KEY,  IS_DEFAULT) Values ('41', '48', '509,6033,840', '00010899770611', '',  '0');</v>
      </c>
      <c r="M184" t="str">
        <f t="shared" si="5"/>
        <v>Update UFMT_CONV_RULE set (SRC_VALUE, DEST_VALUE, NEXT_KEY,  IS_DEFAULT) = (SELECT '509,6033,840', '00010899770611', '',  '0' FROM DUAL) where CONV_KEY = '41' AND RULE_NUM = '48';</v>
      </c>
    </row>
    <row r="185" spans="1:13" x14ac:dyDescent="0.35">
      <c r="A185" t="s">
        <v>119</v>
      </c>
      <c r="B185" t="s">
        <v>138</v>
      </c>
      <c r="C185" s="2" t="s">
        <v>968</v>
      </c>
      <c r="D185" s="2" t="s">
        <v>917</v>
      </c>
      <c r="F185" t="s">
        <v>13</v>
      </c>
      <c r="J185" t="str">
        <f>VLOOKUP(A185,UFMT_CONVERSION!$A:$G,3,FALSE)</f>
        <v>TT n SI n CC -&gt; GL account</v>
      </c>
      <c r="L185" t="str">
        <f t="shared" si="4"/>
        <v>Insert into UFMT_CONV_RULE (CONV_KEY, RULE_NUM, SRC_VALUE, DEST_VALUE, NEXT_KEY,  IS_DEFAULT) Values ('41', '49', '509,6034,840', '00010899770611', '',  '0');</v>
      </c>
      <c r="M185" t="str">
        <f t="shared" si="5"/>
        <v>Update UFMT_CONV_RULE set (SRC_VALUE, DEST_VALUE, NEXT_KEY,  IS_DEFAULT) = (SELECT '509,6034,840', '00010899770611', '',  '0' FROM DUAL) where CONV_KEY = '41' AND RULE_NUM = '49';</v>
      </c>
    </row>
    <row r="186" spans="1:13" x14ac:dyDescent="0.35">
      <c r="A186" t="s">
        <v>119</v>
      </c>
      <c r="B186" t="s">
        <v>80</v>
      </c>
      <c r="C186" s="2" t="s">
        <v>969</v>
      </c>
      <c r="D186" s="2" t="s">
        <v>917</v>
      </c>
      <c r="F186" t="s">
        <v>13</v>
      </c>
      <c r="J186" t="str">
        <f>VLOOKUP(A186,UFMT_CONVERSION!$A:$G,3,FALSE)</f>
        <v>TT n SI n CC -&gt; GL account</v>
      </c>
      <c r="L186" t="str">
        <f t="shared" si="4"/>
        <v>Insert into UFMT_CONV_RULE (CONV_KEY, RULE_NUM, SRC_VALUE, DEST_VALUE, NEXT_KEY,  IS_DEFAULT) Values ('41', '50', '509,6035,840', '00010899770611', '',  '0');</v>
      </c>
      <c r="M186" t="str">
        <f t="shared" si="5"/>
        <v>Update UFMT_CONV_RULE set (SRC_VALUE, DEST_VALUE, NEXT_KEY,  IS_DEFAULT) = (SELECT '509,6035,840', '00010899770611', '',  '0' FROM DUAL) where CONV_KEY = '41' AND RULE_NUM = '50';</v>
      </c>
    </row>
    <row r="187" spans="1:13" x14ac:dyDescent="0.35">
      <c r="A187" t="s">
        <v>119</v>
      </c>
      <c r="B187" t="s">
        <v>142</v>
      </c>
      <c r="C187" s="2" t="s">
        <v>970</v>
      </c>
      <c r="D187" s="2" t="s">
        <v>917</v>
      </c>
      <c r="F187" t="s">
        <v>13</v>
      </c>
      <c r="J187" t="str">
        <f>VLOOKUP(A187,UFMT_CONVERSION!$A:$G,3,FALSE)</f>
        <v>TT n SI n CC -&gt; GL account</v>
      </c>
      <c r="L187" t="str">
        <f t="shared" si="4"/>
        <v>Insert into UFMT_CONV_RULE (CONV_KEY, RULE_NUM, SRC_VALUE, DEST_VALUE, NEXT_KEY,  IS_DEFAULT) Values ('41', '51', '509,6036,840', '00010899770611', '',  '0');</v>
      </c>
      <c r="M187" t="str">
        <f t="shared" si="5"/>
        <v>Update UFMT_CONV_RULE set (SRC_VALUE, DEST_VALUE, NEXT_KEY,  IS_DEFAULT) = (SELECT '509,6036,840', '00010899770611', '',  '0' FROM DUAL) where CONV_KEY = '41' AND RULE_NUM = '51';</v>
      </c>
    </row>
    <row r="188" spans="1:13" x14ac:dyDescent="0.35">
      <c r="A188" t="s">
        <v>119</v>
      </c>
      <c r="B188" t="s">
        <v>21</v>
      </c>
      <c r="C188" s="2" t="s">
        <v>971</v>
      </c>
      <c r="D188" s="2" t="s">
        <v>926</v>
      </c>
      <c r="F188" t="s">
        <v>13</v>
      </c>
      <c r="J188" t="str">
        <f>VLOOKUP(A188,UFMT_CONVERSION!$A:$G,3,FALSE)</f>
        <v>TT n SI n CC -&gt; GL account</v>
      </c>
      <c r="L188" t="str">
        <f t="shared" si="4"/>
        <v>Insert into UFMT_CONV_RULE (CONV_KEY, RULE_NUM, SRC_VALUE, DEST_VALUE, NEXT_KEY,  IS_DEFAULT) Values ('41', '52', '509,6041,840', '00018999770311', '',  '0');</v>
      </c>
      <c r="M188" t="str">
        <f t="shared" si="5"/>
        <v>Update UFMT_CONV_RULE set (SRC_VALUE, DEST_VALUE, NEXT_KEY,  IS_DEFAULT) = (SELECT '509,6041,840', '00018999770311', '',  '0' FROM DUAL) where CONV_KEY = '41' AND RULE_NUM = '52';</v>
      </c>
    </row>
    <row r="189" spans="1:13" x14ac:dyDescent="0.35">
      <c r="A189" t="s">
        <v>119</v>
      </c>
      <c r="B189" t="s">
        <v>24</v>
      </c>
      <c r="C189" s="2" t="s">
        <v>972</v>
      </c>
      <c r="D189" s="2" t="s">
        <v>926</v>
      </c>
      <c r="F189" t="s">
        <v>13</v>
      </c>
      <c r="J189" t="str">
        <f>VLOOKUP(A189,UFMT_CONVERSION!$A:$G,3,FALSE)</f>
        <v>TT n SI n CC -&gt; GL account</v>
      </c>
      <c r="L189" t="str">
        <f t="shared" si="4"/>
        <v>Insert into UFMT_CONV_RULE (CONV_KEY, RULE_NUM, SRC_VALUE, DEST_VALUE, NEXT_KEY,  IS_DEFAULT) Values ('41', '53', '509,6042,840', '00018999770311', '',  '0');</v>
      </c>
      <c r="M189" t="str">
        <f t="shared" si="5"/>
        <v>Update UFMT_CONV_RULE set (SRC_VALUE, DEST_VALUE, NEXT_KEY,  IS_DEFAULT) = (SELECT '509,6042,840', '00018999770311', '',  '0' FROM DUAL) where CONV_KEY = '41' AND RULE_NUM = '53';</v>
      </c>
    </row>
    <row r="190" spans="1:13" x14ac:dyDescent="0.35">
      <c r="A190" t="s">
        <v>119</v>
      </c>
      <c r="B190" t="s">
        <v>109</v>
      </c>
      <c r="C190" s="2" t="s">
        <v>973</v>
      </c>
      <c r="D190" s="2" t="s">
        <v>926</v>
      </c>
      <c r="F190" t="s">
        <v>13</v>
      </c>
      <c r="J190" t="str">
        <f>VLOOKUP(A190,UFMT_CONVERSION!$A:$G,3,FALSE)</f>
        <v>TT n SI n CC -&gt; GL account</v>
      </c>
      <c r="L190" t="str">
        <f t="shared" si="4"/>
        <v>Insert into UFMT_CONV_RULE (CONV_KEY, RULE_NUM, SRC_VALUE, DEST_VALUE, NEXT_KEY,  IS_DEFAULT) Values ('41', '54', '509,6043,840', '00018999770311', '',  '0');</v>
      </c>
      <c r="M190" t="str">
        <f t="shared" si="5"/>
        <v>Update UFMT_CONV_RULE set (SRC_VALUE, DEST_VALUE, NEXT_KEY,  IS_DEFAULT) = (SELECT '509,6043,840', '00018999770311', '',  '0' FROM DUAL) where CONV_KEY = '41' AND RULE_NUM = '54';</v>
      </c>
    </row>
    <row r="191" spans="1:13" x14ac:dyDescent="0.35">
      <c r="A191" t="s">
        <v>119</v>
      </c>
      <c r="B191" t="s">
        <v>111</v>
      </c>
      <c r="C191" s="2" t="s">
        <v>974</v>
      </c>
      <c r="D191" s="2" t="s">
        <v>926</v>
      </c>
      <c r="F191" t="s">
        <v>13</v>
      </c>
      <c r="J191" t="str">
        <f>VLOOKUP(A191,UFMT_CONVERSION!$A:$G,3,FALSE)</f>
        <v>TT n SI n CC -&gt; GL account</v>
      </c>
      <c r="L191" t="str">
        <f t="shared" si="4"/>
        <v>Insert into UFMT_CONV_RULE (CONV_KEY, RULE_NUM, SRC_VALUE, DEST_VALUE, NEXT_KEY,  IS_DEFAULT) Values ('41', '55', '509,6044,840', '00018999770311', '',  '0');</v>
      </c>
      <c r="M191" t="str">
        <f t="shared" si="5"/>
        <v>Update UFMT_CONV_RULE set (SRC_VALUE, DEST_VALUE, NEXT_KEY,  IS_DEFAULT) = (SELECT '509,6044,840', '00018999770311', '',  '0' FROM DUAL) where CONV_KEY = '41' AND RULE_NUM = '55';</v>
      </c>
    </row>
    <row r="192" spans="1:13" x14ac:dyDescent="0.35">
      <c r="A192" t="s">
        <v>119</v>
      </c>
      <c r="B192" t="s">
        <v>149</v>
      </c>
      <c r="C192" s="2" t="s">
        <v>975</v>
      </c>
      <c r="D192" s="2" t="s">
        <v>926</v>
      </c>
      <c r="F192" t="s">
        <v>13</v>
      </c>
      <c r="J192" t="str">
        <f>VLOOKUP(A192,UFMT_CONVERSION!$A:$G,3,FALSE)</f>
        <v>TT n SI n CC -&gt; GL account</v>
      </c>
      <c r="L192" t="str">
        <f t="shared" si="4"/>
        <v>Insert into UFMT_CONV_RULE (CONV_KEY, RULE_NUM, SRC_VALUE, DEST_VALUE, NEXT_KEY,  IS_DEFAULT) Values ('41', '56', '509,6045,840', '00018999770311', '',  '0');</v>
      </c>
      <c r="M192" t="str">
        <f t="shared" si="5"/>
        <v>Update UFMT_CONV_RULE set (SRC_VALUE, DEST_VALUE, NEXT_KEY,  IS_DEFAULT) = (SELECT '509,6045,840', '00018999770311', '',  '0' FROM DUAL) where CONV_KEY = '41' AND RULE_NUM = '56';</v>
      </c>
    </row>
    <row r="193" spans="1:13" x14ac:dyDescent="0.35">
      <c r="A193" t="s">
        <v>119</v>
      </c>
      <c r="B193" t="s">
        <v>127</v>
      </c>
      <c r="C193" s="2" t="s">
        <v>976</v>
      </c>
      <c r="D193" s="2" t="s">
        <v>926</v>
      </c>
      <c r="F193" t="s">
        <v>13</v>
      </c>
      <c r="J193" t="str">
        <f>VLOOKUP(A193,UFMT_CONVERSION!$A:$G,3,FALSE)</f>
        <v>TT n SI n CC -&gt; GL account</v>
      </c>
      <c r="L193" t="str">
        <f t="shared" si="4"/>
        <v>Insert into UFMT_CONV_RULE (CONV_KEY, RULE_NUM, SRC_VALUE, DEST_VALUE, NEXT_KEY,  IS_DEFAULT) Values ('41', '57', '509,6046,840', '00018999770311', '',  '0');</v>
      </c>
      <c r="M193" t="str">
        <f t="shared" si="5"/>
        <v>Update UFMT_CONV_RULE set (SRC_VALUE, DEST_VALUE, NEXT_KEY,  IS_DEFAULT) = (SELECT '509,6046,840', '00018999770311', '',  '0' FROM DUAL) where CONV_KEY = '41' AND RULE_NUM = '57';</v>
      </c>
    </row>
    <row r="194" spans="1:13" x14ac:dyDescent="0.35">
      <c r="A194" t="s">
        <v>119</v>
      </c>
      <c r="B194" t="s">
        <v>155</v>
      </c>
      <c r="C194" s="2" t="s">
        <v>977</v>
      </c>
      <c r="D194" s="2" t="s">
        <v>946</v>
      </c>
      <c r="F194" t="s">
        <v>13</v>
      </c>
      <c r="J194" t="str">
        <f>VLOOKUP(A194,UFMT_CONVERSION!$A:$G,3,FALSE)</f>
        <v>TT n SI n CC -&gt; GL account</v>
      </c>
      <c r="L194" t="str">
        <f t="shared" si="4"/>
        <v>Insert into UFMT_CONV_RULE (CONV_KEY, RULE_NUM, SRC_VALUE, DEST_VALUE, NEXT_KEY,  IS_DEFAULT) Values ('41', '58', '509,6051,840', '00010899770511', '',  '0');</v>
      </c>
      <c r="M194" t="str">
        <f t="shared" si="5"/>
        <v>Update UFMT_CONV_RULE set (SRC_VALUE, DEST_VALUE, NEXT_KEY,  IS_DEFAULT) = (SELECT '509,6051,840', '00010899770511', '',  '0' FROM DUAL) where CONV_KEY = '41' AND RULE_NUM = '58';</v>
      </c>
    </row>
    <row r="195" spans="1:13" x14ac:dyDescent="0.35">
      <c r="A195" t="s">
        <v>119</v>
      </c>
      <c r="B195" t="s">
        <v>158</v>
      </c>
      <c r="C195" s="2" t="s">
        <v>978</v>
      </c>
      <c r="D195" s="2" t="s">
        <v>946</v>
      </c>
      <c r="F195" t="s">
        <v>13</v>
      </c>
      <c r="J195" t="str">
        <f>VLOOKUP(A195,UFMT_CONVERSION!$A:$G,3,FALSE)</f>
        <v>TT n SI n CC -&gt; GL account</v>
      </c>
      <c r="L195" t="str">
        <f t="shared" si="4"/>
        <v>Insert into UFMT_CONV_RULE (CONV_KEY, RULE_NUM, SRC_VALUE, DEST_VALUE, NEXT_KEY,  IS_DEFAULT) Values ('41', '59', '509,6052,840', '00010899770511', '',  '0');</v>
      </c>
      <c r="M195" t="str">
        <f t="shared" si="5"/>
        <v>Update UFMT_CONV_RULE set (SRC_VALUE, DEST_VALUE, NEXT_KEY,  IS_DEFAULT) = (SELECT '509,6052,840', '00010899770511', '',  '0' FROM DUAL) where CONV_KEY = '41' AND RULE_NUM = '59';</v>
      </c>
    </row>
    <row r="196" spans="1:13" x14ac:dyDescent="0.35">
      <c r="A196" t="s">
        <v>119</v>
      </c>
      <c r="B196" t="s">
        <v>161</v>
      </c>
      <c r="C196" s="2" t="s">
        <v>979</v>
      </c>
      <c r="D196" s="2" t="s">
        <v>946</v>
      </c>
      <c r="F196" t="s">
        <v>13</v>
      </c>
      <c r="J196" t="str">
        <f>VLOOKUP(A196,UFMT_CONVERSION!$A:$G,3,FALSE)</f>
        <v>TT n SI n CC -&gt; GL account</v>
      </c>
      <c r="L196" t="str">
        <f t="shared" ref="L196:L259" si="6">"Insert into UFMT_CONV_RULE (CONV_KEY, RULE_NUM, SRC_VALUE, DEST_VALUE, NEXT_KEY,  IS_DEFAULT) Values ('"&amp;A196&amp;"', '"&amp;B196&amp;"', '"&amp;C196&amp;"', '"&amp;D196&amp;"', '"&amp;E196&amp;"',  '"&amp;F196&amp;"');"</f>
        <v>Insert into UFMT_CONV_RULE (CONV_KEY, RULE_NUM, SRC_VALUE, DEST_VALUE, NEXT_KEY,  IS_DEFAULT) Values ('41', '60', '509,6053,840', '00010899770511', '',  '0');</v>
      </c>
      <c r="M196" t="str">
        <f t="shared" ref="M196:M259" si="7">"Update UFMT_CONV_RULE set (SRC_VALUE, DEST_VALUE, NEXT_KEY,  IS_DEFAULT) = (SELECT '"&amp;C196&amp;"', '"&amp;D196&amp;"', '"&amp;E196&amp;"',  '"&amp;F196&amp;"' FROM DUAL) where CONV_KEY = '"&amp;A196&amp;"' AND RULE_NUM = '"&amp;B196&amp;"';"</f>
        <v>Update UFMT_CONV_RULE set (SRC_VALUE, DEST_VALUE, NEXT_KEY,  IS_DEFAULT) = (SELECT '509,6053,840', '00010899770511', '',  '0' FROM DUAL) where CONV_KEY = '41' AND RULE_NUM = '60';</v>
      </c>
    </row>
    <row r="197" spans="1:13" x14ac:dyDescent="0.35">
      <c r="A197" t="s">
        <v>119</v>
      </c>
      <c r="B197" t="s">
        <v>164</v>
      </c>
      <c r="C197" s="2" t="s">
        <v>980</v>
      </c>
      <c r="D197" s="2" t="s">
        <v>946</v>
      </c>
      <c r="F197" t="s">
        <v>13</v>
      </c>
      <c r="J197" t="str">
        <f>VLOOKUP(A197,UFMT_CONVERSION!$A:$G,3,FALSE)</f>
        <v>TT n SI n CC -&gt; GL account</v>
      </c>
      <c r="L197" t="str">
        <f t="shared" si="6"/>
        <v>Insert into UFMT_CONV_RULE (CONV_KEY, RULE_NUM, SRC_VALUE, DEST_VALUE, NEXT_KEY,  IS_DEFAULT) Values ('41', '61', '509,6054,840', '00010899770511', '',  '0');</v>
      </c>
      <c r="M197" t="str">
        <f t="shared" si="7"/>
        <v>Update UFMT_CONV_RULE set (SRC_VALUE, DEST_VALUE, NEXT_KEY,  IS_DEFAULT) = (SELECT '509,6054,840', '00010899770511', '',  '0' FROM DUAL) where CONV_KEY = '41' AND RULE_NUM = '61';</v>
      </c>
    </row>
    <row r="198" spans="1:13" x14ac:dyDescent="0.35">
      <c r="A198" t="s">
        <v>119</v>
      </c>
      <c r="B198" t="s">
        <v>167</v>
      </c>
      <c r="C198" s="2" t="s">
        <v>981</v>
      </c>
      <c r="D198" s="2" t="s">
        <v>946</v>
      </c>
      <c r="F198" t="s">
        <v>13</v>
      </c>
      <c r="J198" t="str">
        <f>VLOOKUP(A198,UFMT_CONVERSION!$A:$G,3,FALSE)</f>
        <v>TT n SI n CC -&gt; GL account</v>
      </c>
      <c r="L198" t="str">
        <f t="shared" si="6"/>
        <v>Insert into UFMT_CONV_RULE (CONV_KEY, RULE_NUM, SRC_VALUE, DEST_VALUE, NEXT_KEY,  IS_DEFAULT) Values ('41', '62', '509,6055,840', '00010899770511', '',  '0');</v>
      </c>
      <c r="M198" t="str">
        <f t="shared" si="7"/>
        <v>Update UFMT_CONV_RULE set (SRC_VALUE, DEST_VALUE, NEXT_KEY,  IS_DEFAULT) = (SELECT '509,6055,840', '00010899770511', '',  '0' FROM DUAL) where CONV_KEY = '41' AND RULE_NUM = '62';</v>
      </c>
    </row>
    <row r="199" spans="1:13" x14ac:dyDescent="0.35">
      <c r="A199" t="s">
        <v>119</v>
      </c>
      <c r="B199" t="s">
        <v>169</v>
      </c>
      <c r="C199" s="2" t="s">
        <v>982</v>
      </c>
      <c r="D199" s="2" t="s">
        <v>946</v>
      </c>
      <c r="F199" t="s">
        <v>13</v>
      </c>
      <c r="J199" t="str">
        <f>VLOOKUP(A199,UFMT_CONVERSION!$A:$G,3,FALSE)</f>
        <v>TT n SI n CC -&gt; GL account</v>
      </c>
      <c r="L199" t="str">
        <f t="shared" si="6"/>
        <v>Insert into UFMT_CONV_RULE (CONV_KEY, RULE_NUM, SRC_VALUE, DEST_VALUE, NEXT_KEY,  IS_DEFAULT) Values ('41', '63', '509,6056,840', '00010899770511', '',  '0');</v>
      </c>
      <c r="M199" t="str">
        <f t="shared" si="7"/>
        <v>Update UFMT_CONV_RULE set (SRC_VALUE, DEST_VALUE, NEXT_KEY,  IS_DEFAULT) = (SELECT '509,6056,840', '00010899770511', '',  '0' FROM DUAL) where CONV_KEY = '41' AND RULE_NUM = '63';</v>
      </c>
    </row>
    <row r="200" spans="1:13" x14ac:dyDescent="0.35">
      <c r="A200" t="s">
        <v>119</v>
      </c>
      <c r="B200" t="s">
        <v>171</v>
      </c>
      <c r="C200" s="2" t="s">
        <v>983</v>
      </c>
      <c r="D200" s="2" t="s">
        <v>984</v>
      </c>
      <c r="F200" t="s">
        <v>13</v>
      </c>
      <c r="J200" t="str">
        <f>VLOOKUP(A200,UFMT_CONVERSION!$A:$G,3,FALSE)</f>
        <v>TT n SI n CC -&gt; GL account</v>
      </c>
      <c r="L200" t="str">
        <f t="shared" si="6"/>
        <v>Insert into UFMT_CONV_RULE (CONV_KEY, RULE_NUM, SRC_VALUE, DEST_VALUE, NEXT_KEY,  IS_DEFAULT) Values ('41', '64', '781,721,840', '00014099000011', '',  '0');</v>
      </c>
      <c r="M200" t="str">
        <f t="shared" si="7"/>
        <v>Update UFMT_CONV_RULE set (SRC_VALUE, DEST_VALUE, NEXT_KEY,  IS_DEFAULT) = (SELECT '781,721,840', '00014099000011', '',  '0' FROM DUAL) where CONV_KEY = '41' AND RULE_NUM = '64';</v>
      </c>
    </row>
    <row r="201" spans="1:13" x14ac:dyDescent="0.35">
      <c r="A201" t="s">
        <v>119</v>
      </c>
      <c r="B201" t="s">
        <v>153</v>
      </c>
      <c r="C201" s="2" t="s">
        <v>985</v>
      </c>
      <c r="D201" s="2" t="s">
        <v>986</v>
      </c>
      <c r="F201" t="s">
        <v>13</v>
      </c>
      <c r="J201" t="str">
        <f>VLOOKUP(A201,UFMT_CONVERSION!$A:$G,3,FALSE)</f>
        <v>TT n SI n CC -&gt; GL account</v>
      </c>
      <c r="L201" t="str">
        <f t="shared" si="6"/>
        <v>Insert into UFMT_CONV_RULE (CONV_KEY, RULE_NUM, SRC_VALUE, DEST_VALUE, NEXT_KEY,  IS_DEFAULT) Values ('41', '65', '781,721,116', '00014099000021', '',  '0');</v>
      </c>
      <c r="M201" t="str">
        <f t="shared" si="7"/>
        <v>Update UFMT_CONV_RULE set (SRC_VALUE, DEST_VALUE, NEXT_KEY,  IS_DEFAULT) = (SELECT '781,721,116', '00014099000021', '',  '0' FROM DUAL) where CONV_KEY = '41' AND RULE_NUM = '65';</v>
      </c>
    </row>
    <row r="202" spans="1:13" x14ac:dyDescent="0.35">
      <c r="A202" t="s">
        <v>119</v>
      </c>
      <c r="B202" t="s">
        <v>176</v>
      </c>
      <c r="C202" s="2" t="s">
        <v>987</v>
      </c>
      <c r="D202" s="2" t="s">
        <v>988</v>
      </c>
      <c r="F202" t="s">
        <v>13</v>
      </c>
      <c r="J202" t="str">
        <f>VLOOKUP(A202,UFMT_CONVERSION!$A:$G,3,FALSE)</f>
        <v>TT n SI n CC -&gt; GL account</v>
      </c>
      <c r="L202" t="str">
        <f t="shared" si="6"/>
        <v>Insert into UFMT_CONV_RULE (CONV_KEY, RULE_NUM, SRC_VALUE, DEST_VALUE, NEXT_KEY,  IS_DEFAULT) Values ('41', '66', '781,721,764', '00014099000031', '',  '0');</v>
      </c>
      <c r="M202" t="str">
        <f t="shared" si="7"/>
        <v>Update UFMT_CONV_RULE set (SRC_VALUE, DEST_VALUE, NEXT_KEY,  IS_DEFAULT) = (SELECT '781,721,764', '00014099000031', '',  '0' FROM DUAL) where CONV_KEY = '41' AND RULE_NUM = '66';</v>
      </c>
    </row>
    <row r="203" spans="1:13" x14ac:dyDescent="0.35">
      <c r="A203" t="s">
        <v>119</v>
      </c>
      <c r="B203" t="s">
        <v>156</v>
      </c>
      <c r="C203" s="2" t="s">
        <v>989</v>
      </c>
      <c r="D203" s="2" t="s">
        <v>924</v>
      </c>
      <c r="F203" t="s">
        <v>13</v>
      </c>
      <c r="J203" t="str">
        <f>VLOOKUP(A203,UFMT_CONVERSION!$A:$G,3,FALSE)</f>
        <v>TT n SI n CC -&gt; GL account</v>
      </c>
      <c r="L203" t="str">
        <f t="shared" si="6"/>
        <v>Insert into UFMT_CONV_RULE (CONV_KEY, RULE_NUM, SRC_VALUE, DEST_VALUE, NEXT_KEY,  IS_DEFAULT) Values ('41', '67', '513,513,840', '00015199000011', '',  '0');</v>
      </c>
      <c r="M203" t="str">
        <f t="shared" si="7"/>
        <v>Update UFMT_CONV_RULE set (SRC_VALUE, DEST_VALUE, NEXT_KEY,  IS_DEFAULT) = (SELECT '513,513,840', '00015199000011', '',  '0' FROM DUAL) where CONV_KEY = '41' AND RULE_NUM = '67';</v>
      </c>
    </row>
    <row r="204" spans="1:13" x14ac:dyDescent="0.35">
      <c r="A204" t="s">
        <v>119</v>
      </c>
      <c r="B204" t="s">
        <v>180</v>
      </c>
      <c r="C204" s="2" t="s">
        <v>990</v>
      </c>
      <c r="D204" s="2" t="s">
        <v>917</v>
      </c>
      <c r="F204" t="s">
        <v>13</v>
      </c>
      <c r="J204" t="str">
        <f>VLOOKUP(A204,UFMT_CONVERSION!$A:$G,3,FALSE)</f>
        <v>TT n SI n CC -&gt; GL account</v>
      </c>
      <c r="L204" t="str">
        <f t="shared" si="6"/>
        <v>Insert into UFMT_CONV_RULE (CONV_KEY, RULE_NUM, SRC_VALUE, DEST_VALUE, NEXT_KEY,  IS_DEFAULT) Values ('41', '68', '508,6037,840', '00010899770611', '',  '0');</v>
      </c>
      <c r="M204" t="str">
        <f t="shared" si="7"/>
        <v>Update UFMT_CONV_RULE set (SRC_VALUE, DEST_VALUE, NEXT_KEY,  IS_DEFAULT) = (SELECT '508,6037,840', '00010899770611', '',  '0' FROM DUAL) where CONV_KEY = '41' AND RULE_NUM = '68';</v>
      </c>
    </row>
    <row r="205" spans="1:13" x14ac:dyDescent="0.35">
      <c r="A205" t="s">
        <v>119</v>
      </c>
      <c r="B205" t="s">
        <v>183</v>
      </c>
      <c r="C205" s="2" t="s">
        <v>991</v>
      </c>
      <c r="D205" s="2" t="s">
        <v>917</v>
      </c>
      <c r="F205" t="s">
        <v>13</v>
      </c>
      <c r="J205" t="str">
        <f>VLOOKUP(A205,UFMT_CONVERSION!$A:$G,3,FALSE)</f>
        <v>TT n SI n CC -&gt; GL account</v>
      </c>
      <c r="L205" t="str">
        <f t="shared" si="6"/>
        <v>Insert into UFMT_CONV_RULE (CONV_KEY, RULE_NUM, SRC_VALUE, DEST_VALUE, NEXT_KEY,  IS_DEFAULT) Values ('41', '69', '509,6037,840', '00010899770611', '',  '0');</v>
      </c>
      <c r="M205" t="str">
        <f t="shared" si="7"/>
        <v>Update UFMT_CONV_RULE set (SRC_VALUE, DEST_VALUE, NEXT_KEY,  IS_DEFAULT) = (SELECT '509,6037,840', '00010899770611', '',  '0' FROM DUAL) where CONV_KEY = '41' AND RULE_NUM = '69';</v>
      </c>
    </row>
    <row r="206" spans="1:13" x14ac:dyDescent="0.35">
      <c r="A206" t="s">
        <v>122</v>
      </c>
      <c r="B206" t="s">
        <v>12</v>
      </c>
      <c r="C206" s="2" t="s">
        <v>588</v>
      </c>
      <c r="D206" s="2" t="s">
        <v>174</v>
      </c>
      <c r="F206" t="s">
        <v>13</v>
      </c>
      <c r="J206" t="str">
        <f>VLOOKUP(A206,UFMT_CONVERSION!$A:$G,3,FALSE)</f>
        <v>Service ID to processing code for TT508</v>
      </c>
      <c r="L206" t="str">
        <f t="shared" si="6"/>
        <v>Insert into UFMT_CONV_RULE (CONV_KEY, RULE_NUM, SRC_VALUE, DEST_VALUE, NEXT_KEY,  IS_DEFAULT) Values ('42', '1', '1001', '84', '',  '0');</v>
      </c>
      <c r="M206" t="str">
        <f t="shared" si="7"/>
        <v>Update UFMT_CONV_RULE set (SRC_VALUE, DEST_VALUE, NEXT_KEY,  IS_DEFAULT) = (SELECT '1001', '84', '',  '0' FROM DUAL) where CONV_KEY = '42' AND RULE_NUM = '1';</v>
      </c>
    </row>
    <row r="207" spans="1:13" x14ac:dyDescent="0.35">
      <c r="A207" t="s">
        <v>122</v>
      </c>
      <c r="B207" t="s">
        <v>15</v>
      </c>
      <c r="C207" s="2"/>
      <c r="D207" s="2" t="s">
        <v>165</v>
      </c>
      <c r="F207" t="s">
        <v>12</v>
      </c>
      <c r="J207" t="str">
        <f>VLOOKUP(A207,UFMT_CONVERSION!$A:$G,3,FALSE)</f>
        <v>Service ID to processing code for TT508</v>
      </c>
      <c r="L207" t="str">
        <f t="shared" si="6"/>
        <v>Insert into UFMT_CONV_RULE (CONV_KEY, RULE_NUM, SRC_VALUE, DEST_VALUE, NEXT_KEY,  IS_DEFAULT) Values ('42', '2', '', '81', '',  '1');</v>
      </c>
      <c r="M207" t="str">
        <f t="shared" si="7"/>
        <v>Update UFMT_CONV_RULE set (SRC_VALUE, DEST_VALUE, NEXT_KEY,  IS_DEFAULT) = (SELECT '', '81', '',  '1' FROM DUAL) where CONV_KEY = '42' AND RULE_NUM = '2';</v>
      </c>
    </row>
    <row r="208" spans="1:13" x14ac:dyDescent="0.35">
      <c r="A208" t="s">
        <v>125</v>
      </c>
      <c r="B208" t="s">
        <v>12</v>
      </c>
      <c r="C208" s="2"/>
      <c r="D208" s="2" t="s">
        <v>992</v>
      </c>
      <c r="F208" t="s">
        <v>12</v>
      </c>
      <c r="J208" t="str">
        <f>VLOOKUP(A208,UFMT_CONVERSION!$A:$G,3,FALSE)</f>
        <v>Trim to 12</v>
      </c>
      <c r="L208" t="str">
        <f t="shared" si="6"/>
        <v>Insert into UFMT_CONV_RULE (CONV_KEY, RULE_NUM, SRC_VALUE, DEST_VALUE, NEXT_KEY,  IS_DEFAULT) Values ('43', '1', '', '{12:L}', '',  '1');</v>
      </c>
      <c r="M208" t="str">
        <f t="shared" si="7"/>
        <v>Update UFMT_CONV_RULE set (SRC_VALUE, DEST_VALUE, NEXT_KEY,  IS_DEFAULT) = (SELECT '', '{12:L}', '',  '1' FROM DUAL) where CONV_KEY = '43' AND RULE_NUM = '1';</v>
      </c>
    </row>
    <row r="209" spans="1:13" x14ac:dyDescent="0.35">
      <c r="A209" t="s">
        <v>60</v>
      </c>
      <c r="B209" t="s">
        <v>12</v>
      </c>
      <c r="C209" s="2" t="s">
        <v>852</v>
      </c>
      <c r="D209" s="2" t="s">
        <v>12</v>
      </c>
      <c r="F209" t="s">
        <v>13</v>
      </c>
      <c r="J209" t="str">
        <f>VLOOKUP(A209,UFMT_CONVERSION!$A:$G,3,FALSE)</f>
        <v>Trans_type for sending F103 as GL acct</v>
      </c>
      <c r="L209" t="str">
        <f t="shared" si="6"/>
        <v>Insert into UFMT_CONV_RULE (CONV_KEY, RULE_NUM, SRC_VALUE, DEST_VALUE, NEXT_KEY,  IS_DEFAULT) Values ('44', '1', '512', '1', '',  '0');</v>
      </c>
      <c r="M209" t="str">
        <f t="shared" si="7"/>
        <v>Update UFMT_CONV_RULE set (SRC_VALUE, DEST_VALUE, NEXT_KEY,  IS_DEFAULT) = (SELECT '512', '1', '',  '0' FROM DUAL) where CONV_KEY = '44' AND RULE_NUM = '1';</v>
      </c>
    </row>
    <row r="210" spans="1:13" x14ac:dyDescent="0.35">
      <c r="A210" t="s">
        <v>60</v>
      </c>
      <c r="B210" t="s">
        <v>15</v>
      </c>
      <c r="C210" s="2"/>
      <c r="D210" s="2" t="s">
        <v>13</v>
      </c>
      <c r="F210" t="s">
        <v>12</v>
      </c>
      <c r="J210" t="str">
        <f>VLOOKUP(A210,UFMT_CONVERSION!$A:$G,3,FALSE)</f>
        <v>Trans_type for sending F103 as GL acct</v>
      </c>
      <c r="L210" t="str">
        <f t="shared" si="6"/>
        <v>Insert into UFMT_CONV_RULE (CONV_KEY, RULE_NUM, SRC_VALUE, DEST_VALUE, NEXT_KEY,  IS_DEFAULT) Values ('44', '2', '', '0', '',  '1');</v>
      </c>
      <c r="M210" t="str">
        <f t="shared" si="7"/>
        <v>Update UFMT_CONV_RULE set (SRC_VALUE, DEST_VALUE, NEXT_KEY,  IS_DEFAULT) = (SELECT '', '0', '',  '1' FROM DUAL) where CONV_KEY = '44' AND RULE_NUM = '2';</v>
      </c>
    </row>
    <row r="211" spans="1:13" x14ac:dyDescent="0.35">
      <c r="A211" t="s">
        <v>60</v>
      </c>
      <c r="B211" t="s">
        <v>17</v>
      </c>
      <c r="C211" s="2" t="s">
        <v>295</v>
      </c>
      <c r="D211" s="2" t="s">
        <v>12</v>
      </c>
      <c r="F211" t="s">
        <v>13</v>
      </c>
      <c r="J211" t="str">
        <f>VLOOKUP(A211,UFMT_CONVERSION!$A:$G,3,FALSE)</f>
        <v>Trans_type for sending F103 as GL acct</v>
      </c>
      <c r="L211" t="str">
        <f t="shared" si="6"/>
        <v>Insert into UFMT_CONV_RULE (CONV_KEY, RULE_NUM, SRC_VALUE, DEST_VALUE, NEXT_KEY,  IS_DEFAULT) Values ('44', '3', '508', '1', '',  '0');</v>
      </c>
      <c r="M211" t="str">
        <f t="shared" si="7"/>
        <v>Update UFMT_CONV_RULE set (SRC_VALUE, DEST_VALUE, NEXT_KEY,  IS_DEFAULT) = (SELECT '508', '1', '',  '0' FROM DUAL) where CONV_KEY = '44' AND RULE_NUM = '3';</v>
      </c>
    </row>
    <row r="212" spans="1:13" x14ac:dyDescent="0.35">
      <c r="A212" t="s">
        <v>60</v>
      </c>
      <c r="B212" t="s">
        <v>20</v>
      </c>
      <c r="C212" s="2" t="s">
        <v>854</v>
      </c>
      <c r="D212" s="2" t="s">
        <v>12</v>
      </c>
      <c r="F212" t="s">
        <v>13</v>
      </c>
      <c r="J212" t="str">
        <f>VLOOKUP(A212,UFMT_CONVERSION!$A:$G,3,FALSE)</f>
        <v>Trans_type for sending F103 as GL acct</v>
      </c>
      <c r="L212" t="str">
        <f t="shared" si="6"/>
        <v>Insert into UFMT_CONV_RULE (CONV_KEY, RULE_NUM, SRC_VALUE, DEST_VALUE, NEXT_KEY,  IS_DEFAULT) Values ('44', '4', '509', '1', '',  '0');</v>
      </c>
      <c r="M212" t="str">
        <f t="shared" si="7"/>
        <v>Update UFMT_CONV_RULE set (SRC_VALUE, DEST_VALUE, NEXT_KEY,  IS_DEFAULT) = (SELECT '509', '1', '',  '0' FROM DUAL) where CONV_KEY = '44' AND RULE_NUM = '4';</v>
      </c>
    </row>
    <row r="213" spans="1:13" x14ac:dyDescent="0.35">
      <c r="A213" t="s">
        <v>60</v>
      </c>
      <c r="B213" t="s">
        <v>23</v>
      </c>
      <c r="C213" s="2" t="s">
        <v>850</v>
      </c>
      <c r="D213" s="2" t="s">
        <v>12</v>
      </c>
      <c r="F213" t="s">
        <v>13</v>
      </c>
      <c r="J213" t="str">
        <f>VLOOKUP(A213,UFMT_CONVERSION!$A:$G,3,FALSE)</f>
        <v>Trans_type for sending F103 as GL acct</v>
      </c>
      <c r="L213" t="str">
        <f t="shared" si="6"/>
        <v>Insert into UFMT_CONV_RULE (CONV_KEY, RULE_NUM, SRC_VALUE, DEST_VALUE, NEXT_KEY,  IS_DEFAULT) Values ('44', '5', '781', '1', '',  '0');</v>
      </c>
      <c r="M213" t="str">
        <f t="shared" si="7"/>
        <v>Update UFMT_CONV_RULE set (SRC_VALUE, DEST_VALUE, NEXT_KEY,  IS_DEFAULT) = (SELECT '781', '1', '',  '0' FROM DUAL) where CONV_KEY = '44' AND RULE_NUM = '5';</v>
      </c>
    </row>
    <row r="214" spans="1:13" x14ac:dyDescent="0.35">
      <c r="A214" t="s">
        <v>60</v>
      </c>
      <c r="B214" t="s">
        <v>26</v>
      </c>
      <c r="C214" s="2" t="s">
        <v>670</v>
      </c>
      <c r="D214" s="2" t="s">
        <v>12</v>
      </c>
      <c r="F214" t="s">
        <v>13</v>
      </c>
      <c r="J214" t="str">
        <f>VLOOKUP(A214,UFMT_CONVERSION!$A:$G,3,FALSE)</f>
        <v>Trans_type for sending F103 as GL acct</v>
      </c>
      <c r="L214" t="str">
        <f t="shared" si="6"/>
        <v>Insert into UFMT_CONV_RULE (CONV_KEY, RULE_NUM, SRC_VALUE, DEST_VALUE, NEXT_KEY,  IS_DEFAULT) Values ('44', '6', '513', '1', '',  '0');</v>
      </c>
      <c r="M214" t="str">
        <f t="shared" si="7"/>
        <v>Update UFMT_CONV_RULE set (SRC_VALUE, DEST_VALUE, NEXT_KEY,  IS_DEFAULT) = (SELECT '513', '1', '',  '0' FROM DUAL) where CONV_KEY = '44' AND RULE_NUM = '6';</v>
      </c>
    </row>
    <row r="215" spans="1:13" x14ac:dyDescent="0.35">
      <c r="A215" t="s">
        <v>129</v>
      </c>
      <c r="B215" t="s">
        <v>12</v>
      </c>
      <c r="C215" s="2"/>
      <c r="D215" s="2" t="s">
        <v>13</v>
      </c>
      <c r="F215" t="s">
        <v>12</v>
      </c>
      <c r="J215" t="str">
        <f>VLOOKUP(A215,UFMT_CONVERSION!$A:$G,3,FALSE)</f>
        <v>Value_id 175 -&gt; false/true</v>
      </c>
      <c r="L215" t="str">
        <f t="shared" si="6"/>
        <v>Insert into UFMT_CONV_RULE (CONV_KEY, RULE_NUM, SRC_VALUE, DEST_VALUE, NEXT_KEY,  IS_DEFAULT) Values ('45', '1', '', '0', '',  '1');</v>
      </c>
      <c r="M215" t="str">
        <f t="shared" si="7"/>
        <v>Update UFMT_CONV_RULE set (SRC_VALUE, DEST_VALUE, NEXT_KEY,  IS_DEFAULT) = (SELECT '', '0', '',  '1' FROM DUAL) where CONV_KEY = '45' AND RULE_NUM = '1';</v>
      </c>
    </row>
    <row r="216" spans="1:13" x14ac:dyDescent="0.35">
      <c r="A216" t="s">
        <v>129</v>
      </c>
      <c r="B216" t="s">
        <v>15</v>
      </c>
      <c r="C216" s="2" t="s">
        <v>993</v>
      </c>
      <c r="D216" s="2" t="s">
        <v>12</v>
      </c>
      <c r="F216" t="s">
        <v>13</v>
      </c>
      <c r="J216" t="str">
        <f>VLOOKUP(A216,UFMT_CONVERSION!$A:$G,3,FALSE)</f>
        <v>Value_id 175 -&gt; false/true</v>
      </c>
      <c r="L216" t="str">
        <f t="shared" si="6"/>
        <v>Insert into UFMT_CONV_RULE (CONV_KEY, RULE_NUM, SRC_VALUE, DEST_VALUE, NEXT_KEY,  IS_DEFAULT) Values ('45', '2', '483516,774,1001,1001', '1', '',  '0');</v>
      </c>
      <c r="M216" t="str">
        <f t="shared" si="7"/>
        <v>Update UFMT_CONV_RULE set (SRC_VALUE, DEST_VALUE, NEXT_KEY,  IS_DEFAULT) = (SELECT '483516,774,1001,1001', '1', '',  '0' FROM DUAL) where CONV_KEY = '45' AND RULE_NUM = '2';</v>
      </c>
    </row>
    <row r="217" spans="1:13" x14ac:dyDescent="0.35">
      <c r="A217" t="s">
        <v>129</v>
      </c>
      <c r="B217" t="s">
        <v>17</v>
      </c>
      <c r="C217" s="2" t="s">
        <v>994</v>
      </c>
      <c r="D217" s="2" t="s">
        <v>12</v>
      </c>
      <c r="F217" t="s">
        <v>13</v>
      </c>
      <c r="J217" t="str">
        <f>VLOOKUP(A217,UFMT_CONVERSION!$A:$G,3,FALSE)</f>
        <v>Value_id 175 -&gt; false/true</v>
      </c>
      <c r="L217" t="str">
        <f t="shared" si="6"/>
        <v>Insert into UFMT_CONV_RULE (CONV_KEY, RULE_NUM, SRC_VALUE, DEST_VALUE, NEXT_KEY,  IS_DEFAULT) Values ('45', '3', '483516,700,1001,1001', '1', '',  '0');</v>
      </c>
      <c r="M217" t="str">
        <f t="shared" si="7"/>
        <v>Update UFMT_CONV_RULE set (SRC_VALUE, DEST_VALUE, NEXT_KEY,  IS_DEFAULT) = (SELECT '483516,700,1001,1001', '1', '',  '0' FROM DUAL) where CONV_KEY = '45' AND RULE_NUM = '3';</v>
      </c>
    </row>
    <row r="218" spans="1:13" x14ac:dyDescent="0.35">
      <c r="A218" t="s">
        <v>129</v>
      </c>
      <c r="B218" t="s">
        <v>20</v>
      </c>
      <c r="C218" s="2" t="s">
        <v>995</v>
      </c>
      <c r="D218" s="2" t="s">
        <v>12</v>
      </c>
      <c r="F218" t="s">
        <v>13</v>
      </c>
      <c r="J218" t="str">
        <f>VLOOKUP(A218,UFMT_CONVERSION!$A:$G,3,FALSE)</f>
        <v>Value_id 175 -&gt; false/true</v>
      </c>
      <c r="L218" t="str">
        <f t="shared" si="6"/>
        <v>Insert into UFMT_CONV_RULE (CONV_KEY, RULE_NUM, SRC_VALUE, DEST_VALUE, NEXT_KEY,  IS_DEFAULT) Values ('45', '4', '483516,512,1001,1001', '1', '',  '0');</v>
      </c>
      <c r="M218" t="str">
        <f t="shared" si="7"/>
        <v>Update UFMT_CONV_RULE set (SRC_VALUE, DEST_VALUE, NEXT_KEY,  IS_DEFAULT) = (SELECT '483516,512,1001,1001', '1', '',  '0' FROM DUAL) where CONV_KEY = '45' AND RULE_NUM = '4';</v>
      </c>
    </row>
    <row r="219" spans="1:13" x14ac:dyDescent="0.35">
      <c r="A219" t="s">
        <v>129</v>
      </c>
      <c r="B219" t="s">
        <v>23</v>
      </c>
      <c r="C219" s="2" t="s">
        <v>996</v>
      </c>
      <c r="D219" s="2" t="s">
        <v>12</v>
      </c>
      <c r="F219" t="s">
        <v>13</v>
      </c>
      <c r="J219" t="str">
        <f>VLOOKUP(A219,UFMT_CONVERSION!$A:$G,3,FALSE)</f>
        <v>Value_id 175 -&gt; false/true</v>
      </c>
      <c r="L219" t="str">
        <f t="shared" si="6"/>
        <v>Insert into UFMT_CONV_RULE (CONV_KEY, RULE_NUM, SRC_VALUE, DEST_VALUE, NEXT_KEY,  IS_DEFAULT) Values ('45', '5', '483516,508,1001,1001', '1', '',  '0');</v>
      </c>
      <c r="M219" t="str">
        <f t="shared" si="7"/>
        <v>Update UFMT_CONV_RULE set (SRC_VALUE, DEST_VALUE, NEXT_KEY,  IS_DEFAULT) = (SELECT '483516,508,1001,1001', '1', '',  '0' FROM DUAL) where CONV_KEY = '45' AND RULE_NUM = '5';</v>
      </c>
    </row>
    <row r="220" spans="1:13" x14ac:dyDescent="0.35">
      <c r="A220" t="s">
        <v>129</v>
      </c>
      <c r="B220" t="s">
        <v>26</v>
      </c>
      <c r="C220" s="2" t="s">
        <v>997</v>
      </c>
      <c r="D220" s="2" t="s">
        <v>12</v>
      </c>
      <c r="F220" t="s">
        <v>13</v>
      </c>
      <c r="J220" t="str">
        <f>VLOOKUP(A220,UFMT_CONVERSION!$A:$G,3,FALSE)</f>
        <v>Value_id 175 -&gt; false/true</v>
      </c>
      <c r="L220" t="str">
        <f t="shared" si="6"/>
        <v>Insert into UFMT_CONV_RULE (CONV_KEY, RULE_NUM, SRC_VALUE, DEST_VALUE, NEXT_KEY,  IS_DEFAULT) Values ('45', '6', '472631,774,1001,1001', '1', '',  '0');</v>
      </c>
      <c r="M220" t="str">
        <f t="shared" si="7"/>
        <v>Update UFMT_CONV_RULE set (SRC_VALUE, DEST_VALUE, NEXT_KEY,  IS_DEFAULT) = (SELECT '472631,774,1001,1001', '1', '',  '0' FROM DUAL) where CONV_KEY = '45' AND RULE_NUM = '6';</v>
      </c>
    </row>
    <row r="221" spans="1:13" x14ac:dyDescent="0.35">
      <c r="A221" t="s">
        <v>129</v>
      </c>
      <c r="B221" t="s">
        <v>29</v>
      </c>
      <c r="C221" s="2" t="s">
        <v>998</v>
      </c>
      <c r="D221" s="2" t="s">
        <v>12</v>
      </c>
      <c r="F221" t="s">
        <v>13</v>
      </c>
      <c r="J221" t="str">
        <f>VLOOKUP(A221,UFMT_CONVERSION!$A:$G,3,FALSE)</f>
        <v>Value_id 175 -&gt; false/true</v>
      </c>
      <c r="L221" t="str">
        <f t="shared" si="6"/>
        <v>Insert into UFMT_CONV_RULE (CONV_KEY, RULE_NUM, SRC_VALUE, DEST_VALUE, NEXT_KEY,  IS_DEFAULT) Values ('45', '7', '516223,774,1001,1001', '1', '',  '0');</v>
      </c>
      <c r="M221" t="str">
        <f t="shared" si="7"/>
        <v>Update UFMT_CONV_RULE set (SRC_VALUE, DEST_VALUE, NEXT_KEY,  IS_DEFAULT) = (SELECT '516223,774,1001,1001', '1', '',  '0' FROM DUAL) where CONV_KEY = '45' AND RULE_NUM = '7';</v>
      </c>
    </row>
    <row r="222" spans="1:13" x14ac:dyDescent="0.35">
      <c r="A222" t="s">
        <v>129</v>
      </c>
      <c r="B222" t="s">
        <v>32</v>
      </c>
      <c r="C222" s="2" t="s">
        <v>999</v>
      </c>
      <c r="D222" s="2" t="s">
        <v>12</v>
      </c>
      <c r="F222" t="s">
        <v>13</v>
      </c>
      <c r="J222" t="str">
        <f>VLOOKUP(A222,UFMT_CONVERSION!$A:$G,3,FALSE)</f>
        <v>Value_id 175 -&gt; false/true</v>
      </c>
      <c r="L222" t="str">
        <f t="shared" si="6"/>
        <v>Insert into UFMT_CONV_RULE (CONV_KEY, RULE_NUM, SRC_VALUE, DEST_VALUE, NEXT_KEY,  IS_DEFAULT) Values ('45', '8', '483516,733,1001,1001', '1', '',  '0');</v>
      </c>
      <c r="M222" t="str">
        <f t="shared" si="7"/>
        <v>Update UFMT_CONV_RULE set (SRC_VALUE, DEST_VALUE, NEXT_KEY,  IS_DEFAULT) = (SELECT '483516,733,1001,1001', '1', '',  '0' FROM DUAL) where CONV_KEY = '45' AND RULE_NUM = '8';</v>
      </c>
    </row>
    <row r="223" spans="1:13" x14ac:dyDescent="0.35">
      <c r="A223" t="s">
        <v>129</v>
      </c>
      <c r="B223" t="s">
        <v>37</v>
      </c>
      <c r="C223" s="2" t="s">
        <v>1000</v>
      </c>
      <c r="D223" s="2" t="s">
        <v>12</v>
      </c>
      <c r="F223" t="s">
        <v>13</v>
      </c>
      <c r="J223" t="str">
        <f>VLOOKUP(A223,UFMT_CONVERSION!$A:$G,3,FALSE)</f>
        <v>Value_id 175 -&gt; false/true</v>
      </c>
      <c r="L223" t="str">
        <f t="shared" si="6"/>
        <v>Insert into UFMT_CONV_RULE (CONV_KEY, RULE_NUM, SRC_VALUE, DEST_VALUE, NEXT_KEY,  IS_DEFAULT) Values ('45', '10', '483516,703,1001,1001', '1', '',  '0');</v>
      </c>
      <c r="M223" t="str">
        <f t="shared" si="7"/>
        <v>Update UFMT_CONV_RULE set (SRC_VALUE, DEST_VALUE, NEXT_KEY,  IS_DEFAULT) = (SELECT '483516,703,1001,1001', '1', '',  '0' FROM DUAL) where CONV_KEY = '45' AND RULE_NUM = '10';</v>
      </c>
    </row>
    <row r="224" spans="1:13" x14ac:dyDescent="0.35">
      <c r="A224" t="s">
        <v>129</v>
      </c>
      <c r="B224" t="s">
        <v>40</v>
      </c>
      <c r="C224" s="2" t="s">
        <v>1001</v>
      </c>
      <c r="D224" s="2" t="s">
        <v>12</v>
      </c>
      <c r="F224" t="s">
        <v>13</v>
      </c>
      <c r="J224" t="str">
        <f>VLOOKUP(A224,UFMT_CONVERSION!$A:$G,3,FALSE)</f>
        <v>Value_id 175 -&gt; false/true</v>
      </c>
      <c r="L224" t="str">
        <f t="shared" si="6"/>
        <v>Insert into UFMT_CONV_RULE (CONV_KEY, RULE_NUM, SRC_VALUE, DEST_VALUE, NEXT_KEY,  IS_DEFAULT) Values ('45', '11', '483516,704,1001,1001', '1', '',  '0');</v>
      </c>
      <c r="M224" t="str">
        <f t="shared" si="7"/>
        <v>Update UFMT_CONV_RULE set (SRC_VALUE, DEST_VALUE, NEXT_KEY,  IS_DEFAULT) = (SELECT '483516,704,1001,1001', '1', '',  '0' FROM DUAL) where CONV_KEY = '45' AND RULE_NUM = '11';</v>
      </c>
    </row>
    <row r="225" spans="1:13" x14ac:dyDescent="0.35">
      <c r="A225" t="s">
        <v>129</v>
      </c>
      <c r="B225" t="s">
        <v>42</v>
      </c>
      <c r="C225" s="2" t="s">
        <v>1002</v>
      </c>
      <c r="D225" s="2" t="s">
        <v>12</v>
      </c>
      <c r="F225" t="s">
        <v>13</v>
      </c>
      <c r="J225" t="str">
        <f>VLOOKUP(A225,UFMT_CONVERSION!$A:$G,3,FALSE)</f>
        <v>Value_id 175 -&gt; false/true</v>
      </c>
      <c r="L225" t="str">
        <f t="shared" si="6"/>
        <v>Insert into UFMT_CONV_RULE (CONV_KEY, RULE_NUM, SRC_VALUE, DEST_VALUE, NEXT_KEY,  IS_DEFAULT) Values ('45', '12', '483516,781,1001,1001', '1', '',  '0');</v>
      </c>
      <c r="M225" t="str">
        <f t="shared" si="7"/>
        <v>Update UFMT_CONV_RULE set (SRC_VALUE, DEST_VALUE, NEXT_KEY,  IS_DEFAULT) = (SELECT '483516,781,1001,1001', '1', '',  '0' FROM DUAL) where CONV_KEY = '45' AND RULE_NUM = '12';</v>
      </c>
    </row>
    <row r="226" spans="1:13" x14ac:dyDescent="0.35">
      <c r="A226" t="s">
        <v>129</v>
      </c>
      <c r="B226" t="s">
        <v>44</v>
      </c>
      <c r="C226" s="2" t="s">
        <v>1003</v>
      </c>
      <c r="D226" s="2" t="s">
        <v>12</v>
      </c>
      <c r="F226" t="s">
        <v>13</v>
      </c>
      <c r="J226" t="str">
        <f>VLOOKUP(A226,UFMT_CONVERSION!$A:$G,3,FALSE)</f>
        <v>Value_id 175 -&gt; false/true</v>
      </c>
      <c r="L226" t="str">
        <f t="shared" si="6"/>
        <v>Insert into UFMT_CONV_RULE (CONV_KEY, RULE_NUM, SRC_VALUE, DEST_VALUE, NEXT_KEY,  IS_DEFAULT) Values ('45', '13', '483516,777,1001,1001', '1', '',  '0');</v>
      </c>
      <c r="M226" t="str">
        <f t="shared" si="7"/>
        <v>Update UFMT_CONV_RULE set (SRC_VALUE, DEST_VALUE, NEXT_KEY,  IS_DEFAULT) = (SELECT '483516,777,1001,1001', '1', '',  '0' FROM DUAL) where CONV_KEY = '45' AND RULE_NUM = '13';</v>
      </c>
    </row>
    <row r="227" spans="1:13" x14ac:dyDescent="0.35">
      <c r="A227" t="s">
        <v>129</v>
      </c>
      <c r="B227" t="s">
        <v>47</v>
      </c>
      <c r="C227" s="2" t="s">
        <v>1004</v>
      </c>
      <c r="D227" s="2" t="s">
        <v>12</v>
      </c>
      <c r="F227" t="s">
        <v>13</v>
      </c>
      <c r="J227" t="str">
        <f>VLOOKUP(A227,UFMT_CONVERSION!$A:$G,3,FALSE)</f>
        <v>Value_id 175 -&gt; false/true</v>
      </c>
      <c r="L227" t="str">
        <f t="shared" si="6"/>
        <v>Insert into UFMT_CONV_RULE (CONV_KEY, RULE_NUM, SRC_VALUE, DEST_VALUE, NEXT_KEY,  IS_DEFAULT) Values ('45', '14', '483516,736,1001,1001', '1', '',  '0');</v>
      </c>
      <c r="M227" t="str">
        <f t="shared" si="7"/>
        <v>Update UFMT_CONV_RULE set (SRC_VALUE, DEST_VALUE, NEXT_KEY,  IS_DEFAULT) = (SELECT '483516,736,1001,1001', '1', '',  '0' FROM DUAL) where CONV_KEY = '45' AND RULE_NUM = '14';</v>
      </c>
    </row>
    <row r="228" spans="1:13" x14ac:dyDescent="0.35">
      <c r="A228" t="s">
        <v>129</v>
      </c>
      <c r="B228" t="s">
        <v>50</v>
      </c>
      <c r="C228" s="2" t="s">
        <v>1005</v>
      </c>
      <c r="D228" s="2" t="s">
        <v>12</v>
      </c>
      <c r="F228" t="s">
        <v>13</v>
      </c>
      <c r="J228" t="str">
        <f>VLOOKUP(A228,UFMT_CONVERSION!$A:$G,3,FALSE)</f>
        <v>Value_id 175 -&gt; false/true</v>
      </c>
      <c r="L228" t="str">
        <f t="shared" si="6"/>
        <v>Insert into UFMT_CONV_RULE (CONV_KEY, RULE_NUM, SRC_VALUE, DEST_VALUE, NEXT_KEY,  IS_DEFAULT) Values ('45', '15', '483516,775,1001,1001', '1', '',  '0');</v>
      </c>
      <c r="M228" t="str">
        <f t="shared" si="7"/>
        <v>Update UFMT_CONV_RULE set (SRC_VALUE, DEST_VALUE, NEXT_KEY,  IS_DEFAULT) = (SELECT '483516,775,1001,1001', '1', '',  '0' FROM DUAL) where CONV_KEY = '45' AND RULE_NUM = '15';</v>
      </c>
    </row>
    <row r="229" spans="1:13" x14ac:dyDescent="0.35">
      <c r="A229" t="s">
        <v>129</v>
      </c>
      <c r="B229" t="s">
        <v>53</v>
      </c>
      <c r="C229" s="2" t="s">
        <v>1006</v>
      </c>
      <c r="D229" s="2" t="s">
        <v>12</v>
      </c>
      <c r="F229" t="s">
        <v>13</v>
      </c>
      <c r="J229" t="str">
        <f>VLOOKUP(A229,UFMT_CONVERSION!$A:$G,3,FALSE)</f>
        <v>Value_id 175 -&gt; false/true</v>
      </c>
      <c r="L229" t="str">
        <f t="shared" si="6"/>
        <v>Insert into UFMT_CONV_RULE (CONV_KEY, RULE_NUM, SRC_VALUE, DEST_VALUE, NEXT_KEY,  IS_DEFAULT) Values ('45', '16', '483516,737,1001,1001', '1', '',  '0');</v>
      </c>
      <c r="M229" t="str">
        <f t="shared" si="7"/>
        <v>Update UFMT_CONV_RULE set (SRC_VALUE, DEST_VALUE, NEXT_KEY,  IS_DEFAULT) = (SELECT '483516,737,1001,1001', '1', '',  '0' FROM DUAL) where CONV_KEY = '45' AND RULE_NUM = '16';</v>
      </c>
    </row>
    <row r="230" spans="1:13" x14ac:dyDescent="0.35">
      <c r="A230" t="s">
        <v>129</v>
      </c>
      <c r="B230" t="s">
        <v>59</v>
      </c>
      <c r="C230" s="2" t="s">
        <v>1007</v>
      </c>
      <c r="D230" s="2" t="s">
        <v>12</v>
      </c>
      <c r="F230" t="s">
        <v>13</v>
      </c>
      <c r="J230" t="str">
        <f>VLOOKUP(A230,UFMT_CONVERSION!$A:$G,3,FALSE)</f>
        <v>Value_id 175 -&gt; false/true</v>
      </c>
      <c r="L230" t="str">
        <f t="shared" si="6"/>
        <v>Insert into UFMT_CONV_RULE (CONV_KEY, RULE_NUM, SRC_VALUE, DEST_VALUE, NEXT_KEY,  IS_DEFAULT) Values ('45', '18', '516223,508,1001,1001', '1', '',  '0');</v>
      </c>
      <c r="M230" t="str">
        <f t="shared" si="7"/>
        <v>Update UFMT_CONV_RULE set (SRC_VALUE, DEST_VALUE, NEXT_KEY,  IS_DEFAULT) = (SELECT '516223,508,1001,1001', '1', '',  '0' FROM DUAL) where CONV_KEY = '45' AND RULE_NUM = '18';</v>
      </c>
    </row>
    <row r="231" spans="1:13" x14ac:dyDescent="0.35">
      <c r="A231" t="s">
        <v>129</v>
      </c>
      <c r="B231" t="s">
        <v>62</v>
      </c>
      <c r="C231" s="2" t="s">
        <v>1008</v>
      </c>
      <c r="D231" s="2" t="s">
        <v>12</v>
      </c>
      <c r="F231" t="s">
        <v>13</v>
      </c>
      <c r="J231" t="str">
        <f>VLOOKUP(A231,UFMT_CONVERSION!$A:$G,3,FALSE)</f>
        <v>Value_id 175 -&gt; false/true</v>
      </c>
      <c r="L231" t="str">
        <f t="shared" si="6"/>
        <v>Insert into UFMT_CONV_RULE (CONV_KEY, RULE_NUM, SRC_VALUE, DEST_VALUE, NEXT_KEY,  IS_DEFAULT) Values ('45', '19', '516223,700,1001,1001', '1', '',  '0');</v>
      </c>
      <c r="M231" t="str">
        <f t="shared" si="7"/>
        <v>Update UFMT_CONV_RULE set (SRC_VALUE, DEST_VALUE, NEXT_KEY,  IS_DEFAULT) = (SELECT '516223,700,1001,1001', '1', '',  '0' FROM DUAL) where CONV_KEY = '45' AND RULE_NUM = '19';</v>
      </c>
    </row>
    <row r="232" spans="1:13" x14ac:dyDescent="0.35">
      <c r="A232" t="s">
        <v>129</v>
      </c>
      <c r="B232" t="s">
        <v>65</v>
      </c>
      <c r="C232" s="2" t="s">
        <v>1009</v>
      </c>
      <c r="D232" s="2" t="s">
        <v>12</v>
      </c>
      <c r="F232" t="s">
        <v>13</v>
      </c>
      <c r="J232" t="str">
        <f>VLOOKUP(A232,UFMT_CONVERSION!$A:$G,3,FALSE)</f>
        <v>Value_id 175 -&gt; false/true</v>
      </c>
      <c r="L232" t="str">
        <f t="shared" si="6"/>
        <v>Insert into UFMT_CONV_RULE (CONV_KEY, RULE_NUM, SRC_VALUE, DEST_VALUE, NEXT_KEY,  IS_DEFAULT) Values ('45', '20', '516223,512,1001,1001', '1', '',  '0');</v>
      </c>
      <c r="M232" t="str">
        <f t="shared" si="7"/>
        <v>Update UFMT_CONV_RULE set (SRC_VALUE, DEST_VALUE, NEXT_KEY,  IS_DEFAULT) = (SELECT '516223,512,1001,1001', '1', '',  '0' FROM DUAL) where CONV_KEY = '45' AND RULE_NUM = '20';</v>
      </c>
    </row>
    <row r="233" spans="1:13" x14ac:dyDescent="0.35">
      <c r="A233" t="s">
        <v>129</v>
      </c>
      <c r="B233" t="s">
        <v>68</v>
      </c>
      <c r="C233" s="2" t="s">
        <v>1010</v>
      </c>
      <c r="D233" s="2" t="s">
        <v>12</v>
      </c>
      <c r="F233" t="s">
        <v>13</v>
      </c>
      <c r="J233" t="str">
        <f>VLOOKUP(A233,UFMT_CONVERSION!$A:$G,3,FALSE)</f>
        <v>Value_id 175 -&gt; false/true</v>
      </c>
      <c r="L233" t="str">
        <f t="shared" si="6"/>
        <v>Insert into UFMT_CONV_RULE (CONV_KEY, RULE_NUM, SRC_VALUE, DEST_VALUE, NEXT_KEY,  IS_DEFAULT) Values ('45', '21', '516223,733,1001,1001', '1', '',  '0');</v>
      </c>
      <c r="M233" t="str">
        <f t="shared" si="7"/>
        <v>Update UFMT_CONV_RULE set (SRC_VALUE, DEST_VALUE, NEXT_KEY,  IS_DEFAULT) = (SELECT '516223,733,1001,1001', '1', '',  '0' FROM DUAL) where CONV_KEY = '45' AND RULE_NUM = '21';</v>
      </c>
    </row>
    <row r="234" spans="1:13" x14ac:dyDescent="0.35">
      <c r="A234" t="s">
        <v>129</v>
      </c>
      <c r="B234" t="s">
        <v>74</v>
      </c>
      <c r="C234" s="2" t="s">
        <v>1011</v>
      </c>
      <c r="D234" s="2" t="s">
        <v>12</v>
      </c>
      <c r="F234" t="s">
        <v>13</v>
      </c>
      <c r="J234" t="str">
        <f>VLOOKUP(A234,UFMT_CONVERSION!$A:$G,3,FALSE)</f>
        <v>Value_id 175 -&gt; false/true</v>
      </c>
      <c r="L234" t="str">
        <f t="shared" si="6"/>
        <v>Insert into UFMT_CONV_RULE (CONV_KEY, RULE_NUM, SRC_VALUE, DEST_VALUE, NEXT_KEY,  IS_DEFAULT) Values ('45', '23', '516223,703,1001,1001', '1', '',  '0');</v>
      </c>
      <c r="M234" t="str">
        <f t="shared" si="7"/>
        <v>Update UFMT_CONV_RULE set (SRC_VALUE, DEST_VALUE, NEXT_KEY,  IS_DEFAULT) = (SELECT '516223,703,1001,1001', '1', '',  '0' FROM DUAL) where CONV_KEY = '45' AND RULE_NUM = '23';</v>
      </c>
    </row>
    <row r="235" spans="1:13" x14ac:dyDescent="0.35">
      <c r="A235" t="s">
        <v>129</v>
      </c>
      <c r="B235" t="s">
        <v>77</v>
      </c>
      <c r="C235" s="2" t="s">
        <v>1012</v>
      </c>
      <c r="D235" s="2" t="s">
        <v>12</v>
      </c>
      <c r="F235" t="s">
        <v>13</v>
      </c>
      <c r="J235" t="str">
        <f>VLOOKUP(A235,UFMT_CONVERSION!$A:$G,3,FALSE)</f>
        <v>Value_id 175 -&gt; false/true</v>
      </c>
      <c r="L235" t="str">
        <f t="shared" si="6"/>
        <v>Insert into UFMT_CONV_RULE (CONV_KEY, RULE_NUM, SRC_VALUE, DEST_VALUE, NEXT_KEY,  IS_DEFAULT) Values ('45', '24', '516223,704,1001,1001', '1', '',  '0');</v>
      </c>
      <c r="M235" t="str">
        <f t="shared" si="7"/>
        <v>Update UFMT_CONV_RULE set (SRC_VALUE, DEST_VALUE, NEXT_KEY,  IS_DEFAULT) = (SELECT '516223,704,1001,1001', '1', '',  '0' FROM DUAL) where CONV_KEY = '45' AND RULE_NUM = '24';</v>
      </c>
    </row>
    <row r="236" spans="1:13" x14ac:dyDescent="0.35">
      <c r="A236" t="s">
        <v>129</v>
      </c>
      <c r="B236" t="s">
        <v>72</v>
      </c>
      <c r="C236" s="2" t="s">
        <v>1013</v>
      </c>
      <c r="D236" s="2" t="s">
        <v>12</v>
      </c>
      <c r="F236" t="s">
        <v>13</v>
      </c>
      <c r="J236" t="str">
        <f>VLOOKUP(A236,UFMT_CONVERSION!$A:$G,3,FALSE)</f>
        <v>Value_id 175 -&gt; false/true</v>
      </c>
      <c r="L236" t="str">
        <f t="shared" si="6"/>
        <v>Insert into UFMT_CONV_RULE (CONV_KEY, RULE_NUM, SRC_VALUE, DEST_VALUE, NEXT_KEY,  IS_DEFAULT) Values ('45', '25', '516223,781,1001,1001', '1', '',  '0');</v>
      </c>
      <c r="M236" t="str">
        <f t="shared" si="7"/>
        <v>Update UFMT_CONV_RULE set (SRC_VALUE, DEST_VALUE, NEXT_KEY,  IS_DEFAULT) = (SELECT '516223,781,1001,1001', '1', '',  '0' FROM DUAL) where CONV_KEY = '45' AND RULE_NUM = '25';</v>
      </c>
    </row>
    <row r="237" spans="1:13" x14ac:dyDescent="0.35">
      <c r="A237" t="s">
        <v>129</v>
      </c>
      <c r="B237" t="s">
        <v>82</v>
      </c>
      <c r="C237" s="2" t="s">
        <v>1014</v>
      </c>
      <c r="D237" s="2" t="s">
        <v>12</v>
      </c>
      <c r="F237" t="s">
        <v>13</v>
      </c>
      <c r="J237" t="str">
        <f>VLOOKUP(A237,UFMT_CONVERSION!$A:$G,3,FALSE)</f>
        <v>Value_id 175 -&gt; false/true</v>
      </c>
      <c r="L237" t="str">
        <f t="shared" si="6"/>
        <v>Insert into UFMT_CONV_RULE (CONV_KEY, RULE_NUM, SRC_VALUE, DEST_VALUE, NEXT_KEY,  IS_DEFAULT) Values ('45', '26', '516223,777,1001,1001', '1', '',  '0');</v>
      </c>
      <c r="M237" t="str">
        <f t="shared" si="7"/>
        <v>Update UFMT_CONV_RULE set (SRC_VALUE, DEST_VALUE, NEXT_KEY,  IS_DEFAULT) = (SELECT '516223,777,1001,1001', '1', '',  '0' FROM DUAL) where CONV_KEY = '45' AND RULE_NUM = '26';</v>
      </c>
    </row>
    <row r="238" spans="1:13" x14ac:dyDescent="0.35">
      <c r="A238" t="s">
        <v>129</v>
      </c>
      <c r="B238" t="s">
        <v>85</v>
      </c>
      <c r="C238" s="2" t="s">
        <v>1015</v>
      </c>
      <c r="D238" s="2" t="s">
        <v>12</v>
      </c>
      <c r="F238" t="s">
        <v>13</v>
      </c>
      <c r="J238" t="str">
        <f>VLOOKUP(A238,UFMT_CONVERSION!$A:$G,3,FALSE)</f>
        <v>Value_id 175 -&gt; false/true</v>
      </c>
      <c r="L238" t="str">
        <f t="shared" si="6"/>
        <v>Insert into UFMT_CONV_RULE (CONV_KEY, RULE_NUM, SRC_VALUE, DEST_VALUE, NEXT_KEY,  IS_DEFAULT) Values ('45', '27', '516223,736,1001,1001', '1', '',  '0');</v>
      </c>
      <c r="M238" t="str">
        <f t="shared" si="7"/>
        <v>Update UFMT_CONV_RULE set (SRC_VALUE, DEST_VALUE, NEXT_KEY,  IS_DEFAULT) = (SELECT '516223,736,1001,1001', '1', '',  '0' FROM DUAL) where CONV_KEY = '45' AND RULE_NUM = '27';</v>
      </c>
    </row>
    <row r="239" spans="1:13" x14ac:dyDescent="0.35">
      <c r="A239" t="s">
        <v>129</v>
      </c>
      <c r="B239" t="s">
        <v>88</v>
      </c>
      <c r="C239" s="2" t="s">
        <v>1016</v>
      </c>
      <c r="D239" s="2" t="s">
        <v>12</v>
      </c>
      <c r="F239" t="s">
        <v>13</v>
      </c>
      <c r="J239" t="str">
        <f>VLOOKUP(A239,UFMT_CONVERSION!$A:$G,3,FALSE)</f>
        <v>Value_id 175 -&gt; false/true</v>
      </c>
      <c r="L239" t="str">
        <f t="shared" si="6"/>
        <v>Insert into UFMT_CONV_RULE (CONV_KEY, RULE_NUM, SRC_VALUE, DEST_VALUE, NEXT_KEY,  IS_DEFAULT) Values ('45', '28', '516223,775,1001,1001', '1', '',  '0');</v>
      </c>
      <c r="M239" t="str">
        <f t="shared" si="7"/>
        <v>Update UFMT_CONV_RULE set (SRC_VALUE, DEST_VALUE, NEXT_KEY,  IS_DEFAULT) = (SELECT '516223,775,1001,1001', '1', '',  '0' FROM DUAL) where CONV_KEY = '45' AND RULE_NUM = '28';</v>
      </c>
    </row>
    <row r="240" spans="1:13" x14ac:dyDescent="0.35">
      <c r="A240" t="s">
        <v>129</v>
      </c>
      <c r="B240" t="s">
        <v>90</v>
      </c>
      <c r="C240" s="2" t="s">
        <v>1017</v>
      </c>
      <c r="D240" s="2" t="s">
        <v>12</v>
      </c>
      <c r="F240" t="s">
        <v>13</v>
      </c>
      <c r="J240" t="str">
        <f>VLOOKUP(A240,UFMT_CONVERSION!$A:$G,3,FALSE)</f>
        <v>Value_id 175 -&gt; false/true</v>
      </c>
      <c r="L240" t="str">
        <f t="shared" si="6"/>
        <v>Insert into UFMT_CONV_RULE (CONV_KEY, RULE_NUM, SRC_VALUE, DEST_VALUE, NEXT_KEY,  IS_DEFAULT) Values ('45', '29', '516223,737,1001,1001', '1', '',  '0');</v>
      </c>
      <c r="M240" t="str">
        <f t="shared" si="7"/>
        <v>Update UFMT_CONV_RULE set (SRC_VALUE, DEST_VALUE, NEXT_KEY,  IS_DEFAULT) = (SELECT '516223,737,1001,1001', '1', '',  '0' FROM DUAL) where CONV_KEY = '45' AND RULE_NUM = '29';</v>
      </c>
    </row>
    <row r="241" spans="1:13" x14ac:dyDescent="0.35">
      <c r="A241" t="s">
        <v>129</v>
      </c>
      <c r="B241" t="s">
        <v>95</v>
      </c>
      <c r="C241" s="2" t="s">
        <v>1018</v>
      </c>
      <c r="D241" s="2" t="s">
        <v>12</v>
      </c>
      <c r="F241" t="s">
        <v>13</v>
      </c>
      <c r="J241" t="str">
        <f>VLOOKUP(A241,UFMT_CONVERSION!$A:$G,3,FALSE)</f>
        <v>Value_id 175 -&gt; false/true</v>
      </c>
      <c r="L241" t="str">
        <f t="shared" si="6"/>
        <v>Insert into UFMT_CONV_RULE (CONV_KEY, RULE_NUM, SRC_VALUE, DEST_VALUE, NEXT_KEY,  IS_DEFAULT) Values ('45', '31', '472631,700,1001,1001', '1', '',  '0');</v>
      </c>
      <c r="M241" t="str">
        <f t="shared" si="7"/>
        <v>Update UFMT_CONV_RULE set (SRC_VALUE, DEST_VALUE, NEXT_KEY,  IS_DEFAULT) = (SELECT '472631,700,1001,1001', '1', '',  '0' FROM DUAL) where CONV_KEY = '45' AND RULE_NUM = '31';</v>
      </c>
    </row>
    <row r="242" spans="1:13" x14ac:dyDescent="0.35">
      <c r="A242" t="s">
        <v>129</v>
      </c>
      <c r="B242" t="s">
        <v>98</v>
      </c>
      <c r="C242" s="2" t="s">
        <v>1019</v>
      </c>
      <c r="D242" s="2" t="s">
        <v>12</v>
      </c>
      <c r="F242" t="s">
        <v>13</v>
      </c>
      <c r="J242" t="str">
        <f>VLOOKUP(A242,UFMT_CONVERSION!$A:$G,3,FALSE)</f>
        <v>Value_id 175 -&gt; false/true</v>
      </c>
      <c r="L242" t="str">
        <f t="shared" si="6"/>
        <v>Insert into UFMT_CONV_RULE (CONV_KEY, RULE_NUM, SRC_VALUE, DEST_VALUE, NEXT_KEY,  IS_DEFAULT) Values ('45', '32', '472631,512,1001,1001', '1', '',  '0');</v>
      </c>
      <c r="M242" t="str">
        <f t="shared" si="7"/>
        <v>Update UFMT_CONV_RULE set (SRC_VALUE, DEST_VALUE, NEXT_KEY,  IS_DEFAULT) = (SELECT '472631,512,1001,1001', '1', '',  '0' FROM DUAL) where CONV_KEY = '45' AND RULE_NUM = '32';</v>
      </c>
    </row>
    <row r="243" spans="1:13" x14ac:dyDescent="0.35">
      <c r="A243" t="s">
        <v>129</v>
      </c>
      <c r="B243" t="s">
        <v>101</v>
      </c>
      <c r="C243" s="2" t="s">
        <v>1020</v>
      </c>
      <c r="D243" s="2" t="s">
        <v>12</v>
      </c>
      <c r="F243" t="s">
        <v>13</v>
      </c>
      <c r="J243" t="str">
        <f>VLOOKUP(A243,UFMT_CONVERSION!$A:$G,3,FALSE)</f>
        <v>Value_id 175 -&gt; false/true</v>
      </c>
      <c r="L243" t="str">
        <f t="shared" si="6"/>
        <v>Insert into UFMT_CONV_RULE (CONV_KEY, RULE_NUM, SRC_VALUE, DEST_VALUE, NEXT_KEY,  IS_DEFAULT) Values ('45', '33', '472631,508,1001,1001', '1', '',  '0');</v>
      </c>
      <c r="M243" t="str">
        <f t="shared" si="7"/>
        <v>Update UFMT_CONV_RULE set (SRC_VALUE, DEST_VALUE, NEXT_KEY,  IS_DEFAULT) = (SELECT '472631,508,1001,1001', '1', '',  '0' FROM DUAL) where CONV_KEY = '45' AND RULE_NUM = '33';</v>
      </c>
    </row>
    <row r="244" spans="1:13" x14ac:dyDescent="0.35">
      <c r="A244" t="s">
        <v>129</v>
      </c>
      <c r="B244" t="s">
        <v>104</v>
      </c>
      <c r="C244" s="2" t="s">
        <v>1021</v>
      </c>
      <c r="D244" s="2" t="s">
        <v>12</v>
      </c>
      <c r="F244" t="s">
        <v>13</v>
      </c>
      <c r="J244" t="str">
        <f>VLOOKUP(A244,UFMT_CONVERSION!$A:$G,3,FALSE)</f>
        <v>Value_id 175 -&gt; false/true</v>
      </c>
      <c r="L244" t="str">
        <f t="shared" si="6"/>
        <v>Insert into UFMT_CONV_RULE (CONV_KEY, RULE_NUM, SRC_VALUE, DEST_VALUE, NEXT_KEY,  IS_DEFAULT) Values ('45', '34', '472631,733,1001,1001', '1', '',  '0');</v>
      </c>
      <c r="M244" t="str">
        <f t="shared" si="7"/>
        <v>Update UFMT_CONV_RULE set (SRC_VALUE, DEST_VALUE, NEXT_KEY,  IS_DEFAULT) = (SELECT '472631,733,1001,1001', '1', '',  '0' FROM DUAL) where CONV_KEY = '45' AND RULE_NUM = '34';</v>
      </c>
    </row>
    <row r="245" spans="1:13" x14ac:dyDescent="0.35">
      <c r="A245" t="s">
        <v>129</v>
      </c>
      <c r="B245" t="s">
        <v>96</v>
      </c>
      <c r="C245" s="2" t="s">
        <v>1022</v>
      </c>
      <c r="D245" s="2" t="s">
        <v>12</v>
      </c>
      <c r="F245" t="s">
        <v>13</v>
      </c>
      <c r="J245" t="str">
        <f>VLOOKUP(A245,UFMT_CONVERSION!$A:$G,3,FALSE)</f>
        <v>Value_id 175 -&gt; false/true</v>
      </c>
      <c r="L245" t="str">
        <f t="shared" si="6"/>
        <v>Insert into UFMT_CONV_RULE (CONV_KEY, RULE_NUM, SRC_VALUE, DEST_VALUE, NEXT_KEY,  IS_DEFAULT) Values ('45', '36', '472631,703,1001,1001', '1', '',  '0');</v>
      </c>
      <c r="M245" t="str">
        <f t="shared" si="7"/>
        <v>Update UFMT_CONV_RULE set (SRC_VALUE, DEST_VALUE, NEXT_KEY,  IS_DEFAULT) = (SELECT '472631,703,1001,1001', '1', '',  '0' FROM DUAL) where CONV_KEY = '45' AND RULE_NUM = '36';</v>
      </c>
    </row>
    <row r="246" spans="1:13" x14ac:dyDescent="0.35">
      <c r="A246" t="s">
        <v>129</v>
      </c>
      <c r="B246" t="s">
        <v>99</v>
      </c>
      <c r="C246" s="2" t="s">
        <v>1023</v>
      </c>
      <c r="D246" s="2" t="s">
        <v>12</v>
      </c>
      <c r="F246" t="s">
        <v>13</v>
      </c>
      <c r="J246" t="str">
        <f>VLOOKUP(A246,UFMT_CONVERSION!$A:$G,3,FALSE)</f>
        <v>Value_id 175 -&gt; false/true</v>
      </c>
      <c r="L246" t="str">
        <f t="shared" si="6"/>
        <v>Insert into UFMT_CONV_RULE (CONV_KEY, RULE_NUM, SRC_VALUE, DEST_VALUE, NEXT_KEY,  IS_DEFAULT) Values ('45', '37', '472631,704,1001,1001', '1', '',  '0');</v>
      </c>
      <c r="M246" t="str">
        <f t="shared" si="7"/>
        <v>Update UFMT_CONV_RULE set (SRC_VALUE, DEST_VALUE, NEXT_KEY,  IS_DEFAULT) = (SELECT '472631,704,1001,1001', '1', '',  '0' FROM DUAL) where CONV_KEY = '45' AND RULE_NUM = '37';</v>
      </c>
    </row>
    <row r="247" spans="1:13" x14ac:dyDescent="0.35">
      <c r="A247" t="s">
        <v>129</v>
      </c>
      <c r="B247" t="s">
        <v>113</v>
      </c>
      <c r="C247" s="2" t="s">
        <v>1024</v>
      </c>
      <c r="D247" s="2" t="s">
        <v>12</v>
      </c>
      <c r="F247" t="s">
        <v>13</v>
      </c>
      <c r="J247" t="str">
        <f>VLOOKUP(A247,UFMT_CONVERSION!$A:$G,3,FALSE)</f>
        <v>Value_id 175 -&gt; false/true</v>
      </c>
      <c r="L247" t="str">
        <f t="shared" si="6"/>
        <v>Insert into UFMT_CONV_RULE (CONV_KEY, RULE_NUM, SRC_VALUE, DEST_VALUE, NEXT_KEY,  IS_DEFAULT) Values ('45', '38', '472631,781,1001,1001', '1', '',  '0');</v>
      </c>
      <c r="M247" t="str">
        <f t="shared" si="7"/>
        <v>Update UFMT_CONV_RULE set (SRC_VALUE, DEST_VALUE, NEXT_KEY,  IS_DEFAULT) = (SELECT '472631,781,1001,1001', '1', '',  '0' FROM DUAL) where CONV_KEY = '45' AND RULE_NUM = '38';</v>
      </c>
    </row>
    <row r="248" spans="1:13" x14ac:dyDescent="0.35">
      <c r="A248" t="s">
        <v>129</v>
      </c>
      <c r="B248" t="s">
        <v>102</v>
      </c>
      <c r="C248" s="2" t="s">
        <v>1025</v>
      </c>
      <c r="D248" s="2" t="s">
        <v>12</v>
      </c>
      <c r="F248" t="s">
        <v>13</v>
      </c>
      <c r="J248" t="str">
        <f>VLOOKUP(A248,UFMT_CONVERSION!$A:$G,3,FALSE)</f>
        <v>Value_id 175 -&gt; false/true</v>
      </c>
      <c r="L248" t="str">
        <f t="shared" si="6"/>
        <v>Insert into UFMT_CONV_RULE (CONV_KEY, RULE_NUM, SRC_VALUE, DEST_VALUE, NEXT_KEY,  IS_DEFAULT) Values ('45', '39', '472631,777,1001,1001', '1', '',  '0');</v>
      </c>
      <c r="M248" t="str">
        <f t="shared" si="7"/>
        <v>Update UFMT_CONV_RULE set (SRC_VALUE, DEST_VALUE, NEXT_KEY,  IS_DEFAULT) = (SELECT '472631,777,1001,1001', '1', '',  '0' FROM DUAL) where CONV_KEY = '45' AND RULE_NUM = '39';</v>
      </c>
    </row>
    <row r="249" spans="1:13" x14ac:dyDescent="0.35">
      <c r="A249" t="s">
        <v>129</v>
      </c>
      <c r="B249" t="s">
        <v>117</v>
      </c>
      <c r="C249" s="2" t="s">
        <v>1026</v>
      </c>
      <c r="D249" s="2" t="s">
        <v>12</v>
      </c>
      <c r="F249" t="s">
        <v>13</v>
      </c>
      <c r="J249" t="str">
        <f>VLOOKUP(A249,UFMT_CONVERSION!$A:$G,3,FALSE)</f>
        <v>Value_id 175 -&gt; false/true</v>
      </c>
      <c r="L249" t="str">
        <f t="shared" si="6"/>
        <v>Insert into UFMT_CONV_RULE (CONV_KEY, RULE_NUM, SRC_VALUE, DEST_VALUE, NEXT_KEY,  IS_DEFAULT) Values ('45', '40', '472631,736,1001,1001', '1', '',  '0');</v>
      </c>
      <c r="M249" t="str">
        <f t="shared" si="7"/>
        <v>Update UFMT_CONV_RULE set (SRC_VALUE, DEST_VALUE, NEXT_KEY,  IS_DEFAULT) = (SELECT '472631,736,1001,1001', '1', '',  '0' FROM DUAL) where CONV_KEY = '45' AND RULE_NUM = '40';</v>
      </c>
    </row>
    <row r="250" spans="1:13" x14ac:dyDescent="0.35">
      <c r="A250" t="s">
        <v>129</v>
      </c>
      <c r="B250" t="s">
        <v>119</v>
      </c>
      <c r="C250" s="2" t="s">
        <v>1027</v>
      </c>
      <c r="D250" s="2" t="s">
        <v>12</v>
      </c>
      <c r="F250" t="s">
        <v>13</v>
      </c>
      <c r="J250" t="str">
        <f>VLOOKUP(A250,UFMT_CONVERSION!$A:$G,3,FALSE)</f>
        <v>Value_id 175 -&gt; false/true</v>
      </c>
      <c r="L250" t="str">
        <f t="shared" si="6"/>
        <v>Insert into UFMT_CONV_RULE (CONV_KEY, RULE_NUM, SRC_VALUE, DEST_VALUE, NEXT_KEY,  IS_DEFAULT) Values ('45', '41', '472631,775,1001,1001', '1', '',  '0');</v>
      </c>
      <c r="M250" t="str">
        <f t="shared" si="7"/>
        <v>Update UFMT_CONV_RULE set (SRC_VALUE, DEST_VALUE, NEXT_KEY,  IS_DEFAULT) = (SELECT '472631,775,1001,1001', '1', '',  '0' FROM DUAL) where CONV_KEY = '45' AND RULE_NUM = '41';</v>
      </c>
    </row>
    <row r="251" spans="1:13" x14ac:dyDescent="0.35">
      <c r="A251" t="s">
        <v>129</v>
      </c>
      <c r="B251" t="s">
        <v>122</v>
      </c>
      <c r="C251" s="2" t="s">
        <v>1028</v>
      </c>
      <c r="D251" s="2" t="s">
        <v>12</v>
      </c>
      <c r="F251" t="s">
        <v>13</v>
      </c>
      <c r="J251" t="str">
        <f>VLOOKUP(A251,UFMT_CONVERSION!$A:$G,3,FALSE)</f>
        <v>Value_id 175 -&gt; false/true</v>
      </c>
      <c r="L251" t="str">
        <f t="shared" si="6"/>
        <v>Insert into UFMT_CONV_RULE (CONV_KEY, RULE_NUM, SRC_VALUE, DEST_VALUE, NEXT_KEY,  IS_DEFAULT) Values ('45', '42', '472631,737,1001,1001', '1', '',  '0');</v>
      </c>
      <c r="M251" t="str">
        <f t="shared" si="7"/>
        <v>Update UFMT_CONV_RULE set (SRC_VALUE, DEST_VALUE, NEXT_KEY,  IS_DEFAULT) = (SELECT '472631,737,1001,1001', '1', '',  '0' FROM DUAL) where CONV_KEY = '45' AND RULE_NUM = '42';</v>
      </c>
    </row>
    <row r="252" spans="1:13" x14ac:dyDescent="0.35">
      <c r="A252" t="s">
        <v>129</v>
      </c>
      <c r="B252" t="s">
        <v>125</v>
      </c>
      <c r="C252" s="2" t="s">
        <v>1029</v>
      </c>
      <c r="D252" s="2" t="s">
        <v>12</v>
      </c>
      <c r="F252" t="s">
        <v>13</v>
      </c>
      <c r="J252" t="str">
        <f>VLOOKUP(A252,UFMT_CONVERSION!$A:$G,3,FALSE)</f>
        <v>Value_id 175 -&gt; false/true</v>
      </c>
      <c r="L252" t="str">
        <f t="shared" si="6"/>
        <v>Insert into UFMT_CONV_RULE (CONV_KEY, RULE_NUM, SRC_VALUE, DEST_VALUE, NEXT_KEY,  IS_DEFAULT) Values ('45', '43', '483516,513,1001,1001', '1', '',  '0');</v>
      </c>
      <c r="M252" t="str">
        <f t="shared" si="7"/>
        <v>Update UFMT_CONV_RULE set (SRC_VALUE, DEST_VALUE, NEXT_KEY,  IS_DEFAULT) = (SELECT '483516,513,1001,1001', '1', '',  '0' FROM DUAL) where CONV_KEY = '45' AND RULE_NUM = '43';</v>
      </c>
    </row>
    <row r="253" spans="1:13" x14ac:dyDescent="0.35">
      <c r="A253" t="s">
        <v>129</v>
      </c>
      <c r="B253" t="s">
        <v>60</v>
      </c>
      <c r="C253" s="2" t="s">
        <v>1030</v>
      </c>
      <c r="D253" s="2" t="s">
        <v>12</v>
      </c>
      <c r="F253" t="s">
        <v>13</v>
      </c>
      <c r="J253" t="str">
        <f>VLOOKUP(A253,UFMT_CONVERSION!$A:$G,3,FALSE)</f>
        <v>Value_id 175 -&gt; false/true</v>
      </c>
      <c r="L253" t="str">
        <f t="shared" si="6"/>
        <v>Insert into UFMT_CONV_RULE (CONV_KEY, RULE_NUM, SRC_VALUE, DEST_VALUE, NEXT_KEY,  IS_DEFAULT) Values ('45', '44', '516223,513,1001,1001', '1', '',  '0');</v>
      </c>
      <c r="M253" t="str">
        <f t="shared" si="7"/>
        <v>Update UFMT_CONV_RULE set (SRC_VALUE, DEST_VALUE, NEXT_KEY,  IS_DEFAULT) = (SELECT '516223,513,1001,1001', '1', '',  '0' FROM DUAL) where CONV_KEY = '45' AND RULE_NUM = '44';</v>
      </c>
    </row>
    <row r="254" spans="1:13" x14ac:dyDescent="0.35">
      <c r="A254" t="s">
        <v>129</v>
      </c>
      <c r="B254" t="s">
        <v>129</v>
      </c>
      <c r="C254" s="2" t="s">
        <v>1031</v>
      </c>
      <c r="D254" s="2" t="s">
        <v>12</v>
      </c>
      <c r="F254" t="s">
        <v>13</v>
      </c>
      <c r="J254" t="str">
        <f>VLOOKUP(A254,UFMT_CONVERSION!$A:$G,3,FALSE)</f>
        <v>Value_id 175 -&gt; false/true</v>
      </c>
      <c r="L254" t="str">
        <f t="shared" si="6"/>
        <v>Insert into UFMT_CONV_RULE (CONV_KEY, RULE_NUM, SRC_VALUE, DEST_VALUE, NEXT_KEY,  IS_DEFAULT) Values ('45', '45', '472631,513,1001,1001', '1', '',  '0');</v>
      </c>
      <c r="M254" t="str">
        <f t="shared" si="7"/>
        <v>Update UFMT_CONV_RULE set (SRC_VALUE, DEST_VALUE, NEXT_KEY,  IS_DEFAULT) = (SELECT '472631,513,1001,1001', '1', '',  '0' FROM DUAL) where CONV_KEY = '45' AND RULE_NUM = '45';</v>
      </c>
    </row>
    <row r="255" spans="1:13" x14ac:dyDescent="0.35">
      <c r="A255" t="s">
        <v>45</v>
      </c>
      <c r="B255" t="s">
        <v>12</v>
      </c>
      <c r="C255" s="2"/>
      <c r="D255" s="2" t="s">
        <v>984</v>
      </c>
      <c r="F255" t="s">
        <v>12</v>
      </c>
      <c r="J255" t="str">
        <f>VLOOKUP(A255,UFMT_CONVERSION!$A:$G,3,FALSE)</f>
        <v>Currency -&gt; Credit card GL</v>
      </c>
      <c r="L255" t="str">
        <f t="shared" si="6"/>
        <v>Insert into UFMT_CONV_RULE (CONV_KEY, RULE_NUM, SRC_VALUE, DEST_VALUE, NEXT_KEY,  IS_DEFAULT) Values ('46', '1', '', '00014099000011', '',  '1');</v>
      </c>
      <c r="M255" t="str">
        <f t="shared" si="7"/>
        <v>Update UFMT_CONV_RULE set (SRC_VALUE, DEST_VALUE, NEXT_KEY,  IS_DEFAULT) = (SELECT '', '00014099000011', '',  '1' FROM DUAL) where CONV_KEY = '46' AND RULE_NUM = '1';</v>
      </c>
    </row>
    <row r="256" spans="1:13" x14ac:dyDescent="0.35">
      <c r="A256" t="s">
        <v>45</v>
      </c>
      <c r="B256" t="s">
        <v>15</v>
      </c>
      <c r="C256" s="2" t="s">
        <v>280</v>
      </c>
      <c r="D256" s="2" t="s">
        <v>984</v>
      </c>
      <c r="F256" t="s">
        <v>13</v>
      </c>
      <c r="J256" t="str">
        <f>VLOOKUP(A256,UFMT_CONVERSION!$A:$G,3,FALSE)</f>
        <v>Currency -&gt; Credit card GL</v>
      </c>
      <c r="L256" t="str">
        <f t="shared" si="6"/>
        <v>Insert into UFMT_CONV_RULE (CONV_KEY, RULE_NUM, SRC_VALUE, DEST_VALUE, NEXT_KEY,  IS_DEFAULT) Values ('46', '2', '840', '00014099000011', '',  '0');</v>
      </c>
      <c r="M256" t="str">
        <f t="shared" si="7"/>
        <v>Update UFMT_CONV_RULE set (SRC_VALUE, DEST_VALUE, NEXT_KEY,  IS_DEFAULT) = (SELECT '840', '00014099000011', '',  '0' FROM DUAL) where CONV_KEY = '46' AND RULE_NUM = '2';</v>
      </c>
    </row>
    <row r="257" spans="1:13" x14ac:dyDescent="0.35">
      <c r="A257" t="s">
        <v>45</v>
      </c>
      <c r="B257" t="s">
        <v>17</v>
      </c>
      <c r="C257" s="2" t="s">
        <v>75</v>
      </c>
      <c r="D257" s="2" t="s">
        <v>986</v>
      </c>
      <c r="F257" t="s">
        <v>13</v>
      </c>
      <c r="J257" t="str">
        <f>VLOOKUP(A257,UFMT_CONVERSION!$A:$G,3,FALSE)</f>
        <v>Currency -&gt; Credit card GL</v>
      </c>
      <c r="L257" t="str">
        <f t="shared" si="6"/>
        <v>Insert into UFMT_CONV_RULE (CONV_KEY, RULE_NUM, SRC_VALUE, DEST_VALUE, NEXT_KEY,  IS_DEFAULT) Values ('46', '3', '116', '00014099000021', '',  '0');</v>
      </c>
      <c r="M257" t="str">
        <f t="shared" si="7"/>
        <v>Update UFMT_CONV_RULE set (SRC_VALUE, DEST_VALUE, NEXT_KEY,  IS_DEFAULT) = (SELECT '116', '00014099000021', '',  '0' FROM DUAL) where CONV_KEY = '46' AND RULE_NUM = '3';</v>
      </c>
    </row>
    <row r="258" spans="1:13" x14ac:dyDescent="0.35">
      <c r="A258" t="s">
        <v>48</v>
      </c>
      <c r="B258" t="s">
        <v>12</v>
      </c>
      <c r="C258" s="2" t="s">
        <v>1032</v>
      </c>
      <c r="D258" s="2" t="s">
        <v>1033</v>
      </c>
      <c r="F258" t="s">
        <v>13</v>
      </c>
      <c r="J258" t="str">
        <f>VLOOKUP(A258,UFMT_CONVERSION!$A:$G,3,FALSE)</f>
        <v>(iss_inst,trx_curr)-&gt;THEMONUS GL</v>
      </c>
      <c r="L258" t="str">
        <f t="shared" si="6"/>
        <v>Insert into UFMT_CONV_RULE (CONV_KEY, RULE_NUM, SRC_VALUE, DEST_VALUE, NEXT_KEY,  IS_DEFAULT) Values ('47', '1', '9001,840', '00014599000011', '',  '0');</v>
      </c>
      <c r="M258" t="str">
        <f t="shared" si="7"/>
        <v>Update UFMT_CONV_RULE set (SRC_VALUE, DEST_VALUE, NEXT_KEY,  IS_DEFAULT) = (SELECT '9001,840', '00014599000011', '',  '0' FROM DUAL) where CONV_KEY = '47' AND RULE_NUM = '1';</v>
      </c>
    </row>
    <row r="259" spans="1:13" x14ac:dyDescent="0.35">
      <c r="A259" t="s">
        <v>48</v>
      </c>
      <c r="B259" t="s">
        <v>15</v>
      </c>
      <c r="C259" s="2" t="s">
        <v>1034</v>
      </c>
      <c r="D259" s="2" t="s">
        <v>1033</v>
      </c>
      <c r="F259" t="s">
        <v>13</v>
      </c>
      <c r="J259" t="str">
        <f>VLOOKUP(A259,UFMT_CONVERSION!$A:$G,3,FALSE)</f>
        <v>(iss_inst,trx_curr)-&gt;THEMONUS GL</v>
      </c>
      <c r="L259" t="str">
        <f t="shared" si="6"/>
        <v>Insert into UFMT_CONV_RULE (CONV_KEY, RULE_NUM, SRC_VALUE, DEST_VALUE, NEXT_KEY,  IS_DEFAULT) Values ('47', '2', '9010,840', '00014599000011', '',  '0');</v>
      </c>
      <c r="M259" t="str">
        <f t="shared" si="7"/>
        <v>Update UFMT_CONV_RULE set (SRC_VALUE, DEST_VALUE, NEXT_KEY,  IS_DEFAULT) = (SELECT '9010,840', '00014599000011', '',  '0' FROM DUAL) where CONV_KEY = '47' AND RULE_NUM = '2';</v>
      </c>
    </row>
    <row r="260" spans="1:13" x14ac:dyDescent="0.35">
      <c r="A260" t="s">
        <v>48</v>
      </c>
      <c r="B260" t="s">
        <v>17</v>
      </c>
      <c r="C260" s="2" t="s">
        <v>1035</v>
      </c>
      <c r="D260" s="2" t="s">
        <v>1036</v>
      </c>
      <c r="F260" t="s">
        <v>13</v>
      </c>
      <c r="J260" t="str">
        <f>VLOOKUP(A260,UFMT_CONVERSION!$A:$G,3,FALSE)</f>
        <v>(iss_inst,trx_curr)-&gt;THEMONUS GL</v>
      </c>
      <c r="L260" t="str">
        <f t="shared" ref="L260:L323" si="8">"Insert into UFMT_CONV_RULE (CONV_KEY, RULE_NUM, SRC_VALUE, DEST_VALUE, NEXT_KEY,  IS_DEFAULT) Values ('"&amp;A260&amp;"', '"&amp;B260&amp;"', '"&amp;C260&amp;"', '"&amp;D260&amp;"', '"&amp;E260&amp;"',  '"&amp;F260&amp;"');"</f>
        <v>Insert into UFMT_CONV_RULE (CONV_KEY, RULE_NUM, SRC_VALUE, DEST_VALUE, NEXT_KEY,  IS_DEFAULT) Values ('47', '3', '9001,116', '00014599000021', '',  '0');</v>
      </c>
      <c r="M260" t="str">
        <f t="shared" ref="M260:M323" si="9">"Update UFMT_CONV_RULE set (SRC_VALUE, DEST_VALUE, NEXT_KEY,  IS_DEFAULT) = (SELECT '"&amp;C260&amp;"', '"&amp;D260&amp;"', '"&amp;E260&amp;"',  '"&amp;F260&amp;"' FROM DUAL) where CONV_KEY = '"&amp;A260&amp;"' AND RULE_NUM = '"&amp;B260&amp;"';"</f>
        <v>Update UFMT_CONV_RULE set (SRC_VALUE, DEST_VALUE, NEXT_KEY,  IS_DEFAULT) = (SELECT '9001,116', '00014599000021', '',  '0' FROM DUAL) where CONV_KEY = '47' AND RULE_NUM = '3';</v>
      </c>
    </row>
    <row r="261" spans="1:13" x14ac:dyDescent="0.35">
      <c r="A261" t="s">
        <v>48</v>
      </c>
      <c r="B261" t="s">
        <v>20</v>
      </c>
      <c r="C261" s="2" t="s">
        <v>1037</v>
      </c>
      <c r="D261" s="2" t="s">
        <v>1036</v>
      </c>
      <c r="F261" t="s">
        <v>13</v>
      </c>
      <c r="J261" t="str">
        <f>VLOOKUP(A261,UFMT_CONVERSION!$A:$G,3,FALSE)</f>
        <v>(iss_inst,trx_curr)-&gt;THEMONUS GL</v>
      </c>
      <c r="L261" t="str">
        <f t="shared" si="8"/>
        <v>Insert into UFMT_CONV_RULE (CONV_KEY, RULE_NUM, SRC_VALUE, DEST_VALUE, NEXT_KEY,  IS_DEFAULT) Values ('47', '4', '9010,116', '00014599000021', '',  '0');</v>
      </c>
      <c r="M261" t="str">
        <f t="shared" si="9"/>
        <v>Update UFMT_CONV_RULE set (SRC_VALUE, DEST_VALUE, NEXT_KEY,  IS_DEFAULT) = (SELECT '9010,116', '00014599000021', '',  '0' FROM DUAL) where CONV_KEY = '47' AND RULE_NUM = '4';</v>
      </c>
    </row>
    <row r="262" spans="1:13" x14ac:dyDescent="0.35">
      <c r="A262" t="s">
        <v>48</v>
      </c>
      <c r="B262" t="s">
        <v>23</v>
      </c>
      <c r="C262" s="2" t="s">
        <v>1038</v>
      </c>
      <c r="D262" s="2" t="s">
        <v>1039</v>
      </c>
      <c r="F262" t="s">
        <v>13</v>
      </c>
      <c r="J262" t="str">
        <f>VLOOKUP(A262,UFMT_CONVERSION!$A:$G,3,FALSE)</f>
        <v>(iss_inst,trx_curr)-&gt;THEMONUS GL</v>
      </c>
      <c r="L262" t="str">
        <f t="shared" si="8"/>
        <v>Insert into UFMT_CONV_RULE (CONV_KEY, RULE_NUM, SRC_VALUE, DEST_VALUE, NEXT_KEY,  IS_DEFAULT) Values ('47', '5', '9002,840', '00014499000111', '',  '0');</v>
      </c>
      <c r="M262" t="str">
        <f t="shared" si="9"/>
        <v>Update UFMT_CONV_RULE set (SRC_VALUE, DEST_VALUE, NEXT_KEY,  IS_DEFAULT) = (SELECT '9002,840', '00014499000111', '',  '0' FROM DUAL) where CONV_KEY = '47' AND RULE_NUM = '5';</v>
      </c>
    </row>
    <row r="263" spans="1:13" x14ac:dyDescent="0.35">
      <c r="A263" t="s">
        <v>48</v>
      </c>
      <c r="B263" t="s">
        <v>26</v>
      </c>
      <c r="C263" s="2" t="s">
        <v>1040</v>
      </c>
      <c r="D263" s="2" t="s">
        <v>1039</v>
      </c>
      <c r="F263" t="s">
        <v>13</v>
      </c>
      <c r="J263" t="str">
        <f>VLOOKUP(A263,UFMT_CONVERSION!$A:$G,3,FALSE)</f>
        <v>(iss_inst,trx_curr)-&gt;THEMONUS GL</v>
      </c>
      <c r="L263" t="str">
        <f t="shared" si="8"/>
        <v>Insert into UFMT_CONV_RULE (CONV_KEY, RULE_NUM, SRC_VALUE, DEST_VALUE, NEXT_KEY,  IS_DEFAULT) Values ('47', '6', '9006,840', '00014499000111', '',  '0');</v>
      </c>
      <c r="M263" t="str">
        <f t="shared" si="9"/>
        <v>Update UFMT_CONV_RULE set (SRC_VALUE, DEST_VALUE, NEXT_KEY,  IS_DEFAULT) = (SELECT '9006,840', '00014499000111', '',  '0' FROM DUAL) where CONV_KEY = '47' AND RULE_NUM = '6';</v>
      </c>
    </row>
    <row r="264" spans="1:13" x14ac:dyDescent="0.35">
      <c r="A264" t="s">
        <v>48</v>
      </c>
      <c r="B264" t="s">
        <v>29</v>
      </c>
      <c r="C264" s="2" t="s">
        <v>1041</v>
      </c>
      <c r="D264" s="2" t="s">
        <v>1042</v>
      </c>
      <c r="F264" t="s">
        <v>13</v>
      </c>
      <c r="J264" t="str">
        <f>VLOOKUP(A264,UFMT_CONVERSION!$A:$G,3,FALSE)</f>
        <v>(iss_inst,trx_curr)-&gt;THEMONUS GL</v>
      </c>
      <c r="L264" t="str">
        <f t="shared" si="8"/>
        <v>Insert into UFMT_CONV_RULE (CONV_KEY, RULE_NUM, SRC_VALUE, DEST_VALUE, NEXT_KEY,  IS_DEFAULT) Values ('47', '7', '9002,116', '00014499000121', '',  '0');</v>
      </c>
      <c r="M264" t="str">
        <f t="shared" si="9"/>
        <v>Update UFMT_CONV_RULE set (SRC_VALUE, DEST_VALUE, NEXT_KEY,  IS_DEFAULT) = (SELECT '9002,116', '00014499000121', '',  '0' FROM DUAL) where CONV_KEY = '47' AND RULE_NUM = '7';</v>
      </c>
    </row>
    <row r="265" spans="1:13" x14ac:dyDescent="0.35">
      <c r="A265" t="s">
        <v>48</v>
      </c>
      <c r="B265" t="s">
        <v>32</v>
      </c>
      <c r="C265" s="2" t="s">
        <v>1043</v>
      </c>
      <c r="D265" s="2" t="s">
        <v>1042</v>
      </c>
      <c r="F265" t="s">
        <v>13</v>
      </c>
      <c r="J265" t="str">
        <f>VLOOKUP(A265,UFMT_CONVERSION!$A:$G,3,FALSE)</f>
        <v>(iss_inst,trx_curr)-&gt;THEMONUS GL</v>
      </c>
      <c r="L265" t="str">
        <f t="shared" si="8"/>
        <v>Insert into UFMT_CONV_RULE (CONV_KEY, RULE_NUM, SRC_VALUE, DEST_VALUE, NEXT_KEY,  IS_DEFAULT) Values ('47', '8', '9006,116', '00014499000121', '',  '0');</v>
      </c>
      <c r="M265" t="str">
        <f t="shared" si="9"/>
        <v>Update UFMT_CONV_RULE set (SRC_VALUE, DEST_VALUE, NEXT_KEY,  IS_DEFAULT) = (SELECT '9006,116', '00014499000121', '',  '0' FROM DUAL) where CONV_KEY = '47' AND RULE_NUM = '8';</v>
      </c>
    </row>
    <row r="266" spans="1:13" x14ac:dyDescent="0.35">
      <c r="A266" t="s">
        <v>48</v>
      </c>
      <c r="B266" t="s">
        <v>35</v>
      </c>
      <c r="C266" s="2" t="s">
        <v>1044</v>
      </c>
      <c r="D266" s="2" t="s">
        <v>1045</v>
      </c>
      <c r="F266" t="s">
        <v>13</v>
      </c>
      <c r="J266" t="str">
        <f>VLOOKUP(A266,UFMT_CONVERSION!$A:$G,3,FALSE)</f>
        <v>(iss_inst,trx_curr)-&gt;THEMONUS GL</v>
      </c>
      <c r="L266" t="str">
        <f t="shared" si="8"/>
        <v>Insert into UFMT_CONV_RULE (CONV_KEY, RULE_NUM, SRC_VALUE, DEST_VALUE, NEXT_KEY,  IS_DEFAULT) Values ('47', '9', '9012,840', '00014699000211', '',  '0');</v>
      </c>
      <c r="M266" t="str">
        <f t="shared" si="9"/>
        <v>Update UFMT_CONV_RULE set (SRC_VALUE, DEST_VALUE, NEXT_KEY,  IS_DEFAULT) = (SELECT '9012,840', '00014699000211', '',  '0' FROM DUAL) where CONV_KEY = '47' AND RULE_NUM = '9';</v>
      </c>
    </row>
    <row r="267" spans="1:13" x14ac:dyDescent="0.35">
      <c r="A267" t="s">
        <v>48</v>
      </c>
      <c r="B267" t="s">
        <v>37</v>
      </c>
      <c r="C267" s="2" t="s">
        <v>1046</v>
      </c>
      <c r="D267" s="2" t="s">
        <v>1047</v>
      </c>
      <c r="F267" t="s">
        <v>13</v>
      </c>
      <c r="J267" t="str">
        <f>VLOOKUP(A267,UFMT_CONVERSION!$A:$G,3,FALSE)</f>
        <v>(iss_inst,trx_curr)-&gt;THEMONUS GL</v>
      </c>
      <c r="L267" t="str">
        <f t="shared" si="8"/>
        <v>Insert into UFMT_CONV_RULE (CONV_KEY, RULE_NUM, SRC_VALUE, DEST_VALUE, NEXT_KEY,  IS_DEFAULT) Values ('47', '10', '9012,116', '00014699000221', '',  '0');</v>
      </c>
      <c r="M267" t="str">
        <f t="shared" si="9"/>
        <v>Update UFMT_CONV_RULE set (SRC_VALUE, DEST_VALUE, NEXT_KEY,  IS_DEFAULT) = (SELECT '9012,116', '00014699000221', '',  '0' FROM DUAL) where CONV_KEY = '47' AND RULE_NUM = '10';</v>
      </c>
    </row>
    <row r="268" spans="1:13" x14ac:dyDescent="0.35">
      <c r="A268" t="s">
        <v>48</v>
      </c>
      <c r="B268" t="s">
        <v>40</v>
      </c>
      <c r="C268" s="2" t="s">
        <v>1048</v>
      </c>
      <c r="D268" s="2" t="s">
        <v>1049</v>
      </c>
      <c r="F268" t="s">
        <v>13</v>
      </c>
      <c r="J268" t="str">
        <f>VLOOKUP(A268,UFMT_CONVERSION!$A:$G,3,FALSE)</f>
        <v>(iss_inst,trx_curr)-&gt;THEMONUS GL</v>
      </c>
      <c r="L268" t="str">
        <f t="shared" si="8"/>
        <v>Insert into UFMT_CONV_RULE (CONV_KEY, RULE_NUM, SRC_VALUE, DEST_VALUE, NEXT_KEY,  IS_DEFAULT) Values ('47', '11', '9011,840', '00014799000311', '',  '0');</v>
      </c>
      <c r="M268" t="str">
        <f t="shared" si="9"/>
        <v>Update UFMT_CONV_RULE set (SRC_VALUE, DEST_VALUE, NEXT_KEY,  IS_DEFAULT) = (SELECT '9011,840', '00014799000311', '',  '0' FROM DUAL) where CONV_KEY = '47' AND RULE_NUM = '11';</v>
      </c>
    </row>
    <row r="269" spans="1:13" x14ac:dyDescent="0.35">
      <c r="A269" t="s">
        <v>48</v>
      </c>
      <c r="B269" t="s">
        <v>42</v>
      </c>
      <c r="C269" s="2" t="s">
        <v>1050</v>
      </c>
      <c r="D269" s="2" t="s">
        <v>1049</v>
      </c>
      <c r="F269" t="s">
        <v>13</v>
      </c>
      <c r="J269" t="str">
        <f>VLOOKUP(A269,UFMT_CONVERSION!$A:$G,3,FALSE)</f>
        <v>(iss_inst,trx_curr)-&gt;THEMONUS GL</v>
      </c>
      <c r="L269" t="str">
        <f t="shared" si="8"/>
        <v>Insert into UFMT_CONV_RULE (CONV_KEY, RULE_NUM, SRC_VALUE, DEST_VALUE, NEXT_KEY,  IS_DEFAULT) Values ('47', '12', '9013,840', '00014799000311', '',  '0');</v>
      </c>
      <c r="M269" t="str">
        <f t="shared" si="9"/>
        <v>Update UFMT_CONV_RULE set (SRC_VALUE, DEST_VALUE, NEXT_KEY,  IS_DEFAULT) = (SELECT '9013,840', '00014799000311', '',  '0' FROM DUAL) where CONV_KEY = '47' AND RULE_NUM = '12';</v>
      </c>
    </row>
    <row r="270" spans="1:13" x14ac:dyDescent="0.35">
      <c r="A270" t="s">
        <v>48</v>
      </c>
      <c r="B270" t="s">
        <v>44</v>
      </c>
      <c r="C270" s="2" t="s">
        <v>1051</v>
      </c>
      <c r="D270" s="2" t="s">
        <v>1052</v>
      </c>
      <c r="F270" t="s">
        <v>13</v>
      </c>
      <c r="J270" t="str">
        <f>VLOOKUP(A270,UFMT_CONVERSION!$A:$G,3,FALSE)</f>
        <v>(iss_inst,trx_curr)-&gt;THEMONUS GL</v>
      </c>
      <c r="L270" t="str">
        <f t="shared" si="8"/>
        <v>Insert into UFMT_CONV_RULE (CONV_KEY, RULE_NUM, SRC_VALUE, DEST_VALUE, NEXT_KEY,  IS_DEFAULT) Values ('47', '13', '9011,116', '00014799000321', '',  '0');</v>
      </c>
      <c r="M270" t="str">
        <f t="shared" si="9"/>
        <v>Update UFMT_CONV_RULE set (SRC_VALUE, DEST_VALUE, NEXT_KEY,  IS_DEFAULT) = (SELECT '9011,116', '00014799000321', '',  '0' FROM DUAL) where CONV_KEY = '47' AND RULE_NUM = '13';</v>
      </c>
    </row>
    <row r="271" spans="1:13" x14ac:dyDescent="0.35">
      <c r="A271" t="s">
        <v>48</v>
      </c>
      <c r="B271" t="s">
        <v>47</v>
      </c>
      <c r="C271" s="2" t="s">
        <v>1053</v>
      </c>
      <c r="D271" s="2" t="s">
        <v>1052</v>
      </c>
      <c r="F271" t="s">
        <v>13</v>
      </c>
      <c r="J271" t="str">
        <f>VLOOKUP(A271,UFMT_CONVERSION!$A:$G,3,FALSE)</f>
        <v>(iss_inst,trx_curr)-&gt;THEMONUS GL</v>
      </c>
      <c r="L271" t="str">
        <f t="shared" si="8"/>
        <v>Insert into UFMT_CONV_RULE (CONV_KEY, RULE_NUM, SRC_VALUE, DEST_VALUE, NEXT_KEY,  IS_DEFAULT) Values ('47', '14', '9013,116', '00014799000321', '',  '0');</v>
      </c>
      <c r="M271" t="str">
        <f t="shared" si="9"/>
        <v>Update UFMT_CONV_RULE set (SRC_VALUE, DEST_VALUE, NEXT_KEY,  IS_DEFAULT) = (SELECT '9013,116', '00014799000321', '',  '0' FROM DUAL) where CONV_KEY = '47' AND RULE_NUM = '14';</v>
      </c>
    </row>
    <row r="272" spans="1:13" x14ac:dyDescent="0.35">
      <c r="A272" t="s">
        <v>48</v>
      </c>
      <c r="B272" t="s">
        <v>50</v>
      </c>
      <c r="C272" s="2" t="s">
        <v>1054</v>
      </c>
      <c r="D272" s="2" t="s">
        <v>1055</v>
      </c>
      <c r="F272" t="s">
        <v>13</v>
      </c>
      <c r="J272" t="str">
        <f>VLOOKUP(A272,UFMT_CONVERSION!$A:$G,3,FALSE)</f>
        <v>(iss_inst,trx_curr)-&gt;THEMONUS GL</v>
      </c>
      <c r="L272" t="str">
        <f t="shared" si="8"/>
        <v>Insert into UFMT_CONV_RULE (CONV_KEY, RULE_NUM, SRC_VALUE, DEST_VALUE, NEXT_KEY,  IS_DEFAULT) Values ('47', '15', '9014,840', '00014899000411', '',  '0');</v>
      </c>
      <c r="M272" t="str">
        <f t="shared" si="9"/>
        <v>Update UFMT_CONV_RULE set (SRC_VALUE, DEST_VALUE, NEXT_KEY,  IS_DEFAULT) = (SELECT '9014,840', '00014899000411', '',  '0' FROM DUAL) where CONV_KEY = '47' AND RULE_NUM = '15';</v>
      </c>
    </row>
    <row r="273" spans="1:13" x14ac:dyDescent="0.35">
      <c r="A273" t="s">
        <v>48</v>
      </c>
      <c r="B273" t="s">
        <v>53</v>
      </c>
      <c r="C273" s="2" t="s">
        <v>1056</v>
      </c>
      <c r="D273" s="2" t="s">
        <v>1055</v>
      </c>
      <c r="F273" t="s">
        <v>13</v>
      </c>
      <c r="J273" t="str">
        <f>VLOOKUP(A273,UFMT_CONVERSION!$A:$G,3,FALSE)</f>
        <v>(iss_inst,trx_curr)-&gt;THEMONUS GL</v>
      </c>
      <c r="L273" t="str">
        <f t="shared" si="8"/>
        <v>Insert into UFMT_CONV_RULE (CONV_KEY, RULE_NUM, SRC_VALUE, DEST_VALUE, NEXT_KEY,  IS_DEFAULT) Values ('47', '16', '9015,840', '00014899000411', '',  '0');</v>
      </c>
      <c r="M273" t="str">
        <f t="shared" si="9"/>
        <v>Update UFMT_CONV_RULE set (SRC_VALUE, DEST_VALUE, NEXT_KEY,  IS_DEFAULT) = (SELECT '9015,840', '00014899000411', '',  '0' FROM DUAL) where CONV_KEY = '47' AND RULE_NUM = '16';</v>
      </c>
    </row>
    <row r="274" spans="1:13" x14ac:dyDescent="0.35">
      <c r="A274" t="s">
        <v>48</v>
      </c>
      <c r="B274" t="s">
        <v>56</v>
      </c>
      <c r="C274" s="2" t="s">
        <v>1057</v>
      </c>
      <c r="D274" s="2" t="s">
        <v>1058</v>
      </c>
      <c r="F274" t="s">
        <v>13</v>
      </c>
      <c r="J274" t="str">
        <f>VLOOKUP(A274,UFMT_CONVERSION!$A:$G,3,FALSE)</f>
        <v>(iss_inst,trx_curr)-&gt;THEMONUS GL</v>
      </c>
      <c r="L274" t="str">
        <f t="shared" si="8"/>
        <v>Insert into UFMT_CONV_RULE (CONV_KEY, RULE_NUM, SRC_VALUE, DEST_VALUE, NEXT_KEY,  IS_DEFAULT) Values ('47', '17', '9014,116', '00014899000421', '',  '0');</v>
      </c>
      <c r="M274" t="str">
        <f t="shared" si="9"/>
        <v>Update UFMT_CONV_RULE set (SRC_VALUE, DEST_VALUE, NEXT_KEY,  IS_DEFAULT) = (SELECT '9014,116', '00014899000421', '',  '0' FROM DUAL) where CONV_KEY = '47' AND RULE_NUM = '17';</v>
      </c>
    </row>
    <row r="275" spans="1:13" x14ac:dyDescent="0.35">
      <c r="A275" t="s">
        <v>48</v>
      </c>
      <c r="B275" t="s">
        <v>59</v>
      </c>
      <c r="C275" s="2" t="s">
        <v>1059</v>
      </c>
      <c r="D275" s="2" t="s">
        <v>1058</v>
      </c>
      <c r="F275" t="s">
        <v>13</v>
      </c>
      <c r="J275" t="str">
        <f>VLOOKUP(A275,UFMT_CONVERSION!$A:$G,3,FALSE)</f>
        <v>(iss_inst,trx_curr)-&gt;THEMONUS GL</v>
      </c>
      <c r="L275" t="str">
        <f t="shared" si="8"/>
        <v>Insert into UFMT_CONV_RULE (CONV_KEY, RULE_NUM, SRC_VALUE, DEST_VALUE, NEXT_KEY,  IS_DEFAULT) Values ('47', '18', '9015,116', '00014899000421', '',  '0');</v>
      </c>
      <c r="M275" t="str">
        <f t="shared" si="9"/>
        <v>Update UFMT_CONV_RULE set (SRC_VALUE, DEST_VALUE, NEXT_KEY,  IS_DEFAULT) = (SELECT '9015,116', '00014899000421', '',  '0' FROM DUAL) where CONV_KEY = '47' AND RULE_NUM = '18';</v>
      </c>
    </row>
    <row r="276" spans="1:13" x14ac:dyDescent="0.35">
      <c r="A276" t="s">
        <v>48</v>
      </c>
      <c r="B276" t="s">
        <v>62</v>
      </c>
      <c r="C276" s="2" t="s">
        <v>1060</v>
      </c>
      <c r="D276" s="2" t="s">
        <v>1061</v>
      </c>
      <c r="F276" t="s">
        <v>13</v>
      </c>
      <c r="J276" t="str">
        <f>VLOOKUP(A276,UFMT_CONVERSION!$A:$G,3,FALSE)</f>
        <v>(iss_inst,trx_curr)-&gt;THEMONUS GL</v>
      </c>
      <c r="L276" t="str">
        <f t="shared" si="8"/>
        <v>Insert into UFMT_CONV_RULE (CONV_KEY, RULE_NUM, SRC_VALUE, DEST_VALUE, NEXT_KEY,  IS_DEFAULT) Values ('47', '19', '1002,840', '00015099000511', '',  '0');</v>
      </c>
      <c r="M276" t="str">
        <f t="shared" si="9"/>
        <v>Update UFMT_CONV_RULE set (SRC_VALUE, DEST_VALUE, NEXT_KEY,  IS_DEFAULT) = (SELECT '1002,840', '00015099000511', '',  '0' FROM DUAL) where CONV_KEY = '47' AND RULE_NUM = '19';</v>
      </c>
    </row>
    <row r="277" spans="1:13" x14ac:dyDescent="0.35">
      <c r="A277" t="s">
        <v>48</v>
      </c>
      <c r="B277" t="s">
        <v>65</v>
      </c>
      <c r="C277" s="2" t="s">
        <v>1062</v>
      </c>
      <c r="D277" s="2" t="s">
        <v>1063</v>
      </c>
      <c r="F277" t="s">
        <v>13</v>
      </c>
      <c r="J277" t="str">
        <f>VLOOKUP(A277,UFMT_CONVERSION!$A:$G,3,FALSE)</f>
        <v>(iss_inst,trx_curr)-&gt;THEMONUS GL</v>
      </c>
      <c r="L277" t="str">
        <f t="shared" si="8"/>
        <v>Insert into UFMT_CONV_RULE (CONV_KEY, RULE_NUM, SRC_VALUE, DEST_VALUE, NEXT_KEY,  IS_DEFAULT) Values ('47', '20', '1002,116', '00015099000521', '',  '0');</v>
      </c>
      <c r="M277" t="str">
        <f t="shared" si="9"/>
        <v>Update UFMT_CONV_RULE set (SRC_VALUE, DEST_VALUE, NEXT_KEY,  IS_DEFAULT) = (SELECT '1002,116', '00015099000521', '',  '0' FROM DUAL) where CONV_KEY = '47' AND RULE_NUM = '20';</v>
      </c>
    </row>
    <row r="278" spans="1:13" x14ac:dyDescent="0.35">
      <c r="A278" t="s">
        <v>48</v>
      </c>
      <c r="B278" t="s">
        <v>68</v>
      </c>
      <c r="C278" s="2" t="s">
        <v>1064</v>
      </c>
      <c r="D278" s="2" t="s">
        <v>1065</v>
      </c>
      <c r="F278" t="s">
        <v>13</v>
      </c>
      <c r="J278" t="str">
        <f>VLOOKUP(A278,UFMT_CONVERSION!$A:$G,3,FALSE)</f>
        <v>(iss_inst,trx_curr)-&gt;THEMONUS GL</v>
      </c>
      <c r="L278" t="str">
        <f t="shared" si="8"/>
        <v>Insert into UFMT_CONV_RULE (CONV_KEY, RULE_NUM, SRC_VALUE, DEST_VALUE, NEXT_KEY,  IS_DEFAULT) Values ('47', '21', '1001,840', '17969810', '',  '0');</v>
      </c>
      <c r="M278" t="str">
        <f t="shared" si="9"/>
        <v>Update UFMT_CONV_RULE set (SRC_VALUE, DEST_VALUE, NEXT_KEY,  IS_DEFAULT) = (SELECT '1001,840', '17969810', '',  '0' FROM DUAL) where CONV_KEY = '47' AND RULE_NUM = '21';</v>
      </c>
    </row>
    <row r="279" spans="1:13" x14ac:dyDescent="0.35">
      <c r="A279" t="s">
        <v>136</v>
      </c>
      <c r="B279" t="s">
        <v>12</v>
      </c>
      <c r="C279" s="2"/>
      <c r="D279" s="2" t="s">
        <v>1066</v>
      </c>
      <c r="F279" t="s">
        <v>12</v>
      </c>
      <c r="J279" t="str">
        <f>VLOOKUP(A279,UFMT_CONVERSION!$A:$G,3,FALSE)</f>
        <v>Change sign</v>
      </c>
      <c r="L279" t="str">
        <f t="shared" si="8"/>
        <v>Insert into UFMT_CONV_RULE (CONV_KEY, RULE_NUM, SRC_VALUE, DEST_VALUE, NEXT_KEY,  IS_DEFAULT) Values ('48', '1', '', '0-{-1}', '',  '1');</v>
      </c>
      <c r="M279" t="str">
        <f t="shared" si="9"/>
        <v>Update UFMT_CONV_RULE set (SRC_VALUE, DEST_VALUE, NEXT_KEY,  IS_DEFAULT) = (SELECT '', '0-{-1}', '',  '1' FROM DUAL) where CONV_KEY = '48' AND RULE_NUM = '1';</v>
      </c>
    </row>
    <row r="280" spans="1:13" x14ac:dyDescent="0.35">
      <c r="A280" t="s">
        <v>138</v>
      </c>
      <c r="B280" t="s">
        <v>12</v>
      </c>
      <c r="C280" s="2"/>
      <c r="D280" s="2" t="s">
        <v>1067</v>
      </c>
      <c r="F280" t="s">
        <v>12</v>
      </c>
      <c r="J280" t="str">
        <f>VLOOKUP(A280,UFMT_CONVERSION!$A:$G,3,FALSE)</f>
        <v>Format 16 digit amounts</v>
      </c>
      <c r="L280" t="str">
        <f t="shared" si="8"/>
        <v>Insert into UFMT_CONV_RULE (CONV_KEY, RULE_NUM, SRC_VALUE, DEST_VALUE, NEXT_KEY,  IS_DEFAULT) Values ('49', '1', '', '{16:R:0:0}', '',  '1');</v>
      </c>
      <c r="M280" t="str">
        <f t="shared" si="9"/>
        <v>Update UFMT_CONV_RULE set (SRC_VALUE, DEST_VALUE, NEXT_KEY,  IS_DEFAULT) = (SELECT '', '{16:R:0:0}', '',  '1' FROM DUAL) where CONV_KEY = '49' AND RULE_NUM = '1';</v>
      </c>
    </row>
    <row r="281" spans="1:13" x14ac:dyDescent="0.35">
      <c r="A281" t="s">
        <v>80</v>
      </c>
      <c r="B281" t="s">
        <v>12</v>
      </c>
      <c r="C281" s="2" t="s">
        <v>1068</v>
      </c>
      <c r="D281" s="2" t="s">
        <v>12</v>
      </c>
      <c r="F281" t="s">
        <v>13</v>
      </c>
      <c r="J281" t="str">
        <f>VLOOKUP(A281,UFMT_CONVERSION!$A:$G,3,FALSE)</f>
        <v>LOV for credit card BINs</v>
      </c>
      <c r="L281" t="str">
        <f t="shared" si="8"/>
        <v>Insert into UFMT_CONV_RULE (CONV_KEY, RULE_NUM, SRC_VALUE, DEST_VALUE, NEXT_KEY,  IS_DEFAULT) Values ('50', '1', '516223', '1', '',  '0');</v>
      </c>
      <c r="M281" t="str">
        <f t="shared" si="9"/>
        <v>Update UFMT_CONV_RULE set (SRC_VALUE, DEST_VALUE, NEXT_KEY,  IS_DEFAULT) = (SELECT '516223', '1', '',  '0' FROM DUAL) where CONV_KEY = '50' AND RULE_NUM = '1';</v>
      </c>
    </row>
    <row r="282" spans="1:13" x14ac:dyDescent="0.35">
      <c r="A282" t="s">
        <v>80</v>
      </c>
      <c r="B282" t="s">
        <v>15</v>
      </c>
      <c r="C282" s="2" t="s">
        <v>275</v>
      </c>
      <c r="D282" s="2" t="s">
        <v>12</v>
      </c>
      <c r="F282" t="s">
        <v>13</v>
      </c>
      <c r="J282" t="str">
        <f>VLOOKUP(A282,UFMT_CONVERSION!$A:$G,3,FALSE)</f>
        <v>LOV for credit card BINs</v>
      </c>
      <c r="L282" t="str">
        <f t="shared" si="8"/>
        <v>Insert into UFMT_CONV_RULE (CONV_KEY, RULE_NUM, SRC_VALUE, DEST_VALUE, NEXT_KEY,  IS_DEFAULT) Values ('50', '2', '472631', '1', '',  '0');</v>
      </c>
      <c r="M282" t="str">
        <f t="shared" si="9"/>
        <v>Update UFMT_CONV_RULE set (SRC_VALUE, DEST_VALUE, NEXT_KEY,  IS_DEFAULT) = (SELECT '472631', '1', '',  '0' FROM DUAL) where CONV_KEY = '50' AND RULE_NUM = '2';</v>
      </c>
    </row>
    <row r="283" spans="1:13" x14ac:dyDescent="0.35">
      <c r="A283" t="s">
        <v>80</v>
      </c>
      <c r="B283" t="s">
        <v>17</v>
      </c>
      <c r="C283" s="2" t="s">
        <v>1069</v>
      </c>
      <c r="D283" s="2" t="s">
        <v>12</v>
      </c>
      <c r="F283" t="s">
        <v>13</v>
      </c>
      <c r="J283" t="str">
        <f>VLOOKUP(A283,UFMT_CONVERSION!$A:$G,3,FALSE)</f>
        <v>LOV for credit card BINs</v>
      </c>
      <c r="L283" t="str">
        <f t="shared" si="8"/>
        <v>Insert into UFMT_CONV_RULE (CONV_KEY, RULE_NUM, SRC_VALUE, DEST_VALUE, NEXT_KEY,  IS_DEFAULT) Values ('50', '3', '483516', '1', '',  '0');</v>
      </c>
      <c r="M283" t="str">
        <f t="shared" si="9"/>
        <v>Update UFMT_CONV_RULE set (SRC_VALUE, DEST_VALUE, NEXT_KEY,  IS_DEFAULT) = (SELECT '483516', '1', '',  '0' FROM DUAL) where CONV_KEY = '50' AND RULE_NUM = '3';</v>
      </c>
    </row>
    <row r="284" spans="1:13" x14ac:dyDescent="0.35">
      <c r="A284" t="s">
        <v>142</v>
      </c>
      <c r="B284" t="s">
        <v>12</v>
      </c>
      <c r="C284" s="2" t="s">
        <v>1070</v>
      </c>
      <c r="D284" s="2" t="s">
        <v>12</v>
      </c>
      <c r="F284" t="s">
        <v>13</v>
      </c>
      <c r="J284" t="str">
        <f>VLOOKUP(A284,UFMT_CONVERSION!$A:$G,3,FALSE)</f>
        <v>LOV for TT/SI list used by cond 33</v>
      </c>
      <c r="L284" t="str">
        <f t="shared" si="8"/>
        <v>Insert into UFMT_CONV_RULE (CONV_KEY, RULE_NUM, SRC_VALUE, DEST_VALUE, NEXT_KEY,  IS_DEFAULT) Values ('51', '1', '700,7001', '1', '',  '0');</v>
      </c>
      <c r="M284" t="str">
        <f t="shared" si="9"/>
        <v>Update UFMT_CONV_RULE set (SRC_VALUE, DEST_VALUE, NEXT_KEY,  IS_DEFAULT) = (SELECT '700,7001', '1', '',  '0' FROM DUAL) where CONV_KEY = '51' AND RULE_NUM = '1';</v>
      </c>
    </row>
    <row r="285" spans="1:13" x14ac:dyDescent="0.35">
      <c r="A285" t="s">
        <v>142</v>
      </c>
      <c r="B285" t="s">
        <v>15</v>
      </c>
      <c r="C285" s="2" t="s">
        <v>1071</v>
      </c>
      <c r="D285" s="2" t="s">
        <v>12</v>
      </c>
      <c r="F285" t="s">
        <v>13</v>
      </c>
      <c r="J285" t="str">
        <f>VLOOKUP(A285,UFMT_CONVERSION!$A:$G,3,FALSE)</f>
        <v>LOV for TT/SI list used by cond 33</v>
      </c>
      <c r="L285" t="str">
        <f t="shared" si="8"/>
        <v>Insert into UFMT_CONV_RULE (CONV_KEY, RULE_NUM, SRC_VALUE, DEST_VALUE, NEXT_KEY,  IS_DEFAULT) Values ('51', '2', '508,1001', '1', '',  '0');</v>
      </c>
      <c r="M285" t="str">
        <f t="shared" si="9"/>
        <v>Update UFMT_CONV_RULE set (SRC_VALUE, DEST_VALUE, NEXT_KEY,  IS_DEFAULT) = (SELECT '508,1001', '1', '',  '0' FROM DUAL) where CONV_KEY = '51' AND RULE_NUM = '2';</v>
      </c>
    </row>
    <row r="286" spans="1:13" x14ac:dyDescent="0.35">
      <c r="A286" t="s">
        <v>142</v>
      </c>
      <c r="B286" t="s">
        <v>17</v>
      </c>
      <c r="C286" s="2" t="s">
        <v>1072</v>
      </c>
      <c r="D286" s="2" t="s">
        <v>12</v>
      </c>
      <c r="F286" t="s">
        <v>13</v>
      </c>
      <c r="J286" t="str">
        <f>VLOOKUP(A286,UFMT_CONVERSION!$A:$G,3,FALSE)</f>
        <v>LOV for TT/SI list used by cond 33</v>
      </c>
      <c r="L286" t="str">
        <f t="shared" si="8"/>
        <v>Insert into UFMT_CONV_RULE (CONV_KEY, RULE_NUM, SRC_VALUE, DEST_VALUE, NEXT_KEY,  IS_DEFAULT) Values ('51', '3', '781,721', '1', '',  '0');</v>
      </c>
      <c r="M286" t="str">
        <f t="shared" si="9"/>
        <v>Update UFMT_CONV_RULE set (SRC_VALUE, DEST_VALUE, NEXT_KEY,  IS_DEFAULT) = (SELECT '781,721', '1', '',  '0' FROM DUAL) where CONV_KEY = '51' AND RULE_NUM = '3';</v>
      </c>
    </row>
    <row r="287" spans="1:13" x14ac:dyDescent="0.35">
      <c r="A287" t="s">
        <v>142</v>
      </c>
      <c r="B287" t="s">
        <v>20</v>
      </c>
      <c r="C287" s="2" t="s">
        <v>1073</v>
      </c>
      <c r="D287" s="2" t="s">
        <v>12</v>
      </c>
      <c r="F287" t="s">
        <v>13</v>
      </c>
      <c r="J287" t="str">
        <f>VLOOKUP(A287,UFMT_CONVERSION!$A:$G,3,FALSE)</f>
        <v>LOV for TT/SI list used by cond 33</v>
      </c>
      <c r="L287" t="str">
        <f t="shared" si="8"/>
        <v>Insert into UFMT_CONV_RULE (CONV_KEY, RULE_NUM, SRC_VALUE, DEST_VALUE, NEXT_KEY,  IS_DEFAULT) Values ('51', '4', '512,513', '1', '',  '0');</v>
      </c>
      <c r="M287" t="str">
        <f t="shared" si="9"/>
        <v>Update UFMT_CONV_RULE set (SRC_VALUE, DEST_VALUE, NEXT_KEY,  IS_DEFAULT) = (SELECT '512,513', '1', '',  '0' FROM DUAL) where CONV_KEY = '51' AND RULE_NUM = '4';</v>
      </c>
    </row>
    <row r="288" spans="1:13" x14ac:dyDescent="0.35">
      <c r="A288" t="s">
        <v>21</v>
      </c>
      <c r="B288" t="s">
        <v>12</v>
      </c>
      <c r="C288" s="2"/>
      <c r="D288" s="2" t="s">
        <v>865</v>
      </c>
      <c r="F288" t="s">
        <v>12</v>
      </c>
      <c r="J288" t="str">
        <f>VLOOKUP(A288,UFMT_CONVERSION!$A:$G,3,FALSE)</f>
        <v>Get F11 from utrnno (last 6 digits)</v>
      </c>
      <c r="L288" t="str">
        <f t="shared" si="8"/>
        <v>Insert into UFMT_CONV_RULE (CONV_KEY, RULE_NUM, SRC_VALUE, DEST_VALUE, NEXT_KEY,  IS_DEFAULT) Values ('52', '1', '', '{6:R:0:0}', '',  '1');</v>
      </c>
      <c r="M288" t="str">
        <f t="shared" si="9"/>
        <v>Update UFMT_CONV_RULE set (SRC_VALUE, DEST_VALUE, NEXT_KEY,  IS_DEFAULT) = (SELECT '', '{6:R:0:0}', '',  '1' FROM DUAL) where CONV_KEY = '52' AND RULE_NUM = '1';</v>
      </c>
    </row>
    <row r="289" spans="1:13" x14ac:dyDescent="0.35">
      <c r="A289" t="s">
        <v>24</v>
      </c>
      <c r="B289" t="s">
        <v>12</v>
      </c>
      <c r="C289" s="2" t="s">
        <v>1074</v>
      </c>
      <c r="D289" s="2" t="s">
        <v>1075</v>
      </c>
      <c r="F289" t="s">
        <v>13</v>
      </c>
      <c r="J289" t="str">
        <f>VLOOKUP(A289,UFMT_CONVERSION!$A:$G,3,FALSE)</f>
        <v>acq_inst,TT,CC -&gt; USONTHEM GL account</v>
      </c>
      <c r="L289" t="str">
        <f t="shared" si="8"/>
        <v>Insert into UFMT_CONV_RULE (CONV_KEY, RULE_NUM, SRC_VALUE, DEST_VALUE, NEXT_KEY,  IS_DEFAULT) Values ('53', '1', '9012,700,840', '00018799620111', '',  '0');</v>
      </c>
      <c r="M289" t="str">
        <f t="shared" si="9"/>
        <v>Update UFMT_CONV_RULE set (SRC_VALUE, DEST_VALUE, NEXT_KEY,  IS_DEFAULT) = (SELECT '9012,700,840', '00018799620111', '',  '0' FROM DUAL) where CONV_KEY = '53' AND RULE_NUM = '1';</v>
      </c>
    </row>
    <row r="290" spans="1:13" x14ac:dyDescent="0.35">
      <c r="A290" t="s">
        <v>24</v>
      </c>
      <c r="B290" t="s">
        <v>15</v>
      </c>
      <c r="C290" s="2" t="s">
        <v>1076</v>
      </c>
      <c r="D290" s="2" t="s">
        <v>1077</v>
      </c>
      <c r="F290" t="s">
        <v>13</v>
      </c>
      <c r="J290" t="str">
        <f>VLOOKUP(A290,UFMT_CONVERSION!$A:$G,3,FALSE)</f>
        <v>acq_inst,TT,CC -&gt; USONTHEM GL account</v>
      </c>
      <c r="L290" t="str">
        <f t="shared" si="8"/>
        <v>Insert into UFMT_CONV_RULE (CONV_KEY, RULE_NUM, SRC_VALUE, DEST_VALUE, NEXT_KEY,  IS_DEFAULT) Values ('53', '2', '9012,777,840', '00018799620211', '',  '0');</v>
      </c>
      <c r="M290" t="str">
        <f t="shared" si="9"/>
        <v>Update UFMT_CONV_RULE set (SRC_VALUE, DEST_VALUE, NEXT_KEY,  IS_DEFAULT) = (SELECT '9012,777,840', '00018799620211', '',  '0' FROM DUAL) where CONV_KEY = '53' AND RULE_NUM = '2';</v>
      </c>
    </row>
    <row r="291" spans="1:13" x14ac:dyDescent="0.35">
      <c r="A291" t="s">
        <v>24</v>
      </c>
      <c r="B291" t="s">
        <v>17</v>
      </c>
      <c r="C291" s="2" t="s">
        <v>1078</v>
      </c>
      <c r="D291" s="2" t="s">
        <v>1077</v>
      </c>
      <c r="F291" t="s">
        <v>13</v>
      </c>
      <c r="J291" t="str">
        <f>VLOOKUP(A291,UFMT_CONVERSION!$A:$G,3,FALSE)</f>
        <v>acq_inst,TT,CC -&gt; USONTHEM GL account</v>
      </c>
      <c r="L291" t="str">
        <f t="shared" si="8"/>
        <v>Insert into UFMT_CONV_RULE (CONV_KEY, RULE_NUM, SRC_VALUE, DEST_VALUE, NEXT_KEY,  IS_DEFAULT) Values ('53', '3', '9012,774,840', '00018799620211', '',  '0');</v>
      </c>
      <c r="M291" t="str">
        <f t="shared" si="9"/>
        <v>Update UFMT_CONV_RULE set (SRC_VALUE, DEST_VALUE, NEXT_KEY,  IS_DEFAULT) = (SELECT '9012,774,840', '00018799620211', '',  '0' FROM DUAL) where CONV_KEY = '53' AND RULE_NUM = '3';</v>
      </c>
    </row>
    <row r="292" spans="1:13" x14ac:dyDescent="0.35">
      <c r="A292" t="s">
        <v>24</v>
      </c>
      <c r="B292" t="s">
        <v>20</v>
      </c>
      <c r="C292" s="2" t="s">
        <v>1079</v>
      </c>
      <c r="D292" s="2" t="s">
        <v>1080</v>
      </c>
      <c r="F292" t="s">
        <v>13</v>
      </c>
      <c r="J292" t="str">
        <f>VLOOKUP(A292,UFMT_CONVERSION!$A:$G,3,FALSE)</f>
        <v>acq_inst,TT,CC -&gt; USONTHEM GL account</v>
      </c>
      <c r="L292" t="str">
        <f t="shared" si="8"/>
        <v>Insert into UFMT_CONV_RULE (CONV_KEY, RULE_NUM, SRC_VALUE, DEST_VALUE, NEXT_KEY,  IS_DEFAULT) Values ('53', '4', '9012,700,116', '00018799620121', '',  '0');</v>
      </c>
      <c r="M292" t="str">
        <f t="shared" si="9"/>
        <v>Update UFMT_CONV_RULE set (SRC_VALUE, DEST_VALUE, NEXT_KEY,  IS_DEFAULT) = (SELECT '9012,700,116', '00018799620121', '',  '0' FROM DUAL) where CONV_KEY = '53' AND RULE_NUM = '4';</v>
      </c>
    </row>
    <row r="293" spans="1:13" x14ac:dyDescent="0.35">
      <c r="A293" t="s">
        <v>24</v>
      </c>
      <c r="B293" t="s">
        <v>23</v>
      </c>
      <c r="C293" s="2" t="s">
        <v>1081</v>
      </c>
      <c r="D293" s="2" t="s">
        <v>1082</v>
      </c>
      <c r="F293" t="s">
        <v>13</v>
      </c>
      <c r="J293" t="str">
        <f>VLOOKUP(A293,UFMT_CONVERSION!$A:$G,3,FALSE)</f>
        <v>acq_inst,TT,CC -&gt; USONTHEM GL account</v>
      </c>
      <c r="L293" t="str">
        <f t="shared" si="8"/>
        <v>Insert into UFMT_CONV_RULE (CONV_KEY, RULE_NUM, SRC_VALUE, DEST_VALUE, NEXT_KEY,  IS_DEFAULT) Values ('53', '5', '9012,777,116', '00018799620221', '',  '0');</v>
      </c>
      <c r="M293" t="str">
        <f t="shared" si="9"/>
        <v>Update UFMT_CONV_RULE set (SRC_VALUE, DEST_VALUE, NEXT_KEY,  IS_DEFAULT) = (SELECT '9012,777,116', '00018799620221', '',  '0' FROM DUAL) where CONV_KEY = '53' AND RULE_NUM = '5';</v>
      </c>
    </row>
    <row r="294" spans="1:13" x14ac:dyDescent="0.35">
      <c r="A294" t="s">
        <v>24</v>
      </c>
      <c r="B294" t="s">
        <v>26</v>
      </c>
      <c r="C294" s="2" t="s">
        <v>1083</v>
      </c>
      <c r="D294" s="2" t="s">
        <v>1082</v>
      </c>
      <c r="F294" t="s">
        <v>13</v>
      </c>
      <c r="J294" t="str">
        <f>VLOOKUP(A294,UFMT_CONVERSION!$A:$G,3,FALSE)</f>
        <v>acq_inst,TT,CC -&gt; USONTHEM GL account</v>
      </c>
      <c r="L294" t="str">
        <f t="shared" si="8"/>
        <v>Insert into UFMT_CONV_RULE (CONV_KEY, RULE_NUM, SRC_VALUE, DEST_VALUE, NEXT_KEY,  IS_DEFAULT) Values ('53', '6', '9012,774,116', '00018799620221', '',  '0');</v>
      </c>
      <c r="M294" t="str">
        <f t="shared" si="9"/>
        <v>Update UFMT_CONV_RULE set (SRC_VALUE, DEST_VALUE, NEXT_KEY,  IS_DEFAULT) = (SELECT '9012,774,116', '00018799620221', '',  '0' FROM DUAL) where CONV_KEY = '53' AND RULE_NUM = '6';</v>
      </c>
    </row>
    <row r="295" spans="1:13" x14ac:dyDescent="0.35">
      <c r="A295" t="s">
        <v>24</v>
      </c>
      <c r="B295" t="s">
        <v>29</v>
      </c>
      <c r="C295" s="2" t="s">
        <v>1084</v>
      </c>
      <c r="D295" s="2" t="s">
        <v>1085</v>
      </c>
      <c r="F295" t="s">
        <v>13</v>
      </c>
      <c r="J295" t="str">
        <f>VLOOKUP(A295,UFMT_CONVERSION!$A:$G,3,FALSE)</f>
        <v>acq_inst,TT,CC -&gt; USONTHEM GL account</v>
      </c>
      <c r="L295" t="str">
        <f t="shared" si="8"/>
        <v>Insert into UFMT_CONV_RULE (CONV_KEY, RULE_NUM, SRC_VALUE, DEST_VALUE, NEXT_KEY,  IS_DEFAULT) Values ('53', '7', '9002,700,840', '00018799600111', '',  '0');</v>
      </c>
      <c r="M295" t="str">
        <f t="shared" si="9"/>
        <v>Update UFMT_CONV_RULE set (SRC_VALUE, DEST_VALUE, NEXT_KEY,  IS_DEFAULT) = (SELECT '9002,700,840', '00018799600111', '',  '0' FROM DUAL) where CONV_KEY = '53' AND RULE_NUM = '7';</v>
      </c>
    </row>
    <row r="296" spans="1:13" x14ac:dyDescent="0.35">
      <c r="A296" t="s">
        <v>24</v>
      </c>
      <c r="B296" t="s">
        <v>32</v>
      </c>
      <c r="C296" s="2" t="s">
        <v>1086</v>
      </c>
      <c r="D296" s="2" t="s">
        <v>1087</v>
      </c>
      <c r="F296" t="s">
        <v>13</v>
      </c>
      <c r="J296" t="str">
        <f>VLOOKUP(A296,UFMT_CONVERSION!$A:$G,3,FALSE)</f>
        <v>acq_inst,TT,CC -&gt; USONTHEM GL account</v>
      </c>
      <c r="L296" t="str">
        <f t="shared" si="8"/>
        <v>Insert into UFMT_CONV_RULE (CONV_KEY, RULE_NUM, SRC_VALUE, DEST_VALUE, NEXT_KEY,  IS_DEFAULT) Values ('53', '8', '9002,774,840', '00018799600211', '',  '0');</v>
      </c>
      <c r="M296" t="str">
        <f t="shared" si="9"/>
        <v>Update UFMT_CONV_RULE set (SRC_VALUE, DEST_VALUE, NEXT_KEY,  IS_DEFAULT) = (SELECT '9002,774,840', '00018799600211', '',  '0' FROM DUAL) where CONV_KEY = '53' AND RULE_NUM = '8';</v>
      </c>
    </row>
    <row r="297" spans="1:13" x14ac:dyDescent="0.35">
      <c r="A297" t="s">
        <v>24</v>
      </c>
      <c r="B297" t="s">
        <v>35</v>
      </c>
      <c r="C297" s="2" t="s">
        <v>1088</v>
      </c>
      <c r="D297" s="2" t="s">
        <v>1087</v>
      </c>
      <c r="F297" t="s">
        <v>13</v>
      </c>
      <c r="J297" t="str">
        <f>VLOOKUP(A297,UFMT_CONVERSION!$A:$G,3,FALSE)</f>
        <v>acq_inst,TT,CC -&gt; USONTHEM GL account</v>
      </c>
      <c r="L297" t="str">
        <f t="shared" si="8"/>
        <v>Insert into UFMT_CONV_RULE (CONV_KEY, RULE_NUM, SRC_VALUE, DEST_VALUE, NEXT_KEY,  IS_DEFAULT) Values ('53', '9', '9002,777,840', '00018799600211', '',  '0');</v>
      </c>
      <c r="M297" t="str">
        <f t="shared" si="9"/>
        <v>Update UFMT_CONV_RULE set (SRC_VALUE, DEST_VALUE, NEXT_KEY,  IS_DEFAULT) = (SELECT '9002,777,840', '00018799600211', '',  '0' FROM DUAL) where CONV_KEY = '53' AND RULE_NUM = '9';</v>
      </c>
    </row>
    <row r="298" spans="1:13" x14ac:dyDescent="0.35">
      <c r="A298" t="s">
        <v>24</v>
      </c>
      <c r="B298" t="s">
        <v>37</v>
      </c>
      <c r="C298" s="2" t="s">
        <v>1089</v>
      </c>
      <c r="D298" s="2" t="s">
        <v>1087</v>
      </c>
      <c r="F298" t="s">
        <v>13</v>
      </c>
      <c r="J298" t="str">
        <f>VLOOKUP(A298,UFMT_CONVERSION!$A:$G,3,FALSE)</f>
        <v>acq_inst,TT,CC -&gt; USONTHEM GL account</v>
      </c>
      <c r="L298" t="str">
        <f t="shared" si="8"/>
        <v>Insert into UFMT_CONV_RULE (CONV_KEY, RULE_NUM, SRC_VALUE, DEST_VALUE, NEXT_KEY,  IS_DEFAULT) Values ('53', '10', '9002,680,840', '00018799600211', '',  '0');</v>
      </c>
      <c r="M298" t="str">
        <f t="shared" si="9"/>
        <v>Update UFMT_CONV_RULE set (SRC_VALUE, DEST_VALUE, NEXT_KEY,  IS_DEFAULT) = (SELECT '9002,680,840', '00018799600211', '',  '0' FROM DUAL) where CONV_KEY = '53' AND RULE_NUM = '10';</v>
      </c>
    </row>
    <row r="299" spans="1:13" x14ac:dyDescent="0.35">
      <c r="A299" t="s">
        <v>24</v>
      </c>
      <c r="B299" t="s">
        <v>40</v>
      </c>
      <c r="C299" s="2" t="s">
        <v>1090</v>
      </c>
      <c r="D299" s="2" t="s">
        <v>1091</v>
      </c>
      <c r="F299" t="s">
        <v>13</v>
      </c>
      <c r="J299" t="str">
        <f>VLOOKUP(A299,UFMT_CONVERSION!$A:$G,3,FALSE)</f>
        <v>acq_inst,TT,CC -&gt; USONTHEM GL account</v>
      </c>
      <c r="L299" t="str">
        <f t="shared" si="8"/>
        <v>Insert into UFMT_CONV_RULE (CONV_KEY, RULE_NUM, SRC_VALUE, DEST_VALUE, NEXT_KEY,  IS_DEFAULT) Values ('53', '11', '9001,700,840', '00018799610111', '',  '0');</v>
      </c>
      <c r="M299" t="str">
        <f t="shared" si="9"/>
        <v>Update UFMT_CONV_RULE set (SRC_VALUE, DEST_VALUE, NEXT_KEY,  IS_DEFAULT) = (SELECT '9001,700,840', '00018799610111', '',  '0' FROM DUAL) where CONV_KEY = '53' AND RULE_NUM = '11';</v>
      </c>
    </row>
    <row r="300" spans="1:13" x14ac:dyDescent="0.35">
      <c r="A300" t="s">
        <v>24</v>
      </c>
      <c r="B300" t="s">
        <v>42</v>
      </c>
      <c r="C300" s="2" t="s">
        <v>1092</v>
      </c>
      <c r="D300" s="2" t="s">
        <v>1093</v>
      </c>
      <c r="F300" t="s">
        <v>13</v>
      </c>
      <c r="J300" t="str">
        <f>VLOOKUP(A300,UFMT_CONVERSION!$A:$G,3,FALSE)</f>
        <v>acq_inst,TT,CC -&gt; USONTHEM GL account</v>
      </c>
      <c r="L300" t="str">
        <f t="shared" si="8"/>
        <v>Insert into UFMT_CONV_RULE (CONV_KEY, RULE_NUM, SRC_VALUE, DEST_VALUE, NEXT_KEY,  IS_DEFAULT) Values ('53', '12', '9001,774,840', '00018799610211', '',  '0');</v>
      </c>
      <c r="M300" t="str">
        <f t="shared" si="9"/>
        <v>Update UFMT_CONV_RULE set (SRC_VALUE, DEST_VALUE, NEXT_KEY,  IS_DEFAULT) = (SELECT '9001,774,840', '00018799610211', '',  '0' FROM DUAL) where CONV_KEY = '53' AND RULE_NUM = '12';</v>
      </c>
    </row>
    <row r="301" spans="1:13" x14ac:dyDescent="0.35">
      <c r="A301" t="s">
        <v>24</v>
      </c>
      <c r="B301" t="s">
        <v>44</v>
      </c>
      <c r="C301" s="2" t="s">
        <v>1094</v>
      </c>
      <c r="D301" s="2" t="s">
        <v>1093</v>
      </c>
      <c r="F301" t="s">
        <v>13</v>
      </c>
      <c r="J301" t="str">
        <f>VLOOKUP(A301,UFMT_CONVERSION!$A:$G,3,FALSE)</f>
        <v>acq_inst,TT,CC -&gt; USONTHEM GL account</v>
      </c>
      <c r="L301" t="str">
        <f t="shared" si="8"/>
        <v>Insert into UFMT_CONV_RULE (CONV_KEY, RULE_NUM, SRC_VALUE, DEST_VALUE, NEXT_KEY,  IS_DEFAULT) Values ('53', '13', '9001,777,840', '00018799610211', '',  '0');</v>
      </c>
      <c r="M301" t="str">
        <f t="shared" si="9"/>
        <v>Update UFMT_CONV_RULE set (SRC_VALUE, DEST_VALUE, NEXT_KEY,  IS_DEFAULT) = (SELECT '9001,777,840', '00018799610211', '',  '0' FROM DUAL) where CONV_KEY = '53' AND RULE_NUM = '13';</v>
      </c>
    </row>
    <row r="302" spans="1:13" x14ac:dyDescent="0.35">
      <c r="A302" t="s">
        <v>24</v>
      </c>
      <c r="B302" t="s">
        <v>47</v>
      </c>
      <c r="C302" s="2" t="s">
        <v>1095</v>
      </c>
      <c r="D302" s="2" t="s">
        <v>1093</v>
      </c>
      <c r="F302" t="s">
        <v>13</v>
      </c>
      <c r="J302" t="str">
        <f>VLOOKUP(A302,UFMT_CONVERSION!$A:$G,3,FALSE)</f>
        <v>acq_inst,TT,CC -&gt; USONTHEM GL account</v>
      </c>
      <c r="L302" t="str">
        <f t="shared" si="8"/>
        <v>Insert into UFMT_CONV_RULE (CONV_KEY, RULE_NUM, SRC_VALUE, DEST_VALUE, NEXT_KEY,  IS_DEFAULT) Values ('53', '14', '9001,680,840', '00018799610211', '',  '0');</v>
      </c>
      <c r="M302" t="str">
        <f t="shared" si="9"/>
        <v>Update UFMT_CONV_RULE set (SRC_VALUE, DEST_VALUE, NEXT_KEY,  IS_DEFAULT) = (SELECT '9001,680,840', '00018799610211', '',  '0' FROM DUAL) where CONV_KEY = '53' AND RULE_NUM = '14';</v>
      </c>
    </row>
    <row r="303" spans="1:13" x14ac:dyDescent="0.35">
      <c r="A303" t="s">
        <v>24</v>
      </c>
      <c r="B303" t="s">
        <v>50</v>
      </c>
      <c r="C303" s="2" t="s">
        <v>1096</v>
      </c>
      <c r="D303" s="2" t="s">
        <v>1077</v>
      </c>
      <c r="F303" t="s">
        <v>13</v>
      </c>
      <c r="J303" t="str">
        <f>VLOOKUP(A303,UFMT_CONVERSION!$A:$G,3,FALSE)</f>
        <v>acq_inst,TT,CC -&gt; USONTHEM GL account</v>
      </c>
      <c r="L303" t="str">
        <f t="shared" si="8"/>
        <v>Insert into UFMT_CONV_RULE (CONV_KEY, RULE_NUM, SRC_VALUE, DEST_VALUE, NEXT_KEY,  IS_DEFAULT) Values ('53', '15', '9012,680,840', '00018799620211', '',  '0');</v>
      </c>
      <c r="M303" t="str">
        <f t="shared" si="9"/>
        <v>Update UFMT_CONV_RULE set (SRC_VALUE, DEST_VALUE, NEXT_KEY,  IS_DEFAULT) = (SELECT '9012,680,840', '00018799620211', '',  '0' FROM DUAL) where CONV_KEY = '53' AND RULE_NUM = '15';</v>
      </c>
    </row>
    <row r="304" spans="1:13" x14ac:dyDescent="0.35">
      <c r="A304" t="s">
        <v>24</v>
      </c>
      <c r="B304" t="s">
        <v>53</v>
      </c>
      <c r="C304" s="2" t="s">
        <v>1097</v>
      </c>
      <c r="D304" s="2" t="s">
        <v>1082</v>
      </c>
      <c r="F304" t="s">
        <v>13</v>
      </c>
      <c r="J304" t="str">
        <f>VLOOKUP(A304,UFMT_CONVERSION!$A:$G,3,FALSE)</f>
        <v>acq_inst,TT,CC -&gt; USONTHEM GL account</v>
      </c>
      <c r="L304" t="str">
        <f t="shared" si="8"/>
        <v>Insert into UFMT_CONV_RULE (CONV_KEY, RULE_NUM, SRC_VALUE, DEST_VALUE, NEXT_KEY,  IS_DEFAULT) Values ('53', '16', '9012,680,116', '00018799620221', '',  '0');</v>
      </c>
      <c r="M304" t="str">
        <f t="shared" si="9"/>
        <v>Update UFMT_CONV_RULE set (SRC_VALUE, DEST_VALUE, NEXT_KEY,  IS_DEFAULT) = (SELECT '9012,680,116', '00018799620221', '',  '0' FROM DUAL) where CONV_KEY = '53' AND RULE_NUM = '16';</v>
      </c>
    </row>
    <row r="305" spans="1:13" x14ac:dyDescent="0.35">
      <c r="A305" t="s">
        <v>109</v>
      </c>
      <c r="B305" t="s">
        <v>12</v>
      </c>
      <c r="C305" s="2" t="s">
        <v>1098</v>
      </c>
      <c r="D305" s="2" t="s">
        <v>12</v>
      </c>
      <c r="F305" t="s">
        <v>13</v>
      </c>
      <c r="J305" t="str">
        <f>VLOOKUP(A305,UFMT_CONVERSION!$A:$G,3,FALSE)</f>
        <v>LOV for TT/SI list used by cond 37</v>
      </c>
      <c r="L305" t="str">
        <f t="shared" si="8"/>
        <v>Insert into UFMT_CONV_RULE (CONV_KEY, RULE_NUM, SRC_VALUE, DEST_VALUE, NEXT_KEY,  IS_DEFAULT) Values ('54', '1', '508,6011', '1', '',  '0');</v>
      </c>
      <c r="M305" t="str">
        <f t="shared" si="9"/>
        <v>Update UFMT_CONV_RULE set (SRC_VALUE, DEST_VALUE, NEXT_KEY,  IS_DEFAULT) = (SELECT '508,6011', '1', '',  '0' FROM DUAL) where CONV_KEY = '54' AND RULE_NUM = '1';</v>
      </c>
    </row>
    <row r="306" spans="1:13" x14ac:dyDescent="0.35">
      <c r="A306" t="s">
        <v>109</v>
      </c>
      <c r="B306" t="s">
        <v>15</v>
      </c>
      <c r="C306" s="2" t="s">
        <v>1099</v>
      </c>
      <c r="D306" s="2" t="s">
        <v>12</v>
      </c>
      <c r="F306" t="s">
        <v>13</v>
      </c>
      <c r="J306" t="str">
        <f>VLOOKUP(A306,UFMT_CONVERSION!$A:$G,3,FALSE)</f>
        <v>LOV for TT/SI list used by cond 37</v>
      </c>
      <c r="L306" t="str">
        <f t="shared" si="8"/>
        <v>Insert into UFMT_CONV_RULE (CONV_KEY, RULE_NUM, SRC_VALUE, DEST_VALUE, NEXT_KEY,  IS_DEFAULT) Values ('54', '2', '508,6012', '1', '',  '0');</v>
      </c>
      <c r="M306" t="str">
        <f t="shared" si="9"/>
        <v>Update UFMT_CONV_RULE set (SRC_VALUE, DEST_VALUE, NEXT_KEY,  IS_DEFAULT) = (SELECT '508,6012', '1', '',  '0' FROM DUAL) where CONV_KEY = '54' AND RULE_NUM = '2';</v>
      </c>
    </row>
    <row r="307" spans="1:13" x14ac:dyDescent="0.35">
      <c r="A307" t="s">
        <v>109</v>
      </c>
      <c r="B307" t="s">
        <v>17</v>
      </c>
      <c r="C307" s="2" t="s">
        <v>1100</v>
      </c>
      <c r="D307" s="2" t="s">
        <v>12</v>
      </c>
      <c r="F307" t="s">
        <v>13</v>
      </c>
      <c r="J307" t="str">
        <f>VLOOKUP(A307,UFMT_CONVERSION!$A:$G,3,FALSE)</f>
        <v>LOV for TT/SI list used by cond 37</v>
      </c>
      <c r="L307" t="str">
        <f t="shared" si="8"/>
        <v>Insert into UFMT_CONV_RULE (CONV_KEY, RULE_NUM, SRC_VALUE, DEST_VALUE, NEXT_KEY,  IS_DEFAULT) Values ('54', '3', '508,6013', '1', '',  '0');</v>
      </c>
      <c r="M307" t="str">
        <f t="shared" si="9"/>
        <v>Update UFMT_CONV_RULE set (SRC_VALUE, DEST_VALUE, NEXT_KEY,  IS_DEFAULT) = (SELECT '508,6013', '1', '',  '0' FROM DUAL) where CONV_KEY = '54' AND RULE_NUM = '3';</v>
      </c>
    </row>
    <row r="308" spans="1:13" x14ac:dyDescent="0.35">
      <c r="A308" t="s">
        <v>109</v>
      </c>
      <c r="B308" t="s">
        <v>20</v>
      </c>
      <c r="C308" s="2" t="s">
        <v>1101</v>
      </c>
      <c r="D308" s="2" t="s">
        <v>12</v>
      </c>
      <c r="F308" t="s">
        <v>13</v>
      </c>
      <c r="J308" t="str">
        <f>VLOOKUP(A308,UFMT_CONVERSION!$A:$G,3,FALSE)</f>
        <v>LOV for TT/SI list used by cond 37</v>
      </c>
      <c r="L308" t="str">
        <f t="shared" si="8"/>
        <v>Insert into UFMT_CONV_RULE (CONV_KEY, RULE_NUM, SRC_VALUE, DEST_VALUE, NEXT_KEY,  IS_DEFAULT) Values ('54', '4', '508,6014', '1', '',  '0');</v>
      </c>
      <c r="M308" t="str">
        <f t="shared" si="9"/>
        <v>Update UFMT_CONV_RULE set (SRC_VALUE, DEST_VALUE, NEXT_KEY,  IS_DEFAULT) = (SELECT '508,6014', '1', '',  '0' FROM DUAL) where CONV_KEY = '54' AND RULE_NUM = '4';</v>
      </c>
    </row>
    <row r="309" spans="1:13" x14ac:dyDescent="0.35">
      <c r="A309" t="s">
        <v>109</v>
      </c>
      <c r="B309" t="s">
        <v>23</v>
      </c>
      <c r="C309" s="2" t="s">
        <v>1102</v>
      </c>
      <c r="D309" s="2" t="s">
        <v>12</v>
      </c>
      <c r="F309" t="s">
        <v>13</v>
      </c>
      <c r="J309" t="str">
        <f>VLOOKUP(A309,UFMT_CONVERSION!$A:$G,3,FALSE)</f>
        <v>LOV for TT/SI list used by cond 37</v>
      </c>
      <c r="L309" t="str">
        <f t="shared" si="8"/>
        <v>Insert into UFMT_CONV_RULE (CONV_KEY, RULE_NUM, SRC_VALUE, DEST_VALUE, NEXT_KEY,  IS_DEFAULT) Values ('54', '5', '508,6015', '1', '',  '0');</v>
      </c>
      <c r="M309" t="str">
        <f t="shared" si="9"/>
        <v>Update UFMT_CONV_RULE set (SRC_VALUE, DEST_VALUE, NEXT_KEY,  IS_DEFAULT) = (SELECT '508,6015', '1', '',  '0' FROM DUAL) where CONV_KEY = '54' AND RULE_NUM = '5';</v>
      </c>
    </row>
    <row r="310" spans="1:13" x14ac:dyDescent="0.35">
      <c r="A310" t="s">
        <v>109</v>
      </c>
      <c r="B310" t="s">
        <v>26</v>
      </c>
      <c r="C310" s="2" t="s">
        <v>1103</v>
      </c>
      <c r="D310" s="2" t="s">
        <v>12</v>
      </c>
      <c r="F310" t="s">
        <v>13</v>
      </c>
      <c r="J310" t="str">
        <f>VLOOKUP(A310,UFMT_CONVERSION!$A:$G,3,FALSE)</f>
        <v>LOV for TT/SI list used by cond 37</v>
      </c>
      <c r="L310" t="str">
        <f t="shared" si="8"/>
        <v>Insert into UFMT_CONV_RULE (CONV_KEY, RULE_NUM, SRC_VALUE, DEST_VALUE, NEXT_KEY,  IS_DEFAULT) Values ('54', '6', '508,6016', '1', '',  '0');</v>
      </c>
      <c r="M310" t="str">
        <f t="shared" si="9"/>
        <v>Update UFMT_CONV_RULE set (SRC_VALUE, DEST_VALUE, NEXT_KEY,  IS_DEFAULT) = (SELECT '508,6016', '1', '',  '0' FROM DUAL) where CONV_KEY = '54' AND RULE_NUM = '6';</v>
      </c>
    </row>
    <row r="311" spans="1:13" x14ac:dyDescent="0.35">
      <c r="A311" t="s">
        <v>109</v>
      </c>
      <c r="B311" t="s">
        <v>40</v>
      </c>
      <c r="C311" s="2" t="s">
        <v>1104</v>
      </c>
      <c r="D311" s="2" t="s">
        <v>12</v>
      </c>
      <c r="F311" t="s">
        <v>13</v>
      </c>
      <c r="J311" t="str">
        <f>VLOOKUP(A311,UFMT_CONVERSION!$A:$G,3,FALSE)</f>
        <v>LOV for TT/SI list used by cond 37</v>
      </c>
      <c r="L311" t="str">
        <f t="shared" si="8"/>
        <v>Insert into UFMT_CONV_RULE (CONV_KEY, RULE_NUM, SRC_VALUE, DEST_VALUE, NEXT_KEY,  IS_DEFAULT) Values ('54', '11', '508,6021', '1', '',  '0');</v>
      </c>
      <c r="M311" t="str">
        <f t="shared" si="9"/>
        <v>Update UFMT_CONV_RULE set (SRC_VALUE, DEST_VALUE, NEXT_KEY,  IS_DEFAULT) = (SELECT '508,6021', '1', '',  '0' FROM DUAL) where CONV_KEY = '54' AND RULE_NUM = '11';</v>
      </c>
    </row>
    <row r="312" spans="1:13" x14ac:dyDescent="0.35">
      <c r="A312" t="s">
        <v>109</v>
      </c>
      <c r="B312" t="s">
        <v>42</v>
      </c>
      <c r="C312" s="2" t="s">
        <v>1105</v>
      </c>
      <c r="D312" s="2" t="s">
        <v>12</v>
      </c>
      <c r="F312" t="s">
        <v>13</v>
      </c>
      <c r="J312" t="str">
        <f>VLOOKUP(A312,UFMT_CONVERSION!$A:$G,3,FALSE)</f>
        <v>LOV for TT/SI list used by cond 37</v>
      </c>
      <c r="L312" t="str">
        <f t="shared" si="8"/>
        <v>Insert into UFMT_CONV_RULE (CONV_KEY, RULE_NUM, SRC_VALUE, DEST_VALUE, NEXT_KEY,  IS_DEFAULT) Values ('54', '12', '508,6022', '1', '',  '0');</v>
      </c>
      <c r="M312" t="str">
        <f t="shared" si="9"/>
        <v>Update UFMT_CONV_RULE set (SRC_VALUE, DEST_VALUE, NEXT_KEY,  IS_DEFAULT) = (SELECT '508,6022', '1', '',  '0' FROM DUAL) where CONV_KEY = '54' AND RULE_NUM = '12';</v>
      </c>
    </row>
    <row r="313" spans="1:13" x14ac:dyDescent="0.35">
      <c r="A313" t="s">
        <v>109</v>
      </c>
      <c r="B313" t="s">
        <v>44</v>
      </c>
      <c r="C313" s="2" t="s">
        <v>1106</v>
      </c>
      <c r="D313" s="2" t="s">
        <v>12</v>
      </c>
      <c r="F313" t="s">
        <v>13</v>
      </c>
      <c r="J313" t="str">
        <f>VLOOKUP(A313,UFMT_CONVERSION!$A:$G,3,FALSE)</f>
        <v>LOV for TT/SI list used by cond 37</v>
      </c>
      <c r="L313" t="str">
        <f t="shared" si="8"/>
        <v>Insert into UFMT_CONV_RULE (CONV_KEY, RULE_NUM, SRC_VALUE, DEST_VALUE, NEXT_KEY,  IS_DEFAULT) Values ('54', '13', '508,6023', '1', '',  '0');</v>
      </c>
      <c r="M313" t="str">
        <f t="shared" si="9"/>
        <v>Update UFMT_CONV_RULE set (SRC_VALUE, DEST_VALUE, NEXT_KEY,  IS_DEFAULT) = (SELECT '508,6023', '1', '',  '0' FROM DUAL) where CONV_KEY = '54' AND RULE_NUM = '13';</v>
      </c>
    </row>
    <row r="314" spans="1:13" x14ac:dyDescent="0.35">
      <c r="A314" t="s">
        <v>109</v>
      </c>
      <c r="B314" t="s">
        <v>47</v>
      </c>
      <c r="C314" s="2" t="s">
        <v>1107</v>
      </c>
      <c r="D314" s="2" t="s">
        <v>12</v>
      </c>
      <c r="F314" t="s">
        <v>13</v>
      </c>
      <c r="J314" t="str">
        <f>VLOOKUP(A314,UFMT_CONVERSION!$A:$G,3,FALSE)</f>
        <v>LOV for TT/SI list used by cond 37</v>
      </c>
      <c r="L314" t="str">
        <f t="shared" si="8"/>
        <v>Insert into UFMT_CONV_RULE (CONV_KEY, RULE_NUM, SRC_VALUE, DEST_VALUE, NEXT_KEY,  IS_DEFAULT) Values ('54', '14', '508,6024', '1', '',  '0');</v>
      </c>
      <c r="M314" t="str">
        <f t="shared" si="9"/>
        <v>Update UFMT_CONV_RULE set (SRC_VALUE, DEST_VALUE, NEXT_KEY,  IS_DEFAULT) = (SELECT '508,6024', '1', '',  '0' FROM DUAL) where CONV_KEY = '54' AND RULE_NUM = '14';</v>
      </c>
    </row>
    <row r="315" spans="1:13" x14ac:dyDescent="0.35">
      <c r="A315" t="s">
        <v>109</v>
      </c>
      <c r="B315" t="s">
        <v>50</v>
      </c>
      <c r="C315" s="2" t="s">
        <v>1108</v>
      </c>
      <c r="D315" s="2" t="s">
        <v>12</v>
      </c>
      <c r="F315" t="s">
        <v>13</v>
      </c>
      <c r="J315" t="str">
        <f>VLOOKUP(A315,UFMT_CONVERSION!$A:$G,3,FALSE)</f>
        <v>LOV for TT/SI list used by cond 37</v>
      </c>
      <c r="L315" t="str">
        <f t="shared" si="8"/>
        <v>Insert into UFMT_CONV_RULE (CONV_KEY, RULE_NUM, SRC_VALUE, DEST_VALUE, NEXT_KEY,  IS_DEFAULT) Values ('54', '15', '508,6025', '1', '',  '0');</v>
      </c>
      <c r="M315" t="str">
        <f t="shared" si="9"/>
        <v>Update UFMT_CONV_RULE set (SRC_VALUE, DEST_VALUE, NEXT_KEY,  IS_DEFAULT) = (SELECT '508,6025', '1', '',  '0' FROM DUAL) where CONV_KEY = '54' AND RULE_NUM = '15';</v>
      </c>
    </row>
    <row r="316" spans="1:13" x14ac:dyDescent="0.35">
      <c r="A316" t="s">
        <v>109</v>
      </c>
      <c r="B316" t="s">
        <v>53</v>
      </c>
      <c r="C316" s="2" t="s">
        <v>1109</v>
      </c>
      <c r="D316" s="2" t="s">
        <v>12</v>
      </c>
      <c r="F316" t="s">
        <v>13</v>
      </c>
      <c r="J316" t="str">
        <f>VLOOKUP(A316,UFMT_CONVERSION!$A:$G,3,FALSE)</f>
        <v>LOV for TT/SI list used by cond 37</v>
      </c>
      <c r="L316" t="str">
        <f t="shared" si="8"/>
        <v>Insert into UFMT_CONV_RULE (CONV_KEY, RULE_NUM, SRC_VALUE, DEST_VALUE, NEXT_KEY,  IS_DEFAULT) Values ('54', '16', '508,6026', '1', '',  '0');</v>
      </c>
      <c r="M316" t="str">
        <f t="shared" si="9"/>
        <v>Update UFMT_CONV_RULE set (SRC_VALUE, DEST_VALUE, NEXT_KEY,  IS_DEFAULT) = (SELECT '508,6026', '1', '',  '0' FROM DUAL) where CONV_KEY = '54' AND RULE_NUM = '16';</v>
      </c>
    </row>
    <row r="317" spans="1:13" x14ac:dyDescent="0.35">
      <c r="A317" t="s">
        <v>109</v>
      </c>
      <c r="B317" t="s">
        <v>68</v>
      </c>
      <c r="C317" s="2" t="s">
        <v>1110</v>
      </c>
      <c r="D317" s="2" t="s">
        <v>12</v>
      </c>
      <c r="F317" t="s">
        <v>13</v>
      </c>
      <c r="J317" t="str">
        <f>VLOOKUP(A317,UFMT_CONVERSION!$A:$G,3,FALSE)</f>
        <v>LOV for TT/SI list used by cond 37</v>
      </c>
      <c r="L317" t="str">
        <f t="shared" si="8"/>
        <v>Insert into UFMT_CONV_RULE (CONV_KEY, RULE_NUM, SRC_VALUE, DEST_VALUE, NEXT_KEY,  IS_DEFAULT) Values ('54', '21', '508,6031', '1', '',  '0');</v>
      </c>
      <c r="M317" t="str">
        <f t="shared" si="9"/>
        <v>Update UFMT_CONV_RULE set (SRC_VALUE, DEST_VALUE, NEXT_KEY,  IS_DEFAULT) = (SELECT '508,6031', '1', '',  '0' FROM DUAL) where CONV_KEY = '54' AND RULE_NUM = '21';</v>
      </c>
    </row>
    <row r="318" spans="1:13" x14ac:dyDescent="0.35">
      <c r="A318" t="s">
        <v>109</v>
      </c>
      <c r="B318" t="s">
        <v>71</v>
      </c>
      <c r="C318" s="2" t="s">
        <v>1111</v>
      </c>
      <c r="D318" s="2" t="s">
        <v>12</v>
      </c>
      <c r="F318" t="s">
        <v>13</v>
      </c>
      <c r="J318" t="str">
        <f>VLOOKUP(A318,UFMT_CONVERSION!$A:$G,3,FALSE)</f>
        <v>LOV for TT/SI list used by cond 37</v>
      </c>
      <c r="L318" t="str">
        <f t="shared" si="8"/>
        <v>Insert into UFMT_CONV_RULE (CONV_KEY, RULE_NUM, SRC_VALUE, DEST_VALUE, NEXT_KEY,  IS_DEFAULT) Values ('54', '22', '508,6032', '1', '',  '0');</v>
      </c>
      <c r="M318" t="str">
        <f t="shared" si="9"/>
        <v>Update UFMT_CONV_RULE set (SRC_VALUE, DEST_VALUE, NEXT_KEY,  IS_DEFAULT) = (SELECT '508,6032', '1', '',  '0' FROM DUAL) where CONV_KEY = '54' AND RULE_NUM = '22';</v>
      </c>
    </row>
    <row r="319" spans="1:13" x14ac:dyDescent="0.35">
      <c r="A319" t="s">
        <v>109</v>
      </c>
      <c r="B319" t="s">
        <v>74</v>
      </c>
      <c r="C319" s="2" t="s">
        <v>1112</v>
      </c>
      <c r="D319" s="2" t="s">
        <v>12</v>
      </c>
      <c r="F319" t="s">
        <v>13</v>
      </c>
      <c r="J319" t="str">
        <f>VLOOKUP(A319,UFMT_CONVERSION!$A:$G,3,FALSE)</f>
        <v>LOV for TT/SI list used by cond 37</v>
      </c>
      <c r="L319" t="str">
        <f t="shared" si="8"/>
        <v>Insert into UFMT_CONV_RULE (CONV_KEY, RULE_NUM, SRC_VALUE, DEST_VALUE, NEXT_KEY,  IS_DEFAULT) Values ('54', '23', '508,6033', '1', '',  '0');</v>
      </c>
      <c r="M319" t="str">
        <f t="shared" si="9"/>
        <v>Update UFMT_CONV_RULE set (SRC_VALUE, DEST_VALUE, NEXT_KEY,  IS_DEFAULT) = (SELECT '508,6033', '1', '',  '0' FROM DUAL) where CONV_KEY = '54' AND RULE_NUM = '23';</v>
      </c>
    </row>
    <row r="320" spans="1:13" x14ac:dyDescent="0.35">
      <c r="A320" t="s">
        <v>109</v>
      </c>
      <c r="B320" t="s">
        <v>77</v>
      </c>
      <c r="C320" s="2" t="s">
        <v>1113</v>
      </c>
      <c r="D320" s="2" t="s">
        <v>12</v>
      </c>
      <c r="F320" t="s">
        <v>13</v>
      </c>
      <c r="J320" t="str">
        <f>VLOOKUP(A320,UFMT_CONVERSION!$A:$G,3,FALSE)</f>
        <v>LOV for TT/SI list used by cond 37</v>
      </c>
      <c r="L320" t="str">
        <f t="shared" si="8"/>
        <v>Insert into UFMT_CONV_RULE (CONV_KEY, RULE_NUM, SRC_VALUE, DEST_VALUE, NEXT_KEY,  IS_DEFAULT) Values ('54', '24', '508,6034', '1', '',  '0');</v>
      </c>
      <c r="M320" t="str">
        <f t="shared" si="9"/>
        <v>Update UFMT_CONV_RULE set (SRC_VALUE, DEST_VALUE, NEXT_KEY,  IS_DEFAULT) = (SELECT '508,6034', '1', '',  '0' FROM DUAL) where CONV_KEY = '54' AND RULE_NUM = '24';</v>
      </c>
    </row>
    <row r="321" spans="1:13" x14ac:dyDescent="0.35">
      <c r="A321" t="s">
        <v>109</v>
      </c>
      <c r="B321" t="s">
        <v>72</v>
      </c>
      <c r="C321" s="2" t="s">
        <v>1114</v>
      </c>
      <c r="D321" s="2" t="s">
        <v>12</v>
      </c>
      <c r="F321" t="s">
        <v>13</v>
      </c>
      <c r="J321" t="str">
        <f>VLOOKUP(A321,UFMT_CONVERSION!$A:$G,3,FALSE)</f>
        <v>LOV for TT/SI list used by cond 37</v>
      </c>
      <c r="L321" t="str">
        <f t="shared" si="8"/>
        <v>Insert into UFMT_CONV_RULE (CONV_KEY, RULE_NUM, SRC_VALUE, DEST_VALUE, NEXT_KEY,  IS_DEFAULT) Values ('54', '25', '508,6035', '1', '',  '0');</v>
      </c>
      <c r="M321" t="str">
        <f t="shared" si="9"/>
        <v>Update UFMT_CONV_RULE set (SRC_VALUE, DEST_VALUE, NEXT_KEY,  IS_DEFAULT) = (SELECT '508,6035', '1', '',  '0' FROM DUAL) where CONV_KEY = '54' AND RULE_NUM = '25';</v>
      </c>
    </row>
    <row r="322" spans="1:13" x14ac:dyDescent="0.35">
      <c r="A322" t="s">
        <v>109</v>
      </c>
      <c r="B322" t="s">
        <v>82</v>
      </c>
      <c r="C322" s="2" t="s">
        <v>1115</v>
      </c>
      <c r="D322" s="2" t="s">
        <v>12</v>
      </c>
      <c r="F322" t="s">
        <v>13</v>
      </c>
      <c r="J322" t="str">
        <f>VLOOKUP(A322,UFMT_CONVERSION!$A:$G,3,FALSE)</f>
        <v>LOV for TT/SI list used by cond 37</v>
      </c>
      <c r="L322" t="str">
        <f t="shared" si="8"/>
        <v>Insert into UFMT_CONV_RULE (CONV_KEY, RULE_NUM, SRC_VALUE, DEST_VALUE, NEXT_KEY,  IS_DEFAULT) Values ('54', '26', '508,6036', '1', '',  '0');</v>
      </c>
      <c r="M322" t="str">
        <f t="shared" si="9"/>
        <v>Update UFMT_CONV_RULE set (SRC_VALUE, DEST_VALUE, NEXT_KEY,  IS_DEFAULT) = (SELECT '508,6036', '1', '',  '0' FROM DUAL) where CONV_KEY = '54' AND RULE_NUM = '26';</v>
      </c>
    </row>
    <row r="323" spans="1:13" x14ac:dyDescent="0.35">
      <c r="A323" t="s">
        <v>109</v>
      </c>
      <c r="B323" t="s">
        <v>95</v>
      </c>
      <c r="C323" s="2" t="s">
        <v>1116</v>
      </c>
      <c r="D323" s="2" t="s">
        <v>12</v>
      </c>
      <c r="F323" t="s">
        <v>13</v>
      </c>
      <c r="J323" t="str">
        <f>VLOOKUP(A323,UFMT_CONVERSION!$A:$G,3,FALSE)</f>
        <v>LOV for TT/SI list used by cond 37</v>
      </c>
      <c r="L323" t="str">
        <f t="shared" si="8"/>
        <v>Insert into UFMT_CONV_RULE (CONV_KEY, RULE_NUM, SRC_VALUE, DEST_VALUE, NEXT_KEY,  IS_DEFAULT) Values ('54', '31', '508,6041', '1', '',  '0');</v>
      </c>
      <c r="M323" t="str">
        <f t="shared" si="9"/>
        <v>Update UFMT_CONV_RULE set (SRC_VALUE, DEST_VALUE, NEXT_KEY,  IS_DEFAULT) = (SELECT '508,6041', '1', '',  '0' FROM DUAL) where CONV_KEY = '54' AND RULE_NUM = '31';</v>
      </c>
    </row>
    <row r="324" spans="1:13" x14ac:dyDescent="0.35">
      <c r="A324" t="s">
        <v>109</v>
      </c>
      <c r="B324" t="s">
        <v>98</v>
      </c>
      <c r="C324" s="2" t="s">
        <v>1117</v>
      </c>
      <c r="D324" s="2" t="s">
        <v>12</v>
      </c>
      <c r="F324" t="s">
        <v>13</v>
      </c>
      <c r="J324" t="str">
        <f>VLOOKUP(A324,UFMT_CONVERSION!$A:$G,3,FALSE)</f>
        <v>LOV for TT/SI list used by cond 37</v>
      </c>
      <c r="L324" t="str">
        <f t="shared" ref="L324:L387" si="10">"Insert into UFMT_CONV_RULE (CONV_KEY, RULE_NUM, SRC_VALUE, DEST_VALUE, NEXT_KEY,  IS_DEFAULT) Values ('"&amp;A324&amp;"', '"&amp;B324&amp;"', '"&amp;C324&amp;"', '"&amp;D324&amp;"', '"&amp;E324&amp;"',  '"&amp;F324&amp;"');"</f>
        <v>Insert into UFMT_CONV_RULE (CONV_KEY, RULE_NUM, SRC_VALUE, DEST_VALUE, NEXT_KEY,  IS_DEFAULT) Values ('54', '32', '508,6042', '1', '',  '0');</v>
      </c>
      <c r="M324" t="str">
        <f t="shared" ref="M324:M359" si="11">"Update UFMT_CONV_RULE set (SRC_VALUE, DEST_VALUE, NEXT_KEY,  IS_DEFAULT) = (SELECT '"&amp;C324&amp;"', '"&amp;D324&amp;"', '"&amp;E324&amp;"',  '"&amp;F324&amp;"' FROM DUAL) where CONV_KEY = '"&amp;A324&amp;"' AND RULE_NUM = '"&amp;B324&amp;"';"</f>
        <v>Update UFMT_CONV_RULE set (SRC_VALUE, DEST_VALUE, NEXT_KEY,  IS_DEFAULT) = (SELECT '508,6042', '1', '',  '0' FROM DUAL) where CONV_KEY = '54' AND RULE_NUM = '32';</v>
      </c>
    </row>
    <row r="325" spans="1:13" x14ac:dyDescent="0.35">
      <c r="A325" t="s">
        <v>109</v>
      </c>
      <c r="B325" t="s">
        <v>101</v>
      </c>
      <c r="C325" s="2" t="s">
        <v>1118</v>
      </c>
      <c r="D325" s="2" t="s">
        <v>12</v>
      </c>
      <c r="F325" t="s">
        <v>13</v>
      </c>
      <c r="J325" t="str">
        <f>VLOOKUP(A325,UFMT_CONVERSION!$A:$G,3,FALSE)</f>
        <v>LOV for TT/SI list used by cond 37</v>
      </c>
      <c r="L325" t="str">
        <f t="shared" si="10"/>
        <v>Insert into UFMT_CONV_RULE (CONV_KEY, RULE_NUM, SRC_VALUE, DEST_VALUE, NEXT_KEY,  IS_DEFAULT) Values ('54', '33', '508,6043', '1', '',  '0');</v>
      </c>
      <c r="M325" t="str">
        <f t="shared" si="11"/>
        <v>Update UFMT_CONV_RULE set (SRC_VALUE, DEST_VALUE, NEXT_KEY,  IS_DEFAULT) = (SELECT '508,6043', '1', '',  '0' FROM DUAL) where CONV_KEY = '54' AND RULE_NUM = '33';</v>
      </c>
    </row>
    <row r="326" spans="1:13" x14ac:dyDescent="0.35">
      <c r="A326" t="s">
        <v>109</v>
      </c>
      <c r="B326" t="s">
        <v>104</v>
      </c>
      <c r="C326" s="2" t="s">
        <v>1119</v>
      </c>
      <c r="D326" s="2" t="s">
        <v>12</v>
      </c>
      <c r="F326" t="s">
        <v>13</v>
      </c>
      <c r="J326" t="str">
        <f>VLOOKUP(A326,UFMT_CONVERSION!$A:$G,3,FALSE)</f>
        <v>LOV for TT/SI list used by cond 37</v>
      </c>
      <c r="L326" t="str">
        <f t="shared" si="10"/>
        <v>Insert into UFMT_CONV_RULE (CONV_KEY, RULE_NUM, SRC_VALUE, DEST_VALUE, NEXT_KEY,  IS_DEFAULT) Values ('54', '34', '508,6044', '1', '',  '0');</v>
      </c>
      <c r="M326" t="str">
        <f t="shared" si="11"/>
        <v>Update UFMT_CONV_RULE set (SRC_VALUE, DEST_VALUE, NEXT_KEY,  IS_DEFAULT) = (SELECT '508,6044', '1', '',  '0' FROM DUAL) where CONV_KEY = '54' AND RULE_NUM = '34';</v>
      </c>
    </row>
    <row r="327" spans="1:13" x14ac:dyDescent="0.35">
      <c r="A327" t="s">
        <v>109</v>
      </c>
      <c r="B327" t="s">
        <v>93</v>
      </c>
      <c r="C327" s="2" t="s">
        <v>1120</v>
      </c>
      <c r="D327" s="2" t="s">
        <v>12</v>
      </c>
      <c r="F327" t="s">
        <v>13</v>
      </c>
      <c r="J327" t="str">
        <f>VLOOKUP(A327,UFMT_CONVERSION!$A:$G,3,FALSE)</f>
        <v>LOV for TT/SI list used by cond 37</v>
      </c>
      <c r="L327" t="str">
        <f t="shared" si="10"/>
        <v>Insert into UFMT_CONV_RULE (CONV_KEY, RULE_NUM, SRC_VALUE, DEST_VALUE, NEXT_KEY,  IS_DEFAULT) Values ('54', '35', '508,6045', '1', '',  '0');</v>
      </c>
      <c r="M327" t="str">
        <f t="shared" si="11"/>
        <v>Update UFMT_CONV_RULE set (SRC_VALUE, DEST_VALUE, NEXT_KEY,  IS_DEFAULT) = (SELECT '508,6045', '1', '',  '0' FROM DUAL) where CONV_KEY = '54' AND RULE_NUM = '35';</v>
      </c>
    </row>
    <row r="328" spans="1:13" x14ac:dyDescent="0.35">
      <c r="A328" t="s">
        <v>109</v>
      </c>
      <c r="B328" t="s">
        <v>96</v>
      </c>
      <c r="C328" s="2" t="s">
        <v>1121</v>
      </c>
      <c r="D328" s="2" t="s">
        <v>12</v>
      </c>
      <c r="F328" t="s">
        <v>13</v>
      </c>
      <c r="J328" t="str">
        <f>VLOOKUP(A328,UFMT_CONVERSION!$A:$G,3,FALSE)</f>
        <v>LOV for TT/SI list used by cond 37</v>
      </c>
      <c r="L328" t="str">
        <f t="shared" si="10"/>
        <v>Insert into UFMT_CONV_RULE (CONV_KEY, RULE_NUM, SRC_VALUE, DEST_VALUE, NEXT_KEY,  IS_DEFAULT) Values ('54', '36', '508,6046', '1', '',  '0');</v>
      </c>
      <c r="M328" t="str">
        <f t="shared" si="11"/>
        <v>Update UFMT_CONV_RULE set (SRC_VALUE, DEST_VALUE, NEXT_KEY,  IS_DEFAULT) = (SELECT '508,6046', '1', '',  '0' FROM DUAL) where CONV_KEY = '54' AND RULE_NUM = '36';</v>
      </c>
    </row>
    <row r="329" spans="1:13" x14ac:dyDescent="0.35">
      <c r="A329" t="s">
        <v>109</v>
      </c>
      <c r="B329" t="s">
        <v>119</v>
      </c>
      <c r="C329" s="2" t="s">
        <v>1122</v>
      </c>
      <c r="D329" s="2" t="s">
        <v>12</v>
      </c>
      <c r="F329" t="s">
        <v>13</v>
      </c>
      <c r="J329" t="str">
        <f>VLOOKUP(A329,UFMT_CONVERSION!$A:$G,3,FALSE)</f>
        <v>LOV for TT/SI list used by cond 37</v>
      </c>
      <c r="L329" t="str">
        <f t="shared" si="10"/>
        <v>Insert into UFMT_CONV_RULE (CONV_KEY, RULE_NUM, SRC_VALUE, DEST_VALUE, NEXT_KEY,  IS_DEFAULT) Values ('54', '41', '508,6051', '1', '',  '0');</v>
      </c>
      <c r="M329" t="str">
        <f t="shared" si="11"/>
        <v>Update UFMT_CONV_RULE set (SRC_VALUE, DEST_VALUE, NEXT_KEY,  IS_DEFAULT) = (SELECT '508,6051', '1', '',  '0' FROM DUAL) where CONV_KEY = '54' AND RULE_NUM = '41';</v>
      </c>
    </row>
    <row r="330" spans="1:13" x14ac:dyDescent="0.35">
      <c r="A330" t="s">
        <v>109</v>
      </c>
      <c r="B330" t="s">
        <v>122</v>
      </c>
      <c r="C330" s="2" t="s">
        <v>1123</v>
      </c>
      <c r="D330" s="2" t="s">
        <v>12</v>
      </c>
      <c r="F330" t="s">
        <v>13</v>
      </c>
      <c r="J330" t="str">
        <f>VLOOKUP(A330,UFMT_CONVERSION!$A:$G,3,FALSE)</f>
        <v>LOV for TT/SI list used by cond 37</v>
      </c>
      <c r="L330" t="str">
        <f t="shared" si="10"/>
        <v>Insert into UFMT_CONV_RULE (CONV_KEY, RULE_NUM, SRC_VALUE, DEST_VALUE, NEXT_KEY,  IS_DEFAULT) Values ('54', '42', '508,6052', '1', '',  '0');</v>
      </c>
      <c r="M330" t="str">
        <f t="shared" si="11"/>
        <v>Update UFMT_CONV_RULE set (SRC_VALUE, DEST_VALUE, NEXT_KEY,  IS_DEFAULT) = (SELECT '508,6052', '1', '',  '0' FROM DUAL) where CONV_KEY = '54' AND RULE_NUM = '42';</v>
      </c>
    </row>
    <row r="331" spans="1:13" x14ac:dyDescent="0.35">
      <c r="A331" t="s">
        <v>109</v>
      </c>
      <c r="B331" t="s">
        <v>125</v>
      </c>
      <c r="C331" s="2" t="s">
        <v>1124</v>
      </c>
      <c r="D331" s="2" t="s">
        <v>12</v>
      </c>
      <c r="F331" t="s">
        <v>13</v>
      </c>
      <c r="J331" t="str">
        <f>VLOOKUP(A331,UFMT_CONVERSION!$A:$G,3,FALSE)</f>
        <v>LOV for TT/SI list used by cond 37</v>
      </c>
      <c r="L331" t="str">
        <f t="shared" si="10"/>
        <v>Insert into UFMT_CONV_RULE (CONV_KEY, RULE_NUM, SRC_VALUE, DEST_VALUE, NEXT_KEY,  IS_DEFAULT) Values ('54', '43', '508,6053', '1', '',  '0');</v>
      </c>
      <c r="M331" t="str">
        <f t="shared" si="11"/>
        <v>Update UFMT_CONV_RULE set (SRC_VALUE, DEST_VALUE, NEXT_KEY,  IS_DEFAULT) = (SELECT '508,6053', '1', '',  '0' FROM DUAL) where CONV_KEY = '54' AND RULE_NUM = '43';</v>
      </c>
    </row>
    <row r="332" spans="1:13" x14ac:dyDescent="0.35">
      <c r="A332" t="s">
        <v>109</v>
      </c>
      <c r="B332" t="s">
        <v>60</v>
      </c>
      <c r="C332" s="2" t="s">
        <v>1125</v>
      </c>
      <c r="D332" s="2" t="s">
        <v>12</v>
      </c>
      <c r="F332" t="s">
        <v>13</v>
      </c>
      <c r="J332" t="str">
        <f>VLOOKUP(A332,UFMT_CONVERSION!$A:$G,3,FALSE)</f>
        <v>LOV for TT/SI list used by cond 37</v>
      </c>
      <c r="L332" t="str">
        <f t="shared" si="10"/>
        <v>Insert into UFMT_CONV_RULE (CONV_KEY, RULE_NUM, SRC_VALUE, DEST_VALUE, NEXT_KEY,  IS_DEFAULT) Values ('54', '44', '508,6054', '1', '',  '0');</v>
      </c>
      <c r="M332" t="str">
        <f t="shared" si="11"/>
        <v>Update UFMT_CONV_RULE set (SRC_VALUE, DEST_VALUE, NEXT_KEY,  IS_DEFAULT) = (SELECT '508,6054', '1', '',  '0' FROM DUAL) where CONV_KEY = '54' AND RULE_NUM = '44';</v>
      </c>
    </row>
    <row r="333" spans="1:13" x14ac:dyDescent="0.35">
      <c r="A333" t="s">
        <v>109</v>
      </c>
      <c r="B333" t="s">
        <v>129</v>
      </c>
      <c r="C333" s="2" t="s">
        <v>1126</v>
      </c>
      <c r="D333" s="2" t="s">
        <v>12</v>
      </c>
      <c r="F333" t="s">
        <v>13</v>
      </c>
      <c r="J333" t="str">
        <f>VLOOKUP(A333,UFMT_CONVERSION!$A:$G,3,FALSE)</f>
        <v>LOV for TT/SI list used by cond 37</v>
      </c>
      <c r="L333" t="str">
        <f t="shared" si="10"/>
        <v>Insert into UFMT_CONV_RULE (CONV_KEY, RULE_NUM, SRC_VALUE, DEST_VALUE, NEXT_KEY,  IS_DEFAULT) Values ('54', '45', '508,6055', '1', '',  '0');</v>
      </c>
      <c r="M333" t="str">
        <f t="shared" si="11"/>
        <v>Update UFMT_CONV_RULE set (SRC_VALUE, DEST_VALUE, NEXT_KEY,  IS_DEFAULT) = (SELECT '508,6055', '1', '',  '0' FROM DUAL) where CONV_KEY = '54' AND RULE_NUM = '45';</v>
      </c>
    </row>
    <row r="334" spans="1:13" x14ac:dyDescent="0.35">
      <c r="A334" t="s">
        <v>109</v>
      </c>
      <c r="B334" t="s">
        <v>45</v>
      </c>
      <c r="C334" s="2" t="s">
        <v>1127</v>
      </c>
      <c r="D334" s="2" t="s">
        <v>12</v>
      </c>
      <c r="F334" t="s">
        <v>13</v>
      </c>
      <c r="J334" t="str">
        <f>VLOOKUP(A334,UFMT_CONVERSION!$A:$G,3,FALSE)</f>
        <v>LOV for TT/SI list used by cond 37</v>
      </c>
      <c r="L334" t="str">
        <f t="shared" si="10"/>
        <v>Insert into UFMT_CONV_RULE (CONV_KEY, RULE_NUM, SRC_VALUE, DEST_VALUE, NEXT_KEY,  IS_DEFAULT) Values ('54', '46', '508,6056', '1', '',  '0');</v>
      </c>
      <c r="M334" t="str">
        <f t="shared" si="11"/>
        <v>Update UFMT_CONV_RULE set (SRC_VALUE, DEST_VALUE, NEXT_KEY,  IS_DEFAULT) = (SELECT '508,6056', '1', '',  '0' FROM DUAL) where CONV_KEY = '54' AND RULE_NUM = '46';</v>
      </c>
    </row>
    <row r="335" spans="1:13" x14ac:dyDescent="0.35">
      <c r="A335" t="s">
        <v>111</v>
      </c>
      <c r="B335" t="s">
        <v>12</v>
      </c>
      <c r="C335" s="2"/>
      <c r="D335" s="2" t="s">
        <v>1128</v>
      </c>
      <c r="F335" t="s">
        <v>12</v>
      </c>
      <c r="J335" t="str">
        <f>VLOOKUP(A335,UFMT_CONVERSION!$A:$G,3,FALSE)</f>
        <v>Custom Function setup_DE46_ACL_destfee</v>
      </c>
      <c r="L335" t="str">
        <f t="shared" si="10"/>
        <v>Insert into UFMT_CONV_RULE (CONV_KEY, RULE_NUM, SRC_VALUE, DEST_VALUE, NEXT_KEY,  IS_DEFAULT) Values ('55', '1', '', 'setup_DE46_ACL_destfee', '',  '1');</v>
      </c>
      <c r="M335" t="str">
        <f t="shared" si="11"/>
        <v>Update UFMT_CONV_RULE set (SRC_VALUE, DEST_VALUE, NEXT_KEY,  IS_DEFAULT) = (SELECT '', 'setup_DE46_ACL_destfee', '',  '1' FROM DUAL) where CONV_KEY = '55' AND RULE_NUM = '1';</v>
      </c>
    </row>
    <row r="336" spans="1:13" x14ac:dyDescent="0.35">
      <c r="A336" t="s">
        <v>149</v>
      </c>
      <c r="B336" t="s">
        <v>12</v>
      </c>
      <c r="C336" s="2"/>
      <c r="D336" s="2" t="s">
        <v>13</v>
      </c>
      <c r="F336" t="s">
        <v>12</v>
      </c>
      <c r="J336" t="str">
        <f>VLOOKUP(A336,UFMT_CONVERSION!$A:$G,3,FALSE)</f>
        <v>Value_id 175 -&gt; 1/0, used by cond 41</v>
      </c>
      <c r="L336" t="str">
        <f t="shared" si="10"/>
        <v>Insert into UFMT_CONV_RULE (CONV_KEY, RULE_NUM, SRC_VALUE, DEST_VALUE, NEXT_KEY,  IS_DEFAULT) Values ('56', '1', '', '0', '',  '1');</v>
      </c>
      <c r="M336" t="str">
        <f t="shared" si="11"/>
        <v>Update UFMT_CONV_RULE set (SRC_VALUE, DEST_VALUE, NEXT_KEY,  IS_DEFAULT) = (SELECT '', '0', '',  '1' FROM DUAL) where CONV_KEY = '56' AND RULE_NUM = '1';</v>
      </c>
    </row>
    <row r="337" spans="1:13" x14ac:dyDescent="0.35">
      <c r="A337" t="s">
        <v>149</v>
      </c>
      <c r="B337" t="s">
        <v>15</v>
      </c>
      <c r="C337" s="2" t="s">
        <v>1129</v>
      </c>
      <c r="D337" s="2" t="s">
        <v>12</v>
      </c>
      <c r="F337" t="s">
        <v>13</v>
      </c>
      <c r="J337" t="str">
        <f>VLOOKUP(A337,UFMT_CONVERSION!$A:$G,3,FALSE)</f>
        <v>Value_id 175 -&gt; 1/0, used by cond 41</v>
      </c>
      <c r="L337" t="str">
        <f t="shared" si="10"/>
        <v>Insert into UFMT_CONV_RULE (CONV_KEY, RULE_NUM, SRC_VALUE, DEST_VALUE, NEXT_KEY,  IS_DEFAULT) Values ('56', '2', '483516,619,1001,1001', '1', '',  '0');</v>
      </c>
      <c r="M337" t="str">
        <f t="shared" si="11"/>
        <v>Update UFMT_CONV_RULE set (SRC_VALUE, DEST_VALUE, NEXT_KEY,  IS_DEFAULT) = (SELECT '483516,619,1001,1001', '1', '',  '0' FROM DUAL) where CONV_KEY = '56' AND RULE_NUM = '2';</v>
      </c>
    </row>
    <row r="338" spans="1:13" x14ac:dyDescent="0.35">
      <c r="A338" t="s">
        <v>149</v>
      </c>
      <c r="B338" t="s">
        <v>17</v>
      </c>
      <c r="C338" s="2" t="s">
        <v>1130</v>
      </c>
      <c r="D338" s="2" t="s">
        <v>12</v>
      </c>
      <c r="F338" t="s">
        <v>13</v>
      </c>
      <c r="J338" t="str">
        <f>VLOOKUP(A338,UFMT_CONVERSION!$A:$G,3,FALSE)</f>
        <v>Value_id 175 -&gt; 1/0, used by cond 41</v>
      </c>
      <c r="L338" t="str">
        <f t="shared" si="10"/>
        <v>Insert into UFMT_CONV_RULE (CONV_KEY, RULE_NUM, SRC_VALUE, DEST_VALUE, NEXT_KEY,  IS_DEFAULT) Values ('56', '3', '483516,618,1001,1001', '1', '',  '0');</v>
      </c>
      <c r="M338" t="str">
        <f t="shared" si="11"/>
        <v>Update UFMT_CONV_RULE set (SRC_VALUE, DEST_VALUE, NEXT_KEY,  IS_DEFAULT) = (SELECT '483516,618,1001,1001', '1', '',  '0' FROM DUAL) where CONV_KEY = '56' AND RULE_NUM = '3';</v>
      </c>
    </row>
    <row r="339" spans="1:13" x14ac:dyDescent="0.35">
      <c r="A339" t="s">
        <v>149</v>
      </c>
      <c r="B339" t="s">
        <v>20</v>
      </c>
      <c r="C339" s="2" t="s">
        <v>1131</v>
      </c>
      <c r="D339" s="2" t="s">
        <v>12</v>
      </c>
      <c r="F339" t="s">
        <v>13</v>
      </c>
      <c r="J339" t="str">
        <f>VLOOKUP(A339,UFMT_CONVERSION!$A:$G,3,FALSE)</f>
        <v>Value_id 175 -&gt; 1/0, used by cond 41</v>
      </c>
      <c r="L339" t="str">
        <f t="shared" si="10"/>
        <v>Insert into UFMT_CONV_RULE (CONV_KEY, RULE_NUM, SRC_VALUE, DEST_VALUE, NEXT_KEY,  IS_DEFAULT) Values ('56', '4', '516223,619,1001,1001', '1', '',  '0');</v>
      </c>
      <c r="M339" t="str">
        <f t="shared" si="11"/>
        <v>Update UFMT_CONV_RULE set (SRC_VALUE, DEST_VALUE, NEXT_KEY,  IS_DEFAULT) = (SELECT '516223,619,1001,1001', '1', '',  '0' FROM DUAL) where CONV_KEY = '56' AND RULE_NUM = '4';</v>
      </c>
    </row>
    <row r="340" spans="1:13" x14ac:dyDescent="0.35">
      <c r="A340" t="s">
        <v>149</v>
      </c>
      <c r="B340" t="s">
        <v>23</v>
      </c>
      <c r="C340" s="2" t="s">
        <v>1132</v>
      </c>
      <c r="D340" s="2" t="s">
        <v>12</v>
      </c>
      <c r="F340" t="s">
        <v>13</v>
      </c>
      <c r="J340" t="str">
        <f>VLOOKUP(A340,UFMT_CONVERSION!$A:$G,3,FALSE)</f>
        <v>Value_id 175 -&gt; 1/0, used by cond 41</v>
      </c>
      <c r="L340" t="str">
        <f t="shared" si="10"/>
        <v>Insert into UFMT_CONV_RULE (CONV_KEY, RULE_NUM, SRC_VALUE, DEST_VALUE, NEXT_KEY,  IS_DEFAULT) Values ('56', '5', '516223,618,1001,1001', '1', '',  '0');</v>
      </c>
      <c r="M340" t="str">
        <f t="shared" si="11"/>
        <v>Update UFMT_CONV_RULE set (SRC_VALUE, DEST_VALUE, NEXT_KEY,  IS_DEFAULT) = (SELECT '516223,618,1001,1001', '1', '',  '0' FROM DUAL) where CONV_KEY = '56' AND RULE_NUM = '5';</v>
      </c>
    </row>
    <row r="341" spans="1:13" x14ac:dyDescent="0.35">
      <c r="A341" t="s">
        <v>149</v>
      </c>
      <c r="B341" t="s">
        <v>26</v>
      </c>
      <c r="C341" s="2" t="s">
        <v>1133</v>
      </c>
      <c r="D341" s="2" t="s">
        <v>12</v>
      </c>
      <c r="F341" t="s">
        <v>13</v>
      </c>
      <c r="J341" t="str">
        <f>VLOOKUP(A341,UFMT_CONVERSION!$A:$G,3,FALSE)</f>
        <v>Value_id 175 -&gt; 1/0, used by cond 41</v>
      </c>
      <c r="L341" t="str">
        <f t="shared" si="10"/>
        <v>Insert into UFMT_CONV_RULE (CONV_KEY, RULE_NUM, SRC_VALUE, DEST_VALUE, NEXT_KEY,  IS_DEFAULT) Values ('56', '6', '472631,619,1001,1001', '1', '',  '0');</v>
      </c>
      <c r="M341" t="str">
        <f t="shared" si="11"/>
        <v>Update UFMT_CONV_RULE set (SRC_VALUE, DEST_VALUE, NEXT_KEY,  IS_DEFAULT) = (SELECT '472631,619,1001,1001', '1', '',  '0' FROM DUAL) where CONV_KEY = '56' AND RULE_NUM = '6';</v>
      </c>
    </row>
    <row r="342" spans="1:13" x14ac:dyDescent="0.35">
      <c r="A342" t="s">
        <v>149</v>
      </c>
      <c r="B342" t="s">
        <v>29</v>
      </c>
      <c r="C342" s="2" t="s">
        <v>1134</v>
      </c>
      <c r="D342" s="2" t="s">
        <v>12</v>
      </c>
      <c r="F342" t="s">
        <v>13</v>
      </c>
      <c r="J342" t="str">
        <f>VLOOKUP(A342,UFMT_CONVERSION!$A:$G,3,FALSE)</f>
        <v>Value_id 175 -&gt; 1/0, used by cond 41</v>
      </c>
      <c r="L342" t="str">
        <f t="shared" si="10"/>
        <v>Insert into UFMT_CONV_RULE (CONV_KEY, RULE_NUM, SRC_VALUE, DEST_VALUE, NEXT_KEY,  IS_DEFAULT) Values ('56', '7', '472631,618,1001,1001', '1', '',  '0');</v>
      </c>
      <c r="M342" t="str">
        <f t="shared" si="11"/>
        <v>Update UFMT_CONV_RULE set (SRC_VALUE, DEST_VALUE, NEXT_KEY,  IS_DEFAULT) = (SELECT '472631,618,1001,1001', '1', '',  '0' FROM DUAL) where CONV_KEY = '56' AND RULE_NUM = '7';</v>
      </c>
    </row>
    <row r="343" spans="1:13" x14ac:dyDescent="0.35">
      <c r="A343" t="s">
        <v>127</v>
      </c>
      <c r="B343" t="s">
        <v>12</v>
      </c>
      <c r="C343" s="2"/>
      <c r="D343" s="2" t="s">
        <v>13</v>
      </c>
      <c r="F343" t="s">
        <v>12</v>
      </c>
      <c r="J343" t="str">
        <f>VLOOKUP(A343,UFMT_CONVERSION!$A:$G,3,FALSE)</f>
        <v>Trans_type for sending F103 as Acct1</v>
      </c>
      <c r="L343" t="str">
        <f t="shared" si="10"/>
        <v>Insert into UFMT_CONV_RULE (CONV_KEY, RULE_NUM, SRC_VALUE, DEST_VALUE, NEXT_KEY,  IS_DEFAULT) Values ('57', '1', '', '0', '',  '1');</v>
      </c>
      <c r="M343" t="str">
        <f t="shared" si="11"/>
        <v>Update UFMT_CONV_RULE set (SRC_VALUE, DEST_VALUE, NEXT_KEY,  IS_DEFAULT) = (SELECT '', '0', '',  '1' FROM DUAL) where CONV_KEY = '57' AND RULE_NUM = '1';</v>
      </c>
    </row>
    <row r="344" spans="1:13" x14ac:dyDescent="0.35">
      <c r="A344" t="s">
        <v>127</v>
      </c>
      <c r="B344" t="s">
        <v>15</v>
      </c>
      <c r="C344" s="2" t="s">
        <v>390</v>
      </c>
      <c r="D344" s="2" t="s">
        <v>12</v>
      </c>
      <c r="F344" t="s">
        <v>13</v>
      </c>
      <c r="J344" t="str">
        <f>VLOOKUP(A344,UFMT_CONVERSION!$A:$G,3,FALSE)</f>
        <v>Trans_type for sending F103 as Acct1</v>
      </c>
      <c r="L344" t="str">
        <f t="shared" si="10"/>
        <v>Insert into UFMT_CONV_RULE (CONV_KEY, RULE_NUM, SRC_VALUE, DEST_VALUE, NEXT_KEY,  IS_DEFAULT) Values ('57', '2', '785', '1', '',  '0');</v>
      </c>
      <c r="M344" t="str">
        <f t="shared" si="11"/>
        <v>Update UFMT_CONV_RULE set (SRC_VALUE, DEST_VALUE, NEXT_KEY,  IS_DEFAULT) = (SELECT '785', '1', '',  '0' FROM DUAL) where CONV_KEY = '57' AND RULE_NUM = '2';</v>
      </c>
    </row>
    <row r="345" spans="1:13" x14ac:dyDescent="0.35">
      <c r="A345" t="s">
        <v>127</v>
      </c>
      <c r="B345" t="s">
        <v>17</v>
      </c>
      <c r="C345" s="2" t="s">
        <v>310</v>
      </c>
      <c r="D345" s="2" t="s">
        <v>12</v>
      </c>
      <c r="F345" t="s">
        <v>13</v>
      </c>
      <c r="J345" t="str">
        <f>VLOOKUP(A345,UFMT_CONVERSION!$A:$G,3,FALSE)</f>
        <v>Trans_type for sending F103 as Acct1</v>
      </c>
      <c r="L345" t="str">
        <f t="shared" si="10"/>
        <v>Insert into UFMT_CONV_RULE (CONV_KEY, RULE_NUM, SRC_VALUE, DEST_VALUE, NEXT_KEY,  IS_DEFAULT) Values ('57', '3', '618', '1', '',  '0');</v>
      </c>
      <c r="M345" t="str">
        <f t="shared" si="11"/>
        <v>Update UFMT_CONV_RULE set (SRC_VALUE, DEST_VALUE, NEXT_KEY,  IS_DEFAULT) = (SELECT '618', '1', '',  '0' FROM DUAL) where CONV_KEY = '57' AND RULE_NUM = '3';</v>
      </c>
    </row>
    <row r="346" spans="1:13" x14ac:dyDescent="0.35">
      <c r="A346" t="s">
        <v>127</v>
      </c>
      <c r="B346" t="s">
        <v>20</v>
      </c>
      <c r="C346" s="2" t="s">
        <v>319</v>
      </c>
      <c r="D346" s="2" t="s">
        <v>12</v>
      </c>
      <c r="F346" t="s">
        <v>13</v>
      </c>
      <c r="J346" t="str">
        <f>VLOOKUP(A346,UFMT_CONVERSION!$A:$G,3,FALSE)</f>
        <v>Trans_type for sending F103 as Acct1</v>
      </c>
      <c r="L346" t="str">
        <f t="shared" si="10"/>
        <v>Insert into UFMT_CONV_RULE (CONV_KEY, RULE_NUM, SRC_VALUE, DEST_VALUE, NEXT_KEY,  IS_DEFAULT) Values ('57', '4', '619', '1', '',  '0');</v>
      </c>
      <c r="M346" t="str">
        <f t="shared" si="11"/>
        <v>Update UFMT_CONV_RULE set (SRC_VALUE, DEST_VALUE, NEXT_KEY,  IS_DEFAULT) = (SELECT '619', '1', '',  '0' FROM DUAL) where CONV_KEY = '57' AND RULE_NUM = '4';</v>
      </c>
    </row>
    <row r="347" spans="1:13" x14ac:dyDescent="0.35">
      <c r="A347" t="s">
        <v>127</v>
      </c>
      <c r="B347" t="s">
        <v>23</v>
      </c>
      <c r="C347" s="2" t="s">
        <v>313</v>
      </c>
      <c r="D347" s="2" t="s">
        <v>12</v>
      </c>
      <c r="F347" t="s">
        <v>13</v>
      </c>
      <c r="J347" t="str">
        <f>VLOOKUP(A347,UFMT_CONVERSION!$A:$G,3,FALSE)</f>
        <v>Trans_type for sending F103 as Acct1</v>
      </c>
      <c r="L347" t="str">
        <f t="shared" si="10"/>
        <v>Insert into UFMT_CONV_RULE (CONV_KEY, RULE_NUM, SRC_VALUE, DEST_VALUE, NEXT_KEY,  IS_DEFAULT) Values ('57', '5', '651', '1', '',  '0');</v>
      </c>
      <c r="M347" t="str">
        <f t="shared" si="11"/>
        <v>Update UFMT_CONV_RULE set (SRC_VALUE, DEST_VALUE, NEXT_KEY,  IS_DEFAULT) = (SELECT '651', '1', '',  '0' FROM DUAL) where CONV_KEY = '57' AND RULE_NUM = '5';</v>
      </c>
    </row>
    <row r="348" spans="1:13" x14ac:dyDescent="0.35">
      <c r="A348" t="s">
        <v>155</v>
      </c>
      <c r="B348" t="s">
        <v>12</v>
      </c>
      <c r="C348" s="2"/>
      <c r="D348" s="2" t="s">
        <v>1135</v>
      </c>
      <c r="F348" t="s">
        <v>12</v>
      </c>
      <c r="J348" t="str">
        <f>VLOOKUP(A348,UFMT_CONVERSION!$A:$G,3,FALSE)</f>
        <v>SVT_TXN_AMT_A1CUR-SVT_ISS_FEE</v>
      </c>
      <c r="L348" t="str">
        <f t="shared" si="10"/>
        <v>Insert into UFMT_CONV_RULE (CONV_KEY, RULE_NUM, SRC_VALUE, DEST_VALUE, NEXT_KEY,  IS_DEFAULT) Values ('58', '1', '', '{199}-{66}', '',  '1');</v>
      </c>
      <c r="M348" t="str">
        <f t="shared" si="11"/>
        <v>Update UFMT_CONV_RULE set (SRC_VALUE, DEST_VALUE, NEXT_KEY,  IS_DEFAULT) = (SELECT '', '{199}-{66}', '',  '1' FROM DUAL) where CONV_KEY = '58' AND RULE_NUM = '1';</v>
      </c>
    </row>
    <row r="349" spans="1:13" x14ac:dyDescent="0.35">
      <c r="A349" t="s">
        <v>158</v>
      </c>
      <c r="B349" t="s">
        <v>12</v>
      </c>
      <c r="C349" s="2" t="s">
        <v>12</v>
      </c>
      <c r="D349" s="2" t="s">
        <v>12</v>
      </c>
      <c r="F349" t="s">
        <v>13</v>
      </c>
      <c r="J349" t="str">
        <f>VLOOKUP(A349,UFMT_CONVERSION!$A:$G,3,FALSE)</f>
        <v>SVT_NTWM_MSGTYPE to F70</v>
      </c>
      <c r="L349" t="str">
        <f t="shared" si="10"/>
        <v>Insert into UFMT_CONV_RULE (CONV_KEY, RULE_NUM, SRC_VALUE, DEST_VALUE, NEXT_KEY,  IS_DEFAULT) Values ('59', '1', '1', '1', '',  '0');</v>
      </c>
      <c r="M349" t="str">
        <f t="shared" si="11"/>
        <v>Update UFMT_CONV_RULE set (SRC_VALUE, DEST_VALUE, NEXT_KEY,  IS_DEFAULT) = (SELECT '1', '1', '',  '0' FROM DUAL) where CONV_KEY = '59' AND RULE_NUM = '1';</v>
      </c>
    </row>
    <row r="350" spans="1:13" x14ac:dyDescent="0.35">
      <c r="A350" t="s">
        <v>158</v>
      </c>
      <c r="B350" t="s">
        <v>15</v>
      </c>
      <c r="C350" s="2" t="s">
        <v>15</v>
      </c>
      <c r="D350" s="2" t="s">
        <v>15</v>
      </c>
      <c r="F350" t="s">
        <v>13</v>
      </c>
      <c r="J350" t="str">
        <f>VLOOKUP(A350,UFMT_CONVERSION!$A:$G,3,FALSE)</f>
        <v>SVT_NTWM_MSGTYPE to F70</v>
      </c>
      <c r="L350" t="str">
        <f t="shared" si="10"/>
        <v>Insert into UFMT_CONV_RULE (CONV_KEY, RULE_NUM, SRC_VALUE, DEST_VALUE, NEXT_KEY,  IS_DEFAULT) Values ('59', '2', '2', '2', '',  '0');</v>
      </c>
      <c r="M350" t="str">
        <f t="shared" si="11"/>
        <v>Update UFMT_CONV_RULE set (SRC_VALUE, DEST_VALUE, NEXT_KEY,  IS_DEFAULT) = (SELECT '2', '2', '',  '0' FROM DUAL) where CONV_KEY = '59' AND RULE_NUM = '2';</v>
      </c>
    </row>
    <row r="351" spans="1:13" x14ac:dyDescent="0.35">
      <c r="A351" t="s">
        <v>158</v>
      </c>
      <c r="B351" t="s">
        <v>17</v>
      </c>
      <c r="C351" s="2" t="s">
        <v>17</v>
      </c>
      <c r="D351" s="2" t="s">
        <v>224</v>
      </c>
      <c r="F351" t="s">
        <v>13</v>
      </c>
      <c r="J351" t="str">
        <f>VLOOKUP(A351,UFMT_CONVERSION!$A:$G,3,FALSE)</f>
        <v>SVT_NTWM_MSGTYPE to F70</v>
      </c>
      <c r="L351" t="str">
        <f t="shared" si="10"/>
        <v>Insert into UFMT_CONV_RULE (CONV_KEY, RULE_NUM, SRC_VALUE, DEST_VALUE, NEXT_KEY,  IS_DEFAULT) Values ('59', '3', '3', '301', '',  '0');</v>
      </c>
      <c r="M351" t="str">
        <f t="shared" si="11"/>
        <v>Update UFMT_CONV_RULE set (SRC_VALUE, DEST_VALUE, NEXT_KEY,  IS_DEFAULT) = (SELECT '3', '301', '',  '0' FROM DUAL) where CONV_KEY = '59' AND RULE_NUM = '3';</v>
      </c>
    </row>
    <row r="352" spans="1:13" x14ac:dyDescent="0.35">
      <c r="A352" t="s">
        <v>161</v>
      </c>
      <c r="B352" t="s">
        <v>12</v>
      </c>
      <c r="C352" s="2" t="s">
        <v>1136</v>
      </c>
      <c r="D352" s="2" t="s">
        <v>1137</v>
      </c>
      <c r="F352" t="s">
        <v>13</v>
      </c>
      <c r="J352" t="str">
        <f>VLOOKUP(A352,UFMT_CONVERSION!$A:$G,3,FALSE)</f>
        <v>Epayint prcode F3 mapping</v>
      </c>
      <c r="L352" t="str">
        <f t="shared" si="10"/>
        <v>Insert into UFMT_CONV_RULE (CONV_KEY, RULE_NUM, SRC_VALUE, DEST_VALUE, NEXT_KEY,  IS_DEFAULT) Values ('60', '1', '586', 'B00000', '',  '0');</v>
      </c>
      <c r="M352" t="str">
        <f t="shared" si="11"/>
        <v>Update UFMT_CONV_RULE set (SRC_VALUE, DEST_VALUE, NEXT_KEY,  IS_DEFAULT) = (SELECT '586', 'B00000', '',  '0' FROM DUAL) where CONV_KEY = '60' AND RULE_NUM = '1';</v>
      </c>
    </row>
    <row r="353" spans="1:13" x14ac:dyDescent="0.35">
      <c r="A353" t="s">
        <v>161</v>
      </c>
      <c r="B353" t="s">
        <v>15</v>
      </c>
      <c r="C353" s="2" t="s">
        <v>397</v>
      </c>
      <c r="D353" s="2" t="s">
        <v>1138</v>
      </c>
      <c r="F353" t="s">
        <v>13</v>
      </c>
      <c r="J353" t="str">
        <f>VLOOKUP(A353,UFMT_CONVERSION!$A:$G,3,FALSE)</f>
        <v>Epayint prcode F3 mapping</v>
      </c>
      <c r="L353" t="str">
        <f t="shared" si="10"/>
        <v>Insert into UFMT_CONV_RULE (CONV_KEY, RULE_NUM, SRC_VALUE, DEST_VALUE, NEXT_KEY,  IS_DEFAULT) Values ('60', '2', '700', 'B10000', '',  '0');</v>
      </c>
      <c r="M353" t="str">
        <f t="shared" si="11"/>
        <v>Update UFMT_CONV_RULE set (SRC_VALUE, DEST_VALUE, NEXT_KEY,  IS_DEFAULT) = (SELECT '700', 'B10000', '',  '0' FROM DUAL) where CONV_KEY = '60' AND RULE_NUM = '2';</v>
      </c>
    </row>
    <row r="354" spans="1:13" x14ac:dyDescent="0.35">
      <c r="A354" t="s">
        <v>164</v>
      </c>
      <c r="B354" t="s">
        <v>12</v>
      </c>
      <c r="C354" s="2"/>
      <c r="D354" s="2" t="s">
        <v>1139</v>
      </c>
      <c r="F354" t="s">
        <v>12</v>
      </c>
      <c r="J354" t="str">
        <f>VLOOKUP(A354,UFMT_CONVERSION!$A:$G,3,FALSE)</f>
        <v>Custom function for F125 from MB</v>
      </c>
      <c r="L354" t="str">
        <f t="shared" si="10"/>
        <v>Insert into UFMT_CONV_RULE (CONV_KEY, RULE_NUM, SRC_VALUE, DEST_VALUE, NEXT_KEY,  IS_DEFAULT) Values ('61', '1', '', 'process_DE125_ACL_mobilebanking', '',  '1');</v>
      </c>
      <c r="M354" t="str">
        <f t="shared" si="11"/>
        <v>Update UFMT_CONV_RULE set (SRC_VALUE, DEST_VALUE, NEXT_KEY,  IS_DEFAULT) = (SELECT '', 'process_DE125_ACL_mobilebanking', '',  '1' FROM DUAL) where CONV_KEY = '61' AND RULE_NUM = '1';</v>
      </c>
    </row>
    <row r="355" spans="1:13" x14ac:dyDescent="0.35">
      <c r="A355" t="s">
        <v>167</v>
      </c>
      <c r="B355" t="s">
        <v>12</v>
      </c>
      <c r="C355" s="2"/>
      <c r="D355" s="2" t="s">
        <v>1140</v>
      </c>
      <c r="F355" t="s">
        <v>12</v>
      </c>
      <c r="J355" t="str">
        <f>VLOOKUP(A355,UFMT_CONVERSION!$A:$G,3,FALSE)</f>
        <v>MobileBankiing Response code conversion</v>
      </c>
      <c r="L355" t="str">
        <f t="shared" si="10"/>
        <v>Insert into UFMT_CONV_RULE (CONV_KEY, RULE_NUM, SRC_VALUE, DEST_VALUE, NEXT_KEY,  IS_DEFAULT) Values ('62', '1', '', '939', '',  '1');</v>
      </c>
      <c r="M355" t="str">
        <f t="shared" si="11"/>
        <v>Update UFMT_CONV_RULE set (SRC_VALUE, DEST_VALUE, NEXT_KEY,  IS_DEFAULT) = (SELECT '', '939', '',  '1' FROM DUAL) where CONV_KEY = '62' AND RULE_NUM = '1';</v>
      </c>
    </row>
    <row r="356" spans="1:13" x14ac:dyDescent="0.35">
      <c r="A356" t="s">
        <v>167</v>
      </c>
      <c r="B356" t="s">
        <v>15</v>
      </c>
      <c r="C356" s="2" t="s">
        <v>13</v>
      </c>
      <c r="D356" s="2" t="s">
        <v>612</v>
      </c>
      <c r="F356" t="s">
        <v>13</v>
      </c>
      <c r="J356" t="str">
        <f>VLOOKUP(A356,UFMT_CONVERSION!$A:$G,3,FALSE)</f>
        <v>MobileBankiing Response code conversion</v>
      </c>
      <c r="L356" t="str">
        <f t="shared" si="10"/>
        <v>Insert into UFMT_CONV_RULE (CONV_KEY, RULE_NUM, SRC_VALUE, DEST_VALUE, NEXT_KEY,  IS_DEFAULT) Values ('62', '2', '0', '-1', '',  '0');</v>
      </c>
      <c r="M356" t="str">
        <f t="shared" si="11"/>
        <v>Update UFMT_CONV_RULE set (SRC_VALUE, DEST_VALUE, NEXT_KEY,  IS_DEFAULT) = (SELECT '0', '-1', '',  '0' FROM DUAL) where CONV_KEY = '62' AND RULE_NUM = '2';</v>
      </c>
    </row>
    <row r="357" spans="1:13" x14ac:dyDescent="0.35">
      <c r="A357" t="s">
        <v>167</v>
      </c>
      <c r="B357" t="s">
        <v>17</v>
      </c>
      <c r="C357" s="2" t="s">
        <v>42</v>
      </c>
      <c r="D357" s="2" t="s">
        <v>861</v>
      </c>
      <c r="F357" t="s">
        <v>13</v>
      </c>
      <c r="J357" t="str">
        <f>VLOOKUP(A357,UFMT_CONVERSION!$A:$G,3,FALSE)</f>
        <v>MobileBankiing Response code conversion</v>
      </c>
      <c r="L357" t="str">
        <f t="shared" si="10"/>
        <v>Insert into UFMT_CONV_RULE (CONV_KEY, RULE_NUM, SRC_VALUE, DEST_VALUE, NEXT_KEY,  IS_DEFAULT) Values ('62', '3', '12', '902', '',  '0');</v>
      </c>
      <c r="M357" t="str">
        <f t="shared" si="11"/>
        <v>Update UFMT_CONV_RULE set (SRC_VALUE, DEST_VALUE, NEXT_KEY,  IS_DEFAULT) = (SELECT '12', '902', '',  '0' FROM DUAL) where CONV_KEY = '62' AND RULE_NUM = '3';</v>
      </c>
    </row>
    <row r="358" spans="1:13" x14ac:dyDescent="0.35">
      <c r="A358" t="s">
        <v>167</v>
      </c>
      <c r="B358" t="s">
        <v>20</v>
      </c>
      <c r="C358" s="2" t="s">
        <v>142</v>
      </c>
      <c r="D358" s="2" t="s">
        <v>862</v>
      </c>
      <c r="F358" t="s">
        <v>13</v>
      </c>
      <c r="J358" t="str">
        <f>VLOOKUP(A358,UFMT_CONVERSION!$A:$G,3,FALSE)</f>
        <v>MobileBankiing Response code conversion</v>
      </c>
      <c r="L358" t="str">
        <f t="shared" si="10"/>
        <v>Insert into UFMT_CONV_RULE (CONV_KEY, RULE_NUM, SRC_VALUE, DEST_VALUE, NEXT_KEY,  IS_DEFAULT) Values ('62', '4', '51', '915', '',  '0');</v>
      </c>
      <c r="M358" t="str">
        <f t="shared" si="11"/>
        <v>Update UFMT_CONV_RULE set (SRC_VALUE, DEST_VALUE, NEXT_KEY,  IS_DEFAULT) = (SELECT '51', '915', '',  '0' FROM DUAL) where CONV_KEY = '62' AND RULE_NUM = '4';</v>
      </c>
    </row>
    <row r="359" spans="1:13" x14ac:dyDescent="0.35">
      <c r="A359" t="s">
        <v>167</v>
      </c>
      <c r="B359" t="s">
        <v>23</v>
      </c>
      <c r="C359" s="2" t="s">
        <v>57</v>
      </c>
      <c r="D359" s="2" t="s">
        <v>1141</v>
      </c>
      <c r="F359" t="s">
        <v>13</v>
      </c>
      <c r="J359" t="str">
        <f>VLOOKUP(A359,UFMT_CONVERSION!$A:$G,3,FALSE)</f>
        <v>MobileBankiing Response code conversion</v>
      </c>
      <c r="L359" t="str">
        <f t="shared" si="10"/>
        <v>Insert into UFMT_CONV_RULE (CONV_KEY, RULE_NUM, SRC_VALUE, DEST_VALUE, NEXT_KEY,  IS_DEFAULT) Values ('62', '5', '75', '862', '',  '0');</v>
      </c>
      <c r="M359" t="str">
        <f t="shared" si="11"/>
        <v>Update UFMT_CONV_RULE set (SRC_VALUE, DEST_VALUE, NEXT_KEY,  IS_DEFAULT) = (SELECT '75', '862', '',  '0' FROM DUAL) where CONV_KEY = '62' AND RULE_NUM = '5';</v>
      </c>
    </row>
    <row r="360" spans="1:13" x14ac:dyDescent="0.35">
      <c r="A360" t="s">
        <v>167</v>
      </c>
      <c r="B360" t="s">
        <v>26</v>
      </c>
      <c r="C360" s="2" t="s">
        <v>205</v>
      </c>
      <c r="D360" s="2" t="s">
        <v>904</v>
      </c>
      <c r="F360" t="s">
        <v>13</v>
      </c>
      <c r="J360" t="str">
        <f>VLOOKUP(A360,UFMT_CONVERSION!$A:$G,3,FALSE)</f>
        <v>MobileBankiing Response code conversion</v>
      </c>
      <c r="L360" t="str">
        <f t="shared" si="10"/>
        <v>Insert into UFMT_CONV_RULE (CONV_KEY, RULE_NUM, SRC_VALUE, DEST_VALUE, NEXT_KEY,  IS_DEFAULT) Values ('62', '6', '78', '914', '',  '0');</v>
      </c>
    </row>
    <row r="361" spans="1:13" x14ac:dyDescent="0.35">
      <c r="A361" t="s">
        <v>167</v>
      </c>
      <c r="B361" t="s">
        <v>29</v>
      </c>
      <c r="C361" s="2" t="s">
        <v>233</v>
      </c>
      <c r="D361" s="2" t="s">
        <v>1142</v>
      </c>
      <c r="F361" t="s">
        <v>13</v>
      </c>
      <c r="J361" t="str">
        <f>VLOOKUP(A361,UFMT_CONVERSION!$A:$G,3,FALSE)</f>
        <v>MobileBankiing Response code conversion</v>
      </c>
      <c r="L361" t="str">
        <f t="shared" si="10"/>
        <v>Insert into UFMT_CONV_RULE (CONV_KEY, RULE_NUM, SRC_VALUE, DEST_VALUE, NEXT_KEY,  IS_DEFAULT) Values ('62', '7', '90', '958', '',  '0');</v>
      </c>
    </row>
    <row r="362" spans="1:13" x14ac:dyDescent="0.35">
      <c r="A362" t="s">
        <v>167</v>
      </c>
      <c r="B362" t="s">
        <v>32</v>
      </c>
      <c r="C362" s="2" t="s">
        <v>249</v>
      </c>
      <c r="D362" s="2" t="s">
        <v>1143</v>
      </c>
      <c r="F362" t="s">
        <v>13</v>
      </c>
      <c r="J362" t="str">
        <f>VLOOKUP(A362,UFMT_CONVERSION!$A:$G,3,FALSE)</f>
        <v>MobileBankiing Response code conversion</v>
      </c>
      <c r="L362" t="str">
        <f t="shared" si="10"/>
        <v>Insert into UFMT_CONV_RULE (CONV_KEY, RULE_NUM, SRC_VALUE, DEST_VALUE, NEXT_KEY,  IS_DEFAULT) Values ('62', '8', '96', '959', '',  '0');</v>
      </c>
      <c r="M362" t="str">
        <f t="shared" ref="M362:M425" si="12">"Update UFMT_CONV_RULE set (SRC_VALUE, DEST_VALUE, NEXT_KEY,  IS_DEFAULT) = (SELECT '"&amp;C362&amp;"', '"&amp;D362&amp;"', '"&amp;E362&amp;"',  '"&amp;F362&amp;"' FROM DUAL) where CONV_KEY = '"&amp;A362&amp;"' AND RULE_NUM = '"&amp;B362&amp;"';"</f>
        <v>Update UFMT_CONV_RULE set (SRC_VALUE, DEST_VALUE, NEXT_KEY,  IS_DEFAULT) = (SELECT '96', '959', '',  '0' FROM DUAL) where CONV_KEY = '62' AND RULE_NUM = '8';</v>
      </c>
    </row>
    <row r="363" spans="1:13" x14ac:dyDescent="0.35">
      <c r="A363" t="s">
        <v>167</v>
      </c>
      <c r="B363" t="s">
        <v>35</v>
      </c>
      <c r="C363" s="2" t="s">
        <v>1144</v>
      </c>
      <c r="D363" s="2" t="s">
        <v>1145</v>
      </c>
      <c r="F363" t="s">
        <v>13</v>
      </c>
      <c r="J363" t="str">
        <f>VLOOKUP(A363,UFMT_CONVERSION!$A:$G,3,FALSE)</f>
        <v>MobileBankiing Response code conversion</v>
      </c>
      <c r="L363" t="str">
        <f t="shared" si="10"/>
        <v>Insert into UFMT_CONV_RULE (CONV_KEY, RULE_NUM, SRC_VALUE, DEST_VALUE, NEXT_KEY,  IS_DEFAULT) Values ('62', '9', 'M1', '909', '',  '0');</v>
      </c>
      <c r="M363" t="str">
        <f t="shared" si="12"/>
        <v>Update UFMT_CONV_RULE set (SRC_VALUE, DEST_VALUE, NEXT_KEY,  IS_DEFAULT) = (SELECT 'M1', '909', '',  '0' FROM DUAL) where CONV_KEY = '62' AND RULE_NUM = '9';</v>
      </c>
    </row>
    <row r="364" spans="1:13" x14ac:dyDescent="0.35">
      <c r="A364" t="s">
        <v>167</v>
      </c>
      <c r="B364" t="s">
        <v>37</v>
      </c>
      <c r="C364" s="2" t="s">
        <v>1146</v>
      </c>
      <c r="D364" s="2" t="s">
        <v>1147</v>
      </c>
      <c r="F364" t="s">
        <v>13</v>
      </c>
      <c r="J364" t="str">
        <f>VLOOKUP(A364,UFMT_CONVERSION!$A:$G,3,FALSE)</f>
        <v>MobileBankiing Response code conversion</v>
      </c>
      <c r="L364" t="str">
        <f t="shared" si="10"/>
        <v>Insert into UFMT_CONV_RULE (CONV_KEY, RULE_NUM, SRC_VALUE, DEST_VALUE, NEXT_KEY,  IS_DEFAULT) Values ('62', '10', 'M2', '901', '',  '0');</v>
      </c>
      <c r="M364" t="str">
        <f t="shared" si="12"/>
        <v>Update UFMT_CONV_RULE set (SRC_VALUE, DEST_VALUE, NEXT_KEY,  IS_DEFAULT) = (SELECT 'M2', '901', '',  '0' FROM DUAL) where CONV_KEY = '62' AND RULE_NUM = '10';</v>
      </c>
    </row>
    <row r="365" spans="1:13" x14ac:dyDescent="0.35">
      <c r="A365" t="s">
        <v>167</v>
      </c>
      <c r="B365" t="s">
        <v>40</v>
      </c>
      <c r="C365" s="2" t="s">
        <v>1148</v>
      </c>
      <c r="D365" s="2" t="s">
        <v>1147</v>
      </c>
      <c r="F365" t="s">
        <v>13</v>
      </c>
      <c r="J365" t="str">
        <f>VLOOKUP(A365,UFMT_CONVERSION!$A:$G,3,FALSE)</f>
        <v>MobileBankiing Response code conversion</v>
      </c>
      <c r="L365" t="str">
        <f t="shared" si="10"/>
        <v>Insert into UFMT_CONV_RULE (CONV_KEY, RULE_NUM, SRC_VALUE, DEST_VALUE, NEXT_KEY,  IS_DEFAULT) Values ('62', '11', 'M3', '901', '',  '0');</v>
      </c>
      <c r="M365" t="str">
        <f t="shared" si="12"/>
        <v>Update UFMT_CONV_RULE set (SRC_VALUE, DEST_VALUE, NEXT_KEY,  IS_DEFAULT) = (SELECT 'M3', '901', '',  '0' FROM DUAL) where CONV_KEY = '62' AND RULE_NUM = '11';</v>
      </c>
    </row>
    <row r="366" spans="1:13" x14ac:dyDescent="0.35">
      <c r="A366" t="s">
        <v>167</v>
      </c>
      <c r="B366" t="s">
        <v>42</v>
      </c>
      <c r="C366" s="2" t="s">
        <v>1149</v>
      </c>
      <c r="D366" s="2" t="s">
        <v>1150</v>
      </c>
      <c r="F366" t="s">
        <v>13</v>
      </c>
      <c r="J366" t="str">
        <f>VLOOKUP(A366,UFMT_CONVERSION!$A:$G,3,FALSE)</f>
        <v>MobileBankiing Response code conversion</v>
      </c>
      <c r="L366" t="str">
        <f t="shared" si="10"/>
        <v>Insert into UFMT_CONV_RULE (CONV_KEY, RULE_NUM, SRC_VALUE, DEST_VALUE, NEXT_KEY,  IS_DEFAULT) Values ('62', '12', 'M4', '980', '',  '0');</v>
      </c>
      <c r="M366" t="str">
        <f t="shared" si="12"/>
        <v>Update UFMT_CONV_RULE set (SRC_VALUE, DEST_VALUE, NEXT_KEY,  IS_DEFAULT) = (SELECT 'M4', '980', '',  '0' FROM DUAL) where CONV_KEY = '62' AND RULE_NUM = '12';</v>
      </c>
    </row>
    <row r="367" spans="1:13" x14ac:dyDescent="0.35">
      <c r="A367" t="s">
        <v>167</v>
      </c>
      <c r="B367" t="s">
        <v>44</v>
      </c>
      <c r="C367" s="2" t="s">
        <v>1151</v>
      </c>
      <c r="D367" s="2" t="s">
        <v>1141</v>
      </c>
      <c r="F367" t="s">
        <v>13</v>
      </c>
      <c r="J367" t="str">
        <f>VLOOKUP(A367,UFMT_CONVERSION!$A:$G,3,FALSE)</f>
        <v>MobileBankiing Response code conversion</v>
      </c>
      <c r="L367" t="str">
        <f t="shared" si="10"/>
        <v>Insert into UFMT_CONV_RULE (CONV_KEY, RULE_NUM, SRC_VALUE, DEST_VALUE, NEXT_KEY,  IS_DEFAULT) Values ('62', '13', 'M5', '862', '',  '0');</v>
      </c>
      <c r="M367" t="str">
        <f t="shared" si="12"/>
        <v>Update UFMT_CONV_RULE set (SRC_VALUE, DEST_VALUE, NEXT_KEY,  IS_DEFAULT) = (SELECT 'M5', '862', '',  '0' FROM DUAL) where CONV_KEY = '62' AND RULE_NUM = '13';</v>
      </c>
    </row>
    <row r="368" spans="1:13" x14ac:dyDescent="0.35">
      <c r="A368" t="s">
        <v>167</v>
      </c>
      <c r="B368" t="s">
        <v>47</v>
      </c>
      <c r="C368" s="2" t="s">
        <v>1152</v>
      </c>
      <c r="D368" s="2" t="s">
        <v>1153</v>
      </c>
      <c r="F368" t="s">
        <v>13</v>
      </c>
      <c r="J368" t="str">
        <f>VLOOKUP(A368,UFMT_CONVERSION!$A:$G,3,FALSE)</f>
        <v>MobileBankiing Response code conversion</v>
      </c>
      <c r="L368" t="str">
        <f t="shared" si="10"/>
        <v>Insert into UFMT_CONV_RULE (CONV_KEY, RULE_NUM, SRC_VALUE, DEST_VALUE, NEXT_KEY,  IS_DEFAULT) Values ('62', '14', 'M6', '910', '',  '0');</v>
      </c>
      <c r="M368" t="str">
        <f t="shared" si="12"/>
        <v>Update UFMT_CONV_RULE set (SRC_VALUE, DEST_VALUE, NEXT_KEY,  IS_DEFAULT) = (SELECT 'M6', '910', '',  '0' FROM DUAL) where CONV_KEY = '62' AND RULE_NUM = '14';</v>
      </c>
    </row>
    <row r="369" spans="1:13" x14ac:dyDescent="0.35">
      <c r="A369" t="s">
        <v>167</v>
      </c>
      <c r="B369" t="s">
        <v>50</v>
      </c>
      <c r="C369" s="2" t="s">
        <v>1154</v>
      </c>
      <c r="D369" s="2" t="s">
        <v>1153</v>
      </c>
      <c r="F369" t="s">
        <v>13</v>
      </c>
      <c r="J369" t="str">
        <f>VLOOKUP(A369,UFMT_CONVERSION!$A:$G,3,FALSE)</f>
        <v>MobileBankiing Response code conversion</v>
      </c>
      <c r="L369" t="str">
        <f t="shared" si="10"/>
        <v>Insert into UFMT_CONV_RULE (CONV_KEY, RULE_NUM, SRC_VALUE, DEST_VALUE, NEXT_KEY,  IS_DEFAULT) Values ('62', '15', 'M7', '910', '',  '0');</v>
      </c>
      <c r="M369" t="str">
        <f t="shared" si="12"/>
        <v>Update UFMT_CONV_RULE set (SRC_VALUE, DEST_VALUE, NEXT_KEY,  IS_DEFAULT) = (SELECT 'M7', '910', '',  '0' FROM DUAL) where CONV_KEY = '62' AND RULE_NUM = '15';</v>
      </c>
    </row>
    <row r="370" spans="1:13" x14ac:dyDescent="0.35">
      <c r="A370" t="s">
        <v>169</v>
      </c>
      <c r="B370" t="s">
        <v>12</v>
      </c>
      <c r="C370" s="2" t="s">
        <v>575</v>
      </c>
      <c r="D370" s="2" t="s">
        <v>224</v>
      </c>
      <c r="F370" t="s">
        <v>13</v>
      </c>
      <c r="J370" t="str">
        <f>VLOOKUP(A370,UFMT_CONVERSION!$A:$G,3,FALSE)</f>
        <v>SVT_NTWM_MSGTYPE to F70 (for NBC)</v>
      </c>
      <c r="L370" t="str">
        <f t="shared" si="10"/>
        <v>Insert into UFMT_CONV_RULE (CONV_KEY, RULE_NUM, SRC_VALUE, DEST_VALUE, NEXT_KEY,  IS_DEFAULT) Values ('63', '1', '270', '301', '',  '0');</v>
      </c>
      <c r="M370" t="str">
        <f t="shared" si="12"/>
        <v>Update UFMT_CONV_RULE set (SRC_VALUE, DEST_VALUE, NEXT_KEY,  IS_DEFAULT) = (SELECT '270', '301', '',  '0' FROM DUAL) where CONV_KEY = '63' AND RULE_NUM = '1';</v>
      </c>
    </row>
    <row r="371" spans="1:13" x14ac:dyDescent="0.35">
      <c r="A371" t="s">
        <v>169</v>
      </c>
      <c r="B371" t="s">
        <v>15</v>
      </c>
      <c r="C371" s="2" t="s">
        <v>164</v>
      </c>
      <c r="D371" s="2" t="s">
        <v>1155</v>
      </c>
      <c r="F371" t="s">
        <v>13</v>
      </c>
      <c r="J371" t="str">
        <f>VLOOKUP(A371,UFMT_CONVERSION!$A:$G,3,FALSE)</f>
        <v>SVT_NTWM_MSGTYPE to F70 (for NBC)</v>
      </c>
      <c r="L371" t="str">
        <f t="shared" si="10"/>
        <v>Insert into UFMT_CONV_RULE (CONV_KEY, RULE_NUM, SRC_VALUE, DEST_VALUE, NEXT_KEY,  IS_DEFAULT) Values ('63', '2', '61', '001', '',  '0');</v>
      </c>
      <c r="M371" t="str">
        <f t="shared" si="12"/>
        <v>Update UFMT_CONV_RULE set (SRC_VALUE, DEST_VALUE, NEXT_KEY,  IS_DEFAULT) = (SELECT '61', '001', '',  '0' FROM DUAL) where CONV_KEY = '63' AND RULE_NUM = '2';</v>
      </c>
    </row>
    <row r="372" spans="1:13" x14ac:dyDescent="0.35">
      <c r="A372" t="s">
        <v>169</v>
      </c>
      <c r="B372" t="s">
        <v>17</v>
      </c>
      <c r="C372" s="2" t="s">
        <v>167</v>
      </c>
      <c r="D372" s="2" t="s">
        <v>1156</v>
      </c>
      <c r="F372" t="s">
        <v>13</v>
      </c>
      <c r="J372" t="str">
        <f>VLOOKUP(A372,UFMT_CONVERSION!$A:$G,3,FALSE)</f>
        <v>SVT_NTWM_MSGTYPE to F70 (for NBC)</v>
      </c>
      <c r="L372" t="str">
        <f t="shared" si="10"/>
        <v>Insert into UFMT_CONV_RULE (CONV_KEY, RULE_NUM, SRC_VALUE, DEST_VALUE, NEXT_KEY,  IS_DEFAULT) Values ('63', '3', '62', '002', '',  '0');</v>
      </c>
      <c r="M372" t="str">
        <f t="shared" si="12"/>
        <v>Update UFMT_CONV_RULE set (SRC_VALUE, DEST_VALUE, NEXT_KEY,  IS_DEFAULT) = (SELECT '62', '002', '',  '0' FROM DUAL) where CONV_KEY = '63' AND RULE_NUM = '3';</v>
      </c>
    </row>
    <row r="373" spans="1:13" x14ac:dyDescent="0.35">
      <c r="A373" t="s">
        <v>169</v>
      </c>
      <c r="B373" t="s">
        <v>20</v>
      </c>
      <c r="C373" s="2" t="s">
        <v>288</v>
      </c>
      <c r="D373" s="2" t="s">
        <v>285</v>
      </c>
      <c r="F373" t="s">
        <v>13</v>
      </c>
      <c r="J373" t="str">
        <f>VLOOKUP(A373,UFMT_CONVERSION!$A:$G,3,FALSE)</f>
        <v>SVT_NTWM_MSGTYPE to F70 (for NBC)</v>
      </c>
      <c r="L373" t="str">
        <f t="shared" si="10"/>
        <v>Insert into UFMT_CONV_RULE (CONV_KEY, RULE_NUM, SRC_VALUE, DEST_VALUE, NEXT_KEY,  IS_DEFAULT) Values ('63', '4', '162', '161', '',  '0');</v>
      </c>
      <c r="M373" t="str">
        <f t="shared" si="12"/>
        <v>Update UFMT_CONV_RULE set (SRC_VALUE, DEST_VALUE, NEXT_KEY,  IS_DEFAULT) = (SELECT '162', '161', '',  '0' FROM DUAL) where CONV_KEY = '63' AND RULE_NUM = '4';</v>
      </c>
    </row>
    <row r="374" spans="1:13" x14ac:dyDescent="0.35">
      <c r="A374" t="s">
        <v>171</v>
      </c>
      <c r="B374" t="s">
        <v>12</v>
      </c>
      <c r="C374" s="2" t="s">
        <v>224</v>
      </c>
      <c r="D374" s="2" t="s">
        <v>575</v>
      </c>
      <c r="F374" t="s">
        <v>13</v>
      </c>
      <c r="J374" t="str">
        <f>VLOOKUP(A374,UFMT_CONVERSION!$A:$G,3,FALSE)</f>
        <v>F70 to trans_type (for NBC)</v>
      </c>
      <c r="L374" t="str">
        <f t="shared" si="10"/>
        <v>Insert into UFMT_CONV_RULE (CONV_KEY, RULE_NUM, SRC_VALUE, DEST_VALUE, NEXT_KEY,  IS_DEFAULT) Values ('64', '1', '301', '270', '',  '0');</v>
      </c>
      <c r="M374" t="str">
        <f t="shared" si="12"/>
        <v>Update UFMT_CONV_RULE set (SRC_VALUE, DEST_VALUE, NEXT_KEY,  IS_DEFAULT) = (SELECT '301', '270', '',  '0' FROM DUAL) where CONV_KEY = '64' AND RULE_NUM = '1';</v>
      </c>
    </row>
    <row r="375" spans="1:13" x14ac:dyDescent="0.35">
      <c r="A375" t="s">
        <v>171</v>
      </c>
      <c r="B375" t="s">
        <v>15</v>
      </c>
      <c r="C375" s="2" t="s">
        <v>12</v>
      </c>
      <c r="D375" s="2" t="s">
        <v>1157</v>
      </c>
      <c r="F375" t="s">
        <v>13</v>
      </c>
      <c r="J375" t="str">
        <f>VLOOKUP(A375,UFMT_CONVERSION!$A:$G,3,FALSE)</f>
        <v>F70 to trans_type (for NBC)</v>
      </c>
      <c r="L375" t="str">
        <f t="shared" si="10"/>
        <v>Insert into UFMT_CONV_RULE (CONV_KEY, RULE_NUM, SRC_VALUE, DEST_VALUE, NEXT_KEY,  IS_DEFAULT) Values ('64', '2', '1', '1011', '',  '0');</v>
      </c>
      <c r="M375" t="str">
        <f t="shared" si="12"/>
        <v>Update UFMT_CONV_RULE set (SRC_VALUE, DEST_VALUE, NEXT_KEY,  IS_DEFAULT) = (SELECT '1', '1011', '',  '0' FROM DUAL) where CONV_KEY = '64' AND RULE_NUM = '2';</v>
      </c>
    </row>
    <row r="376" spans="1:13" x14ac:dyDescent="0.35">
      <c r="A376" t="s">
        <v>171</v>
      </c>
      <c r="B376" t="s">
        <v>17</v>
      </c>
      <c r="C376" s="2" t="s">
        <v>15</v>
      </c>
      <c r="D376" s="2" t="s">
        <v>1158</v>
      </c>
      <c r="F376" t="s">
        <v>13</v>
      </c>
      <c r="J376" t="str">
        <f>VLOOKUP(A376,UFMT_CONVERSION!$A:$G,3,FALSE)</f>
        <v>F70 to trans_type (for NBC)</v>
      </c>
      <c r="L376" t="str">
        <f t="shared" si="10"/>
        <v>Insert into UFMT_CONV_RULE (CONV_KEY, RULE_NUM, SRC_VALUE, DEST_VALUE, NEXT_KEY,  IS_DEFAULT) Values ('64', '3', '2', '1017', '',  '0');</v>
      </c>
      <c r="M376" t="str">
        <f t="shared" si="12"/>
        <v>Update UFMT_CONV_RULE set (SRC_VALUE, DEST_VALUE, NEXT_KEY,  IS_DEFAULT) = (SELECT '2', '1017', '',  '0' FROM DUAL) where CONV_KEY = '64' AND RULE_NUM = '3';</v>
      </c>
    </row>
    <row r="377" spans="1:13" x14ac:dyDescent="0.35">
      <c r="A377" t="s">
        <v>171</v>
      </c>
      <c r="B377" t="s">
        <v>20</v>
      </c>
      <c r="C377" s="2" t="s">
        <v>285</v>
      </c>
      <c r="D377" s="2" t="s">
        <v>1159</v>
      </c>
      <c r="F377" t="s">
        <v>13</v>
      </c>
      <c r="J377" t="str">
        <f>VLOOKUP(A377,UFMT_CONVERSION!$A:$G,3,FALSE)</f>
        <v>F70 to trans_type (for NBC)</v>
      </c>
      <c r="L377" t="str">
        <f t="shared" si="10"/>
        <v>Insert into UFMT_CONV_RULE (CONV_KEY, RULE_NUM, SRC_VALUE, DEST_VALUE, NEXT_KEY,  IS_DEFAULT) Values ('64', '4', '161', '1071', '',  '0');</v>
      </c>
      <c r="M377" t="str">
        <f t="shared" si="12"/>
        <v>Update UFMT_CONV_RULE set (SRC_VALUE, DEST_VALUE, NEXT_KEY,  IS_DEFAULT) = (SELECT '161', '1071', '',  '0' FROM DUAL) where CONV_KEY = '64' AND RULE_NUM = '4';</v>
      </c>
    </row>
    <row r="378" spans="1:13" x14ac:dyDescent="0.35">
      <c r="A378" t="s">
        <v>153</v>
      </c>
      <c r="B378" t="s">
        <v>13</v>
      </c>
      <c r="C378" s="2"/>
      <c r="D378" s="2" t="s">
        <v>92</v>
      </c>
      <c r="F378" t="s">
        <v>12</v>
      </c>
      <c r="J378" t="str">
        <f>VLOOKUP(A378,UFMT_CONVERSION!$A:$G,3,FALSE)</f>
        <v>To RC mapping (for NBC)</v>
      </c>
      <c r="L378" t="str">
        <f t="shared" si="10"/>
        <v>Insert into UFMT_CONV_RULE (CONV_KEY, RULE_NUM, SRC_VALUE, DEST_VALUE, NEXT_KEY,  IS_DEFAULT) Values ('65', '0', '', '30', '',  '1');</v>
      </c>
      <c r="M378" t="str">
        <f t="shared" si="12"/>
        <v>Update UFMT_CONV_RULE set (SRC_VALUE, DEST_VALUE, NEXT_KEY,  IS_DEFAULT) = (SELECT '', '30', '',  '1' FROM DUAL) where CONV_KEY = '65' AND RULE_NUM = '0';</v>
      </c>
    </row>
    <row r="379" spans="1:13" x14ac:dyDescent="0.35">
      <c r="A379" t="s">
        <v>153</v>
      </c>
      <c r="B379" t="s">
        <v>12</v>
      </c>
      <c r="C379" s="2" t="s">
        <v>612</v>
      </c>
      <c r="D379" s="2" t="s">
        <v>181</v>
      </c>
      <c r="F379" t="s">
        <v>13</v>
      </c>
      <c r="J379" t="str">
        <f>VLOOKUP(A379,UFMT_CONVERSION!$A:$G,3,FALSE)</f>
        <v>To RC mapping (for NBC)</v>
      </c>
      <c r="L379" t="str">
        <f t="shared" si="10"/>
        <v>Insert into UFMT_CONV_RULE (CONV_KEY, RULE_NUM, SRC_VALUE, DEST_VALUE, NEXT_KEY,  IS_DEFAULT) Values ('65', '1', '-1', '00', '',  '0');</v>
      </c>
      <c r="M379" t="str">
        <f t="shared" si="12"/>
        <v>Update UFMT_CONV_RULE set (SRC_VALUE, DEST_VALUE, NEXT_KEY,  IS_DEFAULT) = (SELECT '-1', '00', '',  '0' FROM DUAL) where CONV_KEY = '65' AND RULE_NUM = '1';</v>
      </c>
    </row>
    <row r="380" spans="1:13" x14ac:dyDescent="0.35">
      <c r="A380" t="s">
        <v>153</v>
      </c>
      <c r="B380" t="s">
        <v>15</v>
      </c>
      <c r="C380" s="2" t="s">
        <v>1145</v>
      </c>
      <c r="D380" s="2" t="s">
        <v>47</v>
      </c>
      <c r="F380" t="s">
        <v>13</v>
      </c>
      <c r="J380" t="str">
        <f>VLOOKUP(A380,UFMT_CONVERSION!$A:$G,3,FALSE)</f>
        <v>To RC mapping (for NBC)</v>
      </c>
      <c r="L380" t="str">
        <f t="shared" si="10"/>
        <v>Insert into UFMT_CONV_RULE (CONV_KEY, RULE_NUM, SRC_VALUE, DEST_VALUE, NEXT_KEY,  IS_DEFAULT) Values ('65', '2', '909', '14', '',  '0');</v>
      </c>
      <c r="M380" t="str">
        <f t="shared" si="12"/>
        <v>Update UFMT_CONV_RULE set (SRC_VALUE, DEST_VALUE, NEXT_KEY,  IS_DEFAULT) = (SELECT '909', '14', '',  '0' FROM DUAL) where CONV_KEY = '65' AND RULE_NUM = '2';</v>
      </c>
    </row>
    <row r="381" spans="1:13" x14ac:dyDescent="0.35">
      <c r="A381" t="s">
        <v>153</v>
      </c>
      <c r="B381" t="s">
        <v>17</v>
      </c>
      <c r="C381" t="s">
        <v>1160</v>
      </c>
      <c r="D381" s="2" t="s">
        <v>119</v>
      </c>
      <c r="F381" t="s">
        <v>13</v>
      </c>
      <c r="J381" t="str">
        <f>VLOOKUP(A381,UFMT_CONVERSION!$A:$G,3,FALSE)</f>
        <v>To RC mapping (for NBC)</v>
      </c>
      <c r="L381" t="str">
        <f t="shared" si="10"/>
        <v>Insert into UFMT_CONV_RULE (CONV_KEY, RULE_NUM, SRC_VALUE, DEST_VALUE, NEXT_KEY,  IS_DEFAULT) Values ('65', '3', '936', '41', '',  '0');</v>
      </c>
      <c r="M381" t="str">
        <f t="shared" si="12"/>
        <v>Update UFMT_CONV_RULE set (SRC_VALUE, DEST_VALUE, NEXT_KEY,  IS_DEFAULT) = (SELECT '936', '41', '',  '0' FROM DUAL) where CONV_KEY = '65' AND RULE_NUM = '3';</v>
      </c>
    </row>
    <row r="382" spans="1:13" x14ac:dyDescent="0.35">
      <c r="A382" t="s">
        <v>153</v>
      </c>
      <c r="B382" t="s">
        <v>20</v>
      </c>
      <c r="C382" t="s">
        <v>1161</v>
      </c>
      <c r="D382" s="2" t="s">
        <v>125</v>
      </c>
      <c r="F382" t="s">
        <v>13</v>
      </c>
      <c r="J382" t="str">
        <f>VLOOKUP(A382,UFMT_CONVERSION!$A:$G,3,FALSE)</f>
        <v>To RC mapping (for NBC)</v>
      </c>
      <c r="L382" t="str">
        <f t="shared" si="10"/>
        <v>Insert into UFMT_CONV_RULE (CONV_KEY, RULE_NUM, SRC_VALUE, DEST_VALUE, NEXT_KEY,  IS_DEFAULT) Values ('65', '4', '847', '43', '',  '0');</v>
      </c>
      <c r="M382" t="str">
        <f t="shared" si="12"/>
        <v>Update UFMT_CONV_RULE set (SRC_VALUE, DEST_VALUE, NEXT_KEY,  IS_DEFAULT) = (SELECT '847', '43', '',  '0' FROM DUAL) where CONV_KEY = '65' AND RULE_NUM = '4';</v>
      </c>
    </row>
    <row r="383" spans="1:13" x14ac:dyDescent="0.35">
      <c r="A383" t="s">
        <v>153</v>
      </c>
      <c r="B383" t="s">
        <v>23</v>
      </c>
      <c r="C383" t="s">
        <v>1162</v>
      </c>
      <c r="D383" s="2" t="s">
        <v>109</v>
      </c>
      <c r="F383" t="s">
        <v>13</v>
      </c>
      <c r="J383" t="str">
        <f>VLOOKUP(A383,UFMT_CONVERSION!$A:$G,3,FALSE)</f>
        <v>To RC mapping (for NBC)</v>
      </c>
      <c r="L383" t="str">
        <f t="shared" si="10"/>
        <v>Insert into UFMT_CONV_RULE (CONV_KEY, RULE_NUM, SRC_VALUE, DEST_VALUE, NEXT_KEY,  IS_DEFAULT) Values ('65', '5', '861', '54', '',  '0');</v>
      </c>
      <c r="M383" t="str">
        <f t="shared" si="12"/>
        <v>Update UFMT_CONV_RULE set (SRC_VALUE, DEST_VALUE, NEXT_KEY,  IS_DEFAULT) = (SELECT '861', '54', '',  '0' FROM DUAL) where CONV_KEY = '65' AND RULE_NUM = '5';</v>
      </c>
    </row>
    <row r="384" spans="1:13" x14ac:dyDescent="0.35">
      <c r="A384" t="s">
        <v>153</v>
      </c>
      <c r="B384" t="s">
        <v>26</v>
      </c>
      <c r="C384" t="s">
        <v>1163</v>
      </c>
      <c r="D384" s="2" t="s">
        <v>109</v>
      </c>
      <c r="F384" t="s">
        <v>13</v>
      </c>
      <c r="J384" t="str">
        <f>VLOOKUP(A384,UFMT_CONVERSION!$A:$G,3,FALSE)</f>
        <v>To RC mapping (for NBC)</v>
      </c>
      <c r="L384" t="str">
        <f t="shared" si="10"/>
        <v>Insert into UFMT_CONV_RULE (CONV_KEY, RULE_NUM, SRC_VALUE, DEST_VALUE, NEXT_KEY,  IS_DEFAULT) Values ('65', '6', '906', '54', '',  '0');</v>
      </c>
      <c r="M384" t="str">
        <f t="shared" si="12"/>
        <v>Update UFMT_CONV_RULE set (SRC_VALUE, DEST_VALUE, NEXT_KEY,  IS_DEFAULT) = (SELECT '906', '54', '',  '0' FROM DUAL) where CONV_KEY = '65' AND RULE_NUM = '6';</v>
      </c>
    </row>
    <row r="385" spans="1:13" x14ac:dyDescent="0.35">
      <c r="A385" t="s">
        <v>153</v>
      </c>
      <c r="B385" t="s">
        <v>29</v>
      </c>
      <c r="C385" t="s">
        <v>1164</v>
      </c>
      <c r="D385" s="2" t="s">
        <v>50</v>
      </c>
      <c r="F385" t="s">
        <v>13</v>
      </c>
      <c r="J385" t="str">
        <f>VLOOKUP(A385,UFMT_CONVERSION!$A:$G,3,FALSE)</f>
        <v>To RC mapping (for NBC)</v>
      </c>
      <c r="L385" t="str">
        <f t="shared" si="10"/>
        <v>Insert into UFMT_CONV_RULE (CONV_KEY, RULE_NUM, SRC_VALUE, DEST_VALUE, NEXT_KEY,  IS_DEFAULT) Values ('65', '7', '828', '15', '',  '0');</v>
      </c>
      <c r="M385" t="str">
        <f t="shared" si="12"/>
        <v>Update UFMT_CONV_RULE set (SRC_VALUE, DEST_VALUE, NEXT_KEY,  IS_DEFAULT) = (SELECT '828', '15', '',  '0' FROM DUAL) where CONV_KEY = '65' AND RULE_NUM = '7';</v>
      </c>
    </row>
    <row r="386" spans="1:13" x14ac:dyDescent="0.35">
      <c r="A386" t="s">
        <v>153</v>
      </c>
      <c r="B386" t="s">
        <v>32</v>
      </c>
      <c r="C386" t="s">
        <v>1147</v>
      </c>
      <c r="D386" s="2" t="s">
        <v>111</v>
      </c>
      <c r="F386" t="s">
        <v>13</v>
      </c>
      <c r="J386" t="str">
        <f>VLOOKUP(A386,UFMT_CONVERSION!$A:$G,3,FALSE)</f>
        <v>To RC mapping (for NBC)</v>
      </c>
      <c r="L386" t="str">
        <f t="shared" si="10"/>
        <v>Insert into UFMT_CONV_RULE (CONV_KEY, RULE_NUM, SRC_VALUE, DEST_VALUE, NEXT_KEY,  IS_DEFAULT) Values ('65', '8', '901', '55', '',  '0');</v>
      </c>
      <c r="M386" t="str">
        <f t="shared" si="12"/>
        <v>Update UFMT_CONV_RULE set (SRC_VALUE, DEST_VALUE, NEXT_KEY,  IS_DEFAULT) = (SELECT '901', '55', '',  '0' FROM DUAL) where CONV_KEY = '65' AND RULE_NUM = '8';</v>
      </c>
    </row>
    <row r="387" spans="1:13" x14ac:dyDescent="0.35">
      <c r="A387" t="s">
        <v>153</v>
      </c>
      <c r="B387" t="s">
        <v>35</v>
      </c>
      <c r="C387" t="s">
        <v>1165</v>
      </c>
      <c r="D387" s="2" t="s">
        <v>164</v>
      </c>
      <c r="F387" t="s">
        <v>13</v>
      </c>
      <c r="J387" t="str">
        <f>VLOOKUP(A387,UFMT_CONVERSION!$A:$G,3,FALSE)</f>
        <v>To RC mapping (for NBC)</v>
      </c>
      <c r="L387" t="str">
        <f t="shared" si="10"/>
        <v>Insert into UFMT_CONV_RULE (CONV_KEY, RULE_NUM, SRC_VALUE, DEST_VALUE, NEXT_KEY,  IS_DEFAULT) Values ('65', '9', '917', '61', '',  '0');</v>
      </c>
      <c r="M387" t="str">
        <f t="shared" si="12"/>
        <v>Update UFMT_CONV_RULE set (SRC_VALUE, DEST_VALUE, NEXT_KEY,  IS_DEFAULT) = (SELECT '917', '61', '',  '0' FROM DUAL) where CONV_KEY = '65' AND RULE_NUM = '9';</v>
      </c>
    </row>
    <row r="388" spans="1:13" x14ac:dyDescent="0.35">
      <c r="A388" t="s">
        <v>153</v>
      </c>
      <c r="B388" t="s">
        <v>37</v>
      </c>
      <c r="C388" t="s">
        <v>1166</v>
      </c>
      <c r="D388" s="2" t="s">
        <v>164</v>
      </c>
      <c r="F388" t="s">
        <v>13</v>
      </c>
      <c r="J388" t="str">
        <f>VLOOKUP(A388,UFMT_CONVERSION!$A:$G,3,FALSE)</f>
        <v>To RC mapping (for NBC)</v>
      </c>
      <c r="L388" t="str">
        <f t="shared" ref="L388:L452" si="13">"Insert into UFMT_CONV_RULE (CONV_KEY, RULE_NUM, SRC_VALUE, DEST_VALUE, NEXT_KEY,  IS_DEFAULT) Values ('"&amp;A388&amp;"', '"&amp;B388&amp;"', '"&amp;C388&amp;"', '"&amp;D388&amp;"', '"&amp;E388&amp;"',  '"&amp;F388&amp;"');"</f>
        <v>Insert into UFMT_CONV_RULE (CONV_KEY, RULE_NUM, SRC_VALUE, DEST_VALUE, NEXT_KEY,  IS_DEFAULT) Values ('65', '10', '817', '61', '',  '0');</v>
      </c>
      <c r="M388" t="str">
        <f t="shared" si="12"/>
        <v>Update UFMT_CONV_RULE set (SRC_VALUE, DEST_VALUE, NEXT_KEY,  IS_DEFAULT) = (SELECT '817', '61', '',  '0' FROM DUAL) where CONV_KEY = '65' AND RULE_NUM = '10';</v>
      </c>
    </row>
    <row r="389" spans="1:13" x14ac:dyDescent="0.35">
      <c r="A389" t="s">
        <v>153</v>
      </c>
      <c r="B389" t="s">
        <v>40</v>
      </c>
      <c r="C389" t="s">
        <v>900</v>
      </c>
      <c r="D389" s="2" t="s">
        <v>167</v>
      </c>
      <c r="F389" t="s">
        <v>13</v>
      </c>
      <c r="J389" t="str">
        <f>VLOOKUP(A389,UFMT_CONVERSION!$A:$G,3,FALSE)</f>
        <v>To RC mapping (for NBC)</v>
      </c>
      <c r="L389" t="str">
        <f t="shared" si="13"/>
        <v>Insert into UFMT_CONV_RULE (CONV_KEY, RULE_NUM, SRC_VALUE, DEST_VALUE, NEXT_KEY,  IS_DEFAULT) Values ('65', '11', '804', '62', '',  '0');</v>
      </c>
      <c r="M389" t="str">
        <f t="shared" si="12"/>
        <v>Update UFMT_CONV_RULE set (SRC_VALUE, DEST_VALUE, NEXT_KEY,  IS_DEFAULT) = (SELECT '804', '62', '',  '0' FROM DUAL) where CONV_KEY = '65' AND RULE_NUM = '11';</v>
      </c>
    </row>
    <row r="390" spans="1:13" x14ac:dyDescent="0.35">
      <c r="A390" t="s">
        <v>153</v>
      </c>
      <c r="B390" t="s">
        <v>42</v>
      </c>
      <c r="C390" t="s">
        <v>902</v>
      </c>
      <c r="D390" s="2" t="s">
        <v>153</v>
      </c>
      <c r="F390" t="s">
        <v>13</v>
      </c>
      <c r="J390" t="str">
        <f>VLOOKUP(A390,UFMT_CONVERSION!$A:$G,3,FALSE)</f>
        <v>To RC mapping (for NBC)</v>
      </c>
      <c r="L390" t="str">
        <f t="shared" si="13"/>
        <v>Insert into UFMT_CONV_RULE (CONV_KEY, RULE_NUM, SRC_VALUE, DEST_VALUE, NEXT_KEY,  IS_DEFAULT) Values ('65', '12', '814', '65', '',  '0');</v>
      </c>
      <c r="M390" t="str">
        <f t="shared" si="12"/>
        <v>Update UFMT_CONV_RULE set (SRC_VALUE, DEST_VALUE, NEXT_KEY,  IS_DEFAULT) = (SELECT '814', '65', '',  '0' FROM DUAL) where CONV_KEY = '65' AND RULE_NUM = '12';</v>
      </c>
    </row>
    <row r="391" spans="1:13" x14ac:dyDescent="0.35">
      <c r="A391" t="s">
        <v>153</v>
      </c>
      <c r="B391" t="s">
        <v>44</v>
      </c>
      <c r="C391" t="s">
        <v>1167</v>
      </c>
      <c r="D391" s="2" t="s">
        <v>57</v>
      </c>
      <c r="F391" t="s">
        <v>13</v>
      </c>
      <c r="J391" t="str">
        <f>VLOOKUP(A391,UFMT_CONVERSION!$A:$G,3,FALSE)</f>
        <v>To RC mapping (for NBC)</v>
      </c>
      <c r="L391" t="str">
        <f t="shared" si="13"/>
        <v>Insert into UFMT_CONV_RULE (CONV_KEY, RULE_NUM, SRC_VALUE, DEST_VALUE, NEXT_KEY,  IS_DEFAULT) Values ('65', '13', '904', '75', '',  '0');</v>
      </c>
      <c r="M391" t="str">
        <f t="shared" si="12"/>
        <v>Update UFMT_CONV_RULE set (SRC_VALUE, DEST_VALUE, NEXT_KEY,  IS_DEFAULT) = (SELECT '904', '75', '',  '0' FROM DUAL) where CONV_KEY = '65' AND RULE_NUM = '13';</v>
      </c>
    </row>
    <row r="392" spans="1:13" x14ac:dyDescent="0.35">
      <c r="A392" t="s">
        <v>153</v>
      </c>
      <c r="B392" t="s">
        <v>47</v>
      </c>
      <c r="C392" t="s">
        <v>1168</v>
      </c>
      <c r="D392" s="2" t="s">
        <v>109</v>
      </c>
      <c r="F392" t="s">
        <v>13</v>
      </c>
      <c r="J392" t="str">
        <f>VLOOKUP(A392,UFMT_CONVERSION!$A:$G,3,FALSE)</f>
        <v>To RC mapping (for NBC)</v>
      </c>
      <c r="L392" t="str">
        <f t="shared" si="13"/>
        <v>Insert into UFMT_CONV_RULE (CONV_KEY, RULE_NUM, SRC_VALUE, DEST_VALUE, NEXT_KEY,  IS_DEFAULT) Values ('65', '14', '819', '54', '',  '0');</v>
      </c>
      <c r="M392" t="str">
        <f t="shared" si="12"/>
        <v>Update UFMT_CONV_RULE set (SRC_VALUE, DEST_VALUE, NEXT_KEY,  IS_DEFAULT) = (SELECT '819', '54', '',  '0' FROM DUAL) where CONV_KEY = '65' AND RULE_NUM = '14';</v>
      </c>
    </row>
    <row r="393" spans="1:13" x14ac:dyDescent="0.35">
      <c r="A393" t="s">
        <v>153</v>
      </c>
      <c r="B393" t="s">
        <v>50</v>
      </c>
      <c r="C393" t="s">
        <v>862</v>
      </c>
      <c r="D393" s="2" t="s">
        <v>142</v>
      </c>
      <c r="F393" t="s">
        <v>13</v>
      </c>
      <c r="J393" t="str">
        <f>VLOOKUP(A393,UFMT_CONVERSION!$A:$G,3,FALSE)</f>
        <v>To RC mapping (for NBC)</v>
      </c>
      <c r="L393" t="str">
        <f t="shared" si="13"/>
        <v>Insert into UFMT_CONV_RULE (CONV_KEY, RULE_NUM, SRC_VALUE, DEST_VALUE, NEXT_KEY,  IS_DEFAULT) Values ('65', '15', '915', '51', '',  '0');</v>
      </c>
      <c r="M393" t="str">
        <f t="shared" si="12"/>
        <v>Update UFMT_CONV_RULE set (SRC_VALUE, DEST_VALUE, NEXT_KEY,  IS_DEFAULT) = (SELECT '915', '51', '',  '0' FROM DUAL) where CONV_KEY = '65' AND RULE_NUM = '15';</v>
      </c>
    </row>
    <row r="394" spans="1:13" x14ac:dyDescent="0.35">
      <c r="A394" t="s">
        <v>156</v>
      </c>
      <c r="B394" t="s">
        <v>12</v>
      </c>
      <c r="D394" s="2" t="s">
        <v>1169</v>
      </c>
      <c r="E394" t="s">
        <v>180</v>
      </c>
      <c r="F394" t="s">
        <v>12</v>
      </c>
      <c r="J394" t="str">
        <f>VLOOKUP(A394,UFMT_CONVERSION!$A:$G,3,FALSE)</f>
        <v>From F7 (MMDDhhmmss) to date (YYYYMMDD)</v>
      </c>
      <c r="L394" t="str">
        <f t="shared" si="13"/>
        <v>Insert into UFMT_CONV_RULE (CONV_KEY, RULE_NUM, SRC_VALUE, DEST_VALUE, NEXT_KEY,  IS_DEFAULT) Values ('67', '1', '', '{-1}/1000000', '68',  '1');</v>
      </c>
      <c r="M394" t="str">
        <f t="shared" si="12"/>
        <v>Update UFMT_CONV_RULE set (SRC_VALUE, DEST_VALUE, NEXT_KEY,  IS_DEFAULT) = (SELECT '', '{-1}/1000000', '68',  '1' FROM DUAL) where CONV_KEY = '67' AND RULE_NUM = '1';</v>
      </c>
    </row>
    <row r="395" spans="1:13" x14ac:dyDescent="0.35">
      <c r="A395" t="s">
        <v>180</v>
      </c>
      <c r="B395" t="s">
        <v>12</v>
      </c>
      <c r="D395" s="2" t="s">
        <v>12</v>
      </c>
      <c r="F395" t="s">
        <v>12</v>
      </c>
      <c r="J395" t="str">
        <f>VLOOKUP(A395,UFMT_CONVERSION!$A:$G,3,FALSE)</f>
        <v>MMDD to YYYYMMDD</v>
      </c>
      <c r="L395" t="str">
        <f t="shared" si="13"/>
        <v>Insert into UFMT_CONV_RULE (CONV_KEY, RULE_NUM, SRC_VALUE, DEST_VALUE, NEXT_KEY,  IS_DEFAULT) Values ('68', '1', '', '1', '',  '1');</v>
      </c>
      <c r="M395" t="str">
        <f t="shared" si="12"/>
        <v>Update UFMT_CONV_RULE set (SRC_VALUE, DEST_VALUE, NEXT_KEY,  IS_DEFAULT) = (SELECT '', '1', '',  '1' FROM DUAL) where CONV_KEY = '68' AND RULE_NUM = '1';</v>
      </c>
    </row>
    <row r="396" spans="1:13" x14ac:dyDescent="0.35">
      <c r="A396" t="s">
        <v>183</v>
      </c>
      <c r="B396" t="s">
        <v>12</v>
      </c>
      <c r="D396" s="2" t="s">
        <v>15</v>
      </c>
      <c r="F396" t="s">
        <v>12</v>
      </c>
      <c r="J396" t="str">
        <f>VLOOKUP(A396,UFMT_CONVERSION!$A:$G,3,FALSE)</f>
        <v>YYYYMMDD to MMDD</v>
      </c>
      <c r="L396" t="str">
        <f t="shared" si="13"/>
        <v>Insert into UFMT_CONV_RULE (CONV_KEY, RULE_NUM, SRC_VALUE, DEST_VALUE, NEXT_KEY,  IS_DEFAULT) Values ('69', '1', '', '2', '',  '1');</v>
      </c>
      <c r="M396" t="str">
        <f t="shared" si="12"/>
        <v>Update UFMT_CONV_RULE set (SRC_VALUE, DEST_VALUE, NEXT_KEY,  IS_DEFAULT) = (SELECT '', '2', '',  '1' FROM DUAL) where CONV_KEY = '69' AND RULE_NUM = '1';</v>
      </c>
    </row>
    <row r="397" spans="1:13" x14ac:dyDescent="0.35">
      <c r="A397" t="s">
        <v>185</v>
      </c>
      <c r="B397" t="s">
        <v>12</v>
      </c>
      <c r="D397" t="s">
        <v>1170</v>
      </c>
      <c r="E397" t="s">
        <v>188</v>
      </c>
      <c r="F397" t="s">
        <v>12</v>
      </c>
      <c r="J397" t="str">
        <f>VLOOKUP(A397,UFMT_CONVERSION!$A:$G,3,FALSE)</f>
        <v>Prcode-&gt;trans_type(NBC)(field extract)</v>
      </c>
      <c r="L397" t="str">
        <f t="shared" si="13"/>
        <v>Insert into UFMT_CONV_RULE (CONV_KEY, RULE_NUM, SRC_VALUE, DEST_VALUE, NEXT_KEY,  IS_DEFAULT) Values ('70', '1', '', '{2:L}', '71',  '1');</v>
      </c>
      <c r="M397" t="str">
        <f t="shared" si="12"/>
        <v>Update UFMT_CONV_RULE set (SRC_VALUE, DEST_VALUE, NEXT_KEY,  IS_DEFAULT) = (SELECT '', '{2:L}', '71',  '1' FROM DUAL) where CONV_KEY = '70' AND RULE_NUM = '1';</v>
      </c>
    </row>
    <row r="398" spans="1:13" x14ac:dyDescent="0.35">
      <c r="A398" t="s">
        <v>188</v>
      </c>
      <c r="B398" t="s">
        <v>12</v>
      </c>
      <c r="C398" s="2" t="s">
        <v>181</v>
      </c>
      <c r="D398" t="s">
        <v>845</v>
      </c>
      <c r="F398" t="s">
        <v>13</v>
      </c>
      <c r="J398" t="str">
        <f>VLOOKUP(A398,UFMT_CONVERSION!$A:$G,3,FALSE)</f>
        <v>Prcode-&gt;trans_type(NBC)(mapping)</v>
      </c>
      <c r="L398" t="str">
        <f t="shared" si="13"/>
        <v>Insert into UFMT_CONV_RULE (CONV_KEY, RULE_NUM, SRC_VALUE, DEST_VALUE, NEXT_KEY,  IS_DEFAULT) Values ('71', '1', '00', '774', '',  '0');</v>
      </c>
      <c r="M398" t="str">
        <f t="shared" si="12"/>
        <v>Update UFMT_CONV_RULE set (SRC_VALUE, DEST_VALUE, NEXT_KEY,  IS_DEFAULT) = (SELECT '00', '774', '',  '0' FROM DUAL) where CONV_KEY = '71' AND RULE_NUM = '1';</v>
      </c>
    </row>
    <row r="399" spans="1:13" x14ac:dyDescent="0.35">
      <c r="A399" t="s">
        <v>188</v>
      </c>
      <c r="B399" t="s">
        <v>15</v>
      </c>
      <c r="C399" s="2" t="s">
        <v>848</v>
      </c>
      <c r="D399" t="s">
        <v>397</v>
      </c>
      <c r="F399" t="s">
        <v>13</v>
      </c>
      <c r="J399" t="str">
        <f>VLOOKUP(A399,UFMT_CONVERSION!$A:$G,3,FALSE)</f>
        <v>Prcode-&gt;trans_type(NBC)(mapping)</v>
      </c>
      <c r="L399" t="str">
        <f t="shared" si="13"/>
        <v>Insert into UFMT_CONV_RULE (CONV_KEY, RULE_NUM, SRC_VALUE, DEST_VALUE, NEXT_KEY,  IS_DEFAULT) Values ('71', '2', '01', '700', '',  '0');</v>
      </c>
      <c r="M399" t="str">
        <f t="shared" si="12"/>
        <v>Update UFMT_CONV_RULE set (SRC_VALUE, DEST_VALUE, NEXT_KEY,  IS_DEFAULT) = (SELECT '01', '700', '',  '0' FROM DUAL) where CONV_KEY = '71' AND RULE_NUM = '2';</v>
      </c>
    </row>
    <row r="400" spans="1:13" x14ac:dyDescent="0.35">
      <c r="A400" t="s">
        <v>188</v>
      </c>
      <c r="B400" t="s">
        <v>17</v>
      </c>
      <c r="C400" s="2" t="s">
        <v>92</v>
      </c>
      <c r="D400" t="s">
        <v>846</v>
      </c>
      <c r="F400" t="s">
        <v>13</v>
      </c>
      <c r="J400" t="str">
        <f>VLOOKUP(A400,UFMT_CONVERSION!$A:$G,3,FALSE)</f>
        <v>Prcode-&gt;trans_type(NBC)(mapping)</v>
      </c>
      <c r="L400" t="str">
        <f t="shared" si="13"/>
        <v>Insert into UFMT_CONV_RULE (CONV_KEY, RULE_NUM, SRC_VALUE, DEST_VALUE, NEXT_KEY,  IS_DEFAULT) Values ('71', '3', '30', '702', '',  '0');</v>
      </c>
      <c r="M400" t="str">
        <f t="shared" si="12"/>
        <v>Update UFMT_CONV_RULE set (SRC_VALUE, DEST_VALUE, NEXT_KEY,  IS_DEFAULT) = (SELECT '30', '702', '',  '0' FROM DUAL) where CONV_KEY = '71' AND RULE_NUM = '3';</v>
      </c>
    </row>
    <row r="401" spans="1:13" x14ac:dyDescent="0.35">
      <c r="A401" t="s">
        <v>188</v>
      </c>
      <c r="B401" t="s">
        <v>20</v>
      </c>
      <c r="C401" s="2" t="s">
        <v>93</v>
      </c>
      <c r="D401" t="s">
        <v>439</v>
      </c>
      <c r="F401" t="s">
        <v>13</v>
      </c>
      <c r="J401" t="str">
        <f>VLOOKUP(A401,UFMT_CONVERSION!$A:$G,3,FALSE)</f>
        <v>Prcode-&gt;trans_type(NBC)(mapping)</v>
      </c>
      <c r="L401" t="str">
        <f t="shared" si="13"/>
        <v>Insert into UFMT_CONV_RULE (CONV_KEY, RULE_NUM, SRC_VALUE, DEST_VALUE, NEXT_KEY,  IS_DEFAULT) Values ('71', '4', '35', '704', '',  '0');</v>
      </c>
      <c r="M401" t="str">
        <f t="shared" si="12"/>
        <v>Update UFMT_CONV_RULE set (SRC_VALUE, DEST_VALUE, NEXT_KEY,  IS_DEFAULT) = (SELECT '35', '704', '',  '0' FROM DUAL) where CONV_KEY = '71' AND RULE_NUM = '4';</v>
      </c>
    </row>
    <row r="402" spans="1:13" x14ac:dyDescent="0.35">
      <c r="A402" t="s">
        <v>188</v>
      </c>
      <c r="B402" t="s">
        <v>23</v>
      </c>
      <c r="C402" s="2" t="s">
        <v>239</v>
      </c>
      <c r="D402" t="s">
        <v>570</v>
      </c>
      <c r="F402" t="s">
        <v>13</v>
      </c>
      <c r="J402" t="str">
        <f>VLOOKUP(A402,UFMT_CONVERSION!$A:$G,3,FALSE)</f>
        <v>Prcode-&gt;trans_type(NBC)(mapping)</v>
      </c>
      <c r="L402" t="str">
        <f t="shared" si="13"/>
        <v>Insert into UFMT_CONV_RULE (CONV_KEY, RULE_NUM, SRC_VALUE, DEST_VALUE, NEXT_KEY,  IS_DEFAULT) Values ('71', '5', '92', '752', '',  '0');</v>
      </c>
      <c r="M402" t="str">
        <f t="shared" si="12"/>
        <v>Update UFMT_CONV_RULE set (SRC_VALUE, DEST_VALUE, NEXT_KEY,  IS_DEFAULT) = (SELECT '92', '752', '',  '0' FROM DUAL) where CONV_KEY = '71' AND RULE_NUM = '5';</v>
      </c>
    </row>
    <row r="403" spans="1:13" x14ac:dyDescent="0.35">
      <c r="A403" t="s">
        <v>188</v>
      </c>
      <c r="B403" t="s">
        <v>26</v>
      </c>
      <c r="C403" s="2" t="s">
        <v>102</v>
      </c>
      <c r="D403" t="s">
        <v>482</v>
      </c>
      <c r="F403" t="s">
        <v>13</v>
      </c>
      <c r="J403" t="str">
        <f>VLOOKUP(A403,UFMT_CONVERSION!$A:$G,3,FALSE)</f>
        <v>Prcode-&gt;trans_type(NBC)(mapping)</v>
      </c>
      <c r="L403" t="str">
        <f t="shared" si="13"/>
        <v>Insert into UFMT_CONV_RULE (CONV_KEY, RULE_NUM, SRC_VALUE, DEST_VALUE, NEXT_KEY,  IS_DEFAULT) Values ('71', '6', '39', '430', '',  '0');</v>
      </c>
      <c r="M403" t="str">
        <f t="shared" si="12"/>
        <v>Update UFMT_CONV_RULE set (SRC_VALUE, DEST_VALUE, NEXT_KEY,  IS_DEFAULT) = (SELECT '39', '430', '',  '0' FROM DUAL) where CONV_KEY = '71' AND RULE_NUM = '6';</v>
      </c>
    </row>
    <row r="404" spans="1:13" x14ac:dyDescent="0.35">
      <c r="A404" t="s">
        <v>188</v>
      </c>
      <c r="B404" t="s">
        <v>29</v>
      </c>
      <c r="C404" s="2" t="s">
        <v>117</v>
      </c>
      <c r="D404" t="s">
        <v>283</v>
      </c>
      <c r="F404" t="s">
        <v>13</v>
      </c>
      <c r="J404" t="str">
        <f>VLOOKUP(A404,UFMT_CONVERSION!$A:$G,3,FALSE)</f>
        <v>Prcode-&gt;trans_type(NBC)(mapping)</v>
      </c>
      <c r="L404" t="str">
        <f t="shared" si="13"/>
        <v>Insert into UFMT_CONV_RULE (CONV_KEY, RULE_NUM, SRC_VALUE, DEST_VALUE, NEXT_KEY,  IS_DEFAULT) Values ('71', '7', '40', '689', '',  '0');</v>
      </c>
      <c r="M404" t="str">
        <f t="shared" si="12"/>
        <v>Update UFMT_CONV_RULE set (SRC_VALUE, DEST_VALUE, NEXT_KEY,  IS_DEFAULT) = (SELECT '40', '689', '',  '0' FROM DUAL) where CONV_KEY = '71' AND RULE_NUM = '7';</v>
      </c>
    </row>
    <row r="405" spans="1:13" x14ac:dyDescent="0.35">
      <c r="A405" t="s">
        <v>188</v>
      </c>
      <c r="B405" t="s">
        <v>32</v>
      </c>
      <c r="C405" s="2" t="s">
        <v>119</v>
      </c>
      <c r="D405" t="s">
        <v>507</v>
      </c>
      <c r="F405" t="s">
        <v>13</v>
      </c>
      <c r="J405" t="str">
        <f>VLOOKUP(A405,UFMT_CONVERSION!$A:$G,3,FALSE)</f>
        <v>Prcode-&gt;trans_type(NBC)(mapping)</v>
      </c>
      <c r="L405" t="str">
        <f t="shared" si="13"/>
        <v>Insert into UFMT_CONV_RULE (CONV_KEY, RULE_NUM, SRC_VALUE, DEST_VALUE, NEXT_KEY,  IS_DEFAULT) Values ('71', '8', '41', '610', '',  '0');</v>
      </c>
      <c r="M405" t="str">
        <f t="shared" si="12"/>
        <v>Update UFMT_CONV_RULE set (SRC_VALUE, DEST_VALUE, NEXT_KEY,  IS_DEFAULT) = (SELECT '41', '610', '',  '0' FROM DUAL) where CONV_KEY = '71' AND RULE_NUM = '8';</v>
      </c>
    </row>
    <row r="406" spans="1:13" x14ac:dyDescent="0.35">
      <c r="A406" t="s">
        <v>188</v>
      </c>
      <c r="B406" t="s">
        <v>35</v>
      </c>
      <c r="C406" s="2" t="s">
        <v>122</v>
      </c>
      <c r="D406" t="s">
        <v>585</v>
      </c>
      <c r="F406" t="s">
        <v>13</v>
      </c>
      <c r="J406" t="str">
        <f>VLOOKUP(A406,UFMT_CONVERSION!$A:$G,3,FALSE)</f>
        <v>Prcode-&gt;trans_type(NBC)(mapping)</v>
      </c>
      <c r="L406" t="str">
        <f t="shared" si="13"/>
        <v>Insert into UFMT_CONV_RULE (CONV_KEY, RULE_NUM, SRC_VALUE, DEST_VALUE, NEXT_KEY,  IS_DEFAULT) Values ('71', '9', '42', '621', '',  '0');</v>
      </c>
      <c r="M406" t="str">
        <f t="shared" si="12"/>
        <v>Update UFMT_CONV_RULE set (SRC_VALUE, DEST_VALUE, NEXT_KEY,  IS_DEFAULT) = (SELECT '42', '621', '',  '0' FROM DUAL) where CONV_KEY = '71' AND RULE_NUM = '9';</v>
      </c>
    </row>
    <row r="407" spans="1:13" x14ac:dyDescent="0.35">
      <c r="A407" t="s">
        <v>188</v>
      </c>
      <c r="B407" t="s">
        <v>37</v>
      </c>
      <c r="C407" s="2" t="s">
        <v>136</v>
      </c>
      <c r="D407" t="s">
        <v>507</v>
      </c>
      <c r="F407" t="s">
        <v>13</v>
      </c>
      <c r="J407" t="str">
        <f>VLOOKUP(A407,UFMT_CONVERSION!$A:$G,3,FALSE)</f>
        <v>Prcode-&gt;trans_type(NBC)(mapping)</v>
      </c>
      <c r="L407" t="str">
        <f t="shared" si="13"/>
        <v>Insert into UFMT_CONV_RULE (CONV_KEY, RULE_NUM, SRC_VALUE, DEST_VALUE, NEXT_KEY,  IS_DEFAULT) Values ('71', '10', '48', '610', '',  '0');</v>
      </c>
      <c r="M407" t="str">
        <f t="shared" si="12"/>
        <v>Update UFMT_CONV_RULE set (SRC_VALUE, DEST_VALUE, NEXT_KEY,  IS_DEFAULT) = (SELECT '48', '610', '',  '0' FROM DUAL) where CONV_KEY = '71' AND RULE_NUM = '10';</v>
      </c>
    </row>
    <row r="408" spans="1:13" x14ac:dyDescent="0.35">
      <c r="A408" t="s">
        <v>188</v>
      </c>
      <c r="B408" t="s">
        <v>40</v>
      </c>
      <c r="C408" s="2" t="s">
        <v>65</v>
      </c>
      <c r="D408" t="s">
        <v>597</v>
      </c>
      <c r="F408" t="s">
        <v>13</v>
      </c>
      <c r="J408" t="str">
        <f>VLOOKUP(A408,UFMT_CONVERSION!$A:$G,3,FALSE)</f>
        <v>Prcode-&gt;trans_type(NBC)(mapping)</v>
      </c>
      <c r="L408" t="str">
        <f t="shared" si="13"/>
        <v>Insert into UFMT_CONV_RULE (CONV_KEY, RULE_NUM, SRC_VALUE, DEST_VALUE, NEXT_KEY,  IS_DEFAULT) Values ('71', '11', '20', '775', '',  '0');</v>
      </c>
      <c r="M408" t="str">
        <f t="shared" si="12"/>
        <v>Update UFMT_CONV_RULE set (SRC_VALUE, DEST_VALUE, NEXT_KEY,  IS_DEFAULT) = (SELECT '20', '775', '',  '0' FROM DUAL) where CONV_KEY = '71' AND RULE_NUM = '11';</v>
      </c>
    </row>
    <row r="409" spans="1:13" x14ac:dyDescent="0.35">
      <c r="A409" t="s">
        <v>188</v>
      </c>
      <c r="B409" t="s">
        <v>42</v>
      </c>
      <c r="C409" s="2" t="s">
        <v>38</v>
      </c>
      <c r="D409" t="s">
        <v>582</v>
      </c>
      <c r="F409" t="s">
        <v>13</v>
      </c>
      <c r="J409" t="str">
        <f>VLOOKUP(A409,UFMT_CONVERSION!$A:$G,3,FALSE)</f>
        <v>Prcode-&gt;trans_type(NBC)(mapping)</v>
      </c>
      <c r="L409" t="str">
        <f t="shared" si="13"/>
        <v>Insert into UFMT_CONV_RULE (CONV_KEY, RULE_NUM, SRC_VALUE, DEST_VALUE, NEXT_KEY,  IS_DEFAULT) Values ('71', '12', '94', '751', '',  '0');</v>
      </c>
      <c r="M409" t="str">
        <f t="shared" si="12"/>
        <v>Update UFMT_CONV_RULE set (SRC_VALUE, DEST_VALUE, NEXT_KEY,  IS_DEFAULT) = (SELECT '94', '751', '',  '0' FROM DUAL) where CONV_KEY = '71' AND RULE_NUM = '12';</v>
      </c>
    </row>
    <row r="410" spans="1:13" x14ac:dyDescent="0.35">
      <c r="A410" t="s">
        <v>191</v>
      </c>
      <c r="B410" t="s">
        <v>12</v>
      </c>
      <c r="D410" t="s">
        <v>1171</v>
      </c>
      <c r="F410" t="s">
        <v>12</v>
      </c>
      <c r="J410" t="str">
        <f>VLOOKUP(A410,UFMT_CONVERSION!$A:$G,3,FALSE)</f>
        <v>F43 -&gt; Name (NBC)</v>
      </c>
      <c r="L410" t="str">
        <f t="shared" si="13"/>
        <v>Insert into UFMT_CONV_RULE (CONV_KEY, RULE_NUM, SRC_VALUE, DEST_VALUE, NEXT_KEY,  IS_DEFAULT) Values ('72', '1', '', '{22:L}', '',  '1');</v>
      </c>
      <c r="M410" t="str">
        <f t="shared" si="12"/>
        <v>Update UFMT_CONV_RULE set (SRC_VALUE, DEST_VALUE, NEXT_KEY,  IS_DEFAULT) = (SELECT '', '{22:L}', '',  '1' FROM DUAL) where CONV_KEY = '72' AND RULE_NUM = '1';</v>
      </c>
    </row>
    <row r="411" spans="1:13" x14ac:dyDescent="0.35">
      <c r="A411" t="s">
        <v>194</v>
      </c>
      <c r="B411" t="s">
        <v>12</v>
      </c>
      <c r="D411" t="s">
        <v>1172</v>
      </c>
      <c r="F411" t="s">
        <v>12</v>
      </c>
      <c r="J411" t="str">
        <f>VLOOKUP(A411,UFMT_CONVERSION!$A:$G,3,FALSE)</f>
        <v>F43 -&gt; City (NBC)</v>
      </c>
      <c r="L411" t="str">
        <f t="shared" si="13"/>
        <v>Insert into UFMT_CONV_RULE (CONV_KEY, RULE_NUM, SRC_VALUE, DEST_VALUE, NEXT_KEY,  IS_DEFAULT) Values ('73', '1', '', '{13:L:24}', '',  '1');</v>
      </c>
      <c r="M411" t="str">
        <f t="shared" si="12"/>
        <v>Update UFMT_CONV_RULE set (SRC_VALUE, DEST_VALUE, NEXT_KEY,  IS_DEFAULT) = (SELECT '', '{13:L:24}', '',  '1' FROM DUAL) where CONV_KEY = '73' AND RULE_NUM = '1';</v>
      </c>
    </row>
    <row r="412" spans="1:13" x14ac:dyDescent="0.35">
      <c r="A412" t="s">
        <v>196</v>
      </c>
      <c r="B412" t="s">
        <v>12</v>
      </c>
      <c r="D412" t="s">
        <v>1173</v>
      </c>
      <c r="F412" t="s">
        <v>12</v>
      </c>
      <c r="J412" t="str">
        <f>VLOOKUP(A412,UFMT_CONVERSION!$A:$G,3,FALSE)</f>
        <v>F43 -&gt; Country (NBC)</v>
      </c>
      <c r="L412" t="str">
        <f t="shared" si="13"/>
        <v>Insert into UFMT_CONV_RULE (CONV_KEY, RULE_NUM, SRC_VALUE, DEST_VALUE, NEXT_KEY,  IS_DEFAULT) Values ('74', '1', '', '{3:L:38}', '',  '1');</v>
      </c>
      <c r="M412" t="str">
        <f t="shared" si="12"/>
        <v>Update UFMT_CONV_RULE set (SRC_VALUE, DEST_VALUE, NEXT_KEY,  IS_DEFAULT) = (SELECT '', '{3:L:38}', '',  '1' FROM DUAL) where CONV_KEY = '74' AND RULE_NUM = '1';</v>
      </c>
    </row>
    <row r="413" spans="1:13" x14ac:dyDescent="0.35">
      <c r="A413" t="s">
        <v>57</v>
      </c>
      <c r="B413" t="s">
        <v>12</v>
      </c>
      <c r="C413" t="s">
        <v>845</v>
      </c>
      <c r="D413" s="2" t="s">
        <v>181</v>
      </c>
      <c r="F413" t="s">
        <v>13</v>
      </c>
      <c r="J413" t="str">
        <f>VLOOKUP(A413,UFMT_CONVERSION!$A:$G,3,FALSE)</f>
        <v xml:space="preserve">Trans_type to prcode ( NBC) </v>
      </c>
      <c r="L413" t="str">
        <f t="shared" si="13"/>
        <v>Insert into UFMT_CONV_RULE (CONV_KEY, RULE_NUM, SRC_VALUE, DEST_VALUE, NEXT_KEY,  IS_DEFAULT) Values ('75', '1', '774', '00', '',  '0');</v>
      </c>
      <c r="M413" t="str">
        <f t="shared" si="12"/>
        <v>Update UFMT_CONV_RULE set (SRC_VALUE, DEST_VALUE, NEXT_KEY,  IS_DEFAULT) = (SELECT '774', '00', '',  '0' FROM DUAL) where CONV_KEY = '75' AND RULE_NUM = '1';</v>
      </c>
    </row>
    <row r="414" spans="1:13" x14ac:dyDescent="0.35">
      <c r="A414" t="s">
        <v>57</v>
      </c>
      <c r="B414" t="s">
        <v>15</v>
      </c>
      <c r="C414" t="s">
        <v>397</v>
      </c>
      <c r="D414" s="2" t="s">
        <v>848</v>
      </c>
      <c r="F414" t="s">
        <v>13</v>
      </c>
      <c r="J414" t="str">
        <f>VLOOKUP(A414,UFMT_CONVERSION!$A:$G,3,FALSE)</f>
        <v xml:space="preserve">Trans_type to prcode ( NBC) </v>
      </c>
      <c r="L414" t="str">
        <f t="shared" si="13"/>
        <v>Insert into UFMT_CONV_RULE (CONV_KEY, RULE_NUM, SRC_VALUE, DEST_VALUE, NEXT_KEY,  IS_DEFAULT) Values ('75', '2', '700', '01', '',  '0');</v>
      </c>
      <c r="M414" t="str">
        <f t="shared" si="12"/>
        <v>Update UFMT_CONV_RULE set (SRC_VALUE, DEST_VALUE, NEXT_KEY,  IS_DEFAULT) = (SELECT '700', '01', '',  '0' FROM DUAL) where CONV_KEY = '75' AND RULE_NUM = '2';</v>
      </c>
    </row>
    <row r="415" spans="1:13" x14ac:dyDescent="0.35">
      <c r="A415" t="s">
        <v>57</v>
      </c>
      <c r="B415" t="s">
        <v>17</v>
      </c>
      <c r="C415" t="s">
        <v>846</v>
      </c>
      <c r="D415" s="2" t="s">
        <v>92</v>
      </c>
      <c r="F415" t="s">
        <v>13</v>
      </c>
      <c r="J415" t="str">
        <f>VLOOKUP(A415,UFMT_CONVERSION!$A:$G,3,FALSE)</f>
        <v xml:space="preserve">Trans_type to prcode ( NBC) </v>
      </c>
      <c r="L415" t="str">
        <f t="shared" si="13"/>
        <v>Insert into UFMT_CONV_RULE (CONV_KEY, RULE_NUM, SRC_VALUE, DEST_VALUE, NEXT_KEY,  IS_DEFAULT) Values ('75', '3', '702', '30', '',  '0');</v>
      </c>
      <c r="M415" t="str">
        <f t="shared" si="12"/>
        <v>Update UFMT_CONV_RULE set (SRC_VALUE, DEST_VALUE, NEXT_KEY,  IS_DEFAULT) = (SELECT '702', '30', '',  '0' FROM DUAL) where CONV_KEY = '75' AND RULE_NUM = '3';</v>
      </c>
    </row>
    <row r="416" spans="1:13" x14ac:dyDescent="0.35">
      <c r="A416" t="s">
        <v>57</v>
      </c>
      <c r="B416" t="s">
        <v>20</v>
      </c>
      <c r="C416" t="s">
        <v>439</v>
      </c>
      <c r="D416" s="2" t="s">
        <v>93</v>
      </c>
      <c r="F416" t="s">
        <v>13</v>
      </c>
      <c r="J416" t="str">
        <f>VLOOKUP(A416,UFMT_CONVERSION!$A:$G,3,FALSE)</f>
        <v xml:space="preserve">Trans_type to prcode ( NBC) </v>
      </c>
      <c r="L416" t="str">
        <f t="shared" si="13"/>
        <v>Insert into UFMT_CONV_RULE (CONV_KEY, RULE_NUM, SRC_VALUE, DEST_VALUE, NEXT_KEY,  IS_DEFAULT) Values ('75', '4', '704', '35', '',  '0');</v>
      </c>
      <c r="M416" t="str">
        <f t="shared" si="12"/>
        <v>Update UFMT_CONV_RULE set (SRC_VALUE, DEST_VALUE, NEXT_KEY,  IS_DEFAULT) = (SELECT '704', '35', '',  '0' FROM DUAL) where CONV_KEY = '75' AND RULE_NUM = '4';</v>
      </c>
    </row>
    <row r="417" spans="1:13" x14ac:dyDescent="0.35">
      <c r="A417" t="s">
        <v>57</v>
      </c>
      <c r="B417" t="s">
        <v>23</v>
      </c>
      <c r="C417" t="s">
        <v>570</v>
      </c>
      <c r="D417" s="2" t="s">
        <v>239</v>
      </c>
      <c r="F417" t="s">
        <v>13</v>
      </c>
      <c r="J417" t="str">
        <f>VLOOKUP(A417,UFMT_CONVERSION!$A:$G,3,FALSE)</f>
        <v xml:space="preserve">Trans_type to prcode ( NBC) </v>
      </c>
      <c r="L417" t="str">
        <f t="shared" si="13"/>
        <v>Insert into UFMT_CONV_RULE (CONV_KEY, RULE_NUM, SRC_VALUE, DEST_VALUE, NEXT_KEY,  IS_DEFAULT) Values ('75', '5', '752', '92', '',  '0');</v>
      </c>
      <c r="M417" t="str">
        <f t="shared" si="12"/>
        <v>Update UFMT_CONV_RULE set (SRC_VALUE, DEST_VALUE, NEXT_KEY,  IS_DEFAULT) = (SELECT '752', '92', '',  '0' FROM DUAL) where CONV_KEY = '75' AND RULE_NUM = '5';</v>
      </c>
    </row>
    <row r="418" spans="1:13" x14ac:dyDescent="0.35">
      <c r="A418" t="s">
        <v>57</v>
      </c>
      <c r="B418" t="s">
        <v>26</v>
      </c>
      <c r="C418" t="s">
        <v>482</v>
      </c>
      <c r="D418" s="2" t="s">
        <v>102</v>
      </c>
      <c r="F418" t="s">
        <v>13</v>
      </c>
      <c r="J418" t="str">
        <f>VLOOKUP(A418,UFMT_CONVERSION!$A:$G,3,FALSE)</f>
        <v xml:space="preserve">Trans_type to prcode ( NBC) </v>
      </c>
      <c r="L418" t="str">
        <f t="shared" si="13"/>
        <v>Insert into UFMT_CONV_RULE (CONV_KEY, RULE_NUM, SRC_VALUE, DEST_VALUE, NEXT_KEY,  IS_DEFAULT) Values ('75', '6', '430', '39', '',  '0');</v>
      </c>
      <c r="M418" t="str">
        <f t="shared" si="12"/>
        <v>Update UFMT_CONV_RULE set (SRC_VALUE, DEST_VALUE, NEXT_KEY,  IS_DEFAULT) = (SELECT '430', '39', '',  '0' FROM DUAL) where CONV_KEY = '75' AND RULE_NUM = '6';</v>
      </c>
    </row>
    <row r="419" spans="1:13" x14ac:dyDescent="0.35">
      <c r="A419" t="s">
        <v>57</v>
      </c>
      <c r="B419" t="s">
        <v>29</v>
      </c>
      <c r="C419" t="s">
        <v>283</v>
      </c>
      <c r="D419" s="2" t="s">
        <v>117</v>
      </c>
      <c r="F419" t="s">
        <v>13</v>
      </c>
      <c r="J419" t="str">
        <f>VLOOKUP(A419,UFMT_CONVERSION!$A:$G,3,FALSE)</f>
        <v xml:space="preserve">Trans_type to prcode ( NBC) </v>
      </c>
      <c r="L419" t="str">
        <f t="shared" si="13"/>
        <v>Insert into UFMT_CONV_RULE (CONV_KEY, RULE_NUM, SRC_VALUE, DEST_VALUE, NEXT_KEY,  IS_DEFAULT) Values ('75', '7', '689', '40', '',  '0');</v>
      </c>
      <c r="M419" t="str">
        <f t="shared" si="12"/>
        <v>Update UFMT_CONV_RULE set (SRC_VALUE, DEST_VALUE, NEXT_KEY,  IS_DEFAULT) = (SELECT '689', '40', '',  '0' FROM DUAL) where CONV_KEY = '75' AND RULE_NUM = '7';</v>
      </c>
    </row>
    <row r="420" spans="1:13" x14ac:dyDescent="0.35">
      <c r="A420" t="s">
        <v>57</v>
      </c>
      <c r="B420" t="s">
        <v>32</v>
      </c>
      <c r="C420" s="2" t="s">
        <v>585</v>
      </c>
      <c r="D420" s="2" t="s">
        <v>122</v>
      </c>
      <c r="F420" t="s">
        <v>13</v>
      </c>
      <c r="J420" t="str">
        <f>VLOOKUP(A420,UFMT_CONVERSION!$A:$G,3,FALSE)</f>
        <v xml:space="preserve">Trans_type to prcode ( NBC) </v>
      </c>
      <c r="L420" t="str">
        <f t="shared" si="13"/>
        <v>Insert into UFMT_CONV_RULE (CONV_KEY, RULE_NUM, SRC_VALUE, DEST_VALUE, NEXT_KEY,  IS_DEFAULT) Values ('75', '8', '621', '42', '',  '0');</v>
      </c>
      <c r="M420" t="str">
        <f t="shared" si="12"/>
        <v>Update UFMT_CONV_RULE set (SRC_VALUE, DEST_VALUE, NEXT_KEY,  IS_DEFAULT) = (SELECT '621', '42', '',  '0' FROM DUAL) where CONV_KEY = '75' AND RULE_NUM = '8';</v>
      </c>
    </row>
    <row r="421" spans="1:13" x14ac:dyDescent="0.35">
      <c r="A421" t="s">
        <v>57</v>
      </c>
      <c r="B421" t="s">
        <v>35</v>
      </c>
      <c r="C421" s="2" t="s">
        <v>507</v>
      </c>
      <c r="D421" s="2" t="s">
        <v>119</v>
      </c>
      <c r="F421" t="s">
        <v>13</v>
      </c>
      <c r="J421" t="str">
        <f>VLOOKUP(A421,UFMT_CONVERSION!$A:$G,3,FALSE)</f>
        <v xml:space="preserve">Trans_type to prcode ( NBC) </v>
      </c>
      <c r="L421" t="str">
        <f t="shared" si="13"/>
        <v>Insert into UFMT_CONV_RULE (CONV_KEY, RULE_NUM, SRC_VALUE, DEST_VALUE, NEXT_KEY,  IS_DEFAULT) Values ('75', '9', '610', '41', '',  '0');</v>
      </c>
      <c r="M421" t="str">
        <f t="shared" si="12"/>
        <v>Update UFMT_CONV_RULE set (SRC_VALUE, DEST_VALUE, NEXT_KEY,  IS_DEFAULT) = (SELECT '610', '41', '',  '0' FROM DUAL) where CONV_KEY = '75' AND RULE_NUM = '9';</v>
      </c>
    </row>
    <row r="422" spans="1:13" x14ac:dyDescent="0.35">
      <c r="A422" t="s">
        <v>57</v>
      </c>
      <c r="B422" t="s">
        <v>37</v>
      </c>
      <c r="C422" s="2" t="s">
        <v>1174</v>
      </c>
      <c r="D422" s="2" t="s">
        <v>136</v>
      </c>
      <c r="F422" t="s">
        <v>13</v>
      </c>
      <c r="J422" t="str">
        <f>VLOOKUP(A422,UFMT_CONVERSION!$A:$G,3,FALSE)</f>
        <v xml:space="preserve">Trans_type to prcode ( NBC) </v>
      </c>
      <c r="L422" t="str">
        <f t="shared" si="13"/>
        <v>Insert into UFMT_CONV_RULE (CONV_KEY, RULE_NUM, SRC_VALUE, DEST_VALUE, NEXT_KEY,  IS_DEFAULT) Values ('75', '10', '613', '48', '',  '0');</v>
      </c>
      <c r="M422" t="str">
        <f t="shared" si="12"/>
        <v>Update UFMT_CONV_RULE set (SRC_VALUE, DEST_VALUE, NEXT_KEY,  IS_DEFAULT) = (SELECT '613', '48', '',  '0' FROM DUAL) where CONV_KEY = '75' AND RULE_NUM = '10';</v>
      </c>
    </row>
    <row r="423" spans="1:13" x14ac:dyDescent="0.35">
      <c r="A423" t="s">
        <v>57</v>
      </c>
      <c r="B423" t="s">
        <v>40</v>
      </c>
      <c r="C423" s="2" t="s">
        <v>847</v>
      </c>
      <c r="D423" s="2" t="s">
        <v>848</v>
      </c>
      <c r="F423" t="s">
        <v>13</v>
      </c>
      <c r="J423" t="str">
        <f>VLOOKUP(A423,UFMT_CONVERSION!$A:$G,3,FALSE)</f>
        <v xml:space="preserve">Trans_type to prcode ( NBC) </v>
      </c>
      <c r="L423" t="str">
        <f t="shared" si="13"/>
        <v>Insert into UFMT_CONV_RULE (CONV_KEY, RULE_NUM, SRC_VALUE, DEST_VALUE, NEXT_KEY,  IS_DEFAULT) Values ('75', '11', '777', '01', '',  '0');</v>
      </c>
      <c r="M423" t="str">
        <f t="shared" si="12"/>
        <v>Update UFMT_CONV_RULE set (SRC_VALUE, DEST_VALUE, NEXT_KEY,  IS_DEFAULT) = (SELECT '777', '01', '',  '0' FROM DUAL) where CONV_KEY = '75' AND RULE_NUM = '11';</v>
      </c>
    </row>
    <row r="424" spans="1:13" x14ac:dyDescent="0.35">
      <c r="A424" t="s">
        <v>57</v>
      </c>
      <c r="B424" t="s">
        <v>42</v>
      </c>
      <c r="C424" s="2" t="s">
        <v>597</v>
      </c>
      <c r="D424" s="2" t="s">
        <v>65</v>
      </c>
      <c r="F424" t="s">
        <v>13</v>
      </c>
      <c r="J424" t="str">
        <f>VLOOKUP(A424,UFMT_CONVERSION!$A:$G,3,FALSE)</f>
        <v xml:space="preserve">Trans_type to prcode ( NBC) </v>
      </c>
      <c r="L424" t="str">
        <f t="shared" si="13"/>
        <v>Insert into UFMT_CONV_RULE (CONV_KEY, RULE_NUM, SRC_VALUE, DEST_VALUE, NEXT_KEY,  IS_DEFAULT) Values ('75', '12', '775', '20', '',  '0');</v>
      </c>
      <c r="M424" t="str">
        <f t="shared" si="12"/>
        <v>Update UFMT_CONV_RULE set (SRC_VALUE, DEST_VALUE, NEXT_KEY,  IS_DEFAULT) = (SELECT '775', '20', '',  '0' FROM DUAL) where CONV_KEY = '75' AND RULE_NUM = '12';</v>
      </c>
    </row>
    <row r="425" spans="1:13" x14ac:dyDescent="0.35">
      <c r="A425" t="s">
        <v>57</v>
      </c>
      <c r="B425" t="s">
        <v>44</v>
      </c>
      <c r="C425" s="2" t="s">
        <v>582</v>
      </c>
      <c r="D425" s="2" t="s">
        <v>38</v>
      </c>
      <c r="F425" t="s">
        <v>13</v>
      </c>
      <c r="J425" t="str">
        <f>VLOOKUP(A425,UFMT_CONVERSION!$A:$G,3,FALSE)</f>
        <v xml:space="preserve">Trans_type to prcode ( NBC) </v>
      </c>
      <c r="L425" t="str">
        <f t="shared" si="13"/>
        <v>Insert into UFMT_CONV_RULE (CONV_KEY, RULE_NUM, SRC_VALUE, DEST_VALUE, NEXT_KEY,  IS_DEFAULT) Values ('75', '13', '751', '94', '',  '0');</v>
      </c>
      <c r="M425" t="str">
        <f t="shared" si="12"/>
        <v>Update UFMT_CONV_RULE set (SRC_VALUE, DEST_VALUE, NEXT_KEY,  IS_DEFAULT) = (SELECT '751', '94', '',  '0' FROM DUAL) where CONV_KEY = '75' AND RULE_NUM = '13';</v>
      </c>
    </row>
    <row r="426" spans="1:13" x14ac:dyDescent="0.35">
      <c r="A426" t="s">
        <v>57</v>
      </c>
      <c r="B426" t="s">
        <v>47</v>
      </c>
      <c r="C426" t="s">
        <v>609</v>
      </c>
      <c r="D426" s="2" t="s">
        <v>239</v>
      </c>
      <c r="F426" t="s">
        <v>13</v>
      </c>
      <c r="J426" t="str">
        <f>VLOOKUP(A426,UFMT_CONVERSION!$A:$G,3,FALSE)</f>
        <v xml:space="preserve">Trans_type to prcode ( NBC) </v>
      </c>
      <c r="L426" t="str">
        <f t="shared" si="13"/>
        <v>Insert into UFMT_CONV_RULE (CONV_KEY, RULE_NUM, SRC_VALUE, DEST_VALUE, NEXT_KEY,  IS_DEFAULT) Values ('75', '14', '794', '92', '',  '0');</v>
      </c>
      <c r="M426" t="str">
        <f t="shared" ref="M426:M490" si="14">"Update UFMT_CONV_RULE set (SRC_VALUE, DEST_VALUE, NEXT_KEY,  IS_DEFAULT) = (SELECT '"&amp;C426&amp;"', '"&amp;D426&amp;"', '"&amp;E426&amp;"',  '"&amp;F426&amp;"' FROM DUAL) where CONV_KEY = '"&amp;A426&amp;"' AND RULE_NUM = '"&amp;B426&amp;"';"</f>
        <v>Update UFMT_CONV_RULE set (SRC_VALUE, DEST_VALUE, NEXT_KEY,  IS_DEFAULT) = (SELECT '794', '92', '',  '0' FROM DUAL) where CONV_KEY = '75' AND RULE_NUM = '14';</v>
      </c>
    </row>
    <row r="427" spans="1:13" s="3" customFormat="1" x14ac:dyDescent="0.35">
      <c r="A427" s="3" t="s">
        <v>57</v>
      </c>
      <c r="B427" s="2" t="s">
        <v>50</v>
      </c>
      <c r="C427" s="2" t="s">
        <v>1763</v>
      </c>
      <c r="D427" s="2" t="s">
        <v>92</v>
      </c>
      <c r="F427" s="3" t="s">
        <v>13</v>
      </c>
      <c r="J427" s="3" t="str">
        <f>VLOOKUP(A427,UFMT_CONVERSION!$A:$G,3,FALSE)</f>
        <v xml:space="preserve">Trans_type to prcode ( NBC) </v>
      </c>
      <c r="L427" s="3" t="str">
        <f t="shared" ref="L427" si="15">"Insert into UFMT_CONV_RULE (CONV_KEY, RULE_NUM, SRC_VALUE, DEST_VALUE, NEXT_KEY,  IS_DEFAULT) Values ('"&amp;A427&amp;"', '"&amp;B427&amp;"', '"&amp;C427&amp;"', '"&amp;D427&amp;"', '"&amp;E427&amp;"',  '"&amp;F427&amp;"');"</f>
        <v>Insert into UFMT_CONV_RULE (CONV_KEY, RULE_NUM, SRC_VALUE, DEST_VALUE, NEXT_KEY,  IS_DEFAULT) Values ('75', '15', '784', '30', '',  '0');</v>
      </c>
      <c r="M427" s="3" t="str">
        <f t="shared" ref="M427" si="16">"Update UFMT_CONV_RULE set (SRC_VALUE, DEST_VALUE, NEXT_KEY,  IS_DEFAULT) = (SELECT '"&amp;C427&amp;"', '"&amp;D427&amp;"', '"&amp;E427&amp;"',  '"&amp;F427&amp;"' FROM DUAL) where CONV_KEY = '"&amp;A427&amp;"' AND RULE_NUM = '"&amp;B427&amp;"';"</f>
        <v>Update UFMT_CONV_RULE set (SRC_VALUE, DEST_VALUE, NEXT_KEY,  IS_DEFAULT) = (SELECT '784', '30', '',  '0' FROM DUAL) where CONV_KEY = '75' AND RULE_NUM = '15';</v>
      </c>
    </row>
    <row r="428" spans="1:13" x14ac:dyDescent="0.35">
      <c r="A428" t="s">
        <v>199</v>
      </c>
      <c r="B428" t="s">
        <v>13</v>
      </c>
      <c r="D428" s="2" t="s">
        <v>15</v>
      </c>
      <c r="F428" t="s">
        <v>12</v>
      </c>
      <c r="J428" t="str">
        <f>VLOOKUP(A428,UFMT_CONVERSION!$A:$G,3,FALSE)</f>
        <v>MCC to terminal type (NBC)</v>
      </c>
      <c r="L428" t="str">
        <f t="shared" si="13"/>
        <v>Insert into UFMT_CONV_RULE (CONV_KEY, RULE_NUM, SRC_VALUE, DEST_VALUE, NEXT_KEY,  IS_DEFAULT) Values ('76', '0', '', '2', '',  '1');</v>
      </c>
      <c r="M428" t="str">
        <f t="shared" si="14"/>
        <v>Update UFMT_CONV_RULE set (SRC_VALUE, DEST_VALUE, NEXT_KEY,  IS_DEFAULT) = (SELECT '', '2', '',  '1' FROM DUAL) where CONV_KEY = '76' AND RULE_NUM = '0';</v>
      </c>
    </row>
    <row r="429" spans="1:13" x14ac:dyDescent="0.35">
      <c r="A429" t="s">
        <v>199</v>
      </c>
      <c r="B429" t="s">
        <v>12</v>
      </c>
      <c r="C429" s="2" t="s">
        <v>1175</v>
      </c>
      <c r="D429" s="2" t="s">
        <v>12</v>
      </c>
      <c r="F429" t="s">
        <v>13</v>
      </c>
      <c r="J429" t="str">
        <f>VLOOKUP(A429,UFMT_CONVERSION!$A:$G,3,FALSE)</f>
        <v>MCC to terminal type (NBC)</v>
      </c>
      <c r="L429" t="str">
        <f t="shared" si="13"/>
        <v>Insert into UFMT_CONV_RULE (CONV_KEY, RULE_NUM, SRC_VALUE, DEST_VALUE, NEXT_KEY,  IS_DEFAULT) Values ('76', '1', '6011', '1', '',  '0');</v>
      </c>
      <c r="M429" t="str">
        <f t="shared" si="14"/>
        <v>Update UFMT_CONV_RULE set (SRC_VALUE, DEST_VALUE, NEXT_KEY,  IS_DEFAULT) = (SELECT '6011', '1', '',  '0' FROM DUAL) where CONV_KEY = '76' AND RULE_NUM = '1';</v>
      </c>
    </row>
    <row r="430" spans="1:13" x14ac:dyDescent="0.35">
      <c r="A430" t="s">
        <v>202</v>
      </c>
      <c r="B430" t="s">
        <v>12</v>
      </c>
      <c r="C430" s="2"/>
      <c r="D430" s="2" t="s">
        <v>13</v>
      </c>
      <c r="F430" t="s">
        <v>12</v>
      </c>
      <c r="J430" t="str">
        <f>VLOOKUP(A430,UFMT_CONVERSION!$A:$G,3,FALSE)</f>
        <v>TT for sending F11 T24 as SV_TRACE</v>
      </c>
      <c r="L430" t="str">
        <f t="shared" si="13"/>
        <v>Insert into UFMT_CONV_RULE (CONV_KEY, RULE_NUM, SRC_VALUE, DEST_VALUE, NEXT_KEY,  IS_DEFAULT) Values ('77', '1', '', '0', '',  '1');</v>
      </c>
      <c r="M430" t="str">
        <f t="shared" si="14"/>
        <v>Update UFMT_CONV_RULE set (SRC_VALUE, DEST_VALUE, NEXT_KEY,  IS_DEFAULT) = (SELECT '', '0', '',  '1' FROM DUAL) where CONV_KEY = '77' AND RULE_NUM = '1';</v>
      </c>
    </row>
    <row r="431" spans="1:13" x14ac:dyDescent="0.35">
      <c r="A431" t="s">
        <v>202</v>
      </c>
      <c r="B431" t="s">
        <v>15</v>
      </c>
      <c r="C431" s="2" t="s">
        <v>850</v>
      </c>
      <c r="D431" s="2" t="s">
        <v>12</v>
      </c>
      <c r="F431" t="s">
        <v>13</v>
      </c>
      <c r="J431" t="str">
        <f>VLOOKUP(A431,UFMT_CONVERSION!$A:$G,3,FALSE)</f>
        <v>TT for sending F11 T24 as SV_TRACE</v>
      </c>
      <c r="L431" t="str">
        <f t="shared" si="13"/>
        <v>Insert into UFMT_CONV_RULE (CONV_KEY, RULE_NUM, SRC_VALUE, DEST_VALUE, NEXT_KEY,  IS_DEFAULT) Values ('77', '2', '781', '1', '',  '0');</v>
      </c>
      <c r="M431" t="str">
        <f t="shared" si="14"/>
        <v>Update UFMT_CONV_RULE set (SRC_VALUE, DEST_VALUE, NEXT_KEY,  IS_DEFAULT) = (SELECT '781', '1', '',  '0' FROM DUAL) where CONV_KEY = '77' AND RULE_NUM = '2';</v>
      </c>
    </row>
    <row r="432" spans="1:13" x14ac:dyDescent="0.35">
      <c r="A432" t="s">
        <v>202</v>
      </c>
      <c r="B432" t="s">
        <v>17</v>
      </c>
      <c r="C432" s="2" t="s">
        <v>390</v>
      </c>
      <c r="D432" s="2" t="s">
        <v>12</v>
      </c>
      <c r="F432" t="s">
        <v>13</v>
      </c>
      <c r="J432" t="str">
        <f>VLOOKUP(A432,UFMT_CONVERSION!$A:$G,3,FALSE)</f>
        <v>TT for sending F11 T24 as SV_TRACE</v>
      </c>
      <c r="L432" t="str">
        <f t="shared" si="13"/>
        <v>Insert into UFMT_CONV_RULE (CONV_KEY, RULE_NUM, SRC_VALUE, DEST_VALUE, NEXT_KEY,  IS_DEFAULT) Values ('77', '3', '785', '1', '',  '0');</v>
      </c>
      <c r="M432" t="str">
        <f t="shared" si="14"/>
        <v>Update UFMT_CONV_RULE set (SRC_VALUE, DEST_VALUE, NEXT_KEY,  IS_DEFAULT) = (SELECT '785', '1', '',  '0' FROM DUAL) where CONV_KEY = '77' AND RULE_NUM = '3';</v>
      </c>
    </row>
    <row r="433" spans="1:13" x14ac:dyDescent="0.35">
      <c r="A433" t="s">
        <v>205</v>
      </c>
      <c r="B433" t="s">
        <v>12</v>
      </c>
      <c r="D433" t="s">
        <v>1176</v>
      </c>
      <c r="F433" t="s">
        <v>12</v>
      </c>
      <c r="J433" t="str">
        <f>VLOOKUP(A433,UFMT_CONVERSION!$A:$G,3,FALSE)</f>
        <v>Custom function build_mini_statment_nbc</v>
      </c>
      <c r="L433" t="str">
        <f t="shared" si="13"/>
        <v>Insert into UFMT_CONV_RULE (CONV_KEY, RULE_NUM, SRC_VALUE, DEST_VALUE, NEXT_KEY,  IS_DEFAULT) Values ('78', '1', '', 'build_mini_statment_nbc', '',  '1');</v>
      </c>
      <c r="M433" t="str">
        <f t="shared" si="14"/>
        <v>Update UFMT_CONV_RULE set (SRC_VALUE, DEST_VALUE, NEXT_KEY,  IS_DEFAULT) = (SELECT '', 'build_mini_statment_nbc', '',  '1' FROM DUAL) where CONV_KEY = '78' AND RULE_NUM = '1';</v>
      </c>
    </row>
    <row r="434" spans="1:13" x14ac:dyDescent="0.35">
      <c r="A434" t="s">
        <v>207</v>
      </c>
      <c r="B434" t="s">
        <v>12</v>
      </c>
      <c r="C434" s="2"/>
      <c r="D434" t="s">
        <v>13</v>
      </c>
      <c r="F434" t="s">
        <v>12</v>
      </c>
      <c r="J434" t="str">
        <f>VLOOKUP(A434,UFMT_CONVERSION!$A:$G,3,FALSE)</f>
        <v>Prcode-&gt;fintran(NBC)(mapping)</v>
      </c>
      <c r="L434" t="str">
        <f t="shared" si="13"/>
        <v>Insert into UFMT_CONV_RULE (CONV_KEY, RULE_NUM, SRC_VALUE, DEST_VALUE, NEXT_KEY,  IS_DEFAULT) Values ('79', '1', '', '0', '',  '1');</v>
      </c>
      <c r="M434" t="str">
        <f t="shared" si="14"/>
        <v>Update UFMT_CONV_RULE set (SRC_VALUE, DEST_VALUE, NEXT_KEY,  IS_DEFAULT) = (SELECT '', '0', '',  '1' FROM DUAL) where CONV_KEY = '79' AND RULE_NUM = '1';</v>
      </c>
    </row>
    <row r="435" spans="1:13" x14ac:dyDescent="0.35">
      <c r="A435" t="s">
        <v>207</v>
      </c>
      <c r="B435" t="s">
        <v>15</v>
      </c>
      <c r="C435" s="2" t="s">
        <v>181</v>
      </c>
      <c r="D435" t="s">
        <v>12</v>
      </c>
      <c r="F435" t="s">
        <v>13</v>
      </c>
      <c r="J435" t="str">
        <f>VLOOKUP(A435,UFMT_CONVERSION!$A:$G,3,FALSE)</f>
        <v>Prcode-&gt;fintran(NBC)(mapping)</v>
      </c>
      <c r="L435" t="str">
        <f t="shared" si="13"/>
        <v>Insert into UFMT_CONV_RULE (CONV_KEY, RULE_NUM, SRC_VALUE, DEST_VALUE, NEXT_KEY,  IS_DEFAULT) Values ('79', '2', '00', '1', '',  '0');</v>
      </c>
      <c r="M435" t="str">
        <f t="shared" si="14"/>
        <v>Update UFMT_CONV_RULE set (SRC_VALUE, DEST_VALUE, NEXT_KEY,  IS_DEFAULT) = (SELECT '00', '1', '',  '0' FROM DUAL) where CONV_KEY = '79' AND RULE_NUM = '2';</v>
      </c>
    </row>
    <row r="436" spans="1:13" x14ac:dyDescent="0.35">
      <c r="A436" t="s">
        <v>207</v>
      </c>
      <c r="B436" t="s">
        <v>17</v>
      </c>
      <c r="C436" s="2" t="s">
        <v>848</v>
      </c>
      <c r="D436" t="s">
        <v>12</v>
      </c>
      <c r="F436" t="s">
        <v>13</v>
      </c>
      <c r="J436" t="str">
        <f>VLOOKUP(A436,UFMT_CONVERSION!$A:$G,3,FALSE)</f>
        <v>Prcode-&gt;fintran(NBC)(mapping)</v>
      </c>
      <c r="L436" t="str">
        <f t="shared" si="13"/>
        <v>Insert into UFMT_CONV_RULE (CONV_KEY, RULE_NUM, SRC_VALUE, DEST_VALUE, NEXT_KEY,  IS_DEFAULT) Values ('79', '3', '01', '1', '',  '0');</v>
      </c>
      <c r="M436" t="str">
        <f t="shared" si="14"/>
        <v>Update UFMT_CONV_RULE set (SRC_VALUE, DEST_VALUE, NEXT_KEY,  IS_DEFAULT) = (SELECT '01', '1', '',  '0' FROM DUAL) where CONV_KEY = '79' AND RULE_NUM = '3';</v>
      </c>
    </row>
    <row r="437" spans="1:13" x14ac:dyDescent="0.35">
      <c r="A437" t="s">
        <v>207</v>
      </c>
      <c r="B437" t="s">
        <v>20</v>
      </c>
      <c r="C437" s="2" t="s">
        <v>117</v>
      </c>
      <c r="D437" t="s">
        <v>12</v>
      </c>
      <c r="F437" t="s">
        <v>13</v>
      </c>
      <c r="J437" t="str">
        <f>VLOOKUP(A437,UFMT_CONVERSION!$A:$G,3,FALSE)</f>
        <v>Prcode-&gt;fintran(NBC)(mapping)</v>
      </c>
      <c r="L437" t="str">
        <f t="shared" si="13"/>
        <v>Insert into UFMT_CONV_RULE (CONV_KEY, RULE_NUM, SRC_VALUE, DEST_VALUE, NEXT_KEY,  IS_DEFAULT) Values ('79', '4', '40', '1', '',  '0');</v>
      </c>
      <c r="M437" t="str">
        <f t="shared" si="14"/>
        <v>Update UFMT_CONV_RULE set (SRC_VALUE, DEST_VALUE, NEXT_KEY,  IS_DEFAULT) = (SELECT '40', '1', '',  '0' FROM DUAL) where CONV_KEY = '79' AND RULE_NUM = '4';</v>
      </c>
    </row>
    <row r="438" spans="1:13" x14ac:dyDescent="0.35">
      <c r="A438" t="s">
        <v>207</v>
      </c>
      <c r="B438" t="s">
        <v>23</v>
      </c>
      <c r="C438" s="2" t="s">
        <v>119</v>
      </c>
      <c r="D438" t="s">
        <v>12</v>
      </c>
      <c r="F438" t="s">
        <v>13</v>
      </c>
      <c r="J438" t="str">
        <f>VLOOKUP(A438,UFMT_CONVERSION!$A:$G,3,FALSE)</f>
        <v>Prcode-&gt;fintran(NBC)(mapping)</v>
      </c>
      <c r="L438" t="str">
        <f t="shared" si="13"/>
        <v>Insert into UFMT_CONV_RULE (CONV_KEY, RULE_NUM, SRC_VALUE, DEST_VALUE, NEXT_KEY,  IS_DEFAULT) Values ('79', '5', '41', '1', '',  '0');</v>
      </c>
      <c r="M438" t="str">
        <f t="shared" si="14"/>
        <v>Update UFMT_CONV_RULE set (SRC_VALUE, DEST_VALUE, NEXT_KEY,  IS_DEFAULT) = (SELECT '41', '1', '',  '0' FROM DUAL) where CONV_KEY = '79' AND RULE_NUM = '5';</v>
      </c>
    </row>
    <row r="439" spans="1:13" x14ac:dyDescent="0.35">
      <c r="A439" t="s">
        <v>207</v>
      </c>
      <c r="B439" t="s">
        <v>26</v>
      </c>
      <c r="C439" s="2" t="s">
        <v>122</v>
      </c>
      <c r="D439" t="s">
        <v>12</v>
      </c>
      <c r="F439" t="s">
        <v>13</v>
      </c>
      <c r="J439" t="str">
        <f>VLOOKUP(A439,UFMT_CONVERSION!$A:$G,3,FALSE)</f>
        <v>Prcode-&gt;fintran(NBC)(mapping)</v>
      </c>
      <c r="L439" t="str">
        <f t="shared" si="13"/>
        <v>Insert into UFMT_CONV_RULE (CONV_KEY, RULE_NUM, SRC_VALUE, DEST_VALUE, NEXT_KEY,  IS_DEFAULT) Values ('79', '6', '42', '1', '',  '0');</v>
      </c>
      <c r="M439" t="str">
        <f t="shared" si="14"/>
        <v>Update UFMT_CONV_RULE set (SRC_VALUE, DEST_VALUE, NEXT_KEY,  IS_DEFAULT) = (SELECT '42', '1', '',  '0' FROM DUAL) where CONV_KEY = '79' AND RULE_NUM = '6';</v>
      </c>
    </row>
    <row r="440" spans="1:13" x14ac:dyDescent="0.35">
      <c r="A440" t="s">
        <v>207</v>
      </c>
      <c r="B440" t="s">
        <v>29</v>
      </c>
      <c r="C440" s="2" t="s">
        <v>136</v>
      </c>
      <c r="D440" t="s">
        <v>12</v>
      </c>
      <c r="F440" t="s">
        <v>13</v>
      </c>
      <c r="J440" t="str">
        <f>VLOOKUP(A440,UFMT_CONVERSION!$A:$G,3,FALSE)</f>
        <v>Prcode-&gt;fintran(NBC)(mapping)</v>
      </c>
      <c r="L440" t="str">
        <f t="shared" si="13"/>
        <v>Insert into UFMT_CONV_RULE (CONV_KEY, RULE_NUM, SRC_VALUE, DEST_VALUE, NEXT_KEY,  IS_DEFAULT) Values ('79', '7', '48', '1', '',  '0');</v>
      </c>
      <c r="M440" t="str">
        <f t="shared" si="14"/>
        <v>Update UFMT_CONV_RULE set (SRC_VALUE, DEST_VALUE, NEXT_KEY,  IS_DEFAULT) = (SELECT '48', '1', '',  '0' FROM DUAL) where CONV_KEY = '79' AND RULE_NUM = '7';</v>
      </c>
    </row>
    <row r="441" spans="1:13" x14ac:dyDescent="0.35">
      <c r="A441" t="s">
        <v>207</v>
      </c>
      <c r="B441" t="s">
        <v>32</v>
      </c>
      <c r="C441" s="2" t="s">
        <v>65</v>
      </c>
      <c r="D441" t="s">
        <v>12</v>
      </c>
      <c r="F441" t="s">
        <v>13</v>
      </c>
      <c r="J441" t="str">
        <f>VLOOKUP(A441,UFMT_CONVERSION!$A:$G,3,FALSE)</f>
        <v>Prcode-&gt;fintran(NBC)(mapping)</v>
      </c>
      <c r="L441" t="str">
        <f t="shared" si="13"/>
        <v>Insert into UFMT_CONV_RULE (CONV_KEY, RULE_NUM, SRC_VALUE, DEST_VALUE, NEXT_KEY,  IS_DEFAULT) Values ('79', '8', '20', '1', '',  '0');</v>
      </c>
      <c r="M441" t="str">
        <f t="shared" si="14"/>
        <v>Update UFMT_CONV_RULE set (SRC_VALUE, DEST_VALUE, NEXT_KEY,  IS_DEFAULT) = (SELECT '20', '1', '',  '0' FROM DUAL) where CONV_KEY = '79' AND RULE_NUM = '8';</v>
      </c>
    </row>
    <row r="442" spans="1:13" x14ac:dyDescent="0.35">
      <c r="A442" t="s">
        <v>209</v>
      </c>
      <c r="B442" t="s">
        <v>12</v>
      </c>
      <c r="D442" t="s">
        <v>1170</v>
      </c>
      <c r="E442" t="s">
        <v>207</v>
      </c>
      <c r="F442" t="s">
        <v>12</v>
      </c>
      <c r="J442" t="str">
        <f>VLOOKUP(A442,UFMT_CONVERSION!$A:$G,3,FALSE)</f>
        <v>Prcode-&gt;fintran(NBC)(field extract)</v>
      </c>
      <c r="L442" t="str">
        <f t="shared" si="13"/>
        <v>Insert into UFMT_CONV_RULE (CONV_KEY, RULE_NUM, SRC_VALUE, DEST_VALUE, NEXT_KEY,  IS_DEFAULT) Values ('80', '1', '', '{2:L}', '79',  '1');</v>
      </c>
      <c r="M442" t="str">
        <f t="shared" si="14"/>
        <v>Update UFMT_CONV_RULE set (SRC_VALUE, DEST_VALUE, NEXT_KEY,  IS_DEFAULT) = (SELECT '', '{2:L}', '79',  '1' FROM DUAL) where CONV_KEY = '80' AND RULE_NUM = '1';</v>
      </c>
    </row>
    <row r="443" spans="1:13" x14ac:dyDescent="0.35">
      <c r="A443" t="s">
        <v>165</v>
      </c>
      <c r="B443" t="s">
        <v>15</v>
      </c>
      <c r="C443" s="2" t="s">
        <v>280</v>
      </c>
      <c r="D443" s="2" t="s">
        <v>1177</v>
      </c>
      <c r="F443" t="s">
        <v>13</v>
      </c>
      <c r="J443" t="str">
        <f>VLOOKUP(A443,UFMT_CONVERSION!$A:$G,3,FALSE)</f>
        <v>Currency -&gt; Cardless CWD GL</v>
      </c>
      <c r="L443" t="str">
        <f t="shared" si="13"/>
        <v>Insert into UFMT_CONV_RULE (CONV_KEY, RULE_NUM, SRC_VALUE, DEST_VALUE, NEXT_KEY,  IS_DEFAULT) Values ('81', '2', '840', '00018199000011', '',  '0');</v>
      </c>
      <c r="M443" t="str">
        <f t="shared" si="14"/>
        <v>Update UFMT_CONV_RULE set (SRC_VALUE, DEST_VALUE, NEXT_KEY,  IS_DEFAULT) = (SELECT '840', '00018199000011', '',  '0' FROM DUAL) where CONV_KEY = '81' AND RULE_NUM = '2';</v>
      </c>
    </row>
    <row r="444" spans="1:13" x14ac:dyDescent="0.35">
      <c r="A444" t="s">
        <v>165</v>
      </c>
      <c r="B444" t="s">
        <v>17</v>
      </c>
      <c r="C444" s="2" t="s">
        <v>75</v>
      </c>
      <c r="D444" s="2" t="s">
        <v>1178</v>
      </c>
      <c r="F444" t="s">
        <v>13</v>
      </c>
      <c r="J444" t="str">
        <f>VLOOKUP(A444,UFMT_CONVERSION!$A:$G,3,FALSE)</f>
        <v>Currency -&gt; Cardless CWD GL</v>
      </c>
      <c r="L444" t="str">
        <f t="shared" si="13"/>
        <v>Insert into UFMT_CONV_RULE (CONV_KEY, RULE_NUM, SRC_VALUE, DEST_VALUE, NEXT_KEY,  IS_DEFAULT) Values ('81', '3', '116', '00018199000021', '',  '0');</v>
      </c>
      <c r="M444" t="str">
        <f t="shared" si="14"/>
        <v>Update UFMT_CONV_RULE set (SRC_VALUE, DEST_VALUE, NEXT_KEY,  IS_DEFAULT) = (SELECT '116', '00018199000021', '',  '0' FROM DUAL) where CONV_KEY = '81' AND RULE_NUM = '3';</v>
      </c>
    </row>
    <row r="445" spans="1:13" x14ac:dyDescent="0.35">
      <c r="A445" t="s">
        <v>30</v>
      </c>
      <c r="B445" t="s">
        <v>12</v>
      </c>
      <c r="C445" s="2" t="s">
        <v>513</v>
      </c>
      <c r="D445" s="2" t="s">
        <v>1179</v>
      </c>
      <c r="F445" t="s">
        <v>13</v>
      </c>
      <c r="J445" t="str">
        <f>VLOOKUP(A445,UFMT_CONVERSION!$A:$G,3,FALSE)</f>
        <v>ReceiveID -&gt; BANK_ID2</v>
      </c>
      <c r="L445" t="str">
        <f t="shared" si="13"/>
        <v>Insert into UFMT_CONV_RULE (CONV_KEY, RULE_NUM, SRC_VALUE, DEST_VALUE, NEXT_KEY,  IS_DEFAULT) Values ('82', '1', '9116041', '99999', '',  '0');</v>
      </c>
      <c r="M445" t="str">
        <f t="shared" si="14"/>
        <v>Update UFMT_CONV_RULE set (SRC_VALUE, DEST_VALUE, NEXT_KEY,  IS_DEFAULT) = (SELECT '9116041', '99999', '',  '0' FROM DUAL) where CONV_KEY = '82' AND RULE_NUM = '1';</v>
      </c>
    </row>
    <row r="446" spans="1:13" x14ac:dyDescent="0.35">
      <c r="A446" t="s">
        <v>30</v>
      </c>
      <c r="B446" t="s">
        <v>15</v>
      </c>
      <c r="C446" s="2" t="s">
        <v>1180</v>
      </c>
      <c r="D446" s="2" t="s">
        <v>223</v>
      </c>
      <c r="F446" t="s">
        <v>13</v>
      </c>
      <c r="J446" t="str">
        <f>VLOOKUP(A446,UFMT_CONVERSION!$A:$G,3,FALSE)</f>
        <v>ReceiveID -&gt; BANK_ID2</v>
      </c>
      <c r="L446" t="str">
        <f t="shared" si="13"/>
        <v>Insert into UFMT_CONV_RULE (CONV_KEY, RULE_NUM, SRC_VALUE, DEST_VALUE, NEXT_KEY,  IS_DEFAULT) Values ('82', '2', '9116086', '86', '',  '0');</v>
      </c>
      <c r="M446" t="str">
        <f t="shared" si="14"/>
        <v>Update UFMT_CONV_RULE set (SRC_VALUE, DEST_VALUE, NEXT_KEY,  IS_DEFAULT) = (SELECT '9116086', '86', '',  '0' FROM DUAL) where CONV_KEY = '82' AND RULE_NUM = '2';</v>
      </c>
    </row>
    <row r="447" spans="1:13" x14ac:dyDescent="0.35">
      <c r="A447" t="s">
        <v>30</v>
      </c>
      <c r="B447" t="s">
        <v>17</v>
      </c>
      <c r="C447" s="2" t="s">
        <v>1181</v>
      </c>
      <c r="D447" s="2" t="s">
        <v>228</v>
      </c>
      <c r="F447" t="s">
        <v>13</v>
      </c>
      <c r="J447" t="str">
        <f>VLOOKUP(A447,UFMT_CONVERSION!$A:$G,3,FALSE)</f>
        <v>ReceiveID -&gt; BANK_ID2</v>
      </c>
      <c r="L447" t="str">
        <f t="shared" si="13"/>
        <v>Insert into UFMT_CONV_RULE (CONV_KEY, RULE_NUM, SRC_VALUE, DEST_VALUE, NEXT_KEY,  IS_DEFAULT) Values ('82', '3', '9116088', '88', '',  '0');</v>
      </c>
      <c r="M447" t="str">
        <f t="shared" si="14"/>
        <v>Update UFMT_CONV_RULE set (SRC_VALUE, DEST_VALUE, NEXT_KEY,  IS_DEFAULT) = (SELECT '9116088', '88', '',  '0' FROM DUAL) where CONV_KEY = '82' AND RULE_NUM = '3';</v>
      </c>
    </row>
    <row r="448" spans="1:13" x14ac:dyDescent="0.35">
      <c r="A448" t="s">
        <v>30</v>
      </c>
      <c r="B448" t="s">
        <v>20</v>
      </c>
      <c r="C448" s="2" t="s">
        <v>1182</v>
      </c>
      <c r="D448" s="2" t="s">
        <v>96</v>
      </c>
      <c r="F448" t="s">
        <v>13</v>
      </c>
      <c r="J448" t="str">
        <f>VLOOKUP(A448,UFMT_CONVERSION!$A:$G,3,FALSE)</f>
        <v>ReceiveID -&gt; BANK_ID2</v>
      </c>
      <c r="L448" t="str">
        <f t="shared" si="13"/>
        <v>Insert into UFMT_CONV_RULE (CONV_KEY, RULE_NUM, SRC_VALUE, DEST_VALUE, NEXT_KEY,  IS_DEFAULT) Values ('82', '4', '9116036', '36', '',  '0');</v>
      </c>
      <c r="M448" t="str">
        <f t="shared" si="14"/>
        <v>Update UFMT_CONV_RULE set (SRC_VALUE, DEST_VALUE, NEXT_KEY,  IS_DEFAULT) = (SELECT '9116036', '36', '',  '0' FROM DUAL) where CONV_KEY = '82' AND RULE_NUM = '4';</v>
      </c>
    </row>
    <row r="449" spans="1:13" x14ac:dyDescent="0.35">
      <c r="A449" t="s">
        <v>30</v>
      </c>
      <c r="B449" t="s">
        <v>23</v>
      </c>
      <c r="C449" s="2" t="s">
        <v>1183</v>
      </c>
      <c r="D449" s="2" t="s">
        <v>216</v>
      </c>
      <c r="F449" t="s">
        <v>13</v>
      </c>
      <c r="J449" t="str">
        <f>VLOOKUP(A449,UFMT_CONVERSION!$A:$G,3,FALSE)</f>
        <v>ReceiveID -&gt; BANK_ID2</v>
      </c>
      <c r="L449" t="str">
        <f t="shared" si="13"/>
        <v>Insert into UFMT_CONV_RULE (CONV_KEY, RULE_NUM, SRC_VALUE, DEST_VALUE, NEXT_KEY,  IS_DEFAULT) Values ('82', '5', '9116083', '83', '',  '0');</v>
      </c>
      <c r="M449" t="str">
        <f t="shared" si="14"/>
        <v>Update UFMT_CONV_RULE set (SRC_VALUE, DEST_VALUE, NEXT_KEY,  IS_DEFAULT) = (SELECT '9116083', '83', '',  '0' FROM DUAL) where CONV_KEY = '82' AND RULE_NUM = '5';</v>
      </c>
    </row>
    <row r="450" spans="1:13" x14ac:dyDescent="0.35">
      <c r="A450" t="s">
        <v>30</v>
      </c>
      <c r="B450" t="s">
        <v>26</v>
      </c>
      <c r="C450" s="2" t="s">
        <v>1184</v>
      </c>
      <c r="D450" s="2" t="s">
        <v>220</v>
      </c>
      <c r="F450" t="s">
        <v>13</v>
      </c>
      <c r="J450" t="str">
        <f>VLOOKUP(A450,UFMT_CONVERSION!$A:$G,3,FALSE)</f>
        <v>ReceiveID -&gt; BANK_ID2</v>
      </c>
      <c r="L450" t="str">
        <f t="shared" si="13"/>
        <v>Insert into UFMT_CONV_RULE (CONV_KEY, RULE_NUM, SRC_VALUE, DEST_VALUE, NEXT_KEY,  IS_DEFAULT) Values ('82', '6', '9116085', '85', '',  '0');</v>
      </c>
      <c r="M450" t="str">
        <f t="shared" si="14"/>
        <v>Update UFMT_CONV_RULE set (SRC_VALUE, DEST_VALUE, NEXT_KEY,  IS_DEFAULT) = (SELECT '9116085', '85', '',  '0' FROM DUAL) where CONV_KEY = '82' AND RULE_NUM = '6';</v>
      </c>
    </row>
    <row r="451" spans="1:13" x14ac:dyDescent="0.35">
      <c r="A451" t="s">
        <v>216</v>
      </c>
      <c r="B451" t="s">
        <v>12</v>
      </c>
      <c r="D451" t="s">
        <v>1185</v>
      </c>
      <c r="F451" t="s">
        <v>12</v>
      </c>
      <c r="J451" t="str">
        <f>VLOOKUP(A451,UFMT_CONVERSION!$A:$G,3,FALSE)</f>
        <v>Custom function set_rout_by_bankid</v>
      </c>
      <c r="L451" t="str">
        <f t="shared" si="13"/>
        <v>Insert into UFMT_CONV_RULE (CONV_KEY, RULE_NUM, SRC_VALUE, DEST_VALUE, NEXT_KEY,  IS_DEFAULT) Values ('83', '1', '', 'set_rout_by_bankid', '',  '1');</v>
      </c>
      <c r="M451" t="str">
        <f t="shared" si="14"/>
        <v>Update UFMT_CONV_RULE set (SRC_VALUE, DEST_VALUE, NEXT_KEY,  IS_DEFAULT) = (SELECT '', 'set_rout_by_bankid', '',  '1' FROM DUAL) where CONV_KEY = '83' AND RULE_NUM = '1';</v>
      </c>
    </row>
    <row r="452" spans="1:13" x14ac:dyDescent="0.35">
      <c r="A452" t="s">
        <v>174</v>
      </c>
      <c r="B452" t="s">
        <v>12</v>
      </c>
      <c r="D452" t="s">
        <v>1186</v>
      </c>
      <c r="F452" t="s">
        <v>12</v>
      </c>
      <c r="J452" t="str">
        <f>VLOOKUP(A452,UFMT_CONVERSION!$A:$G,3,FALSE)</f>
        <v>F48 -&gt; NBC IBFT BNB ACC_TP</v>
      </c>
      <c r="L452" t="str">
        <f t="shared" si="13"/>
        <v>Insert into UFMT_CONV_RULE (CONV_KEY, RULE_NUM, SRC_VALUE, DEST_VALUE, NEXT_KEY,  IS_DEFAULT) Values ('84', '1', '', '{3:L}', '',  '1');</v>
      </c>
      <c r="M452" t="str">
        <f t="shared" si="14"/>
        <v>Update UFMT_CONV_RULE set (SRC_VALUE, DEST_VALUE, NEXT_KEY,  IS_DEFAULT) = (SELECT '', '{3:L}', '',  '1' FROM DUAL) where CONV_KEY = '84' AND RULE_NUM = '1';</v>
      </c>
    </row>
    <row r="453" spans="1:13" x14ac:dyDescent="0.35">
      <c r="A453" t="s">
        <v>220</v>
      </c>
      <c r="B453" t="s">
        <v>12</v>
      </c>
      <c r="D453" t="s">
        <v>1187</v>
      </c>
      <c r="F453" t="s">
        <v>12</v>
      </c>
      <c r="J453" t="str">
        <f>VLOOKUP(A453,UFMT_CONVERSION!$A:$G,3,FALSE)</f>
        <v>F48 -&gt; NBC IBFT BNB BNK_CODE</v>
      </c>
      <c r="L453" t="str">
        <f t="shared" ref="L453:L516" si="17">"Insert into UFMT_CONV_RULE (CONV_KEY, RULE_NUM, SRC_VALUE, DEST_VALUE, NEXT_KEY,  IS_DEFAULT) Values ('"&amp;A453&amp;"', '"&amp;B453&amp;"', '"&amp;C453&amp;"', '"&amp;D453&amp;"', '"&amp;E453&amp;"',  '"&amp;F453&amp;"');"</f>
        <v>Insert into UFMT_CONV_RULE (CONV_KEY, RULE_NUM, SRC_VALUE, DEST_VALUE, NEXT_KEY,  IS_DEFAULT) Values ('85', '1', '', '{8:L:4}', '',  '1');</v>
      </c>
      <c r="M453" t="str">
        <f t="shared" si="14"/>
        <v>Update UFMT_CONV_RULE set (SRC_VALUE, DEST_VALUE, NEXT_KEY,  IS_DEFAULT) = (SELECT '', '{8:L:4}', '',  '1' FROM DUAL) where CONV_KEY = '85' AND RULE_NUM = '1';</v>
      </c>
    </row>
    <row r="454" spans="1:13" x14ac:dyDescent="0.35">
      <c r="A454" t="s">
        <v>223</v>
      </c>
      <c r="B454" t="s">
        <v>12</v>
      </c>
      <c r="D454" t="s">
        <v>1188</v>
      </c>
      <c r="F454" t="s">
        <v>12</v>
      </c>
      <c r="J454" t="str">
        <f>VLOOKUP(A454,UFMT_CONVERSION!$A:$G,3,FALSE)</f>
        <v>F48 -&gt; NBC IBFT BNB BNK_NAME</v>
      </c>
      <c r="L454" t="str">
        <f t="shared" si="17"/>
        <v>Insert into UFMT_CONV_RULE (CONV_KEY, RULE_NUM, SRC_VALUE, DEST_VALUE, NEXT_KEY,  IS_DEFAULT) Values ('86', '1', '', '{48:L:12}', '',  '1');</v>
      </c>
      <c r="M454" t="str">
        <f t="shared" si="14"/>
        <v>Update UFMT_CONV_RULE set (SRC_VALUE, DEST_VALUE, NEXT_KEY,  IS_DEFAULT) = (SELECT '', '{48:L:12}', '',  '1' FROM DUAL) where CONV_KEY = '86' AND RULE_NUM = '1';</v>
      </c>
    </row>
    <row r="455" spans="1:13" x14ac:dyDescent="0.35">
      <c r="A455" t="s">
        <v>33</v>
      </c>
      <c r="B455" t="s">
        <v>12</v>
      </c>
      <c r="D455" t="s">
        <v>1189</v>
      </c>
      <c r="F455" t="s">
        <v>12</v>
      </c>
      <c r="J455" t="str">
        <f>VLOOKUP(A455,UFMT_CONVERSION!$A:$G,3,FALSE)</f>
        <v>F48 -&gt; NBC IBFT BNB ACC_NO</v>
      </c>
      <c r="L455" t="str">
        <f t="shared" si="17"/>
        <v>Insert into UFMT_CONV_RULE (CONV_KEY, RULE_NUM, SRC_VALUE, DEST_VALUE, NEXT_KEY,  IS_DEFAULT) Values ('87', '1', '', '{28:L:60}', '',  '1');</v>
      </c>
      <c r="M455" t="str">
        <f t="shared" si="14"/>
        <v>Update UFMT_CONV_RULE set (SRC_VALUE, DEST_VALUE, NEXT_KEY,  IS_DEFAULT) = (SELECT '', '{28:L:60}', '',  '1' FROM DUAL) where CONV_KEY = '87' AND RULE_NUM = '1';</v>
      </c>
    </row>
    <row r="456" spans="1:13" x14ac:dyDescent="0.35">
      <c r="A456" t="s">
        <v>228</v>
      </c>
      <c r="B456" t="s">
        <v>12</v>
      </c>
      <c r="D456" t="s">
        <v>1190</v>
      </c>
      <c r="F456" t="s">
        <v>12</v>
      </c>
      <c r="J456" t="str">
        <f>VLOOKUP(A456,UFMT_CONVERSION!$A:$G,3,FALSE)</f>
        <v>F48 -&gt; NBC IBFT BNB ACC_NAME</v>
      </c>
      <c r="L456" t="str">
        <f t="shared" si="17"/>
        <v>Insert into UFMT_CONV_RULE (CONV_KEY, RULE_NUM, SRC_VALUE, DEST_VALUE, NEXT_KEY,  IS_DEFAULT) Values ('88', '1', '', '{28:L:88}', '',  '1');</v>
      </c>
      <c r="M456" t="str">
        <f t="shared" si="14"/>
        <v>Update UFMT_CONV_RULE set (SRC_VALUE, DEST_VALUE, NEXT_KEY,  IS_DEFAULT) = (SELECT '', '{28:L:88}', '',  '1' FROM DUAL) where CONV_KEY = '88' AND RULE_NUM = '1';</v>
      </c>
    </row>
    <row r="457" spans="1:13" x14ac:dyDescent="0.35">
      <c r="A457" t="s">
        <v>231</v>
      </c>
      <c r="B457" t="s">
        <v>12</v>
      </c>
      <c r="D457" t="s">
        <v>1191</v>
      </c>
      <c r="F457" t="s">
        <v>12</v>
      </c>
      <c r="J457" t="str">
        <f>VLOOKUP(A457,UFMT_CONVERSION!$A:$G,3,FALSE)</f>
        <v>F48 -&gt; NBC IBFT BNB AMOUNT</v>
      </c>
      <c r="L457" t="str">
        <f t="shared" si="17"/>
        <v>Insert into UFMT_CONV_RULE (CONV_KEY, RULE_NUM, SRC_VALUE, DEST_VALUE, NEXT_KEY,  IS_DEFAULT) Values ('89', '1', '', '{12:L:116}', '',  '1');</v>
      </c>
      <c r="M457" t="str">
        <f t="shared" si="14"/>
        <v>Update UFMT_CONV_RULE set (SRC_VALUE, DEST_VALUE, NEXT_KEY,  IS_DEFAULT) = (SELECT '', '{12:L:116}', '',  '1' FROM DUAL) where CONV_KEY = '89' AND RULE_NUM = '1';</v>
      </c>
    </row>
    <row r="458" spans="1:13" x14ac:dyDescent="0.35">
      <c r="A458" t="s">
        <v>233</v>
      </c>
      <c r="B458" t="s">
        <v>12</v>
      </c>
      <c r="C458" s="2"/>
      <c r="D458" s="2" t="s">
        <v>13</v>
      </c>
      <c r="F458" t="s">
        <v>12</v>
      </c>
      <c r="J458" t="str">
        <f>VLOOKUP(A458,UFMT_CONVERSION!$A:$G,3,FALSE)</f>
        <v>COND CONV: NBC IBFT trans_type</v>
      </c>
      <c r="L458" t="str">
        <f t="shared" si="17"/>
        <v>Insert into UFMT_CONV_RULE (CONV_KEY, RULE_NUM, SRC_VALUE, DEST_VALUE, NEXT_KEY,  IS_DEFAULT) Values ('90', '1', '', '0', '',  '1');</v>
      </c>
      <c r="M458" t="str">
        <f t="shared" si="14"/>
        <v>Update UFMT_CONV_RULE set (SRC_VALUE, DEST_VALUE, NEXT_KEY,  IS_DEFAULT) = (SELECT '', '0', '',  '1' FROM DUAL) where CONV_KEY = '90' AND RULE_NUM = '1';</v>
      </c>
    </row>
    <row r="459" spans="1:13" x14ac:dyDescent="0.35">
      <c r="A459" t="s">
        <v>233</v>
      </c>
      <c r="B459" t="s">
        <v>15</v>
      </c>
      <c r="C459" s="2" t="s">
        <v>482</v>
      </c>
      <c r="D459" s="2" t="s">
        <v>12</v>
      </c>
      <c r="F459" t="s">
        <v>13</v>
      </c>
      <c r="J459" t="str">
        <f>VLOOKUP(A459,UFMT_CONVERSION!$A:$G,3,FALSE)</f>
        <v>COND CONV: NBC IBFT trans_type</v>
      </c>
      <c r="L459" t="str">
        <f t="shared" si="17"/>
        <v>Insert into UFMT_CONV_RULE (CONV_KEY, RULE_NUM, SRC_VALUE, DEST_VALUE, NEXT_KEY,  IS_DEFAULT) Values ('90', '2', '430', '1', '',  '0');</v>
      </c>
      <c r="M459" t="str">
        <f t="shared" si="14"/>
        <v>Update UFMT_CONV_RULE set (SRC_VALUE, DEST_VALUE, NEXT_KEY,  IS_DEFAULT) = (SELECT '430', '1', '',  '0' FROM DUAL) where CONV_KEY = '90' AND RULE_NUM = '2';</v>
      </c>
    </row>
    <row r="460" spans="1:13" x14ac:dyDescent="0.35">
      <c r="A460" t="s">
        <v>233</v>
      </c>
      <c r="B460" t="s">
        <v>17</v>
      </c>
      <c r="C460" s="2" t="s">
        <v>283</v>
      </c>
      <c r="D460" s="2" t="s">
        <v>12</v>
      </c>
      <c r="F460" t="s">
        <v>13</v>
      </c>
      <c r="J460" t="str">
        <f>VLOOKUP(A460,UFMT_CONVERSION!$A:$G,3,FALSE)</f>
        <v>COND CONV: NBC IBFT trans_type</v>
      </c>
      <c r="L460" t="str">
        <f t="shared" si="17"/>
        <v>Insert into UFMT_CONV_RULE (CONV_KEY, RULE_NUM, SRC_VALUE, DEST_VALUE, NEXT_KEY,  IS_DEFAULT) Values ('90', '3', '689', '1', '',  '0');</v>
      </c>
      <c r="M460" t="str">
        <f t="shared" si="14"/>
        <v>Update UFMT_CONV_RULE set (SRC_VALUE, DEST_VALUE, NEXT_KEY,  IS_DEFAULT) = (SELECT '689', '1', '',  '0' FROM DUAL) where CONV_KEY = '90' AND RULE_NUM = '3';</v>
      </c>
    </row>
    <row r="461" spans="1:13" x14ac:dyDescent="0.35">
      <c r="A461" t="s">
        <v>233</v>
      </c>
      <c r="B461" t="s">
        <v>20</v>
      </c>
      <c r="C461" s="2" t="s">
        <v>585</v>
      </c>
      <c r="D461" s="2" t="s">
        <v>12</v>
      </c>
      <c r="F461" t="s">
        <v>13</v>
      </c>
      <c r="J461" t="str">
        <f>VLOOKUP(A461,UFMT_CONVERSION!$A:$G,3,FALSE)</f>
        <v>COND CONV: NBC IBFT trans_type</v>
      </c>
      <c r="L461" t="str">
        <f t="shared" si="17"/>
        <v>Insert into UFMT_CONV_RULE (CONV_KEY, RULE_NUM, SRC_VALUE, DEST_VALUE, NEXT_KEY,  IS_DEFAULT) Values ('90', '4', '621', '1', '',  '0');</v>
      </c>
      <c r="M461" t="str">
        <f t="shared" si="14"/>
        <v>Update UFMT_CONV_RULE set (SRC_VALUE, DEST_VALUE, NEXT_KEY,  IS_DEFAULT) = (SELECT '621', '1', '',  '0' FROM DUAL) where CONV_KEY = '90' AND RULE_NUM = '4';</v>
      </c>
    </row>
    <row r="462" spans="1:13" x14ac:dyDescent="0.35">
      <c r="A462" t="s">
        <v>233</v>
      </c>
      <c r="B462" t="s">
        <v>23</v>
      </c>
      <c r="C462" s="2" t="s">
        <v>507</v>
      </c>
      <c r="D462" s="2" t="s">
        <v>12</v>
      </c>
      <c r="F462" t="s">
        <v>13</v>
      </c>
      <c r="J462" t="str">
        <f>VLOOKUP(A462,UFMT_CONVERSION!$A:$G,3,FALSE)</f>
        <v>COND CONV: NBC IBFT trans_type</v>
      </c>
      <c r="L462" t="str">
        <f t="shared" si="17"/>
        <v>Insert into UFMT_CONV_RULE (CONV_KEY, RULE_NUM, SRC_VALUE, DEST_VALUE, NEXT_KEY,  IS_DEFAULT) Values ('90', '5', '610', '1', '',  '0');</v>
      </c>
      <c r="M462" t="str">
        <f t="shared" si="14"/>
        <v>Update UFMT_CONV_RULE set (SRC_VALUE, DEST_VALUE, NEXT_KEY,  IS_DEFAULT) = (SELECT '610', '1', '',  '0' FROM DUAL) where CONV_KEY = '90' AND RULE_NUM = '5';</v>
      </c>
    </row>
    <row r="463" spans="1:13" x14ac:dyDescent="0.35">
      <c r="A463" t="s">
        <v>233</v>
      </c>
      <c r="B463" t="s">
        <v>26</v>
      </c>
      <c r="C463" s="2" t="s">
        <v>1174</v>
      </c>
      <c r="D463" s="2" t="s">
        <v>12</v>
      </c>
      <c r="F463" t="s">
        <v>13</v>
      </c>
      <c r="J463" t="str">
        <f>VLOOKUP(A463,UFMT_CONVERSION!$A:$G,3,FALSE)</f>
        <v>COND CONV: NBC IBFT trans_type</v>
      </c>
      <c r="L463" t="str">
        <f t="shared" si="17"/>
        <v>Insert into UFMT_CONV_RULE (CONV_KEY, RULE_NUM, SRC_VALUE, DEST_VALUE, NEXT_KEY,  IS_DEFAULT) Values ('90', '6', '613', '1', '',  '0');</v>
      </c>
      <c r="M463" t="str">
        <f t="shared" si="14"/>
        <v>Update UFMT_CONV_RULE set (SRC_VALUE, DEST_VALUE, NEXT_KEY,  IS_DEFAULT) = (SELECT '613', '1', '',  '0' FROM DUAL) where CONV_KEY = '90' AND RULE_NUM = '6';</v>
      </c>
    </row>
    <row r="464" spans="1:13" x14ac:dyDescent="0.35">
      <c r="A464" t="s">
        <v>236</v>
      </c>
      <c r="B464" t="s">
        <v>12</v>
      </c>
      <c r="C464" s="2" t="s">
        <v>1179</v>
      </c>
      <c r="D464" s="2" t="s">
        <v>513</v>
      </c>
      <c r="F464" t="s">
        <v>13</v>
      </c>
      <c r="J464" t="str">
        <f>VLOOKUP(A464,UFMT_CONVERSION!$A:$G,3,FALSE)</f>
        <v>BANK_ID2-&gt;ReceiveID (NBC)</v>
      </c>
      <c r="L464" t="str">
        <f t="shared" si="17"/>
        <v>Insert into UFMT_CONV_RULE (CONV_KEY, RULE_NUM, SRC_VALUE, DEST_VALUE, NEXT_KEY,  IS_DEFAULT) Values ('91', '1', '99999', '9116041', '',  '0');</v>
      </c>
      <c r="M464" t="str">
        <f t="shared" si="14"/>
        <v>Update UFMT_CONV_RULE set (SRC_VALUE, DEST_VALUE, NEXT_KEY,  IS_DEFAULT) = (SELECT '99999', '9116041', '',  '0' FROM DUAL) where CONV_KEY = '91' AND RULE_NUM = '1';</v>
      </c>
    </row>
    <row r="465" spans="1:13" x14ac:dyDescent="0.35">
      <c r="A465" t="s">
        <v>236</v>
      </c>
      <c r="B465" t="s">
        <v>15</v>
      </c>
      <c r="C465" s="2" t="s">
        <v>223</v>
      </c>
      <c r="D465" s="2" t="s">
        <v>1180</v>
      </c>
      <c r="F465" t="s">
        <v>13</v>
      </c>
      <c r="J465" t="str">
        <f>VLOOKUP(A465,UFMT_CONVERSION!$A:$G,3,FALSE)</f>
        <v>BANK_ID2-&gt;ReceiveID (NBC)</v>
      </c>
      <c r="L465" t="str">
        <f t="shared" si="17"/>
        <v>Insert into UFMT_CONV_RULE (CONV_KEY, RULE_NUM, SRC_VALUE, DEST_VALUE, NEXT_KEY,  IS_DEFAULT) Values ('91', '2', '86', '9116086', '',  '0');</v>
      </c>
      <c r="M465" t="str">
        <f t="shared" si="14"/>
        <v>Update UFMT_CONV_RULE set (SRC_VALUE, DEST_VALUE, NEXT_KEY,  IS_DEFAULT) = (SELECT '86', '9116086', '',  '0' FROM DUAL) where CONV_KEY = '91' AND RULE_NUM = '2';</v>
      </c>
    </row>
    <row r="466" spans="1:13" x14ac:dyDescent="0.35">
      <c r="A466" t="s">
        <v>236</v>
      </c>
      <c r="B466" t="s">
        <v>17</v>
      </c>
      <c r="C466" s="2" t="s">
        <v>228</v>
      </c>
      <c r="D466" s="2" t="s">
        <v>1181</v>
      </c>
      <c r="F466" t="s">
        <v>13</v>
      </c>
      <c r="J466" t="str">
        <f>VLOOKUP(A466,UFMT_CONVERSION!$A:$G,3,FALSE)</f>
        <v>BANK_ID2-&gt;ReceiveID (NBC)</v>
      </c>
      <c r="L466" t="str">
        <f t="shared" si="17"/>
        <v>Insert into UFMT_CONV_RULE (CONV_KEY, RULE_NUM, SRC_VALUE, DEST_VALUE, NEXT_KEY,  IS_DEFAULT) Values ('91', '3', '88', '9116088', '',  '0');</v>
      </c>
      <c r="M466" t="str">
        <f t="shared" si="14"/>
        <v>Update UFMT_CONV_RULE set (SRC_VALUE, DEST_VALUE, NEXT_KEY,  IS_DEFAULT) = (SELECT '88', '9116088', '',  '0' FROM DUAL) where CONV_KEY = '91' AND RULE_NUM = '3';</v>
      </c>
    </row>
    <row r="467" spans="1:13" x14ac:dyDescent="0.35">
      <c r="A467" t="s">
        <v>236</v>
      </c>
      <c r="B467" t="s">
        <v>20</v>
      </c>
      <c r="C467" s="2" t="s">
        <v>96</v>
      </c>
      <c r="D467" s="2" t="s">
        <v>1182</v>
      </c>
      <c r="F467" t="s">
        <v>13</v>
      </c>
      <c r="J467" t="str">
        <f>VLOOKUP(A467,UFMT_CONVERSION!$A:$G,3,FALSE)</f>
        <v>BANK_ID2-&gt;ReceiveID (NBC)</v>
      </c>
      <c r="L467" t="str">
        <f t="shared" si="17"/>
        <v>Insert into UFMT_CONV_RULE (CONV_KEY, RULE_NUM, SRC_VALUE, DEST_VALUE, NEXT_KEY,  IS_DEFAULT) Values ('91', '4', '36', '9116036', '',  '0');</v>
      </c>
      <c r="M467" t="str">
        <f t="shared" si="14"/>
        <v>Update UFMT_CONV_RULE set (SRC_VALUE, DEST_VALUE, NEXT_KEY,  IS_DEFAULT) = (SELECT '36', '9116036', '',  '0' FROM DUAL) where CONV_KEY = '91' AND RULE_NUM = '4';</v>
      </c>
    </row>
    <row r="468" spans="1:13" x14ac:dyDescent="0.35">
      <c r="A468" t="s">
        <v>236</v>
      </c>
      <c r="B468" t="s">
        <v>23</v>
      </c>
      <c r="C468" s="2" t="s">
        <v>216</v>
      </c>
      <c r="D468" s="2" t="s">
        <v>1183</v>
      </c>
      <c r="F468" t="s">
        <v>13</v>
      </c>
      <c r="J468" t="str">
        <f>VLOOKUP(A468,UFMT_CONVERSION!$A:$G,3,FALSE)</f>
        <v>BANK_ID2-&gt;ReceiveID (NBC)</v>
      </c>
      <c r="L468" t="str">
        <f t="shared" si="17"/>
        <v>Insert into UFMT_CONV_RULE (CONV_KEY, RULE_NUM, SRC_VALUE, DEST_VALUE, NEXT_KEY,  IS_DEFAULT) Values ('91', '5', '83', '9116083', '',  '0');</v>
      </c>
      <c r="M468" t="str">
        <f t="shared" si="14"/>
        <v>Update UFMT_CONV_RULE set (SRC_VALUE, DEST_VALUE, NEXT_KEY,  IS_DEFAULT) = (SELECT '83', '9116083', '',  '0' FROM DUAL) where CONV_KEY = '91' AND RULE_NUM = '5';</v>
      </c>
    </row>
    <row r="469" spans="1:13" x14ac:dyDescent="0.35">
      <c r="A469" t="s">
        <v>236</v>
      </c>
      <c r="B469" t="s">
        <v>26</v>
      </c>
      <c r="C469" s="2" t="s">
        <v>220</v>
      </c>
      <c r="D469" s="2" t="s">
        <v>1184</v>
      </c>
      <c r="F469" t="s">
        <v>13</v>
      </c>
      <c r="J469" t="str">
        <f>VLOOKUP(A469,UFMT_CONVERSION!$A:$G,3,FALSE)</f>
        <v>BANK_ID2-&gt;ReceiveID (NBC)</v>
      </c>
      <c r="L469" t="str">
        <f t="shared" si="17"/>
        <v>Insert into UFMT_CONV_RULE (CONV_KEY, RULE_NUM, SRC_VALUE, DEST_VALUE, NEXT_KEY,  IS_DEFAULT) Values ('91', '6', '85', '9116085', '',  '0');</v>
      </c>
      <c r="M469" t="str">
        <f t="shared" si="14"/>
        <v>Update UFMT_CONV_RULE set (SRC_VALUE, DEST_VALUE, NEXT_KEY,  IS_DEFAULT) = (SELECT '85', '9116085', '',  '0' FROM DUAL) where CONV_KEY = '91' AND RULE_NUM = '6';</v>
      </c>
    </row>
    <row r="470" spans="1:13" x14ac:dyDescent="0.35">
      <c r="A470" t="s">
        <v>239</v>
      </c>
      <c r="B470" t="s">
        <v>12</v>
      </c>
      <c r="C470" s="2" t="s">
        <v>1179</v>
      </c>
      <c r="D470" s="2" t="s">
        <v>1192</v>
      </c>
      <c r="F470" t="s">
        <v>13</v>
      </c>
      <c r="J470" t="str">
        <f>VLOOKUP(A470,UFMT_CONVERSION!$A:$G,3,FALSE)</f>
        <v>BANK_ID2-&gt;Bank name (NBC)</v>
      </c>
      <c r="L470" t="str">
        <f t="shared" si="17"/>
        <v>Insert into UFMT_CONV_RULE (CONV_KEY, RULE_NUM, SRC_VALUE, DEST_VALUE, NEXT_KEY,  IS_DEFAULT) Values ('92', '1', '99999', 'Acleda Bank Plc', '',  '0');</v>
      </c>
      <c r="M470" t="str">
        <f t="shared" si="14"/>
        <v>Update UFMT_CONV_RULE set (SRC_VALUE, DEST_VALUE, NEXT_KEY,  IS_DEFAULT) = (SELECT '99999', 'Acleda Bank Plc', '',  '0' FROM DUAL) where CONV_KEY = '92' AND RULE_NUM = '1';</v>
      </c>
    </row>
    <row r="471" spans="1:13" x14ac:dyDescent="0.35">
      <c r="A471" t="s">
        <v>239</v>
      </c>
      <c r="B471" t="s">
        <v>15</v>
      </c>
      <c r="C471" s="2" t="s">
        <v>223</v>
      </c>
      <c r="D471" s="2" t="s">
        <v>1193</v>
      </c>
      <c r="F471" t="s">
        <v>13</v>
      </c>
      <c r="J471" t="str">
        <f>VLOOKUP(A471,UFMT_CONVERSION!$A:$G,3,FALSE)</f>
        <v>BANK_ID2-&gt;Bank name (NBC)</v>
      </c>
      <c r="L471" t="str">
        <f t="shared" si="17"/>
        <v>Insert into UFMT_CONV_RULE (CONV_KEY, RULE_NUM, SRC_VALUE, DEST_VALUE, NEXT_KEY,  IS_DEFAULT) Values ('92', '2', '86', 'Sathapana Limited', '',  '0');</v>
      </c>
      <c r="M471" t="str">
        <f t="shared" si="14"/>
        <v>Update UFMT_CONV_RULE set (SRC_VALUE, DEST_VALUE, NEXT_KEY,  IS_DEFAULT) = (SELECT '86', 'Sathapana Limited', '',  '0' FROM DUAL) where CONV_KEY = '92' AND RULE_NUM = '2';</v>
      </c>
    </row>
    <row r="472" spans="1:13" x14ac:dyDescent="0.35">
      <c r="A472" t="s">
        <v>239</v>
      </c>
      <c r="B472" t="s">
        <v>17</v>
      </c>
      <c r="C472" s="2" t="s">
        <v>228</v>
      </c>
      <c r="D472" s="2" t="s">
        <v>1194</v>
      </c>
      <c r="F472" t="s">
        <v>13</v>
      </c>
      <c r="J472" t="str">
        <f>VLOOKUP(A472,UFMT_CONVERSION!$A:$G,3,FALSE)</f>
        <v>BANK_ID2-&gt;Bank name (NBC)</v>
      </c>
      <c r="L472" t="str">
        <f t="shared" si="17"/>
        <v>Insert into UFMT_CONV_RULE (CONV_KEY, RULE_NUM, SRC_VALUE, DEST_VALUE, NEXT_KEY,  IS_DEFAULT) Values ('92', '3', '88', 'Prasac MFI Ltd', '',  '0');</v>
      </c>
      <c r="M472" t="str">
        <f t="shared" si="14"/>
        <v>Update UFMT_CONV_RULE set (SRC_VALUE, DEST_VALUE, NEXT_KEY,  IS_DEFAULT) = (SELECT '88', 'Prasac MFI Ltd', '',  '0' FROM DUAL) where CONV_KEY = '92' AND RULE_NUM = '3';</v>
      </c>
    </row>
    <row r="473" spans="1:13" x14ac:dyDescent="0.35">
      <c r="A473" t="s">
        <v>239</v>
      </c>
      <c r="B473" t="s">
        <v>20</v>
      </c>
      <c r="C473" s="2" t="s">
        <v>96</v>
      </c>
      <c r="D473" s="2" t="s">
        <v>1195</v>
      </c>
      <c r="F473" t="s">
        <v>13</v>
      </c>
      <c r="J473" t="str">
        <f>VLOOKUP(A473,UFMT_CONVERSION!$A:$G,3,FALSE)</f>
        <v>BANK_ID2-&gt;Bank name (NBC)</v>
      </c>
      <c r="L473" t="str">
        <f t="shared" si="17"/>
        <v>Insert into UFMT_CONV_RULE (CONV_KEY, RULE_NUM, SRC_VALUE, DEST_VALUE, NEXT_KEY,  IS_DEFAULT) Values ('92', '4', '36', 'Advanced Bank of Asia', '',  '0');</v>
      </c>
      <c r="M473" t="str">
        <f t="shared" si="14"/>
        <v>Update UFMT_CONV_RULE set (SRC_VALUE, DEST_VALUE, NEXT_KEY,  IS_DEFAULT) = (SELECT '36', 'Advanced Bank of Asia', '',  '0' FROM DUAL) where CONV_KEY = '92' AND RULE_NUM = '4';</v>
      </c>
    </row>
    <row r="474" spans="1:13" x14ac:dyDescent="0.35">
      <c r="A474" t="s">
        <v>239</v>
      </c>
      <c r="B474" t="s">
        <v>23</v>
      </c>
      <c r="C474" s="2" t="s">
        <v>216</v>
      </c>
      <c r="D474" s="2" t="s">
        <v>1196</v>
      </c>
      <c r="F474" t="s">
        <v>13</v>
      </c>
      <c r="J474" t="str">
        <f>VLOOKUP(A474,UFMT_CONVERSION!$A:$G,3,FALSE)</f>
        <v>BANK_ID2-&gt;Bank name (NBC)</v>
      </c>
      <c r="L474" t="str">
        <f t="shared" si="17"/>
        <v>Insert into UFMT_CONV_RULE (CONV_KEY, RULE_NUM, SRC_VALUE, DEST_VALUE, NEXT_KEY,  IS_DEFAULT) Values ('92', '5', '83', 'Kredit MFI Plc', '',  '0');</v>
      </c>
      <c r="M474" t="str">
        <f t="shared" si="14"/>
        <v>Update UFMT_CONV_RULE set (SRC_VALUE, DEST_VALUE, NEXT_KEY,  IS_DEFAULT) = (SELECT '83', 'Kredit MFI Plc', '',  '0' FROM DUAL) where CONV_KEY = '92' AND RULE_NUM = '5';</v>
      </c>
    </row>
    <row r="475" spans="1:13" x14ac:dyDescent="0.35">
      <c r="A475" t="s">
        <v>239</v>
      </c>
      <c r="B475" t="s">
        <v>26</v>
      </c>
      <c r="C475" s="2" t="s">
        <v>220</v>
      </c>
      <c r="D475" s="2" t="s">
        <v>1197</v>
      </c>
      <c r="F475" t="s">
        <v>13</v>
      </c>
      <c r="J475" t="str">
        <f>VLOOKUP(A475,UFMT_CONVERSION!$A:$G,3,FALSE)</f>
        <v>BANK_ID2-&gt;Bank name (NBC)</v>
      </c>
      <c r="L475" t="str">
        <f t="shared" si="17"/>
        <v>Insert into UFMT_CONV_RULE (CONV_KEY, RULE_NUM, SRC_VALUE, DEST_VALUE, NEXT_KEY,  IS_DEFAULT) Values ('92', '6', '85', 'Hatthakasekar Limited', '',  '0');</v>
      </c>
      <c r="M475" t="str">
        <f t="shared" si="14"/>
        <v>Update UFMT_CONV_RULE set (SRC_VALUE, DEST_VALUE, NEXT_KEY,  IS_DEFAULT) = (SELECT '85', 'Hatthakasekar Limited', '',  '0' FROM DUAL) where CONV_KEY = '92' AND RULE_NUM = '6';</v>
      </c>
    </row>
    <row r="476" spans="1:13" x14ac:dyDescent="0.35">
      <c r="A476" t="s">
        <v>242</v>
      </c>
      <c r="B476" t="s">
        <v>12</v>
      </c>
      <c r="D476" t="s">
        <v>1186</v>
      </c>
      <c r="F476" t="s">
        <v>12</v>
      </c>
      <c r="J476" t="str">
        <f>VLOOKUP(A476,UFMT_CONVERSION!$A:$G,3,FALSE)</f>
        <v>NBC IBFT BNB ACC_TP-&gt;F48</v>
      </c>
      <c r="L476" t="str">
        <f t="shared" si="17"/>
        <v>Insert into UFMT_CONV_RULE (CONV_KEY, RULE_NUM, SRC_VALUE, DEST_VALUE, NEXT_KEY,  IS_DEFAULT) Values ('93', '1', '', '{3:L}', '',  '1');</v>
      </c>
      <c r="M476" t="str">
        <f t="shared" si="14"/>
        <v>Update UFMT_CONV_RULE set (SRC_VALUE, DEST_VALUE, NEXT_KEY,  IS_DEFAULT) = (SELECT '', '{3:L}', '',  '1' FROM DUAL) where CONV_KEY = '93' AND RULE_NUM = '1';</v>
      </c>
    </row>
    <row r="477" spans="1:13" x14ac:dyDescent="0.35">
      <c r="A477" t="s">
        <v>38</v>
      </c>
      <c r="B477" t="s">
        <v>12</v>
      </c>
      <c r="D477" t="s">
        <v>1198</v>
      </c>
      <c r="F477" t="s">
        <v>12</v>
      </c>
      <c r="J477" t="str">
        <f>VLOOKUP(A477,UFMT_CONVERSION!$A:$G,3,FALSE)</f>
        <v>NBC IBFT BNB BNK_CODE-&gt;F48</v>
      </c>
      <c r="L477" t="str">
        <f t="shared" si="17"/>
        <v>Insert into UFMT_CONV_RULE (CONV_KEY, RULE_NUM, SRC_VALUE, DEST_VALUE, NEXT_KEY,  IS_DEFAULT) Values ('94', '1', '', '{8:R:0: }', '',  '1');</v>
      </c>
      <c r="M477" t="str">
        <f t="shared" si="14"/>
        <v>Update UFMT_CONV_RULE set (SRC_VALUE, DEST_VALUE, NEXT_KEY,  IS_DEFAULT) = (SELECT '', '{8:R:0: }', '',  '1' FROM DUAL) where CONV_KEY = '94' AND RULE_NUM = '1';</v>
      </c>
    </row>
    <row r="478" spans="1:13" x14ac:dyDescent="0.35">
      <c r="A478" t="s">
        <v>247</v>
      </c>
      <c r="B478" t="s">
        <v>12</v>
      </c>
      <c r="D478" t="s">
        <v>1199</v>
      </c>
      <c r="F478" t="s">
        <v>12</v>
      </c>
      <c r="J478" t="str">
        <f>VLOOKUP(A478,UFMT_CONVERSION!$A:$G,3,FALSE)</f>
        <v>NBC IBFT BNB BNK_NAME-&gt;F48</v>
      </c>
      <c r="L478" t="str">
        <f t="shared" si="17"/>
        <v>Insert into UFMT_CONV_RULE (CONV_KEY, RULE_NUM, SRC_VALUE, DEST_VALUE, NEXT_KEY,  IS_DEFAULT) Values ('95', '1', '', '{48:R:0: }', '',  '1');</v>
      </c>
      <c r="M478" t="str">
        <f t="shared" si="14"/>
        <v>Update UFMT_CONV_RULE set (SRC_VALUE, DEST_VALUE, NEXT_KEY,  IS_DEFAULT) = (SELECT '', '{48:R:0: }', '',  '1' FROM DUAL) where CONV_KEY = '95' AND RULE_NUM = '1';</v>
      </c>
    </row>
    <row r="479" spans="1:13" x14ac:dyDescent="0.35">
      <c r="A479" t="s">
        <v>249</v>
      </c>
      <c r="B479" t="s">
        <v>12</v>
      </c>
      <c r="D479" t="s">
        <v>1200</v>
      </c>
      <c r="F479" t="s">
        <v>12</v>
      </c>
      <c r="J479" t="str">
        <f>VLOOKUP(A479,UFMT_CONVERSION!$A:$G,3,FALSE)</f>
        <v>NBC IBFT BNB ACC_NO-&gt;F48</v>
      </c>
      <c r="L479" t="str">
        <f t="shared" si="17"/>
        <v>Insert into UFMT_CONV_RULE (CONV_KEY, RULE_NUM, SRC_VALUE, DEST_VALUE, NEXT_KEY,  IS_DEFAULT) Values ('96', '1', '', '{28:R:0: }', '',  '1');</v>
      </c>
      <c r="M479" t="str">
        <f t="shared" si="14"/>
        <v>Update UFMT_CONV_RULE set (SRC_VALUE, DEST_VALUE, NEXT_KEY,  IS_DEFAULT) = (SELECT '', '{28:R:0: }', '',  '1' FROM DUAL) where CONV_KEY = '96' AND RULE_NUM = '1';</v>
      </c>
    </row>
    <row r="480" spans="1:13" x14ac:dyDescent="0.35">
      <c r="A480" t="s">
        <v>105</v>
      </c>
      <c r="B480" t="s">
        <v>12</v>
      </c>
      <c r="D480" t="s">
        <v>1200</v>
      </c>
      <c r="F480" t="s">
        <v>12</v>
      </c>
      <c r="J480" t="str">
        <f>VLOOKUP(A480,UFMT_CONVERSION!$A:$G,3,FALSE)</f>
        <v>NBC IBFT BNB ACC_NAME-&gt;F48</v>
      </c>
      <c r="L480" t="str">
        <f t="shared" si="17"/>
        <v>Insert into UFMT_CONV_RULE (CONV_KEY, RULE_NUM, SRC_VALUE, DEST_VALUE, NEXT_KEY,  IS_DEFAULT) Values ('97', '1', '', '{28:R:0: }', '',  '1');</v>
      </c>
      <c r="M480" t="str">
        <f t="shared" si="14"/>
        <v>Update UFMT_CONV_RULE set (SRC_VALUE, DEST_VALUE, NEXT_KEY,  IS_DEFAULT) = (SELECT '', '{28:R:0: }', '',  '1' FROM DUAL) where CONV_KEY = '97' AND RULE_NUM = '1';</v>
      </c>
    </row>
    <row r="481" spans="1:13" x14ac:dyDescent="0.35">
      <c r="A481" t="s">
        <v>172</v>
      </c>
      <c r="B481" t="s">
        <v>12</v>
      </c>
      <c r="D481" t="s">
        <v>1201</v>
      </c>
      <c r="F481" t="s">
        <v>12</v>
      </c>
      <c r="J481" t="str">
        <f>VLOOKUP(A481,UFMT_CONVERSION!$A:$G,3,FALSE)</f>
        <v>NBC IBFT BNB AMOUNT-&gt;F48</v>
      </c>
      <c r="L481" t="str">
        <f t="shared" si="17"/>
        <v>Insert into UFMT_CONV_RULE (CONV_KEY, RULE_NUM, SRC_VALUE, DEST_VALUE, NEXT_KEY,  IS_DEFAULT) Values ('98', '1', '', '{12:R:0:0}', '',  '1');</v>
      </c>
      <c r="M481" t="str">
        <f t="shared" si="14"/>
        <v>Update UFMT_CONV_RULE set (SRC_VALUE, DEST_VALUE, NEXT_KEY,  IS_DEFAULT) = (SELECT '', '{12:R:0:0}', '',  '1' FROM DUAL) where CONV_KEY = '98' AND RULE_NUM = '1';</v>
      </c>
    </row>
    <row r="482" spans="1:13" x14ac:dyDescent="0.35">
      <c r="A482" t="s">
        <v>772</v>
      </c>
      <c r="B482" t="s">
        <v>13</v>
      </c>
      <c r="D482" s="2" t="s">
        <v>585</v>
      </c>
      <c r="F482" t="s">
        <v>12</v>
      </c>
      <c r="J482" t="str">
        <f>VLOOKUP(A482,UFMT_CONVERSION!$A:$G,3,FALSE)</f>
        <v>Set TT to 621</v>
      </c>
      <c r="L482" t="str">
        <f t="shared" si="17"/>
        <v>Insert into UFMT_CONV_RULE (CONV_KEY, RULE_NUM, SRC_VALUE, DEST_VALUE, NEXT_KEY,  IS_DEFAULT) Values ('99', '0', '', '621', '',  '1');</v>
      </c>
      <c r="M482" t="str">
        <f t="shared" si="14"/>
        <v>Update UFMT_CONV_RULE set (SRC_VALUE, DEST_VALUE, NEXT_KEY,  IS_DEFAULT) = (SELECT '', '621', '',  '1' FROM DUAL) where CONV_KEY = '99' AND RULE_NUM = '0';</v>
      </c>
    </row>
    <row r="483" spans="1:13" x14ac:dyDescent="0.35">
      <c r="A483" t="s">
        <v>774</v>
      </c>
      <c r="B483" t="s">
        <v>12</v>
      </c>
      <c r="D483" t="s">
        <v>1202</v>
      </c>
      <c r="F483" t="s">
        <v>12</v>
      </c>
      <c r="J483" t="str">
        <f>VLOOKUP(A483,UFMT_CONVERSION!$A:$G,3,FALSE)</f>
        <v>Custom function ufmt_check_mac</v>
      </c>
      <c r="L483" t="str">
        <f t="shared" si="17"/>
        <v>Insert into UFMT_CONV_RULE (CONV_KEY, RULE_NUM, SRC_VALUE, DEST_VALUE, NEXT_KEY,  IS_DEFAULT) Values ('100', '1', '', 'ufmt_check_mac', '',  '1');</v>
      </c>
      <c r="M483" t="str">
        <f t="shared" si="14"/>
        <v>Update UFMT_CONV_RULE set (SRC_VALUE, DEST_VALUE, NEXT_KEY,  IS_DEFAULT) = (SELECT '', 'ufmt_check_mac', '',  '1' FROM DUAL) where CONV_KEY = '100' AND RULE_NUM = '1';</v>
      </c>
    </row>
    <row r="484" spans="1:13" x14ac:dyDescent="0.35">
      <c r="A484" t="s">
        <v>107</v>
      </c>
      <c r="B484" t="s">
        <v>12</v>
      </c>
      <c r="D484" t="s">
        <v>1203</v>
      </c>
      <c r="F484" t="s">
        <v>12</v>
      </c>
      <c r="J484" t="str">
        <f>VLOOKUP(A484,UFMT_CONVERSION!$A:$G,3,FALSE)</f>
        <v>Custom function ufmt_generate_mac</v>
      </c>
      <c r="L484" t="str">
        <f t="shared" si="17"/>
        <v>Insert into UFMT_CONV_RULE (CONV_KEY, RULE_NUM, SRC_VALUE, DEST_VALUE, NEXT_KEY,  IS_DEFAULT) Values ('101', '1', '', 'ufmt_generate_mac', '',  '1');</v>
      </c>
      <c r="M484" t="str">
        <f t="shared" si="14"/>
        <v>Update UFMT_CONV_RULE set (SRC_VALUE, DEST_VALUE, NEXT_KEY,  IS_DEFAULT) = (SELECT '', 'ufmt_generate_mac', '',  '1' FROM DUAL) where CONV_KEY = '101' AND RULE_NUM = '1';</v>
      </c>
    </row>
    <row r="485" spans="1:13" x14ac:dyDescent="0.35">
      <c r="A485" t="s">
        <v>270</v>
      </c>
      <c r="B485" t="s">
        <v>12</v>
      </c>
      <c r="C485" s="2"/>
      <c r="D485" s="2" t="s">
        <v>1204</v>
      </c>
      <c r="F485" t="s">
        <v>12</v>
      </c>
      <c r="J485" t="str">
        <f>VLOOKUP(A485,UFMT_CONVERSION!$A:$G,3,FALSE)</f>
        <v>Format fee value ( add leading zeroes )</v>
      </c>
      <c r="L485" t="str">
        <f t="shared" si="17"/>
        <v>Insert into UFMT_CONV_RULE (CONV_KEY, RULE_NUM, SRC_VALUE, DEST_VALUE, NEXT_KEY,  IS_DEFAULT) Values ('102', '1', '', '{8:R:0:0}', '',  '1');</v>
      </c>
      <c r="M485" t="str">
        <f t="shared" si="14"/>
        <v>Update UFMT_CONV_RULE set (SRC_VALUE, DEST_VALUE, NEXT_KEY,  IS_DEFAULT) = (SELECT '', '{8:R:0:0}', '',  '1' FROM DUAL) where CONV_KEY = '102' AND RULE_NUM = '1';</v>
      </c>
    </row>
    <row r="486" spans="1:13" x14ac:dyDescent="0.35">
      <c r="A486" t="s">
        <v>778</v>
      </c>
      <c r="B486" t="s">
        <v>12</v>
      </c>
      <c r="D486" s="2" t="s">
        <v>1205</v>
      </c>
      <c r="E486" t="s">
        <v>794</v>
      </c>
      <c r="F486" t="s">
        <v>12</v>
      </c>
      <c r="J486" t="str">
        <f>VLOOKUP(A486,UFMT_CONVERSION!$A:$G,3,FALSE)</f>
        <v>NBC Total fee calculation</v>
      </c>
      <c r="L486" t="str">
        <f t="shared" si="17"/>
        <v>Insert into UFMT_CONV_RULE (CONV_KEY, RULE_NUM, SRC_VALUE, DEST_VALUE, NEXT_KEY,  IS_DEFAULT) Values ('103', '1', '', '{256:102}+{255:102}', '112',  '1');</v>
      </c>
      <c r="M486" t="str">
        <f t="shared" si="14"/>
        <v>Update UFMT_CONV_RULE set (SRC_VALUE, DEST_VALUE, NEXT_KEY,  IS_DEFAULT) = (SELECT '', '{256:102}+{255:102}', '112',  '1' FROM DUAL) where CONV_KEY = '103' AND RULE_NUM = '1';</v>
      </c>
    </row>
    <row r="487" spans="1:13" x14ac:dyDescent="0.35">
      <c r="A487" t="s">
        <v>780</v>
      </c>
      <c r="B487" t="s">
        <v>12</v>
      </c>
      <c r="D487" s="2" t="s">
        <v>1206</v>
      </c>
      <c r="E487" t="s">
        <v>69</v>
      </c>
      <c r="F487" t="s">
        <v>12</v>
      </c>
      <c r="J487" t="str">
        <f>VLOOKUP(A487,UFMT_CONVERSION!$A:$G,3,FALSE)</f>
        <v>NBC Total fee calculation (from local)</v>
      </c>
      <c r="L487" t="str">
        <f t="shared" si="17"/>
        <v>Insert into UFMT_CONV_RULE (CONV_KEY, RULE_NUM, SRC_VALUE, DEST_VALUE, NEXT_KEY,  IS_DEFAULT) Values ('104', '1', '', '{260:102}+{261:102}', '114',  '1');</v>
      </c>
      <c r="M487" t="str">
        <f t="shared" si="14"/>
        <v>Update UFMT_CONV_RULE set (SRC_VALUE, DEST_VALUE, NEXT_KEY,  IS_DEFAULT) = (SELECT '', '{260:102}+{261:102}', '114',  '1' FROM DUAL) where CONV_KEY = '104' AND RULE_NUM = '1';</v>
      </c>
    </row>
    <row r="488" spans="1:13" x14ac:dyDescent="0.35">
      <c r="A488" t="s">
        <v>54</v>
      </c>
      <c r="B488" t="s">
        <v>12</v>
      </c>
      <c r="C488" s="2"/>
      <c r="D488" s="2" t="s">
        <v>1207</v>
      </c>
      <c r="E488" t="s">
        <v>783</v>
      </c>
      <c r="F488" t="s">
        <v>12</v>
      </c>
      <c r="J488" t="str">
        <f>VLOOKUP(A488,UFMT_CONVERSION!$A:$G,3,FALSE)</f>
        <v>NBC SET_CARD_DATA_INPUT_MODE</v>
      </c>
      <c r="L488" t="str">
        <f t="shared" si="17"/>
        <v>Insert into UFMT_CONV_RULE (CONV_KEY, RULE_NUM, SRC_VALUE, DEST_VALUE, NEXT_KEY,  IS_DEFAULT) Values ('105', '1', '', '{-1}/10', '106',  '1');</v>
      </c>
      <c r="M488" t="str">
        <f t="shared" si="14"/>
        <v>Update UFMT_CONV_RULE set (SRC_VALUE, DEST_VALUE, NEXT_KEY,  IS_DEFAULT) = (SELECT '', '{-1}/10', '106',  '1' FROM DUAL) where CONV_KEY = '105' AND RULE_NUM = '1';</v>
      </c>
    </row>
    <row r="489" spans="1:13" x14ac:dyDescent="0.35">
      <c r="A489" t="s">
        <v>783</v>
      </c>
      <c r="B489" t="s">
        <v>12</v>
      </c>
      <c r="C489" s="2"/>
      <c r="D489" s="2" t="s">
        <v>13</v>
      </c>
      <c r="F489" t="s">
        <v>12</v>
      </c>
      <c r="J489" t="str">
        <f>VLOOKUP(A489,UFMT_CONVERSION!$A:$G,3,FALSE)</f>
        <v>NBC SET_CARD_DATA_INPUT_MODE_2</v>
      </c>
      <c r="L489" t="str">
        <f t="shared" si="17"/>
        <v>Insert into UFMT_CONV_RULE (CONV_KEY, RULE_NUM, SRC_VALUE, DEST_VALUE, NEXT_KEY,  IS_DEFAULT) Values ('106', '1', '', '0', '',  '1');</v>
      </c>
      <c r="M489" t="str">
        <f t="shared" si="14"/>
        <v>Update UFMT_CONV_RULE set (SRC_VALUE, DEST_VALUE, NEXT_KEY,  IS_DEFAULT) = (SELECT '', '0', '',  '1' FROM DUAL) where CONV_KEY = '106' AND RULE_NUM = '1';</v>
      </c>
    </row>
    <row r="490" spans="1:13" x14ac:dyDescent="0.35">
      <c r="A490" t="s">
        <v>783</v>
      </c>
      <c r="B490" t="s">
        <v>15</v>
      </c>
      <c r="C490" s="2" t="s">
        <v>13</v>
      </c>
      <c r="D490" s="2" t="s">
        <v>13</v>
      </c>
      <c r="F490" t="s">
        <v>13</v>
      </c>
      <c r="J490" t="str">
        <f>VLOOKUP(A490,UFMT_CONVERSION!$A:$G,3,FALSE)</f>
        <v>NBC SET_CARD_DATA_INPUT_MODE_2</v>
      </c>
      <c r="L490" t="str">
        <f t="shared" si="17"/>
        <v>Insert into UFMT_CONV_RULE (CONV_KEY, RULE_NUM, SRC_VALUE, DEST_VALUE, NEXT_KEY,  IS_DEFAULT) Values ('106', '2', '0', '0', '',  '0');</v>
      </c>
      <c r="M490" t="str">
        <f t="shared" si="14"/>
        <v>Update UFMT_CONV_RULE set (SRC_VALUE, DEST_VALUE, NEXT_KEY,  IS_DEFAULT) = (SELECT '0', '0', '',  '0' FROM DUAL) where CONV_KEY = '106' AND RULE_NUM = '2';</v>
      </c>
    </row>
    <row r="491" spans="1:13" x14ac:dyDescent="0.35">
      <c r="A491" t="s">
        <v>783</v>
      </c>
      <c r="B491" t="s">
        <v>17</v>
      </c>
      <c r="C491" s="2" t="s">
        <v>12</v>
      </c>
      <c r="D491" s="2" t="s">
        <v>12</v>
      </c>
      <c r="F491" t="s">
        <v>13</v>
      </c>
      <c r="J491" t="str">
        <f>VLOOKUP(A491,UFMT_CONVERSION!$A:$G,3,FALSE)</f>
        <v>NBC SET_CARD_DATA_INPUT_MODE_2</v>
      </c>
      <c r="L491" t="str">
        <f t="shared" si="17"/>
        <v>Insert into UFMT_CONV_RULE (CONV_KEY, RULE_NUM, SRC_VALUE, DEST_VALUE, NEXT_KEY,  IS_DEFAULT) Values ('106', '3', '1', '1', '',  '0');</v>
      </c>
      <c r="M491" t="str">
        <f t="shared" ref="M491:M555" si="18">"Update UFMT_CONV_RULE set (SRC_VALUE, DEST_VALUE, NEXT_KEY,  IS_DEFAULT) = (SELECT '"&amp;C491&amp;"', '"&amp;D491&amp;"', '"&amp;E491&amp;"',  '"&amp;F491&amp;"' FROM DUAL) where CONV_KEY = '"&amp;A491&amp;"' AND RULE_NUM = '"&amp;B491&amp;"';"</f>
        <v>Update UFMT_CONV_RULE set (SRC_VALUE, DEST_VALUE, NEXT_KEY,  IS_DEFAULT) = (SELECT '1', '1', '',  '0' FROM DUAL) where CONV_KEY = '106' AND RULE_NUM = '3';</v>
      </c>
    </row>
    <row r="492" spans="1:13" x14ac:dyDescent="0.35">
      <c r="A492" t="s">
        <v>783</v>
      </c>
      <c r="B492" t="s">
        <v>20</v>
      </c>
      <c r="C492" s="2" t="s">
        <v>15</v>
      </c>
      <c r="D492" s="2" t="s">
        <v>15</v>
      </c>
      <c r="F492" t="s">
        <v>13</v>
      </c>
      <c r="J492" t="str">
        <f>VLOOKUP(A492,UFMT_CONVERSION!$A:$G,3,FALSE)</f>
        <v>NBC SET_CARD_DATA_INPUT_MODE_2</v>
      </c>
      <c r="L492" t="str">
        <f t="shared" si="17"/>
        <v>Insert into UFMT_CONV_RULE (CONV_KEY, RULE_NUM, SRC_VALUE, DEST_VALUE, NEXT_KEY,  IS_DEFAULT) Values ('106', '4', '2', '2', '',  '0');</v>
      </c>
      <c r="M492" t="str">
        <f t="shared" si="18"/>
        <v>Update UFMT_CONV_RULE set (SRC_VALUE, DEST_VALUE, NEXT_KEY,  IS_DEFAULT) = (SELECT '2', '2', '',  '0' FROM DUAL) where CONV_KEY = '106' AND RULE_NUM = '4';</v>
      </c>
    </row>
    <row r="493" spans="1:13" x14ac:dyDescent="0.35">
      <c r="A493" t="s">
        <v>783</v>
      </c>
      <c r="B493" t="s">
        <v>23</v>
      </c>
      <c r="C493" s="2" t="s">
        <v>17</v>
      </c>
      <c r="D493" s="2" t="s">
        <v>17</v>
      </c>
      <c r="F493" t="s">
        <v>13</v>
      </c>
      <c r="J493" t="str">
        <f>VLOOKUP(A493,UFMT_CONVERSION!$A:$G,3,FALSE)</f>
        <v>NBC SET_CARD_DATA_INPUT_MODE_2</v>
      </c>
      <c r="L493" t="str">
        <f t="shared" si="17"/>
        <v>Insert into UFMT_CONV_RULE (CONV_KEY, RULE_NUM, SRC_VALUE, DEST_VALUE, NEXT_KEY,  IS_DEFAULT) Values ('106', '5', '3', '3', '',  '0');</v>
      </c>
      <c r="M493" t="str">
        <f t="shared" si="18"/>
        <v>Update UFMT_CONV_RULE set (SRC_VALUE, DEST_VALUE, NEXT_KEY,  IS_DEFAULT) = (SELECT '3', '3', '',  '0' FROM DUAL) where CONV_KEY = '106' AND RULE_NUM = '5';</v>
      </c>
    </row>
    <row r="494" spans="1:13" x14ac:dyDescent="0.35">
      <c r="A494" t="s">
        <v>783</v>
      </c>
      <c r="B494" t="s">
        <v>26</v>
      </c>
      <c r="C494" s="2" t="s">
        <v>20</v>
      </c>
      <c r="D494" s="2" t="s">
        <v>20</v>
      </c>
      <c r="F494" t="s">
        <v>13</v>
      </c>
      <c r="J494" t="str">
        <f>VLOOKUP(A494,UFMT_CONVERSION!$A:$G,3,FALSE)</f>
        <v>NBC SET_CARD_DATA_INPUT_MODE_2</v>
      </c>
      <c r="L494" t="str">
        <f t="shared" si="17"/>
        <v>Insert into UFMT_CONV_RULE (CONV_KEY, RULE_NUM, SRC_VALUE, DEST_VALUE, NEXT_KEY,  IS_DEFAULT) Values ('106', '6', '4', '4', '',  '0');</v>
      </c>
      <c r="M494" t="str">
        <f t="shared" si="18"/>
        <v>Update UFMT_CONV_RULE set (SRC_VALUE, DEST_VALUE, NEXT_KEY,  IS_DEFAULT) = (SELECT '4', '4', '',  '0' FROM DUAL) where CONV_KEY = '106' AND RULE_NUM = '6';</v>
      </c>
    </row>
    <row r="495" spans="1:13" x14ac:dyDescent="0.35">
      <c r="A495" t="s">
        <v>783</v>
      </c>
      <c r="B495" t="s">
        <v>29</v>
      </c>
      <c r="C495" s="2" t="s">
        <v>23</v>
      </c>
      <c r="D495" s="2" t="s">
        <v>23</v>
      </c>
      <c r="F495" t="s">
        <v>13</v>
      </c>
      <c r="J495" t="str">
        <f>VLOOKUP(A495,UFMT_CONVERSION!$A:$G,3,FALSE)</f>
        <v>NBC SET_CARD_DATA_INPUT_MODE_2</v>
      </c>
      <c r="L495" t="str">
        <f t="shared" si="17"/>
        <v>Insert into UFMT_CONV_RULE (CONV_KEY, RULE_NUM, SRC_VALUE, DEST_VALUE, NEXT_KEY,  IS_DEFAULT) Values ('106', '7', '5', '5', '',  '0');</v>
      </c>
      <c r="M495" t="str">
        <f t="shared" si="18"/>
        <v>Update UFMT_CONV_RULE set (SRC_VALUE, DEST_VALUE, NEXT_KEY,  IS_DEFAULT) = (SELECT '5', '5', '',  '0' FROM DUAL) where CONV_KEY = '106' AND RULE_NUM = '7';</v>
      </c>
    </row>
    <row r="496" spans="1:13" x14ac:dyDescent="0.35">
      <c r="A496" t="s">
        <v>785</v>
      </c>
      <c r="B496" t="s">
        <v>12</v>
      </c>
      <c r="C496" s="2"/>
      <c r="D496" s="2" t="s">
        <v>1208</v>
      </c>
      <c r="E496" t="s">
        <v>787</v>
      </c>
      <c r="F496" t="s">
        <v>12</v>
      </c>
      <c r="J496" t="str">
        <f>VLOOKUP(A496,UFMT_CONVERSION!$A:$G,3,FALSE)</f>
        <v>NBC SET_PIN_CAPTURE_CAPABILITY</v>
      </c>
      <c r="L496" t="str">
        <f t="shared" si="17"/>
        <v>Insert into UFMT_CONV_RULE (CONV_KEY, RULE_NUM, SRC_VALUE, DEST_VALUE, NEXT_KEY,  IS_DEFAULT) Values ('107', '1', '', '{-1}%10', '108',  '1');</v>
      </c>
      <c r="M496" t="str">
        <f t="shared" si="18"/>
        <v>Update UFMT_CONV_RULE set (SRC_VALUE, DEST_VALUE, NEXT_KEY,  IS_DEFAULT) = (SELECT '', '{-1}%10', '108',  '1' FROM DUAL) where CONV_KEY = '107' AND RULE_NUM = '1';</v>
      </c>
    </row>
    <row r="497" spans="1:13" x14ac:dyDescent="0.35">
      <c r="A497" t="s">
        <v>787</v>
      </c>
      <c r="B497" t="s">
        <v>12</v>
      </c>
      <c r="C497" s="2"/>
      <c r="D497" s="2" t="s">
        <v>12</v>
      </c>
      <c r="F497" t="s">
        <v>12</v>
      </c>
      <c r="J497" t="str">
        <f>VLOOKUP(A497,UFMT_CONVERSION!$A:$G,3,FALSE)</f>
        <v>NBC SET_PIN_CAPTURE_CAPABILITY_2</v>
      </c>
      <c r="L497" t="str">
        <f t="shared" si="17"/>
        <v>Insert into UFMT_CONV_RULE (CONV_KEY, RULE_NUM, SRC_VALUE, DEST_VALUE, NEXT_KEY,  IS_DEFAULT) Values ('108', '1', '', '1', '',  '1');</v>
      </c>
      <c r="M497" t="str">
        <f t="shared" si="18"/>
        <v>Update UFMT_CONV_RULE set (SRC_VALUE, DEST_VALUE, NEXT_KEY,  IS_DEFAULT) = (SELECT '', '1', '',  '1' FROM DUAL) where CONV_KEY = '108' AND RULE_NUM = '1';</v>
      </c>
    </row>
    <row r="498" spans="1:13" x14ac:dyDescent="0.35">
      <c r="A498" t="s">
        <v>787</v>
      </c>
      <c r="B498" t="s">
        <v>15</v>
      </c>
      <c r="C498" s="2" t="s">
        <v>13</v>
      </c>
      <c r="D498" s="2" t="s">
        <v>12</v>
      </c>
      <c r="F498" t="s">
        <v>13</v>
      </c>
      <c r="J498" t="str">
        <f>VLOOKUP(A498,UFMT_CONVERSION!$A:$G,3,FALSE)</f>
        <v>NBC SET_PIN_CAPTURE_CAPABILITY_2</v>
      </c>
      <c r="L498" t="str">
        <f t="shared" si="17"/>
        <v>Insert into UFMT_CONV_RULE (CONV_KEY, RULE_NUM, SRC_VALUE, DEST_VALUE, NEXT_KEY,  IS_DEFAULT) Values ('108', '2', '0', '1', '',  '0');</v>
      </c>
      <c r="M498" t="str">
        <f t="shared" si="18"/>
        <v>Update UFMT_CONV_RULE set (SRC_VALUE, DEST_VALUE, NEXT_KEY,  IS_DEFAULT) = (SELECT '0', '1', '',  '0' FROM DUAL) where CONV_KEY = '108' AND RULE_NUM = '2';</v>
      </c>
    </row>
    <row r="499" spans="1:13" x14ac:dyDescent="0.35">
      <c r="A499" t="s">
        <v>787</v>
      </c>
      <c r="B499" t="s">
        <v>17</v>
      </c>
      <c r="C499" s="2" t="s">
        <v>12</v>
      </c>
      <c r="D499" s="2" t="s">
        <v>26</v>
      </c>
      <c r="F499" t="s">
        <v>13</v>
      </c>
      <c r="J499" t="str">
        <f>VLOOKUP(A499,UFMT_CONVERSION!$A:$G,3,FALSE)</f>
        <v>NBC SET_PIN_CAPTURE_CAPABILITY_2</v>
      </c>
      <c r="L499" t="str">
        <f t="shared" si="17"/>
        <v>Insert into UFMT_CONV_RULE (CONV_KEY, RULE_NUM, SRC_VALUE, DEST_VALUE, NEXT_KEY,  IS_DEFAULT) Values ('108', '3', '1', '6', '',  '0');</v>
      </c>
      <c r="M499" t="str">
        <f t="shared" si="18"/>
        <v>Update UFMT_CONV_RULE set (SRC_VALUE, DEST_VALUE, NEXT_KEY,  IS_DEFAULT) = (SELECT '1', '6', '',  '0' FROM DUAL) where CONV_KEY = '108' AND RULE_NUM = '3';</v>
      </c>
    </row>
    <row r="500" spans="1:13" x14ac:dyDescent="0.35">
      <c r="A500" t="s">
        <v>787</v>
      </c>
      <c r="B500" t="s">
        <v>20</v>
      </c>
      <c r="C500" s="2" t="s">
        <v>15</v>
      </c>
      <c r="D500" s="2" t="s">
        <v>13</v>
      </c>
      <c r="F500" t="s">
        <v>13</v>
      </c>
      <c r="J500" t="str">
        <f>VLOOKUP(A500,UFMT_CONVERSION!$A:$G,3,FALSE)</f>
        <v>NBC SET_PIN_CAPTURE_CAPABILITY_2</v>
      </c>
      <c r="L500" t="str">
        <f t="shared" si="17"/>
        <v>Insert into UFMT_CONV_RULE (CONV_KEY, RULE_NUM, SRC_VALUE, DEST_VALUE, NEXT_KEY,  IS_DEFAULT) Values ('108', '4', '2', '0', '',  '0');</v>
      </c>
      <c r="M500" t="str">
        <f t="shared" si="18"/>
        <v>Update UFMT_CONV_RULE set (SRC_VALUE, DEST_VALUE, NEXT_KEY,  IS_DEFAULT) = (SELECT '2', '0', '',  '0' FROM DUAL) where CONV_KEY = '108' AND RULE_NUM = '4';</v>
      </c>
    </row>
    <row r="501" spans="1:13" x14ac:dyDescent="0.35">
      <c r="A501" t="s">
        <v>789</v>
      </c>
      <c r="B501" t="s">
        <v>12</v>
      </c>
      <c r="C501" s="2"/>
      <c r="D501" s="2" t="s">
        <v>12</v>
      </c>
      <c r="F501" t="s">
        <v>12</v>
      </c>
      <c r="J501" t="str">
        <f>VLOOKUP(A501,UFMT_CONVERSION!$A:$G,3,FALSE)</f>
        <v>NBC SET_CARDHOLDER_PRESENCE</v>
      </c>
      <c r="L501" t="str">
        <f t="shared" si="17"/>
        <v>Insert into UFMT_CONV_RULE (CONV_KEY, RULE_NUM, SRC_VALUE, DEST_VALUE, NEXT_KEY,  IS_DEFAULT) Values ('109', '1', '', '1', '',  '1');</v>
      </c>
      <c r="M501" t="str">
        <f t="shared" si="18"/>
        <v>Update UFMT_CONV_RULE set (SRC_VALUE, DEST_VALUE, NEXT_KEY,  IS_DEFAULT) = (SELECT '', '1', '',  '1' FROM DUAL) where CONV_KEY = '109' AND RULE_NUM = '1';</v>
      </c>
    </row>
    <row r="502" spans="1:13" x14ac:dyDescent="0.35">
      <c r="A502" t="s">
        <v>789</v>
      </c>
      <c r="B502" t="s">
        <v>15</v>
      </c>
      <c r="C502" s="2" t="s">
        <v>13</v>
      </c>
      <c r="D502" s="2" t="s">
        <v>13</v>
      </c>
      <c r="F502" t="s">
        <v>13</v>
      </c>
      <c r="J502" t="str">
        <f>VLOOKUP(A502,UFMT_CONVERSION!$A:$G,3,FALSE)</f>
        <v>NBC SET_CARDHOLDER_PRESENCE</v>
      </c>
      <c r="L502" t="str">
        <f t="shared" si="17"/>
        <v>Insert into UFMT_CONV_RULE (CONV_KEY, RULE_NUM, SRC_VALUE, DEST_VALUE, NEXT_KEY,  IS_DEFAULT) Values ('109', '2', '0', '0', '',  '0');</v>
      </c>
      <c r="M502" t="str">
        <f t="shared" si="18"/>
        <v>Update UFMT_CONV_RULE set (SRC_VALUE, DEST_VALUE, NEXT_KEY,  IS_DEFAULT) = (SELECT '0', '0', '',  '0' FROM DUAL) where CONV_KEY = '109' AND RULE_NUM = '2';</v>
      </c>
    </row>
    <row r="503" spans="1:13" x14ac:dyDescent="0.35">
      <c r="A503" t="s">
        <v>789</v>
      </c>
      <c r="B503" t="s">
        <v>17</v>
      </c>
      <c r="C503" s="2" t="s">
        <v>23</v>
      </c>
      <c r="D503" s="2" t="s">
        <v>13</v>
      </c>
      <c r="F503" t="s">
        <v>13</v>
      </c>
      <c r="J503" t="str">
        <f>VLOOKUP(A503,UFMT_CONVERSION!$A:$G,3,FALSE)</f>
        <v>NBC SET_CARDHOLDER_PRESENCE</v>
      </c>
      <c r="L503" t="str">
        <f t="shared" si="17"/>
        <v>Insert into UFMT_CONV_RULE (CONV_KEY, RULE_NUM, SRC_VALUE, DEST_VALUE, NEXT_KEY,  IS_DEFAULT) Values ('109', '3', '5', '0', '',  '0');</v>
      </c>
      <c r="M503" t="str">
        <f t="shared" si="18"/>
        <v>Update UFMT_CONV_RULE set (SRC_VALUE, DEST_VALUE, NEXT_KEY,  IS_DEFAULT) = (SELECT '5', '0', '',  '0' FROM DUAL) where CONV_KEY = '109' AND RULE_NUM = '3';</v>
      </c>
    </row>
    <row r="504" spans="1:13" x14ac:dyDescent="0.35">
      <c r="A504" t="s">
        <v>789</v>
      </c>
      <c r="B504" t="s">
        <v>20</v>
      </c>
      <c r="C504" s="2" t="s">
        <v>32</v>
      </c>
      <c r="D504" s="2" t="s">
        <v>17</v>
      </c>
      <c r="F504" t="s">
        <v>13</v>
      </c>
      <c r="J504" t="str">
        <f>VLOOKUP(A504,UFMT_CONVERSION!$A:$G,3,FALSE)</f>
        <v>NBC SET_CARDHOLDER_PRESENCE</v>
      </c>
      <c r="L504" t="str">
        <f t="shared" si="17"/>
        <v>Insert into UFMT_CONV_RULE (CONV_KEY, RULE_NUM, SRC_VALUE, DEST_VALUE, NEXT_KEY,  IS_DEFAULT) Values ('109', '4', '8', '3', '',  '0');</v>
      </c>
      <c r="M504" t="str">
        <f t="shared" si="18"/>
        <v>Update UFMT_CONV_RULE set (SRC_VALUE, DEST_VALUE, NEXT_KEY,  IS_DEFAULT) = (SELECT '8', '3', '',  '0' FROM DUAL) where CONV_KEY = '109' AND RULE_NUM = '4';</v>
      </c>
    </row>
    <row r="505" spans="1:13" x14ac:dyDescent="0.35">
      <c r="A505" t="s">
        <v>237</v>
      </c>
      <c r="B505" t="s">
        <v>12</v>
      </c>
      <c r="C505" s="2"/>
      <c r="D505" s="2" t="s">
        <v>12</v>
      </c>
      <c r="F505" t="s">
        <v>12</v>
      </c>
      <c r="J505" t="str">
        <f>VLOOKUP(A505,UFMT_CONVERSION!$A:$G,3,FALSE)</f>
        <v>NBC SET_CARD_PRESENCE</v>
      </c>
      <c r="L505" t="str">
        <f t="shared" si="17"/>
        <v>Insert into UFMT_CONV_RULE (CONV_KEY, RULE_NUM, SRC_VALUE, DEST_VALUE, NEXT_KEY,  IS_DEFAULT) Values ('110', '1', '', '1', '',  '1');</v>
      </c>
      <c r="M505" t="str">
        <f t="shared" si="18"/>
        <v>Update UFMT_CONV_RULE set (SRC_VALUE, DEST_VALUE, NEXT_KEY,  IS_DEFAULT) = (SELECT '', '1', '',  '1' FROM DUAL) where CONV_KEY = '110' AND RULE_NUM = '1';</v>
      </c>
    </row>
    <row r="506" spans="1:13" x14ac:dyDescent="0.35">
      <c r="A506" t="s">
        <v>237</v>
      </c>
      <c r="B506" t="s">
        <v>15</v>
      </c>
      <c r="C506" s="2" t="s">
        <v>23</v>
      </c>
      <c r="D506" s="2" t="s">
        <v>13</v>
      </c>
      <c r="F506" t="s">
        <v>13</v>
      </c>
      <c r="J506" t="str">
        <f>VLOOKUP(A506,UFMT_CONVERSION!$A:$G,3,FALSE)</f>
        <v>NBC SET_CARD_PRESENCE</v>
      </c>
      <c r="L506" t="str">
        <f t="shared" si="17"/>
        <v>Insert into UFMT_CONV_RULE (CONV_KEY, RULE_NUM, SRC_VALUE, DEST_VALUE, NEXT_KEY,  IS_DEFAULT) Values ('110', '2', '5', '0', '',  '0');</v>
      </c>
      <c r="M506" t="str">
        <f t="shared" si="18"/>
        <v>Update UFMT_CONV_RULE set (SRC_VALUE, DEST_VALUE, NEXT_KEY,  IS_DEFAULT) = (SELECT '5', '0', '',  '0' FROM DUAL) where CONV_KEY = '110' AND RULE_NUM = '2';</v>
      </c>
    </row>
    <row r="507" spans="1:13" x14ac:dyDescent="0.35">
      <c r="A507" t="s">
        <v>792</v>
      </c>
      <c r="B507" t="s">
        <v>12</v>
      </c>
      <c r="C507" s="2"/>
      <c r="D507" s="2" t="s">
        <v>1209</v>
      </c>
      <c r="F507" t="s">
        <v>12</v>
      </c>
      <c r="J507" t="str">
        <f>VLOOKUP(A507,UFMT_CONVERSION!$A:$G,3,FALSE)</f>
        <v>NBC SET POS DATA CODE</v>
      </c>
      <c r="L507" t="str">
        <f t="shared" si="17"/>
        <v>Insert into UFMT_CONV_RULE (CONV_KEY, RULE_NUM, SRC_VALUE, DEST_VALUE, NEXT_KEY,  IS_DEFAULT) Values ('111', '1', '', '{267}&amp;\\', '',  '1');</v>
      </c>
      <c r="M507" t="str">
        <f t="shared" si="18"/>
        <v>Update UFMT_CONV_RULE set (SRC_VALUE, DEST_VALUE, NEXT_KEY,  IS_DEFAULT) = (SELECT '', '{267}&amp;\\', '',  '1' FROM DUAL) where CONV_KEY = '111' AND RULE_NUM = '1';</v>
      </c>
    </row>
    <row r="508" spans="1:13" x14ac:dyDescent="0.35">
      <c r="A508" t="s">
        <v>794</v>
      </c>
      <c r="B508" t="s">
        <v>12</v>
      </c>
      <c r="D508" s="2" t="s">
        <v>1210</v>
      </c>
      <c r="E508" t="s">
        <v>66</v>
      </c>
      <c r="F508" t="s">
        <v>12</v>
      </c>
      <c r="J508" t="str">
        <f>VLOOKUP(A508,UFMT_CONVERSION!$A:$G,3,FALSE)</f>
        <v>NBC Total fee calculation - 2</v>
      </c>
      <c r="L508" t="str">
        <f t="shared" si="17"/>
        <v>Insert into UFMT_CONV_RULE (CONV_KEY, RULE_NUM, SRC_VALUE, DEST_VALUE, NEXT_KEY,  IS_DEFAULT) Values ('112', '1', '', '{-1}+{279:102}', '113',  '1');</v>
      </c>
      <c r="M508" t="str">
        <f t="shared" si="18"/>
        <v>Update UFMT_CONV_RULE set (SRC_VALUE, DEST_VALUE, NEXT_KEY,  IS_DEFAULT) = (SELECT '', '{-1}+{279:102}', '113',  '1' FROM DUAL) where CONV_KEY = '112' AND RULE_NUM = '1';</v>
      </c>
    </row>
    <row r="509" spans="1:13" x14ac:dyDescent="0.35">
      <c r="A509" t="s">
        <v>66</v>
      </c>
      <c r="B509" t="s">
        <v>12</v>
      </c>
      <c r="D509" s="2" t="s">
        <v>1211</v>
      </c>
      <c r="F509" t="s">
        <v>12</v>
      </c>
      <c r="J509" t="str">
        <f>VLOOKUP(A509,UFMT_CONVERSION!$A:$G,3,FALSE)</f>
        <v>NBC Total fee calculation - 3</v>
      </c>
      <c r="L509" t="str">
        <f t="shared" si="17"/>
        <v>Insert into UFMT_CONV_RULE (CONV_KEY, RULE_NUM, SRC_VALUE, DEST_VALUE, NEXT_KEY,  IS_DEFAULT) Values ('113', '1', '', '{-1}+{257:102}', '',  '1');</v>
      </c>
      <c r="M509" t="str">
        <f t="shared" si="18"/>
        <v>Update UFMT_CONV_RULE set (SRC_VALUE, DEST_VALUE, NEXT_KEY,  IS_DEFAULT) = (SELECT '', '{-1}+{257:102}', '',  '1' FROM DUAL) where CONV_KEY = '113' AND RULE_NUM = '1';</v>
      </c>
    </row>
    <row r="510" spans="1:13" x14ac:dyDescent="0.35">
      <c r="A510" t="s">
        <v>69</v>
      </c>
      <c r="B510" t="s">
        <v>12</v>
      </c>
      <c r="D510" s="2" t="s">
        <v>1210</v>
      </c>
      <c r="E510" t="s">
        <v>410</v>
      </c>
      <c r="F510" t="s">
        <v>12</v>
      </c>
      <c r="J510" t="str">
        <f>VLOOKUP(A510,UFMT_CONVERSION!$A:$G,3,FALSE)</f>
        <v>NBC Total fee calculation (from local)-2</v>
      </c>
      <c r="L510" t="str">
        <f t="shared" si="17"/>
        <v>Insert into UFMT_CONV_RULE (CONV_KEY, RULE_NUM, SRC_VALUE, DEST_VALUE, NEXT_KEY,  IS_DEFAULT) Values ('114', '1', '', '{-1}+{279:102}', '115',  '1');</v>
      </c>
      <c r="M510" t="str">
        <f t="shared" si="18"/>
        <v>Update UFMT_CONV_RULE set (SRC_VALUE, DEST_VALUE, NEXT_KEY,  IS_DEFAULT) = (SELECT '', '{-1}+{279:102}', '115',  '1' FROM DUAL) where CONV_KEY = '114' AND RULE_NUM = '1';</v>
      </c>
    </row>
    <row r="511" spans="1:13" x14ac:dyDescent="0.35">
      <c r="A511" t="s">
        <v>410</v>
      </c>
      <c r="B511" t="s">
        <v>12</v>
      </c>
      <c r="D511" s="2" t="s">
        <v>1211</v>
      </c>
      <c r="F511" t="s">
        <v>12</v>
      </c>
      <c r="J511" t="str">
        <f>VLOOKUP(A511,UFMT_CONVERSION!$A:$G,3,FALSE)</f>
        <v>NBC Total fee calculation (from local)-3</v>
      </c>
      <c r="L511" t="str">
        <f t="shared" si="17"/>
        <v>Insert into UFMT_CONV_RULE (CONV_KEY, RULE_NUM, SRC_VALUE, DEST_VALUE, NEXT_KEY,  IS_DEFAULT) Values ('115', '1', '', '{-1}+{257:102}', '',  '1');</v>
      </c>
      <c r="M511" t="str">
        <f t="shared" si="18"/>
        <v>Update UFMT_CONV_RULE set (SRC_VALUE, DEST_VALUE, NEXT_KEY,  IS_DEFAULT) = (SELECT '', '{-1}+{257:102}', '',  '1' FROM DUAL) where CONV_KEY = '115' AND RULE_NUM = '1';</v>
      </c>
    </row>
    <row r="512" spans="1:13" x14ac:dyDescent="0.35">
      <c r="A512" t="s">
        <v>75</v>
      </c>
      <c r="B512" t="s">
        <v>12</v>
      </c>
      <c r="C512" s="2"/>
      <c r="D512" s="2" t="s">
        <v>13</v>
      </c>
      <c r="F512" t="s">
        <v>12</v>
      </c>
      <c r="J512" t="str">
        <f>VLOOKUP(A512,UFMT_CONVERSION!$A:$G,3,FALSE)</f>
        <v>TT for sending NBC F28</v>
      </c>
      <c r="L512" t="str">
        <f t="shared" si="17"/>
        <v>Insert into UFMT_CONV_RULE (CONV_KEY, RULE_NUM, SRC_VALUE, DEST_VALUE, NEXT_KEY,  IS_DEFAULT) Values ('116', '1', '', '0', '',  '1');</v>
      </c>
      <c r="M512" t="str">
        <f t="shared" si="18"/>
        <v>Update UFMT_CONV_RULE set (SRC_VALUE, DEST_VALUE, NEXT_KEY,  IS_DEFAULT) = (SELECT '', '0', '',  '1' FROM DUAL) where CONV_KEY = '116' AND RULE_NUM = '1';</v>
      </c>
    </row>
    <row r="513" spans="1:13" x14ac:dyDescent="0.35">
      <c r="A513" t="s">
        <v>75</v>
      </c>
      <c r="B513" t="s">
        <v>15</v>
      </c>
      <c r="C513" s="2" t="s">
        <v>397</v>
      </c>
      <c r="D513" s="2" t="s">
        <v>12</v>
      </c>
      <c r="F513" t="s">
        <v>13</v>
      </c>
      <c r="J513" t="str">
        <f>VLOOKUP(A513,UFMT_CONVERSION!$A:$G,3,FALSE)</f>
        <v>TT for sending NBC F28</v>
      </c>
      <c r="L513" t="str">
        <f t="shared" si="17"/>
        <v>Insert into UFMT_CONV_RULE (CONV_KEY, RULE_NUM, SRC_VALUE, DEST_VALUE, NEXT_KEY,  IS_DEFAULT) Values ('116', '2', '700', '1', '',  '0');</v>
      </c>
      <c r="M513" t="str">
        <f t="shared" si="18"/>
        <v>Update UFMT_CONV_RULE set (SRC_VALUE, DEST_VALUE, NEXT_KEY,  IS_DEFAULT) = (SELECT '700', '1', '',  '0' FROM DUAL) where CONV_KEY = '116' AND RULE_NUM = '2';</v>
      </c>
    </row>
    <row r="514" spans="1:13" x14ac:dyDescent="0.35">
      <c r="A514" t="s">
        <v>75</v>
      </c>
      <c r="B514" t="s">
        <v>17</v>
      </c>
      <c r="C514" s="2" t="s">
        <v>846</v>
      </c>
      <c r="D514" s="2" t="s">
        <v>12</v>
      </c>
      <c r="F514" t="s">
        <v>13</v>
      </c>
      <c r="J514" t="str">
        <f>VLOOKUP(A514,UFMT_CONVERSION!$A:$G,3,FALSE)</f>
        <v>TT for sending NBC F28</v>
      </c>
      <c r="L514" t="str">
        <f t="shared" si="17"/>
        <v>Insert into UFMT_CONV_RULE (CONV_KEY, RULE_NUM, SRC_VALUE, DEST_VALUE, NEXT_KEY,  IS_DEFAULT) Values ('116', '3', '702', '1', '',  '0');</v>
      </c>
      <c r="M514" t="str">
        <f t="shared" si="18"/>
        <v>Update UFMT_CONV_RULE set (SRC_VALUE, DEST_VALUE, NEXT_KEY,  IS_DEFAULT) = (SELECT '702', '1', '',  '0' FROM DUAL) where CONV_KEY = '116' AND RULE_NUM = '3';</v>
      </c>
    </row>
    <row r="515" spans="1:13" x14ac:dyDescent="0.35">
      <c r="A515" t="s">
        <v>75</v>
      </c>
      <c r="B515" t="s">
        <v>20</v>
      </c>
      <c r="C515" s="2" t="s">
        <v>439</v>
      </c>
      <c r="D515" s="2" t="s">
        <v>12</v>
      </c>
      <c r="F515" t="s">
        <v>13</v>
      </c>
      <c r="J515" t="str">
        <f>VLOOKUP(A515,UFMT_CONVERSION!$A:$G,3,FALSE)</f>
        <v>TT for sending NBC F28</v>
      </c>
      <c r="L515" t="str">
        <f t="shared" si="17"/>
        <v>Insert into UFMT_CONV_RULE (CONV_KEY, RULE_NUM, SRC_VALUE, DEST_VALUE, NEXT_KEY,  IS_DEFAULT) Values ('116', '4', '704', '1', '',  '0');</v>
      </c>
      <c r="M515" t="str">
        <f t="shared" si="18"/>
        <v>Update UFMT_CONV_RULE set (SRC_VALUE, DEST_VALUE, NEXT_KEY,  IS_DEFAULT) = (SELECT '704', '1', '',  '0' FROM DUAL) where CONV_KEY = '116' AND RULE_NUM = '4';</v>
      </c>
    </row>
    <row r="516" spans="1:13" x14ac:dyDescent="0.35">
      <c r="A516" t="s">
        <v>75</v>
      </c>
      <c r="B516" t="s">
        <v>23</v>
      </c>
      <c r="C516" s="2" t="s">
        <v>283</v>
      </c>
      <c r="D516" s="2" t="s">
        <v>12</v>
      </c>
      <c r="F516" t="s">
        <v>13</v>
      </c>
      <c r="J516" t="str">
        <f>VLOOKUP(A516,UFMT_CONVERSION!$A:$G,3,FALSE)</f>
        <v>TT for sending NBC F28</v>
      </c>
      <c r="L516" t="str">
        <f t="shared" si="17"/>
        <v>Insert into UFMT_CONV_RULE (CONV_KEY, RULE_NUM, SRC_VALUE, DEST_VALUE, NEXT_KEY,  IS_DEFAULT) Values ('116', '5', '689', '1', '',  '0');</v>
      </c>
      <c r="M516" t="str">
        <f t="shared" si="18"/>
        <v>Update UFMT_CONV_RULE set (SRC_VALUE, DEST_VALUE, NEXT_KEY,  IS_DEFAULT) = (SELECT '689', '1', '',  '0' FROM DUAL) where CONV_KEY = '116' AND RULE_NUM = '5';</v>
      </c>
    </row>
    <row r="517" spans="1:13" x14ac:dyDescent="0.35">
      <c r="A517" t="s">
        <v>75</v>
      </c>
      <c r="B517" t="s">
        <v>26</v>
      </c>
      <c r="C517" s="2" t="s">
        <v>507</v>
      </c>
      <c r="D517" s="2" t="s">
        <v>12</v>
      </c>
      <c r="F517" t="s">
        <v>13</v>
      </c>
      <c r="J517" t="str">
        <f>VLOOKUP(A517,UFMT_CONVERSION!$A:$G,3,FALSE)</f>
        <v>TT for sending NBC F28</v>
      </c>
      <c r="L517" t="str">
        <f t="shared" ref="L517:L577" si="19">"Insert into UFMT_CONV_RULE (CONV_KEY, RULE_NUM, SRC_VALUE, DEST_VALUE, NEXT_KEY,  IS_DEFAULT) Values ('"&amp;A517&amp;"', '"&amp;B517&amp;"', '"&amp;C517&amp;"', '"&amp;D517&amp;"', '"&amp;E517&amp;"',  '"&amp;F517&amp;"');"</f>
        <v>Insert into UFMT_CONV_RULE (CONV_KEY, RULE_NUM, SRC_VALUE, DEST_VALUE, NEXT_KEY,  IS_DEFAULT) Values ('116', '6', '610', '1', '',  '0');</v>
      </c>
      <c r="M517" t="str">
        <f t="shared" si="18"/>
        <v>Update UFMT_CONV_RULE set (SRC_VALUE, DEST_VALUE, NEXT_KEY,  IS_DEFAULT) = (SELECT '610', '1', '',  '0' FROM DUAL) where CONV_KEY = '116' AND RULE_NUM = '6';</v>
      </c>
    </row>
    <row r="518" spans="1:13" x14ac:dyDescent="0.35">
      <c r="A518" t="s">
        <v>75</v>
      </c>
      <c r="B518" t="s">
        <v>29</v>
      </c>
      <c r="C518" s="2" t="s">
        <v>585</v>
      </c>
      <c r="D518" s="2" t="s">
        <v>12</v>
      </c>
      <c r="F518" t="s">
        <v>13</v>
      </c>
      <c r="J518" t="str">
        <f>VLOOKUP(A518,UFMT_CONVERSION!$A:$G,3,FALSE)</f>
        <v>TT for sending NBC F28</v>
      </c>
      <c r="L518" t="str">
        <f t="shared" si="19"/>
        <v>Insert into UFMT_CONV_RULE (CONV_KEY, RULE_NUM, SRC_VALUE, DEST_VALUE, NEXT_KEY,  IS_DEFAULT) Values ('116', '7', '621', '1', '',  '0');</v>
      </c>
      <c r="M518" t="str">
        <f t="shared" si="18"/>
        <v>Update UFMT_CONV_RULE set (SRC_VALUE, DEST_VALUE, NEXT_KEY,  IS_DEFAULT) = (SELECT '621', '1', '',  '0' FROM DUAL) where CONV_KEY = '116' AND RULE_NUM = '7';</v>
      </c>
    </row>
    <row r="519" spans="1:13" x14ac:dyDescent="0.35">
      <c r="A519" t="s">
        <v>75</v>
      </c>
      <c r="B519" t="s">
        <v>32</v>
      </c>
      <c r="C519" s="2" t="s">
        <v>1174</v>
      </c>
      <c r="D519" s="2" t="s">
        <v>12</v>
      </c>
      <c r="F519" t="s">
        <v>13</v>
      </c>
      <c r="J519" t="str">
        <f>VLOOKUP(A519,UFMT_CONVERSION!$A:$G,3,FALSE)</f>
        <v>TT for sending NBC F28</v>
      </c>
      <c r="L519" t="str">
        <f t="shared" si="19"/>
        <v>Insert into UFMT_CONV_RULE (CONV_KEY, RULE_NUM, SRC_VALUE, DEST_VALUE, NEXT_KEY,  IS_DEFAULT) Values ('116', '8', '613', '1', '',  '0');</v>
      </c>
      <c r="M519" t="str">
        <f t="shared" si="18"/>
        <v>Update UFMT_CONV_RULE set (SRC_VALUE, DEST_VALUE, NEXT_KEY,  IS_DEFAULT) = (SELECT '613', '1', '',  '0' FROM DUAL) where CONV_KEY = '116' AND RULE_NUM = '8';</v>
      </c>
    </row>
    <row r="520" spans="1:13" x14ac:dyDescent="0.35">
      <c r="A520" t="s">
        <v>75</v>
      </c>
      <c r="B520" t="s">
        <v>35</v>
      </c>
      <c r="C520" s="2" t="s">
        <v>845</v>
      </c>
      <c r="D520" s="2" t="s">
        <v>12</v>
      </c>
      <c r="F520" t="s">
        <v>13</v>
      </c>
      <c r="J520" t="str">
        <f>VLOOKUP(A520,UFMT_CONVERSION!$A:$G,3,FALSE)</f>
        <v>TT for sending NBC F28</v>
      </c>
      <c r="L520" t="str">
        <f t="shared" si="19"/>
        <v>Insert into UFMT_CONV_RULE (CONV_KEY, RULE_NUM, SRC_VALUE, DEST_VALUE, NEXT_KEY,  IS_DEFAULT) Values ('116', '9', '774', '1', '',  '0');</v>
      </c>
      <c r="M520" t="str">
        <f t="shared" si="18"/>
        <v>Update UFMT_CONV_RULE set (SRC_VALUE, DEST_VALUE, NEXT_KEY,  IS_DEFAULT) = (SELECT '774', '1', '',  '0' FROM DUAL) where CONV_KEY = '116' AND RULE_NUM = '9';</v>
      </c>
    </row>
    <row r="521" spans="1:13" x14ac:dyDescent="0.35">
      <c r="A521" t="s">
        <v>75</v>
      </c>
      <c r="B521" t="s">
        <v>37</v>
      </c>
      <c r="C521" s="2" t="s">
        <v>847</v>
      </c>
      <c r="D521" s="2" t="s">
        <v>12</v>
      </c>
      <c r="F521" t="s">
        <v>13</v>
      </c>
      <c r="J521" t="str">
        <f>VLOOKUP(A521,UFMT_CONVERSION!$A:$G,3,FALSE)</f>
        <v>TT for sending NBC F28</v>
      </c>
      <c r="L521" t="str">
        <f t="shared" si="19"/>
        <v>Insert into UFMT_CONV_RULE (CONV_KEY, RULE_NUM, SRC_VALUE, DEST_VALUE, NEXT_KEY,  IS_DEFAULT) Values ('116', '10', '777', '1', '',  '0');</v>
      </c>
      <c r="M521" t="str">
        <f t="shared" si="18"/>
        <v>Update UFMT_CONV_RULE set (SRC_VALUE, DEST_VALUE, NEXT_KEY,  IS_DEFAULT) = (SELECT '777', '1', '',  '0' FROM DUAL) where CONV_KEY = '116' AND RULE_NUM = '10';</v>
      </c>
    </row>
    <row r="522" spans="1:13" x14ac:dyDescent="0.35">
      <c r="A522" t="s">
        <v>75</v>
      </c>
      <c r="B522" t="s">
        <v>40</v>
      </c>
      <c r="C522" s="2" t="s">
        <v>597</v>
      </c>
      <c r="D522" s="2" t="s">
        <v>12</v>
      </c>
      <c r="F522" t="s">
        <v>13</v>
      </c>
      <c r="J522" t="str">
        <f>VLOOKUP(A522,UFMT_CONVERSION!$A:$G,3,FALSE)</f>
        <v>TT for sending NBC F28</v>
      </c>
      <c r="L522" t="str">
        <f t="shared" si="19"/>
        <v>Insert into UFMT_CONV_RULE (CONV_KEY, RULE_NUM, SRC_VALUE, DEST_VALUE, NEXT_KEY,  IS_DEFAULT) Values ('116', '11', '775', '1', '',  '0');</v>
      </c>
      <c r="M522" t="str">
        <f t="shared" si="18"/>
        <v>Update UFMT_CONV_RULE set (SRC_VALUE, DEST_VALUE, NEXT_KEY,  IS_DEFAULT) = (SELECT '775', '1', '',  '0' FROM DUAL) where CONV_KEY = '116' AND RULE_NUM = '11';</v>
      </c>
    </row>
    <row r="523" spans="1:13" x14ac:dyDescent="0.35">
      <c r="A523" t="s">
        <v>75</v>
      </c>
      <c r="B523" t="s">
        <v>42</v>
      </c>
      <c r="C523" s="2" t="s">
        <v>582</v>
      </c>
      <c r="D523" s="2" t="s">
        <v>12</v>
      </c>
      <c r="F523" t="s">
        <v>13</v>
      </c>
      <c r="J523" t="str">
        <f>VLOOKUP(A523,UFMT_CONVERSION!$A:$G,3,FALSE)</f>
        <v>TT for sending NBC F28</v>
      </c>
      <c r="L523" t="str">
        <f t="shared" si="19"/>
        <v>Insert into UFMT_CONV_RULE (CONV_KEY, RULE_NUM, SRC_VALUE, DEST_VALUE, NEXT_KEY,  IS_DEFAULT) Values ('116', '12', '751', '1', '',  '0');</v>
      </c>
      <c r="M523" t="str">
        <f t="shared" si="18"/>
        <v>Update UFMT_CONV_RULE set (SRC_VALUE, DEST_VALUE, NEXT_KEY,  IS_DEFAULT) = (SELECT '751', '1', '',  '0' FROM DUAL) where CONV_KEY = '116' AND RULE_NUM = '12';</v>
      </c>
    </row>
    <row r="524" spans="1:13" s="3" customFormat="1" x14ac:dyDescent="0.35">
      <c r="A524" s="3" t="s">
        <v>75</v>
      </c>
      <c r="B524" s="2" t="s">
        <v>44</v>
      </c>
      <c r="C524" s="2" t="s">
        <v>1763</v>
      </c>
      <c r="D524" s="2" t="s">
        <v>12</v>
      </c>
      <c r="F524" s="3" t="s">
        <v>13</v>
      </c>
      <c r="J524" s="3" t="str">
        <f>VLOOKUP(A524,UFMT_CONVERSION!$A:$G,3,FALSE)</f>
        <v>TT for sending NBC F28</v>
      </c>
      <c r="L524" s="3" t="str">
        <f t="shared" ref="L524" si="20">"Insert into UFMT_CONV_RULE (CONV_KEY, RULE_NUM, SRC_VALUE, DEST_VALUE, NEXT_KEY,  IS_DEFAULT) Values ('"&amp;A524&amp;"', '"&amp;B524&amp;"', '"&amp;C524&amp;"', '"&amp;D524&amp;"', '"&amp;E524&amp;"',  '"&amp;F524&amp;"');"</f>
        <v>Insert into UFMT_CONV_RULE (CONV_KEY, RULE_NUM, SRC_VALUE, DEST_VALUE, NEXT_KEY,  IS_DEFAULT) Values ('116', '13', '784', '1', '',  '0');</v>
      </c>
      <c r="M524" s="3" t="str">
        <f t="shared" ref="M524" si="21">"Update UFMT_CONV_RULE set (SRC_VALUE, DEST_VALUE, NEXT_KEY,  IS_DEFAULT) = (SELECT '"&amp;C524&amp;"', '"&amp;D524&amp;"', '"&amp;E524&amp;"',  '"&amp;F524&amp;"' FROM DUAL) where CONV_KEY = '"&amp;A524&amp;"' AND RULE_NUM = '"&amp;B524&amp;"';"</f>
        <v>Update UFMT_CONV_RULE set (SRC_VALUE, DEST_VALUE, NEXT_KEY,  IS_DEFAULT) = (SELECT '784', '1', '',  '0' FROM DUAL) where CONV_KEY = '116' AND RULE_NUM = '13';</v>
      </c>
    </row>
    <row r="525" spans="1:13" x14ac:dyDescent="0.35">
      <c r="A525" t="s">
        <v>800</v>
      </c>
      <c r="B525" t="s">
        <v>13</v>
      </c>
      <c r="C525" s="2"/>
      <c r="D525" s="2" t="s">
        <v>861</v>
      </c>
      <c r="F525" t="s">
        <v>12</v>
      </c>
      <c r="J525" t="str">
        <f>VLOOKUP(A525,UFMT_CONVERSION!$A:$G,3,FALSE)</f>
        <v>From RC mapping (for NBC)</v>
      </c>
      <c r="L525" t="str">
        <f t="shared" si="19"/>
        <v>Insert into UFMT_CONV_RULE (CONV_KEY, RULE_NUM, SRC_VALUE, DEST_VALUE, NEXT_KEY,  IS_DEFAULT) Values ('117', '0', '', '902', '',  '1');</v>
      </c>
      <c r="M525" t="str">
        <f t="shared" si="18"/>
        <v>Update UFMT_CONV_RULE set (SRC_VALUE, DEST_VALUE, NEXT_KEY,  IS_DEFAULT) = (SELECT '', '902', '',  '1' FROM DUAL) where CONV_KEY = '117' AND RULE_NUM = '0';</v>
      </c>
    </row>
    <row r="526" spans="1:13" x14ac:dyDescent="0.35">
      <c r="A526" t="s">
        <v>800</v>
      </c>
      <c r="B526" t="s">
        <v>12</v>
      </c>
      <c r="C526" s="2" t="s">
        <v>13</v>
      </c>
      <c r="D526" s="2" t="s">
        <v>612</v>
      </c>
      <c r="F526" t="s">
        <v>13</v>
      </c>
      <c r="J526" t="str">
        <f>VLOOKUP(A526,UFMT_CONVERSION!$A:$G,3,FALSE)</f>
        <v>From RC mapping (for NBC)</v>
      </c>
      <c r="L526" t="str">
        <f t="shared" si="19"/>
        <v>Insert into UFMT_CONV_RULE (CONV_KEY, RULE_NUM, SRC_VALUE, DEST_VALUE, NEXT_KEY,  IS_DEFAULT) Values ('117', '1', '0', '-1', '',  '0');</v>
      </c>
      <c r="M526" t="str">
        <f t="shared" si="18"/>
        <v>Update UFMT_CONV_RULE set (SRC_VALUE, DEST_VALUE, NEXT_KEY,  IS_DEFAULT) = (SELECT '0', '-1', '',  '0' FROM DUAL) where CONV_KEY = '117' AND RULE_NUM = '1';</v>
      </c>
    </row>
    <row r="527" spans="1:13" x14ac:dyDescent="0.35">
      <c r="A527" t="s">
        <v>800</v>
      </c>
      <c r="B527" t="s">
        <v>15</v>
      </c>
      <c r="C527" s="2" t="s">
        <v>47</v>
      </c>
      <c r="D527" s="2" t="s">
        <v>1145</v>
      </c>
      <c r="F527" t="s">
        <v>13</v>
      </c>
      <c r="J527" t="str">
        <f>VLOOKUP(A527,UFMT_CONVERSION!$A:$G,3,FALSE)</f>
        <v>From RC mapping (for NBC)</v>
      </c>
      <c r="L527" t="str">
        <f t="shared" si="19"/>
        <v>Insert into UFMT_CONV_RULE (CONV_KEY, RULE_NUM, SRC_VALUE, DEST_VALUE, NEXT_KEY,  IS_DEFAULT) Values ('117', '2', '14', '909', '',  '0');</v>
      </c>
      <c r="M527" t="str">
        <f t="shared" si="18"/>
        <v>Update UFMT_CONV_RULE set (SRC_VALUE, DEST_VALUE, NEXT_KEY,  IS_DEFAULT) = (SELECT '14', '909', '',  '0' FROM DUAL) where CONV_KEY = '117' AND RULE_NUM = '2';</v>
      </c>
    </row>
    <row r="528" spans="1:13" x14ac:dyDescent="0.35">
      <c r="A528" t="s">
        <v>800</v>
      </c>
      <c r="B528" t="s">
        <v>17</v>
      </c>
      <c r="C528" s="2" t="s">
        <v>50</v>
      </c>
      <c r="D528" t="s">
        <v>1164</v>
      </c>
      <c r="F528" t="s">
        <v>13</v>
      </c>
      <c r="J528" t="str">
        <f>VLOOKUP(A528,UFMT_CONVERSION!$A:$G,3,FALSE)</f>
        <v>From RC mapping (for NBC)</v>
      </c>
      <c r="L528" t="str">
        <f t="shared" si="19"/>
        <v>Insert into UFMT_CONV_RULE (CONV_KEY, RULE_NUM, SRC_VALUE, DEST_VALUE, NEXT_KEY,  IS_DEFAULT) Values ('117', '3', '15', '828', '',  '0');</v>
      </c>
      <c r="M528" t="str">
        <f t="shared" si="18"/>
        <v>Update UFMT_CONV_RULE set (SRC_VALUE, DEST_VALUE, NEXT_KEY,  IS_DEFAULT) = (SELECT '15', '828', '',  '0' FROM DUAL) where CONV_KEY = '117' AND RULE_NUM = '3';</v>
      </c>
    </row>
    <row r="529" spans="1:13" x14ac:dyDescent="0.35">
      <c r="A529" t="s">
        <v>800</v>
      </c>
      <c r="B529" t="s">
        <v>20</v>
      </c>
      <c r="C529" s="2" t="s">
        <v>119</v>
      </c>
      <c r="D529" t="s">
        <v>1160</v>
      </c>
      <c r="F529" t="s">
        <v>13</v>
      </c>
      <c r="J529" t="str">
        <f>VLOOKUP(A529,UFMT_CONVERSION!$A:$G,3,FALSE)</f>
        <v>From RC mapping (for NBC)</v>
      </c>
      <c r="L529" t="str">
        <f t="shared" si="19"/>
        <v>Insert into UFMT_CONV_RULE (CONV_KEY, RULE_NUM, SRC_VALUE, DEST_VALUE, NEXT_KEY,  IS_DEFAULT) Values ('117', '4', '41', '936', '',  '0');</v>
      </c>
      <c r="M529" t="str">
        <f t="shared" si="18"/>
        <v>Update UFMT_CONV_RULE set (SRC_VALUE, DEST_VALUE, NEXT_KEY,  IS_DEFAULT) = (SELECT '41', '936', '',  '0' FROM DUAL) where CONV_KEY = '117' AND RULE_NUM = '4';</v>
      </c>
    </row>
    <row r="530" spans="1:13" x14ac:dyDescent="0.35">
      <c r="A530" t="s">
        <v>800</v>
      </c>
      <c r="B530" t="s">
        <v>23</v>
      </c>
      <c r="C530" s="2" t="s">
        <v>125</v>
      </c>
      <c r="D530" t="s">
        <v>1161</v>
      </c>
      <c r="F530" t="s">
        <v>13</v>
      </c>
      <c r="J530" t="str">
        <f>VLOOKUP(A530,UFMT_CONVERSION!$A:$G,3,FALSE)</f>
        <v>From RC mapping (for NBC)</v>
      </c>
      <c r="L530" t="str">
        <f t="shared" si="19"/>
        <v>Insert into UFMT_CONV_RULE (CONV_KEY, RULE_NUM, SRC_VALUE, DEST_VALUE, NEXT_KEY,  IS_DEFAULT) Values ('117', '5', '43', '847', '',  '0');</v>
      </c>
      <c r="M530" t="str">
        <f t="shared" si="18"/>
        <v>Update UFMT_CONV_RULE set (SRC_VALUE, DEST_VALUE, NEXT_KEY,  IS_DEFAULT) = (SELECT '43', '847', '',  '0' FROM DUAL) where CONV_KEY = '117' AND RULE_NUM = '5';</v>
      </c>
    </row>
    <row r="531" spans="1:13" x14ac:dyDescent="0.35">
      <c r="A531" t="s">
        <v>800</v>
      </c>
      <c r="B531" t="s">
        <v>26</v>
      </c>
      <c r="C531" s="2" t="s">
        <v>142</v>
      </c>
      <c r="D531" t="s">
        <v>862</v>
      </c>
      <c r="F531" t="s">
        <v>13</v>
      </c>
      <c r="J531" t="str">
        <f>VLOOKUP(A531,UFMT_CONVERSION!$A:$G,3,FALSE)</f>
        <v>From RC mapping (for NBC)</v>
      </c>
      <c r="L531" t="str">
        <f t="shared" si="19"/>
        <v>Insert into UFMT_CONV_RULE (CONV_KEY, RULE_NUM, SRC_VALUE, DEST_VALUE, NEXT_KEY,  IS_DEFAULT) Values ('117', '6', '51', '915', '',  '0');</v>
      </c>
      <c r="M531" t="str">
        <f t="shared" si="18"/>
        <v>Update UFMT_CONV_RULE set (SRC_VALUE, DEST_VALUE, NEXT_KEY,  IS_DEFAULT) = (SELECT '51', '915', '',  '0' FROM DUAL) where CONV_KEY = '117' AND RULE_NUM = '6';</v>
      </c>
    </row>
    <row r="532" spans="1:13" x14ac:dyDescent="0.35">
      <c r="A532" t="s">
        <v>800</v>
      </c>
      <c r="B532" t="s">
        <v>29</v>
      </c>
      <c r="C532" s="2" t="s">
        <v>109</v>
      </c>
      <c r="D532" t="s">
        <v>1163</v>
      </c>
      <c r="F532" t="s">
        <v>13</v>
      </c>
      <c r="J532" t="str">
        <f>VLOOKUP(A532,UFMT_CONVERSION!$A:$G,3,FALSE)</f>
        <v>From RC mapping (for NBC)</v>
      </c>
      <c r="L532" t="str">
        <f t="shared" si="19"/>
        <v>Insert into UFMT_CONV_RULE (CONV_KEY, RULE_NUM, SRC_VALUE, DEST_VALUE, NEXT_KEY,  IS_DEFAULT) Values ('117', '7', '54', '906', '',  '0');</v>
      </c>
      <c r="M532" t="str">
        <f t="shared" si="18"/>
        <v>Update UFMT_CONV_RULE set (SRC_VALUE, DEST_VALUE, NEXT_KEY,  IS_DEFAULT) = (SELECT '54', '906', '',  '0' FROM DUAL) where CONV_KEY = '117' AND RULE_NUM = '7';</v>
      </c>
    </row>
    <row r="533" spans="1:13" x14ac:dyDescent="0.35">
      <c r="A533" t="s">
        <v>800</v>
      </c>
      <c r="B533" t="s">
        <v>32</v>
      </c>
      <c r="C533" s="2" t="s">
        <v>111</v>
      </c>
      <c r="D533" t="s">
        <v>1147</v>
      </c>
      <c r="F533" t="s">
        <v>13</v>
      </c>
      <c r="J533" t="str">
        <f>VLOOKUP(A533,UFMT_CONVERSION!$A:$G,3,FALSE)</f>
        <v>From RC mapping (for NBC)</v>
      </c>
      <c r="L533" t="str">
        <f t="shared" si="19"/>
        <v>Insert into UFMT_CONV_RULE (CONV_KEY, RULE_NUM, SRC_VALUE, DEST_VALUE, NEXT_KEY,  IS_DEFAULT) Values ('117', '8', '55', '901', '',  '0');</v>
      </c>
      <c r="M533" t="str">
        <f t="shared" si="18"/>
        <v>Update UFMT_CONV_RULE set (SRC_VALUE, DEST_VALUE, NEXT_KEY,  IS_DEFAULT) = (SELECT '55', '901', '',  '0' FROM DUAL) where CONV_KEY = '117' AND RULE_NUM = '8';</v>
      </c>
    </row>
    <row r="534" spans="1:13" x14ac:dyDescent="0.35">
      <c r="A534" t="s">
        <v>800</v>
      </c>
      <c r="B534" t="s">
        <v>35</v>
      </c>
      <c r="C534" s="2" t="s">
        <v>164</v>
      </c>
      <c r="D534" t="s">
        <v>1165</v>
      </c>
      <c r="F534" t="s">
        <v>13</v>
      </c>
      <c r="J534" t="str">
        <f>VLOOKUP(A534,UFMT_CONVERSION!$A:$G,3,FALSE)</f>
        <v>From RC mapping (for NBC)</v>
      </c>
      <c r="L534" t="str">
        <f t="shared" si="19"/>
        <v>Insert into UFMT_CONV_RULE (CONV_KEY, RULE_NUM, SRC_VALUE, DEST_VALUE, NEXT_KEY,  IS_DEFAULT) Values ('117', '9', '61', '917', '',  '0');</v>
      </c>
      <c r="M534" t="str">
        <f t="shared" si="18"/>
        <v>Update UFMT_CONV_RULE set (SRC_VALUE, DEST_VALUE, NEXT_KEY,  IS_DEFAULT) = (SELECT '61', '917', '',  '0' FROM DUAL) where CONV_KEY = '117' AND RULE_NUM = '9';</v>
      </c>
    </row>
    <row r="535" spans="1:13" x14ac:dyDescent="0.35">
      <c r="A535" t="s">
        <v>800</v>
      </c>
      <c r="B535" t="s">
        <v>37</v>
      </c>
      <c r="C535" s="2" t="s">
        <v>167</v>
      </c>
      <c r="D535" t="s">
        <v>900</v>
      </c>
      <c r="F535" t="s">
        <v>13</v>
      </c>
      <c r="J535" t="str">
        <f>VLOOKUP(A535,UFMT_CONVERSION!$A:$G,3,FALSE)</f>
        <v>From RC mapping (for NBC)</v>
      </c>
      <c r="L535" t="str">
        <f t="shared" si="19"/>
        <v>Insert into UFMT_CONV_RULE (CONV_KEY, RULE_NUM, SRC_VALUE, DEST_VALUE, NEXT_KEY,  IS_DEFAULT) Values ('117', '10', '62', '804', '',  '0');</v>
      </c>
      <c r="M535" t="str">
        <f t="shared" si="18"/>
        <v>Update UFMT_CONV_RULE set (SRC_VALUE, DEST_VALUE, NEXT_KEY,  IS_DEFAULT) = (SELECT '62', '804', '',  '0' FROM DUAL) where CONV_KEY = '117' AND RULE_NUM = '10';</v>
      </c>
    </row>
    <row r="536" spans="1:13" x14ac:dyDescent="0.35">
      <c r="A536" t="s">
        <v>800</v>
      </c>
      <c r="B536" t="s">
        <v>40</v>
      </c>
      <c r="C536" s="2" t="s">
        <v>153</v>
      </c>
      <c r="D536" t="s">
        <v>902</v>
      </c>
      <c r="F536" t="s">
        <v>13</v>
      </c>
      <c r="J536" t="str">
        <f>VLOOKUP(A536,UFMT_CONVERSION!$A:$G,3,FALSE)</f>
        <v>From RC mapping (for NBC)</v>
      </c>
      <c r="L536" t="str">
        <f t="shared" si="19"/>
        <v>Insert into UFMT_CONV_RULE (CONV_KEY, RULE_NUM, SRC_VALUE, DEST_VALUE, NEXT_KEY,  IS_DEFAULT) Values ('117', '11', '65', '814', '',  '0');</v>
      </c>
      <c r="M536" t="str">
        <f t="shared" si="18"/>
        <v>Update UFMT_CONV_RULE set (SRC_VALUE, DEST_VALUE, NEXT_KEY,  IS_DEFAULT) = (SELECT '65', '814', '',  '0' FROM DUAL) where CONV_KEY = '117' AND RULE_NUM = '11';</v>
      </c>
    </row>
    <row r="537" spans="1:13" x14ac:dyDescent="0.35">
      <c r="A537" t="s">
        <v>800</v>
      </c>
      <c r="B537" t="s">
        <v>42</v>
      </c>
      <c r="C537" s="2" t="s">
        <v>57</v>
      </c>
      <c r="D537" t="s">
        <v>1167</v>
      </c>
      <c r="F537" t="s">
        <v>13</v>
      </c>
      <c r="J537" t="str">
        <f>VLOOKUP(A537,UFMT_CONVERSION!$A:$G,3,FALSE)</f>
        <v>From RC mapping (for NBC)</v>
      </c>
      <c r="L537" t="str">
        <f t="shared" si="19"/>
        <v>Insert into UFMT_CONV_RULE (CONV_KEY, RULE_NUM, SRC_VALUE, DEST_VALUE, NEXT_KEY,  IS_DEFAULT) Values ('117', '12', '75', '904', '',  '0');</v>
      </c>
      <c r="M537" t="str">
        <f t="shared" si="18"/>
        <v>Update UFMT_CONV_RULE set (SRC_VALUE, DEST_VALUE, NEXT_KEY,  IS_DEFAULT) = (SELECT '75', '904', '',  '0' FROM DUAL) where CONV_KEY = '117' AND RULE_NUM = '12';</v>
      </c>
    </row>
    <row r="538" spans="1:13" x14ac:dyDescent="0.35">
      <c r="A538" t="s">
        <v>139</v>
      </c>
      <c r="B538" t="s">
        <v>13</v>
      </c>
      <c r="D538" s="2" t="s">
        <v>1179</v>
      </c>
      <c r="F538" t="s">
        <v>12</v>
      </c>
      <c r="J538" t="str">
        <f>VLOOKUP(A538,UFMT_CONVERSION!$A:$G,3,FALSE)</f>
        <v>Set BANK_ID to 99999</v>
      </c>
      <c r="L538" t="str">
        <f t="shared" si="19"/>
        <v>Insert into UFMT_CONV_RULE (CONV_KEY, RULE_NUM, SRC_VALUE, DEST_VALUE, NEXT_KEY,  IS_DEFAULT) Values ('118', '0', '', '99999', '',  '1');</v>
      </c>
      <c r="M538" t="str">
        <f t="shared" si="18"/>
        <v>Update UFMT_CONV_RULE set (SRC_VALUE, DEST_VALUE, NEXT_KEY,  IS_DEFAULT) = (SELECT '', '99999', '',  '1' FROM DUAL) where CONV_KEY = '118' AND RULE_NUM = '0';</v>
      </c>
    </row>
    <row r="539" spans="1:13" x14ac:dyDescent="0.35">
      <c r="A539" t="s">
        <v>803</v>
      </c>
      <c r="B539" t="s">
        <v>13</v>
      </c>
      <c r="D539" s="2" t="s">
        <v>1212</v>
      </c>
      <c r="F539" t="s">
        <v>12</v>
      </c>
      <c r="J539" t="str">
        <f>VLOOKUP(A539,UFMT_CONVERSION!$A:$G,3,FALSE)</f>
        <v>Set BANK_ID to 99998</v>
      </c>
      <c r="L539" t="str">
        <f t="shared" si="19"/>
        <v>Insert into UFMT_CONV_RULE (CONV_KEY, RULE_NUM, SRC_VALUE, DEST_VALUE, NEXT_KEY,  IS_DEFAULT) Values ('119', '0', '', '99998', '',  '1');</v>
      </c>
      <c r="M539" t="str">
        <f t="shared" si="18"/>
        <v>Update UFMT_CONV_RULE set (SRC_VALUE, DEST_VALUE, NEXT_KEY,  IS_DEFAULT) = (SELECT '', '99998', '',  '1' FROM DUAL) where CONV_KEY = '119' AND RULE_NUM = '0';</v>
      </c>
    </row>
    <row r="540" spans="1:13" x14ac:dyDescent="0.35">
      <c r="A540" t="s">
        <v>78</v>
      </c>
      <c r="B540" t="s">
        <v>13</v>
      </c>
      <c r="D540" s="2" t="s">
        <v>847</v>
      </c>
      <c r="F540" t="s">
        <v>12</v>
      </c>
      <c r="J540" t="str">
        <f>VLOOKUP(A540,UFMT_CONVERSION!$A:$G,3,FALSE)</f>
        <v>Set TT to 777</v>
      </c>
      <c r="L540" t="str">
        <f t="shared" si="19"/>
        <v>Insert into UFMT_CONV_RULE (CONV_KEY, RULE_NUM, SRC_VALUE, DEST_VALUE, NEXT_KEY,  IS_DEFAULT) Values ('120', '0', '', '777', '',  '1');</v>
      </c>
      <c r="M540" t="str">
        <f t="shared" si="18"/>
        <v>Update UFMT_CONV_RULE set (SRC_VALUE, DEST_VALUE, NEXT_KEY,  IS_DEFAULT) = (SELECT '', '777', '',  '1' FROM DUAL) where CONV_KEY = '120' AND RULE_NUM = '0';</v>
      </c>
    </row>
    <row r="541" spans="1:13" x14ac:dyDescent="0.35">
      <c r="A541" t="s">
        <v>83</v>
      </c>
      <c r="B541" t="s">
        <v>12</v>
      </c>
      <c r="D541" t="s">
        <v>1213</v>
      </c>
      <c r="F541" t="s">
        <v>12</v>
      </c>
      <c r="J541" t="str">
        <f>VLOOKUP(A541,UFMT_CONVERSION!$A:$G,3,FALSE)</f>
        <v>NBC Orig MTI-&gt;F90</v>
      </c>
      <c r="L541" t="str">
        <f t="shared" si="19"/>
        <v>Insert into UFMT_CONV_RULE (CONV_KEY, RULE_NUM, SRC_VALUE, DEST_VALUE, NEXT_KEY,  IS_DEFAULT) Values ('121', '1', '', '{4:R:0:0}', '',  '1');</v>
      </c>
      <c r="M541" t="str">
        <f t="shared" si="18"/>
        <v>Update UFMT_CONV_RULE set (SRC_VALUE, DEST_VALUE, NEXT_KEY,  IS_DEFAULT) = (SELECT '', '{4:R:0:0}', '',  '1' FROM DUAL) where CONV_KEY = '121' AND RULE_NUM = '1';</v>
      </c>
    </row>
    <row r="542" spans="1:13" x14ac:dyDescent="0.35">
      <c r="A542" t="s">
        <v>807</v>
      </c>
      <c r="B542" t="s">
        <v>12</v>
      </c>
      <c r="D542" t="s">
        <v>865</v>
      </c>
      <c r="F542" t="s">
        <v>12</v>
      </c>
      <c r="J542" t="str">
        <f>VLOOKUP(A542,UFMT_CONVERSION!$A:$G,3,FALSE)</f>
        <v>NBC Orig F11-&gt;F90</v>
      </c>
      <c r="L542" t="str">
        <f t="shared" si="19"/>
        <v>Insert into UFMT_CONV_RULE (CONV_KEY, RULE_NUM, SRC_VALUE, DEST_VALUE, NEXT_KEY,  IS_DEFAULT) Values ('122', '1', '', '{6:R:0:0}', '',  '1');</v>
      </c>
      <c r="M542" t="str">
        <f t="shared" si="18"/>
        <v>Update UFMT_CONV_RULE set (SRC_VALUE, DEST_VALUE, NEXT_KEY,  IS_DEFAULT) = (SELECT '', '{6:R:0:0}', '',  '1' FROM DUAL) where CONV_KEY = '122' AND RULE_NUM = '1';</v>
      </c>
    </row>
    <row r="543" spans="1:13" x14ac:dyDescent="0.35">
      <c r="A543" t="s">
        <v>143</v>
      </c>
      <c r="B543" t="s">
        <v>12</v>
      </c>
      <c r="D543" t="s">
        <v>1214</v>
      </c>
      <c r="F543" t="s">
        <v>12</v>
      </c>
      <c r="J543" t="str">
        <f>VLOOKUP(A543,UFMT_CONVERSION!$A:$G,3,FALSE)</f>
        <v>NBC Orig F7-&gt;F90</v>
      </c>
      <c r="L543" t="str">
        <f t="shared" si="19"/>
        <v>Insert into UFMT_CONV_RULE (CONV_KEY, RULE_NUM, SRC_VALUE, DEST_VALUE, NEXT_KEY,  IS_DEFAULT) Values ('123', '1', '', '{10:R:0:0}', '',  '1');</v>
      </c>
      <c r="M543" t="str">
        <f t="shared" si="18"/>
        <v>Update UFMT_CONV_RULE set (SRC_VALUE, DEST_VALUE, NEXT_KEY,  IS_DEFAULT) = (SELECT '', '{10:R:0:0}', '',  '1' FROM DUAL) where CONV_KEY = '123' AND RULE_NUM = '1';</v>
      </c>
    </row>
    <row r="544" spans="1:13" x14ac:dyDescent="0.35">
      <c r="A544" t="s">
        <v>810</v>
      </c>
      <c r="B544" t="s">
        <v>12</v>
      </c>
      <c r="D544" t="s">
        <v>1215</v>
      </c>
      <c r="F544" t="s">
        <v>12</v>
      </c>
      <c r="J544" t="str">
        <f>VLOOKUP(A544,UFMT_CONVERSION!$A:$G,3,FALSE)</f>
        <v>NBC Orig F32-&gt;F90</v>
      </c>
      <c r="L544" t="str">
        <f t="shared" si="19"/>
        <v>Insert into UFMT_CONV_RULE (CONV_KEY, RULE_NUM, SRC_VALUE, DEST_VALUE, NEXT_KEY,  IS_DEFAULT) Values ('124', '1', '', '{11:R:0:0}', '',  '1');</v>
      </c>
      <c r="M544" t="str">
        <f t="shared" si="18"/>
        <v>Update UFMT_CONV_RULE set (SRC_VALUE, DEST_VALUE, NEXT_KEY,  IS_DEFAULT) = (SELECT '', '{11:R:0:0}', '',  '1' FROM DUAL) where CONV_KEY = '124' AND RULE_NUM = '1';</v>
      </c>
    </row>
    <row r="545" spans="1:13" x14ac:dyDescent="0.35">
      <c r="A545" t="s">
        <v>434</v>
      </c>
      <c r="B545" t="s">
        <v>12</v>
      </c>
      <c r="D545" t="s">
        <v>1215</v>
      </c>
      <c r="F545" t="s">
        <v>12</v>
      </c>
      <c r="J545" t="str">
        <f>VLOOKUP(A545,UFMT_CONVERSION!$A:$G,3,FALSE)</f>
        <v>NBC Orig F33-&gt;F90</v>
      </c>
      <c r="L545" t="str">
        <f t="shared" si="19"/>
        <v>Insert into UFMT_CONV_RULE (CONV_KEY, RULE_NUM, SRC_VALUE, DEST_VALUE, NEXT_KEY,  IS_DEFAULT) Values ('125', '1', '', '{11:R:0:0}', '',  '1');</v>
      </c>
      <c r="M545" t="str">
        <f t="shared" si="18"/>
        <v>Update UFMT_CONV_RULE set (SRC_VALUE, DEST_VALUE, NEXT_KEY,  IS_DEFAULT) = (SELECT '', '{11:R:0:0}', '',  '1' FROM DUAL) where CONV_KEY = '125' AND RULE_NUM = '1';</v>
      </c>
    </row>
    <row r="546" spans="1:13" x14ac:dyDescent="0.35">
      <c r="A546" t="s">
        <v>813</v>
      </c>
      <c r="B546" t="s">
        <v>12</v>
      </c>
      <c r="C546" s="2"/>
      <c r="D546" s="2" t="s">
        <v>1216</v>
      </c>
      <c r="F546" t="s">
        <v>12</v>
      </c>
      <c r="J546" t="str">
        <f>VLOOKUP(A546,UFMT_CONVERSION!$A:$G,3,FALSE)</f>
        <v>NBC Set Orig Data Element</v>
      </c>
      <c r="L546" t="str">
        <f t="shared" si="19"/>
        <v>Insert into UFMT_CONV_RULE (CONV_KEY, RULE_NUM, SRC_VALUE, DEST_VALUE, NEXT_KEY,  IS_DEFAULT) Values ('126', '1', '', '{277}&amp;\\', '',  '1');</v>
      </c>
      <c r="M546" t="str">
        <f t="shared" si="18"/>
        <v>Update UFMT_CONV_RULE set (SRC_VALUE, DEST_VALUE, NEXT_KEY,  IS_DEFAULT) = (SELECT '', '{277}&amp;\\', '',  '1' FROM DUAL) where CONV_KEY = '126' AND RULE_NUM = '1';</v>
      </c>
    </row>
    <row r="547" spans="1:13" x14ac:dyDescent="0.35">
      <c r="A547" t="s">
        <v>815</v>
      </c>
      <c r="B547" t="s">
        <v>13</v>
      </c>
      <c r="D547" s="2" t="s">
        <v>13</v>
      </c>
      <c r="F547" t="s">
        <v>12</v>
      </c>
      <c r="J547" t="str">
        <f>VLOOKUP(A547,UFMT_CONVERSION!$A:$G,3,FALSE)</f>
        <v>Set to 0</v>
      </c>
      <c r="L547" t="str">
        <f t="shared" si="19"/>
        <v>Insert into UFMT_CONV_RULE (CONV_KEY, RULE_NUM, SRC_VALUE, DEST_VALUE, NEXT_KEY,  IS_DEFAULT) Values ('127', '0', '', '0', '',  '1');</v>
      </c>
      <c r="M547" t="str">
        <f t="shared" si="18"/>
        <v>Update UFMT_CONV_RULE set (SRC_VALUE, DEST_VALUE, NEXT_KEY,  IS_DEFAULT) = (SELECT '', '0', '',  '1' FROM DUAL) where CONV_KEY = '127' AND RULE_NUM = '0';</v>
      </c>
    </row>
    <row r="548" spans="1:13" x14ac:dyDescent="0.35">
      <c r="A548" t="s">
        <v>134</v>
      </c>
      <c r="B548" t="s">
        <v>12</v>
      </c>
      <c r="C548" s="2" t="s">
        <v>397</v>
      </c>
      <c r="D548" s="2" t="s">
        <v>68</v>
      </c>
      <c r="F548" t="s">
        <v>13</v>
      </c>
      <c r="J548" t="str">
        <f>VLOOKUP(A548,UFMT_CONVERSION!$A:$G,3,FALSE)</f>
        <v>T24 NSS TT-&gt;prcode</v>
      </c>
      <c r="L548" t="str">
        <f t="shared" si="19"/>
        <v>Insert into UFMT_CONV_RULE (CONV_KEY, RULE_NUM, SRC_VALUE, DEST_VALUE, NEXT_KEY,  IS_DEFAULT) Values ('128', '1', '700', '21', '',  '0');</v>
      </c>
      <c r="M548" t="str">
        <f t="shared" si="18"/>
        <v>Update UFMT_CONV_RULE set (SRC_VALUE, DEST_VALUE, NEXT_KEY,  IS_DEFAULT) = (SELECT '700', '21', '',  '0' FROM DUAL) where CONV_KEY = '128' AND RULE_NUM = '1';</v>
      </c>
    </row>
    <row r="549" spans="1:13" x14ac:dyDescent="0.35">
      <c r="A549" t="s">
        <v>134</v>
      </c>
      <c r="B549" t="s">
        <v>15</v>
      </c>
      <c r="C549" s="2" t="s">
        <v>846</v>
      </c>
      <c r="D549" s="2" t="s">
        <v>239</v>
      </c>
      <c r="F549" t="s">
        <v>13</v>
      </c>
      <c r="J549" t="str">
        <f>VLOOKUP(A549,UFMT_CONVERSION!$A:$G,3,FALSE)</f>
        <v>T24 NSS TT-&gt;prcode</v>
      </c>
      <c r="L549" t="str">
        <f t="shared" si="19"/>
        <v>Insert into UFMT_CONV_RULE (CONV_KEY, RULE_NUM, SRC_VALUE, DEST_VALUE, NEXT_KEY,  IS_DEFAULT) Values ('128', '2', '702', '92', '',  '0');</v>
      </c>
      <c r="M549" t="str">
        <f t="shared" si="18"/>
        <v>Update UFMT_CONV_RULE set (SRC_VALUE, DEST_VALUE, NEXT_KEY,  IS_DEFAULT) = (SELECT '702', '92', '',  '0' FROM DUAL) where CONV_KEY = '128' AND RULE_NUM = '2';</v>
      </c>
    </row>
    <row r="550" spans="1:13" x14ac:dyDescent="0.35">
      <c r="A550" t="s">
        <v>134</v>
      </c>
      <c r="B550" t="s">
        <v>17</v>
      </c>
      <c r="C550" s="2" t="s">
        <v>439</v>
      </c>
      <c r="D550" s="2" t="s">
        <v>99</v>
      </c>
      <c r="F550" t="s">
        <v>13</v>
      </c>
      <c r="J550" t="str">
        <f>VLOOKUP(A550,UFMT_CONVERSION!$A:$G,3,FALSE)</f>
        <v>T24 NSS TT-&gt;prcode</v>
      </c>
      <c r="L550" t="str">
        <f t="shared" si="19"/>
        <v>Insert into UFMT_CONV_RULE (CONV_KEY, RULE_NUM, SRC_VALUE, DEST_VALUE, NEXT_KEY,  IS_DEFAULT) Values ('128', '3', '704', '37', '',  '0');</v>
      </c>
      <c r="M550" t="str">
        <f t="shared" si="18"/>
        <v>Update UFMT_CONV_RULE set (SRC_VALUE, DEST_VALUE, NEXT_KEY,  IS_DEFAULT) = (SELECT '704', '37', '',  '0' FROM DUAL) where CONV_KEY = '128' AND RULE_NUM = '3';</v>
      </c>
    </row>
    <row r="551" spans="1:13" x14ac:dyDescent="0.35">
      <c r="A551" t="s">
        <v>134</v>
      </c>
      <c r="B551" t="s">
        <v>20</v>
      </c>
      <c r="C551" s="2" t="s">
        <v>845</v>
      </c>
      <c r="D551" s="2" t="s">
        <v>194</v>
      </c>
      <c r="F551" t="s">
        <v>13</v>
      </c>
      <c r="J551" t="str">
        <f>VLOOKUP(A551,UFMT_CONVERSION!$A:$G,3,FALSE)</f>
        <v>T24 NSS TT-&gt;prcode</v>
      </c>
      <c r="L551" t="str">
        <f t="shared" si="19"/>
        <v>Insert into UFMT_CONV_RULE (CONV_KEY, RULE_NUM, SRC_VALUE, DEST_VALUE, NEXT_KEY,  IS_DEFAULT) Values ('128', '4', '774', '73', '',  '0');</v>
      </c>
      <c r="M551" t="str">
        <f t="shared" si="18"/>
        <v>Update UFMT_CONV_RULE set (SRC_VALUE, DEST_VALUE, NEXT_KEY,  IS_DEFAULT) = (SELECT '774', '73', '',  '0' FROM DUAL) where CONV_KEY = '128' AND RULE_NUM = '4';</v>
      </c>
    </row>
    <row r="552" spans="1:13" x14ac:dyDescent="0.35">
      <c r="A552" t="s">
        <v>134</v>
      </c>
      <c r="B552" t="s">
        <v>23</v>
      </c>
      <c r="C552" s="2" t="s">
        <v>847</v>
      </c>
      <c r="D552" s="2" t="s">
        <v>188</v>
      </c>
      <c r="F552" t="s">
        <v>13</v>
      </c>
      <c r="J552" t="str">
        <f>VLOOKUP(A552,UFMT_CONVERSION!$A:$G,3,FALSE)</f>
        <v>T24 NSS TT-&gt;prcode</v>
      </c>
      <c r="L552" t="str">
        <f t="shared" si="19"/>
        <v>Insert into UFMT_CONV_RULE (CONV_KEY, RULE_NUM, SRC_VALUE, DEST_VALUE, NEXT_KEY,  IS_DEFAULT) Values ('128', '5', '777', '71', '',  '0');</v>
      </c>
      <c r="M552" t="str">
        <f t="shared" si="18"/>
        <v>Update UFMT_CONV_RULE set (SRC_VALUE, DEST_VALUE, NEXT_KEY,  IS_DEFAULT) = (SELECT '777', '71', '',  '0' FROM DUAL) where CONV_KEY = '128' AND RULE_NUM = '5';</v>
      </c>
    </row>
    <row r="553" spans="1:13" x14ac:dyDescent="0.35">
      <c r="A553" t="s">
        <v>134</v>
      </c>
      <c r="B553" t="s">
        <v>26</v>
      </c>
      <c r="C553" s="2" t="s">
        <v>597</v>
      </c>
      <c r="D553" s="2" t="s">
        <v>191</v>
      </c>
      <c r="F553" t="s">
        <v>13</v>
      </c>
      <c r="J553" t="str">
        <f>VLOOKUP(A553,UFMT_CONVERSION!$A:$G,3,FALSE)</f>
        <v>T24 NSS TT-&gt;prcode</v>
      </c>
      <c r="L553" t="str">
        <f t="shared" si="19"/>
        <v>Insert into UFMT_CONV_RULE (CONV_KEY, RULE_NUM, SRC_VALUE, DEST_VALUE, NEXT_KEY,  IS_DEFAULT) Values ('128', '6', '775', '72', '',  '0');</v>
      </c>
      <c r="M553" t="str">
        <f t="shared" si="18"/>
        <v>Update UFMT_CONV_RULE set (SRC_VALUE, DEST_VALUE, NEXT_KEY,  IS_DEFAULT) = (SELECT '775', '72', '',  '0' FROM DUAL) where CONV_KEY = '128' AND RULE_NUM = '6';</v>
      </c>
    </row>
    <row r="554" spans="1:13" x14ac:dyDescent="0.35">
      <c r="A554" t="s">
        <v>134</v>
      </c>
      <c r="B554" t="s">
        <v>29</v>
      </c>
      <c r="C554" s="2" t="s">
        <v>283</v>
      </c>
      <c r="D554" s="2" t="s">
        <v>74</v>
      </c>
      <c r="F554" t="s">
        <v>13</v>
      </c>
      <c r="J554" t="str">
        <f>VLOOKUP(A554,UFMT_CONVERSION!$A:$G,3,FALSE)</f>
        <v>T24 NSS TT-&gt;prcode</v>
      </c>
      <c r="L554" t="str">
        <f t="shared" si="19"/>
        <v>Insert into UFMT_CONV_RULE (CONV_KEY, RULE_NUM, SRC_VALUE, DEST_VALUE, NEXT_KEY,  IS_DEFAULT) Values ('128', '7', '689', '23', '',  '0');</v>
      </c>
      <c r="M554" t="str">
        <f t="shared" si="18"/>
        <v>Update UFMT_CONV_RULE set (SRC_VALUE, DEST_VALUE, NEXT_KEY,  IS_DEFAULT) = (SELECT '689', '23', '',  '0' FROM DUAL) where CONV_KEY = '128' AND RULE_NUM = '7';</v>
      </c>
    </row>
    <row r="555" spans="1:13" x14ac:dyDescent="0.35">
      <c r="A555" t="s">
        <v>134</v>
      </c>
      <c r="B555" t="s">
        <v>32</v>
      </c>
      <c r="C555" s="2" t="s">
        <v>507</v>
      </c>
      <c r="D555" s="2" t="s">
        <v>77</v>
      </c>
      <c r="F555" t="s">
        <v>13</v>
      </c>
      <c r="J555" t="str">
        <f>VLOOKUP(A555,UFMT_CONVERSION!$A:$G,3,FALSE)</f>
        <v>T24 NSS TT-&gt;prcode</v>
      </c>
      <c r="L555" t="str">
        <f t="shared" si="19"/>
        <v>Insert into UFMT_CONV_RULE (CONV_KEY, RULE_NUM, SRC_VALUE, DEST_VALUE, NEXT_KEY,  IS_DEFAULT) Values ('128', '8', '610', '24', '',  '0');</v>
      </c>
      <c r="M555" t="str">
        <f t="shared" si="18"/>
        <v>Update UFMT_CONV_RULE set (SRC_VALUE, DEST_VALUE, NEXT_KEY,  IS_DEFAULT) = (SELECT '610', '24', '',  '0' FROM DUAL) where CONV_KEY = '128' AND RULE_NUM = '8';</v>
      </c>
    </row>
    <row r="556" spans="1:13" x14ac:dyDescent="0.35">
      <c r="A556" t="s">
        <v>134</v>
      </c>
      <c r="B556" t="s">
        <v>35</v>
      </c>
      <c r="C556" s="2" t="s">
        <v>585</v>
      </c>
      <c r="D556" s="2" t="s">
        <v>72</v>
      </c>
      <c r="F556" t="s">
        <v>13</v>
      </c>
      <c r="J556" t="str">
        <f>VLOOKUP(A556,UFMT_CONVERSION!$A:$G,3,FALSE)</f>
        <v>T24 NSS TT-&gt;prcode</v>
      </c>
      <c r="L556" t="str">
        <f t="shared" si="19"/>
        <v>Insert into UFMT_CONV_RULE (CONV_KEY, RULE_NUM, SRC_VALUE, DEST_VALUE, NEXT_KEY,  IS_DEFAULT) Values ('128', '9', '621', '25', '',  '0');</v>
      </c>
      <c r="M556" t="str">
        <f t="shared" ref="M556:M577" si="22">"Update UFMT_CONV_RULE set (SRC_VALUE, DEST_VALUE, NEXT_KEY,  IS_DEFAULT) = (SELECT '"&amp;C556&amp;"', '"&amp;D556&amp;"', '"&amp;E556&amp;"',  '"&amp;F556&amp;"' FROM DUAL) where CONV_KEY = '"&amp;A556&amp;"' AND RULE_NUM = '"&amp;B556&amp;"';"</f>
        <v>Update UFMT_CONV_RULE set (SRC_VALUE, DEST_VALUE, NEXT_KEY,  IS_DEFAULT) = (SELECT '621', '25', '',  '0' FROM DUAL) where CONV_KEY = '128' AND RULE_NUM = '9';</v>
      </c>
    </row>
    <row r="557" spans="1:13" s="3" customFormat="1" x14ac:dyDescent="0.35">
      <c r="A557" s="3" t="s">
        <v>134</v>
      </c>
      <c r="B557" s="2" t="s">
        <v>37</v>
      </c>
      <c r="C557" s="2" t="s">
        <v>582</v>
      </c>
      <c r="D557" s="2" t="s">
        <v>82</v>
      </c>
      <c r="F557" s="3" t="s">
        <v>13</v>
      </c>
      <c r="J557" s="3" t="str">
        <f>VLOOKUP(A557,UFMT_CONVERSION!$A:$G,3,FALSE)</f>
        <v>T24 NSS TT-&gt;prcode</v>
      </c>
      <c r="L557" s="3" t="str">
        <f t="shared" ref="L557" si="23">"Insert into UFMT_CONV_RULE (CONV_KEY, RULE_NUM, SRC_VALUE, DEST_VALUE, NEXT_KEY,  IS_DEFAULT) Values ('"&amp;A557&amp;"', '"&amp;B557&amp;"', '"&amp;C557&amp;"', '"&amp;D557&amp;"', '"&amp;E557&amp;"',  '"&amp;F557&amp;"');"</f>
        <v>Insert into UFMT_CONV_RULE (CONV_KEY, RULE_NUM, SRC_VALUE, DEST_VALUE, NEXT_KEY,  IS_DEFAULT) Values ('128', '10', '751', '26', '',  '0');</v>
      </c>
      <c r="M557" s="3" t="str">
        <f t="shared" ref="M557" si="24">"Update UFMT_CONV_RULE set (SRC_VALUE, DEST_VALUE, NEXT_KEY,  IS_DEFAULT) = (SELECT '"&amp;C557&amp;"', '"&amp;D557&amp;"', '"&amp;E557&amp;"',  '"&amp;F557&amp;"' FROM DUAL) where CONV_KEY = '"&amp;A557&amp;"' AND RULE_NUM = '"&amp;B557&amp;"';"</f>
        <v>Update UFMT_CONV_RULE set (SRC_VALUE, DEST_VALUE, NEXT_KEY,  IS_DEFAULT) = (SELECT '751', '26', '',  '0' FROM DUAL) where CONV_KEY = '128' AND RULE_NUM = '10';</v>
      </c>
    </row>
    <row r="558" spans="1:13" s="3" customFormat="1" x14ac:dyDescent="0.35">
      <c r="A558" s="3" t="s">
        <v>134</v>
      </c>
      <c r="B558" s="2" t="s">
        <v>40</v>
      </c>
      <c r="C558" s="2" t="s">
        <v>482</v>
      </c>
      <c r="D558" s="2" t="s">
        <v>167</v>
      </c>
      <c r="F558" s="3" t="s">
        <v>13</v>
      </c>
      <c r="J558" s="3" t="str">
        <f>VLOOKUP(A558,UFMT_CONVERSION!$A:$G,3,FALSE)</f>
        <v>T24 NSS TT-&gt;prcode</v>
      </c>
      <c r="L558" s="3" t="str">
        <f t="shared" ref="L558" si="25">"Insert into UFMT_CONV_RULE (CONV_KEY, RULE_NUM, SRC_VALUE, DEST_VALUE, NEXT_KEY,  IS_DEFAULT) Values ('"&amp;A558&amp;"', '"&amp;B558&amp;"', '"&amp;C558&amp;"', '"&amp;D558&amp;"', '"&amp;E558&amp;"',  '"&amp;F558&amp;"');"</f>
        <v>Insert into UFMT_CONV_RULE (CONV_KEY, RULE_NUM, SRC_VALUE, DEST_VALUE, NEXT_KEY,  IS_DEFAULT) Values ('128', '11', '430', '62', '',  '0');</v>
      </c>
      <c r="M558" s="3" t="str">
        <f t="shared" ref="M558" si="26">"Update UFMT_CONV_RULE set (SRC_VALUE, DEST_VALUE, NEXT_KEY,  IS_DEFAULT) = (SELECT '"&amp;C558&amp;"', '"&amp;D558&amp;"', '"&amp;E558&amp;"',  '"&amp;F558&amp;"' FROM DUAL) where CONV_KEY = '"&amp;A558&amp;"' AND RULE_NUM = '"&amp;B558&amp;"';"</f>
        <v>Update UFMT_CONV_RULE set (SRC_VALUE, DEST_VALUE, NEXT_KEY,  IS_DEFAULT) = (SELECT '430', '62', '',  '0' FROM DUAL) where CONV_KEY = '128' AND RULE_NUM = '11';</v>
      </c>
    </row>
    <row r="559" spans="1:13" x14ac:dyDescent="0.35">
      <c r="A559" t="s">
        <v>818</v>
      </c>
      <c r="B559" t="s">
        <v>13</v>
      </c>
      <c r="D559" s="2" t="s">
        <v>1217</v>
      </c>
      <c r="F559" t="s">
        <v>12</v>
      </c>
      <c r="J559" t="str">
        <f>VLOOKUP(A559,UFMT_CONVERSION!$A:$G,3,FALSE)</f>
        <v>T24 NSS settlement amt calculation</v>
      </c>
      <c r="L559" t="str">
        <f t="shared" si="19"/>
        <v>Insert into UFMT_CONV_RULE (CONV_KEY, RULE_NUM, SRC_VALUE, DEST_VALUE, NEXT_KEY,  IS_DEFAULT) Values ('129', '0', '', '{7}+{7:103}', '',  '1');</v>
      </c>
      <c r="M559" t="str">
        <f t="shared" si="22"/>
        <v>Update UFMT_CONV_RULE set (SRC_VALUE, DEST_VALUE, NEXT_KEY,  IS_DEFAULT) = (SELECT '', '{7}+{7:103}', '',  '1' FROM DUAL) where CONV_KEY = '129' AND RULE_NUM = '0';</v>
      </c>
    </row>
    <row r="560" spans="1:13" x14ac:dyDescent="0.35">
      <c r="A560" t="s">
        <v>234</v>
      </c>
      <c r="B560" t="s">
        <v>13</v>
      </c>
      <c r="C560" s="2" t="s">
        <v>1218</v>
      </c>
      <c r="D560" s="2" t="s">
        <v>12</v>
      </c>
      <c r="F560" t="s">
        <v>13</v>
      </c>
      <c r="J560" t="str">
        <f>VLOOKUP(A560,UFMT_CONVERSION!$A:$G,3,FALSE)</f>
        <v>sign mapping (- -&gt; -1,+ -&gt; 1)</v>
      </c>
      <c r="L560" t="str">
        <f t="shared" si="19"/>
        <v>Insert into UFMT_CONV_RULE (CONV_KEY, RULE_NUM, SRC_VALUE, DEST_VALUE, NEXT_KEY,  IS_DEFAULT) Values ('130', '0', '+', '1', '',  '0');</v>
      </c>
      <c r="M560" t="str">
        <f t="shared" si="22"/>
        <v>Update UFMT_CONV_RULE set (SRC_VALUE, DEST_VALUE, NEXT_KEY,  IS_DEFAULT) = (SELECT '+', '1', '',  '0' FROM DUAL) where CONV_KEY = '130' AND RULE_NUM = '0';</v>
      </c>
    </row>
    <row r="561" spans="1:13" x14ac:dyDescent="0.35">
      <c r="A561" t="s">
        <v>234</v>
      </c>
      <c r="B561" t="s">
        <v>12</v>
      </c>
      <c r="C561" s="2" t="s">
        <v>159</v>
      </c>
      <c r="D561" s="2" t="s">
        <v>612</v>
      </c>
      <c r="F561" t="s">
        <v>13</v>
      </c>
      <c r="J561" t="str">
        <f>VLOOKUP(A561,UFMT_CONVERSION!$A:$G,3,FALSE)</f>
        <v>sign mapping (- -&gt; -1,+ -&gt; 1)</v>
      </c>
      <c r="L561" t="str">
        <f t="shared" si="19"/>
        <v>Insert into UFMT_CONV_RULE (CONV_KEY, RULE_NUM, SRC_VALUE, DEST_VALUE, NEXT_KEY,  IS_DEFAULT) Values ('130', '1', '-', '-1', '',  '0');</v>
      </c>
      <c r="M561" t="str">
        <f t="shared" si="22"/>
        <v>Update UFMT_CONV_RULE set (SRC_VALUE, DEST_VALUE, NEXT_KEY,  IS_DEFAULT) = (SELECT '-', '-1', '',  '0' FROM DUAL) where CONV_KEY = '130' AND RULE_NUM = '1';</v>
      </c>
    </row>
    <row r="562" spans="1:13" x14ac:dyDescent="0.35">
      <c r="A562" t="s">
        <v>427</v>
      </c>
      <c r="B562" t="s">
        <v>13</v>
      </c>
      <c r="D562" s="2" t="s">
        <v>1219</v>
      </c>
      <c r="F562" t="s">
        <v>12</v>
      </c>
      <c r="J562" t="str">
        <f>VLOOKUP(A562,UFMT_CONVERSION!$A:$G,3,FALSE)</f>
        <v>Multiple with local amount sign</v>
      </c>
      <c r="L562" t="str">
        <f t="shared" si="19"/>
        <v>Insert into UFMT_CONV_RULE (CONV_KEY, RULE_NUM, SRC_VALUE, DEST_VALUE, NEXT_KEY,  IS_DEFAULT) Values ('131', '0', '', '{-1}*{288}', '',  '1');</v>
      </c>
      <c r="M562" t="str">
        <f t="shared" si="22"/>
        <v>Update UFMT_CONV_RULE set (SRC_VALUE, DEST_VALUE, NEXT_KEY,  IS_DEFAULT) = (SELECT '', '{-1}*{288}', '',  '1' FROM DUAL) where CONV_KEY = '131' AND RULE_NUM = '0';</v>
      </c>
    </row>
    <row r="563" spans="1:13" x14ac:dyDescent="0.35">
      <c r="A563" t="s">
        <v>822</v>
      </c>
      <c r="B563" t="s">
        <v>13</v>
      </c>
      <c r="C563" s="2"/>
      <c r="D563" s="2" t="s">
        <v>136</v>
      </c>
      <c r="F563" t="s">
        <v>12</v>
      </c>
      <c r="J563" t="str">
        <f>VLOOKUP(A563,UFMT_CONVERSION!$A:$G,3,FALSE)</f>
        <v>NBC ISS2_INST-&gt;orig_prcode(IBFT PIN)</v>
      </c>
      <c r="L563" t="str">
        <f t="shared" si="19"/>
        <v>Insert into UFMT_CONV_RULE (CONV_KEY, RULE_NUM, SRC_VALUE, DEST_VALUE, NEXT_KEY,  IS_DEFAULT) Values ('132', '0', '', '48', '',  '1');</v>
      </c>
      <c r="M563" t="str">
        <f t="shared" si="22"/>
        <v>Update UFMT_CONV_RULE set (SRC_VALUE, DEST_VALUE, NEXT_KEY,  IS_DEFAULT) = (SELECT '', '48', '',  '1' FROM DUAL) where CONV_KEY = '132' AND RULE_NUM = '0';</v>
      </c>
    </row>
    <row r="564" spans="1:13" x14ac:dyDescent="0.35">
      <c r="A564" t="s">
        <v>822</v>
      </c>
      <c r="B564" t="s">
        <v>12</v>
      </c>
      <c r="C564" s="2" t="s">
        <v>588</v>
      </c>
      <c r="D564" s="2" t="s">
        <v>119</v>
      </c>
      <c r="F564" t="s">
        <v>13</v>
      </c>
      <c r="J564" t="str">
        <f>VLOOKUP(A564,UFMT_CONVERSION!$A:$G,3,FALSE)</f>
        <v>NBC ISS2_INST-&gt;orig_prcode(IBFT PIN)</v>
      </c>
      <c r="L564" t="str">
        <f t="shared" si="19"/>
        <v>Insert into UFMT_CONV_RULE (CONV_KEY, RULE_NUM, SRC_VALUE, DEST_VALUE, NEXT_KEY,  IS_DEFAULT) Values ('132', '1', '1001', '41', '',  '0');</v>
      </c>
      <c r="M564" t="str">
        <f t="shared" si="22"/>
        <v>Update UFMT_CONV_RULE set (SRC_VALUE, DEST_VALUE, NEXT_KEY,  IS_DEFAULT) = (SELECT '1001', '41', '',  '0' FROM DUAL) where CONV_KEY = '132' AND RULE_NUM = '1';</v>
      </c>
    </row>
    <row r="565" spans="1:13" x14ac:dyDescent="0.35">
      <c r="A565" t="s">
        <v>824</v>
      </c>
      <c r="B565" t="s">
        <v>13</v>
      </c>
      <c r="D565" t="s">
        <v>1220</v>
      </c>
      <c r="F565" t="s">
        <v>12</v>
      </c>
      <c r="J565" t="str">
        <f>VLOOKUP(A565,UFMT_CONVERSION!$A:$G,3,FALSE)</f>
        <v>T24 NSS Set F56</v>
      </c>
      <c r="L565" t="str">
        <f t="shared" si="19"/>
        <v>Insert into UFMT_CONV_RULE (CONV_KEY, RULE_NUM, SRC_VALUE, DEST_VALUE, NEXT_KEY,  IS_DEFAULT) Values ('133', '0', '', '{293}&amp;\\', '',  '1');</v>
      </c>
      <c r="M565" t="str">
        <f t="shared" si="22"/>
        <v>Update UFMT_CONV_RULE set (SRC_VALUE, DEST_VALUE, NEXT_KEY,  IS_DEFAULT) = (SELECT '', '{293}&amp;\\', '',  '1' FROM DUAL) where CONV_KEY = '133' AND RULE_NUM = '0';</v>
      </c>
    </row>
    <row r="566" spans="1:13" x14ac:dyDescent="0.35">
      <c r="A566" t="s">
        <v>826</v>
      </c>
      <c r="B566" t="s">
        <v>13</v>
      </c>
      <c r="D566" s="2" t="s">
        <v>609</v>
      </c>
      <c r="F566" t="s">
        <v>12</v>
      </c>
      <c r="J566" t="str">
        <f>VLOOKUP(A566,UFMT_CONVERSION!$A:$G,3,FALSE)</f>
        <v>Set to TT 794</v>
      </c>
      <c r="L566" t="str">
        <f t="shared" si="19"/>
        <v>Insert into UFMT_CONV_RULE (CONV_KEY, RULE_NUM, SRC_VALUE, DEST_VALUE, NEXT_KEY,  IS_DEFAULT) Values ('134', '0', '', '794', '',  '1');</v>
      </c>
      <c r="M566" t="str">
        <f t="shared" si="22"/>
        <v>Update UFMT_CONV_RULE set (SRC_VALUE, DEST_VALUE, NEXT_KEY,  IS_DEFAULT) = (SELECT '', '794', '',  '1' FROM DUAL) where CONV_KEY = '134' AND RULE_NUM = '0';</v>
      </c>
    </row>
    <row r="567" spans="1:13" x14ac:dyDescent="0.35">
      <c r="A567" t="s">
        <v>828</v>
      </c>
      <c r="B567" t="s">
        <v>12</v>
      </c>
      <c r="C567" s="2" t="s">
        <v>397</v>
      </c>
      <c r="D567" s="2" t="s">
        <v>71</v>
      </c>
      <c r="F567" t="s">
        <v>13</v>
      </c>
      <c r="J567" t="str">
        <f>VLOOKUP(A567,UFMT_CONVERSION!$A:$G,3,FALSE)</f>
        <v>T24 NSS TT-&gt;prcode (THEMONUS)</v>
      </c>
      <c r="L567" t="str">
        <f t="shared" si="19"/>
        <v>Insert into UFMT_CONV_RULE (CONV_KEY, RULE_NUM, SRC_VALUE, DEST_VALUE, NEXT_KEY,  IS_DEFAULT) Values ('135', '1', '700', '22', '',  '0');</v>
      </c>
      <c r="M567" t="str">
        <f t="shared" si="22"/>
        <v>Update UFMT_CONV_RULE set (SRC_VALUE, DEST_VALUE, NEXT_KEY,  IS_DEFAULT) = (SELECT '700', '22', '',  '0' FROM DUAL) where CONV_KEY = '135' AND RULE_NUM = '1';</v>
      </c>
    </row>
    <row r="568" spans="1:13" x14ac:dyDescent="0.35">
      <c r="A568" t="s">
        <v>830</v>
      </c>
      <c r="B568" t="s">
        <v>12</v>
      </c>
      <c r="C568" s="2"/>
      <c r="D568" s="2" t="s">
        <v>1221</v>
      </c>
      <c r="F568" t="s">
        <v>12</v>
      </c>
      <c r="J568" t="str">
        <f>VLOOKUP(A568,UFMT_CONVERSION!$A:$G,3,FALSE)</f>
        <v>Request_amt - acq_fee</v>
      </c>
      <c r="L568" t="str">
        <f t="shared" si="19"/>
        <v>Insert into UFMT_CONV_RULE (CONV_KEY, RULE_NUM, SRC_VALUE, DEST_VALUE, NEXT_KEY,  IS_DEFAULT) Values ('136', '1', '', '{7}-{255}', '',  '1');</v>
      </c>
      <c r="M568" t="str">
        <f t="shared" si="22"/>
        <v>Update UFMT_CONV_RULE set (SRC_VALUE, DEST_VALUE, NEXT_KEY,  IS_DEFAULT) = (SELECT '', '{7}-{255}', '',  '1' FROM DUAL) where CONV_KEY = '136' AND RULE_NUM = '1';</v>
      </c>
    </row>
    <row r="569" spans="1:13" x14ac:dyDescent="0.35">
      <c r="A569" t="s">
        <v>450</v>
      </c>
      <c r="B569" t="s">
        <v>12</v>
      </c>
      <c r="C569" s="2"/>
      <c r="D569" s="2" t="s">
        <v>12</v>
      </c>
      <c r="F569" t="s">
        <v>12</v>
      </c>
      <c r="J569" t="str">
        <f>VLOOKUP(A569,UFMT_CONVERSION!$A:$G,3,FALSE)</f>
        <v>COND CONV: TT for sending NBC F54</v>
      </c>
      <c r="L569" t="str">
        <f t="shared" si="19"/>
        <v>Insert into UFMT_CONV_RULE (CONV_KEY, RULE_NUM, SRC_VALUE, DEST_VALUE, NEXT_KEY,  IS_DEFAULT) Values ('137', '1', '', '1', '',  '1');</v>
      </c>
      <c r="M569" t="str">
        <f t="shared" si="22"/>
        <v>Update UFMT_CONV_RULE set (SRC_VALUE, DEST_VALUE, NEXT_KEY,  IS_DEFAULT) = (SELECT '', '1', '',  '1' FROM DUAL) where CONV_KEY = '137' AND RULE_NUM = '1';</v>
      </c>
    </row>
    <row r="570" spans="1:13" x14ac:dyDescent="0.35">
      <c r="A570" t="s">
        <v>450</v>
      </c>
      <c r="B570" t="s">
        <v>15</v>
      </c>
      <c r="C570" s="2" t="s">
        <v>482</v>
      </c>
      <c r="D570" s="2" t="s">
        <v>13</v>
      </c>
      <c r="F570" t="s">
        <v>13</v>
      </c>
      <c r="J570" t="str">
        <f>VLOOKUP(A570,UFMT_CONVERSION!$A:$G,3,FALSE)</f>
        <v>COND CONV: TT for sending NBC F54</v>
      </c>
      <c r="L570" t="str">
        <f t="shared" si="19"/>
        <v>Insert into UFMT_CONV_RULE (CONV_KEY, RULE_NUM, SRC_VALUE, DEST_VALUE, NEXT_KEY,  IS_DEFAULT) Values ('137', '2', '430', '0', '',  '0');</v>
      </c>
      <c r="M570" t="str">
        <f t="shared" si="22"/>
        <v>Update UFMT_CONV_RULE set (SRC_VALUE, DEST_VALUE, NEXT_KEY,  IS_DEFAULT) = (SELECT '430', '0', '',  '0' FROM DUAL) where CONV_KEY = '137' AND RULE_NUM = '2';</v>
      </c>
    </row>
    <row r="571" spans="1:13" x14ac:dyDescent="0.35">
      <c r="A571" t="s">
        <v>450</v>
      </c>
      <c r="B571" t="s">
        <v>17</v>
      </c>
      <c r="C571" s="2" t="s">
        <v>570</v>
      </c>
      <c r="D571" s="2" t="s">
        <v>13</v>
      </c>
      <c r="F571" t="s">
        <v>13</v>
      </c>
      <c r="J571" t="str">
        <f>VLOOKUP(A571,UFMT_CONVERSION!$A:$G,3,FALSE)</f>
        <v>COND CONV: TT for sending NBC F54</v>
      </c>
      <c r="L571" t="str">
        <f t="shared" si="19"/>
        <v>Insert into UFMT_CONV_RULE (CONV_KEY, RULE_NUM, SRC_VALUE, DEST_VALUE, NEXT_KEY,  IS_DEFAULT) Values ('137', '3', '752', '0', '',  '0');</v>
      </c>
      <c r="M571" t="str">
        <f t="shared" si="22"/>
        <v>Update UFMT_CONV_RULE set (SRC_VALUE, DEST_VALUE, NEXT_KEY,  IS_DEFAULT) = (SELECT '752', '0', '',  '0' FROM DUAL) where CONV_KEY = '137' AND RULE_NUM = '3';</v>
      </c>
    </row>
    <row r="572" spans="1:13" x14ac:dyDescent="0.35">
      <c r="A572" t="s">
        <v>450</v>
      </c>
      <c r="B572" t="s">
        <v>20</v>
      </c>
      <c r="C572" s="2" t="s">
        <v>609</v>
      </c>
      <c r="D572" s="2" t="s">
        <v>13</v>
      </c>
      <c r="F572" t="s">
        <v>13</v>
      </c>
      <c r="J572" t="str">
        <f>VLOOKUP(A572,UFMT_CONVERSION!$A:$G,3,FALSE)</f>
        <v>COND CONV: TT for sending NBC F54</v>
      </c>
      <c r="L572" t="str">
        <f t="shared" si="19"/>
        <v>Insert into UFMT_CONV_RULE (CONV_KEY, RULE_NUM, SRC_VALUE, DEST_VALUE, NEXT_KEY,  IS_DEFAULT) Values ('137', '4', '794', '0', '',  '0');</v>
      </c>
      <c r="M572" t="str">
        <f t="shared" si="22"/>
        <v>Update UFMT_CONV_RULE set (SRC_VALUE, DEST_VALUE, NEXT_KEY,  IS_DEFAULT) = (SELECT '794', '0', '',  '0' FROM DUAL) where CONV_KEY = '137' AND RULE_NUM = '4';</v>
      </c>
    </row>
    <row r="573" spans="1:13" x14ac:dyDescent="0.35">
      <c r="A573" t="s">
        <v>450</v>
      </c>
      <c r="B573" t="s">
        <v>23</v>
      </c>
      <c r="C573" s="2" t="s">
        <v>582</v>
      </c>
      <c r="D573" s="2" t="s">
        <v>13</v>
      </c>
      <c r="F573" t="s">
        <v>13</v>
      </c>
      <c r="J573" t="str">
        <f>VLOOKUP(A573,UFMT_CONVERSION!$A:$G,3,FALSE)</f>
        <v>COND CONV: TT for sending NBC F54</v>
      </c>
      <c r="L573" t="str">
        <f t="shared" si="19"/>
        <v>Insert into UFMT_CONV_RULE (CONV_KEY, RULE_NUM, SRC_VALUE, DEST_VALUE, NEXT_KEY,  IS_DEFAULT) Values ('137', '5', '751', '0', '',  '0');</v>
      </c>
      <c r="M573" t="str">
        <f t="shared" si="22"/>
        <v>Update UFMT_CONV_RULE set (SRC_VALUE, DEST_VALUE, NEXT_KEY,  IS_DEFAULT) = (SELECT '751', '0', '',  '0' FROM DUAL) where CONV_KEY = '137' AND RULE_NUM = '5';</v>
      </c>
    </row>
    <row r="574" spans="1:13" x14ac:dyDescent="0.35">
      <c r="A574" t="s">
        <v>535</v>
      </c>
      <c r="B574" t="s">
        <v>12</v>
      </c>
      <c r="C574" s="2"/>
      <c r="D574" s="2" t="s">
        <v>1222</v>
      </c>
      <c r="F574" t="s">
        <v>12</v>
      </c>
      <c r="J574" t="str">
        <f>VLOOKUP(A574,UFMT_CONVERSION!$A:$G,3,FALSE)</f>
        <v>Cust func set_matching_key_from_src</v>
      </c>
      <c r="L574" t="str">
        <f t="shared" si="19"/>
        <v>Insert into UFMT_CONV_RULE (CONV_KEY, RULE_NUM, SRC_VALUE, DEST_VALUE, NEXT_KEY,  IS_DEFAULT) Values ('138', '1', '', 'set_matching_key_from_src', '',  '1');</v>
      </c>
      <c r="M574" t="str">
        <f t="shared" si="22"/>
        <v>Update UFMT_CONV_RULE set (SRC_VALUE, DEST_VALUE, NEXT_KEY,  IS_DEFAULT) = (SELECT '', 'set_matching_key_from_src', '',  '1' FROM DUAL) where CONV_KEY = '138' AND RULE_NUM = '1';</v>
      </c>
    </row>
    <row r="575" spans="1:13" x14ac:dyDescent="0.35">
      <c r="A575" t="s">
        <v>177</v>
      </c>
      <c r="B575" t="s">
        <v>12</v>
      </c>
      <c r="C575" s="2"/>
      <c r="D575" s="2" t="s">
        <v>1223</v>
      </c>
      <c r="F575" t="s">
        <v>12</v>
      </c>
      <c r="J575" t="str">
        <f>VLOOKUP(A575,UFMT_CONVERSION!$A:$G,3,FALSE)</f>
        <v>Cust func find_orig_ufmt_utrnno_by_key</v>
      </c>
      <c r="L575" t="str">
        <f t="shared" si="19"/>
        <v>Insert into UFMT_CONV_RULE (CONV_KEY, RULE_NUM, SRC_VALUE, DEST_VALUE, NEXT_KEY,  IS_DEFAULT) Values ('139', '1', '', 'find_orig_ufmt_utrnno_by_key', '',  '1');</v>
      </c>
      <c r="M575" t="str">
        <f t="shared" si="22"/>
        <v>Update UFMT_CONV_RULE set (SRC_VALUE, DEST_VALUE, NEXT_KEY,  IS_DEFAULT) = (SELECT '', 'find_orig_ufmt_utrnno_by_key', '',  '1' FROM DUAL) where CONV_KEY = '139' AND RULE_NUM = '1';</v>
      </c>
    </row>
    <row r="576" spans="1:13" x14ac:dyDescent="0.35">
      <c r="A576" t="s">
        <v>835</v>
      </c>
      <c r="B576" t="s">
        <v>13</v>
      </c>
      <c r="D576" t="s">
        <v>1224</v>
      </c>
      <c r="F576" t="s">
        <v>12</v>
      </c>
      <c r="J576" t="str">
        <f>VLOOKUP(A576,UFMT_CONVERSION!$A:$G,3,FALSE)</f>
        <v>NBC set orig key data</v>
      </c>
      <c r="L576" t="str">
        <f t="shared" si="19"/>
        <v>Insert into UFMT_CONV_RULE (CONV_KEY, RULE_NUM, SRC_VALUE, DEST_VALUE, NEXT_KEY,  IS_DEFAULT) Values ('140', '0', '', '{304:138}&amp;\\', '',  '1');</v>
      </c>
      <c r="M576" t="str">
        <f t="shared" si="22"/>
        <v>Update UFMT_CONV_RULE set (SRC_VALUE, DEST_VALUE, NEXT_KEY,  IS_DEFAULT) = (SELECT '', '{304:138}&amp;\\', '',  '1' FROM DUAL) where CONV_KEY = '140' AND RULE_NUM = '0';</v>
      </c>
    </row>
    <row r="577" spans="1:13" x14ac:dyDescent="0.35">
      <c r="A577" t="s">
        <v>407</v>
      </c>
      <c r="B577" t="s">
        <v>13</v>
      </c>
      <c r="D577" t="s">
        <v>1225</v>
      </c>
      <c r="F577" t="s">
        <v>12</v>
      </c>
      <c r="J577" t="str">
        <f>VLOOKUP(A577,UFMT_CONVERSION!$A:$G,3,FALSE)</f>
        <v>NBC set orig utrnno</v>
      </c>
      <c r="L577" t="str">
        <f t="shared" si="19"/>
        <v>Insert into UFMT_CONV_RULE (CONV_KEY, RULE_NUM, SRC_VALUE, DEST_VALUE, NEXT_KEY,  IS_DEFAULT) Values ('141', '0', '', '{305:139}&amp;\\', '',  '1');</v>
      </c>
      <c r="M577" t="str">
        <f t="shared" si="22"/>
        <v>Update UFMT_CONV_RULE set (SRC_VALUE, DEST_VALUE, NEXT_KEY,  IS_DEFAULT) = (SELECT '', '{305:139}&amp;\\', '',  '1' FROM DUAL) where CONV_KEY = '141' AND RULE_NUM = '0';</v>
      </c>
    </row>
  </sheetData>
  <autoFilter ref="A3:N577"/>
  <pageMargins left="0.7" right="0.7" top="0.75" bottom="0.75" header="0.3" footer="0.3"/>
  <pageSetup paperSize="11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B1" workbookViewId="0">
      <pane ySplit="3" topLeftCell="A78" activePane="bottomLeft" state="frozen"/>
      <selection pane="bottomLeft" activeCell="N91" sqref="N91"/>
    </sheetView>
  </sheetViews>
  <sheetFormatPr defaultRowHeight="14.5" x14ac:dyDescent="0.35"/>
  <cols>
    <col min="1" max="1" width="14" style="3" bestFit="1" customWidth="1"/>
    <col min="2" max="2" width="12.81640625" style="3" bestFit="1" customWidth="1"/>
    <col min="3" max="3" width="10.1796875" style="3" bestFit="1" customWidth="1"/>
    <col min="4" max="4" width="9.54296875" style="3" bestFit="1" customWidth="1"/>
    <col min="5" max="5" width="10.1796875" style="3" bestFit="1" customWidth="1"/>
    <col min="6" max="8" width="9.54296875" style="3" bestFit="1" customWidth="1"/>
    <col min="9" max="9" width="12.54296875" style="3" bestFit="1" customWidth="1"/>
    <col min="10" max="10" width="36.81640625" style="3" bestFit="1" customWidth="1"/>
    <col min="11" max="11" width="9.453125" style="3" customWidth="1"/>
    <col min="13" max="13" width="9.453125" style="3" customWidth="1"/>
    <col min="14" max="14" width="17" style="3" bestFit="1" customWidth="1"/>
  </cols>
  <sheetData>
    <row r="1" spans="1:14" ht="14.5" customHeight="1" x14ac:dyDescent="0.35">
      <c r="A1" t="s">
        <v>1226</v>
      </c>
      <c r="C1">
        <f>MAX(A:A)+1</f>
        <v>1</v>
      </c>
    </row>
    <row r="3" spans="1:14" s="1" customFormat="1" ht="14.5" customHeight="1" x14ac:dyDescent="0.35">
      <c r="A3" s="1" t="s">
        <v>1227</v>
      </c>
      <c r="B3" s="1" t="s">
        <v>1228</v>
      </c>
      <c r="C3" s="1" t="s">
        <v>1229</v>
      </c>
      <c r="D3" s="1" t="s">
        <v>1230</v>
      </c>
      <c r="E3" s="1" t="s">
        <v>1231</v>
      </c>
      <c r="F3" s="1" t="s">
        <v>1232</v>
      </c>
      <c r="G3" s="1" t="s">
        <v>1233</v>
      </c>
      <c r="H3" s="1" t="s">
        <v>1234</v>
      </c>
      <c r="I3" s="1" t="s">
        <v>1235</v>
      </c>
      <c r="J3" s="1" t="s">
        <v>5</v>
      </c>
      <c r="L3" s="1" t="s">
        <v>10</v>
      </c>
      <c r="M3" s="1" t="s">
        <v>11</v>
      </c>
      <c r="N3" s="1" t="s">
        <v>843</v>
      </c>
    </row>
    <row r="4" spans="1:14" ht="14.5" customHeight="1" x14ac:dyDescent="0.35">
      <c r="A4" t="s">
        <v>12</v>
      </c>
      <c r="B4" s="2" t="s">
        <v>1236</v>
      </c>
      <c r="C4" t="s">
        <v>15</v>
      </c>
      <c r="D4"/>
      <c r="E4" t="s">
        <v>23</v>
      </c>
      <c r="F4"/>
      <c r="G4"/>
      <c r="H4"/>
      <c r="I4" t="s">
        <v>12</v>
      </c>
      <c r="J4" s="2" t="s">
        <v>1237</v>
      </c>
      <c r="K4" s="2"/>
      <c r="L4" t="str">
        <f t="shared" ref="L4:L35" si="0"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>Insert into UFMT_CONDITION (COND_ID, OPERATOR, VALUE1, CONV1, VALUE2, CONV2, COND1, COND2, F_STRCMP, DESCRIPTION) Values ('1', '=', '2', '', '5',  '', '', '', '1', 'PAN is not empty');</v>
      </c>
      <c r="M4" t="str">
        <f t="shared" ref="M4:M35" si="1"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>Update UFMT_CONDITION set (OPERATOR, VALUE1, CONV1, VALUE2, CONV2, COND1, COND2, F_STRCMP, DESCRIPTION) = ( Select '=', '2', '', '5',  '', '', '', '1', 'PAN is not empty' FROM DUAL) where COND_ID = '1';</v>
      </c>
    </row>
    <row r="5" spans="1:14" ht="14.5" customHeight="1" x14ac:dyDescent="0.35">
      <c r="A5" t="s">
        <v>15</v>
      </c>
      <c r="B5" s="2" t="s">
        <v>1236</v>
      </c>
      <c r="C5" t="s">
        <v>15</v>
      </c>
      <c r="D5"/>
      <c r="E5" t="s">
        <v>12</v>
      </c>
      <c r="F5"/>
      <c r="G5"/>
      <c r="H5"/>
      <c r="I5" t="s">
        <v>12</v>
      </c>
      <c r="J5" s="2" t="s">
        <v>1238</v>
      </c>
      <c r="K5" s="2"/>
      <c r="L5" t="str">
        <f t="shared" si="0"/>
        <v>Insert into UFMT_CONDITION (COND_ID, OPERATOR, VALUE1, CONV1, VALUE2, CONV2, COND1, COND2, F_STRCMP, DESCRIPTION) Values ('2', '=', '2', '', '1',  '', '', '', '1', 'PAN is empty');</v>
      </c>
      <c r="M5" t="str">
        <f t="shared" si="1"/>
        <v>Update UFMT_CONDITION set (OPERATOR, VALUE1, CONV1, VALUE2, CONV2, COND1, COND2, F_STRCMP, DESCRIPTION) = ( Select '=', '2', '', '1',  '', '', '', '1', 'PAN is empty' FROM DUAL) where COND_ID = '2';</v>
      </c>
    </row>
    <row r="6" spans="1:14" ht="14.5" customHeight="1" x14ac:dyDescent="0.35">
      <c r="A6" t="s">
        <v>17</v>
      </c>
      <c r="B6" s="2" t="s">
        <v>1239</v>
      </c>
      <c r="C6" t="s">
        <v>104</v>
      </c>
      <c r="D6"/>
      <c r="E6" t="s">
        <v>93</v>
      </c>
      <c r="F6"/>
      <c r="G6"/>
      <c r="H6"/>
      <c r="I6" t="s">
        <v>12</v>
      </c>
      <c r="J6" s="2" t="s">
        <v>1240</v>
      </c>
      <c r="K6" s="2"/>
      <c r="L6" t="str">
        <f t="shared" si="0"/>
        <v>Insert into UFMT_CONDITION (COND_ID, OPERATOR, VALUE1, CONV1, VALUE2, CONV2, COND1, COND2, F_STRCMP, DESCRIPTION) Values ('3', '!=', '34', '', '35',  '', '', '', '1', 'Trxn and Acct currency does not match');</v>
      </c>
      <c r="M6" t="str">
        <f t="shared" si="1"/>
        <v>Update UFMT_CONDITION set (OPERATOR, VALUE1, CONV1, VALUE2, CONV2, COND1, COND2, F_STRCMP, DESCRIPTION) = ( Select '!=', '34', '', '35',  '', '', '', '1', 'Trxn and Acct currency does not match' FROM DUAL) where COND_ID = '3';</v>
      </c>
    </row>
    <row r="7" spans="1:14" ht="14.5" customHeight="1" x14ac:dyDescent="0.35">
      <c r="A7" t="s">
        <v>20</v>
      </c>
      <c r="B7" s="2" t="s">
        <v>1239</v>
      </c>
      <c r="C7" t="s">
        <v>32</v>
      </c>
      <c r="D7"/>
      <c r="E7" t="s">
        <v>12</v>
      </c>
      <c r="F7"/>
      <c r="G7"/>
      <c r="H7"/>
      <c r="I7" t="s">
        <v>12</v>
      </c>
      <c r="J7" s="2" t="s">
        <v>1241</v>
      </c>
      <c r="K7" s="2"/>
      <c r="L7" t="str">
        <f t="shared" si="0"/>
        <v>Insert into UFMT_CONDITION (COND_ID, OPERATOR, VALUE1, CONV1, VALUE2, CONV2, COND1, COND2, F_STRCMP, DESCRIPTION) Values ('4', '!=', '8', '', '1',  '', '', '', '1', 'Reconciliation amount is initialized');</v>
      </c>
      <c r="M7" t="str">
        <f t="shared" si="1"/>
        <v>Update UFMT_CONDITION set (OPERATOR, VALUE1, CONV1, VALUE2, CONV2, COND1, COND2, F_STRCMP, DESCRIPTION) = ( Select '!=', '8', '', '1',  '', '', '', '1', 'Reconciliation amount is initialized' FROM DUAL) where COND_ID = '4';</v>
      </c>
    </row>
    <row r="8" spans="1:14" ht="14.5" customHeight="1" x14ac:dyDescent="0.35">
      <c r="A8" t="s">
        <v>23</v>
      </c>
      <c r="B8" s="2" t="s">
        <v>1242</v>
      </c>
      <c r="C8"/>
      <c r="D8"/>
      <c r="E8"/>
      <c r="F8"/>
      <c r="G8" t="s">
        <v>17</v>
      </c>
      <c r="H8" t="s">
        <v>20</v>
      </c>
      <c r="I8" t="s">
        <v>12</v>
      </c>
      <c r="J8" s="2" t="s">
        <v>1243</v>
      </c>
      <c r="K8" s="2"/>
      <c r="L8" t="str">
        <f t="shared" si="0"/>
        <v>Insert into UFMT_CONDITION (COND_ID, OPERATOR, VALUE1, CONV1, VALUE2, CONV2, COND1, COND2, F_STRCMP, DESCRIPTION) Values ('5', '&amp;', '', '', '',  '', '3', '4', '1', 'Amount initialized and must be added');</v>
      </c>
      <c r="M8" t="str">
        <f t="shared" si="1"/>
        <v>Update UFMT_CONDITION set (OPERATOR, VALUE1, CONV1, VALUE2, CONV2, COND1, COND2, F_STRCMP, DESCRIPTION) = ( Select '&amp;', '', '', '',  '', '3', '4', '1', 'Amount initialized and must be added' FROM DUAL) where COND_ID = '5';</v>
      </c>
    </row>
    <row r="9" spans="1:14" ht="14.5" customHeight="1" x14ac:dyDescent="0.35">
      <c r="A9" t="s">
        <v>26</v>
      </c>
      <c r="B9" s="2" t="s">
        <v>1239</v>
      </c>
      <c r="C9" t="s">
        <v>37</v>
      </c>
      <c r="D9"/>
      <c r="E9" t="s">
        <v>12</v>
      </c>
      <c r="F9"/>
      <c r="G9" t="s">
        <v>17</v>
      </c>
      <c r="H9"/>
      <c r="I9" t="s">
        <v>12</v>
      </c>
      <c r="J9" s="2" t="s">
        <v>1244</v>
      </c>
      <c r="K9" s="2"/>
      <c r="L9" t="str">
        <f t="shared" si="0"/>
        <v>Insert into UFMT_CONDITION (COND_ID, OPERATOR, VALUE1, CONV1, VALUE2, CONV2, COND1, COND2, F_STRCMP, DESCRIPTION) Values ('6', '!=', '10', '', '1',  '', '3', '', '1', 'Reconcilliation rate is initialized');</v>
      </c>
      <c r="M9" t="str">
        <f t="shared" si="1"/>
        <v>Update UFMT_CONDITION set (OPERATOR, VALUE1, CONV1, VALUE2, CONV2, COND1, COND2, F_STRCMP, DESCRIPTION) = ( Select '!=', '10', '', '1',  '', '3', '', '1', 'Reconcilliation rate is initialized' FROM DUAL) where COND_ID = '6';</v>
      </c>
    </row>
    <row r="10" spans="1:14" ht="14.5" customHeight="1" x14ac:dyDescent="0.35">
      <c r="A10" t="s">
        <v>29</v>
      </c>
      <c r="B10" s="2" t="s">
        <v>1242</v>
      </c>
      <c r="C10"/>
      <c r="D10"/>
      <c r="E10"/>
      <c r="F10"/>
      <c r="G10" t="s">
        <v>17</v>
      </c>
      <c r="H10" t="s">
        <v>26</v>
      </c>
      <c r="I10" t="s">
        <v>12</v>
      </c>
      <c r="J10" s="2" t="s">
        <v>1245</v>
      </c>
      <c r="K10" s="2"/>
      <c r="L10" t="str">
        <f t="shared" si="0"/>
        <v>Insert into UFMT_CONDITION (COND_ID, OPERATOR, VALUE1, CONV1, VALUE2, CONV2, COND1, COND2, F_STRCMP, DESCRIPTION) Values ('7', '&amp;', '', '', '',  '', '3', '6', '1', 'Rate initialized and must be added');</v>
      </c>
      <c r="M10" t="str">
        <f t="shared" si="1"/>
        <v>Update UFMT_CONDITION set (OPERATOR, VALUE1, CONV1, VALUE2, CONV2, COND1, COND2, F_STRCMP, DESCRIPTION) = ( Select '&amp;', '', '', '',  '', '3', '6', '1', 'Rate initialized and must be added' FROM DUAL) where COND_ID = '7';</v>
      </c>
    </row>
    <row r="11" spans="1:14" ht="14.5" customHeight="1" x14ac:dyDescent="0.35">
      <c r="A11" t="s">
        <v>32</v>
      </c>
      <c r="B11" s="2" t="s">
        <v>1239</v>
      </c>
      <c r="C11" t="s">
        <v>68</v>
      </c>
      <c r="D11"/>
      <c r="E11" t="s">
        <v>12</v>
      </c>
      <c r="F11"/>
      <c r="G11"/>
      <c r="H11"/>
      <c r="I11" t="s">
        <v>12</v>
      </c>
      <c r="J11" s="2" t="s">
        <v>1246</v>
      </c>
      <c r="K11" s="2"/>
      <c r="L11" t="str">
        <f t="shared" si="0"/>
        <v>Insert into UFMT_CONDITION (COND_ID, OPERATOR, VALUE1, CONV1, VALUE2, CONV2, COND1, COND2, F_STRCMP, DESCRIPTION) Values ('8', '!=', '21', '', '1',  '', '', '', '1', 'Forwarding Institution is not empty');</v>
      </c>
      <c r="M11" t="str">
        <f t="shared" si="1"/>
        <v>Update UFMT_CONDITION set (OPERATOR, VALUE1, CONV1, VALUE2, CONV2, COND1, COND2, F_STRCMP, DESCRIPTION) = ( Select '!=', '21', '', '1',  '', '', '', '1', 'Forwarding Institution is not empty' FROM DUAL) where COND_ID = '8';</v>
      </c>
    </row>
    <row r="12" spans="1:14" ht="14.5" customHeight="1" x14ac:dyDescent="0.35">
      <c r="A12" t="s">
        <v>35</v>
      </c>
      <c r="B12" s="2" t="s">
        <v>1239</v>
      </c>
      <c r="C12" t="s">
        <v>71</v>
      </c>
      <c r="D12"/>
      <c r="E12" t="s">
        <v>12</v>
      </c>
      <c r="F12"/>
      <c r="G12"/>
      <c r="H12"/>
      <c r="I12" t="s">
        <v>12</v>
      </c>
      <c r="J12" s="2" t="s">
        <v>1247</v>
      </c>
      <c r="K12" s="2"/>
      <c r="L12" t="str">
        <f t="shared" si="0"/>
        <v>Insert into UFMT_CONDITION (COND_ID, OPERATOR, VALUE1, CONV1, VALUE2, CONV2, COND1, COND2, F_STRCMP, DESCRIPTION) Values ('9', '!=', '22', '', '1',  '', '', '', '1', 'Track 2 is not empty');</v>
      </c>
      <c r="M12" t="str">
        <f t="shared" si="1"/>
        <v>Update UFMT_CONDITION set (OPERATOR, VALUE1, CONV1, VALUE2, CONV2, COND1, COND2, F_STRCMP, DESCRIPTION) = ( Select '!=', '22', '', '1',  '', '', '', '1', 'Track 2 is not empty' FROM DUAL) where COND_ID = '9';</v>
      </c>
    </row>
    <row r="13" spans="1:14" ht="14.5" customHeight="1" x14ac:dyDescent="0.35">
      <c r="A13" t="s">
        <v>37</v>
      </c>
      <c r="B13" s="2" t="s">
        <v>1239</v>
      </c>
      <c r="C13" t="s">
        <v>99</v>
      </c>
      <c r="D13"/>
      <c r="E13" t="s">
        <v>12</v>
      </c>
      <c r="F13"/>
      <c r="G13"/>
      <c r="H13"/>
      <c r="I13" t="s">
        <v>12</v>
      </c>
      <c r="J13" s="2" t="s">
        <v>1248</v>
      </c>
      <c r="K13" s="2"/>
      <c r="L13" t="str">
        <f t="shared" si="0"/>
        <v>Insert into UFMT_CONDITION (COND_ID, OPERATOR, VALUE1, CONV1, VALUE2, CONV2, COND1, COND2, F_STRCMP, DESCRIPTION) Values ('10', '!=', '37', '', '1',  '', '', '', '1', 'Account 2 is not empty');</v>
      </c>
      <c r="M13" t="str">
        <f t="shared" si="1"/>
        <v>Update UFMT_CONDITION set (OPERATOR, VALUE1, CONV1, VALUE2, CONV2, COND1, COND2, F_STRCMP, DESCRIPTION) = ( Select '!=', '37', '', '1',  '', '', '', '1', 'Account 2 is not empty' FROM DUAL) where COND_ID = '10';</v>
      </c>
    </row>
    <row r="14" spans="1:14" ht="14.5" customHeight="1" x14ac:dyDescent="0.35">
      <c r="A14" t="s">
        <v>40</v>
      </c>
      <c r="B14" s="2" t="s">
        <v>1236</v>
      </c>
      <c r="C14" t="s">
        <v>149</v>
      </c>
      <c r="D14" t="s">
        <v>37</v>
      </c>
      <c r="E14" t="s">
        <v>158</v>
      </c>
      <c r="F14"/>
      <c r="G14"/>
      <c r="H14"/>
      <c r="I14" t="s">
        <v>12</v>
      </c>
      <c r="J14" s="2" t="s">
        <v>1249</v>
      </c>
      <c r="K14" s="2"/>
      <c r="L14" t="str">
        <f t="shared" si="0"/>
        <v>Insert into UFMT_CONDITION (COND_ID, OPERATOR, VALUE1, CONV1, VALUE2, CONV2, COND1, COND2, F_STRCMP, DESCRIPTION) Values ('11', '=', '56', '10', '59',  '', '', '', '1', 'Is sign a minus');</v>
      </c>
      <c r="M14" t="str">
        <f t="shared" si="1"/>
        <v>Update UFMT_CONDITION set (OPERATOR, VALUE1, CONV1, VALUE2, CONV2, COND1, COND2, F_STRCMP, DESCRIPTION) = ( Select '=', '56', '10', '59',  '', '', '', '1', 'Is sign a minus' FROM DUAL) where COND_ID = '11';</v>
      </c>
    </row>
    <row r="15" spans="1:14" ht="14.5" customHeight="1" x14ac:dyDescent="0.35">
      <c r="A15" t="s">
        <v>42</v>
      </c>
      <c r="B15" s="2" t="s">
        <v>1236</v>
      </c>
      <c r="C15" t="s">
        <v>12</v>
      </c>
      <c r="D15"/>
      <c r="E15" t="s">
        <v>180</v>
      </c>
      <c r="F15"/>
      <c r="G15"/>
      <c r="H15"/>
      <c r="I15" t="s">
        <v>12</v>
      </c>
      <c r="J15" s="2" t="s">
        <v>1250</v>
      </c>
      <c r="K15" s="2"/>
      <c r="L15" t="str">
        <f t="shared" si="0"/>
        <v>Insert into UFMT_CONDITION (COND_ID, OPERATOR, VALUE1, CONV1, VALUE2, CONV2, COND1, COND2, F_STRCMP, DESCRIPTION) Values ('12', '=', '1', '', '68',  '', '', '', '1', 'ALWAYS FALSE condition');</v>
      </c>
      <c r="M15" t="str">
        <f t="shared" si="1"/>
        <v>Update UFMT_CONDITION set (OPERATOR, VALUE1, CONV1, VALUE2, CONV2, COND1, COND2, F_STRCMP, DESCRIPTION) = ( Select '=', '1', '', '68',  '', '', '', '1', 'ALWAYS FALSE condition' FROM DUAL) where COND_ID = '12';</v>
      </c>
    </row>
    <row r="16" spans="1:14" ht="14.5" customHeight="1" x14ac:dyDescent="0.35">
      <c r="A16" t="s">
        <v>44</v>
      </c>
      <c r="B16" s="2" t="s">
        <v>1236</v>
      </c>
      <c r="C16" t="s">
        <v>85</v>
      </c>
      <c r="D16"/>
      <c r="E16" t="s">
        <v>90</v>
      </c>
      <c r="F16"/>
      <c r="G16"/>
      <c r="H16"/>
      <c r="I16" t="s">
        <v>12</v>
      </c>
      <c r="J16" s="2" t="s">
        <v>1251</v>
      </c>
      <c r="K16" s="2"/>
      <c r="L16" t="str">
        <f t="shared" si="0"/>
        <v>Insert into UFMT_CONDITION (COND_ID, OPERATOR, VALUE1, CONV1, VALUE2, CONV2, COND1, COND2, F_STRCMP, DESCRIPTION) Values ('13', '=', '27', '', '29',  '', '', '', '1', 'Terminal type is POS');</v>
      </c>
      <c r="M16" t="str">
        <f t="shared" si="1"/>
        <v>Update UFMT_CONDITION set (OPERATOR, VALUE1, CONV1, VALUE2, CONV2, COND1, COND2, F_STRCMP, DESCRIPTION) = ( Select '=', '27', '', '29',  '', '', '', '1', 'Terminal type is POS' FROM DUAL) where COND_ID = '13';</v>
      </c>
    </row>
    <row r="17" spans="1:13" ht="14.5" customHeight="1" x14ac:dyDescent="0.35">
      <c r="A17" t="s">
        <v>47</v>
      </c>
      <c r="B17" s="2" t="s">
        <v>1236</v>
      </c>
      <c r="C17" t="s">
        <v>17</v>
      </c>
      <c r="D17"/>
      <c r="E17" t="s">
        <v>266</v>
      </c>
      <c r="F17"/>
      <c r="G17"/>
      <c r="H17"/>
      <c r="I17" t="s">
        <v>12</v>
      </c>
      <c r="J17" s="2" t="s">
        <v>1252</v>
      </c>
      <c r="K17" s="2"/>
      <c r="L17" t="str">
        <f t="shared" si="0"/>
        <v>Insert into UFMT_CONDITION (COND_ID, OPERATOR, VALUE1, CONV1, VALUE2, CONV2, COND1, COND2, F_STRCMP, DESCRIPTION) Values ('14', '=', '3', '', '154',  '', '', '', '1', 'Trans_type is 703');</v>
      </c>
      <c r="M17" t="str">
        <f t="shared" si="1"/>
        <v>Update UFMT_CONDITION set (OPERATOR, VALUE1, CONV1, VALUE2, CONV2, COND1, COND2, F_STRCMP, DESCRIPTION) = ( Select '=', '3', '', '154',  '', '', '', '1', 'Trans_type is 703' FROM DUAL) where COND_ID = '14';</v>
      </c>
    </row>
    <row r="18" spans="1:13" ht="14.5" customHeight="1" x14ac:dyDescent="0.35">
      <c r="A18" t="s">
        <v>50</v>
      </c>
      <c r="B18" s="2" t="s">
        <v>1236</v>
      </c>
      <c r="C18" t="s">
        <v>15</v>
      </c>
      <c r="D18" t="s">
        <v>102</v>
      </c>
      <c r="E18" t="s">
        <v>274</v>
      </c>
      <c r="F18"/>
      <c r="G18"/>
      <c r="H18"/>
      <c r="I18" t="s">
        <v>12</v>
      </c>
      <c r="J18" s="2" t="s">
        <v>1253</v>
      </c>
      <c r="K18" s="2"/>
      <c r="L18" t="str">
        <f t="shared" si="0"/>
        <v>Insert into UFMT_CONDITION (COND_ID, OPERATOR, VALUE1, CONV1, VALUE2, CONV2, COND1, COND2, F_STRCMP, DESCRIPTION) Values ('15', '=', '2', '39', '157',  '', '', '', '1', 'BIN is 472631');</v>
      </c>
      <c r="M18" t="str">
        <f t="shared" si="1"/>
        <v>Update UFMT_CONDITION set (OPERATOR, VALUE1, CONV1, VALUE2, CONV2, COND1, COND2, F_STRCMP, DESCRIPTION) = ( Select '=', '2', '39', '157',  '', '', '', '1', 'BIN is 472631' FROM DUAL) where COND_ID = '15';</v>
      </c>
    </row>
    <row r="19" spans="1:13" ht="14.5" customHeight="1" x14ac:dyDescent="0.35">
      <c r="A19" t="s">
        <v>53</v>
      </c>
      <c r="B19" s="2" t="s">
        <v>1236</v>
      </c>
      <c r="C19" t="s">
        <v>104</v>
      </c>
      <c r="D19"/>
      <c r="E19" t="s">
        <v>197</v>
      </c>
      <c r="F19"/>
      <c r="G19"/>
      <c r="H19"/>
      <c r="I19" t="s">
        <v>12</v>
      </c>
      <c r="J19" s="2" t="s">
        <v>1254</v>
      </c>
      <c r="K19" s="2"/>
      <c r="L19" t="str">
        <f t="shared" si="0"/>
        <v>Insert into UFMT_CONDITION (COND_ID, OPERATOR, VALUE1, CONV1, VALUE2, CONV2, COND1, COND2, F_STRCMP, DESCRIPTION) Values ('16', '=', '34', '', '159',  '', '', '', '1', 'Currency is 840');</v>
      </c>
      <c r="M19" t="str">
        <f t="shared" si="1"/>
        <v>Update UFMT_CONDITION set (OPERATOR, VALUE1, CONV1, VALUE2, CONV2, COND1, COND2, F_STRCMP, DESCRIPTION) = ( Select '=', '34', '', '159',  '', '', '', '1', 'Currency is 840' FROM DUAL) where COND_ID = '16';</v>
      </c>
    </row>
    <row r="20" spans="1:13" ht="14.5" customHeight="1" x14ac:dyDescent="0.35">
      <c r="A20" t="s">
        <v>56</v>
      </c>
      <c r="B20" s="2" t="s">
        <v>1242</v>
      </c>
      <c r="C20"/>
      <c r="D20"/>
      <c r="E20"/>
      <c r="F20"/>
      <c r="G20" t="s">
        <v>50</v>
      </c>
      <c r="H20" t="s">
        <v>53</v>
      </c>
      <c r="I20" t="s">
        <v>12</v>
      </c>
      <c r="J20" s="2" t="s">
        <v>1255</v>
      </c>
      <c r="K20" s="2"/>
      <c r="L20" t="str">
        <f t="shared" si="0"/>
        <v>Insert into UFMT_CONDITION (COND_ID, OPERATOR, VALUE1, CONV1, VALUE2, CONV2, COND1, COND2, F_STRCMP, DESCRIPTION) Values ('17', '&amp;', '', '', '',  '', '15', '16', '1', 'VISA CREDIT BIN and CURRENCY 840');</v>
      </c>
      <c r="M20" t="str">
        <f t="shared" si="1"/>
        <v>Update UFMT_CONDITION set (OPERATOR, VALUE1, CONV1, VALUE2, CONV2, COND1, COND2, F_STRCMP, DESCRIPTION) = ( Select '&amp;', '', '', '',  '', '15', '16', '1', 'VISA CREDIT BIN and CURRENCY 840' FROM DUAL) where COND_ID = '17';</v>
      </c>
    </row>
    <row r="21" spans="1:13" ht="14.5" customHeight="1" x14ac:dyDescent="0.35">
      <c r="A21" t="s">
        <v>59</v>
      </c>
      <c r="B21" s="2" t="s">
        <v>1236</v>
      </c>
      <c r="C21" t="s">
        <v>17</v>
      </c>
      <c r="D21"/>
      <c r="E21" t="s">
        <v>282</v>
      </c>
      <c r="F21"/>
      <c r="G21"/>
      <c r="H21"/>
      <c r="I21" t="s">
        <v>12</v>
      </c>
      <c r="J21" s="2" t="s">
        <v>1256</v>
      </c>
      <c r="K21" s="2"/>
      <c r="L21" t="str">
        <f t="shared" si="0"/>
        <v>Insert into UFMT_CONDITION (COND_ID, OPERATOR, VALUE1, CONV1, VALUE2, CONV2, COND1, COND2, F_STRCMP, DESCRIPTION) Values ('18', '=', '3', '', '160',  '', '', '', '1', 'Trans_type is 689');</v>
      </c>
      <c r="M21" t="str">
        <f t="shared" si="1"/>
        <v>Update UFMT_CONDITION set (OPERATOR, VALUE1, CONV1, VALUE2, CONV2, COND1, COND2, F_STRCMP, DESCRIPTION) = ( Select '=', '3', '', '160',  '', '', '', '1', 'Trans_type is 689' FROM DUAL) where COND_ID = '18';</v>
      </c>
    </row>
    <row r="22" spans="1:13" ht="14.5" customHeight="1" x14ac:dyDescent="0.35">
      <c r="A22" t="s">
        <v>62</v>
      </c>
      <c r="B22" s="2" t="s">
        <v>1236</v>
      </c>
      <c r="C22" t="s">
        <v>17</v>
      </c>
      <c r="D22"/>
      <c r="E22" t="s">
        <v>294</v>
      </c>
      <c r="F22"/>
      <c r="G22"/>
      <c r="H22"/>
      <c r="I22" t="s">
        <v>12</v>
      </c>
      <c r="J22" s="2" t="s">
        <v>1257</v>
      </c>
      <c r="K22" s="2"/>
      <c r="L22" t="str">
        <f t="shared" si="0"/>
        <v>Insert into UFMT_CONDITION (COND_ID, OPERATOR, VALUE1, CONV1, VALUE2, CONV2, COND1, COND2, F_STRCMP, DESCRIPTION) Values ('19', '=', '3', '', '164',  '', '', '', '1', 'Trans_type is 508');</v>
      </c>
      <c r="M22" t="str">
        <f t="shared" si="1"/>
        <v>Update UFMT_CONDITION set (OPERATOR, VALUE1, CONV1, VALUE2, CONV2, COND1, COND2, F_STRCMP, DESCRIPTION) = ( Select '=', '3', '', '164',  '', '', '', '1', 'Trans_type is 508' FROM DUAL) where COND_ID = '19';</v>
      </c>
    </row>
    <row r="23" spans="1:13" ht="14.5" customHeight="1" x14ac:dyDescent="0.35">
      <c r="A23" t="s">
        <v>65</v>
      </c>
      <c r="B23" s="2" t="s">
        <v>1236</v>
      </c>
      <c r="C23" t="s">
        <v>17</v>
      </c>
      <c r="D23"/>
      <c r="E23" t="s">
        <v>309</v>
      </c>
      <c r="F23"/>
      <c r="G23"/>
      <c r="H23"/>
      <c r="I23" t="s">
        <v>12</v>
      </c>
      <c r="J23" s="2" t="s">
        <v>1258</v>
      </c>
      <c r="K23" s="2"/>
      <c r="L23" t="str">
        <f t="shared" si="0"/>
        <v>Insert into UFMT_CONDITION (COND_ID, OPERATOR, VALUE1, CONV1, VALUE2, CONV2, COND1, COND2, F_STRCMP, DESCRIPTION) Values ('20', '=', '3', '', '169',  '', '', '', '1', 'Trans_type is 618');</v>
      </c>
      <c r="M23" t="str">
        <f t="shared" si="1"/>
        <v>Update UFMT_CONDITION set (OPERATOR, VALUE1, CONV1, VALUE2, CONV2, COND1, COND2, F_STRCMP, DESCRIPTION) = ( Select '=', '3', '', '169',  '', '', '', '1', 'Trans_type is 618' FROM DUAL) where COND_ID = '20';</v>
      </c>
    </row>
    <row r="24" spans="1:13" ht="14.5" customHeight="1" x14ac:dyDescent="0.35">
      <c r="A24" t="s">
        <v>68</v>
      </c>
      <c r="B24" s="2" t="s">
        <v>1259</v>
      </c>
      <c r="C24"/>
      <c r="D24"/>
      <c r="E24"/>
      <c r="F24"/>
      <c r="G24" t="s">
        <v>65</v>
      </c>
      <c r="H24"/>
      <c r="I24" t="s">
        <v>12</v>
      </c>
      <c r="J24" s="2" t="s">
        <v>1260</v>
      </c>
      <c r="K24" s="2"/>
      <c r="L24" t="str">
        <f t="shared" si="0"/>
        <v>Insert into UFMT_CONDITION (COND_ID, OPERATOR, VALUE1, CONV1, VALUE2, CONV2, COND1, COND2, F_STRCMP, DESCRIPTION) Values ('21', '!', '', '', '',  '', '20', '', '1', 'Not cond 20');</v>
      </c>
      <c r="M24" t="str">
        <f t="shared" si="1"/>
        <v>Update UFMT_CONDITION set (OPERATOR, VALUE1, CONV1, VALUE2, CONV2, COND1, COND2, F_STRCMP, DESCRIPTION) = ( Select '!', '', '', '',  '', '20', '', '1', 'Not cond 20' FROM DUAL) where COND_ID = '21';</v>
      </c>
    </row>
    <row r="25" spans="1:13" ht="14.5" customHeight="1" x14ac:dyDescent="0.35">
      <c r="A25" t="s">
        <v>71</v>
      </c>
      <c r="B25" s="2" t="s">
        <v>1236</v>
      </c>
      <c r="C25" t="s">
        <v>17</v>
      </c>
      <c r="D25"/>
      <c r="E25" t="s">
        <v>312</v>
      </c>
      <c r="F25"/>
      <c r="G25"/>
      <c r="H25"/>
      <c r="I25" t="s">
        <v>12</v>
      </c>
      <c r="J25" s="2" t="s">
        <v>1261</v>
      </c>
      <c r="K25" s="2"/>
      <c r="L25" t="str">
        <f t="shared" si="0"/>
        <v>Insert into UFMT_CONDITION (COND_ID, OPERATOR, VALUE1, CONV1, VALUE2, CONV2, COND1, COND2, F_STRCMP, DESCRIPTION) Values ('22', '=', '3', '', '170',  '', '', '', '1', 'Trans_type is 651');</v>
      </c>
      <c r="M25" t="str">
        <f t="shared" si="1"/>
        <v>Update UFMT_CONDITION set (OPERATOR, VALUE1, CONV1, VALUE2, CONV2, COND1, COND2, F_STRCMP, DESCRIPTION) = ( Select '=', '3', '', '170',  '', '', '', '1', 'Trans_type is 651' FROM DUAL) where COND_ID = '22';</v>
      </c>
    </row>
    <row r="26" spans="1:13" ht="14.5" customHeight="1" x14ac:dyDescent="0.35">
      <c r="A26" t="s">
        <v>74</v>
      </c>
      <c r="B26" s="2" t="s">
        <v>1259</v>
      </c>
      <c r="C26"/>
      <c r="D26"/>
      <c r="E26"/>
      <c r="F26"/>
      <c r="G26" t="s">
        <v>71</v>
      </c>
      <c r="H26"/>
      <c r="I26" t="s">
        <v>12</v>
      </c>
      <c r="J26" s="2" t="s">
        <v>1262</v>
      </c>
      <c r="K26" s="2"/>
      <c r="L26" t="str">
        <f t="shared" si="0"/>
        <v>Insert into UFMT_CONDITION (COND_ID, OPERATOR, VALUE1, CONV1, VALUE2, CONV2, COND1, COND2, F_STRCMP, DESCRIPTION) Values ('23', '!', '', '', '',  '', '22', '', '1', 'Not cond 22');</v>
      </c>
      <c r="M26" t="str">
        <f t="shared" si="1"/>
        <v>Update UFMT_CONDITION set (OPERATOR, VALUE1, CONV1, VALUE2, CONV2, COND1, COND2, F_STRCMP, DESCRIPTION) = ( Select '!', '', '', '',  '', '22', '', '1', 'Not cond 22' FROM DUAL) where COND_ID = '23';</v>
      </c>
    </row>
    <row r="27" spans="1:13" ht="14.5" customHeight="1" x14ac:dyDescent="0.35">
      <c r="A27" t="s">
        <v>77</v>
      </c>
      <c r="B27" s="2" t="s">
        <v>1236</v>
      </c>
      <c r="C27" t="s">
        <v>17</v>
      </c>
      <c r="D27"/>
      <c r="E27" t="s">
        <v>318</v>
      </c>
      <c r="F27"/>
      <c r="G27"/>
      <c r="H27"/>
      <c r="I27" t="s">
        <v>12</v>
      </c>
      <c r="J27" s="2" t="s">
        <v>1263</v>
      </c>
      <c r="K27" s="2"/>
      <c r="L27" t="str">
        <f t="shared" si="0"/>
        <v>Insert into UFMT_CONDITION (COND_ID, OPERATOR, VALUE1, CONV1, VALUE2, CONV2, COND1, COND2, F_STRCMP, DESCRIPTION) Values ('24', '=', '3', '', '172',  '', '', '', '1', 'Trans_type is 619');</v>
      </c>
      <c r="M27" t="str">
        <f t="shared" si="1"/>
        <v>Update UFMT_CONDITION set (OPERATOR, VALUE1, CONV1, VALUE2, CONV2, COND1, COND2, F_STRCMP, DESCRIPTION) = ( Select '=', '3', '', '172',  '', '', '', '1', 'Trans_type is 619' FROM DUAL) where COND_ID = '24';</v>
      </c>
    </row>
    <row r="28" spans="1:13" ht="14.5" customHeight="1" x14ac:dyDescent="0.35">
      <c r="A28" t="s">
        <v>72</v>
      </c>
      <c r="B28" s="2" t="s">
        <v>1259</v>
      </c>
      <c r="C28"/>
      <c r="D28"/>
      <c r="E28"/>
      <c r="F28"/>
      <c r="G28" t="s">
        <v>77</v>
      </c>
      <c r="H28"/>
      <c r="I28" t="s">
        <v>12</v>
      </c>
      <c r="J28" s="2" t="s">
        <v>1264</v>
      </c>
      <c r="K28" s="2"/>
      <c r="L28" t="str">
        <f t="shared" si="0"/>
        <v>Insert into UFMT_CONDITION (COND_ID, OPERATOR, VALUE1, CONV1, VALUE2, CONV2, COND1, COND2, F_STRCMP, DESCRIPTION) Values ('25', '!', '', '', '',  '', '24', '', '1', 'Not cond 24');</v>
      </c>
      <c r="M28" t="str">
        <f t="shared" si="1"/>
        <v>Update UFMT_CONDITION set (OPERATOR, VALUE1, CONV1, VALUE2, CONV2, COND1, COND2, F_STRCMP, DESCRIPTION) = ( Select '!', '', '', '',  '', '24', '', '1', 'Not cond 24' FROM DUAL) where COND_ID = '25';</v>
      </c>
    </row>
    <row r="29" spans="1:13" ht="14.5" customHeight="1" x14ac:dyDescent="0.35">
      <c r="A29" t="s">
        <v>82</v>
      </c>
      <c r="B29" s="2" t="s">
        <v>1242</v>
      </c>
      <c r="C29"/>
      <c r="D29"/>
      <c r="E29"/>
      <c r="F29"/>
      <c r="G29" t="s">
        <v>68</v>
      </c>
      <c r="H29" t="s">
        <v>72</v>
      </c>
      <c r="I29" t="s">
        <v>12</v>
      </c>
      <c r="J29" s="2" t="s">
        <v>1265</v>
      </c>
      <c r="K29" s="2"/>
      <c r="L29" t="str">
        <f t="shared" si="0"/>
        <v>Insert into UFMT_CONDITION (COND_ID, OPERATOR, VALUE1, CONV1, VALUE2, CONV2, COND1, COND2, F_STRCMP, DESCRIPTION) Values ('26', '&amp;', '', '', '',  '', '21', '25', '1', 'cond 21 and cond 25');</v>
      </c>
      <c r="M29" t="str">
        <f t="shared" si="1"/>
        <v>Update UFMT_CONDITION set (OPERATOR, VALUE1, CONV1, VALUE2, CONV2, COND1, COND2, F_STRCMP, DESCRIPTION) = ( Select '&amp;', '', '', '',  '', '21', '25', '1', 'cond 21 and cond 25' FROM DUAL) where COND_ID = '26';</v>
      </c>
    </row>
    <row r="30" spans="1:13" ht="14.5" customHeight="1" x14ac:dyDescent="0.35">
      <c r="A30" t="s">
        <v>85</v>
      </c>
      <c r="B30" s="2" t="s">
        <v>1236</v>
      </c>
      <c r="C30" t="s">
        <v>17</v>
      </c>
      <c r="D30" t="s">
        <v>60</v>
      </c>
      <c r="E30" t="s">
        <v>321</v>
      </c>
      <c r="F30"/>
      <c r="G30"/>
      <c r="H30"/>
      <c r="I30" t="s">
        <v>12</v>
      </c>
      <c r="J30" s="2" t="s">
        <v>720</v>
      </c>
      <c r="K30" s="2"/>
      <c r="L30" t="str">
        <f t="shared" si="0"/>
        <v>Insert into UFMT_CONDITION (COND_ID, OPERATOR, VALUE1, CONV1, VALUE2, CONV2, COND1, COND2, F_STRCMP, DESCRIPTION) Values ('27', '=', '3', '44', '173',  '', '', '', '1', 'Trans_type for sending F103 as GL acct');</v>
      </c>
      <c r="M30" t="str">
        <f t="shared" si="1"/>
        <v>Update UFMT_CONDITION set (OPERATOR, VALUE1, CONV1, VALUE2, CONV2, COND1, COND2, F_STRCMP, DESCRIPTION) = ( Select '=', '3', '44', '173',  '', '', '', '1', 'Trans_type for sending F103 as GL acct' FROM DUAL) where COND_ID = '27';</v>
      </c>
    </row>
    <row r="31" spans="1:13" ht="14.5" customHeight="1" x14ac:dyDescent="0.35">
      <c r="A31" t="s">
        <v>88</v>
      </c>
      <c r="B31" s="2" t="s">
        <v>1236</v>
      </c>
      <c r="C31" t="s">
        <v>325</v>
      </c>
      <c r="D31" t="s">
        <v>129</v>
      </c>
      <c r="E31" t="s">
        <v>321</v>
      </c>
      <c r="F31"/>
      <c r="G31"/>
      <c r="H31"/>
      <c r="I31" t="s">
        <v>12</v>
      </c>
      <c r="J31" s="2" t="s">
        <v>1266</v>
      </c>
      <c r="K31" s="2"/>
      <c r="L31" t="str">
        <f t="shared" si="0"/>
        <v>Insert into UFMT_CONDITION (COND_ID, OPERATOR, VALUE1, CONV1, VALUE2, CONV2, COND1, COND2, F_STRCMP, DESCRIPTION) Values ('28', '=', '175', '45', '173',  '', '', '', '1', 'Send F102=GL for Credit card trx');</v>
      </c>
      <c r="M31" t="str">
        <f t="shared" si="1"/>
        <v>Update UFMT_CONDITION set (OPERATOR, VALUE1, CONV1, VALUE2, CONV2, COND1, COND2, F_STRCMP, DESCRIPTION) = ( Select '=', '175', '45', '173',  '', '', '', '1', 'Send F102=GL for Credit card trx' FROM DUAL) where COND_ID = '28';</v>
      </c>
    </row>
    <row r="32" spans="1:13" ht="14.5" customHeight="1" x14ac:dyDescent="0.35">
      <c r="A32" t="s">
        <v>90</v>
      </c>
      <c r="B32" s="2" t="s">
        <v>1236</v>
      </c>
      <c r="C32" t="s">
        <v>338</v>
      </c>
      <c r="D32"/>
      <c r="E32" t="s">
        <v>340</v>
      </c>
      <c r="F32"/>
      <c r="G32"/>
      <c r="H32"/>
      <c r="I32" t="s">
        <v>12</v>
      </c>
      <c r="J32" s="2" t="s">
        <v>1267</v>
      </c>
      <c r="K32" s="2"/>
      <c r="L32" t="str">
        <f t="shared" si="0"/>
        <v>Insert into UFMT_CONDITION (COND_ID, OPERATOR, VALUE1, CONV1, VALUE2, CONV2, COND1, COND2, F_STRCMP, DESCRIPTION) Values ('29', '=', '180', '', '181',  '', '', '', '1', 'THEMONUS trx');</v>
      </c>
      <c r="M32" t="str">
        <f t="shared" si="1"/>
        <v>Update UFMT_CONDITION set (OPERATOR, VALUE1, CONV1, VALUE2, CONV2, COND1, COND2, F_STRCMP, DESCRIPTION) = ( Select '=', '180', '', '181',  '', '', '', '1', 'THEMONUS trx' FROM DUAL) where COND_ID = '29';</v>
      </c>
    </row>
    <row r="33" spans="1:13" ht="14.5" customHeight="1" x14ac:dyDescent="0.35">
      <c r="A33" t="s">
        <v>95</v>
      </c>
      <c r="B33" s="2" t="s">
        <v>1268</v>
      </c>
      <c r="C33" t="s">
        <v>176</v>
      </c>
      <c r="D33"/>
      <c r="E33" t="s">
        <v>354</v>
      </c>
      <c r="F33"/>
      <c r="G33"/>
      <c r="H33"/>
      <c r="I33" t="s">
        <v>13</v>
      </c>
      <c r="J33" s="2" t="s">
        <v>1269</v>
      </c>
      <c r="K33" s="2"/>
      <c r="L33" t="str">
        <f t="shared" si="0"/>
        <v>Insert into UFMT_CONDITION (COND_ID, OPERATOR, VALUE1, CONV1, VALUE2, CONV2, COND1, COND2, F_STRCMP, DESCRIPTION) Values ('31', '&lt;', '66', '', '186',  '', '', '', '0', 'SVT_ISS_FEE &lt; 0');</v>
      </c>
      <c r="M33" t="str">
        <f t="shared" si="1"/>
        <v>Update UFMT_CONDITION set (OPERATOR, VALUE1, CONV1, VALUE2, CONV2, COND1, COND2, F_STRCMP, DESCRIPTION) = ( Select '&lt;', '66', '', '186',  '', '', '', '0', 'SVT_ISS_FEE &lt; 0' FROM DUAL) where COND_ID = '31';</v>
      </c>
    </row>
    <row r="34" spans="1:13" ht="14.5" customHeight="1" x14ac:dyDescent="0.35">
      <c r="A34" t="s">
        <v>98</v>
      </c>
      <c r="B34" s="2" t="s">
        <v>1236</v>
      </c>
      <c r="C34" t="s">
        <v>365</v>
      </c>
      <c r="D34" t="s">
        <v>80</v>
      </c>
      <c r="E34" t="s">
        <v>321</v>
      </c>
      <c r="F34"/>
      <c r="G34"/>
      <c r="H34"/>
      <c r="I34" t="s">
        <v>12</v>
      </c>
      <c r="J34" s="2" t="s">
        <v>1270</v>
      </c>
      <c r="K34" s="2"/>
      <c r="L34" t="str">
        <f t="shared" si="0"/>
        <v>Insert into UFMT_CONDITION (COND_ID, OPERATOR, VALUE1, CONV1, VALUE2, CONV2, COND1, COND2, F_STRCMP, DESCRIPTION) Values ('32', '=', '191', '50', '173',  '', '', '', '1', 'BIN is credit card');</v>
      </c>
      <c r="M34" t="str">
        <f t="shared" si="1"/>
        <v>Update UFMT_CONDITION set (OPERATOR, VALUE1, CONV1, VALUE2, CONV2, COND1, COND2, F_STRCMP, DESCRIPTION) = ( Select '=', '191', '50', '173',  '', '', '', '1', 'BIN is credit card' FROM DUAL) where COND_ID = '32';</v>
      </c>
    </row>
    <row r="35" spans="1:13" ht="14.5" customHeight="1" x14ac:dyDescent="0.35">
      <c r="A35" t="s">
        <v>101</v>
      </c>
      <c r="B35" s="2" t="s">
        <v>1236</v>
      </c>
      <c r="C35" t="s">
        <v>368</v>
      </c>
      <c r="D35" t="s">
        <v>142</v>
      </c>
      <c r="E35" t="s">
        <v>321</v>
      </c>
      <c r="F35"/>
      <c r="G35"/>
      <c r="H35"/>
      <c r="I35" t="s">
        <v>12</v>
      </c>
      <c r="J35" s="2" t="s">
        <v>1271</v>
      </c>
      <c r="K35" s="2"/>
      <c r="L35" t="str">
        <f t="shared" si="0"/>
        <v>Insert into UFMT_CONDITION (COND_ID, OPERATOR, VALUE1, CONV1, VALUE2, CONV2, COND1, COND2, F_STRCMP, DESCRIPTION) Values ('33', '=', '192', '51', '173',  '', '', '', '1', 'trans_type/SI in LOV defined by conv 51');</v>
      </c>
      <c r="M35" t="str">
        <f t="shared" si="1"/>
        <v>Update UFMT_CONDITION set (OPERATOR, VALUE1, CONV1, VALUE2, CONV2, COND1, COND2, F_STRCMP, DESCRIPTION) = ( Select '=', '192', '51', '173',  '', '', '', '1', 'trans_type/SI in LOV defined by conv 51' FROM DUAL) where COND_ID = '33';</v>
      </c>
    </row>
    <row r="36" spans="1:13" ht="14.5" customHeight="1" x14ac:dyDescent="0.35">
      <c r="A36" t="s">
        <v>104</v>
      </c>
      <c r="B36" s="2" t="s">
        <v>1242</v>
      </c>
      <c r="C36"/>
      <c r="D36"/>
      <c r="E36"/>
      <c r="F36"/>
      <c r="G36" t="s">
        <v>98</v>
      </c>
      <c r="H36" t="s">
        <v>101</v>
      </c>
      <c r="I36" t="s">
        <v>12</v>
      </c>
      <c r="J36" s="2" t="s">
        <v>1272</v>
      </c>
      <c r="K36" s="2"/>
      <c r="L36" t="str">
        <f t="shared" ref="L36:L67" si="2"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>Insert into UFMT_CONDITION (COND_ID, OPERATOR, VALUE1, CONV1, VALUE2, CONV2, COND1, COND2, F_STRCMP, DESCRIPTION) Values ('34', '&amp;', '', '', '',  '', '32', '33', '1', 'cond 32 and cond 33');</v>
      </c>
      <c r="M36" t="str">
        <f t="shared" ref="M36:M67" si="3"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>Update UFMT_CONDITION set (OPERATOR, VALUE1, CONV1, VALUE2, CONV2, COND1, COND2, F_STRCMP, DESCRIPTION) = ( Select '&amp;', '', '', '',  '', '32', '33', '1', 'cond 32 and cond 33' FROM DUAL) where COND_ID = '34';</v>
      </c>
    </row>
    <row r="37" spans="1:13" ht="14.5" customHeight="1" x14ac:dyDescent="0.35">
      <c r="A37" t="s">
        <v>93</v>
      </c>
      <c r="B37" s="2" t="s">
        <v>1259</v>
      </c>
      <c r="C37"/>
      <c r="D37"/>
      <c r="E37"/>
      <c r="F37"/>
      <c r="G37" t="s">
        <v>104</v>
      </c>
      <c r="H37"/>
      <c r="I37" t="s">
        <v>12</v>
      </c>
      <c r="J37" s="2" t="s">
        <v>1273</v>
      </c>
      <c r="K37" s="2"/>
      <c r="L37" t="str">
        <f t="shared" si="2"/>
        <v>Insert into UFMT_CONDITION (COND_ID, OPERATOR, VALUE1, CONV1, VALUE2, CONV2, COND1, COND2, F_STRCMP, DESCRIPTION) Values ('35', '!', '', '', '',  '', '34', '', '1', '!cond 32 and !cond 33');</v>
      </c>
      <c r="M37" t="str">
        <f t="shared" si="3"/>
        <v>Update UFMT_CONDITION set (OPERATOR, VALUE1, CONV1, VALUE2, CONV2, COND1, COND2, F_STRCMP, DESCRIPTION) = ( Select '!', '', '', '',  '', '34', '', '1', '!cond 32 and !cond 33' FROM DUAL) where COND_ID = '35';</v>
      </c>
    </row>
    <row r="38" spans="1:13" ht="14.5" customHeight="1" x14ac:dyDescent="0.35">
      <c r="A38" t="s">
        <v>96</v>
      </c>
      <c r="B38" s="2" t="s">
        <v>1274</v>
      </c>
      <c r="C38" t="s">
        <v>176</v>
      </c>
      <c r="D38"/>
      <c r="E38" t="s">
        <v>354</v>
      </c>
      <c r="F38"/>
      <c r="G38"/>
      <c r="H38"/>
      <c r="I38" t="s">
        <v>13</v>
      </c>
      <c r="J38" s="2" t="s">
        <v>1275</v>
      </c>
      <c r="K38" s="2"/>
      <c r="L38" t="str">
        <f t="shared" si="2"/>
        <v>Insert into UFMT_CONDITION (COND_ID, OPERATOR, VALUE1, CONV1, VALUE2, CONV2, COND1, COND2, F_STRCMP, DESCRIPTION) Values ('36', '&gt;', '66', '', '186',  '', '', '', '0', 'SVT_ISS_FEE &gt; 0');</v>
      </c>
      <c r="M38" t="str">
        <f t="shared" si="3"/>
        <v>Update UFMT_CONDITION set (OPERATOR, VALUE1, CONV1, VALUE2, CONV2, COND1, COND2, F_STRCMP, DESCRIPTION) = ( Select '&gt;', '66', '', '186',  '', '', '', '0', 'SVT_ISS_FEE &gt; 0' FROM DUAL) where COND_ID = '36';</v>
      </c>
    </row>
    <row r="39" spans="1:13" ht="14.5" customHeight="1" x14ac:dyDescent="0.35">
      <c r="A39" t="s">
        <v>99</v>
      </c>
      <c r="B39" s="2" t="s">
        <v>1236</v>
      </c>
      <c r="C39" t="s">
        <v>368</v>
      </c>
      <c r="D39" t="s">
        <v>109</v>
      </c>
      <c r="E39" t="s">
        <v>321</v>
      </c>
      <c r="F39"/>
      <c r="G39"/>
      <c r="H39"/>
      <c r="I39" t="s">
        <v>12</v>
      </c>
      <c r="J39" s="2" t="s">
        <v>1276</v>
      </c>
      <c r="K39" s="2"/>
      <c r="L39" t="str">
        <f t="shared" si="2"/>
        <v>Insert into UFMT_CONDITION (COND_ID, OPERATOR, VALUE1, CONV1, VALUE2, CONV2, COND1, COND2, F_STRCMP, DESCRIPTION) Values ('37', '=', '192', '54', '173',  '', '', '', '1', 'MobileTopup (LOV defined by conv 54)');</v>
      </c>
      <c r="M39" t="str">
        <f t="shared" si="3"/>
        <v>Update UFMT_CONDITION set (OPERATOR, VALUE1, CONV1, VALUE2, CONV2, COND1, COND2, F_STRCMP, DESCRIPTION) = ( Select '=', '192', '54', '173',  '', '', '', '1', 'MobileTopup (LOV defined by conv 54)' FROM DUAL) where COND_ID = '37';</v>
      </c>
    </row>
    <row r="40" spans="1:13" ht="14.5" customHeight="1" x14ac:dyDescent="0.35">
      <c r="A40" t="s">
        <v>113</v>
      </c>
      <c r="B40" s="2" t="s">
        <v>1242</v>
      </c>
      <c r="C40"/>
      <c r="D40"/>
      <c r="E40"/>
      <c r="F40"/>
      <c r="G40" t="s">
        <v>98</v>
      </c>
      <c r="H40" t="s">
        <v>99</v>
      </c>
      <c r="I40" t="s">
        <v>12</v>
      </c>
      <c r="J40" s="2" t="s">
        <v>1277</v>
      </c>
      <c r="K40" s="2"/>
      <c r="L40" t="str">
        <f t="shared" si="2"/>
        <v>Insert into UFMT_CONDITION (COND_ID, OPERATOR, VALUE1, CONV1, VALUE2, CONV2, COND1, COND2, F_STRCMP, DESCRIPTION) Values ('38', '&amp;', '', '', '',  '', '32', '37', '1', 'cond 32 and cond 37');</v>
      </c>
      <c r="M40" t="str">
        <f t="shared" si="3"/>
        <v>Update UFMT_CONDITION set (OPERATOR, VALUE1, CONV1, VALUE2, CONV2, COND1, COND2, F_STRCMP, DESCRIPTION) = ( Select '&amp;', '', '', '',  '', '32', '37', '1', 'cond 32 and cond 37' FROM DUAL) where COND_ID = '38';</v>
      </c>
    </row>
    <row r="41" spans="1:13" ht="14.5" customHeight="1" x14ac:dyDescent="0.35">
      <c r="A41" t="s">
        <v>102</v>
      </c>
      <c r="B41" s="2" t="s">
        <v>1236</v>
      </c>
      <c r="C41" t="s">
        <v>338</v>
      </c>
      <c r="D41"/>
      <c r="E41" t="s">
        <v>380</v>
      </c>
      <c r="F41"/>
      <c r="G41"/>
      <c r="H41"/>
      <c r="I41" t="s">
        <v>12</v>
      </c>
      <c r="J41" s="2" t="s">
        <v>1278</v>
      </c>
      <c r="K41" s="2"/>
      <c r="L41" t="str">
        <f t="shared" si="2"/>
        <v>Insert into UFMT_CONDITION (COND_ID, OPERATOR, VALUE1, CONV1, VALUE2, CONV2, COND1, COND2, F_STRCMP, DESCRIPTION) Values ('39', '=', '180', '', '196',  '', '', '', '1', 'USONTHEM trx');</v>
      </c>
      <c r="M41" t="str">
        <f t="shared" si="3"/>
        <v>Update UFMT_CONDITION set (OPERATOR, VALUE1, CONV1, VALUE2, CONV2, COND1, COND2, F_STRCMP, DESCRIPTION) = ( Select '=', '180', '', '196',  '', '', '', '1', 'USONTHEM trx' FROM DUAL) where COND_ID = '39';</v>
      </c>
    </row>
    <row r="42" spans="1:13" ht="14.5" customHeight="1" x14ac:dyDescent="0.35">
      <c r="A42" t="s">
        <v>117</v>
      </c>
      <c r="B42" s="2" t="s">
        <v>1236</v>
      </c>
      <c r="C42" t="s">
        <v>17</v>
      </c>
      <c r="D42"/>
      <c r="E42" t="s">
        <v>382</v>
      </c>
      <c r="F42"/>
      <c r="G42"/>
      <c r="H42"/>
      <c r="I42" t="s">
        <v>12</v>
      </c>
      <c r="J42" s="2" t="s">
        <v>1279</v>
      </c>
      <c r="K42" s="2"/>
      <c r="L42" t="str">
        <f t="shared" si="2"/>
        <v>Insert into UFMT_CONDITION (COND_ID, OPERATOR, VALUE1, CONV1, VALUE2, CONV2, COND1, COND2, F_STRCMP, DESCRIPTION) Values ('40', '=', '3', '', '197',  '', '', '', '1', 'Trans_type is POSADJ');</v>
      </c>
      <c r="M42" t="str">
        <f t="shared" si="3"/>
        <v>Update UFMT_CONDITION set (OPERATOR, VALUE1, CONV1, VALUE2, CONV2, COND1, COND2, F_STRCMP, DESCRIPTION) = ( Select '=', '3', '', '197',  '', '', '', '1', 'Trans_type is POSADJ' FROM DUAL) where COND_ID = '40';</v>
      </c>
    </row>
    <row r="43" spans="1:13" ht="14.5" customHeight="1" x14ac:dyDescent="0.35">
      <c r="A43" t="s">
        <v>119</v>
      </c>
      <c r="B43" s="2" t="s">
        <v>1236</v>
      </c>
      <c r="C43" t="s">
        <v>325</v>
      </c>
      <c r="D43" t="s">
        <v>149</v>
      </c>
      <c r="E43" t="s">
        <v>321</v>
      </c>
      <c r="F43"/>
      <c r="G43"/>
      <c r="H43"/>
      <c r="I43" t="s">
        <v>12</v>
      </c>
      <c r="J43" s="2" t="s">
        <v>1280</v>
      </c>
      <c r="K43" s="2"/>
      <c r="L43" t="str">
        <f t="shared" si="2"/>
        <v>Insert into UFMT_CONDITION (COND_ID, OPERATOR, VALUE1, CONV1, VALUE2, CONV2, COND1, COND2, F_STRCMP, DESCRIPTION) Values ('41', '=', '175', '56', '173',  '', '', '', '1', 'Send F103=GL for Credit card trx');</v>
      </c>
      <c r="M43" t="str">
        <f t="shared" si="3"/>
        <v>Update UFMT_CONDITION set (OPERATOR, VALUE1, CONV1, VALUE2, CONV2, COND1, COND2, F_STRCMP, DESCRIPTION) = ( Select '=', '175', '56', '173',  '', '', '', '1', 'Send F103=GL for Credit card trx' FROM DUAL) where COND_ID = '41';</v>
      </c>
    </row>
    <row r="44" spans="1:13" ht="14.5" customHeight="1" x14ac:dyDescent="0.35">
      <c r="A44" t="s">
        <v>122</v>
      </c>
      <c r="B44" s="2" t="s">
        <v>1236</v>
      </c>
      <c r="C44" t="s">
        <v>17</v>
      </c>
      <c r="D44" t="s">
        <v>127</v>
      </c>
      <c r="E44" t="s">
        <v>321</v>
      </c>
      <c r="F44"/>
      <c r="G44"/>
      <c r="H44"/>
      <c r="I44" t="s">
        <v>12</v>
      </c>
      <c r="J44" s="2" t="s">
        <v>732</v>
      </c>
      <c r="K44" s="2"/>
      <c r="L44" t="str">
        <f t="shared" si="2"/>
        <v>Insert into UFMT_CONDITION (COND_ID, OPERATOR, VALUE1, CONV1, VALUE2, CONV2, COND1, COND2, F_STRCMP, DESCRIPTION) Values ('42', '=', '3', '57', '173',  '', '', '', '1', 'Trans_type for sending F103 as Acct1');</v>
      </c>
      <c r="M44" t="str">
        <f t="shared" si="3"/>
        <v>Update UFMT_CONDITION set (OPERATOR, VALUE1, CONV1, VALUE2, CONV2, COND1, COND2, F_STRCMP, DESCRIPTION) = ( Select '=', '3', '57', '173',  '', '', '', '1', 'Trans_type for sending F103 as Acct1' FROM DUAL) where COND_ID = '42';</v>
      </c>
    </row>
    <row r="45" spans="1:13" ht="14.5" customHeight="1" x14ac:dyDescent="0.35">
      <c r="A45" t="s">
        <v>125</v>
      </c>
      <c r="B45" s="2" t="s">
        <v>1236</v>
      </c>
      <c r="C45" t="s">
        <v>17</v>
      </c>
      <c r="D45"/>
      <c r="E45" t="s">
        <v>63</v>
      </c>
      <c r="F45"/>
      <c r="G45"/>
      <c r="H45"/>
      <c r="I45" t="s">
        <v>12</v>
      </c>
      <c r="J45" s="2" t="s">
        <v>1281</v>
      </c>
      <c r="K45" s="2"/>
      <c r="L45" t="str">
        <f t="shared" si="2"/>
        <v>Insert into UFMT_CONDITION (COND_ID, OPERATOR, VALUE1, CONV1, VALUE2, CONV2, COND1, COND2, F_STRCMP, DESCRIPTION) Values ('43', '=', '3', '', '200',  '', '', '', '1', 'Trans_type is 785');</v>
      </c>
      <c r="M45" t="str">
        <f t="shared" si="3"/>
        <v>Update UFMT_CONDITION set (OPERATOR, VALUE1, CONV1, VALUE2, CONV2, COND1, COND2, F_STRCMP, DESCRIPTION) = ( Select '=', '3', '', '200',  '', '', '', '1', 'Trans_type is 785' FROM DUAL) where COND_ID = '43';</v>
      </c>
    </row>
    <row r="46" spans="1:13" ht="14.5" customHeight="1" x14ac:dyDescent="0.35">
      <c r="A46" t="s">
        <v>60</v>
      </c>
      <c r="B46" s="2" t="s">
        <v>1236</v>
      </c>
      <c r="C46" t="s">
        <v>17</v>
      </c>
      <c r="D46"/>
      <c r="E46" t="s">
        <v>396</v>
      </c>
      <c r="F46"/>
      <c r="G46"/>
      <c r="H46"/>
      <c r="I46" t="s">
        <v>12</v>
      </c>
      <c r="J46" s="2" t="s">
        <v>1282</v>
      </c>
      <c r="K46" s="2"/>
      <c r="L46" t="str">
        <f t="shared" si="2"/>
        <v>Insert into UFMT_CONDITION (COND_ID, OPERATOR, VALUE1, CONV1, VALUE2, CONV2, COND1, COND2, F_STRCMP, DESCRIPTION) Values ('44', '=', '3', '', '203',  '', '', '', '1', 'Trans_type is 700');</v>
      </c>
      <c r="M46" t="str">
        <f t="shared" si="3"/>
        <v>Update UFMT_CONDITION set (OPERATOR, VALUE1, CONV1, VALUE2, CONV2, COND1, COND2, F_STRCMP, DESCRIPTION) = ( Select '=', '3', '', '203',  '', '', '', '1', 'Trans_type is 700' FROM DUAL) where COND_ID = '44';</v>
      </c>
    </row>
    <row r="47" spans="1:13" ht="14.5" customHeight="1" x14ac:dyDescent="0.35">
      <c r="A47" t="s">
        <v>129</v>
      </c>
      <c r="B47" s="2" t="s">
        <v>1236</v>
      </c>
      <c r="C47" t="s">
        <v>17</v>
      </c>
      <c r="D47" t="s">
        <v>202</v>
      </c>
      <c r="E47" t="s">
        <v>321</v>
      </c>
      <c r="F47"/>
      <c r="G47"/>
      <c r="H47"/>
      <c r="I47" t="s">
        <v>12</v>
      </c>
      <c r="J47" s="2" t="s">
        <v>750</v>
      </c>
      <c r="K47" s="2"/>
      <c r="L47" t="str">
        <f t="shared" si="2"/>
        <v>Insert into UFMT_CONDITION (COND_ID, OPERATOR, VALUE1, CONV1, VALUE2, CONV2, COND1, COND2, F_STRCMP, DESCRIPTION) Values ('45', '=', '3', '77', '173',  '', '', '', '1', 'TT for sending F11 T24 as SV_TRACE');</v>
      </c>
      <c r="M47" t="str">
        <f t="shared" si="3"/>
        <v>Update UFMT_CONDITION set (OPERATOR, VALUE1, CONV1, VALUE2, CONV2, COND1, COND2, F_STRCMP, DESCRIPTION) = ( Select '=', '3', '77', '173',  '', '', '', '1', 'TT for sending F11 T24 as SV_TRACE' FROM DUAL) where COND_ID = '45';</v>
      </c>
    </row>
    <row r="48" spans="1:13" ht="14.5" customHeight="1" x14ac:dyDescent="0.35">
      <c r="A48" t="s">
        <v>45</v>
      </c>
      <c r="B48" s="2" t="s">
        <v>1236</v>
      </c>
      <c r="C48" t="s">
        <v>17</v>
      </c>
      <c r="D48"/>
      <c r="E48" t="s">
        <v>438</v>
      </c>
      <c r="F48"/>
      <c r="G48"/>
      <c r="H48"/>
      <c r="I48" t="s">
        <v>12</v>
      </c>
      <c r="J48" s="2" t="s">
        <v>1283</v>
      </c>
      <c r="K48" s="2"/>
      <c r="L48" t="str">
        <f t="shared" si="2"/>
        <v>Insert into UFMT_CONDITION (COND_ID, OPERATOR, VALUE1, CONV1, VALUE2, CONV2, COND1, COND2, F_STRCMP, DESCRIPTION) Values ('46', '=', '3', '', '219',  '', '', '', '1', 'Trans_type is 704');</v>
      </c>
      <c r="M48" t="str">
        <f t="shared" si="3"/>
        <v>Update UFMT_CONDITION set (OPERATOR, VALUE1, CONV1, VALUE2, CONV2, COND1, COND2, F_STRCMP, DESCRIPTION) = ( Select '=', '3', '', '219',  '', '', '', '1', 'Trans_type is 704' FROM DUAL) where COND_ID = '46';</v>
      </c>
    </row>
    <row r="49" spans="1:13" ht="14.5" customHeight="1" x14ac:dyDescent="0.35">
      <c r="A49" t="s">
        <v>48</v>
      </c>
      <c r="B49" s="2" t="s">
        <v>1236</v>
      </c>
      <c r="C49" t="s">
        <v>297</v>
      </c>
      <c r="D49"/>
      <c r="E49" t="s">
        <v>443</v>
      </c>
      <c r="F49"/>
      <c r="G49"/>
      <c r="H49"/>
      <c r="I49" t="s">
        <v>12</v>
      </c>
      <c r="J49" s="2" t="s">
        <v>1284</v>
      </c>
      <c r="K49" s="2"/>
      <c r="L49" t="str">
        <f t="shared" si="2"/>
        <v>Insert into UFMT_CONDITION (COND_ID, OPERATOR, VALUE1, CONV1, VALUE2, CONV2, COND1, COND2, F_STRCMP, DESCRIPTION) Values ('47', '=', '165', '', '221',  '', '', '', '1', 'Is Cardless CWD');</v>
      </c>
      <c r="M49" t="str">
        <f t="shared" si="3"/>
        <v>Update UFMT_CONDITION set (OPERATOR, VALUE1, CONV1, VALUE2, CONV2, COND1, COND2, F_STRCMP, DESCRIPTION) = ( Select '=', '165', '', '221',  '', '', '', '1', 'Is Cardless CWD' FROM DUAL) where COND_ID = '47';</v>
      </c>
    </row>
    <row r="50" spans="1:13" ht="14.5" customHeight="1" x14ac:dyDescent="0.35">
      <c r="A50" t="s">
        <v>136</v>
      </c>
      <c r="B50" s="2" t="s">
        <v>1239</v>
      </c>
      <c r="C50" t="s">
        <v>96</v>
      </c>
      <c r="D50"/>
      <c r="E50" t="s">
        <v>12</v>
      </c>
      <c r="F50"/>
      <c r="G50"/>
      <c r="H50"/>
      <c r="I50" t="s">
        <v>12</v>
      </c>
      <c r="J50" s="2" t="s">
        <v>1285</v>
      </c>
      <c r="K50" s="2"/>
      <c r="L50" t="str">
        <f t="shared" si="2"/>
        <v>Insert into UFMT_CONDITION (COND_ID, OPERATOR, VALUE1, CONV1, VALUE2, CONV2, COND1, COND2, F_STRCMP, DESCRIPTION) Values ('48', '!=', '36', '', '1',  '', '', '', '1', 'Account 1 is not empty');</v>
      </c>
      <c r="M50" t="str">
        <f t="shared" si="3"/>
        <v>Update UFMT_CONDITION set (OPERATOR, VALUE1, CONV1, VALUE2, CONV2, COND1, COND2, F_STRCMP, DESCRIPTION) = ( Select '!=', '36', '', '1',  '', '', '', '1', 'Account 1 is not empty' FROM DUAL) where COND_ID = '48';</v>
      </c>
    </row>
    <row r="51" spans="1:13" ht="14.5" customHeight="1" x14ac:dyDescent="0.35">
      <c r="A51" t="s">
        <v>138</v>
      </c>
      <c r="B51" s="2" t="s">
        <v>1236</v>
      </c>
      <c r="C51" t="s">
        <v>17</v>
      </c>
      <c r="D51" t="s">
        <v>233</v>
      </c>
      <c r="E51" t="s">
        <v>321</v>
      </c>
      <c r="F51"/>
      <c r="G51"/>
      <c r="H51"/>
      <c r="I51" t="s">
        <v>12</v>
      </c>
      <c r="J51" s="2" t="s">
        <v>1286</v>
      </c>
      <c r="L51" t="str">
        <f t="shared" si="2"/>
        <v>Insert into UFMT_CONDITION (COND_ID, OPERATOR, VALUE1, CONV1, VALUE2, CONV2, COND1, COND2, F_STRCMP, DESCRIPTION) Values ('49', '=', '3', '90', '173',  '', '', '', '1', 'NBC IBFT trans_type');</v>
      </c>
      <c r="M51" t="str">
        <f t="shared" si="3"/>
        <v>Update UFMT_CONDITION set (OPERATOR, VALUE1, CONV1, VALUE2, CONV2, COND1, COND2, F_STRCMP, DESCRIPTION) = ( Select '=', '3', '90', '173',  '', '', '', '1', 'NBC IBFT trans_type' FROM DUAL) where COND_ID = '49';</v>
      </c>
    </row>
    <row r="52" spans="1:13" ht="14.5" customHeight="1" x14ac:dyDescent="0.35">
      <c r="A52" t="s">
        <v>80</v>
      </c>
      <c r="B52" s="2" t="s">
        <v>1239</v>
      </c>
      <c r="C52" t="s">
        <v>424</v>
      </c>
      <c r="D52"/>
      <c r="E52" t="s">
        <v>12</v>
      </c>
      <c r="F52"/>
      <c r="G52"/>
      <c r="H52"/>
      <c r="I52" t="s">
        <v>12</v>
      </c>
      <c r="J52" t="s">
        <v>1287</v>
      </c>
      <c r="L52" t="str">
        <f t="shared" si="2"/>
        <v>Insert into UFMT_CONDITION (COND_ID, OPERATOR, VALUE1, CONV1, VALUE2, CONV2, COND1, COND2, F_STRCMP, DESCRIPTION) Values ('50', '!=', '213', '', '1',  '', '', '', '1', 'PIN block is not empty');</v>
      </c>
      <c r="M52" t="str">
        <f t="shared" si="3"/>
        <v>Update UFMT_CONDITION set (OPERATOR, VALUE1, CONV1, VALUE2, CONV2, COND1, COND2, F_STRCMP, DESCRIPTION) = ( Select '!=', '213', '', '1',  '', '', '', '1', 'PIN block is not empty' FROM DUAL) where COND_ID = '50';</v>
      </c>
    </row>
    <row r="53" spans="1:13" ht="14.5" customHeight="1" x14ac:dyDescent="0.35">
      <c r="A53" t="s">
        <v>142</v>
      </c>
      <c r="B53" s="2" t="s">
        <v>1236</v>
      </c>
      <c r="C53" t="s">
        <v>17</v>
      </c>
      <c r="D53"/>
      <c r="E53" t="s">
        <v>481</v>
      </c>
      <c r="F53"/>
      <c r="G53"/>
      <c r="H53"/>
      <c r="I53" t="s">
        <v>12</v>
      </c>
      <c r="J53" t="s">
        <v>1288</v>
      </c>
      <c r="L53" t="str">
        <f t="shared" si="2"/>
        <v>Insert into UFMT_CONDITION (COND_ID, OPERATOR, VALUE1, CONV1, VALUE2, CONV2, COND1, COND2, F_STRCMP, DESCRIPTION) Values ('51', '=', '3', '', '236',  '', '', '', '1', 'Trans_type is IBFT_INQUIRY');</v>
      </c>
      <c r="M53" t="str">
        <f t="shared" si="3"/>
        <v>Update UFMT_CONDITION set (OPERATOR, VALUE1, CONV1, VALUE2, CONV2, COND1, COND2, F_STRCMP, DESCRIPTION) = ( Select '=', '3', '', '236',  '', '', '', '1', 'Trans_type is IBFT_INQUIRY' FROM DUAL) where COND_ID = '51';</v>
      </c>
    </row>
    <row r="54" spans="1:13" ht="14.5" customHeight="1" x14ac:dyDescent="0.35">
      <c r="A54" t="s">
        <v>21</v>
      </c>
      <c r="B54" t="s">
        <v>1242</v>
      </c>
      <c r="C54"/>
      <c r="D54"/>
      <c r="E54"/>
      <c r="F54"/>
      <c r="G54" t="s">
        <v>142</v>
      </c>
      <c r="H54" t="s">
        <v>80</v>
      </c>
      <c r="I54" t="s">
        <v>12</v>
      </c>
      <c r="J54" t="s">
        <v>1289</v>
      </c>
      <c r="L54" t="str">
        <f t="shared" si="2"/>
        <v>Insert into UFMT_CONDITION (COND_ID, OPERATOR, VALUE1, CONV1, VALUE2, CONV2, COND1, COND2, F_STRCMP, DESCRIPTION) Values ('52', '&amp;', '', '', '',  '', '51', '50', '1', 'cond 51 AND cond 50');</v>
      </c>
      <c r="M54" t="str">
        <f t="shared" si="3"/>
        <v>Update UFMT_CONDITION set (OPERATOR, VALUE1, CONV1, VALUE2, CONV2, COND1, COND2, F_STRCMP, DESCRIPTION) = ( Select '&amp;', '', '', '',  '', '51', '50', '1', 'cond 51 AND cond 50' FROM DUAL) where COND_ID = '52';</v>
      </c>
    </row>
    <row r="55" spans="1:13" ht="14.5" customHeight="1" x14ac:dyDescent="0.35">
      <c r="A55" t="s">
        <v>24</v>
      </c>
      <c r="B55" s="2" t="s">
        <v>1236</v>
      </c>
      <c r="C55" t="s">
        <v>486</v>
      </c>
      <c r="D55"/>
      <c r="E55" t="s">
        <v>321</v>
      </c>
      <c r="F55"/>
      <c r="G55"/>
      <c r="H55"/>
      <c r="I55" t="s">
        <v>12</v>
      </c>
      <c r="J55" t="s">
        <v>1290</v>
      </c>
      <c r="L55" t="str">
        <f t="shared" si="2"/>
        <v>Insert into UFMT_CONDITION (COND_ID, OPERATOR, VALUE1, CONV1, VALUE2, CONV2, COND1, COND2, F_STRCMP, DESCRIPTION) Values ('53', '=', '238', '', '173',  '', '', '', '1', 'Is PIN Setup (Mobilebanking)');</v>
      </c>
      <c r="M55" t="str">
        <f t="shared" si="3"/>
        <v>Update UFMT_CONDITION set (OPERATOR, VALUE1, CONV1, VALUE2, CONV2, COND1, COND2, F_STRCMP, DESCRIPTION) = ( Select '=', '238', '', '173',  '', '', '', '1', 'Is PIN Setup (Mobilebanking)' FROM DUAL) where COND_ID = '53';</v>
      </c>
    </row>
    <row r="56" spans="1:13" ht="14.5" customHeight="1" x14ac:dyDescent="0.35">
      <c r="A56" t="s">
        <v>109</v>
      </c>
      <c r="B56" s="2" t="s">
        <v>1236</v>
      </c>
      <c r="C56" t="s">
        <v>17</v>
      </c>
      <c r="D56"/>
      <c r="E56" t="s">
        <v>500</v>
      </c>
      <c r="F56"/>
      <c r="G56"/>
      <c r="H56"/>
      <c r="I56" t="s">
        <v>12</v>
      </c>
      <c r="J56" s="2" t="s">
        <v>1291</v>
      </c>
      <c r="K56" s="2"/>
      <c r="L56" t="str">
        <f t="shared" si="2"/>
        <v>Insert into UFMT_CONDITION (COND_ID, OPERATOR, VALUE1, CONV1, VALUE2, CONV2, COND1, COND2, F_STRCMP, DESCRIPTION) Values ('54', '=', '3', '', '243',  '', '', '', '1', 'Trans_type is 736');</v>
      </c>
      <c r="M56" t="str">
        <f t="shared" si="3"/>
        <v>Update UFMT_CONDITION set (OPERATOR, VALUE1, CONV1, VALUE2, CONV2, COND1, COND2, F_STRCMP, DESCRIPTION) = ( Select '=', '3', '', '243',  '', '', '', '1', 'Trans_type is 736' FROM DUAL) where COND_ID = '54';</v>
      </c>
    </row>
    <row r="57" spans="1:13" ht="14.5" customHeight="1" x14ac:dyDescent="0.35">
      <c r="A57" t="s">
        <v>111</v>
      </c>
      <c r="B57" s="2" t="s">
        <v>1236</v>
      </c>
      <c r="C57" t="s">
        <v>17</v>
      </c>
      <c r="D57"/>
      <c r="E57" t="s">
        <v>503</v>
      </c>
      <c r="F57"/>
      <c r="G57"/>
      <c r="H57"/>
      <c r="I57" t="s">
        <v>12</v>
      </c>
      <c r="J57" s="2" t="s">
        <v>1292</v>
      </c>
      <c r="K57" s="2"/>
      <c r="L57" t="str">
        <f t="shared" si="2"/>
        <v>Insert into UFMT_CONDITION (COND_ID, OPERATOR, VALUE1, CONV1, VALUE2, CONV2, COND1, COND2, F_STRCMP, DESCRIPTION) Values ('55', '=', '3', '', '244',  '', '', '', '1', 'Trans_type is 737');</v>
      </c>
      <c r="M57" t="str">
        <f t="shared" si="3"/>
        <v>Update UFMT_CONDITION set (OPERATOR, VALUE1, CONV1, VALUE2, CONV2, COND1, COND2, F_STRCMP, DESCRIPTION) = ( Select '=', '3', '', '244',  '', '', '', '1', 'Trans_type is 737' FROM DUAL) where COND_ID = '55';</v>
      </c>
    </row>
    <row r="58" spans="1:13" ht="14.5" customHeight="1" x14ac:dyDescent="0.35">
      <c r="A58" t="s">
        <v>149</v>
      </c>
      <c r="B58" s="2" t="s">
        <v>1236</v>
      </c>
      <c r="C58" t="s">
        <v>17</v>
      </c>
      <c r="D58"/>
      <c r="E58" t="s">
        <v>506</v>
      </c>
      <c r="F58"/>
      <c r="G58"/>
      <c r="H58"/>
      <c r="I58" t="s">
        <v>12</v>
      </c>
      <c r="J58" s="2" t="s">
        <v>1293</v>
      </c>
      <c r="K58" s="2"/>
      <c r="L58" t="str">
        <f t="shared" si="2"/>
        <v>Insert into UFMT_CONDITION (COND_ID, OPERATOR, VALUE1, CONV1, VALUE2, CONV2, COND1, COND2, F_STRCMP, DESCRIPTION) Values ('56', '=', '3', '', '245',  '', '', '', '1', 'Trans_type is 610');</v>
      </c>
      <c r="M58" t="str">
        <f t="shared" si="3"/>
        <v>Update UFMT_CONDITION set (OPERATOR, VALUE1, CONV1, VALUE2, CONV2, COND1, COND2, F_STRCMP, DESCRIPTION) = ( Select '=', '3', '', '245',  '', '', '', '1', 'Trans_type is 610' FROM DUAL) where COND_ID = '56';</v>
      </c>
    </row>
    <row r="59" spans="1:13" ht="14.5" customHeight="1" x14ac:dyDescent="0.35">
      <c r="A59" t="s">
        <v>127</v>
      </c>
      <c r="B59" s="2" t="s">
        <v>1239</v>
      </c>
      <c r="C59" t="s">
        <v>138</v>
      </c>
      <c r="D59"/>
      <c r="E59" t="s">
        <v>12</v>
      </c>
      <c r="F59"/>
      <c r="G59"/>
      <c r="H59"/>
      <c r="I59" t="s">
        <v>12</v>
      </c>
      <c r="J59" s="2" t="s">
        <v>1294</v>
      </c>
      <c r="K59" s="2"/>
      <c r="L59" t="str">
        <f t="shared" si="2"/>
        <v>Insert into UFMT_CONDITION (COND_ID, OPERATOR, VALUE1, CONV1, VALUE2, CONV2, COND1, COND2, F_STRCMP, DESCRIPTION) Values ('57', '!=', '49', '', '1',  '', '', '', '1', 'authidresp is not empty');</v>
      </c>
      <c r="M59" t="str">
        <f t="shared" si="3"/>
        <v>Update UFMT_CONDITION set (OPERATOR, VALUE1, CONV1, VALUE2, CONV2, COND1, COND2, F_STRCMP, DESCRIPTION) = ( Select '!=', '49', '', '1',  '', '', '', '1', 'authidresp is not empty' FROM DUAL) where COND_ID = '57';</v>
      </c>
    </row>
    <row r="60" spans="1:13" ht="14.5" customHeight="1" x14ac:dyDescent="0.35">
      <c r="A60" t="s">
        <v>155</v>
      </c>
      <c r="B60" s="2" t="s">
        <v>1236</v>
      </c>
      <c r="C60" t="s">
        <v>17</v>
      </c>
      <c r="D60" t="s">
        <v>75</v>
      </c>
      <c r="E60" t="s">
        <v>321</v>
      </c>
      <c r="F60"/>
      <c r="G60"/>
      <c r="H60"/>
      <c r="I60" t="s">
        <v>12</v>
      </c>
      <c r="J60" s="2" t="s">
        <v>799</v>
      </c>
      <c r="K60" s="2"/>
      <c r="L60" t="str">
        <f t="shared" si="2"/>
        <v>Insert into UFMT_CONDITION (COND_ID, OPERATOR, VALUE1, CONV1, VALUE2, CONV2, COND1, COND2, F_STRCMP, DESCRIPTION) Values ('58', '=', '3', '116', '173',  '', '', '', '1', 'TT for sending NBC F28');</v>
      </c>
      <c r="M60" t="str">
        <f t="shared" si="3"/>
        <v>Update UFMT_CONDITION set (OPERATOR, VALUE1, CONV1, VALUE2, CONV2, COND1, COND2, F_STRCMP, DESCRIPTION) = ( Select '=', '3', '116', '173',  '', '', '', '1', 'TT for sending NBC F28' FROM DUAL) where COND_ID = '58';</v>
      </c>
    </row>
    <row r="61" spans="1:13" ht="14.5" customHeight="1" x14ac:dyDescent="0.35">
      <c r="A61" t="s">
        <v>158</v>
      </c>
      <c r="B61" s="2" t="s">
        <v>1236</v>
      </c>
      <c r="C61" t="s">
        <v>17</v>
      </c>
      <c r="D61"/>
      <c r="E61" t="s">
        <v>569</v>
      </c>
      <c r="F61"/>
      <c r="G61"/>
      <c r="H61"/>
      <c r="I61" t="s">
        <v>12</v>
      </c>
      <c r="J61" s="2" t="s">
        <v>1295</v>
      </c>
      <c r="K61" s="2"/>
      <c r="L61" t="str">
        <f t="shared" si="2"/>
        <v>Insert into UFMT_CONDITION (COND_ID, OPERATOR, VALUE1, CONV1, VALUE2, CONV2, COND1, COND2, F_STRCMP, DESCRIPTION) Values ('59', '=', '3', '', '268',  '', '', '', '1', 'Trans_type is 752');</v>
      </c>
      <c r="M61" t="str">
        <f t="shared" si="3"/>
        <v>Update UFMT_CONDITION set (OPERATOR, VALUE1, CONV1, VALUE2, CONV2, COND1, COND2, F_STRCMP, DESCRIPTION) = ( Select '=', '3', '', '268',  '', '', '', '1', 'Trans_type is 752' FROM DUAL) where COND_ID = '59';</v>
      </c>
    </row>
    <row r="62" spans="1:13" ht="14.5" customHeight="1" x14ac:dyDescent="0.35">
      <c r="A62" t="s">
        <v>161</v>
      </c>
      <c r="B62" s="2" t="s">
        <v>1236</v>
      </c>
      <c r="C62" t="s">
        <v>17</v>
      </c>
      <c r="D62"/>
      <c r="E62" t="s">
        <v>577</v>
      </c>
      <c r="F62"/>
      <c r="G62"/>
      <c r="H62"/>
      <c r="I62" t="s">
        <v>12</v>
      </c>
      <c r="J62" s="2" t="s">
        <v>1296</v>
      </c>
      <c r="K62" s="2"/>
      <c r="L62" t="str">
        <f t="shared" si="2"/>
        <v>Insert into UFMT_CONDITION (COND_ID, OPERATOR, VALUE1, CONV1, VALUE2, CONV2, COND1, COND2, F_STRCMP, DESCRIPTION) Values ('60', '=', '3', '', '271',  '', '', '', '1', 'Trans_type is 430');</v>
      </c>
      <c r="M62" t="str">
        <f t="shared" si="3"/>
        <v>Update UFMT_CONDITION set (OPERATOR, VALUE1, CONV1, VALUE2, CONV2, COND1, COND2, F_STRCMP, DESCRIPTION) = ( Select '=', '3', '', '271',  '', '', '', '1', 'Trans_type is 430' FROM DUAL) where COND_ID = '60';</v>
      </c>
    </row>
    <row r="63" spans="1:13" ht="14.5" customHeight="1" x14ac:dyDescent="0.35">
      <c r="A63" t="s">
        <v>164</v>
      </c>
      <c r="B63" s="2" t="s">
        <v>1239</v>
      </c>
      <c r="C63" t="s">
        <v>93</v>
      </c>
      <c r="D63"/>
      <c r="E63" t="s">
        <v>12</v>
      </c>
      <c r="F63"/>
      <c r="G63"/>
      <c r="H63"/>
      <c r="I63" t="s">
        <v>12</v>
      </c>
      <c r="J63" s="2" t="s">
        <v>1297</v>
      </c>
      <c r="K63" s="2"/>
      <c r="L63" t="str">
        <f t="shared" si="2"/>
        <v>Insert into UFMT_CONDITION (COND_ID, OPERATOR, VALUE1, CONV1, VALUE2, CONV2, COND1, COND2, F_STRCMP, DESCRIPTION) Values ('61', '!=', '35', '', '1',  '', '', '', '1', 'Account currency is not empty');</v>
      </c>
      <c r="M63" t="str">
        <f t="shared" si="3"/>
        <v>Update UFMT_CONDITION set (OPERATOR, VALUE1, CONV1, VALUE2, CONV2, COND1, COND2, F_STRCMP, DESCRIPTION) = ( Select '!=', '35', '', '1',  '', '', '', '1', 'Account currency is not empty' FROM DUAL) where COND_ID = '61';</v>
      </c>
    </row>
    <row r="64" spans="1:13" ht="14.5" customHeight="1" x14ac:dyDescent="0.35">
      <c r="A64" t="s">
        <v>167</v>
      </c>
      <c r="B64" t="s">
        <v>1242</v>
      </c>
      <c r="C64"/>
      <c r="D64"/>
      <c r="E64"/>
      <c r="F64"/>
      <c r="G64" t="s">
        <v>164</v>
      </c>
      <c r="H64" t="s">
        <v>17</v>
      </c>
      <c r="I64" t="s">
        <v>12</v>
      </c>
      <c r="J64" t="s">
        <v>1298</v>
      </c>
      <c r="L64" t="str">
        <f t="shared" si="2"/>
        <v>Insert into UFMT_CONDITION (COND_ID, OPERATOR, VALUE1, CONV1, VALUE2, CONV2, COND1, COND2, F_STRCMP, DESCRIPTION) Values ('62', '&amp;', '', '', '',  '', '61', '3', '1', 'Cross-currency transaction');</v>
      </c>
      <c r="M64" t="str">
        <f t="shared" si="3"/>
        <v>Update UFMT_CONDITION set (OPERATOR, VALUE1, CONV1, VALUE2, CONV2, COND1, COND2, F_STRCMP, DESCRIPTION) = ( Select '&amp;', '', '', '',  '', '61', '3', '1', 'Cross-currency transaction' FROM DUAL) where COND_ID = '62';</v>
      </c>
    </row>
    <row r="65" spans="1:13" ht="14.5" customHeight="1" x14ac:dyDescent="0.35">
      <c r="A65" t="s">
        <v>169</v>
      </c>
      <c r="B65" s="2" t="s">
        <v>1236</v>
      </c>
      <c r="C65" t="s">
        <v>17</v>
      </c>
      <c r="D65" t="s">
        <v>75</v>
      </c>
      <c r="E65" t="s">
        <v>321</v>
      </c>
      <c r="F65"/>
      <c r="G65"/>
      <c r="H65"/>
      <c r="I65" t="s">
        <v>12</v>
      </c>
      <c r="J65" s="2" t="s">
        <v>1299</v>
      </c>
      <c r="K65" s="2"/>
      <c r="L65" t="str">
        <f t="shared" si="2"/>
        <v>Insert into UFMT_CONDITION (COND_ID, OPERATOR, VALUE1, CONV1, VALUE2, CONV2, COND1, COND2, F_STRCMP, DESCRIPTION) Values ('63', '=', '3', '116', '173',  '', '', '', '1', 'TT for sending cross-currency fields');</v>
      </c>
      <c r="M65" t="str">
        <f t="shared" si="3"/>
        <v>Update UFMT_CONDITION set (OPERATOR, VALUE1, CONV1, VALUE2, CONV2, COND1, COND2, F_STRCMP, DESCRIPTION) = ( Select '=', '3', '116', '173',  '', '', '', '1', 'TT for sending cross-currency fields' FROM DUAL) where COND_ID = '63';</v>
      </c>
    </row>
    <row r="66" spans="1:13" ht="14.5" customHeight="1" x14ac:dyDescent="0.35">
      <c r="A66" t="s">
        <v>171</v>
      </c>
      <c r="B66" t="s">
        <v>1242</v>
      </c>
      <c r="C66"/>
      <c r="D66"/>
      <c r="E66"/>
      <c r="F66"/>
      <c r="G66" t="s">
        <v>167</v>
      </c>
      <c r="H66" t="s">
        <v>169</v>
      </c>
      <c r="I66" t="s">
        <v>12</v>
      </c>
      <c r="J66" t="s">
        <v>1300</v>
      </c>
      <c r="L66" t="str">
        <f t="shared" si="2"/>
        <v>Insert into UFMT_CONDITION (COND_ID, OPERATOR, VALUE1, CONV1, VALUE2, CONV2, COND1, COND2, F_STRCMP, DESCRIPTION) Values ('64', '&amp;', '', '', '',  '', '62', '63', '1', 'Send Cross-currency fields');</v>
      </c>
      <c r="M66" t="str">
        <f t="shared" si="3"/>
        <v>Update UFMT_CONDITION set (OPERATOR, VALUE1, CONV1, VALUE2, CONV2, COND1, COND2, F_STRCMP, DESCRIPTION) = ( Select '&amp;', '', '', '',  '', '62', '63', '1', 'Send Cross-currency fields' FROM DUAL) where COND_ID = '64';</v>
      </c>
    </row>
    <row r="67" spans="1:13" ht="14.5" customHeight="1" x14ac:dyDescent="0.35">
      <c r="A67" t="s">
        <v>153</v>
      </c>
      <c r="B67" t="s">
        <v>1242</v>
      </c>
      <c r="C67"/>
      <c r="D67"/>
      <c r="E67"/>
      <c r="F67"/>
      <c r="G67" t="s">
        <v>60</v>
      </c>
      <c r="H67" t="s">
        <v>44</v>
      </c>
      <c r="I67" t="s">
        <v>12</v>
      </c>
      <c r="J67" t="s">
        <v>1301</v>
      </c>
      <c r="L67" t="str">
        <f t="shared" si="2"/>
        <v>Insert into UFMT_CONDITION (COND_ID, OPERATOR, VALUE1, CONV1, VALUE2, CONV2, COND1, COND2, F_STRCMP, DESCRIPTION) Values ('65', '&amp;', '', '', '',  '', '44', '13', '1', 'TT is 700 and Terminal type is POS');</v>
      </c>
      <c r="M67" t="str">
        <f t="shared" si="3"/>
        <v>Update UFMT_CONDITION set (OPERATOR, VALUE1, CONV1, VALUE2, CONV2, COND1, COND2, F_STRCMP, DESCRIPTION) = ( Select '&amp;', '', '', '',  '', '44', '13', '1', 'TT is 700 and Terminal type is POS' FROM DUAL) where COND_ID = '65';</v>
      </c>
    </row>
    <row r="68" spans="1:13" ht="14.5" customHeight="1" x14ac:dyDescent="0.35">
      <c r="A68" t="s">
        <v>176</v>
      </c>
      <c r="B68" s="2" t="s">
        <v>1236</v>
      </c>
      <c r="C68" t="s">
        <v>17</v>
      </c>
      <c r="D68"/>
      <c r="E68" t="s">
        <v>581</v>
      </c>
      <c r="F68"/>
      <c r="G68"/>
      <c r="H68"/>
      <c r="I68" t="s">
        <v>12</v>
      </c>
      <c r="J68" s="2" t="s">
        <v>1302</v>
      </c>
      <c r="K68" s="2"/>
      <c r="L68" t="str">
        <f t="shared" ref="L68:L89" si="4"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>Insert into UFMT_CONDITION (COND_ID, OPERATOR, VALUE1, CONV1, VALUE2, CONV2, COND1, COND2, F_STRCMP, DESCRIPTION) Values ('66', '=', '3', '', '273',  '', '', '', '1', 'Trans_type is 751');</v>
      </c>
      <c r="M68" t="str">
        <f t="shared" ref="M68:M89" si="5"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>Update UFMT_CONDITION set (OPERATOR, VALUE1, CONV1, VALUE2, CONV2, COND1, COND2, F_STRCMP, DESCRIPTION) = ( Select '=', '3', '', '273',  '', '', '', '1', 'Trans_type is 751' FROM DUAL) where COND_ID = '66';</v>
      </c>
    </row>
    <row r="69" spans="1:13" ht="14.5" customHeight="1" x14ac:dyDescent="0.35">
      <c r="A69" t="s">
        <v>156</v>
      </c>
      <c r="B69" s="2" t="s">
        <v>1236</v>
      </c>
      <c r="C69" t="s">
        <v>17</v>
      </c>
      <c r="D69"/>
      <c r="E69" t="s">
        <v>584</v>
      </c>
      <c r="F69"/>
      <c r="G69"/>
      <c r="H69"/>
      <c r="I69" t="s">
        <v>12</v>
      </c>
      <c r="J69" s="2" t="s">
        <v>1303</v>
      </c>
      <c r="K69" s="2"/>
      <c r="L69" t="str">
        <f t="shared" si="4"/>
        <v>Insert into UFMT_CONDITION (COND_ID, OPERATOR, VALUE1, CONV1, VALUE2, CONV2, COND1, COND2, F_STRCMP, DESCRIPTION) Values ('67', '=', '3', '', '274',  '', '', '', '1', 'Trans_type is 621');</v>
      </c>
      <c r="M69" t="str">
        <f t="shared" si="5"/>
        <v>Update UFMT_CONDITION set (OPERATOR, VALUE1, CONV1, VALUE2, CONV2, COND1, COND2, F_STRCMP, DESCRIPTION) = ( Select '=', '3', '', '274',  '', '', '', '1', 'Trans_type is 621' FROM DUAL) where COND_ID = '67';</v>
      </c>
    </row>
    <row r="70" spans="1:13" ht="14.5" customHeight="1" x14ac:dyDescent="0.35">
      <c r="A70" t="s">
        <v>180</v>
      </c>
      <c r="B70" s="2" t="s">
        <v>1236</v>
      </c>
      <c r="C70" t="s">
        <v>323</v>
      </c>
      <c r="D70"/>
      <c r="E70" t="s">
        <v>587</v>
      </c>
      <c r="F70"/>
      <c r="G70"/>
      <c r="H70"/>
      <c r="I70" t="s">
        <v>12</v>
      </c>
      <c r="J70" s="2" t="s">
        <v>1304</v>
      </c>
      <c r="K70" s="2"/>
      <c r="L70" t="str">
        <f t="shared" si="4"/>
        <v>Insert into UFMT_CONDITION (COND_ID, OPERATOR, VALUE1, CONV1, VALUE2, CONV2, COND1, COND2, F_STRCMP, DESCRIPTION) Values ('68', '=', '174', '', '275',  '', '', '', '1', 'Issuer is Cambodia');</v>
      </c>
      <c r="M70" t="str">
        <f t="shared" si="5"/>
        <v>Update UFMT_CONDITION set (OPERATOR, VALUE1, CONV1, VALUE2, CONV2, COND1, COND2, F_STRCMP, DESCRIPTION) = ( Select '=', '174', '', '275',  '', '', '', '1', 'Issuer is Cambodia' FROM DUAL) where COND_ID = '68';</v>
      </c>
    </row>
    <row r="71" spans="1:13" ht="14.5" customHeight="1" x14ac:dyDescent="0.35">
      <c r="A71" t="s">
        <v>183</v>
      </c>
      <c r="B71" t="s">
        <v>1242</v>
      </c>
      <c r="C71"/>
      <c r="D71"/>
      <c r="E71"/>
      <c r="F71"/>
      <c r="G71" t="s">
        <v>44</v>
      </c>
      <c r="H71" t="s">
        <v>53</v>
      </c>
      <c r="I71" t="s">
        <v>12</v>
      </c>
      <c r="J71" t="s">
        <v>1305</v>
      </c>
      <c r="L71" t="str">
        <f t="shared" si="4"/>
        <v>Insert into UFMT_CONDITION (COND_ID, OPERATOR, VALUE1, CONV1, VALUE2, CONV2, COND1, COND2, F_STRCMP, DESCRIPTION) Values ('69', '&amp;', '', '', '',  '', '13', '16', '1', 'POS USD transaction');</v>
      </c>
      <c r="M71" t="str">
        <f t="shared" si="5"/>
        <v>Update UFMT_CONDITION set (OPERATOR, VALUE1, CONV1, VALUE2, CONV2, COND1, COND2, F_STRCMP, DESCRIPTION) = ( Select '&amp;', '', '', '',  '', '13', '16', '1', 'POS USD transaction' FROM DUAL) where COND_ID = '69';</v>
      </c>
    </row>
    <row r="72" spans="1:13" ht="14.5" customHeight="1" x14ac:dyDescent="0.35">
      <c r="A72" t="s">
        <v>185</v>
      </c>
      <c r="B72" t="s">
        <v>1242</v>
      </c>
      <c r="C72"/>
      <c r="D72"/>
      <c r="E72"/>
      <c r="F72"/>
      <c r="G72" t="s">
        <v>180</v>
      </c>
      <c r="H72" t="s">
        <v>183</v>
      </c>
      <c r="I72" t="s">
        <v>12</v>
      </c>
      <c r="J72" t="s">
        <v>1306</v>
      </c>
      <c r="L72" t="str">
        <f t="shared" si="4"/>
        <v>Insert into UFMT_CONDITION (COND_ID, OPERATOR, VALUE1, CONV1, VALUE2, CONV2, COND1, COND2, F_STRCMP, DESCRIPTION) Values ('70', '&amp;', '', '', '',  '', '68', '69', '1', 'POS USD transaction, CAM card');</v>
      </c>
      <c r="M72" t="str">
        <f t="shared" si="5"/>
        <v>Update UFMT_CONDITION set (OPERATOR, VALUE1, CONV1, VALUE2, CONV2, COND1, COND2, F_STRCMP, DESCRIPTION) = ( Select '&amp;', '', '', '',  '', '68', '69', '1', 'POS USD transaction, CAM card' FROM DUAL) where COND_ID = '70';</v>
      </c>
    </row>
    <row r="73" spans="1:13" ht="14.5" customHeight="1" x14ac:dyDescent="0.35">
      <c r="A73" t="s">
        <v>188</v>
      </c>
      <c r="B73" s="2" t="s">
        <v>1236</v>
      </c>
      <c r="C73" t="s">
        <v>17</v>
      </c>
      <c r="D73"/>
      <c r="E73" t="s">
        <v>596</v>
      </c>
      <c r="F73"/>
      <c r="G73"/>
      <c r="H73"/>
      <c r="I73" t="s">
        <v>12</v>
      </c>
      <c r="J73" s="2" t="s">
        <v>1307</v>
      </c>
      <c r="K73" s="2"/>
      <c r="L73" t="str">
        <f t="shared" si="4"/>
        <v>Insert into UFMT_CONDITION (COND_ID, OPERATOR, VALUE1, CONV1, VALUE2, CONV2, COND1, COND2, F_STRCMP, DESCRIPTION) Values ('71', '=', '3', '', '278',  '', '', '', '1', 'Trans_type is 775');</v>
      </c>
      <c r="M73" t="str">
        <f t="shared" si="5"/>
        <v>Update UFMT_CONDITION set (OPERATOR, VALUE1, CONV1, VALUE2, CONV2, COND1, COND2, F_STRCMP, DESCRIPTION) = ( Select '=', '3', '', '278',  '', '', '', '1', 'Trans_type is 775' FROM DUAL) where COND_ID = '71';</v>
      </c>
    </row>
    <row r="74" spans="1:13" ht="14.5" customHeight="1" x14ac:dyDescent="0.35">
      <c r="A74" t="s">
        <v>191</v>
      </c>
      <c r="B74" s="2" t="s">
        <v>1236</v>
      </c>
      <c r="C74" t="s">
        <v>17</v>
      </c>
      <c r="D74"/>
      <c r="E74" t="s">
        <v>608</v>
      </c>
      <c r="F74"/>
      <c r="G74"/>
      <c r="H74"/>
      <c r="I74" t="s">
        <v>12</v>
      </c>
      <c r="J74" s="2" t="s">
        <v>1308</v>
      </c>
      <c r="K74" s="2"/>
      <c r="L74" t="str">
        <f t="shared" si="4"/>
        <v>Insert into UFMT_CONDITION (COND_ID, OPERATOR, VALUE1, CONV1, VALUE2, CONV2, COND1, COND2, F_STRCMP, DESCRIPTION) Values ('72', '=', '3', '', '282',  '', '', '', '1', 'Trans_type is 794');</v>
      </c>
      <c r="M74" t="str">
        <f t="shared" si="5"/>
        <v>Update UFMT_CONDITION set (OPERATOR, VALUE1, CONV1, VALUE2, CONV2, COND1, COND2, F_STRCMP, DESCRIPTION) = ( Select '=', '3', '', '282',  '', '', '', '1', 'Trans_type is 794' FROM DUAL) where COND_ID = '72';</v>
      </c>
    </row>
    <row r="75" spans="1:13" ht="14.5" customHeight="1" x14ac:dyDescent="0.35">
      <c r="A75" t="s">
        <v>194</v>
      </c>
      <c r="B75" s="2" t="s">
        <v>1236</v>
      </c>
      <c r="C75" t="s">
        <v>60</v>
      </c>
      <c r="D75"/>
      <c r="E75" t="s">
        <v>611</v>
      </c>
      <c r="F75"/>
      <c r="G75"/>
      <c r="H75"/>
      <c r="I75" t="s">
        <v>12</v>
      </c>
      <c r="J75" s="2" t="s">
        <v>1309</v>
      </c>
      <c r="K75" s="2"/>
      <c r="L75" t="str">
        <f t="shared" si="4"/>
        <v>Insert into UFMT_CONDITION (COND_ID, OPERATOR, VALUE1, CONV1, VALUE2, CONV2, COND1, COND2, F_STRCMP, DESCRIPTION) Values ('73', '=', '44', '', '283',  '', '', '', '1', 'Resp is -1');</v>
      </c>
      <c r="M75" t="str">
        <f t="shared" si="5"/>
        <v>Update UFMT_CONDITION set (OPERATOR, VALUE1, CONV1, VALUE2, CONV2, COND1, COND2, F_STRCMP, DESCRIPTION) = ( Select '=', '44', '', '283',  '', '', '', '1', 'Resp is -1' FROM DUAL) where COND_ID = '73';</v>
      </c>
    </row>
    <row r="76" spans="1:13" x14ac:dyDescent="0.35">
      <c r="A76" t="s">
        <v>196</v>
      </c>
      <c r="B76" s="2" t="s">
        <v>1236</v>
      </c>
      <c r="C76" t="s">
        <v>616</v>
      </c>
      <c r="D76"/>
      <c r="E76" t="s">
        <v>614</v>
      </c>
      <c r="F76"/>
      <c r="G76"/>
      <c r="H76"/>
      <c r="I76" t="s">
        <v>12</v>
      </c>
      <c r="J76" s="2" t="s">
        <v>1310</v>
      </c>
      <c r="K76" s="2"/>
      <c r="L76" t="str">
        <f t="shared" si="4"/>
        <v>Insert into UFMT_CONDITION (COND_ID, OPERATOR, VALUE1, CONV1, VALUE2, CONV2, COND1, COND2, F_STRCMP, DESCRIPTION) Values ('74', '=', '285', '', '284',  '', '', '', '1', 'SVT_ACCT1_SRC = 2');</v>
      </c>
      <c r="M76" t="str">
        <f t="shared" si="5"/>
        <v>Update UFMT_CONDITION set (OPERATOR, VALUE1, CONV1, VALUE2, CONV2, COND1, COND2, F_STRCMP, DESCRIPTION) = ( Select '=', '285', '', '284',  '', '', '', '1', 'SVT_ACCT1_SRC = 2' FROM DUAL) where COND_ID = '74';</v>
      </c>
    </row>
    <row r="77" spans="1:13" x14ac:dyDescent="0.35">
      <c r="A77" t="s">
        <v>57</v>
      </c>
      <c r="B77" t="s">
        <v>1242</v>
      </c>
      <c r="C77"/>
      <c r="D77"/>
      <c r="E77"/>
      <c r="F77"/>
      <c r="G77" t="s">
        <v>194</v>
      </c>
      <c r="H77" t="s">
        <v>196</v>
      </c>
      <c r="I77" t="s">
        <v>12</v>
      </c>
      <c r="J77" s="2" t="s">
        <v>1311</v>
      </c>
      <c r="L77" t="str">
        <f t="shared" si="4"/>
        <v>Insert into UFMT_CONDITION (COND_ID, OPERATOR, VALUE1, CONV1, VALUE2, CONV2, COND1, COND2, F_STRCMP, DESCRIPTION) Values ('75', '&amp;', '', '', '',  '', '73', '74', '1', 'Resp = -1 AND SVT_ACCT1_SRC = 2');</v>
      </c>
      <c r="M77" t="str">
        <f t="shared" si="5"/>
        <v>Update UFMT_CONDITION set (OPERATOR, VALUE1, CONV1, VALUE2, CONV2, COND1, COND2, F_STRCMP, DESCRIPTION) = ( Select '&amp;', '', '', '',  '', '73', '74', '1', 'Resp = -1 AND SVT_ACCT1_SRC = 2' FROM DUAL) where COND_ID = '75';</v>
      </c>
    </row>
    <row r="78" spans="1:13" x14ac:dyDescent="0.35">
      <c r="A78" t="s">
        <v>199</v>
      </c>
      <c r="B78" t="s">
        <v>1242</v>
      </c>
      <c r="C78"/>
      <c r="D78"/>
      <c r="E78"/>
      <c r="F78"/>
      <c r="G78" t="s">
        <v>194</v>
      </c>
      <c r="H78" t="s">
        <v>45</v>
      </c>
      <c r="I78" t="s">
        <v>12</v>
      </c>
      <c r="J78" s="2" t="s">
        <v>1312</v>
      </c>
      <c r="L78" t="str">
        <f t="shared" si="4"/>
        <v>Insert into UFMT_CONDITION (COND_ID, OPERATOR, VALUE1, CONV1, VALUE2, CONV2, COND1, COND2, F_STRCMP, DESCRIPTION) Values ('76', '&amp;', '', '', '',  '', '73', '46', '1', 'Resp = -1 AND Trans_type is 704');</v>
      </c>
      <c r="M78" t="str">
        <f t="shared" si="5"/>
        <v>Update UFMT_CONDITION set (OPERATOR, VALUE1, CONV1, VALUE2, CONV2, COND1, COND2, F_STRCMP, DESCRIPTION) = ( Select '&amp;', '', '', '',  '', '73', '46', '1', 'Resp = -1 AND Trans_type is 704' FROM DUAL) where COND_ID = '76';</v>
      </c>
    </row>
    <row r="79" spans="1:13" x14ac:dyDescent="0.35">
      <c r="A79" t="s">
        <v>202</v>
      </c>
      <c r="B79" s="2" t="s">
        <v>1239</v>
      </c>
      <c r="C79" t="s">
        <v>602</v>
      </c>
      <c r="D79"/>
      <c r="E79" t="s">
        <v>12</v>
      </c>
      <c r="F79"/>
      <c r="G79"/>
      <c r="H79"/>
      <c r="I79" t="s">
        <v>12</v>
      </c>
      <c r="J79" s="2" t="s">
        <v>1313</v>
      </c>
      <c r="K79" s="2"/>
      <c r="L79" t="str">
        <f t="shared" si="4"/>
        <v>Insert into UFMT_CONDITION (COND_ID, OPERATOR, VALUE1, CONV1, VALUE2, CONV2, COND1, COND2, F_STRCMP, DESCRIPTION) Values ('77', '!=', '280', '', '1',  '', '', '', '1', 'SVT_ORIG_TRANS_TYPE is Available');</v>
      </c>
      <c r="M79" t="str">
        <f t="shared" si="5"/>
        <v>Update UFMT_CONDITION set (OPERATOR, VALUE1, CONV1, VALUE2, CONV2, COND1, COND2, F_STRCMP, DESCRIPTION) = ( Select '!=', '280', '', '1',  '', '', '', '1', 'SVT_ORIG_TRANS_TYPE is Available' FROM DUAL) where COND_ID = '77';</v>
      </c>
    </row>
    <row r="80" spans="1:13" x14ac:dyDescent="0.35">
      <c r="A80" t="s">
        <v>205</v>
      </c>
      <c r="B80" s="2" t="s">
        <v>1242</v>
      </c>
      <c r="C80"/>
      <c r="D80"/>
      <c r="E80"/>
      <c r="F80"/>
      <c r="G80" t="s">
        <v>158</v>
      </c>
      <c r="H80" t="s">
        <v>202</v>
      </c>
      <c r="I80" t="s">
        <v>12</v>
      </c>
      <c r="J80" s="2" t="s">
        <v>1314</v>
      </c>
      <c r="K80" s="2"/>
      <c r="L80" t="str">
        <f t="shared" si="4"/>
        <v>Insert into UFMT_CONDITION (COND_ID, OPERATOR, VALUE1, CONV1, VALUE2, CONV2, COND1, COND2, F_STRCMP, DESCRIPTION) Values ('78', '&amp;', '', '', '',  '', '59', '77', '1', 'TT 752 has SVT_ORIG_TRANS_TYPE');</v>
      </c>
      <c r="M80" t="str">
        <f t="shared" si="5"/>
        <v>Update UFMT_CONDITION set (OPERATOR, VALUE1, CONV1, VALUE2, CONV2, COND1, COND2, F_STRCMP, DESCRIPTION) = ( Select '&amp;', '', '', '',  '', '59', '77', '1', 'TT 752 has SVT_ORIG_TRANS_TYPE' FROM DUAL) where COND_ID = '78';</v>
      </c>
    </row>
    <row r="81" spans="1:13" x14ac:dyDescent="0.35">
      <c r="A81" t="s">
        <v>207</v>
      </c>
      <c r="B81" s="2" t="s">
        <v>1236</v>
      </c>
      <c r="C81" t="s">
        <v>602</v>
      </c>
      <c r="D81"/>
      <c r="E81" t="s">
        <v>12</v>
      </c>
      <c r="F81"/>
      <c r="G81"/>
      <c r="H81"/>
      <c r="I81" t="s">
        <v>12</v>
      </c>
      <c r="J81" s="2" t="s">
        <v>1315</v>
      </c>
      <c r="K81" s="2"/>
      <c r="L81" t="str">
        <f t="shared" si="4"/>
        <v>Insert into UFMT_CONDITION (COND_ID, OPERATOR, VALUE1, CONV1, VALUE2, CONV2, COND1, COND2, F_STRCMP, DESCRIPTION) Values ('79', '=', '280', '', '1',  '', '', '', '1', 'SVT_ORIG_TRANS_TYPE is empty');</v>
      </c>
      <c r="M81" t="str">
        <f t="shared" si="5"/>
        <v>Update UFMT_CONDITION set (OPERATOR, VALUE1, CONV1, VALUE2, CONV2, COND1, COND2, F_STRCMP, DESCRIPTION) = ( Select '=', '280', '', '1',  '', '', '', '1', 'SVT_ORIG_TRANS_TYPE is empty' FROM DUAL) where COND_ID = '79';</v>
      </c>
    </row>
    <row r="82" spans="1:13" x14ac:dyDescent="0.35">
      <c r="A82" t="s">
        <v>209</v>
      </c>
      <c r="B82" s="2" t="s">
        <v>1242</v>
      </c>
      <c r="C82"/>
      <c r="D82"/>
      <c r="E82"/>
      <c r="F82"/>
      <c r="G82" t="s">
        <v>158</v>
      </c>
      <c r="H82" t="s">
        <v>207</v>
      </c>
      <c r="I82" t="s">
        <v>12</v>
      </c>
      <c r="J82" s="2" t="s">
        <v>1316</v>
      </c>
      <c r="K82" s="2"/>
      <c r="L82" t="str">
        <f t="shared" si="4"/>
        <v>Insert into UFMT_CONDITION (COND_ID, OPERATOR, VALUE1, CONV1, VALUE2, CONV2, COND1, COND2, F_STRCMP, DESCRIPTION) Values ('80', '&amp;', '', '', '',  '', '59', '79', '1', 'Normal TT 752');</v>
      </c>
      <c r="M82" t="str">
        <f t="shared" si="5"/>
        <v>Update UFMT_CONDITION set (OPERATOR, VALUE1, CONV1, VALUE2, CONV2, COND1, COND2, F_STRCMP, DESCRIPTION) = ( Select '&amp;', '', '', '',  '', '59', '79', '1', 'Normal TT 752' FROM DUAL) where COND_ID = '80';</v>
      </c>
    </row>
    <row r="83" spans="1:13" x14ac:dyDescent="0.35">
      <c r="A83" t="s">
        <v>165</v>
      </c>
      <c r="B83" s="2" t="s">
        <v>1236</v>
      </c>
      <c r="C83" t="s">
        <v>602</v>
      </c>
      <c r="D83" t="s">
        <v>233</v>
      </c>
      <c r="E83" t="s">
        <v>321</v>
      </c>
      <c r="F83"/>
      <c r="G83"/>
      <c r="H83"/>
      <c r="I83" t="s">
        <v>12</v>
      </c>
      <c r="J83" s="2" t="s">
        <v>1317</v>
      </c>
      <c r="L83" t="str">
        <f t="shared" si="4"/>
        <v>Insert into UFMT_CONDITION (COND_ID, OPERATOR, VALUE1, CONV1, VALUE2, CONV2, COND1, COND2, F_STRCMP, DESCRIPTION) Values ('81', '=', '280', '90', '173',  '', '', '', '1', 'NBC IBFT orig trans_type');</v>
      </c>
      <c r="M83" t="str">
        <f t="shared" si="5"/>
        <v>Update UFMT_CONDITION set (OPERATOR, VALUE1, CONV1, VALUE2, CONV2, COND1, COND2, F_STRCMP, DESCRIPTION) = ( Select '=', '280', '90', '173',  '', '', '', '1', 'NBC IBFT orig trans_type' FROM DUAL) where COND_ID = '81';</v>
      </c>
    </row>
    <row r="84" spans="1:13" x14ac:dyDescent="0.35">
      <c r="A84" t="s">
        <v>30</v>
      </c>
      <c r="B84" s="2" t="s">
        <v>1242</v>
      </c>
      <c r="C84"/>
      <c r="D84"/>
      <c r="E84"/>
      <c r="F84"/>
      <c r="G84" t="s">
        <v>165</v>
      </c>
      <c r="H84" t="s">
        <v>191</v>
      </c>
      <c r="I84" t="s">
        <v>12</v>
      </c>
      <c r="J84" s="2" t="s">
        <v>1318</v>
      </c>
      <c r="K84" s="2"/>
      <c r="L84" t="str">
        <f t="shared" si="4"/>
        <v>Insert into UFMT_CONDITION (COND_ID, OPERATOR, VALUE1, CONV1, VALUE2, CONV2, COND1, COND2, F_STRCMP, DESCRIPTION) Values ('82', '&amp;', '', '', '',  '', '81', '72', '1', 'TT 794 for IBFT');</v>
      </c>
      <c r="M84" t="str">
        <f t="shared" si="5"/>
        <v>Update UFMT_CONDITION set (OPERATOR, VALUE1, CONV1, VALUE2, CONV2, COND1, COND2, F_STRCMP, DESCRIPTION) = ( Select '&amp;', '', '', '',  '', '81', '72', '1', 'TT 794 for IBFT' FROM DUAL) where COND_ID = '82';</v>
      </c>
    </row>
    <row r="85" spans="1:13" x14ac:dyDescent="0.35">
      <c r="A85" t="s">
        <v>216</v>
      </c>
      <c r="B85" s="2" t="s">
        <v>1274</v>
      </c>
      <c r="C85" t="s">
        <v>534</v>
      </c>
      <c r="D85"/>
      <c r="E85" t="s">
        <v>354</v>
      </c>
      <c r="F85"/>
      <c r="G85"/>
      <c r="H85"/>
      <c r="I85" t="s">
        <v>13</v>
      </c>
      <c r="J85" s="2" t="s">
        <v>1319</v>
      </c>
      <c r="K85" s="2"/>
      <c r="L85" t="str">
        <f t="shared" si="4"/>
        <v>Insert into UFMT_CONDITION (COND_ID, OPERATOR, VALUE1, CONV1, VALUE2, CONV2, COND1, COND2, F_STRCMP, DESCRIPTION) Values ('83', '&gt;', '255', '', '186',  '', '', '', '0', 'SVT_ACQ_FEE &gt; 0');</v>
      </c>
      <c r="M85" t="str">
        <f t="shared" si="5"/>
        <v>Update UFMT_CONDITION set (OPERATOR, VALUE1, CONV1, VALUE2, CONV2, COND1, COND2, F_STRCMP, DESCRIPTION) = ( Select '&gt;', '255', '', '186',  '', '', '', '0', 'SVT_ACQ_FEE &gt; 0' FROM DUAL) where COND_ID = '83';</v>
      </c>
    </row>
    <row r="86" spans="1:13" x14ac:dyDescent="0.35">
      <c r="A86" t="s">
        <v>174</v>
      </c>
      <c r="B86" s="2" t="s">
        <v>1236</v>
      </c>
      <c r="C86" t="s">
        <v>17</v>
      </c>
      <c r="D86" t="s">
        <v>450</v>
      </c>
      <c r="E86" t="s">
        <v>321</v>
      </c>
      <c r="F86"/>
      <c r="G86"/>
      <c r="H86"/>
      <c r="I86" t="s">
        <v>12</v>
      </c>
      <c r="J86" s="2" t="s">
        <v>1320</v>
      </c>
      <c r="K86" s="2"/>
      <c r="L86" t="str">
        <f t="shared" si="4"/>
        <v>Insert into UFMT_CONDITION (COND_ID, OPERATOR, VALUE1, CONV1, VALUE2, CONV2, COND1, COND2, F_STRCMP, DESCRIPTION) Values ('84', '=', '3', '137', '173',  '', '', '', '1', 'TT for sending NBC F54');</v>
      </c>
      <c r="M86" t="str">
        <f t="shared" si="5"/>
        <v>Update UFMT_CONDITION set (OPERATOR, VALUE1, CONV1, VALUE2, CONV2, COND1, COND2, F_STRCMP, DESCRIPTION) = ( Select '=', '3', '137', '173',  '', '', '', '1', 'TT for sending NBC F54' FROM DUAL) where COND_ID = '84';</v>
      </c>
    </row>
    <row r="87" spans="1:13" x14ac:dyDescent="0.35">
      <c r="A87" t="s">
        <v>220</v>
      </c>
      <c r="B87" s="2" t="s">
        <v>1239</v>
      </c>
      <c r="C87" t="s">
        <v>17</v>
      </c>
      <c r="D87"/>
      <c r="E87" t="s">
        <v>584</v>
      </c>
      <c r="F87"/>
      <c r="G87"/>
      <c r="H87"/>
      <c r="I87" t="s">
        <v>12</v>
      </c>
      <c r="J87" s="2" t="s">
        <v>1321</v>
      </c>
      <c r="K87" s="2"/>
      <c r="L87" t="str">
        <f t="shared" si="4"/>
        <v>Insert into UFMT_CONDITION (COND_ID, OPERATOR, VALUE1, CONV1, VALUE2, CONV2, COND1, COND2, F_STRCMP, DESCRIPTION) Values ('85', '!=', '3', '', '274',  '', '', '', '1', 'Trans_type is NOT 621');</v>
      </c>
      <c r="M87" t="str">
        <f t="shared" si="5"/>
        <v>Update UFMT_CONDITION set (OPERATOR, VALUE1, CONV1, VALUE2, CONV2, COND1, COND2, F_STRCMP, DESCRIPTION) = ( Select '!=', '3', '', '274',  '', '', '', '1', 'Trans_type is NOT 621' FROM DUAL) where COND_ID = '85';</v>
      </c>
    </row>
    <row r="88" spans="1:13" x14ac:dyDescent="0.35">
      <c r="A88" t="s">
        <v>223</v>
      </c>
      <c r="B88" s="2" t="s">
        <v>1239</v>
      </c>
      <c r="C88" t="s">
        <v>17</v>
      </c>
      <c r="D88"/>
      <c r="E88" t="s">
        <v>577</v>
      </c>
      <c r="F88"/>
      <c r="G88"/>
      <c r="H88"/>
      <c r="I88" t="s">
        <v>12</v>
      </c>
      <c r="J88" s="2" t="s">
        <v>1322</v>
      </c>
      <c r="K88" s="2"/>
      <c r="L88" t="str">
        <f t="shared" si="4"/>
        <v>Insert into UFMT_CONDITION (COND_ID, OPERATOR, VALUE1, CONV1, VALUE2, CONV2, COND1, COND2, F_STRCMP, DESCRIPTION) Values ('86', '!=', '3', '', '271',  '', '', '', '1', 'Trans_type is NOT 430');</v>
      </c>
      <c r="M88" t="str">
        <f t="shared" si="5"/>
        <v>Update UFMT_CONDITION set (OPERATOR, VALUE1, CONV1, VALUE2, CONV2, COND1, COND2, F_STRCMP, DESCRIPTION) = ( Select '!=', '3', '', '271',  '', '', '', '1', 'Trans_type is NOT 430' FROM DUAL) where COND_ID = '86';</v>
      </c>
    </row>
    <row r="89" spans="1:13" x14ac:dyDescent="0.35">
      <c r="A89" t="s">
        <v>33</v>
      </c>
      <c r="B89" s="2" t="s">
        <v>1242</v>
      </c>
      <c r="C89"/>
      <c r="D89"/>
      <c r="E89"/>
      <c r="F89"/>
      <c r="G89" t="s">
        <v>223</v>
      </c>
      <c r="H89" t="s">
        <v>136</v>
      </c>
      <c r="I89" t="s">
        <v>12</v>
      </c>
      <c r="J89" s="2" t="s">
        <v>1323</v>
      </c>
      <c r="K89" s="2"/>
      <c r="L89" t="str">
        <f t="shared" si="4"/>
        <v>Insert into UFMT_CONDITION (COND_ID, OPERATOR, VALUE1, CONV1, VALUE2, CONV2, COND1, COND2, F_STRCMP, DESCRIPTION) Values ('87', '&amp;', '', '', '',  '', '86', '48', '1', 'TT not 430 n Acct1 not empty');</v>
      </c>
      <c r="M89" t="str">
        <f t="shared" si="5"/>
        <v>Update UFMT_CONDITION set (OPERATOR, VALUE1, CONV1, VALUE2, CONV2, COND1, COND2, F_STRCMP, DESCRIPTION) = ( Select '&amp;', '', '', '',  '', '86', '48', '1', 'TT not 430 n Acct1 not empty' FROM DUAL) where COND_ID = '87';</v>
      </c>
    </row>
    <row r="90" spans="1:13" x14ac:dyDescent="0.35">
      <c r="A90" t="s">
        <v>228</v>
      </c>
      <c r="B90" t="s">
        <v>1236</v>
      </c>
      <c r="C90" t="s">
        <v>17</v>
      </c>
      <c r="D90"/>
      <c r="E90" t="s">
        <v>669</v>
      </c>
      <c r="F90"/>
      <c r="G90"/>
      <c r="H90"/>
      <c r="I90" t="s">
        <v>12</v>
      </c>
      <c r="J90" t="s">
        <v>1324</v>
      </c>
      <c r="L90" s="3" t="str">
        <f t="shared" ref="L90:L91" si="6">"Insert into UFMT_CONDITION (COND_ID, OPERATOR, VALUE1, CONV1, VALUE2, CONV2, COND1, COND2, F_STRCMP, DESCRIPTION) Values ('"&amp;A90&amp;"', '"&amp;B90&amp;"', '"&amp;C90&amp;"', '"&amp;D90&amp;"', '"&amp;E90&amp;"',  '"&amp;F90&amp;"', '"&amp;G90&amp;"', '"&amp;H90&amp;"', '"&amp;I90&amp;"', '"&amp;J90&amp;"');"</f>
        <v>Insert into UFMT_CONDITION (COND_ID, OPERATOR, VALUE1, CONV1, VALUE2, CONV2, COND1, COND2, F_STRCMP, DESCRIPTION) Values ('88', '=', '3', '', '307',  '', '', '', '1', 'Trans_type is 513');</v>
      </c>
      <c r="M90" s="3" t="str">
        <f t="shared" ref="M90:M91" si="7">"Update UFMT_CONDITION set (OPERATOR, VALUE1, CONV1, VALUE2, CONV2, COND1, COND2, F_STRCMP, DESCRIPTION) = ( Select '"&amp;B90&amp;"', '"&amp;C90&amp;"', '"&amp;D90&amp;"', '"&amp;E90&amp;"',  '"&amp;F90&amp;"', '"&amp;G90&amp;"', '"&amp;H90&amp;"', '"&amp;I90&amp;"', '"&amp;J90&amp;"' FROM DUAL) where COND_ID = '"&amp;A90&amp;"';"</f>
        <v>Update UFMT_CONDITION set (OPERATOR, VALUE1, CONV1, VALUE2, CONV2, COND1, COND2, F_STRCMP, DESCRIPTION) = ( Select '=', '3', '', '307',  '', '', '', '1', 'Trans_type is 513' FROM DUAL) where COND_ID = '88';</v>
      </c>
    </row>
    <row r="91" spans="1:13" x14ac:dyDescent="0.35">
      <c r="A91" s="2" t="s">
        <v>231</v>
      </c>
      <c r="B91" s="2" t="s">
        <v>1259</v>
      </c>
      <c r="G91" s="2" t="s">
        <v>161</v>
      </c>
      <c r="I91" s="3" t="s">
        <v>12</v>
      </c>
      <c r="J91" s="2" t="s">
        <v>1322</v>
      </c>
      <c r="K91" s="2"/>
      <c r="L91" s="3" t="str">
        <f t="shared" si="6"/>
        <v>Insert into UFMT_CONDITION (COND_ID, OPERATOR, VALUE1, CONV1, VALUE2, CONV2, COND1, COND2, F_STRCMP, DESCRIPTION) Values ('89', '!', '', '', '',  '', '60', '', '1', 'Trans_type is NOT 430');</v>
      </c>
      <c r="M91" s="3" t="str">
        <f t="shared" si="7"/>
        <v>Update UFMT_CONDITION set (OPERATOR, VALUE1, CONV1, VALUE2, CONV2, COND1, COND2, F_STRCMP, DESCRIPTION) = ( Select '!', '', '', '',  '', '60', '', '1', 'Trans_type is NOT 430' FROM DUAL) where COND_ID = '89';</v>
      </c>
    </row>
  </sheetData>
  <autoFilter ref="A3:N89"/>
  <sortState ref="A4:J74">
    <sortCondition ref="A4:A74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pane ySplit="3" topLeftCell="A4" activePane="bottomLeft" state="frozen"/>
      <selection pane="bottomLeft" activeCell="A4" sqref="A4"/>
    </sheetView>
  </sheetViews>
  <sheetFormatPr defaultRowHeight="14.5" x14ac:dyDescent="0.35"/>
  <cols>
    <col min="1" max="2" width="13.453125" style="3" bestFit="1" customWidth="1"/>
    <col min="3" max="3" width="8" style="3" bestFit="1" customWidth="1"/>
    <col min="4" max="4" width="11.1796875" style="3" bestFit="1" customWidth="1"/>
    <col min="5" max="5" width="11" style="3" bestFit="1" customWidth="1"/>
    <col min="6" max="6" width="9.54296875" style="3" bestFit="1" customWidth="1"/>
    <col min="7" max="7" width="6" style="3" bestFit="1" customWidth="1"/>
    <col min="8" max="8" width="16.54296875" style="3" bestFit="1" customWidth="1"/>
    <col min="9" max="9" width="6.453125" style="3" customWidth="1"/>
    <col min="10" max="10" width="16.54296875" style="3" customWidth="1"/>
    <col min="11" max="11" width="8.1796875" style="3" customWidth="1"/>
    <col min="12" max="12" width="16.1796875" style="3" bestFit="1" customWidth="1"/>
    <col min="13" max="13" width="18.453125" style="3" bestFit="1" customWidth="1"/>
    <col min="14" max="14" width="16.453125" style="3" bestFit="1" customWidth="1"/>
  </cols>
  <sheetData>
    <row r="1" spans="1:16" ht="14.5" customHeight="1" x14ac:dyDescent="0.35">
      <c r="A1" t="s">
        <v>1325</v>
      </c>
      <c r="C1">
        <f>MAX(A:A)+1</f>
        <v>1</v>
      </c>
    </row>
    <row r="3" spans="1:16" s="1" customFormat="1" ht="14.5" customHeight="1" x14ac:dyDescent="0.35">
      <c r="A3" s="1" t="s">
        <v>1326</v>
      </c>
      <c r="B3" s="1" t="s">
        <v>1327</v>
      </c>
      <c r="C3" s="1" t="s">
        <v>1328</v>
      </c>
      <c r="D3" s="1" t="s">
        <v>1329</v>
      </c>
      <c r="E3" s="1" t="s">
        <v>1330</v>
      </c>
      <c r="F3" s="1" t="s">
        <v>1331</v>
      </c>
      <c r="G3" s="1" t="s">
        <v>1332</v>
      </c>
      <c r="H3" s="1" t="s">
        <v>5</v>
      </c>
      <c r="J3" s="1" t="s">
        <v>843</v>
      </c>
      <c r="L3" s="1" t="s">
        <v>1333</v>
      </c>
      <c r="M3" s="1" t="s">
        <v>1334</v>
      </c>
      <c r="N3" s="1" t="s">
        <v>1335</v>
      </c>
      <c r="O3" s="1" t="s">
        <v>10</v>
      </c>
      <c r="P3" s="1" t="s">
        <v>11</v>
      </c>
    </row>
    <row r="4" spans="1:16" ht="14.5" customHeight="1" x14ac:dyDescent="0.35">
      <c r="A4" t="s">
        <v>12</v>
      </c>
      <c r="B4" t="s">
        <v>12</v>
      </c>
      <c r="C4" t="s">
        <v>62</v>
      </c>
      <c r="D4" t="s">
        <v>13</v>
      </c>
      <c r="E4" t="s">
        <v>13</v>
      </c>
      <c r="F4" s="2"/>
      <c r="G4" s="2"/>
      <c r="H4" s="2" t="s">
        <v>1336</v>
      </c>
      <c r="I4" s="2"/>
      <c r="K4" s="2"/>
      <c r="L4" t="str">
        <f>VLOOKUP(D4,Dictionary!$M$2:$N$5,2,FALSE)</f>
        <v xml:space="preserve">FLD_DATA_ASCII </v>
      </c>
      <c r="M4" t="str">
        <f>VLOOKUP(B4,Dictionary!$J$2:$K$11,2,FALSE)</f>
        <v xml:space="preserve">FLD_LENGTH_LLA </v>
      </c>
      <c r="N4" t="str">
        <f>VLOOKUP(E4,Dictionary!$J$2:$K$11,2,FALSE)</f>
        <v xml:space="preserve">FLD_LENGTH_NO </v>
      </c>
      <c r="O4" t="str">
        <f t="shared" ref="O4:O42" si="0"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>Insert into UFMT_FIELD_FORMAT (FIELD_ID, LENGTH_TYPE, LENGTH, DATA_TYPE, FIELD_TYPE, PSYMBOL, PSIDE, DESCRIPTION) Values ('1', '1', '19', '0', '0', '', '', '019 Var LLA');</v>
      </c>
      <c r="P4" t="str">
        <f t="shared" ref="P4:P42" si="1"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>Update UFMT_FIELD_FORMAT Set (LENGTH_TYPE, LENGTH, DATA_TYPE, FIELD_TYPE, PSYMBOL, PSIDE, DESCRIPTION) = (Select '1', '19', '0', '0', '', '', '019 Var LLA' From Dual) Where FIELD_ID = '1';</v>
      </c>
    </row>
    <row r="5" spans="1:16" ht="14.5" customHeight="1" x14ac:dyDescent="0.35">
      <c r="A5" t="s">
        <v>15</v>
      </c>
      <c r="B5" t="s">
        <v>13</v>
      </c>
      <c r="C5" t="s">
        <v>26</v>
      </c>
      <c r="D5" t="s">
        <v>13</v>
      </c>
      <c r="E5" t="s">
        <v>13</v>
      </c>
      <c r="F5" s="2" t="s">
        <v>13</v>
      </c>
      <c r="G5" s="2" t="s">
        <v>1337</v>
      </c>
      <c r="H5" s="2" t="s">
        <v>1338</v>
      </c>
      <c r="I5" s="2"/>
      <c r="K5" s="2"/>
      <c r="L5" t="str">
        <f>VLOOKUP(D5,Dictionary!$M$2:$N$5,2,FALSE)</f>
        <v xml:space="preserve">FLD_DATA_ASCII </v>
      </c>
      <c r="M5" t="str">
        <f>VLOOKUP(B5,Dictionary!$J$2:$K$11,2,FALSE)</f>
        <v xml:space="preserve">FLD_LENGTH_NO </v>
      </c>
      <c r="N5" t="str">
        <f>VLOOKUP(E5,Dictionary!$J$2:$K$11,2,FALSE)</f>
        <v xml:space="preserve">FLD_LENGTH_NO </v>
      </c>
      <c r="O5" t="str">
        <f t="shared" si="0"/>
        <v>Insert into UFMT_FIELD_FORMAT (FIELD_ID, LENGTH_TYPE, LENGTH, DATA_TYPE, FIELD_TYPE, PSYMBOL, PSIDE, DESCRIPTION) Values ('2', '0', '6', '0', '0', '0', 'L', '006 Fix Padded L0');</v>
      </c>
      <c r="P5" t="str">
        <f t="shared" si="1"/>
        <v>Update UFMT_FIELD_FORMAT Set (LENGTH_TYPE, LENGTH, DATA_TYPE, FIELD_TYPE, PSYMBOL, PSIDE, DESCRIPTION) = (Select '0', '6', '0', '0', '0', 'L', '006 Fix Padded L0' From Dual) Where FIELD_ID = '2';</v>
      </c>
    </row>
    <row r="6" spans="1:16" ht="14.5" customHeight="1" x14ac:dyDescent="0.35">
      <c r="A6" t="s">
        <v>17</v>
      </c>
      <c r="B6" t="s">
        <v>13</v>
      </c>
      <c r="C6" t="s">
        <v>42</v>
      </c>
      <c r="D6" t="s">
        <v>13</v>
      </c>
      <c r="E6" t="s">
        <v>13</v>
      </c>
      <c r="F6" s="2" t="s">
        <v>13</v>
      </c>
      <c r="G6" s="2" t="s">
        <v>1337</v>
      </c>
      <c r="H6" s="2" t="s">
        <v>1339</v>
      </c>
      <c r="I6" s="2"/>
      <c r="K6" s="2"/>
      <c r="L6" t="str">
        <f>VLOOKUP(D6,Dictionary!$M$2:$N$5,2,FALSE)</f>
        <v xml:space="preserve">FLD_DATA_ASCII </v>
      </c>
      <c r="M6" t="str">
        <f>VLOOKUP(B6,Dictionary!$J$2:$K$11,2,FALSE)</f>
        <v xml:space="preserve">FLD_LENGTH_NO </v>
      </c>
      <c r="N6" t="str">
        <f>VLOOKUP(E6,Dictionary!$J$2:$K$11,2,FALSE)</f>
        <v xml:space="preserve">FLD_LENGTH_NO </v>
      </c>
      <c r="O6" t="str">
        <f t="shared" si="0"/>
        <v>Insert into UFMT_FIELD_FORMAT (FIELD_ID, LENGTH_TYPE, LENGTH, DATA_TYPE, FIELD_TYPE, PSYMBOL, PSIDE, DESCRIPTION) Values ('3', '0', '12', '0', '0', '0', 'L', '012 Fix Padded L0');</v>
      </c>
      <c r="P6" t="str">
        <f t="shared" si="1"/>
        <v>Update UFMT_FIELD_FORMAT Set (LENGTH_TYPE, LENGTH, DATA_TYPE, FIELD_TYPE, PSYMBOL, PSIDE, DESCRIPTION) = (Select '0', '12', '0', '0', '0', 'L', '012 Fix Padded L0' From Dual) Where FIELD_ID = '3';</v>
      </c>
    </row>
    <row r="7" spans="1:16" ht="14.5" customHeight="1" x14ac:dyDescent="0.35">
      <c r="A7" t="s">
        <v>20</v>
      </c>
      <c r="B7" t="s">
        <v>13</v>
      </c>
      <c r="C7" t="s">
        <v>32</v>
      </c>
      <c r="D7" t="s">
        <v>13</v>
      </c>
      <c r="E7" t="s">
        <v>13</v>
      </c>
      <c r="F7" s="2" t="s">
        <v>13</v>
      </c>
      <c r="G7" s="2" t="s">
        <v>1337</v>
      </c>
      <c r="H7" s="2" t="s">
        <v>1340</v>
      </c>
      <c r="I7" s="2"/>
      <c r="K7" s="2"/>
      <c r="L7" t="str">
        <f>VLOOKUP(D7,Dictionary!$M$2:$N$5,2,FALSE)</f>
        <v xml:space="preserve">FLD_DATA_ASCII </v>
      </c>
      <c r="M7" t="str">
        <f>VLOOKUP(B7,Dictionary!$J$2:$K$11,2,FALSE)</f>
        <v xml:space="preserve">FLD_LENGTH_NO </v>
      </c>
      <c r="N7" t="str">
        <f>VLOOKUP(E7,Dictionary!$J$2:$K$11,2,FALSE)</f>
        <v xml:space="preserve">FLD_LENGTH_NO </v>
      </c>
      <c r="O7" t="str">
        <f t="shared" si="0"/>
        <v>Insert into UFMT_FIELD_FORMAT (FIELD_ID, LENGTH_TYPE, LENGTH, DATA_TYPE, FIELD_TYPE, PSYMBOL, PSIDE, DESCRIPTION) Values ('4', '0', '8', '0', '0', '0', 'L', '008 Fix Padded L0');</v>
      </c>
      <c r="P7" t="str">
        <f t="shared" si="1"/>
        <v>Update UFMT_FIELD_FORMAT Set (LENGTH_TYPE, LENGTH, DATA_TYPE, FIELD_TYPE, PSYMBOL, PSIDE, DESCRIPTION) = (Select '0', '8', '0', '0', '0', 'L', '008 Fix Padded L0' From Dual) Where FIELD_ID = '4';</v>
      </c>
    </row>
    <row r="8" spans="1:16" ht="14.5" customHeight="1" x14ac:dyDescent="0.35">
      <c r="A8" t="s">
        <v>23</v>
      </c>
      <c r="B8" t="s">
        <v>13</v>
      </c>
      <c r="C8" t="s">
        <v>26</v>
      </c>
      <c r="D8" t="s">
        <v>13</v>
      </c>
      <c r="E8" t="s">
        <v>13</v>
      </c>
      <c r="F8" s="2" t="s">
        <v>13</v>
      </c>
      <c r="G8" s="2" t="s">
        <v>1337</v>
      </c>
      <c r="H8" s="2" t="s">
        <v>1338</v>
      </c>
      <c r="I8" s="2"/>
      <c r="K8" s="2"/>
      <c r="L8" t="str">
        <f>VLOOKUP(D8,Dictionary!$M$2:$N$5,2,FALSE)</f>
        <v xml:space="preserve">FLD_DATA_ASCII </v>
      </c>
      <c r="M8" t="str">
        <f>VLOOKUP(B8,Dictionary!$J$2:$K$11,2,FALSE)</f>
        <v xml:space="preserve">FLD_LENGTH_NO </v>
      </c>
      <c r="N8" t="str">
        <f>VLOOKUP(E8,Dictionary!$J$2:$K$11,2,FALSE)</f>
        <v xml:space="preserve">FLD_LENGTH_NO </v>
      </c>
      <c r="O8" t="str">
        <f t="shared" si="0"/>
        <v>Insert into UFMT_FIELD_FORMAT (FIELD_ID, LENGTH_TYPE, LENGTH, DATA_TYPE, FIELD_TYPE, PSYMBOL, PSIDE, DESCRIPTION) Values ('5', '0', '6', '0', '0', '0', 'L', '006 Fix Padded L0');</v>
      </c>
      <c r="P8" t="str">
        <f t="shared" si="1"/>
        <v>Update UFMT_FIELD_FORMAT Set (LENGTH_TYPE, LENGTH, DATA_TYPE, FIELD_TYPE, PSYMBOL, PSIDE, DESCRIPTION) = (Select '0', '6', '0', '0', '0', 'L', '006 Fix Padded L0' From Dual) Where FIELD_ID = '5';</v>
      </c>
    </row>
    <row r="9" spans="1:16" ht="14.5" customHeight="1" x14ac:dyDescent="0.35">
      <c r="A9" t="s">
        <v>26</v>
      </c>
      <c r="B9" t="s">
        <v>13</v>
      </c>
      <c r="C9" t="s">
        <v>42</v>
      </c>
      <c r="D9" t="s">
        <v>13</v>
      </c>
      <c r="E9" t="s">
        <v>13</v>
      </c>
      <c r="F9" s="2" t="s">
        <v>13</v>
      </c>
      <c r="G9" s="2" t="s">
        <v>1337</v>
      </c>
      <c r="H9" s="2" t="s">
        <v>1339</v>
      </c>
      <c r="I9" s="2"/>
      <c r="K9" s="2"/>
      <c r="L9" t="str">
        <f>VLOOKUP(D9,Dictionary!$M$2:$N$5,2,FALSE)</f>
        <v xml:space="preserve">FLD_DATA_ASCII </v>
      </c>
      <c r="M9" t="str">
        <f>VLOOKUP(B9,Dictionary!$J$2:$K$11,2,FALSE)</f>
        <v xml:space="preserve">FLD_LENGTH_NO </v>
      </c>
      <c r="N9" t="str">
        <f>VLOOKUP(E9,Dictionary!$J$2:$K$11,2,FALSE)</f>
        <v xml:space="preserve">FLD_LENGTH_NO </v>
      </c>
      <c r="O9" t="str">
        <f t="shared" si="0"/>
        <v>Insert into UFMT_FIELD_FORMAT (FIELD_ID, LENGTH_TYPE, LENGTH, DATA_TYPE, FIELD_TYPE, PSYMBOL, PSIDE, DESCRIPTION) Values ('6', '0', '12', '0', '0', '0', 'L', '012 Fix Padded L0');</v>
      </c>
      <c r="P9" t="str">
        <f t="shared" si="1"/>
        <v>Update UFMT_FIELD_FORMAT Set (LENGTH_TYPE, LENGTH, DATA_TYPE, FIELD_TYPE, PSYMBOL, PSIDE, DESCRIPTION) = (Select '0', '12', '0', '0', '0', 'L', '012 Fix Padded L0' From Dual) Where FIELD_ID = '6';</v>
      </c>
    </row>
    <row r="10" spans="1:16" ht="14.5" customHeight="1" x14ac:dyDescent="0.35">
      <c r="A10" t="s">
        <v>29</v>
      </c>
      <c r="B10" t="s">
        <v>13</v>
      </c>
      <c r="C10" t="s">
        <v>26</v>
      </c>
      <c r="D10" t="s">
        <v>13</v>
      </c>
      <c r="E10" t="s">
        <v>13</v>
      </c>
      <c r="F10" s="2"/>
      <c r="G10" s="2" t="s">
        <v>1337</v>
      </c>
      <c r="H10" s="2" t="s">
        <v>1341</v>
      </c>
      <c r="I10" s="2"/>
      <c r="K10" s="2"/>
      <c r="L10" t="str">
        <f>VLOOKUP(D10,Dictionary!$M$2:$N$5,2,FALSE)</f>
        <v xml:space="preserve">FLD_DATA_ASCII </v>
      </c>
      <c r="M10" t="str">
        <f>VLOOKUP(B10,Dictionary!$J$2:$K$11,2,FALSE)</f>
        <v xml:space="preserve">FLD_LENGTH_NO </v>
      </c>
      <c r="N10" t="str">
        <f>VLOOKUP(E10,Dictionary!$J$2:$K$11,2,FALSE)</f>
        <v xml:space="preserve">FLD_LENGTH_NO </v>
      </c>
      <c r="O10" t="str">
        <f t="shared" si="0"/>
        <v>Insert into UFMT_FIELD_FORMAT (FIELD_ID, LENGTH_TYPE, LENGTH, DATA_TYPE, FIELD_TYPE, PSYMBOL, PSIDE, DESCRIPTION) Values ('7', '0', '6', '0', '0', '', 'L', '006 Fix Padded L');</v>
      </c>
      <c r="P10" t="str">
        <f t="shared" si="1"/>
        <v>Update UFMT_FIELD_FORMAT Set (LENGTH_TYPE, LENGTH, DATA_TYPE, FIELD_TYPE, PSYMBOL, PSIDE, DESCRIPTION) = (Select '0', '6', '0', '0', '', 'L', '006 Fix Padded L' From Dual) Where FIELD_ID = '7';</v>
      </c>
    </row>
    <row r="11" spans="1:16" ht="14.5" customHeight="1" x14ac:dyDescent="0.35">
      <c r="A11" t="s">
        <v>32</v>
      </c>
      <c r="B11" t="s">
        <v>13</v>
      </c>
      <c r="C11" t="s">
        <v>20</v>
      </c>
      <c r="D11" t="s">
        <v>13</v>
      </c>
      <c r="E11" t="s">
        <v>13</v>
      </c>
      <c r="F11" s="2" t="s">
        <v>13</v>
      </c>
      <c r="G11" s="2" t="s">
        <v>1337</v>
      </c>
      <c r="H11" s="2" t="s">
        <v>1342</v>
      </c>
      <c r="I11" s="2"/>
      <c r="K11" s="2"/>
      <c r="L11" t="str">
        <f>VLOOKUP(D11,Dictionary!$M$2:$N$5,2,FALSE)</f>
        <v xml:space="preserve">FLD_DATA_ASCII </v>
      </c>
      <c r="M11" t="str">
        <f>VLOOKUP(B11,Dictionary!$J$2:$K$11,2,FALSE)</f>
        <v xml:space="preserve">FLD_LENGTH_NO </v>
      </c>
      <c r="N11" t="str">
        <f>VLOOKUP(E11,Dictionary!$J$2:$K$11,2,FALSE)</f>
        <v xml:space="preserve">FLD_LENGTH_NO </v>
      </c>
      <c r="O11" t="str">
        <f t="shared" si="0"/>
        <v>Insert into UFMT_FIELD_FORMAT (FIELD_ID, LENGTH_TYPE, LENGTH, DATA_TYPE, FIELD_TYPE, PSYMBOL, PSIDE, DESCRIPTION) Values ('8', '0', '4', '0', '0', '0', 'L', '004 Fix Padded L0');</v>
      </c>
      <c r="P11" t="str">
        <f t="shared" si="1"/>
        <v>Update UFMT_FIELD_FORMAT Set (LENGTH_TYPE, LENGTH, DATA_TYPE, FIELD_TYPE, PSYMBOL, PSIDE, DESCRIPTION) = (Select '0', '4', '0', '0', '0', 'L', '004 Fix Padded L0' From Dual) Where FIELD_ID = '8';</v>
      </c>
    </row>
    <row r="12" spans="1:16" ht="14.5" customHeight="1" x14ac:dyDescent="0.35">
      <c r="A12" t="s">
        <v>35</v>
      </c>
      <c r="B12" t="s">
        <v>13</v>
      </c>
      <c r="C12" t="s">
        <v>17</v>
      </c>
      <c r="D12" t="s">
        <v>13</v>
      </c>
      <c r="E12" t="s">
        <v>13</v>
      </c>
      <c r="F12" s="2" t="s">
        <v>13</v>
      </c>
      <c r="G12" s="2" t="s">
        <v>1337</v>
      </c>
      <c r="H12" s="2" t="s">
        <v>1343</v>
      </c>
      <c r="I12" s="2"/>
      <c r="K12" s="2"/>
      <c r="L12" t="str">
        <f>VLOOKUP(D12,Dictionary!$M$2:$N$5,2,FALSE)</f>
        <v xml:space="preserve">FLD_DATA_ASCII </v>
      </c>
      <c r="M12" t="str">
        <f>VLOOKUP(B12,Dictionary!$J$2:$K$11,2,FALSE)</f>
        <v xml:space="preserve">FLD_LENGTH_NO </v>
      </c>
      <c r="N12" t="str">
        <f>VLOOKUP(E12,Dictionary!$J$2:$K$11,2,FALSE)</f>
        <v xml:space="preserve">FLD_LENGTH_NO </v>
      </c>
      <c r="O12" t="str">
        <f t="shared" si="0"/>
        <v>Insert into UFMT_FIELD_FORMAT (FIELD_ID, LENGTH_TYPE, LENGTH, DATA_TYPE, FIELD_TYPE, PSYMBOL, PSIDE, DESCRIPTION) Values ('9', '0', '3', '0', '0', '0', 'L', '003 Fix Padded L0');</v>
      </c>
      <c r="P12" t="str">
        <f t="shared" si="1"/>
        <v>Update UFMT_FIELD_FORMAT Set (LENGTH_TYPE, LENGTH, DATA_TYPE, FIELD_TYPE, PSYMBOL, PSIDE, DESCRIPTION) = (Select '0', '3', '0', '0', '0', 'L', '003 Fix Padded L0' From Dual) Where FIELD_ID = '9';</v>
      </c>
    </row>
    <row r="13" spans="1:16" ht="14.5" customHeight="1" x14ac:dyDescent="0.35">
      <c r="A13" t="s">
        <v>37</v>
      </c>
      <c r="B13" t="s">
        <v>13</v>
      </c>
      <c r="C13" t="s">
        <v>77</v>
      </c>
      <c r="D13" t="s">
        <v>13</v>
      </c>
      <c r="E13" t="s">
        <v>13</v>
      </c>
      <c r="F13" s="2" t="s">
        <v>7</v>
      </c>
      <c r="G13" s="2" t="s">
        <v>1344</v>
      </c>
      <c r="H13" s="2" t="s">
        <v>1345</v>
      </c>
      <c r="I13" s="2"/>
      <c r="K13" s="2"/>
      <c r="L13" t="str">
        <f>VLOOKUP(D13,Dictionary!$M$2:$N$5,2,FALSE)</f>
        <v xml:space="preserve">FLD_DATA_ASCII </v>
      </c>
      <c r="M13" t="str">
        <f>VLOOKUP(B13,Dictionary!$J$2:$K$11,2,FALSE)</f>
        <v xml:space="preserve">FLD_LENGTH_NO </v>
      </c>
      <c r="N13" t="str">
        <f>VLOOKUP(E13,Dictionary!$J$2:$K$11,2,FALSE)</f>
        <v xml:space="preserve">FLD_LENGTH_NO </v>
      </c>
      <c r="O13" t="str">
        <f t="shared" si="0"/>
        <v>Insert into UFMT_FIELD_FORMAT (FIELD_ID, LENGTH_TYPE, LENGTH, DATA_TYPE, FIELD_TYPE, PSYMBOL, PSIDE, DESCRIPTION) Values ('10', '0', '24', '0', '0', ' ', 'R', '024 Fix Padded R ');</v>
      </c>
      <c r="P13" t="str">
        <f t="shared" si="1"/>
        <v>Update UFMT_FIELD_FORMAT Set (LENGTH_TYPE, LENGTH, DATA_TYPE, FIELD_TYPE, PSYMBOL, PSIDE, DESCRIPTION) = (Select '0', '24', '0', '0', ' ', 'R', '024 Fix Padded R ' From Dual) Where FIELD_ID = '10';</v>
      </c>
    </row>
    <row r="14" spans="1:16" ht="14.5" customHeight="1" x14ac:dyDescent="0.35">
      <c r="A14" t="s">
        <v>40</v>
      </c>
      <c r="B14" t="s">
        <v>12</v>
      </c>
      <c r="C14" t="s">
        <v>40</v>
      </c>
      <c r="D14" t="s">
        <v>13</v>
      </c>
      <c r="E14" t="s">
        <v>13</v>
      </c>
      <c r="F14" s="2"/>
      <c r="G14" s="2"/>
      <c r="H14" s="2" t="s">
        <v>1346</v>
      </c>
      <c r="I14" s="2"/>
      <c r="K14" s="2"/>
      <c r="L14" t="str">
        <f>VLOOKUP(D14,Dictionary!$M$2:$N$5,2,FALSE)</f>
        <v xml:space="preserve">FLD_DATA_ASCII </v>
      </c>
      <c r="M14" t="str">
        <f>VLOOKUP(B14,Dictionary!$J$2:$K$11,2,FALSE)</f>
        <v xml:space="preserve">FLD_LENGTH_LLA </v>
      </c>
      <c r="N14" t="str">
        <f>VLOOKUP(E14,Dictionary!$J$2:$K$11,2,FALSE)</f>
        <v xml:space="preserve">FLD_LENGTH_NO </v>
      </c>
      <c r="O14" t="str">
        <f t="shared" si="0"/>
        <v>Insert into UFMT_FIELD_FORMAT (FIELD_ID, LENGTH_TYPE, LENGTH, DATA_TYPE, FIELD_TYPE, PSYMBOL, PSIDE, DESCRIPTION) Values ('11', '1', '11', '0', '0', '', '', '011 LLA ');</v>
      </c>
      <c r="P14" t="str">
        <f t="shared" si="1"/>
        <v>Update UFMT_FIELD_FORMAT Set (LENGTH_TYPE, LENGTH, DATA_TYPE, FIELD_TYPE, PSYMBOL, PSIDE, DESCRIPTION) = (Select '1', '11', '0', '0', '', '', '011 LLA ' From Dual) Where FIELD_ID = '11';</v>
      </c>
    </row>
    <row r="15" spans="1:16" ht="14.5" customHeight="1" x14ac:dyDescent="0.35">
      <c r="A15" t="s">
        <v>42</v>
      </c>
      <c r="B15" t="s">
        <v>12</v>
      </c>
      <c r="C15" t="s">
        <v>99</v>
      </c>
      <c r="D15" t="s">
        <v>13</v>
      </c>
      <c r="E15" t="s">
        <v>13</v>
      </c>
      <c r="F15" s="2"/>
      <c r="G15" s="2"/>
      <c r="H15" s="2" t="s">
        <v>1347</v>
      </c>
      <c r="I15" s="2"/>
      <c r="K15" s="2"/>
      <c r="L15" t="str">
        <f>VLOOKUP(D15,Dictionary!$M$2:$N$5,2,FALSE)</f>
        <v xml:space="preserve">FLD_DATA_ASCII </v>
      </c>
      <c r="M15" t="str">
        <f>VLOOKUP(B15,Dictionary!$J$2:$K$11,2,FALSE)</f>
        <v xml:space="preserve">FLD_LENGTH_LLA </v>
      </c>
      <c r="N15" t="str">
        <f>VLOOKUP(E15,Dictionary!$J$2:$K$11,2,FALSE)</f>
        <v xml:space="preserve">FLD_LENGTH_NO </v>
      </c>
      <c r="O15" t="str">
        <f t="shared" si="0"/>
        <v>Insert into UFMT_FIELD_FORMAT (FIELD_ID, LENGTH_TYPE, LENGTH, DATA_TYPE, FIELD_TYPE, PSYMBOL, PSIDE, DESCRIPTION) Values ('12', '1', '37', '0', '0', '', '', '037 LLA');</v>
      </c>
      <c r="P15" t="str">
        <f t="shared" si="1"/>
        <v>Update UFMT_FIELD_FORMAT Set (LENGTH_TYPE, LENGTH, DATA_TYPE, FIELD_TYPE, PSYMBOL, PSIDE, DESCRIPTION) = (Select '1', '37', '0', '0', '', '', '037 LLA' From Dual) Where FIELD_ID = '12';</v>
      </c>
    </row>
    <row r="16" spans="1:16" ht="14.5" customHeight="1" x14ac:dyDescent="0.35">
      <c r="A16" t="s">
        <v>44</v>
      </c>
      <c r="B16" t="s">
        <v>13</v>
      </c>
      <c r="C16" t="s">
        <v>42</v>
      </c>
      <c r="D16" t="s">
        <v>13</v>
      </c>
      <c r="E16" t="s">
        <v>13</v>
      </c>
      <c r="F16" s="2" t="s">
        <v>7</v>
      </c>
      <c r="G16" s="2" t="s">
        <v>1344</v>
      </c>
      <c r="H16" s="2" t="s">
        <v>1348</v>
      </c>
      <c r="I16" s="2"/>
      <c r="K16" s="2"/>
      <c r="L16" t="str">
        <f>VLOOKUP(D16,Dictionary!$M$2:$N$5,2,FALSE)</f>
        <v xml:space="preserve">FLD_DATA_ASCII </v>
      </c>
      <c r="M16" t="str">
        <f>VLOOKUP(B16,Dictionary!$J$2:$K$11,2,FALSE)</f>
        <v xml:space="preserve">FLD_LENGTH_NO </v>
      </c>
      <c r="N16" t="str">
        <f>VLOOKUP(E16,Dictionary!$J$2:$K$11,2,FALSE)</f>
        <v xml:space="preserve">FLD_LENGTH_NO </v>
      </c>
      <c r="O16" t="str">
        <f t="shared" si="0"/>
        <v>Insert into UFMT_FIELD_FORMAT (FIELD_ID, LENGTH_TYPE, LENGTH, DATA_TYPE, FIELD_TYPE, PSYMBOL, PSIDE, DESCRIPTION) Values ('13', '0', '12', '0', '0', ' ', 'R', '012 Fix Padded R');</v>
      </c>
      <c r="P16" t="str">
        <f t="shared" si="1"/>
        <v>Update UFMT_FIELD_FORMAT Set (LENGTH_TYPE, LENGTH, DATA_TYPE, FIELD_TYPE, PSYMBOL, PSIDE, DESCRIPTION) = (Select '0', '12', '0', '0', ' ', 'R', '012 Fix Padded R' From Dual) Where FIELD_ID = '13';</v>
      </c>
    </row>
    <row r="17" spans="1:16" ht="14.5" customHeight="1" x14ac:dyDescent="0.35">
      <c r="A17" t="s">
        <v>47</v>
      </c>
      <c r="B17" t="s">
        <v>13</v>
      </c>
      <c r="C17" t="s">
        <v>17</v>
      </c>
      <c r="D17" t="s">
        <v>13</v>
      </c>
      <c r="E17" t="s">
        <v>13</v>
      </c>
      <c r="F17" s="2" t="s">
        <v>13</v>
      </c>
      <c r="G17" s="2" t="s">
        <v>1337</v>
      </c>
      <c r="H17" s="2" t="s">
        <v>1349</v>
      </c>
      <c r="I17" s="2"/>
      <c r="K17" s="2"/>
      <c r="L17" t="str">
        <f>VLOOKUP(D17,Dictionary!$M$2:$N$5,2,FALSE)</f>
        <v xml:space="preserve">FLD_DATA_ASCII </v>
      </c>
      <c r="M17" t="str">
        <f>VLOOKUP(B17,Dictionary!$J$2:$K$11,2,FALSE)</f>
        <v xml:space="preserve">FLD_LENGTH_NO </v>
      </c>
      <c r="N17" t="str">
        <f>VLOOKUP(E17,Dictionary!$J$2:$K$11,2,FALSE)</f>
        <v xml:space="preserve">FLD_LENGTH_NO </v>
      </c>
      <c r="O17" t="str">
        <f t="shared" si="0"/>
        <v>Insert into UFMT_FIELD_FORMAT (FIELD_ID, LENGTH_TYPE, LENGTH, DATA_TYPE, FIELD_TYPE, PSYMBOL, PSIDE, DESCRIPTION) Values ('14', '0', '3', '0', '0', '0', 'L', '003 Fix Padded L');</v>
      </c>
      <c r="P17" t="str">
        <f t="shared" si="1"/>
        <v>Update UFMT_FIELD_FORMAT Set (LENGTH_TYPE, LENGTH, DATA_TYPE, FIELD_TYPE, PSYMBOL, PSIDE, DESCRIPTION) = (Select '0', '3', '0', '0', '0', 'L', '003 Fix Padded L' From Dual) Where FIELD_ID = '14';</v>
      </c>
    </row>
    <row r="18" spans="1:16" ht="14.5" customHeight="1" x14ac:dyDescent="0.35">
      <c r="A18" t="s">
        <v>50</v>
      </c>
      <c r="B18" t="s">
        <v>13</v>
      </c>
      <c r="C18" t="s">
        <v>32</v>
      </c>
      <c r="D18" t="s">
        <v>13</v>
      </c>
      <c r="E18" t="s">
        <v>13</v>
      </c>
      <c r="F18" s="2" t="s">
        <v>7</v>
      </c>
      <c r="G18" s="2" t="s">
        <v>1344</v>
      </c>
      <c r="H18" s="2" t="s">
        <v>1350</v>
      </c>
      <c r="I18" s="2"/>
      <c r="K18" s="2"/>
      <c r="L18" t="str">
        <f>VLOOKUP(D18,Dictionary!$M$2:$N$5,2,FALSE)</f>
        <v xml:space="preserve">FLD_DATA_ASCII </v>
      </c>
      <c r="M18" t="str">
        <f>VLOOKUP(B18,Dictionary!$J$2:$K$11,2,FALSE)</f>
        <v xml:space="preserve">FLD_LENGTH_NO </v>
      </c>
      <c r="N18" t="str">
        <f>VLOOKUP(E18,Dictionary!$J$2:$K$11,2,FALSE)</f>
        <v xml:space="preserve">FLD_LENGTH_NO </v>
      </c>
      <c r="O18" t="str">
        <f t="shared" si="0"/>
        <v>Insert into UFMT_FIELD_FORMAT (FIELD_ID, LENGTH_TYPE, LENGTH, DATA_TYPE, FIELD_TYPE, PSYMBOL, PSIDE, DESCRIPTION) Values ('15', '0', '8', '0', '0', ' ', 'R', '008 Fix Padded R');</v>
      </c>
      <c r="P18" t="str">
        <f t="shared" si="1"/>
        <v>Update UFMT_FIELD_FORMAT Set (LENGTH_TYPE, LENGTH, DATA_TYPE, FIELD_TYPE, PSYMBOL, PSIDE, DESCRIPTION) = (Select '0', '8', '0', '0', ' ', 'R', '008 Fix Padded R' From Dual) Where FIELD_ID = '15';</v>
      </c>
    </row>
    <row r="19" spans="1:16" x14ac:dyDescent="0.35">
      <c r="A19" t="s">
        <v>53</v>
      </c>
      <c r="B19" t="s">
        <v>13</v>
      </c>
      <c r="C19" t="s">
        <v>50</v>
      </c>
      <c r="D19" t="s">
        <v>13</v>
      </c>
      <c r="E19" t="s">
        <v>13</v>
      </c>
      <c r="F19" s="2" t="s">
        <v>7</v>
      </c>
      <c r="G19" s="2" t="s">
        <v>1344</v>
      </c>
      <c r="H19" s="2" t="s">
        <v>1350</v>
      </c>
      <c r="I19" s="2"/>
      <c r="K19" s="2"/>
      <c r="L19" t="str">
        <f>VLOOKUP(D19,Dictionary!$M$2:$N$5,2,FALSE)</f>
        <v xml:space="preserve">FLD_DATA_ASCII </v>
      </c>
      <c r="M19" t="str">
        <f>VLOOKUP(B19,Dictionary!$J$2:$K$11,2,FALSE)</f>
        <v xml:space="preserve">FLD_LENGTH_NO </v>
      </c>
      <c r="N19" t="str">
        <f>VLOOKUP(E19,Dictionary!$J$2:$K$11,2,FALSE)</f>
        <v xml:space="preserve">FLD_LENGTH_NO </v>
      </c>
      <c r="O19" t="str">
        <f t="shared" si="0"/>
        <v>Insert into UFMT_FIELD_FORMAT (FIELD_ID, LENGTH_TYPE, LENGTH, DATA_TYPE, FIELD_TYPE, PSYMBOL, PSIDE, DESCRIPTION) Values ('16', '0', '15', '0', '0', ' ', 'R', '008 Fix Padded R');</v>
      </c>
      <c r="P19" t="str">
        <f t="shared" si="1"/>
        <v>Update UFMT_FIELD_FORMAT Set (LENGTH_TYPE, LENGTH, DATA_TYPE, FIELD_TYPE, PSYMBOL, PSIDE, DESCRIPTION) = (Select '0', '15', '0', '0', ' ', 'R', '008 Fix Padded R' From Dual) Where FIELD_ID = '16';</v>
      </c>
    </row>
    <row r="20" spans="1:16" x14ac:dyDescent="0.35">
      <c r="A20" t="s">
        <v>56</v>
      </c>
      <c r="B20" t="s">
        <v>12</v>
      </c>
      <c r="C20" t="s">
        <v>772</v>
      </c>
      <c r="D20" t="s">
        <v>13</v>
      </c>
      <c r="E20" t="s">
        <v>13</v>
      </c>
      <c r="F20" s="2"/>
      <c r="G20" s="2"/>
      <c r="H20" s="2" t="s">
        <v>1351</v>
      </c>
      <c r="I20" s="2"/>
      <c r="K20" s="2"/>
      <c r="L20" t="str">
        <f>VLOOKUP(D20,Dictionary!$M$2:$N$5,2,FALSE)</f>
        <v xml:space="preserve">FLD_DATA_ASCII </v>
      </c>
      <c r="M20" t="str">
        <f>VLOOKUP(B20,Dictionary!$J$2:$K$11,2,FALSE)</f>
        <v xml:space="preserve">FLD_LENGTH_LLA </v>
      </c>
      <c r="N20" t="str">
        <f>VLOOKUP(E20,Dictionary!$J$2:$K$11,2,FALSE)</f>
        <v xml:space="preserve">FLD_LENGTH_NO </v>
      </c>
      <c r="O20" t="str">
        <f t="shared" si="0"/>
        <v>Insert into UFMT_FIELD_FORMAT (FIELD_ID, LENGTH_TYPE, LENGTH, DATA_TYPE, FIELD_TYPE, PSYMBOL, PSIDE, DESCRIPTION) Values ('17', '1', '99', '0', '0', '', '', '099 Var LLA');</v>
      </c>
      <c r="P20" t="str">
        <f t="shared" si="1"/>
        <v>Update UFMT_FIELD_FORMAT Set (LENGTH_TYPE, LENGTH, DATA_TYPE, FIELD_TYPE, PSYMBOL, PSIDE, DESCRIPTION) = (Select '1', '99', '0', '0', '', '', '099 Var LLA' From Dual) Where FIELD_ID = '17';</v>
      </c>
    </row>
    <row r="21" spans="1:16" x14ac:dyDescent="0.35">
      <c r="A21" t="s">
        <v>59</v>
      </c>
      <c r="B21" t="s">
        <v>15</v>
      </c>
      <c r="C21" t="s">
        <v>399</v>
      </c>
      <c r="D21" t="s">
        <v>13</v>
      </c>
      <c r="E21" t="s">
        <v>13</v>
      </c>
      <c r="F21" s="2"/>
      <c r="G21" s="2"/>
      <c r="H21" s="2" t="s">
        <v>1352</v>
      </c>
      <c r="I21" s="2"/>
      <c r="K21" s="2"/>
      <c r="L21" t="str">
        <f>VLOOKUP(D21,Dictionary!$M$2:$N$5,2,FALSE)</f>
        <v xml:space="preserve">FLD_DATA_ASCII </v>
      </c>
      <c r="M21" t="str">
        <f>VLOOKUP(B21,Dictionary!$J$2:$K$11,2,FALSE)</f>
        <v xml:space="preserve">FLD_LENGTH_LLLA </v>
      </c>
      <c r="N21" t="str">
        <f>VLOOKUP(E21,Dictionary!$J$2:$K$11,2,FALSE)</f>
        <v xml:space="preserve">FLD_LENGTH_NO </v>
      </c>
      <c r="O21" t="str">
        <f t="shared" si="0"/>
        <v>Insert into UFMT_FIELD_FORMAT (FIELD_ID, LENGTH_TYPE, LENGTH, DATA_TYPE, FIELD_TYPE, PSYMBOL, PSIDE, DESCRIPTION) Values ('18', '2', '204', '0', '0', '', '', '204 Var LLLA');</v>
      </c>
      <c r="P21" t="str">
        <f t="shared" si="1"/>
        <v>Update UFMT_FIELD_FORMAT Set (LENGTH_TYPE, LENGTH, DATA_TYPE, FIELD_TYPE, PSYMBOL, PSIDE, DESCRIPTION) = (Select '2', '204', '0', '0', '', '', '204 Var LLLA' From Dual) Where FIELD_ID = '18';</v>
      </c>
    </row>
    <row r="22" spans="1:16" x14ac:dyDescent="0.35">
      <c r="A22" t="s">
        <v>62</v>
      </c>
      <c r="B22" t="s">
        <v>12</v>
      </c>
      <c r="C22" t="s">
        <v>93</v>
      </c>
      <c r="D22" t="s">
        <v>13</v>
      </c>
      <c r="E22" t="s">
        <v>13</v>
      </c>
      <c r="F22" s="2"/>
      <c r="G22" s="2"/>
      <c r="H22" s="2" t="s">
        <v>1353</v>
      </c>
      <c r="I22" s="2"/>
      <c r="K22" s="2"/>
      <c r="L22" t="str">
        <f>VLOOKUP(D22,Dictionary!$M$2:$N$5,2,FALSE)</f>
        <v xml:space="preserve">FLD_DATA_ASCII </v>
      </c>
      <c r="M22" t="str">
        <f>VLOOKUP(B22,Dictionary!$J$2:$K$11,2,FALSE)</f>
        <v xml:space="preserve">FLD_LENGTH_LLA </v>
      </c>
      <c r="N22" t="str">
        <f>VLOOKUP(E22,Dictionary!$J$2:$K$11,2,FALSE)</f>
        <v xml:space="preserve">FLD_LENGTH_NO </v>
      </c>
      <c r="O22" t="str">
        <f t="shared" si="0"/>
        <v>Insert into UFMT_FIELD_FORMAT (FIELD_ID, LENGTH_TYPE, LENGTH, DATA_TYPE, FIELD_TYPE, PSYMBOL, PSIDE, DESCRIPTION) Values ('19', '1', '35', '0', '0', '', '', '035 Var LLA');</v>
      </c>
      <c r="P22" t="str">
        <f t="shared" si="1"/>
        <v>Update UFMT_FIELD_FORMAT Set (LENGTH_TYPE, LENGTH, DATA_TYPE, FIELD_TYPE, PSYMBOL, PSIDE, DESCRIPTION) = (Select '1', '35', '0', '0', '', '', '035 Var LLA' From Dual) Where FIELD_ID = '19';</v>
      </c>
    </row>
    <row r="23" spans="1:16" x14ac:dyDescent="0.35">
      <c r="A23" t="s">
        <v>65</v>
      </c>
      <c r="B23" t="s">
        <v>15</v>
      </c>
      <c r="C23" t="s">
        <v>1354</v>
      </c>
      <c r="D23" t="s">
        <v>13</v>
      </c>
      <c r="E23" t="s">
        <v>13</v>
      </c>
      <c r="F23" s="2"/>
      <c r="G23" s="2"/>
      <c r="H23" s="2" t="s">
        <v>1355</v>
      </c>
      <c r="I23" s="2"/>
      <c r="K23" s="2"/>
      <c r="L23" t="str">
        <f>VLOOKUP(D23,Dictionary!$M$2:$N$5,2,FALSE)</f>
        <v xml:space="preserve">FLD_DATA_ASCII </v>
      </c>
      <c r="M23" t="str">
        <f>VLOOKUP(B23,Dictionary!$J$2:$K$11,2,FALSE)</f>
        <v xml:space="preserve">FLD_LENGTH_LLLA </v>
      </c>
      <c r="N23" t="str">
        <f>VLOOKUP(E23,Dictionary!$J$2:$K$11,2,FALSE)</f>
        <v xml:space="preserve">FLD_LENGTH_NO </v>
      </c>
      <c r="O23" t="str">
        <f t="shared" si="0"/>
        <v>Insert into UFMT_FIELD_FORMAT (FIELD_ID, LENGTH_TYPE, LENGTH, DATA_TYPE, FIELD_TYPE, PSYMBOL, PSIDE, DESCRIPTION) Values ('20', '2', '999', '0', '0', '', '', '999 Var LLLA');</v>
      </c>
      <c r="P23" t="str">
        <f t="shared" si="1"/>
        <v>Update UFMT_FIELD_FORMAT Set (LENGTH_TYPE, LENGTH, DATA_TYPE, FIELD_TYPE, PSYMBOL, PSIDE, DESCRIPTION) = (Select '2', '999', '0', '0', '', '', '999 Var LLLA' From Dual) Where FIELD_ID = '20';</v>
      </c>
    </row>
    <row r="24" spans="1:16" x14ac:dyDescent="0.35">
      <c r="A24" t="s">
        <v>68</v>
      </c>
      <c r="B24" t="s">
        <v>12</v>
      </c>
      <c r="C24" t="s">
        <v>40</v>
      </c>
      <c r="D24" t="s">
        <v>13</v>
      </c>
      <c r="E24" t="s">
        <v>13</v>
      </c>
      <c r="F24" s="2"/>
      <c r="G24" s="2"/>
      <c r="H24" s="2" t="s">
        <v>1356</v>
      </c>
      <c r="I24" s="2"/>
      <c r="K24" s="2"/>
      <c r="L24" t="str">
        <f>VLOOKUP(D24,Dictionary!$M$2:$N$5,2,FALSE)</f>
        <v xml:space="preserve">FLD_DATA_ASCII </v>
      </c>
      <c r="M24" t="str">
        <f>VLOOKUP(B24,Dictionary!$J$2:$K$11,2,FALSE)</f>
        <v xml:space="preserve">FLD_LENGTH_LLA </v>
      </c>
      <c r="N24" t="str">
        <f>VLOOKUP(E24,Dictionary!$J$2:$K$11,2,FALSE)</f>
        <v xml:space="preserve">FLD_LENGTH_NO </v>
      </c>
      <c r="O24" t="str">
        <f t="shared" si="0"/>
        <v>Insert into UFMT_FIELD_FORMAT (FIELD_ID, LENGTH_TYPE, LENGTH, DATA_TYPE, FIELD_TYPE, PSYMBOL, PSIDE, DESCRIPTION) Values ('21', '1', '11', '0', '0', '', '', '011 Var LLA');</v>
      </c>
      <c r="P24" t="str">
        <f t="shared" si="1"/>
        <v>Update UFMT_FIELD_FORMAT Set (LENGTH_TYPE, LENGTH, DATA_TYPE, FIELD_TYPE, PSYMBOL, PSIDE, DESCRIPTION) = (Select '1', '11', '0', '0', '', '', '011 Var LLA' From Dual) Where FIELD_ID = '21';</v>
      </c>
    </row>
    <row r="25" spans="1:16" x14ac:dyDescent="0.35">
      <c r="A25" t="s">
        <v>71</v>
      </c>
      <c r="B25" t="s">
        <v>12</v>
      </c>
      <c r="C25" t="s">
        <v>88</v>
      </c>
      <c r="D25" t="s">
        <v>13</v>
      </c>
      <c r="E25" t="s">
        <v>13</v>
      </c>
      <c r="F25" s="2"/>
      <c r="G25" s="2"/>
      <c r="H25" s="2" t="s">
        <v>1357</v>
      </c>
      <c r="I25" s="2"/>
      <c r="K25" s="2"/>
      <c r="L25" t="str">
        <f>VLOOKUP(D25,Dictionary!$M$2:$N$5,2,FALSE)</f>
        <v xml:space="preserve">FLD_DATA_ASCII </v>
      </c>
      <c r="M25" t="str">
        <f>VLOOKUP(B25,Dictionary!$J$2:$K$11,2,FALSE)</f>
        <v xml:space="preserve">FLD_LENGTH_LLA </v>
      </c>
      <c r="N25" t="str">
        <f>VLOOKUP(E25,Dictionary!$J$2:$K$11,2,FALSE)</f>
        <v xml:space="preserve">FLD_LENGTH_NO </v>
      </c>
      <c r="O25" t="str">
        <f t="shared" si="0"/>
        <v>Insert into UFMT_FIELD_FORMAT (FIELD_ID, LENGTH_TYPE, LENGTH, DATA_TYPE, FIELD_TYPE, PSYMBOL, PSIDE, DESCRIPTION) Values ('22', '1', '28', '0', '0', '', '', '028 Var LLA');</v>
      </c>
      <c r="P25" t="str">
        <f t="shared" si="1"/>
        <v>Update UFMT_FIELD_FORMAT Set (LENGTH_TYPE, LENGTH, DATA_TYPE, FIELD_TYPE, PSYMBOL, PSIDE, DESCRIPTION) = (Select '1', '28', '0', '0', '', '', '028 Var LLA' From Dual) Where FIELD_ID = '22';</v>
      </c>
    </row>
    <row r="26" spans="1:16" x14ac:dyDescent="0.35">
      <c r="A26" t="s">
        <v>74</v>
      </c>
      <c r="B26" t="s">
        <v>13</v>
      </c>
      <c r="C26" t="s">
        <v>12</v>
      </c>
      <c r="D26" t="s">
        <v>13</v>
      </c>
      <c r="E26" t="s">
        <v>13</v>
      </c>
      <c r="F26" s="2" t="s">
        <v>13</v>
      </c>
      <c r="G26" s="2" t="s">
        <v>1337</v>
      </c>
      <c r="H26" s="2" t="s">
        <v>1358</v>
      </c>
      <c r="I26" s="2"/>
      <c r="K26" s="2"/>
      <c r="L26" t="str">
        <f>VLOOKUP(D26,Dictionary!$M$2:$N$5,2,FALSE)</f>
        <v xml:space="preserve">FLD_DATA_ASCII </v>
      </c>
      <c r="M26" t="str">
        <f>VLOOKUP(B26,Dictionary!$J$2:$K$11,2,FALSE)</f>
        <v xml:space="preserve">FLD_LENGTH_NO </v>
      </c>
      <c r="N26" t="str">
        <f>VLOOKUP(E26,Dictionary!$J$2:$K$11,2,FALSE)</f>
        <v xml:space="preserve">FLD_LENGTH_NO </v>
      </c>
      <c r="O26" t="str">
        <f t="shared" si="0"/>
        <v>Insert into UFMT_FIELD_FORMAT (FIELD_ID, LENGTH_TYPE, LENGTH, DATA_TYPE, FIELD_TYPE, PSYMBOL, PSIDE, DESCRIPTION) Values ('23', '0', '1', '0', '0', '0', 'L', '1 Fix Padded L0');</v>
      </c>
      <c r="P26" t="str">
        <f t="shared" si="1"/>
        <v>Update UFMT_FIELD_FORMAT Set (LENGTH_TYPE, LENGTH, DATA_TYPE, FIELD_TYPE, PSYMBOL, PSIDE, DESCRIPTION) = (Select '0', '1', '0', '0', '0', 'L', '1 Fix Padded L0' From Dual) Where FIELD_ID = '23';</v>
      </c>
    </row>
    <row r="27" spans="1:16" x14ac:dyDescent="0.35">
      <c r="A27" t="s">
        <v>77</v>
      </c>
      <c r="B27" t="s">
        <v>13</v>
      </c>
      <c r="C27" t="s">
        <v>15</v>
      </c>
      <c r="D27" t="s">
        <v>13</v>
      </c>
      <c r="E27" t="s">
        <v>13</v>
      </c>
      <c r="F27" s="2" t="s">
        <v>13</v>
      </c>
      <c r="G27" s="2" t="s">
        <v>1337</v>
      </c>
      <c r="H27" s="2" t="s">
        <v>1359</v>
      </c>
      <c r="I27" s="2"/>
      <c r="K27" s="2"/>
      <c r="L27" t="str">
        <f>VLOOKUP(D27,Dictionary!$M$2:$N$5,2,FALSE)</f>
        <v xml:space="preserve">FLD_DATA_ASCII </v>
      </c>
      <c r="M27" t="str">
        <f>VLOOKUP(B27,Dictionary!$J$2:$K$11,2,FALSE)</f>
        <v xml:space="preserve">FLD_LENGTH_NO </v>
      </c>
      <c r="N27" t="str">
        <f>VLOOKUP(E27,Dictionary!$J$2:$K$11,2,FALSE)</f>
        <v xml:space="preserve">FLD_LENGTH_NO </v>
      </c>
      <c r="O27" t="str">
        <f t="shared" si="0"/>
        <v>Insert into UFMT_FIELD_FORMAT (FIELD_ID, LENGTH_TYPE, LENGTH, DATA_TYPE, FIELD_TYPE, PSYMBOL, PSIDE, DESCRIPTION) Values ('24', '0', '2', '0', '0', '0', 'L', '02 Fix Padded L0');</v>
      </c>
      <c r="P27" t="str">
        <f t="shared" si="1"/>
        <v>Update UFMT_FIELD_FORMAT Set (LENGTH_TYPE, LENGTH, DATA_TYPE, FIELD_TYPE, PSYMBOL, PSIDE, DESCRIPTION) = (Select '0', '2', '0', '0', '0', 'L', '02 Fix Padded L0' From Dual) Where FIELD_ID = '24';</v>
      </c>
    </row>
    <row r="28" spans="1:16" x14ac:dyDescent="0.35">
      <c r="A28" t="s">
        <v>72</v>
      </c>
      <c r="B28" t="s">
        <v>13</v>
      </c>
      <c r="C28" t="s">
        <v>37</v>
      </c>
      <c r="D28" t="s">
        <v>13</v>
      </c>
      <c r="E28" t="s">
        <v>13</v>
      </c>
      <c r="F28" s="2" t="s">
        <v>13</v>
      </c>
      <c r="G28" s="2" t="s">
        <v>1337</v>
      </c>
      <c r="H28" s="2" t="s">
        <v>1360</v>
      </c>
      <c r="I28" s="2"/>
      <c r="K28" s="2"/>
      <c r="L28" t="str">
        <f>VLOOKUP(D28,Dictionary!$M$2:$N$5,2,FALSE)</f>
        <v xml:space="preserve">FLD_DATA_ASCII </v>
      </c>
      <c r="M28" t="str">
        <f>VLOOKUP(B28,Dictionary!$J$2:$K$11,2,FALSE)</f>
        <v xml:space="preserve">FLD_LENGTH_NO </v>
      </c>
      <c r="N28" t="str">
        <f>VLOOKUP(E28,Dictionary!$J$2:$K$11,2,FALSE)</f>
        <v xml:space="preserve">FLD_LENGTH_NO </v>
      </c>
      <c r="O28" t="str">
        <f t="shared" si="0"/>
        <v>Insert into UFMT_FIELD_FORMAT (FIELD_ID, LENGTH_TYPE, LENGTH, DATA_TYPE, FIELD_TYPE, PSYMBOL, PSIDE, DESCRIPTION) Values ('25', '0', '10', '0', '0', '0', 'L', '010 Fix Padded L0');</v>
      </c>
      <c r="P28" t="str">
        <f t="shared" si="1"/>
        <v>Update UFMT_FIELD_FORMAT Set (LENGTH_TYPE, LENGTH, DATA_TYPE, FIELD_TYPE, PSYMBOL, PSIDE, DESCRIPTION) = (Select '0', '10', '0', '0', '0', 'L', '010 Fix Padded L0' From Dual) Where FIELD_ID = '25';</v>
      </c>
    </row>
    <row r="29" spans="1:16" x14ac:dyDescent="0.35">
      <c r="A29" t="s">
        <v>82</v>
      </c>
      <c r="B29" t="s">
        <v>13</v>
      </c>
      <c r="C29" t="s">
        <v>117</v>
      </c>
      <c r="D29" t="s">
        <v>13</v>
      </c>
      <c r="E29" t="s">
        <v>13</v>
      </c>
      <c r="F29" s="2" t="s">
        <v>7</v>
      </c>
      <c r="G29" s="2" t="s">
        <v>1337</v>
      </c>
      <c r="H29" s="2" t="s">
        <v>1361</v>
      </c>
      <c r="I29" s="2"/>
      <c r="K29" s="2"/>
      <c r="L29" t="str">
        <f>VLOOKUP(D29,Dictionary!$M$2:$N$5,2,FALSE)</f>
        <v xml:space="preserve">FLD_DATA_ASCII </v>
      </c>
      <c r="M29" t="str">
        <f>VLOOKUP(B29,Dictionary!$J$2:$K$11,2,FALSE)</f>
        <v xml:space="preserve">FLD_LENGTH_NO </v>
      </c>
      <c r="N29" t="str">
        <f>VLOOKUP(E29,Dictionary!$J$2:$K$11,2,FALSE)</f>
        <v xml:space="preserve">FLD_LENGTH_NO </v>
      </c>
      <c r="O29" t="str">
        <f t="shared" si="0"/>
        <v>Insert into UFMT_FIELD_FORMAT (FIELD_ID, LENGTH_TYPE, LENGTH, DATA_TYPE, FIELD_TYPE, PSYMBOL, PSIDE, DESCRIPTION) Values ('26', '0', '40', '0', '0', ' ', 'L', '040 Fix Padded L');</v>
      </c>
      <c r="P29" t="str">
        <f t="shared" si="1"/>
        <v>Update UFMT_FIELD_FORMAT Set (LENGTH_TYPE, LENGTH, DATA_TYPE, FIELD_TYPE, PSYMBOL, PSIDE, DESCRIPTION) = (Select '0', '40', '0', '0', ' ', 'L', '040 Fix Padded L' From Dual) Where FIELD_ID = '26';</v>
      </c>
    </row>
    <row r="30" spans="1:16" x14ac:dyDescent="0.35">
      <c r="A30" t="s">
        <v>85</v>
      </c>
      <c r="B30" t="s">
        <v>13</v>
      </c>
      <c r="C30" t="s">
        <v>122</v>
      </c>
      <c r="D30" t="s">
        <v>13</v>
      </c>
      <c r="E30" t="s">
        <v>13</v>
      </c>
      <c r="F30" s="2" t="s">
        <v>7</v>
      </c>
      <c r="G30" s="2" t="s">
        <v>1344</v>
      </c>
      <c r="H30" s="2" t="s">
        <v>1362</v>
      </c>
      <c r="I30" s="2"/>
      <c r="K30" s="2"/>
      <c r="L30" t="str">
        <f>VLOOKUP(D30,Dictionary!$M$2:$N$5,2,FALSE)</f>
        <v xml:space="preserve">FLD_DATA_ASCII </v>
      </c>
      <c r="M30" t="str">
        <f>VLOOKUP(B30,Dictionary!$J$2:$K$11,2,FALSE)</f>
        <v xml:space="preserve">FLD_LENGTH_NO </v>
      </c>
      <c r="N30" t="str">
        <f>VLOOKUP(E30,Dictionary!$J$2:$K$11,2,FALSE)</f>
        <v xml:space="preserve">FLD_LENGTH_NO </v>
      </c>
      <c r="O30" t="str">
        <f t="shared" si="0"/>
        <v>Insert into UFMT_FIELD_FORMAT (FIELD_ID, LENGTH_TYPE, LENGTH, DATA_TYPE, FIELD_TYPE, PSYMBOL, PSIDE, DESCRIPTION) Values ('27', '0', '42', '0', '0', ' ', 'R', '042 Fix Padded R');</v>
      </c>
      <c r="P30" t="str">
        <f t="shared" si="1"/>
        <v>Update UFMT_FIELD_FORMAT Set (LENGTH_TYPE, LENGTH, DATA_TYPE, FIELD_TYPE, PSYMBOL, PSIDE, DESCRIPTION) = (Select '0', '42', '0', '0', ' ', 'R', '042 Fix Padded R' From Dual) Where FIELD_ID = '27';</v>
      </c>
    </row>
    <row r="31" spans="1:16" x14ac:dyDescent="0.35">
      <c r="A31" t="s">
        <v>88</v>
      </c>
      <c r="B31" t="s">
        <v>13</v>
      </c>
      <c r="C31" t="s">
        <v>35</v>
      </c>
      <c r="D31" t="s">
        <v>13</v>
      </c>
      <c r="E31" t="s">
        <v>13</v>
      </c>
      <c r="F31" s="2" t="s">
        <v>13</v>
      </c>
      <c r="G31" s="2" t="s">
        <v>1344</v>
      </c>
      <c r="H31" s="2" t="s">
        <v>1362</v>
      </c>
      <c r="I31" s="2"/>
      <c r="K31" s="2"/>
      <c r="L31" t="str">
        <f>VLOOKUP(D31,Dictionary!$M$2:$N$5,2,FALSE)</f>
        <v xml:space="preserve">FLD_DATA_ASCII </v>
      </c>
      <c r="M31" t="str">
        <f>VLOOKUP(B31,Dictionary!$J$2:$K$11,2,FALSE)</f>
        <v xml:space="preserve">FLD_LENGTH_NO </v>
      </c>
      <c r="N31" t="str">
        <f>VLOOKUP(E31,Dictionary!$J$2:$K$11,2,FALSE)</f>
        <v xml:space="preserve">FLD_LENGTH_NO </v>
      </c>
      <c r="O31" t="str">
        <f t="shared" si="0"/>
        <v>Insert into UFMT_FIELD_FORMAT (FIELD_ID, LENGTH_TYPE, LENGTH, DATA_TYPE, FIELD_TYPE, PSYMBOL, PSIDE, DESCRIPTION) Values ('28', '0', '9', '0', '0', '0', 'R', '042 Fix Padded R');</v>
      </c>
      <c r="P31" t="str">
        <f t="shared" si="1"/>
        <v>Update UFMT_FIELD_FORMAT Set (LENGTH_TYPE, LENGTH, DATA_TYPE, FIELD_TYPE, PSYMBOL, PSIDE, DESCRIPTION) = (Select '0', '9', '0', '0', '0', 'R', '042 Fix Padded R' From Dual) Where FIELD_ID = '28';</v>
      </c>
    </row>
    <row r="32" spans="1:16" x14ac:dyDescent="0.35">
      <c r="A32" t="s">
        <v>90</v>
      </c>
      <c r="B32" t="s">
        <v>12</v>
      </c>
      <c r="C32" t="s">
        <v>42</v>
      </c>
      <c r="D32" t="s">
        <v>13</v>
      </c>
      <c r="E32" t="s">
        <v>13</v>
      </c>
      <c r="F32" s="2"/>
      <c r="G32" s="2"/>
      <c r="H32" s="2" t="s">
        <v>1363</v>
      </c>
      <c r="I32" s="2"/>
      <c r="K32" s="2"/>
      <c r="L32" t="str">
        <f>VLOOKUP(D32,Dictionary!$M$2:$N$5,2,FALSE)</f>
        <v xml:space="preserve">FLD_DATA_ASCII </v>
      </c>
      <c r="M32" t="str">
        <f>VLOOKUP(B32,Dictionary!$J$2:$K$11,2,FALSE)</f>
        <v xml:space="preserve">FLD_LENGTH_LLA </v>
      </c>
      <c r="N32" t="str">
        <f>VLOOKUP(E32,Dictionary!$J$2:$K$11,2,FALSE)</f>
        <v xml:space="preserve">FLD_LENGTH_NO </v>
      </c>
      <c r="O32" t="str">
        <f t="shared" si="0"/>
        <v>Insert into UFMT_FIELD_FORMAT (FIELD_ID, LENGTH_TYPE, LENGTH, DATA_TYPE, FIELD_TYPE, PSYMBOL, PSIDE, DESCRIPTION) Values ('29', '1', '12', '0', '0', '', '', '012 LLA ');</v>
      </c>
      <c r="P32" t="str">
        <f t="shared" si="1"/>
        <v>Update UFMT_FIELD_FORMAT Set (LENGTH_TYPE, LENGTH, DATA_TYPE, FIELD_TYPE, PSYMBOL, PSIDE, DESCRIPTION) = (Select '1', '12', '0', '0', '', '', '012 LLA ' From Dual) Where FIELD_ID = '29';</v>
      </c>
    </row>
    <row r="33" spans="1:16" x14ac:dyDescent="0.35">
      <c r="A33" t="s">
        <v>92</v>
      </c>
      <c r="B33" t="s">
        <v>13</v>
      </c>
      <c r="C33" t="s">
        <v>117</v>
      </c>
      <c r="D33" t="s">
        <v>13</v>
      </c>
      <c r="E33" t="s">
        <v>13</v>
      </c>
      <c r="F33" s="2" t="s">
        <v>7</v>
      </c>
      <c r="G33" s="2" t="s">
        <v>1344</v>
      </c>
      <c r="H33" s="2" t="s">
        <v>1364</v>
      </c>
      <c r="I33" s="2"/>
      <c r="K33" s="2"/>
      <c r="L33" t="str">
        <f>VLOOKUP(D33,Dictionary!$M$2:$N$5,2,FALSE)</f>
        <v xml:space="preserve">FLD_DATA_ASCII </v>
      </c>
      <c r="M33" t="str">
        <f>VLOOKUP(B33,Dictionary!$J$2:$K$11,2,FALSE)</f>
        <v xml:space="preserve">FLD_LENGTH_NO </v>
      </c>
      <c r="N33" t="str">
        <f>VLOOKUP(E33,Dictionary!$J$2:$K$11,2,FALSE)</f>
        <v xml:space="preserve">FLD_LENGTH_NO </v>
      </c>
      <c r="O33" t="str">
        <f t="shared" si="0"/>
        <v>Insert into UFMT_FIELD_FORMAT (FIELD_ID, LENGTH_TYPE, LENGTH, DATA_TYPE, FIELD_TYPE, PSYMBOL, PSIDE, DESCRIPTION) Values ('30', '0', '40', '0', '0', ' ', 'R', '040 Fix Padded R');</v>
      </c>
      <c r="P33" t="str">
        <f t="shared" si="1"/>
        <v>Update UFMT_FIELD_FORMAT Set (LENGTH_TYPE, LENGTH, DATA_TYPE, FIELD_TYPE, PSYMBOL, PSIDE, DESCRIPTION) = (Select '0', '40', '0', '0', ' ', 'R', '040 Fix Padded R' From Dual) Where FIELD_ID = '30';</v>
      </c>
    </row>
    <row r="34" spans="1:16" x14ac:dyDescent="0.35">
      <c r="A34" t="s">
        <v>95</v>
      </c>
      <c r="B34" t="s">
        <v>13</v>
      </c>
      <c r="C34" t="s">
        <v>53</v>
      </c>
      <c r="D34" t="s">
        <v>13</v>
      </c>
      <c r="E34" t="s">
        <v>13</v>
      </c>
      <c r="F34" s="2" t="s">
        <v>1365</v>
      </c>
      <c r="G34" s="2" t="s">
        <v>1337</v>
      </c>
      <c r="H34" s="2" t="s">
        <v>1366</v>
      </c>
      <c r="I34" s="2"/>
      <c r="K34" s="2"/>
      <c r="L34" t="str">
        <f>VLOOKUP(D34,Dictionary!$M$2:$N$5,2,FALSE)</f>
        <v xml:space="preserve">FLD_DATA_ASCII </v>
      </c>
      <c r="M34" t="str">
        <f>VLOOKUP(B34,Dictionary!$J$2:$K$11,2,FALSE)</f>
        <v xml:space="preserve">FLD_LENGTH_NO </v>
      </c>
      <c r="N34" t="str">
        <f>VLOOKUP(E34,Dictionary!$J$2:$K$11,2,FALSE)</f>
        <v xml:space="preserve">FLD_LENGTH_NO </v>
      </c>
      <c r="O34" t="str">
        <f t="shared" si="0"/>
        <v>Insert into UFMT_FIELD_FORMAT (FIELD_ID, LENGTH_TYPE, LENGTH, DATA_TYPE, FIELD_TYPE, PSYMBOL, PSIDE, DESCRIPTION) Values ('31', '0', '16', '0', '0', 'F', 'L', '016 Fix Padded LF');</v>
      </c>
      <c r="P34" t="str">
        <f t="shared" si="1"/>
        <v>Update UFMT_FIELD_FORMAT Set (LENGTH_TYPE, LENGTH, DATA_TYPE, FIELD_TYPE, PSYMBOL, PSIDE, DESCRIPTION) = (Select '0', '16', '0', '0', 'F', 'L', '016 Fix Padded LF' From Dual) Where FIELD_ID = '31';</v>
      </c>
    </row>
    <row r="35" spans="1:16" x14ac:dyDescent="0.35">
      <c r="A35" t="s">
        <v>98</v>
      </c>
      <c r="B35" t="s">
        <v>13</v>
      </c>
      <c r="C35" t="s">
        <v>53</v>
      </c>
      <c r="D35" t="s">
        <v>13</v>
      </c>
      <c r="E35" t="s">
        <v>13</v>
      </c>
      <c r="F35" s="2"/>
      <c r="G35" s="2" t="s">
        <v>1337</v>
      </c>
      <c r="H35" s="2" t="s">
        <v>1367</v>
      </c>
      <c r="I35" s="2"/>
      <c r="K35" s="2"/>
      <c r="L35" t="str">
        <f>VLOOKUP(D35,Dictionary!$M$2:$N$5,2,FALSE)</f>
        <v xml:space="preserve">FLD_DATA_ASCII </v>
      </c>
      <c r="M35" t="str">
        <f>VLOOKUP(B35,Dictionary!$J$2:$K$11,2,FALSE)</f>
        <v xml:space="preserve">FLD_LENGTH_NO </v>
      </c>
      <c r="N35" t="str">
        <f>VLOOKUP(E35,Dictionary!$J$2:$K$11,2,FALSE)</f>
        <v xml:space="preserve">FLD_LENGTH_NO </v>
      </c>
      <c r="O35" t="str">
        <f t="shared" si="0"/>
        <v>Insert into UFMT_FIELD_FORMAT (FIELD_ID, LENGTH_TYPE, LENGTH, DATA_TYPE, FIELD_TYPE, PSYMBOL, PSIDE, DESCRIPTION) Values ('32', '0', '16', '0', '0', '', 'L', '016 Fix Padded L');</v>
      </c>
      <c r="P35" t="str">
        <f t="shared" si="1"/>
        <v>Update UFMT_FIELD_FORMAT Set (LENGTH_TYPE, LENGTH, DATA_TYPE, FIELD_TYPE, PSYMBOL, PSIDE, DESCRIPTION) = (Select '0', '16', '0', '0', '', 'L', '016 Fix Padded L' From Dual) Where FIELD_ID = '32';</v>
      </c>
    </row>
    <row r="36" spans="1:16" x14ac:dyDescent="0.35">
      <c r="A36" t="s">
        <v>101</v>
      </c>
      <c r="B36" t="s">
        <v>13</v>
      </c>
      <c r="C36" t="s">
        <v>37</v>
      </c>
      <c r="D36" t="s">
        <v>13</v>
      </c>
      <c r="E36" t="s">
        <v>13</v>
      </c>
      <c r="F36" s="2"/>
      <c r="G36" s="2" t="s">
        <v>1337</v>
      </c>
      <c r="H36" s="2" t="s">
        <v>1368</v>
      </c>
      <c r="I36" s="2"/>
      <c r="K36" s="2"/>
      <c r="L36" t="str">
        <f>VLOOKUP(D36,Dictionary!$M$2:$N$5,2,FALSE)</f>
        <v xml:space="preserve">FLD_DATA_ASCII </v>
      </c>
      <c r="M36" t="str">
        <f>VLOOKUP(B36,Dictionary!$J$2:$K$11,2,FALSE)</f>
        <v xml:space="preserve">FLD_LENGTH_NO </v>
      </c>
      <c r="N36" t="str">
        <f>VLOOKUP(E36,Dictionary!$J$2:$K$11,2,FALSE)</f>
        <v xml:space="preserve">FLD_LENGTH_NO </v>
      </c>
      <c r="O36" t="str">
        <f t="shared" si="0"/>
        <v>Insert into UFMT_FIELD_FORMAT (FIELD_ID, LENGTH_TYPE, LENGTH, DATA_TYPE, FIELD_TYPE, PSYMBOL, PSIDE, DESCRIPTION) Values ('33', '0', '10', '0', '0', '', 'L', '010 Fix');</v>
      </c>
      <c r="P36" t="str">
        <f t="shared" si="1"/>
        <v>Update UFMT_FIELD_FORMAT Set (LENGTH_TYPE, LENGTH, DATA_TYPE, FIELD_TYPE, PSYMBOL, PSIDE, DESCRIPTION) = (Select '0', '10', '0', '0', '', 'L', '010 Fix' From Dual) Where FIELD_ID = '33';</v>
      </c>
    </row>
    <row r="37" spans="1:16" x14ac:dyDescent="0.35">
      <c r="A37" t="s">
        <v>104</v>
      </c>
      <c r="B37" t="s">
        <v>15</v>
      </c>
      <c r="C37" t="s">
        <v>32</v>
      </c>
      <c r="D37" t="s">
        <v>13</v>
      </c>
      <c r="E37" t="s">
        <v>13</v>
      </c>
      <c r="F37" s="2"/>
      <c r="G37" s="2"/>
      <c r="H37" s="2" t="s">
        <v>1369</v>
      </c>
      <c r="I37" s="2"/>
      <c r="K37" s="2"/>
      <c r="L37" t="str">
        <f>VLOOKUP(D37,Dictionary!$M$2:$N$5,2,FALSE)</f>
        <v xml:space="preserve">FLD_DATA_ASCII </v>
      </c>
      <c r="M37" t="str">
        <f>VLOOKUP(B37,Dictionary!$J$2:$K$11,2,FALSE)</f>
        <v xml:space="preserve">FLD_LENGTH_LLLA </v>
      </c>
      <c r="N37" t="str">
        <f>VLOOKUP(E37,Dictionary!$J$2:$K$11,2,FALSE)</f>
        <v xml:space="preserve">FLD_LENGTH_NO </v>
      </c>
      <c r="O37" t="str">
        <f t="shared" si="0"/>
        <v>Insert into UFMT_FIELD_FORMAT (FIELD_ID, LENGTH_TYPE, LENGTH, DATA_TYPE, FIELD_TYPE, PSYMBOL, PSIDE, DESCRIPTION) Values ('34', '2', '8', '0', '0', '', '', '8 Var LLLA');</v>
      </c>
      <c r="P37" t="str">
        <f t="shared" si="1"/>
        <v>Update UFMT_FIELD_FORMAT Set (LENGTH_TYPE, LENGTH, DATA_TYPE, FIELD_TYPE, PSYMBOL, PSIDE, DESCRIPTION) = (Select '2', '8', '0', '0', '', '', '8 Var LLLA' From Dual) Where FIELD_ID = '34';</v>
      </c>
    </row>
    <row r="38" spans="1:16" x14ac:dyDescent="0.35">
      <c r="A38" t="s">
        <v>93</v>
      </c>
      <c r="B38" t="s">
        <v>13</v>
      </c>
      <c r="C38" t="s">
        <v>35</v>
      </c>
      <c r="D38" t="s">
        <v>13</v>
      </c>
      <c r="E38" t="s">
        <v>13</v>
      </c>
      <c r="F38" s="2" t="s">
        <v>13</v>
      </c>
      <c r="G38" s="2" t="s">
        <v>1337</v>
      </c>
      <c r="H38" s="2" t="s">
        <v>1370</v>
      </c>
      <c r="I38" s="2"/>
      <c r="K38" s="2"/>
      <c r="L38" t="str">
        <f>VLOOKUP(D38,Dictionary!$M$2:$N$5,2,FALSE)</f>
        <v xml:space="preserve">FLD_DATA_ASCII </v>
      </c>
      <c r="M38" t="str">
        <f>VLOOKUP(B38,Dictionary!$J$2:$K$11,2,FALSE)</f>
        <v xml:space="preserve">FLD_LENGTH_NO </v>
      </c>
      <c r="N38" t="str">
        <f>VLOOKUP(E38,Dictionary!$J$2:$K$11,2,FALSE)</f>
        <v xml:space="preserve">FLD_LENGTH_NO </v>
      </c>
      <c r="O38" t="str">
        <f t="shared" si="0"/>
        <v>Insert into UFMT_FIELD_FORMAT (FIELD_ID, LENGTH_TYPE, LENGTH, DATA_TYPE, FIELD_TYPE, PSYMBOL, PSIDE, DESCRIPTION) Values ('35', '0', '9', '0', '0', '0', 'L', '009 Fix Padded L0');</v>
      </c>
      <c r="P38" t="str">
        <f t="shared" si="1"/>
        <v>Update UFMT_FIELD_FORMAT Set (LENGTH_TYPE, LENGTH, DATA_TYPE, FIELD_TYPE, PSYMBOL, PSIDE, DESCRIPTION) = (Select '0', '9', '0', '0', '0', 'L', '009 Fix Padded L0' From Dual) Where FIELD_ID = '35';</v>
      </c>
    </row>
    <row r="39" spans="1:16" x14ac:dyDescent="0.35">
      <c r="A39" t="s">
        <v>96</v>
      </c>
      <c r="B39" t="s">
        <v>13</v>
      </c>
      <c r="C39" t="s">
        <v>56</v>
      </c>
      <c r="D39" t="s">
        <v>13</v>
      </c>
      <c r="E39" t="s">
        <v>13</v>
      </c>
      <c r="F39" s="2"/>
      <c r="G39" s="2" t="s">
        <v>1337</v>
      </c>
      <c r="H39" s="2" t="s">
        <v>1371</v>
      </c>
      <c r="I39" s="2"/>
      <c r="K39" s="2"/>
      <c r="L39" t="str">
        <f>VLOOKUP(D39,Dictionary!$M$2:$N$5,2,FALSE)</f>
        <v xml:space="preserve">FLD_DATA_ASCII </v>
      </c>
      <c r="M39" t="str">
        <f>VLOOKUP(B39,Dictionary!$J$2:$K$11,2,FALSE)</f>
        <v xml:space="preserve">FLD_LENGTH_NO </v>
      </c>
      <c r="N39" t="str">
        <f>VLOOKUP(E39,Dictionary!$J$2:$K$11,2,FALSE)</f>
        <v xml:space="preserve">FLD_LENGTH_NO </v>
      </c>
      <c r="O39" t="str">
        <f t="shared" si="0"/>
        <v>Insert into UFMT_FIELD_FORMAT (FIELD_ID, LENGTH_TYPE, LENGTH, DATA_TYPE, FIELD_TYPE, PSYMBOL, PSIDE, DESCRIPTION) Values ('36', '0', '17', '0', '0', '', 'L', '017 Fix Padded L');</v>
      </c>
      <c r="P39" t="str">
        <f t="shared" si="1"/>
        <v>Update UFMT_FIELD_FORMAT Set (LENGTH_TYPE, LENGTH, DATA_TYPE, FIELD_TYPE, PSYMBOL, PSIDE, DESCRIPTION) = (Select '0', '17', '0', '0', '', 'L', '017 Fix Padded L' From Dual) Where FIELD_ID = '36';</v>
      </c>
    </row>
    <row r="40" spans="1:16" x14ac:dyDescent="0.35">
      <c r="A40" t="s">
        <v>99</v>
      </c>
      <c r="B40" t="s">
        <v>13</v>
      </c>
      <c r="C40" t="s">
        <v>122</v>
      </c>
      <c r="D40" t="s">
        <v>13</v>
      </c>
      <c r="E40" t="s">
        <v>13</v>
      </c>
      <c r="F40" s="2" t="s">
        <v>13</v>
      </c>
      <c r="G40" s="2" t="s">
        <v>1344</v>
      </c>
      <c r="H40" s="2" t="s">
        <v>1372</v>
      </c>
      <c r="I40" s="2"/>
      <c r="K40" s="2"/>
      <c r="L40" t="str">
        <f>VLOOKUP(D40,Dictionary!$M$2:$N$5,2,FALSE)</f>
        <v xml:space="preserve">FLD_DATA_ASCII </v>
      </c>
      <c r="M40" t="str">
        <f>VLOOKUP(B40,Dictionary!$J$2:$K$11,2,FALSE)</f>
        <v xml:space="preserve">FLD_LENGTH_NO </v>
      </c>
      <c r="N40" t="str">
        <f>VLOOKUP(E40,Dictionary!$J$2:$K$11,2,FALSE)</f>
        <v xml:space="preserve">FLD_LENGTH_NO </v>
      </c>
      <c r="O40" t="str">
        <f t="shared" si="0"/>
        <v>Insert into UFMT_FIELD_FORMAT (FIELD_ID, LENGTH_TYPE, LENGTH, DATA_TYPE, FIELD_TYPE, PSYMBOL, PSIDE, DESCRIPTION) Values ('37', '0', '42', '0', '0', '0', 'R', '042 Fix Padded R0');</v>
      </c>
      <c r="P40" t="str">
        <f t="shared" si="1"/>
        <v>Update UFMT_FIELD_FORMAT Set (LENGTH_TYPE, LENGTH, DATA_TYPE, FIELD_TYPE, PSYMBOL, PSIDE, DESCRIPTION) = (Select '0', '42', '0', '0', '0', 'R', '042 Fix Padded R0' From Dual) Where FIELD_ID = '37';</v>
      </c>
    </row>
    <row r="41" spans="1:16" x14ac:dyDescent="0.35">
      <c r="A41" t="s">
        <v>113</v>
      </c>
      <c r="B41" t="s">
        <v>13</v>
      </c>
      <c r="C41" t="s">
        <v>20</v>
      </c>
      <c r="D41" t="s">
        <v>13</v>
      </c>
      <c r="E41" t="s">
        <v>13</v>
      </c>
      <c r="F41" s="2"/>
      <c r="G41" s="2"/>
      <c r="H41" s="2" t="s">
        <v>1373</v>
      </c>
      <c r="I41" s="2"/>
      <c r="K41" s="2"/>
      <c r="L41" t="str">
        <f>VLOOKUP(D41,Dictionary!$M$2:$N$5,2,FALSE)</f>
        <v xml:space="preserve">FLD_DATA_ASCII </v>
      </c>
      <c r="M41" t="str">
        <f>VLOOKUP(B41,Dictionary!$J$2:$K$11,2,FALSE)</f>
        <v xml:space="preserve">FLD_LENGTH_NO </v>
      </c>
      <c r="N41" t="str">
        <f>VLOOKUP(E41,Dictionary!$J$2:$K$11,2,FALSE)</f>
        <v xml:space="preserve">FLD_LENGTH_NO </v>
      </c>
      <c r="O41" t="str">
        <f t="shared" si="0"/>
        <v>Insert into UFMT_FIELD_FORMAT (FIELD_ID, LENGTH_TYPE, LENGTH, DATA_TYPE, FIELD_TYPE, PSYMBOL, PSIDE, DESCRIPTION) Values ('38', '0', '4', '0', '0', '', '', '004 Fix');</v>
      </c>
      <c r="P41" t="str">
        <f t="shared" si="1"/>
        <v>Update UFMT_FIELD_FORMAT Set (LENGTH_TYPE, LENGTH, DATA_TYPE, FIELD_TYPE, PSYMBOL, PSIDE, DESCRIPTION) = (Select '0', '4', '0', '0', '', '', '004 Fix' From Dual) Where FIELD_ID = '38';</v>
      </c>
    </row>
    <row r="42" spans="1:16" x14ac:dyDescent="0.35">
      <c r="A42" t="s">
        <v>102</v>
      </c>
      <c r="B42" t="s">
        <v>13</v>
      </c>
      <c r="C42" t="s">
        <v>40</v>
      </c>
      <c r="D42" t="s">
        <v>13</v>
      </c>
      <c r="E42" t="s">
        <v>13</v>
      </c>
      <c r="F42" s="2" t="s">
        <v>13</v>
      </c>
      <c r="G42" s="2" t="s">
        <v>1337</v>
      </c>
      <c r="H42" s="2" t="s">
        <v>1374</v>
      </c>
      <c r="I42" s="2"/>
      <c r="K42" s="2"/>
      <c r="L42" t="str">
        <f>VLOOKUP(D42,Dictionary!$M$2:$N$5,2,FALSE)</f>
        <v xml:space="preserve">FLD_DATA_ASCII </v>
      </c>
      <c r="M42" t="str">
        <f>VLOOKUP(B42,Dictionary!$J$2:$K$11,2,FALSE)</f>
        <v xml:space="preserve">FLD_LENGTH_NO </v>
      </c>
      <c r="N42" t="str">
        <f>VLOOKUP(E42,Dictionary!$J$2:$K$11,2,FALSE)</f>
        <v xml:space="preserve">FLD_LENGTH_NO </v>
      </c>
      <c r="O42" t="str">
        <f t="shared" si="0"/>
        <v>Insert into UFMT_FIELD_FORMAT (FIELD_ID, LENGTH_TYPE, LENGTH, DATA_TYPE, FIELD_TYPE, PSYMBOL, PSIDE, DESCRIPTION) Values ('39', '0', '11', '0', '0', '0', 'L', '011 Fix Padded L0');</v>
      </c>
      <c r="P42" t="str">
        <f t="shared" si="1"/>
        <v>Update UFMT_FIELD_FORMAT Set (LENGTH_TYPE, LENGTH, DATA_TYPE, FIELD_TYPE, PSYMBOL, PSIDE, DESCRIPTION) = (Select '0', '11', '0', '0', '0', 'L', '011 Fix Padded L0' From Dual) Where FIELD_ID = '39';</v>
      </c>
    </row>
  </sheetData>
  <autoFilter ref="A3:P42"/>
  <sortState ref="A4:H37">
    <sortCondition ref="A4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3"/>
  <sheetViews>
    <sheetView workbookViewId="0">
      <pane ySplit="3" topLeftCell="A4" activePane="bottomLeft" state="frozen"/>
      <selection pane="bottomLeft" activeCell="C75" sqref="C75"/>
    </sheetView>
  </sheetViews>
  <sheetFormatPr defaultRowHeight="14.5" x14ac:dyDescent="0.35"/>
  <cols>
    <col min="1" max="1" width="13.81640625" style="3" bestFit="1" customWidth="1"/>
    <col min="2" max="2" width="16.453125" style="3" bestFit="1" customWidth="1"/>
    <col min="3" max="3" width="64.54296875" style="3" bestFit="1" customWidth="1"/>
    <col min="4" max="4" width="13.453125" style="3" bestFit="1" customWidth="1"/>
    <col min="5" max="7" width="10.1796875" style="3" customWidth="1"/>
    <col min="8" max="8" width="20.453125" style="3" bestFit="1" customWidth="1"/>
    <col min="9" max="9" width="19.7265625" style="3" bestFit="1" customWidth="1"/>
    <col min="10" max="10" width="10.1796875" style="3" customWidth="1"/>
  </cols>
  <sheetData>
    <row r="3" spans="1:12" s="1" customFormat="1" ht="14.5" customHeight="1" x14ac:dyDescent="0.35">
      <c r="A3" s="1" t="s">
        <v>1375</v>
      </c>
      <c r="B3" s="1" t="s">
        <v>1376</v>
      </c>
      <c r="C3" s="1" t="s">
        <v>5</v>
      </c>
      <c r="D3" s="1" t="s">
        <v>1377</v>
      </c>
      <c r="F3" s="1" t="s">
        <v>1378</v>
      </c>
      <c r="H3" s="1" t="s">
        <v>1379</v>
      </c>
      <c r="I3" s="1" t="s">
        <v>1380</v>
      </c>
      <c r="K3" s="1" t="s">
        <v>10</v>
      </c>
      <c r="L3" s="1" t="s">
        <v>11</v>
      </c>
    </row>
    <row r="4" spans="1:12" ht="14.5" customHeight="1" x14ac:dyDescent="0.35">
      <c r="A4" t="s">
        <v>12</v>
      </c>
      <c r="B4" t="s">
        <v>13</v>
      </c>
      <c r="C4" s="2" t="s">
        <v>1381</v>
      </c>
      <c r="D4" t="s">
        <v>13</v>
      </c>
      <c r="H4" t="str">
        <f>VLOOKUP(B4,Dictionary!$P$2:$Q$5,2,FALSE)</f>
        <v>FMT_TYPE_ISO8583_87</v>
      </c>
      <c r="I4" t="str">
        <f>VLOOKUP(D4,Dictionary!$S$2:$T$5,2,FALSE)</f>
        <v>HEX_BITMAP_TYPE</v>
      </c>
      <c r="K4" t="str">
        <f t="shared" ref="K4:K35" si="0">"Insert into UFMT_FORMAT (FORMAT_ID, FORMAT_TYPE, DESCRIPTION, BITMAP_TYPE) Values ('"&amp;A4&amp;"', '"&amp;B4&amp;"', '"&amp;C4&amp;"', '"&amp;D4&amp;"');"</f>
        <v>Insert into UFMT_FORMAT (FORMAT_ID, FORMAT_TYPE, DESCRIPTION, BITMAP_TYPE) Values ('1', '0', 'ACL T24 CBS Format Message 1110', '0');</v>
      </c>
      <c r="L4" t="str">
        <f t="shared" ref="L4:L35" si="1">"Update UFMT_FORMAT set FORMAT_TYPE = '"&amp;B4&amp;"', DESCRIPTION = '"&amp;C4&amp;"', BITMAP_TYPE = '"&amp;D4&amp;"'  Where FORMAT_ID = '"&amp;A4&amp;"';"</f>
        <v>Update UFMT_FORMAT set FORMAT_TYPE = '0', DESCRIPTION = 'ACL T24 CBS Format Message 1110', BITMAP_TYPE = '0'  Where FORMAT_ID = '1';</v>
      </c>
    </row>
    <row r="5" spans="1:12" ht="14.5" customHeight="1" x14ac:dyDescent="0.35">
      <c r="A5" t="s">
        <v>15</v>
      </c>
      <c r="B5" t="s">
        <v>13</v>
      </c>
      <c r="C5" s="2" t="s">
        <v>1382</v>
      </c>
      <c r="D5" t="s">
        <v>13</v>
      </c>
      <c r="H5" t="str">
        <f>VLOOKUP(B5,Dictionary!$P$2:$Q$5,2,FALSE)</f>
        <v>FMT_TYPE_ISO8583_87</v>
      </c>
      <c r="I5" t="str">
        <f>VLOOKUP(D5,Dictionary!$S$2:$T$5,2,FALSE)</f>
        <v>HEX_BITMAP_TYPE</v>
      </c>
      <c r="K5" t="str">
        <f t="shared" si="0"/>
        <v>Insert into UFMT_FORMAT (FORMAT_ID, FORMAT_TYPE, DESCRIPTION, BITMAP_TYPE) Values ('2', '0', 'ACL T24 CBS Format Message 1120', '0');</v>
      </c>
      <c r="L5" t="str">
        <f t="shared" si="1"/>
        <v>Update UFMT_FORMAT set FORMAT_TYPE = '0', DESCRIPTION = 'ACL T24 CBS Format Message 1120', BITMAP_TYPE = '0'  Where FORMAT_ID = '2';</v>
      </c>
    </row>
    <row r="6" spans="1:12" ht="14.5" customHeight="1" x14ac:dyDescent="0.35">
      <c r="A6" t="s">
        <v>17</v>
      </c>
      <c r="B6" t="s">
        <v>13</v>
      </c>
      <c r="C6" s="2" t="s">
        <v>1383</v>
      </c>
      <c r="D6" t="s">
        <v>13</v>
      </c>
      <c r="H6" t="str">
        <f>VLOOKUP(B6,Dictionary!$P$2:$Q$5,2,FALSE)</f>
        <v>FMT_TYPE_ISO8583_87</v>
      </c>
      <c r="I6" t="str">
        <f>VLOOKUP(D6,Dictionary!$S$2:$T$5,2,FALSE)</f>
        <v>HEX_BITMAP_TYPE</v>
      </c>
      <c r="K6" t="str">
        <f t="shared" si="0"/>
        <v>Insert into UFMT_FORMAT (FORMAT_ID, FORMAT_TYPE, DESCRIPTION, BITMAP_TYPE) Values ('3', '0', 'ACL T24 CBS Format Message 1130', '0');</v>
      </c>
      <c r="L6" t="str">
        <f t="shared" si="1"/>
        <v>Update UFMT_FORMAT set FORMAT_TYPE = '0', DESCRIPTION = 'ACL T24 CBS Format Message 1130', BITMAP_TYPE = '0'  Where FORMAT_ID = '3';</v>
      </c>
    </row>
    <row r="7" spans="1:12" ht="14.5" customHeight="1" x14ac:dyDescent="0.35">
      <c r="A7" t="s">
        <v>20</v>
      </c>
      <c r="B7" t="s">
        <v>13</v>
      </c>
      <c r="C7" s="2" t="s">
        <v>1384</v>
      </c>
      <c r="D7" t="s">
        <v>13</v>
      </c>
      <c r="H7" t="str">
        <f>VLOOKUP(B7,Dictionary!$P$2:$Q$5,2,FALSE)</f>
        <v>FMT_TYPE_ISO8583_87</v>
      </c>
      <c r="I7" t="str">
        <f>VLOOKUP(D7,Dictionary!$S$2:$T$5,2,FALSE)</f>
        <v>HEX_BITMAP_TYPE</v>
      </c>
      <c r="K7" t="str">
        <f t="shared" si="0"/>
        <v>Insert into UFMT_FORMAT (FORMAT_ID, FORMAT_TYPE, DESCRIPTION, BITMAP_TYPE) Values ('4', '0', 'ACL T24 CBS Format Message 1100', '0');</v>
      </c>
      <c r="L7" t="str">
        <f t="shared" si="1"/>
        <v>Update UFMT_FORMAT set FORMAT_TYPE = '0', DESCRIPTION = 'ACL T24 CBS Format Message 1100', BITMAP_TYPE = '0'  Where FORMAT_ID = '4';</v>
      </c>
    </row>
    <row r="8" spans="1:12" ht="14.5" customHeight="1" x14ac:dyDescent="0.35">
      <c r="A8" t="s">
        <v>23</v>
      </c>
      <c r="B8" t="s">
        <v>13</v>
      </c>
      <c r="C8" s="2" t="s">
        <v>1385</v>
      </c>
      <c r="D8" t="s">
        <v>13</v>
      </c>
      <c r="H8" t="str">
        <f>VLOOKUP(B8,Dictionary!$P$2:$Q$5,2,FALSE)</f>
        <v>FMT_TYPE_ISO8583_87</v>
      </c>
      <c r="I8" t="str">
        <f>VLOOKUP(D8,Dictionary!$S$2:$T$5,2,FALSE)</f>
        <v>HEX_BITMAP_TYPE</v>
      </c>
      <c r="K8" t="str">
        <f t="shared" si="0"/>
        <v>Insert into UFMT_FORMAT (FORMAT_ID, FORMAT_TYPE, DESCRIPTION, BITMAP_TYPE) Values ('5', '0', 'ACL T24 CBS - US ON THEM NSS 1200', '0');</v>
      </c>
      <c r="L8" t="str">
        <f t="shared" si="1"/>
        <v>Update UFMT_FORMAT set FORMAT_TYPE = '0', DESCRIPTION = 'ACL T24 CBS - US ON THEM NSS 1200', BITMAP_TYPE = '0'  Where FORMAT_ID = '5';</v>
      </c>
    </row>
    <row r="9" spans="1:12" ht="14.5" customHeight="1" x14ac:dyDescent="0.35">
      <c r="A9" t="s">
        <v>26</v>
      </c>
      <c r="B9" t="s">
        <v>13</v>
      </c>
      <c r="C9" s="2" t="s">
        <v>1386</v>
      </c>
      <c r="D9" t="s">
        <v>13</v>
      </c>
      <c r="H9" t="str">
        <f>VLOOKUP(B9,Dictionary!$P$2:$Q$5,2,FALSE)</f>
        <v>FMT_TYPE_ISO8583_87</v>
      </c>
      <c r="I9" t="str">
        <f>VLOOKUP(D9,Dictionary!$S$2:$T$5,2,FALSE)</f>
        <v>HEX_BITMAP_TYPE</v>
      </c>
      <c r="K9" t="str">
        <f t="shared" si="0"/>
        <v>Insert into UFMT_FORMAT (FORMAT_ID, FORMAT_TYPE, DESCRIPTION, BITMAP_TYPE) Values ('6', '0', 'ACL T24 CBS - US ON THEM NSS 1210', '0');</v>
      </c>
      <c r="L9" t="str">
        <f t="shared" si="1"/>
        <v>Update UFMT_FORMAT set FORMAT_TYPE = '0', DESCRIPTION = 'ACL T24 CBS - US ON THEM NSS 1210', BITMAP_TYPE = '0'  Where FORMAT_ID = '6';</v>
      </c>
    </row>
    <row r="10" spans="1:12" ht="14.5" customHeight="1" x14ac:dyDescent="0.35">
      <c r="A10" t="s">
        <v>29</v>
      </c>
      <c r="B10" t="s">
        <v>13</v>
      </c>
      <c r="C10" s="2" t="s">
        <v>1387</v>
      </c>
      <c r="D10" t="s">
        <v>13</v>
      </c>
      <c r="H10" t="str">
        <f>VLOOKUP(B10,Dictionary!$P$2:$Q$5,2,FALSE)</f>
        <v>FMT_TYPE_ISO8583_87</v>
      </c>
      <c r="I10" t="str">
        <f>VLOOKUP(D10,Dictionary!$S$2:$T$5,2,FALSE)</f>
        <v>HEX_BITMAP_TYPE</v>
      </c>
      <c r="K10" t="str">
        <f t="shared" si="0"/>
        <v>Insert into UFMT_FORMAT (FORMAT_ID, FORMAT_TYPE, DESCRIPTION, BITMAP_TYPE) Values ('7', '0', 'ACL T24 CBS - US ON THEM NSS advise 1220', '0');</v>
      </c>
      <c r="L10" t="str">
        <f t="shared" si="1"/>
        <v>Update UFMT_FORMAT set FORMAT_TYPE = '0', DESCRIPTION = 'ACL T24 CBS - US ON THEM NSS advise 1220', BITMAP_TYPE = '0'  Where FORMAT_ID = '7';</v>
      </c>
    </row>
    <row r="11" spans="1:12" ht="14.5" customHeight="1" x14ac:dyDescent="0.35">
      <c r="A11" t="s">
        <v>32</v>
      </c>
      <c r="B11" t="s">
        <v>13</v>
      </c>
      <c r="C11" s="2" t="s">
        <v>1388</v>
      </c>
      <c r="D11" t="s">
        <v>13</v>
      </c>
      <c r="H11" t="str">
        <f>VLOOKUP(B11,Dictionary!$P$2:$Q$5,2,FALSE)</f>
        <v>FMT_TYPE_ISO8583_87</v>
      </c>
      <c r="I11" t="str">
        <f>VLOOKUP(D11,Dictionary!$S$2:$T$5,2,FALSE)</f>
        <v>HEX_BITMAP_TYPE</v>
      </c>
      <c r="K11" t="str">
        <f t="shared" si="0"/>
        <v>Insert into UFMT_FORMAT (FORMAT_ID, FORMAT_TYPE, DESCRIPTION, BITMAP_TYPE) Values ('8', '0', 'ACL T24 CBS - US ON THEM NSS advise 1230', '0');</v>
      </c>
      <c r="L11" t="str">
        <f t="shared" si="1"/>
        <v>Update UFMT_FORMAT set FORMAT_TYPE = '0', DESCRIPTION = 'ACL T24 CBS - US ON THEM NSS advise 1230', BITMAP_TYPE = '0'  Where FORMAT_ID = '8';</v>
      </c>
    </row>
    <row r="12" spans="1:12" ht="14.5" customHeight="1" x14ac:dyDescent="0.35">
      <c r="A12" t="s">
        <v>35</v>
      </c>
      <c r="B12" t="s">
        <v>13</v>
      </c>
      <c r="C12" s="2" t="s">
        <v>1389</v>
      </c>
      <c r="D12" t="s">
        <v>13</v>
      </c>
      <c r="H12" t="str">
        <f>VLOOKUP(B12,Dictionary!$P$2:$Q$5,2,FALSE)</f>
        <v>FMT_TYPE_ISO8583_87</v>
      </c>
      <c r="I12" t="str">
        <f>VLOOKUP(D12,Dictionary!$S$2:$T$5,2,FALSE)</f>
        <v>HEX_BITMAP_TYPE</v>
      </c>
      <c r="K12" t="str">
        <f t="shared" si="0"/>
        <v>Insert into UFMT_FORMAT (FORMAT_ID, FORMAT_TYPE, DESCRIPTION, BITMAP_TYPE) Values ('9', '0', 'ACL T24 CBS - THEM ON US NSS notif 1220', '0');</v>
      </c>
      <c r="L12" t="str">
        <f t="shared" si="1"/>
        <v>Update UFMT_FORMAT set FORMAT_TYPE = '0', DESCRIPTION = 'ACL T24 CBS - THEM ON US NSS notif 1220', BITMAP_TYPE = '0'  Where FORMAT_ID = '9';</v>
      </c>
    </row>
    <row r="13" spans="1:12" ht="14.5" customHeight="1" x14ac:dyDescent="0.35">
      <c r="A13" t="s">
        <v>37</v>
      </c>
      <c r="B13" t="s">
        <v>13</v>
      </c>
      <c r="C13" s="2" t="s">
        <v>1390</v>
      </c>
      <c r="D13" t="s">
        <v>13</v>
      </c>
      <c r="H13" t="str">
        <f>VLOOKUP(B13,Dictionary!$P$2:$Q$5,2,FALSE)</f>
        <v>FMT_TYPE_ISO8583_87</v>
      </c>
      <c r="I13" t="str">
        <f>VLOOKUP(D13,Dictionary!$S$2:$T$5,2,FALSE)</f>
        <v>HEX_BITMAP_TYPE</v>
      </c>
      <c r="K13" t="str">
        <f t="shared" si="0"/>
        <v>Insert into UFMT_FORMAT (FORMAT_ID, FORMAT_TYPE, DESCRIPTION, BITMAP_TYPE) Values ('10', '0', 'ACL T24 CBS - THEM ON US NSS notif 1230', '0');</v>
      </c>
      <c r="L13" t="str">
        <f t="shared" si="1"/>
        <v>Update UFMT_FORMAT set FORMAT_TYPE = '0', DESCRIPTION = 'ACL T24 CBS - THEM ON US NSS notif 1230', BITMAP_TYPE = '0'  Where FORMAT_ID = '10';</v>
      </c>
    </row>
    <row r="14" spans="1:12" ht="14.5" customHeight="1" x14ac:dyDescent="0.35">
      <c r="A14" t="s">
        <v>40</v>
      </c>
      <c r="B14" t="s">
        <v>13</v>
      </c>
      <c r="C14" s="2" t="s">
        <v>1391</v>
      </c>
      <c r="D14" t="s">
        <v>13</v>
      </c>
      <c r="H14" t="str">
        <f>VLOOKUP(B14,Dictionary!$P$2:$Q$5,2,FALSE)</f>
        <v>FMT_TYPE_ISO8583_87</v>
      </c>
      <c r="I14" t="str">
        <f>VLOOKUP(D14,Dictionary!$S$2:$T$5,2,FALSE)</f>
        <v>HEX_BITMAP_TYPE</v>
      </c>
      <c r="K14" t="str">
        <f t="shared" si="0"/>
        <v>Insert into UFMT_FORMAT (FORMAT_ID, FORMAT_TYPE, DESCRIPTION, BITMAP_TYPE) Values ('11', '0', 'ACL T24 CBS - US ON THEM NSS reversal 1420', '0');</v>
      </c>
      <c r="L14" t="str">
        <f t="shared" si="1"/>
        <v>Update UFMT_FORMAT set FORMAT_TYPE = '0', DESCRIPTION = 'ACL T24 CBS - US ON THEM NSS reversal 1420', BITMAP_TYPE = '0'  Where FORMAT_ID = '11';</v>
      </c>
    </row>
    <row r="15" spans="1:12" ht="14.5" customHeight="1" x14ac:dyDescent="0.35">
      <c r="A15" t="s">
        <v>42</v>
      </c>
      <c r="B15" t="s">
        <v>13</v>
      </c>
      <c r="C15" s="2" t="s">
        <v>1392</v>
      </c>
      <c r="D15" t="s">
        <v>13</v>
      </c>
      <c r="H15" t="str">
        <f>VLOOKUP(B15,Dictionary!$P$2:$Q$5,2,FALSE)</f>
        <v>FMT_TYPE_ISO8583_87</v>
      </c>
      <c r="I15" t="str">
        <f>VLOOKUP(D15,Dictionary!$S$2:$T$5,2,FALSE)</f>
        <v>HEX_BITMAP_TYPE</v>
      </c>
      <c r="K15" t="str">
        <f t="shared" si="0"/>
        <v>Insert into UFMT_FORMAT (FORMAT_ID, FORMAT_TYPE, DESCRIPTION, BITMAP_TYPE) Values ('12', '0', 'ACL T24 CBS - US ON THEM NSS reversal 1430', '0');</v>
      </c>
      <c r="L15" t="str">
        <f t="shared" si="1"/>
        <v>Update UFMT_FORMAT set FORMAT_TYPE = '0', DESCRIPTION = 'ACL T24 CBS - US ON THEM NSS reversal 1430', BITMAP_TYPE = '0'  Where FORMAT_ID = '12';</v>
      </c>
    </row>
    <row r="16" spans="1:12" ht="14.5" customHeight="1" x14ac:dyDescent="0.35">
      <c r="A16" t="s">
        <v>44</v>
      </c>
      <c r="B16" t="s">
        <v>13</v>
      </c>
      <c r="C16" s="2" t="s">
        <v>1393</v>
      </c>
      <c r="D16" t="s">
        <v>13</v>
      </c>
      <c r="H16" t="str">
        <f>VLOOKUP(B16,Dictionary!$P$2:$Q$5,2,FALSE)</f>
        <v>FMT_TYPE_ISO8583_87</v>
      </c>
      <c r="I16" t="str">
        <f>VLOOKUP(D16,Dictionary!$S$2:$T$5,2,FALSE)</f>
        <v>HEX_BITMAP_TYPE</v>
      </c>
      <c r="K16" t="str">
        <f t="shared" si="0"/>
        <v>Insert into UFMT_FORMAT (FORMAT_ID, FORMAT_TYPE, DESCRIPTION, BITMAP_TYPE) Values ('13', '0', 'ACL T24 CBS - THEM ON US NSS reversal 1420', '0');</v>
      </c>
      <c r="L16" t="str">
        <f t="shared" si="1"/>
        <v>Update UFMT_FORMAT set FORMAT_TYPE = '0', DESCRIPTION = 'ACL T24 CBS - THEM ON US NSS reversal 1420', BITMAP_TYPE = '0'  Where FORMAT_ID = '13';</v>
      </c>
    </row>
    <row r="17" spans="1:12" ht="14.5" customHeight="1" x14ac:dyDescent="0.35">
      <c r="A17" t="s">
        <v>47</v>
      </c>
      <c r="B17" t="s">
        <v>13</v>
      </c>
      <c r="C17" s="2" t="s">
        <v>1394</v>
      </c>
      <c r="D17" t="s">
        <v>13</v>
      </c>
      <c r="H17" t="str">
        <f>VLOOKUP(B17,Dictionary!$P$2:$Q$5,2,FALSE)</f>
        <v>FMT_TYPE_ISO8583_87</v>
      </c>
      <c r="I17" t="str">
        <f>VLOOKUP(D17,Dictionary!$S$2:$T$5,2,FALSE)</f>
        <v>HEX_BITMAP_TYPE</v>
      </c>
      <c r="K17" t="str">
        <f t="shared" si="0"/>
        <v>Insert into UFMT_FORMAT (FORMAT_ID, FORMAT_TYPE, DESCRIPTION, BITMAP_TYPE) Values ('14', '0', 'ACL T24 CBS - THEM ON US NSS reversal 1430', '0');</v>
      </c>
      <c r="L17" t="str">
        <f t="shared" si="1"/>
        <v>Update UFMT_FORMAT set FORMAT_TYPE = '0', DESCRIPTION = 'ACL T24 CBS - THEM ON US NSS reversal 1430', BITMAP_TYPE = '0'  Where FORMAT_ID = '14';</v>
      </c>
    </row>
    <row r="18" spans="1:12" ht="14.5" customHeight="1" x14ac:dyDescent="0.35">
      <c r="A18" t="s">
        <v>50</v>
      </c>
      <c r="B18" t="s">
        <v>15</v>
      </c>
      <c r="C18" s="2" t="s">
        <v>1395</v>
      </c>
      <c r="D18" t="s">
        <v>13</v>
      </c>
      <c r="H18" t="str">
        <f>VLOOKUP(B18,Dictionary!$P$2:$Q$5,2,FALSE)</f>
        <v>FMT_TYPE_COMPLEX</v>
      </c>
      <c r="I18" t="str">
        <f>VLOOKUP(D18,Dictionary!$S$2:$T$5,2,FALSE)</f>
        <v>HEX_BITMAP_TYPE</v>
      </c>
      <c r="K18" t="str">
        <f t="shared" si="0"/>
        <v>Insert into UFMT_FORMAT (FORMAT_ID, FORMAT_TYPE, DESCRIPTION, BITMAP_TYPE) Values ('15', '2', 'ACL T24 CBS DE 48 Format for Balance Info', '0');</v>
      </c>
      <c r="L18" t="str">
        <f t="shared" si="1"/>
        <v>Update UFMT_FORMAT set FORMAT_TYPE = '2', DESCRIPTION = 'ACL T24 CBS DE 48 Format for Balance Info', BITMAP_TYPE = '0'  Where FORMAT_ID = '15';</v>
      </c>
    </row>
    <row r="19" spans="1:12" x14ac:dyDescent="0.35">
      <c r="A19" t="s">
        <v>53</v>
      </c>
      <c r="B19" t="s">
        <v>15</v>
      </c>
      <c r="C19" s="2" t="s">
        <v>1396</v>
      </c>
      <c r="D19" t="s">
        <v>13</v>
      </c>
      <c r="H19" t="str">
        <f>VLOOKUP(B19,Dictionary!$P$2:$Q$5,2,FALSE)</f>
        <v>FMT_TYPE_COMPLEX</v>
      </c>
      <c r="I19" t="str">
        <f>VLOOKUP(D19,Dictionary!$S$2:$T$5,2,FALSE)</f>
        <v>HEX_BITMAP_TYPE</v>
      </c>
      <c r="K19" t="str">
        <f t="shared" si="0"/>
        <v>Insert into UFMT_FORMAT (FORMAT_ID, FORMAT_TYPE, DESCRIPTION, BITMAP_TYPE) Values ('16', '2', 'NBC DE 90 Format IN', '0');</v>
      </c>
      <c r="L19" t="str">
        <f t="shared" si="1"/>
        <v>Update UFMT_FORMAT set FORMAT_TYPE = '2', DESCRIPTION = 'NBC DE 90 Format IN', BITMAP_TYPE = '0'  Where FORMAT_ID = '16';</v>
      </c>
    </row>
    <row r="20" spans="1:12" x14ac:dyDescent="0.35">
      <c r="A20" t="s">
        <v>56</v>
      </c>
      <c r="B20" t="s">
        <v>15</v>
      </c>
      <c r="C20" s="2" t="s">
        <v>1397</v>
      </c>
      <c r="D20" t="s">
        <v>13</v>
      </c>
      <c r="H20" t="str">
        <f>VLOOKUP(B20,Dictionary!$P$2:$Q$5,2,FALSE)</f>
        <v>FMT_TYPE_COMPLEX</v>
      </c>
      <c r="I20" t="str">
        <f>VLOOKUP(D20,Dictionary!$S$2:$T$5,2,FALSE)</f>
        <v>HEX_BITMAP_TYPE</v>
      </c>
      <c r="K20" t="str">
        <f t="shared" si="0"/>
        <v>Insert into UFMT_FORMAT (FORMAT_ID, FORMAT_TYPE, DESCRIPTION, BITMAP_TYPE) Values ('17', '2', 'NBC Orig Key data Format OUT', '0');</v>
      </c>
      <c r="L20" t="str">
        <f t="shared" si="1"/>
        <v>Update UFMT_FORMAT set FORMAT_TYPE = '2', DESCRIPTION = 'NBC Orig Key data Format OUT', BITMAP_TYPE = '0'  Where FORMAT_ID = '17';</v>
      </c>
    </row>
    <row r="21" spans="1:12" x14ac:dyDescent="0.35">
      <c r="A21" t="s">
        <v>185</v>
      </c>
      <c r="B21" t="s">
        <v>13</v>
      </c>
      <c r="C21" s="2" t="s">
        <v>1398</v>
      </c>
      <c r="D21" t="s">
        <v>13</v>
      </c>
      <c r="H21" t="str">
        <f>VLOOKUP(B21,Dictionary!$P$2:$Q$5,2,FALSE)</f>
        <v>FMT_TYPE_ISO8583_87</v>
      </c>
      <c r="I21" t="str">
        <f>VLOOKUP(D21,Dictionary!$S$2:$T$5,2,FALSE)</f>
        <v>HEX_BITMAP_TYPE</v>
      </c>
      <c r="K21" t="str">
        <f t="shared" si="0"/>
        <v>Insert into UFMT_FORMAT (FORMAT_ID, FORMAT_TYPE, DESCRIPTION, BITMAP_TYPE) Values ('70', '0', 'TPB CBS Default Financial Transaction Response 1210', '0');</v>
      </c>
      <c r="L21" t="str">
        <f t="shared" si="1"/>
        <v>Update UFMT_FORMAT set FORMAT_TYPE = '0', DESCRIPTION = 'TPB CBS Default Financial Transaction Response 1210', BITMAP_TYPE = '0'  Where FORMAT_ID = '70';</v>
      </c>
    </row>
    <row r="22" spans="1:12" x14ac:dyDescent="0.35">
      <c r="A22" t="s">
        <v>191</v>
      </c>
      <c r="B22" t="s">
        <v>13</v>
      </c>
      <c r="C22" s="2" t="s">
        <v>1399</v>
      </c>
      <c r="D22" t="s">
        <v>13</v>
      </c>
      <c r="H22" t="str">
        <f>VLOOKUP(B22,Dictionary!$P$2:$Q$5,2,FALSE)</f>
        <v>FMT_TYPE_ISO8583_87</v>
      </c>
      <c r="I22" t="str">
        <f>VLOOKUP(D22,Dictionary!$S$2:$T$5,2,FALSE)</f>
        <v>HEX_BITMAP_TYPE</v>
      </c>
      <c r="K22" t="str">
        <f t="shared" si="0"/>
        <v>Insert into UFMT_FORMAT (FORMAT_ID, FORMAT_TYPE, DESCRIPTION, BITMAP_TYPE) Values ('72', '0', 'TPB CBS Format Message 1200', '0');</v>
      </c>
      <c r="L22" t="str">
        <f t="shared" si="1"/>
        <v>Update UFMT_FORMAT set FORMAT_TYPE = '0', DESCRIPTION = 'TPB CBS Format Message 1200', BITMAP_TYPE = '0'  Where FORMAT_ID = '72';</v>
      </c>
    </row>
    <row r="23" spans="1:12" x14ac:dyDescent="0.35">
      <c r="A23" t="s">
        <v>194</v>
      </c>
      <c r="B23" t="s">
        <v>13</v>
      </c>
      <c r="C23" s="2" t="s">
        <v>1400</v>
      </c>
      <c r="D23" t="s">
        <v>13</v>
      </c>
      <c r="H23" t="str">
        <f>VLOOKUP(B23,Dictionary!$P$2:$Q$5,2,FALSE)</f>
        <v>FMT_TYPE_ISO8583_87</v>
      </c>
      <c r="I23" t="str">
        <f>VLOOKUP(D23,Dictionary!$S$2:$T$5,2,FALSE)</f>
        <v>HEX_BITMAP_TYPE</v>
      </c>
      <c r="K23" t="str">
        <f t="shared" si="0"/>
        <v>Insert into UFMT_FORMAT (FORMAT_ID, FORMAT_TYPE, DESCRIPTION, BITMAP_TYPE) Values ('73', '0', 'TPB CBS Format message 1804 ECHO Request OUT', '0');</v>
      </c>
      <c r="L23" t="str">
        <f t="shared" si="1"/>
        <v>Update UFMT_FORMAT set FORMAT_TYPE = '0', DESCRIPTION = 'TPB CBS Format message 1804 ECHO Request OUT', BITMAP_TYPE = '0'  Where FORMAT_ID = '73';</v>
      </c>
    </row>
    <row r="24" spans="1:12" x14ac:dyDescent="0.35">
      <c r="A24" t="s">
        <v>196</v>
      </c>
      <c r="B24" t="s">
        <v>13</v>
      </c>
      <c r="C24" s="2" t="s">
        <v>1401</v>
      </c>
      <c r="D24" t="s">
        <v>13</v>
      </c>
      <c r="H24" t="str">
        <f>VLOOKUP(B24,Dictionary!$P$2:$Q$5,2,FALSE)</f>
        <v>FMT_TYPE_ISO8583_87</v>
      </c>
      <c r="I24" t="str">
        <f>VLOOKUP(D24,Dictionary!$S$2:$T$5,2,FALSE)</f>
        <v>HEX_BITMAP_TYPE</v>
      </c>
      <c r="K24" t="str">
        <f t="shared" si="0"/>
        <v>Insert into UFMT_FORMAT (FORMAT_ID, FORMAT_TYPE, DESCRIPTION, BITMAP_TYPE) Values ('74', '0', 'TPB CBS Format message 1814 ECHO Response IN', '0');</v>
      </c>
      <c r="L24" t="str">
        <f t="shared" si="1"/>
        <v>Update UFMT_FORMAT set FORMAT_TYPE = '0', DESCRIPTION = 'TPB CBS Format message 1814 ECHO Response IN', BITMAP_TYPE = '0'  Where FORMAT_ID = '74';</v>
      </c>
    </row>
    <row r="25" spans="1:12" x14ac:dyDescent="0.35">
      <c r="A25" t="s">
        <v>57</v>
      </c>
      <c r="B25" t="s">
        <v>13</v>
      </c>
      <c r="C25" s="2" t="s">
        <v>1402</v>
      </c>
      <c r="D25" t="s">
        <v>13</v>
      </c>
      <c r="H25" t="str">
        <f>VLOOKUP(B25,Dictionary!$P$2:$Q$5,2,FALSE)</f>
        <v>FMT_TYPE_ISO8583_87</v>
      </c>
      <c r="I25" t="str">
        <f>VLOOKUP(D25,Dictionary!$S$2:$T$5,2,FALSE)</f>
        <v>HEX_BITMAP_TYPE</v>
      </c>
      <c r="K25" t="str">
        <f t="shared" si="0"/>
        <v>Insert into UFMT_FORMAT (FORMAT_ID, FORMAT_TYPE, DESCRIPTION, BITMAP_TYPE) Values ('75', '0', 'TPB CBS Format message 1804 LOGON Request IN', '0');</v>
      </c>
      <c r="L25" t="str">
        <f t="shared" si="1"/>
        <v>Update UFMT_FORMAT set FORMAT_TYPE = '0', DESCRIPTION = 'TPB CBS Format message 1804 LOGON Request IN', BITMAP_TYPE = '0'  Where FORMAT_ID = '75';</v>
      </c>
    </row>
    <row r="26" spans="1:12" x14ac:dyDescent="0.35">
      <c r="A26" t="s">
        <v>199</v>
      </c>
      <c r="B26" t="s">
        <v>13</v>
      </c>
      <c r="C26" s="2" t="s">
        <v>1403</v>
      </c>
      <c r="D26" t="s">
        <v>13</v>
      </c>
      <c r="H26" t="str">
        <f>VLOOKUP(B26,Dictionary!$P$2:$Q$5,2,FALSE)</f>
        <v>FMT_TYPE_ISO8583_87</v>
      </c>
      <c r="I26" t="str">
        <f>VLOOKUP(D26,Dictionary!$S$2:$T$5,2,FALSE)</f>
        <v>HEX_BITMAP_TYPE</v>
      </c>
      <c r="K26" t="str">
        <f t="shared" si="0"/>
        <v>Insert into UFMT_FORMAT (FORMAT_ID, FORMAT_TYPE, DESCRIPTION, BITMAP_TYPE) Values ('76', '0', 'TPB CBS Format message 1814 LOGON Response OUT', '0');</v>
      </c>
      <c r="L26" t="str">
        <f t="shared" si="1"/>
        <v>Update UFMT_FORMAT set FORMAT_TYPE = '0', DESCRIPTION = 'TPB CBS Format message 1814 LOGON Response OUT', BITMAP_TYPE = '0'  Where FORMAT_ID = '76';</v>
      </c>
    </row>
    <row r="27" spans="1:12" x14ac:dyDescent="0.35">
      <c r="A27" t="s">
        <v>202</v>
      </c>
      <c r="B27" t="s">
        <v>13</v>
      </c>
      <c r="C27" s="2" t="s">
        <v>1404</v>
      </c>
      <c r="D27" t="s">
        <v>13</v>
      </c>
      <c r="H27" t="str">
        <f>VLOOKUP(B27,Dictionary!$P$2:$Q$5,2,FALSE)</f>
        <v>FMT_TYPE_ISO8583_87</v>
      </c>
      <c r="I27" t="str">
        <f>VLOOKUP(D27,Dictionary!$S$2:$T$5,2,FALSE)</f>
        <v>HEX_BITMAP_TYPE</v>
      </c>
      <c r="K27" t="str">
        <f t="shared" si="0"/>
        <v>Insert into UFMT_FORMAT (FORMAT_ID, FORMAT_TYPE, DESCRIPTION, BITMAP_TYPE) Values ('77', '0', 'TPB CBS Format message  Response 1210 BI', '0');</v>
      </c>
      <c r="L27" t="str">
        <f t="shared" si="1"/>
        <v>Update UFMT_FORMAT set FORMAT_TYPE = '0', DESCRIPTION = 'TPB CBS Format message  Response 1210 BI', BITMAP_TYPE = '0'  Where FORMAT_ID = '77';</v>
      </c>
    </row>
    <row r="28" spans="1:12" x14ac:dyDescent="0.35">
      <c r="A28" t="s">
        <v>205</v>
      </c>
      <c r="B28" t="s">
        <v>13</v>
      </c>
      <c r="C28" s="2" t="s">
        <v>1405</v>
      </c>
      <c r="D28" t="s">
        <v>13</v>
      </c>
      <c r="H28" t="str">
        <f>VLOOKUP(B28,Dictionary!$P$2:$Q$5,2,FALSE)</f>
        <v>FMT_TYPE_ISO8583_87</v>
      </c>
      <c r="I28" t="str">
        <f>VLOOKUP(D28,Dictionary!$S$2:$T$5,2,FALSE)</f>
        <v>HEX_BITMAP_TYPE</v>
      </c>
      <c r="K28" t="str">
        <f t="shared" si="0"/>
        <v>Insert into UFMT_FORMAT (FORMAT_ID, FORMAT_TYPE, DESCRIPTION, BITMAP_TYPE) Values ('78', '0', 'TPB CBS Format Reversal Message 1041', '0');</v>
      </c>
      <c r="L28" t="str">
        <f t="shared" si="1"/>
        <v>Update UFMT_FORMAT set FORMAT_TYPE = '0', DESCRIPTION = 'TPB CBS Format Reversal Message 1041', BITMAP_TYPE = '0'  Where FORMAT_ID = '78';</v>
      </c>
    </row>
    <row r="29" spans="1:12" x14ac:dyDescent="0.35">
      <c r="A29" t="s">
        <v>207</v>
      </c>
      <c r="B29" t="s">
        <v>13</v>
      </c>
      <c r="C29" s="2" t="s">
        <v>1406</v>
      </c>
      <c r="D29" t="s">
        <v>13</v>
      </c>
      <c r="H29" t="str">
        <f>VLOOKUP(B29,Dictionary!$P$2:$Q$5,2,FALSE)</f>
        <v>FMT_TYPE_ISO8583_87</v>
      </c>
      <c r="I29" t="str">
        <f>VLOOKUP(D29,Dictionary!$S$2:$T$5,2,FALSE)</f>
        <v>HEX_BITMAP_TYPE</v>
      </c>
      <c r="K29" t="str">
        <f t="shared" si="0"/>
        <v>Insert into UFMT_FORMAT (FORMAT_ID, FORMAT_TYPE, DESCRIPTION, BITMAP_TYPE) Values ('79', '0', 'TPB CBS Def Format Reversal Message resp 1430', '0');</v>
      </c>
      <c r="L29" t="str">
        <f t="shared" si="1"/>
        <v>Update UFMT_FORMAT set FORMAT_TYPE = '0', DESCRIPTION = 'TPB CBS Def Format Reversal Message resp 1430', BITMAP_TYPE = '0'  Where FORMAT_ID = '79';</v>
      </c>
    </row>
    <row r="30" spans="1:12" x14ac:dyDescent="0.35">
      <c r="A30" t="s">
        <v>209</v>
      </c>
      <c r="B30" t="s">
        <v>13</v>
      </c>
      <c r="C30" s="2" t="s">
        <v>1407</v>
      </c>
      <c r="D30" t="s">
        <v>13</v>
      </c>
      <c r="H30" t="str">
        <f>VLOOKUP(B30,Dictionary!$P$2:$Q$5,2,FALSE)</f>
        <v>FMT_TYPE_ISO8583_87</v>
      </c>
      <c r="I30" t="str">
        <f>VLOOKUP(D30,Dictionary!$S$2:$T$5,2,FALSE)</f>
        <v>HEX_BITMAP_TYPE</v>
      </c>
      <c r="K30" t="str">
        <f t="shared" si="0"/>
        <v>Insert into UFMT_FORMAT (FORMAT_ID, FORMAT_TYPE, DESCRIPTION, BITMAP_TYPE) Values ('80', '0', 'TPB CBS Format Reversal Message resp 1430', '0');</v>
      </c>
      <c r="L30" t="str">
        <f t="shared" si="1"/>
        <v>Update UFMT_FORMAT set FORMAT_TYPE = '0', DESCRIPTION = 'TPB CBS Format Reversal Message resp 1430', BITMAP_TYPE = '0'  Where FORMAT_ID = '80';</v>
      </c>
    </row>
    <row r="31" spans="1:12" x14ac:dyDescent="0.35">
      <c r="A31" t="s">
        <v>165</v>
      </c>
      <c r="B31" t="s">
        <v>13</v>
      </c>
      <c r="C31" s="2" t="s">
        <v>1408</v>
      </c>
      <c r="D31" t="s">
        <v>13</v>
      </c>
      <c r="H31" t="str">
        <f>VLOOKUP(B31,Dictionary!$P$2:$Q$5,2,FALSE)</f>
        <v>FMT_TYPE_ISO8583_87</v>
      </c>
      <c r="I31" t="str">
        <f>VLOOKUP(D31,Dictionary!$S$2:$T$5,2,FALSE)</f>
        <v>HEX_BITMAP_TYPE</v>
      </c>
      <c r="K31" t="str">
        <f t="shared" si="0"/>
        <v>Insert into UFMT_FORMAT (FORMAT_ID, FORMAT_TYPE, DESCRIPTION, BITMAP_TYPE) Values ('81', '0', 'TPB CBS Format POS purchReversal Message 1031', '0');</v>
      </c>
      <c r="L31" t="str">
        <f t="shared" si="1"/>
        <v>Update UFMT_FORMAT set FORMAT_TYPE = '0', DESCRIPTION = 'TPB CBS Format POS purchReversal Message 1031', BITMAP_TYPE = '0'  Where FORMAT_ID = '81';</v>
      </c>
    </row>
    <row r="32" spans="1:12" x14ac:dyDescent="0.35">
      <c r="A32" t="s">
        <v>30</v>
      </c>
      <c r="B32" t="s">
        <v>13</v>
      </c>
      <c r="C32" s="2" t="s">
        <v>1409</v>
      </c>
      <c r="D32" t="s">
        <v>13</v>
      </c>
      <c r="H32" t="str">
        <f>VLOOKUP(B32,Dictionary!$P$2:$Q$5,2,FALSE)</f>
        <v>FMT_TYPE_ISO8583_87</v>
      </c>
      <c r="I32" t="str">
        <f>VLOOKUP(D32,Dictionary!$S$2:$T$5,2,FALSE)</f>
        <v>HEX_BITMAP_TYPE</v>
      </c>
      <c r="K32" t="str">
        <f t="shared" si="0"/>
        <v>Insert into UFMT_FORMAT (FORMAT_ID, FORMAT_TYPE, DESCRIPTION, BITMAP_TYPE) Values ('82', '0', 'TPB CBS Format Reversal Message resp 1430 POS', '0');</v>
      </c>
      <c r="L32" t="str">
        <f t="shared" si="1"/>
        <v>Update UFMT_FORMAT set FORMAT_TYPE = '0', DESCRIPTION = 'TPB CBS Format Reversal Message resp 1430 POS', BITMAP_TYPE = '0'  Where FORMAT_ID = '82';</v>
      </c>
    </row>
    <row r="33" spans="1:12" x14ac:dyDescent="0.35">
      <c r="A33" t="s">
        <v>216</v>
      </c>
      <c r="B33" t="s">
        <v>13</v>
      </c>
      <c r="C33" s="2" t="s">
        <v>1410</v>
      </c>
      <c r="D33" t="s">
        <v>13</v>
      </c>
      <c r="H33" t="str">
        <f>VLOOKUP(B33,Dictionary!$P$2:$Q$5,2,FALSE)</f>
        <v>FMT_TYPE_ISO8583_87</v>
      </c>
      <c r="I33" t="str">
        <f>VLOOKUP(D33,Dictionary!$S$2:$T$5,2,FALSE)</f>
        <v>HEX_BITMAP_TYPE</v>
      </c>
      <c r="K33" t="str">
        <f t="shared" si="0"/>
        <v>Insert into UFMT_FORMAT (FORMAT_ID, FORMAT_TYPE, DESCRIPTION, BITMAP_TYPE) Values ('83', '0', 'TPB CBS Format Message Notification 1220', '0');</v>
      </c>
      <c r="L33" t="str">
        <f t="shared" si="1"/>
        <v>Update UFMT_FORMAT set FORMAT_TYPE = '0', DESCRIPTION = 'TPB CBS Format Message Notification 1220', BITMAP_TYPE = '0'  Where FORMAT_ID = '83';</v>
      </c>
    </row>
    <row r="34" spans="1:12" x14ac:dyDescent="0.35">
      <c r="A34" t="s">
        <v>174</v>
      </c>
      <c r="B34" t="s">
        <v>13</v>
      </c>
      <c r="C34" s="2" t="s">
        <v>1411</v>
      </c>
      <c r="D34" t="s">
        <v>13</v>
      </c>
      <c r="H34" t="str">
        <f>VLOOKUP(B34,Dictionary!$P$2:$Q$5,2,FALSE)</f>
        <v>FMT_TYPE_ISO8583_87</v>
      </c>
      <c r="I34" t="str">
        <f>VLOOKUP(D34,Dictionary!$S$2:$T$5,2,FALSE)</f>
        <v>HEX_BITMAP_TYPE</v>
      </c>
      <c r="K34" t="str">
        <f t="shared" si="0"/>
        <v>Insert into UFMT_FORMAT (FORMAT_ID, FORMAT_TYPE, DESCRIPTION, BITMAP_TYPE) Values ('84', '0', 'TPB CBS Format Message Notification 1230 (51)', '0');</v>
      </c>
      <c r="L34" t="str">
        <f t="shared" si="1"/>
        <v>Update UFMT_FORMAT set FORMAT_TYPE = '0', DESCRIPTION = 'TPB CBS Format Message Notification 1230 (51)', BITMAP_TYPE = '0'  Where FORMAT_ID = '84';</v>
      </c>
    </row>
    <row r="35" spans="1:12" x14ac:dyDescent="0.35">
      <c r="A35" t="s">
        <v>220</v>
      </c>
      <c r="B35" t="s">
        <v>13</v>
      </c>
      <c r="C35" s="2" t="s">
        <v>1412</v>
      </c>
      <c r="D35" t="s">
        <v>13</v>
      </c>
      <c r="H35" t="str">
        <f>VLOOKUP(B35,Dictionary!$P$2:$Q$5,2,FALSE)</f>
        <v>FMT_TYPE_ISO8583_87</v>
      </c>
      <c r="I35" t="str">
        <f>VLOOKUP(D35,Dictionary!$S$2:$T$5,2,FALSE)</f>
        <v>HEX_BITMAP_TYPE</v>
      </c>
      <c r="K35" t="str">
        <f t="shared" si="0"/>
        <v>Insert into UFMT_FORMAT (FORMAT_ID, FORMAT_TYPE, DESCRIPTION, BITMAP_TYPE) Values ('85', '0', 'TPB CBS Format Message Notification 1230', '0');</v>
      </c>
      <c r="L35" t="str">
        <f t="shared" si="1"/>
        <v>Update UFMT_FORMAT set FORMAT_TYPE = '0', DESCRIPTION = 'TPB CBS Format Message Notification 1230', BITMAP_TYPE = '0'  Where FORMAT_ID = '85';</v>
      </c>
    </row>
    <row r="36" spans="1:12" x14ac:dyDescent="0.35">
      <c r="A36" t="s">
        <v>223</v>
      </c>
      <c r="B36" t="s">
        <v>13</v>
      </c>
      <c r="C36" s="2" t="s">
        <v>1413</v>
      </c>
      <c r="D36" t="s">
        <v>13</v>
      </c>
      <c r="H36" t="str">
        <f>VLOOKUP(B36,Dictionary!$P$2:$Q$5,2,FALSE)</f>
        <v>FMT_TYPE_ISO8583_87</v>
      </c>
      <c r="I36" t="str">
        <f>VLOOKUP(D36,Dictionary!$S$2:$T$5,2,FALSE)</f>
        <v>HEX_BITMAP_TYPE</v>
      </c>
      <c r="K36" t="str">
        <f t="shared" ref="K36:K67" si="2">"Insert into UFMT_FORMAT (FORMAT_ID, FORMAT_TYPE, DESCRIPTION, BITMAP_TYPE) Values ('"&amp;A36&amp;"', '"&amp;B36&amp;"', '"&amp;C36&amp;"', '"&amp;D36&amp;"');"</f>
        <v>Insert into UFMT_FORMAT (FORMAT_ID, FORMAT_TYPE, DESCRIPTION, BITMAP_TYPE) Values ('86', '0', 'TPB CBS Format Message Notification Rvrsl for 1220', '0');</v>
      </c>
      <c r="L36" t="str">
        <f t="shared" ref="L36:L67" si="3">"Update UFMT_FORMAT set FORMAT_TYPE = '"&amp;B36&amp;"', DESCRIPTION = '"&amp;C36&amp;"', BITMAP_TYPE = '"&amp;D36&amp;"'  Where FORMAT_ID = '"&amp;A36&amp;"';"</f>
        <v>Update UFMT_FORMAT set FORMAT_TYPE = '0', DESCRIPTION = 'TPB CBS Format Message Notification Rvrsl for 1220', BITMAP_TYPE = '0'  Where FORMAT_ID = '86';</v>
      </c>
    </row>
    <row r="37" spans="1:12" x14ac:dyDescent="0.35">
      <c r="A37" t="s">
        <v>33</v>
      </c>
      <c r="B37" t="s">
        <v>13</v>
      </c>
      <c r="C37" s="2" t="s">
        <v>1414</v>
      </c>
      <c r="D37" t="s">
        <v>13</v>
      </c>
      <c r="H37" t="str">
        <f>VLOOKUP(B37,Dictionary!$P$2:$Q$5,2,FALSE)</f>
        <v>FMT_TYPE_ISO8583_87</v>
      </c>
      <c r="I37" t="str">
        <f>VLOOKUP(D37,Dictionary!$S$2:$T$5,2,FALSE)</f>
        <v>HEX_BITMAP_TYPE</v>
      </c>
      <c r="K37" t="str">
        <f t="shared" si="2"/>
        <v>Insert into UFMT_FORMAT (FORMAT_ID, FORMAT_TYPE, DESCRIPTION, BITMAP_TYPE) Values ('87', '0', 'TPB CBS Def Format notif Rvrsl Message resp 1430', '0');</v>
      </c>
      <c r="L37" t="str">
        <f t="shared" si="3"/>
        <v>Update UFMT_FORMAT set FORMAT_TYPE = '0', DESCRIPTION = 'TPB CBS Def Format notif Rvrsl Message resp 1430', BITMAP_TYPE = '0'  Where FORMAT_ID = '87';</v>
      </c>
    </row>
    <row r="38" spans="1:12" x14ac:dyDescent="0.35">
      <c r="A38" t="s">
        <v>228</v>
      </c>
      <c r="B38" t="s">
        <v>13</v>
      </c>
      <c r="C38" s="2" t="s">
        <v>1415</v>
      </c>
      <c r="D38" t="s">
        <v>13</v>
      </c>
      <c r="H38" t="str">
        <f>VLOOKUP(B38,Dictionary!$P$2:$Q$5,2,FALSE)</f>
        <v>FMT_TYPE_ISO8583_87</v>
      </c>
      <c r="I38" t="str">
        <f>VLOOKUP(D38,Dictionary!$S$2:$T$5,2,FALSE)</f>
        <v>HEX_BITMAP_TYPE</v>
      </c>
      <c r="K38" t="str">
        <f t="shared" si="2"/>
        <v>Insert into UFMT_FORMAT (FORMAT_ID, FORMAT_TYPE, DESCRIPTION, BITMAP_TYPE) Values ('88', '0', 'T24 CBS Format Advice Message 1220 for 1041/0', '0');</v>
      </c>
      <c r="L38" t="str">
        <f t="shared" si="3"/>
        <v>Update UFMT_FORMAT set FORMAT_TYPE = '0', DESCRIPTION = 'T24 CBS Format Advice Message 1220 for 1041/0', BITMAP_TYPE = '0'  Where FORMAT_ID = '88';</v>
      </c>
    </row>
    <row r="39" spans="1:12" x14ac:dyDescent="0.35">
      <c r="A39" t="s">
        <v>774</v>
      </c>
      <c r="B39" t="s">
        <v>13</v>
      </c>
      <c r="C39" s="2" t="s">
        <v>1416</v>
      </c>
      <c r="D39" t="s">
        <v>12</v>
      </c>
      <c r="H39" t="str">
        <f>VLOOKUP(B39,Dictionary!$P$2:$Q$5,2,FALSE)</f>
        <v>FMT_TYPE_ISO8583_87</v>
      </c>
      <c r="I39" t="str">
        <f>VLOOKUP(D39,Dictionary!$S$2:$T$5,2,FALSE)</f>
        <v>ASCII_BITMAP_TYPE</v>
      </c>
      <c r="K39" t="str">
        <f t="shared" si="2"/>
        <v>Insert into UFMT_FORMAT (FORMAT_ID, FORMAT_TYPE, DESCRIPTION, BITMAP_TYPE) Values ('100', '0', 'Flexcube 87 Message Financial Request 0200', '1');</v>
      </c>
      <c r="L39" t="str">
        <f t="shared" si="3"/>
        <v>Update UFMT_FORMAT set FORMAT_TYPE = '0', DESCRIPTION = 'Flexcube 87 Message Financial Request 0200', BITMAP_TYPE = '1'  Where FORMAT_ID = '100';</v>
      </c>
    </row>
    <row r="40" spans="1:12" x14ac:dyDescent="0.35">
      <c r="A40" t="s">
        <v>107</v>
      </c>
      <c r="B40" t="s">
        <v>13</v>
      </c>
      <c r="C40" s="2" t="s">
        <v>1417</v>
      </c>
      <c r="D40" t="s">
        <v>12</v>
      </c>
      <c r="H40" t="str">
        <f>VLOOKUP(B40,Dictionary!$P$2:$Q$5,2,FALSE)</f>
        <v>FMT_TYPE_ISO8583_87</v>
      </c>
      <c r="I40" t="str">
        <f>VLOOKUP(D40,Dictionary!$S$2:$T$5,2,FALSE)</f>
        <v>ASCII_BITMAP_TYPE</v>
      </c>
      <c r="K40" t="str">
        <f t="shared" si="2"/>
        <v>Insert into UFMT_FORMAT (FORMAT_ID, FORMAT_TYPE, DESCRIPTION, BITMAP_TYPE) Values ('101', '0', 'Flexcube 87 Message Financial Response 0210 (51)', '1');</v>
      </c>
      <c r="L40" t="str">
        <f t="shared" si="3"/>
        <v>Update UFMT_FORMAT set FORMAT_TYPE = '0', DESCRIPTION = 'Flexcube 87 Message Financial Response 0210 (51)', BITMAP_TYPE = '1'  Where FORMAT_ID = '101';</v>
      </c>
    </row>
    <row r="41" spans="1:12" x14ac:dyDescent="0.35">
      <c r="A41" t="s">
        <v>270</v>
      </c>
      <c r="B41" t="s">
        <v>13</v>
      </c>
      <c r="C41" s="2" t="s">
        <v>1418</v>
      </c>
      <c r="D41" t="s">
        <v>12</v>
      </c>
      <c r="H41" t="str">
        <f>VLOOKUP(B41,Dictionary!$P$2:$Q$5,2,FALSE)</f>
        <v>FMT_TYPE_ISO8583_87</v>
      </c>
      <c r="I41" t="str">
        <f>VLOOKUP(D41,Dictionary!$S$2:$T$5,2,FALSE)</f>
        <v>ASCII_BITMAP_TYPE</v>
      </c>
      <c r="K41" t="str">
        <f t="shared" si="2"/>
        <v>Insert into UFMT_FORMAT (FORMAT_ID, FORMAT_TYPE, DESCRIPTION, BITMAP_TYPE) Values ('102', '0', 'Flexcube 87 Financial Reversal Request 0420', '1');</v>
      </c>
      <c r="L41" t="str">
        <f t="shared" si="3"/>
        <v>Update UFMT_FORMAT set FORMAT_TYPE = '0', DESCRIPTION = 'Flexcube 87 Financial Reversal Request 0420', BITMAP_TYPE = '1'  Where FORMAT_ID = '102';</v>
      </c>
    </row>
    <row r="42" spans="1:12" x14ac:dyDescent="0.35">
      <c r="A42" t="s">
        <v>778</v>
      </c>
      <c r="B42" t="s">
        <v>13</v>
      </c>
      <c r="C42" s="2" t="s">
        <v>1419</v>
      </c>
      <c r="D42" t="s">
        <v>12</v>
      </c>
      <c r="H42" t="str">
        <f>VLOOKUP(B42,Dictionary!$P$2:$Q$5,2,FALSE)</f>
        <v>FMT_TYPE_ISO8583_87</v>
      </c>
      <c r="I42" t="str">
        <f>VLOOKUP(D42,Dictionary!$S$2:$T$5,2,FALSE)</f>
        <v>ASCII_BITMAP_TYPE</v>
      </c>
      <c r="K42" t="str">
        <f t="shared" si="2"/>
        <v>Insert into UFMT_FORMAT (FORMAT_ID, FORMAT_TYPE, DESCRIPTION, BITMAP_TYPE) Values ('103', '0', 'Flexcube 87 Financial Reversal Response 0430', '1');</v>
      </c>
      <c r="L42" t="str">
        <f t="shared" si="3"/>
        <v>Update UFMT_FORMAT set FORMAT_TYPE = '0', DESCRIPTION = 'Flexcube 87 Financial Reversal Response 0430', BITMAP_TYPE = '1'  Where FORMAT_ID = '103';</v>
      </c>
    </row>
    <row r="43" spans="1:12" x14ac:dyDescent="0.35">
      <c r="A43" t="s">
        <v>780</v>
      </c>
      <c r="B43" t="s">
        <v>13</v>
      </c>
      <c r="C43" s="2" t="s">
        <v>1420</v>
      </c>
      <c r="D43" t="s">
        <v>12</v>
      </c>
      <c r="H43" t="str">
        <f>VLOOKUP(B43,Dictionary!$P$2:$Q$5,2,FALSE)</f>
        <v>FMT_TYPE_ISO8583_87</v>
      </c>
      <c r="I43" t="str">
        <f>VLOOKUP(D43,Dictionary!$S$2:$T$5,2,FALSE)</f>
        <v>ASCII_BITMAP_TYPE</v>
      </c>
      <c r="K43" t="str">
        <f t="shared" si="2"/>
        <v>Insert into UFMT_FORMAT (FORMAT_ID, FORMAT_TYPE, DESCRIPTION, BITMAP_TYPE) Values ('104', '0', 'Flexcube 87 ECHO Request 0800', '1');</v>
      </c>
      <c r="L43" t="str">
        <f t="shared" si="3"/>
        <v>Update UFMT_FORMAT set FORMAT_TYPE = '0', DESCRIPTION = 'Flexcube 87 ECHO Request 0800', BITMAP_TYPE = '1'  Where FORMAT_ID = '104';</v>
      </c>
    </row>
    <row r="44" spans="1:12" x14ac:dyDescent="0.35">
      <c r="A44" t="s">
        <v>54</v>
      </c>
      <c r="B44" t="s">
        <v>13</v>
      </c>
      <c r="C44" s="2" t="s">
        <v>1421</v>
      </c>
      <c r="D44" t="s">
        <v>12</v>
      </c>
      <c r="H44" t="str">
        <f>VLOOKUP(B44,Dictionary!$P$2:$Q$5,2,FALSE)</f>
        <v>FMT_TYPE_ISO8583_87</v>
      </c>
      <c r="I44" t="str">
        <f>VLOOKUP(D44,Dictionary!$S$2:$T$5,2,FALSE)</f>
        <v>ASCII_BITMAP_TYPE</v>
      </c>
      <c r="K44" t="str">
        <f t="shared" si="2"/>
        <v>Insert into UFMT_FORMAT (FORMAT_ID, FORMAT_TYPE, DESCRIPTION, BITMAP_TYPE) Values ('105', '0', 'Flexcube 87 ECHO Response 0810', '1');</v>
      </c>
      <c r="L44" t="str">
        <f t="shared" si="3"/>
        <v>Update UFMT_FORMAT set FORMAT_TYPE = '0', DESCRIPTION = 'Flexcube 87 ECHO Response 0810', BITMAP_TYPE = '1'  Where FORMAT_ID = '105';</v>
      </c>
    </row>
    <row r="45" spans="1:12" x14ac:dyDescent="0.35">
      <c r="A45" t="s">
        <v>783</v>
      </c>
      <c r="B45" t="s">
        <v>13</v>
      </c>
      <c r="C45" s="2" t="s">
        <v>1422</v>
      </c>
      <c r="D45" t="s">
        <v>12</v>
      </c>
      <c r="H45" t="str">
        <f>VLOOKUP(B45,Dictionary!$P$2:$Q$5,2,FALSE)</f>
        <v>FMT_TYPE_ISO8583_87</v>
      </c>
      <c r="I45" t="str">
        <f>VLOOKUP(D45,Dictionary!$S$2:$T$5,2,FALSE)</f>
        <v>ASCII_BITMAP_TYPE</v>
      </c>
      <c r="K45" t="str">
        <f t="shared" si="2"/>
        <v>Insert into UFMT_FORMAT (FORMAT_ID, FORMAT_TYPE, DESCRIPTION, BITMAP_TYPE) Values ('106', '0', 'Flexcube 87 Message Financial Response 0210', '1');</v>
      </c>
      <c r="L45" t="str">
        <f t="shared" si="3"/>
        <v>Update UFMT_FORMAT set FORMAT_TYPE = '0', DESCRIPTION = 'Flexcube 87 Message Financial Response 0210', BITMAP_TYPE = '1'  Where FORMAT_ID = '106';</v>
      </c>
    </row>
    <row r="46" spans="1:12" x14ac:dyDescent="0.35">
      <c r="A46" t="s">
        <v>785</v>
      </c>
      <c r="B46" t="s">
        <v>13</v>
      </c>
      <c r="C46" s="2" t="s">
        <v>1423</v>
      </c>
      <c r="D46" t="s">
        <v>12</v>
      </c>
      <c r="H46" t="str">
        <f>VLOOKUP(B46,Dictionary!$P$2:$Q$5,2,FALSE)</f>
        <v>FMT_TYPE_ISO8583_87</v>
      </c>
      <c r="I46" t="str">
        <f>VLOOKUP(D46,Dictionary!$S$2:$T$5,2,FALSE)</f>
        <v>ASCII_BITMAP_TYPE</v>
      </c>
      <c r="K46" t="str">
        <f t="shared" si="2"/>
        <v>Insert into UFMT_FORMAT (FORMAT_ID, FORMAT_TYPE, DESCRIPTION, BITMAP_TYPE) Values ('107', '0', 'Flexcube 87 ECHO Response 0810 - TO BE REMOVED', '1');</v>
      </c>
      <c r="L46" t="str">
        <f t="shared" si="3"/>
        <v>Update UFMT_FORMAT set FORMAT_TYPE = '0', DESCRIPTION = 'Flexcube 87 ECHO Response 0810 - TO BE REMOVED', BITMAP_TYPE = '1'  Where FORMAT_ID = '107';</v>
      </c>
    </row>
    <row r="47" spans="1:12" x14ac:dyDescent="0.35">
      <c r="A47" t="s">
        <v>787</v>
      </c>
      <c r="B47" t="s">
        <v>13</v>
      </c>
      <c r="C47" s="2" t="s">
        <v>1424</v>
      </c>
      <c r="D47" t="s">
        <v>12</v>
      </c>
      <c r="H47" t="str">
        <f>VLOOKUP(B47,Dictionary!$P$2:$Q$5,2,FALSE)</f>
        <v>FMT_TYPE_ISO8583_87</v>
      </c>
      <c r="I47" t="str">
        <f>VLOOKUP(D47,Dictionary!$S$2:$T$5,2,FALSE)</f>
        <v>ASCII_BITMAP_TYPE</v>
      </c>
      <c r="K47" t="str">
        <f t="shared" si="2"/>
        <v>Insert into UFMT_FORMAT (FORMAT_ID, FORMAT_TYPE, DESCRIPTION, BITMAP_TYPE) Values ('108', '0', 'Flexcube 87 Financial Notification Request 0220', '1');</v>
      </c>
      <c r="L47" t="str">
        <f t="shared" si="3"/>
        <v>Update UFMT_FORMAT set FORMAT_TYPE = '0', DESCRIPTION = 'Flexcube 87 Financial Notification Request 0220', BITMAP_TYPE = '1'  Where FORMAT_ID = '108';</v>
      </c>
    </row>
    <row r="48" spans="1:12" x14ac:dyDescent="0.35">
      <c r="A48" t="s">
        <v>789</v>
      </c>
      <c r="B48" t="s">
        <v>13</v>
      </c>
      <c r="C48" s="2" t="s">
        <v>1425</v>
      </c>
      <c r="D48" t="s">
        <v>12</v>
      </c>
      <c r="H48" t="str">
        <f>VLOOKUP(B48,Dictionary!$P$2:$Q$5,2,FALSE)</f>
        <v>FMT_TYPE_ISO8583_87</v>
      </c>
      <c r="I48" t="str">
        <f>VLOOKUP(D48,Dictionary!$S$2:$T$5,2,FALSE)</f>
        <v>ASCII_BITMAP_TYPE</v>
      </c>
      <c r="K48" t="str">
        <f t="shared" si="2"/>
        <v>Insert into UFMT_FORMAT (FORMAT_ID, FORMAT_TYPE, DESCRIPTION, BITMAP_TYPE) Values ('109', '0', 'Flexcube 87 Financial Notification Response 0230', '1');</v>
      </c>
      <c r="L48" t="str">
        <f t="shared" si="3"/>
        <v>Update UFMT_FORMAT set FORMAT_TYPE = '0', DESCRIPTION = 'Flexcube 87 Financial Notification Response 0230', BITMAP_TYPE = '1'  Where FORMAT_ID = '109';</v>
      </c>
    </row>
    <row r="49" spans="1:12" x14ac:dyDescent="0.35">
      <c r="A49" t="s">
        <v>237</v>
      </c>
      <c r="B49" t="s">
        <v>13</v>
      </c>
      <c r="C49" s="2" t="s">
        <v>1426</v>
      </c>
      <c r="D49" t="s">
        <v>12</v>
      </c>
      <c r="H49" t="str">
        <f>VLOOKUP(B49,Dictionary!$P$2:$Q$5,2,FALSE)</f>
        <v>FMT_TYPE_ISO8583_87</v>
      </c>
      <c r="I49" t="str">
        <f>VLOOKUP(D49,Dictionary!$S$2:$T$5,2,FALSE)</f>
        <v>ASCII_BITMAP_TYPE</v>
      </c>
      <c r="K49" t="str">
        <f t="shared" si="2"/>
        <v>Insert into UFMT_FORMAT (FORMAT_ID, FORMAT_TYPE, DESCRIPTION, BITMAP_TYPE) Values ('110', '0', 'Flexcube 87 Message Notification Reversal 0420', '1');</v>
      </c>
      <c r="L49" t="str">
        <f t="shared" si="3"/>
        <v>Update UFMT_FORMAT set FORMAT_TYPE = '0', DESCRIPTION = 'Flexcube 87 Message Notification Reversal 0420', BITMAP_TYPE = '1'  Where FORMAT_ID = '110';</v>
      </c>
    </row>
    <row r="50" spans="1:12" x14ac:dyDescent="0.35">
      <c r="A50" t="s">
        <v>792</v>
      </c>
      <c r="B50" t="s">
        <v>13</v>
      </c>
      <c r="C50" s="2" t="s">
        <v>1427</v>
      </c>
      <c r="D50" t="s">
        <v>12</v>
      </c>
      <c r="H50" t="str">
        <f>VLOOKUP(B50,Dictionary!$P$2:$Q$5,2,FALSE)</f>
        <v>FMT_TYPE_ISO8583_87</v>
      </c>
      <c r="I50" t="str">
        <f>VLOOKUP(D50,Dictionary!$S$2:$T$5,2,FALSE)</f>
        <v>ASCII_BITMAP_TYPE</v>
      </c>
      <c r="K50" t="str">
        <f t="shared" si="2"/>
        <v>Insert into UFMT_FORMAT (FORMAT_ID, FORMAT_TYPE, DESCRIPTION, BITMAP_TYPE) Values ('111', '0', 'Flexcube 87 Message Notification Reversal 0430', '1');</v>
      </c>
      <c r="L50" t="str">
        <f t="shared" si="3"/>
        <v>Update UFMT_FORMAT set FORMAT_TYPE = '0', DESCRIPTION = 'Flexcube 87 Message Notification Reversal 0430', BITMAP_TYPE = '1'  Where FORMAT_ID = '111';</v>
      </c>
    </row>
    <row r="51" spans="1:12" x14ac:dyDescent="0.35">
      <c r="A51" t="s">
        <v>63</v>
      </c>
      <c r="B51" t="s">
        <v>13</v>
      </c>
      <c r="C51" s="2" t="s">
        <v>1428</v>
      </c>
      <c r="D51" t="s">
        <v>13</v>
      </c>
      <c r="H51" t="str">
        <f>VLOOKUP(B51,Dictionary!$P$2:$Q$5,2,FALSE)</f>
        <v>FMT_TYPE_ISO8583_87</v>
      </c>
      <c r="I51" t="str">
        <f>VLOOKUP(D51,Dictionary!$S$2:$T$5,2,FALSE)</f>
        <v>HEX_BITMAP_TYPE</v>
      </c>
      <c r="K51" t="str">
        <f t="shared" si="2"/>
        <v>Insert into UFMT_FORMAT (FORMAT_ID, FORMAT_TYPE, DESCRIPTION, BITMAP_TYPE) Values ('200', '0', 'CBS ISO 8583-87 CTZ Financial Request 200', '0');</v>
      </c>
      <c r="L51" t="str">
        <f t="shared" si="3"/>
        <v>Update UFMT_FORMAT set FORMAT_TYPE = '0', DESCRIPTION = 'CBS ISO 8583-87 CTZ Financial Request 200', BITMAP_TYPE = '0'  Where FORMAT_ID = '200';</v>
      </c>
    </row>
    <row r="52" spans="1:12" x14ac:dyDescent="0.35">
      <c r="A52" t="s">
        <v>392</v>
      </c>
      <c r="B52" t="s">
        <v>13</v>
      </c>
      <c r="C52" s="2" t="s">
        <v>1429</v>
      </c>
      <c r="D52" t="s">
        <v>13</v>
      </c>
      <c r="H52" t="str">
        <f>VLOOKUP(B52,Dictionary!$P$2:$Q$5,2,FALSE)</f>
        <v>FMT_TYPE_ISO8583_87</v>
      </c>
      <c r="I52" t="str">
        <f>VLOOKUP(D52,Dictionary!$S$2:$T$5,2,FALSE)</f>
        <v>HEX_BITMAP_TYPE</v>
      </c>
      <c r="K52" t="str">
        <f t="shared" si="2"/>
        <v>Insert into UFMT_FORMAT (FORMAT_ID, FORMAT_TYPE, DESCRIPTION, BITMAP_TYPE) Values ('201', '0', 'CBS ISO 8583-87 CTZ Financial Response 210', '0');</v>
      </c>
      <c r="L52" t="str">
        <f t="shared" si="3"/>
        <v>Update UFMT_FORMAT set FORMAT_TYPE = '0', DESCRIPTION = 'CBS ISO 8583-87 CTZ Financial Response 210', BITMAP_TYPE = '0'  Where FORMAT_ID = '201';</v>
      </c>
    </row>
    <row r="53" spans="1:12" x14ac:dyDescent="0.35">
      <c r="A53" t="s">
        <v>394</v>
      </c>
      <c r="B53" t="s">
        <v>13</v>
      </c>
      <c r="C53" s="2" t="s">
        <v>1430</v>
      </c>
      <c r="D53" t="s">
        <v>13</v>
      </c>
      <c r="H53" t="str">
        <f>VLOOKUP(B53,Dictionary!$P$2:$Q$5,2,FALSE)</f>
        <v>FMT_TYPE_ISO8583_87</v>
      </c>
      <c r="I53" t="str">
        <f>VLOOKUP(D53,Dictionary!$S$2:$T$5,2,FALSE)</f>
        <v>HEX_BITMAP_TYPE</v>
      </c>
      <c r="K53" t="str">
        <f t="shared" si="2"/>
        <v>Insert into UFMT_FORMAT (FORMAT_ID, FORMAT_TYPE, DESCRIPTION, BITMAP_TYPE) Values ('202', '0', 'CBS ISO 8583-87 CTZ Financial Reversal Request 420', '0');</v>
      </c>
      <c r="L53" t="str">
        <f t="shared" si="3"/>
        <v>Update UFMT_FORMAT set FORMAT_TYPE = '0', DESCRIPTION = 'CBS ISO 8583-87 CTZ Financial Reversal Request 420', BITMAP_TYPE = '0'  Where FORMAT_ID = '202';</v>
      </c>
    </row>
    <row r="54" spans="1:12" x14ac:dyDescent="0.35">
      <c r="A54" t="s">
        <v>396</v>
      </c>
      <c r="B54" t="s">
        <v>13</v>
      </c>
      <c r="C54" s="2" t="s">
        <v>1431</v>
      </c>
      <c r="D54" t="s">
        <v>13</v>
      </c>
      <c r="H54" t="str">
        <f>VLOOKUP(B54,Dictionary!$P$2:$Q$5,2,FALSE)</f>
        <v>FMT_TYPE_ISO8583_87</v>
      </c>
      <c r="I54" t="str">
        <f>VLOOKUP(D54,Dictionary!$S$2:$T$5,2,FALSE)</f>
        <v>HEX_BITMAP_TYPE</v>
      </c>
      <c r="K54" t="str">
        <f t="shared" si="2"/>
        <v>Insert into UFMT_FORMAT (FORMAT_ID, FORMAT_TYPE, DESCRIPTION, BITMAP_TYPE) Values ('203', '0', 'CBS ISO 8583-87 CTZ Financial Reversal Response 430', '0');</v>
      </c>
      <c r="L54" t="str">
        <f t="shared" si="3"/>
        <v>Update UFMT_FORMAT set FORMAT_TYPE = '0', DESCRIPTION = 'CBS ISO 8583-87 CTZ Financial Reversal Response 430', BITMAP_TYPE = '0'  Where FORMAT_ID = '203';</v>
      </c>
    </row>
    <row r="55" spans="1:12" x14ac:dyDescent="0.35">
      <c r="A55" t="s">
        <v>399</v>
      </c>
      <c r="B55" t="s">
        <v>13</v>
      </c>
      <c r="C55" s="2" t="s">
        <v>1432</v>
      </c>
      <c r="D55" t="s">
        <v>13</v>
      </c>
      <c r="H55" t="str">
        <f>VLOOKUP(B55,Dictionary!$P$2:$Q$5,2,FALSE)</f>
        <v>FMT_TYPE_ISO8583_87</v>
      </c>
      <c r="I55" t="str">
        <f>VLOOKUP(D55,Dictionary!$S$2:$T$5,2,FALSE)</f>
        <v>HEX_BITMAP_TYPE</v>
      </c>
      <c r="K55" t="str">
        <f t="shared" si="2"/>
        <v>Insert into UFMT_FORMAT (FORMAT_ID, FORMAT_TYPE, DESCRIPTION, BITMAP_TYPE) Values ('204', '0', 'CBS ISO 8583-87 CTZ Echo request 800', '0');</v>
      </c>
      <c r="L55" t="str">
        <f t="shared" si="3"/>
        <v>Update UFMT_FORMAT set FORMAT_TYPE = '0', DESCRIPTION = 'CBS ISO 8583-87 CTZ Echo request 800', BITMAP_TYPE = '0'  Where FORMAT_ID = '204';</v>
      </c>
    </row>
    <row r="56" spans="1:12" x14ac:dyDescent="0.35">
      <c r="A56" t="s">
        <v>298</v>
      </c>
      <c r="B56" t="s">
        <v>13</v>
      </c>
      <c r="C56" s="2" t="s">
        <v>1433</v>
      </c>
      <c r="D56" t="s">
        <v>13</v>
      </c>
      <c r="H56" t="str">
        <f>VLOOKUP(B56,Dictionary!$P$2:$Q$5,2,FALSE)</f>
        <v>FMT_TYPE_ISO8583_87</v>
      </c>
      <c r="I56" t="str">
        <f>VLOOKUP(D56,Dictionary!$S$2:$T$5,2,FALSE)</f>
        <v>HEX_BITMAP_TYPE</v>
      </c>
      <c r="K56" t="str">
        <f t="shared" si="2"/>
        <v>Insert into UFMT_FORMAT (FORMAT_ID, FORMAT_TYPE, DESCRIPTION, BITMAP_TYPE) Values ('205', '0', 'CBS ISO 8583-87 CTZ Echo response 810', '0');</v>
      </c>
      <c r="L56" t="str">
        <f t="shared" si="3"/>
        <v>Update UFMT_FORMAT set FORMAT_TYPE = '0', DESCRIPTION = 'CBS ISO 8583-87 CTZ Echo response 810', BITMAP_TYPE = '0'  Where FORMAT_ID = '205';</v>
      </c>
    </row>
    <row r="57" spans="1:12" x14ac:dyDescent="0.35">
      <c r="A57" t="s">
        <v>403</v>
      </c>
      <c r="B57" t="s">
        <v>13</v>
      </c>
      <c r="C57" s="2" t="s">
        <v>1429</v>
      </c>
      <c r="D57" t="s">
        <v>13</v>
      </c>
      <c r="H57" t="str">
        <f>VLOOKUP(B57,Dictionary!$P$2:$Q$5,2,FALSE)</f>
        <v>FMT_TYPE_ISO8583_87</v>
      </c>
      <c r="I57" t="str">
        <f>VLOOKUP(D57,Dictionary!$S$2:$T$5,2,FALSE)</f>
        <v>HEX_BITMAP_TYPE</v>
      </c>
      <c r="K57" t="str">
        <f t="shared" si="2"/>
        <v>Insert into UFMT_FORMAT (FORMAT_ID, FORMAT_TYPE, DESCRIPTION, BITMAP_TYPE) Values ('206', '0', 'CBS ISO 8583-87 CTZ Financial Response 210', '0');</v>
      </c>
      <c r="L57" t="str">
        <f t="shared" si="3"/>
        <v>Update UFMT_FORMAT set FORMAT_TYPE = '0', DESCRIPTION = 'CBS ISO 8583-87 CTZ Financial Response 210', BITMAP_TYPE = '0'  Where FORMAT_ID = '206';</v>
      </c>
    </row>
    <row r="58" spans="1:12" x14ac:dyDescent="0.35">
      <c r="A58" t="s">
        <v>406</v>
      </c>
      <c r="B58" t="s">
        <v>13</v>
      </c>
      <c r="C58" s="2" t="s">
        <v>1434</v>
      </c>
      <c r="D58" t="s">
        <v>13</v>
      </c>
      <c r="H58" t="str">
        <f>VLOOKUP(B58,Dictionary!$P$2:$Q$5,2,FALSE)</f>
        <v>FMT_TYPE_ISO8583_87</v>
      </c>
      <c r="I58" t="str">
        <f>VLOOKUP(D58,Dictionary!$S$2:$T$5,2,FALSE)</f>
        <v>HEX_BITMAP_TYPE</v>
      </c>
      <c r="K58" t="str">
        <f t="shared" si="2"/>
        <v>Insert into UFMT_FORMAT (FORMAT_ID, FORMAT_TYPE, DESCRIPTION, BITMAP_TYPE) Values ('207', '0', 'CBS ISO 8583-87 CTZ Format - TO BE REMOVED', '0');</v>
      </c>
      <c r="L58" t="str">
        <f t="shared" si="3"/>
        <v>Update UFMT_FORMAT set FORMAT_TYPE = '0', DESCRIPTION = 'CBS ISO 8583-87 CTZ Format - TO BE REMOVED', BITMAP_TYPE = '0'  Where FORMAT_ID = '207';</v>
      </c>
    </row>
    <row r="59" spans="1:12" x14ac:dyDescent="0.35">
      <c r="A59" t="s">
        <v>409</v>
      </c>
      <c r="B59" t="s">
        <v>13</v>
      </c>
      <c r="C59" s="2" t="s">
        <v>1435</v>
      </c>
      <c r="D59" t="s">
        <v>13</v>
      </c>
      <c r="H59" t="str">
        <f>VLOOKUP(B59,Dictionary!$P$2:$Q$5,2,FALSE)</f>
        <v>FMT_TYPE_ISO8583_87</v>
      </c>
      <c r="I59" t="str">
        <f>VLOOKUP(D59,Dictionary!$S$2:$T$5,2,FALSE)</f>
        <v>HEX_BITMAP_TYPE</v>
      </c>
      <c r="K59" t="str">
        <f t="shared" si="2"/>
        <v>Insert into UFMT_FORMAT (FORMAT_ID, FORMAT_TYPE, DESCRIPTION, BITMAP_TYPE) Values ('208', '0', 'CBS ISO 8583-87 CTZ Notification Request 220', '0');</v>
      </c>
      <c r="L59" t="str">
        <f t="shared" si="3"/>
        <v>Update UFMT_FORMAT set FORMAT_TYPE = '0', DESCRIPTION = 'CBS ISO 8583-87 CTZ Notification Request 220', BITMAP_TYPE = '0'  Where FORMAT_ID = '208';</v>
      </c>
    </row>
    <row r="60" spans="1:12" x14ac:dyDescent="0.35">
      <c r="A60" t="s">
        <v>412</v>
      </c>
      <c r="B60" t="s">
        <v>13</v>
      </c>
      <c r="C60" s="2" t="s">
        <v>1436</v>
      </c>
      <c r="D60" t="s">
        <v>13</v>
      </c>
      <c r="H60" t="str">
        <f>VLOOKUP(B60,Dictionary!$P$2:$Q$5,2,FALSE)</f>
        <v>FMT_TYPE_ISO8583_87</v>
      </c>
      <c r="I60" t="str">
        <f>VLOOKUP(D60,Dictionary!$S$2:$T$5,2,FALSE)</f>
        <v>HEX_BITMAP_TYPE</v>
      </c>
      <c r="K60" t="str">
        <f t="shared" si="2"/>
        <v>Insert into UFMT_FORMAT (FORMAT_ID, FORMAT_TYPE, DESCRIPTION, BITMAP_TYPE) Values ('209', '0', 'CBS ISO 8583-87 CTZ Notification Response 230', '0');</v>
      </c>
      <c r="L60" t="str">
        <f t="shared" si="3"/>
        <v>Update UFMT_FORMAT set FORMAT_TYPE = '0', DESCRIPTION = 'CBS ISO 8583-87 CTZ Notification Response 230', BITMAP_TYPE = '0'  Where FORMAT_ID = '209';</v>
      </c>
    </row>
    <row r="61" spans="1:12" x14ac:dyDescent="0.35">
      <c r="A61" t="s">
        <v>1437</v>
      </c>
      <c r="B61" t="s">
        <v>13</v>
      </c>
      <c r="C61" s="2" t="s">
        <v>1438</v>
      </c>
      <c r="D61" t="s">
        <v>12</v>
      </c>
      <c r="H61" t="str">
        <f>VLOOKUP(B61,Dictionary!$P$2:$Q$5,2,FALSE)</f>
        <v>FMT_TYPE_ISO8583_87</v>
      </c>
      <c r="I61" t="str">
        <f>VLOOKUP(D61,Dictionary!$S$2:$T$5,2,FALSE)</f>
        <v>ASCII_BITMAP_TYPE</v>
      </c>
      <c r="K61" t="str">
        <f t="shared" si="2"/>
        <v>Insert into UFMT_FORMAT (FORMAT_ID, FORMAT_TYPE, DESCRIPTION, BITMAP_TYPE) Values ('500', '0', 'Bankanywhere Epayint Format message 0800 Request OUT', '1');</v>
      </c>
      <c r="L61" t="str">
        <f t="shared" si="3"/>
        <v>Update UFMT_FORMAT set FORMAT_TYPE = '0', DESCRIPTION = 'Bankanywhere Epayint Format message 0800 Request OUT', BITMAP_TYPE = '1'  Where FORMAT_ID = '500';</v>
      </c>
    </row>
    <row r="62" spans="1:12" x14ac:dyDescent="0.35">
      <c r="A62" t="s">
        <v>1439</v>
      </c>
      <c r="B62" t="s">
        <v>13</v>
      </c>
      <c r="C62" s="2" t="s">
        <v>1440</v>
      </c>
      <c r="D62" t="s">
        <v>12</v>
      </c>
      <c r="H62" t="str">
        <f>VLOOKUP(B62,Dictionary!$P$2:$Q$5,2,FALSE)</f>
        <v>FMT_TYPE_ISO8583_87</v>
      </c>
      <c r="I62" t="str">
        <f>VLOOKUP(D62,Dictionary!$S$2:$T$5,2,FALSE)</f>
        <v>ASCII_BITMAP_TYPE</v>
      </c>
      <c r="K62" t="str">
        <f t="shared" si="2"/>
        <v>Insert into UFMT_FORMAT (FORMAT_ID, FORMAT_TYPE, DESCRIPTION, BITMAP_TYPE) Values ('501', '0', 'Bankanywhere Epayint Format message 0810 Response IN', '1');</v>
      </c>
      <c r="L62" t="str">
        <f t="shared" si="3"/>
        <v>Update UFMT_FORMAT set FORMAT_TYPE = '0', DESCRIPTION = 'Bankanywhere Epayint Format message 0810 Response IN', BITMAP_TYPE = '1'  Where FORMAT_ID = '501';</v>
      </c>
    </row>
    <row r="63" spans="1:12" x14ac:dyDescent="0.35">
      <c r="A63" t="s">
        <v>1441</v>
      </c>
      <c r="B63" t="s">
        <v>13</v>
      </c>
      <c r="C63" s="2" t="s">
        <v>1442</v>
      </c>
      <c r="D63" t="s">
        <v>12</v>
      </c>
      <c r="H63" t="str">
        <f>VLOOKUP(B63,Dictionary!$P$2:$Q$5,2,FALSE)</f>
        <v>FMT_TYPE_ISO8583_87</v>
      </c>
      <c r="I63" t="str">
        <f>VLOOKUP(D63,Dictionary!$S$2:$T$5,2,FALSE)</f>
        <v>ASCII_BITMAP_TYPE</v>
      </c>
      <c r="K63" t="str">
        <f t="shared" si="2"/>
        <v>Insert into UFMT_FORMAT (FORMAT_ID, FORMAT_TYPE, DESCRIPTION, BITMAP_TYPE) Values ('502', '0', 'Bankanywhere Epayint Format message 0800 Request IN', '1');</v>
      </c>
      <c r="L63" t="str">
        <f t="shared" si="3"/>
        <v>Update UFMT_FORMAT set FORMAT_TYPE = '0', DESCRIPTION = 'Bankanywhere Epayint Format message 0800 Request IN', BITMAP_TYPE = '1'  Where FORMAT_ID = '502';</v>
      </c>
    </row>
    <row r="64" spans="1:12" x14ac:dyDescent="0.35">
      <c r="A64" t="s">
        <v>1443</v>
      </c>
      <c r="B64" t="s">
        <v>13</v>
      </c>
      <c r="C64" s="2" t="s">
        <v>1444</v>
      </c>
      <c r="D64" t="s">
        <v>12</v>
      </c>
      <c r="H64" t="str">
        <f>VLOOKUP(B64,Dictionary!$P$2:$Q$5,2,FALSE)</f>
        <v>FMT_TYPE_ISO8583_87</v>
      </c>
      <c r="I64" t="str">
        <f>VLOOKUP(D64,Dictionary!$S$2:$T$5,2,FALSE)</f>
        <v>ASCII_BITMAP_TYPE</v>
      </c>
      <c r="K64" t="str">
        <f t="shared" si="2"/>
        <v>Insert into UFMT_FORMAT (FORMAT_ID, FORMAT_TYPE, DESCRIPTION, BITMAP_TYPE) Values ('503', '0', 'Bankanywhere Epayint Format message 0810 Response OUT', '1');</v>
      </c>
      <c r="L64" t="str">
        <f t="shared" si="3"/>
        <v>Update UFMT_FORMAT set FORMAT_TYPE = '0', DESCRIPTION = 'Bankanywhere Epayint Format message 0810 Response OUT', BITMAP_TYPE = '1'  Where FORMAT_ID = '503';</v>
      </c>
    </row>
    <row r="65" spans="1:12" x14ac:dyDescent="0.35">
      <c r="A65" t="s">
        <v>1445</v>
      </c>
      <c r="B65" t="s">
        <v>13</v>
      </c>
      <c r="C65" s="2" t="s">
        <v>1446</v>
      </c>
      <c r="D65" t="s">
        <v>12</v>
      </c>
      <c r="H65" t="str">
        <f>VLOOKUP(B65,Dictionary!$P$2:$Q$5,2,FALSE)</f>
        <v>FMT_TYPE_ISO8583_87</v>
      </c>
      <c r="I65" t="str">
        <f>VLOOKUP(D65,Dictionary!$S$2:$T$5,2,FALSE)</f>
        <v>ASCII_BITMAP_TYPE</v>
      </c>
      <c r="K65" t="str">
        <f t="shared" si="2"/>
        <v>Insert into UFMT_FORMAT (FORMAT_ID, FORMAT_TYPE, DESCRIPTION, BITMAP_TYPE) Values ('510', '0', 'Bankanywhere Epayint Format message 0200 Request OUT', '1');</v>
      </c>
      <c r="L65" t="str">
        <f t="shared" si="3"/>
        <v>Update UFMT_FORMAT set FORMAT_TYPE = '0', DESCRIPTION = 'Bankanywhere Epayint Format message 0200 Request OUT', BITMAP_TYPE = '1'  Where FORMAT_ID = '510';</v>
      </c>
    </row>
    <row r="66" spans="1:12" x14ac:dyDescent="0.35">
      <c r="A66" t="s">
        <v>1447</v>
      </c>
      <c r="B66" t="s">
        <v>13</v>
      </c>
      <c r="C66" s="2" t="s">
        <v>1448</v>
      </c>
      <c r="D66" t="s">
        <v>12</v>
      </c>
      <c r="H66" t="str">
        <f>VLOOKUP(B66,Dictionary!$P$2:$Q$5,2,FALSE)</f>
        <v>FMT_TYPE_ISO8583_87</v>
      </c>
      <c r="I66" t="str">
        <f>VLOOKUP(D66,Dictionary!$S$2:$T$5,2,FALSE)</f>
        <v>ASCII_BITMAP_TYPE</v>
      </c>
      <c r="K66" t="str">
        <f t="shared" si="2"/>
        <v>Insert into UFMT_FORMAT (FORMAT_ID, FORMAT_TYPE, DESCRIPTION, BITMAP_TYPE) Values ('511', '0', 'Bankanywhere Epayint Format message 0210 Response IN', '1');</v>
      </c>
      <c r="L66" t="str">
        <f t="shared" si="3"/>
        <v>Update UFMT_FORMAT set FORMAT_TYPE = '0', DESCRIPTION = 'Bankanywhere Epayint Format message 0210 Response IN', BITMAP_TYPE = '1'  Where FORMAT_ID = '511';</v>
      </c>
    </row>
    <row r="67" spans="1:12" x14ac:dyDescent="0.35">
      <c r="A67" t="s">
        <v>852</v>
      </c>
      <c r="B67" t="s">
        <v>13</v>
      </c>
      <c r="C67" s="2" t="s">
        <v>1449</v>
      </c>
      <c r="D67" t="s">
        <v>12</v>
      </c>
      <c r="H67" t="str">
        <f>VLOOKUP(B67,Dictionary!$P$2:$Q$5,2,FALSE)</f>
        <v>FMT_TYPE_ISO8583_87</v>
      </c>
      <c r="I67" t="str">
        <f>VLOOKUP(D67,Dictionary!$S$2:$T$5,2,FALSE)</f>
        <v>ASCII_BITMAP_TYPE</v>
      </c>
      <c r="K67" t="str">
        <f t="shared" si="2"/>
        <v>Insert into UFMT_FORMAT (FORMAT_ID, FORMAT_TYPE, DESCRIPTION, BITMAP_TYPE) Values ('512', '0', 'Bankanywhere Epayint Format message 0210 Response IN (2nd round)', '1');</v>
      </c>
      <c r="L67" t="str">
        <f t="shared" si="3"/>
        <v>Update UFMT_FORMAT set FORMAT_TYPE = '0', DESCRIPTION = 'Bankanywhere Epayint Format message 0210 Response IN (2nd round)', BITMAP_TYPE = '1'  Where FORMAT_ID = '512';</v>
      </c>
    </row>
    <row r="68" spans="1:12" x14ac:dyDescent="0.35">
      <c r="A68" t="s">
        <v>1450</v>
      </c>
      <c r="B68" t="s">
        <v>13</v>
      </c>
      <c r="C68" s="2" t="s">
        <v>1451</v>
      </c>
      <c r="D68" t="s">
        <v>12</v>
      </c>
      <c r="H68" t="str">
        <f>VLOOKUP(B68,Dictionary!$P$2:$Q$5,2,FALSE)</f>
        <v>FMT_TYPE_ISO8583_87</v>
      </c>
      <c r="I68" t="str">
        <f>VLOOKUP(D68,Dictionary!$S$2:$T$5,2,FALSE)</f>
        <v>ASCII_BITMAP_TYPE</v>
      </c>
      <c r="K68" t="str">
        <f t="shared" ref="K68:K83" si="4">"Insert into UFMT_FORMAT (FORMAT_ID, FORMAT_TYPE, DESCRIPTION, BITMAP_TYPE) Values ('"&amp;A68&amp;"', '"&amp;B68&amp;"', '"&amp;C68&amp;"', '"&amp;D68&amp;"');"</f>
        <v>Insert into UFMT_FORMAT (FORMAT_ID, FORMAT_TYPE, DESCRIPTION, BITMAP_TYPE) Values ('600', '0', 'NBC Network Format message 0800 Request OUT', '1');</v>
      </c>
      <c r="L68" t="str">
        <f t="shared" ref="L68:L83" si="5">"Update UFMT_FORMAT set FORMAT_TYPE = '"&amp;B68&amp;"', DESCRIPTION = '"&amp;C68&amp;"', BITMAP_TYPE = '"&amp;D68&amp;"'  Where FORMAT_ID = '"&amp;A68&amp;"';"</f>
        <v>Update UFMT_FORMAT set FORMAT_TYPE = '0', DESCRIPTION = 'NBC Network Format message 0800 Request OUT', BITMAP_TYPE = '1'  Where FORMAT_ID = '600';</v>
      </c>
    </row>
    <row r="69" spans="1:12" x14ac:dyDescent="0.35">
      <c r="A69" t="s">
        <v>1452</v>
      </c>
      <c r="B69" t="s">
        <v>13</v>
      </c>
      <c r="C69" s="2" t="s">
        <v>1453</v>
      </c>
      <c r="D69" t="s">
        <v>12</v>
      </c>
      <c r="H69" t="str">
        <f>VLOOKUP(B69,Dictionary!$P$2:$Q$5,2,FALSE)</f>
        <v>FMT_TYPE_ISO8583_87</v>
      </c>
      <c r="I69" t="str">
        <f>VLOOKUP(D69,Dictionary!$S$2:$T$5,2,FALSE)</f>
        <v>ASCII_BITMAP_TYPE</v>
      </c>
      <c r="K69" t="str">
        <f t="shared" si="4"/>
        <v>Insert into UFMT_FORMAT (FORMAT_ID, FORMAT_TYPE, DESCRIPTION, BITMAP_TYPE) Values ('601', '0', 'NBC Network Format message 0810 Response IN', '1');</v>
      </c>
      <c r="L69" t="str">
        <f t="shared" si="5"/>
        <v>Update UFMT_FORMAT set FORMAT_TYPE = '0', DESCRIPTION = 'NBC Network Format message 0810 Response IN', BITMAP_TYPE = '1'  Where FORMAT_ID = '601';</v>
      </c>
    </row>
    <row r="70" spans="1:12" x14ac:dyDescent="0.35">
      <c r="A70" t="s">
        <v>1454</v>
      </c>
      <c r="B70" t="s">
        <v>13</v>
      </c>
      <c r="C70" s="2" t="s">
        <v>1455</v>
      </c>
      <c r="D70" t="s">
        <v>12</v>
      </c>
      <c r="H70" t="str">
        <f>VLOOKUP(B70,Dictionary!$P$2:$Q$5,2,FALSE)</f>
        <v>FMT_TYPE_ISO8583_87</v>
      </c>
      <c r="I70" t="str">
        <f>VLOOKUP(D70,Dictionary!$S$2:$T$5,2,FALSE)</f>
        <v>ASCII_BITMAP_TYPE</v>
      </c>
      <c r="K70" t="str">
        <f t="shared" si="4"/>
        <v>Insert into UFMT_FORMAT (FORMAT_ID, FORMAT_TYPE, DESCRIPTION, BITMAP_TYPE) Values ('602', '0', 'NBC Network Format message 0800 Request IN', '1');</v>
      </c>
      <c r="L70" t="str">
        <f t="shared" si="5"/>
        <v>Update UFMT_FORMAT set FORMAT_TYPE = '0', DESCRIPTION = 'NBC Network Format message 0800 Request IN', BITMAP_TYPE = '1'  Where FORMAT_ID = '602';</v>
      </c>
    </row>
    <row r="71" spans="1:12" x14ac:dyDescent="0.35">
      <c r="A71" t="s">
        <v>1456</v>
      </c>
      <c r="B71" t="s">
        <v>13</v>
      </c>
      <c r="C71" s="2" t="s">
        <v>1457</v>
      </c>
      <c r="D71" t="s">
        <v>12</v>
      </c>
      <c r="H71" t="str">
        <f>VLOOKUP(B71,Dictionary!$P$2:$Q$5,2,FALSE)</f>
        <v>FMT_TYPE_ISO8583_87</v>
      </c>
      <c r="I71" t="str">
        <f>VLOOKUP(D71,Dictionary!$S$2:$T$5,2,FALSE)</f>
        <v>ASCII_BITMAP_TYPE</v>
      </c>
      <c r="K71" t="str">
        <f t="shared" si="4"/>
        <v>Insert into UFMT_FORMAT (FORMAT_ID, FORMAT_TYPE, DESCRIPTION, BITMAP_TYPE) Values ('603', '0', 'NBC Network Format message 0810 Response OUT', '1');</v>
      </c>
      <c r="L71" t="str">
        <f t="shared" si="5"/>
        <v>Update UFMT_FORMAT set FORMAT_TYPE = '0', DESCRIPTION = 'NBC Network Format message 0810 Response OUT', BITMAP_TYPE = '1'  Where FORMAT_ID = '603';</v>
      </c>
    </row>
    <row r="72" spans="1:12" x14ac:dyDescent="0.35">
      <c r="A72" t="s">
        <v>507</v>
      </c>
      <c r="B72" t="s">
        <v>13</v>
      </c>
      <c r="C72" s="2" t="s">
        <v>1458</v>
      </c>
      <c r="D72" t="s">
        <v>12</v>
      </c>
      <c r="H72" t="str">
        <f>VLOOKUP(B72,Dictionary!$P$2:$Q$5,2,FALSE)</f>
        <v>FMT_TYPE_ISO8583_87</v>
      </c>
      <c r="I72" t="str">
        <f>VLOOKUP(D72,Dictionary!$S$2:$T$5,2,FALSE)</f>
        <v>ASCII_BITMAP_TYPE</v>
      </c>
      <c r="K72" t="str">
        <f t="shared" si="4"/>
        <v>Insert into UFMT_FORMAT (FORMAT_ID, FORMAT_TYPE, DESCRIPTION, BITMAP_TYPE) Values ('610', '0', 'NBC Network Format message 0200 Response IN', '1');</v>
      </c>
      <c r="L72" t="str">
        <f t="shared" si="5"/>
        <v>Update UFMT_FORMAT set FORMAT_TYPE = '0', DESCRIPTION = 'NBC Network Format message 0200 Response IN', BITMAP_TYPE = '1'  Where FORMAT_ID = '610';</v>
      </c>
    </row>
    <row r="73" spans="1:12" x14ac:dyDescent="0.35">
      <c r="A73" t="s">
        <v>1459</v>
      </c>
      <c r="B73" t="s">
        <v>13</v>
      </c>
      <c r="C73" s="2" t="s">
        <v>1460</v>
      </c>
      <c r="D73" t="s">
        <v>12</v>
      </c>
      <c r="H73" t="str">
        <f>VLOOKUP(B73,Dictionary!$P$2:$Q$5,2,FALSE)</f>
        <v>FMT_TYPE_ISO8583_87</v>
      </c>
      <c r="I73" t="str">
        <f>VLOOKUP(D73,Dictionary!$S$2:$T$5,2,FALSE)</f>
        <v>ASCII_BITMAP_TYPE</v>
      </c>
      <c r="K73" t="str">
        <f t="shared" si="4"/>
        <v>Insert into UFMT_FORMAT (FORMAT_ID, FORMAT_TYPE, DESCRIPTION, BITMAP_TYPE) Values ('611', '0', 'NBC Network Format message 0210 Response OUT', '1');</v>
      </c>
      <c r="L73" t="str">
        <f t="shared" si="5"/>
        <v>Update UFMT_FORMAT set FORMAT_TYPE = '0', DESCRIPTION = 'NBC Network Format message 0210 Response OUT', BITMAP_TYPE = '1'  Where FORMAT_ID = '611';</v>
      </c>
    </row>
    <row r="74" spans="1:12" x14ac:dyDescent="0.35">
      <c r="A74" t="s">
        <v>1461</v>
      </c>
      <c r="B74" t="s">
        <v>13</v>
      </c>
      <c r="C74" s="2" t="s">
        <v>1462</v>
      </c>
      <c r="D74" t="s">
        <v>12</v>
      </c>
      <c r="H74" t="str">
        <f>VLOOKUP(B74,Dictionary!$P$2:$Q$5,2,FALSE)</f>
        <v>FMT_TYPE_ISO8583_87</v>
      </c>
      <c r="I74" t="str">
        <f>VLOOKUP(D74,Dictionary!$S$2:$T$5,2,FALSE)</f>
        <v>ASCII_BITMAP_TYPE</v>
      </c>
      <c r="K74" t="str">
        <f t="shared" si="4"/>
        <v>Insert into UFMT_FORMAT (FORMAT_ID, FORMAT_TYPE, DESCRIPTION, BITMAP_TYPE) Values ('612', '0', 'NBC Network Format message 0200 Response OUT', '1');</v>
      </c>
      <c r="L74" t="str">
        <f t="shared" si="5"/>
        <v>Update UFMT_FORMAT set FORMAT_TYPE = '0', DESCRIPTION = 'NBC Network Format message 0200 Response OUT', BITMAP_TYPE = '1'  Where FORMAT_ID = '612';</v>
      </c>
    </row>
    <row r="75" spans="1:12" x14ac:dyDescent="0.35">
      <c r="A75" t="s">
        <v>1174</v>
      </c>
      <c r="B75" t="s">
        <v>13</v>
      </c>
      <c r="C75" s="2" t="s">
        <v>1463</v>
      </c>
      <c r="D75" t="s">
        <v>12</v>
      </c>
      <c r="H75" t="str">
        <f>VLOOKUP(B75,Dictionary!$P$2:$Q$5,2,FALSE)</f>
        <v>FMT_TYPE_ISO8583_87</v>
      </c>
      <c r="I75" t="str">
        <f>VLOOKUP(D75,Dictionary!$S$2:$T$5,2,FALSE)</f>
        <v>ASCII_BITMAP_TYPE</v>
      </c>
      <c r="K75" t="str">
        <f t="shared" si="4"/>
        <v>Insert into UFMT_FORMAT (FORMAT_ID, FORMAT_TYPE, DESCRIPTION, BITMAP_TYPE) Values ('613', '0', 'NBC Network Format message 0210 Response IN', '1');</v>
      </c>
      <c r="L75" t="str">
        <f t="shared" si="5"/>
        <v>Update UFMT_FORMAT set FORMAT_TYPE = '0', DESCRIPTION = 'NBC Network Format message 0210 Response IN', BITMAP_TYPE = '1'  Where FORMAT_ID = '613';</v>
      </c>
    </row>
    <row r="76" spans="1:12" x14ac:dyDescent="0.35">
      <c r="A76" t="s">
        <v>1464</v>
      </c>
      <c r="B76" t="s">
        <v>13</v>
      </c>
      <c r="C76" s="2" t="s">
        <v>1465</v>
      </c>
      <c r="D76" t="s">
        <v>12</v>
      </c>
      <c r="H76" t="str">
        <f>VLOOKUP(B76,Dictionary!$P$2:$Q$5,2,FALSE)</f>
        <v>FMT_TYPE_ISO8583_87</v>
      </c>
      <c r="I76" t="str">
        <f>VLOOKUP(D76,Dictionary!$S$2:$T$5,2,FALSE)</f>
        <v>ASCII_BITMAP_TYPE</v>
      </c>
      <c r="K76" t="str">
        <f t="shared" si="4"/>
        <v>Insert into UFMT_FORMAT (FORMAT_ID, FORMAT_TYPE, DESCRIPTION, BITMAP_TYPE) Values ('620', '0', 'NBC Network Format message 0220 Response IN', '1');</v>
      </c>
      <c r="L76" t="str">
        <f t="shared" si="5"/>
        <v>Update UFMT_FORMAT set FORMAT_TYPE = '0', DESCRIPTION = 'NBC Network Format message 0220 Response IN', BITMAP_TYPE = '1'  Where FORMAT_ID = '620';</v>
      </c>
    </row>
    <row r="77" spans="1:12" x14ac:dyDescent="0.35">
      <c r="A77" t="s">
        <v>585</v>
      </c>
      <c r="B77" t="s">
        <v>13</v>
      </c>
      <c r="C77" s="2" t="s">
        <v>1466</v>
      </c>
      <c r="D77" t="s">
        <v>12</v>
      </c>
      <c r="H77" t="str">
        <f>VLOOKUP(B77,Dictionary!$P$2:$Q$5,2,FALSE)</f>
        <v>FMT_TYPE_ISO8583_87</v>
      </c>
      <c r="I77" t="str">
        <f>VLOOKUP(D77,Dictionary!$S$2:$T$5,2,FALSE)</f>
        <v>ASCII_BITMAP_TYPE</v>
      </c>
      <c r="K77" t="str">
        <f t="shared" si="4"/>
        <v>Insert into UFMT_FORMAT (FORMAT_ID, FORMAT_TYPE, DESCRIPTION, BITMAP_TYPE) Values ('621', '0', 'NBC Network Format message 0230 Response OUT', '1');</v>
      </c>
      <c r="L77" t="str">
        <f t="shared" si="5"/>
        <v>Update UFMT_FORMAT set FORMAT_TYPE = '0', DESCRIPTION = 'NBC Network Format message 0230 Response OUT', BITMAP_TYPE = '1'  Where FORMAT_ID = '621';</v>
      </c>
    </row>
    <row r="78" spans="1:12" x14ac:dyDescent="0.35">
      <c r="A78" t="s">
        <v>1467</v>
      </c>
      <c r="B78" t="s">
        <v>13</v>
      </c>
      <c r="C78" s="2" t="s">
        <v>1468</v>
      </c>
      <c r="D78" t="s">
        <v>12</v>
      </c>
      <c r="H78" t="str">
        <f>VLOOKUP(B78,Dictionary!$P$2:$Q$5,2,FALSE)</f>
        <v>FMT_TYPE_ISO8583_87</v>
      </c>
      <c r="I78" t="str">
        <f>VLOOKUP(D78,Dictionary!$S$2:$T$5,2,FALSE)</f>
        <v>ASCII_BITMAP_TYPE</v>
      </c>
      <c r="K78" t="str">
        <f t="shared" si="4"/>
        <v>Insert into UFMT_FORMAT (FORMAT_ID, FORMAT_TYPE, DESCRIPTION, BITMAP_TYPE) Values ('622', '0', 'NBC Network Format message 0220 Request OUT', '1');</v>
      </c>
      <c r="L78" t="str">
        <f t="shared" si="5"/>
        <v>Update UFMT_FORMAT set FORMAT_TYPE = '0', DESCRIPTION = 'NBC Network Format message 0220 Request OUT', BITMAP_TYPE = '1'  Where FORMAT_ID = '622';</v>
      </c>
    </row>
    <row r="79" spans="1:12" x14ac:dyDescent="0.35">
      <c r="A79" t="s">
        <v>1469</v>
      </c>
      <c r="B79" t="s">
        <v>13</v>
      </c>
      <c r="C79" s="2" t="s">
        <v>1470</v>
      </c>
      <c r="D79" t="s">
        <v>12</v>
      </c>
      <c r="H79" t="str">
        <f>VLOOKUP(B79,Dictionary!$P$2:$Q$5,2,FALSE)</f>
        <v>FMT_TYPE_ISO8583_87</v>
      </c>
      <c r="I79" t="str">
        <f>VLOOKUP(D79,Dictionary!$S$2:$T$5,2,FALSE)</f>
        <v>ASCII_BITMAP_TYPE</v>
      </c>
      <c r="K79" t="str">
        <f t="shared" si="4"/>
        <v>Insert into UFMT_FORMAT (FORMAT_ID, FORMAT_TYPE, DESCRIPTION, BITMAP_TYPE) Values ('623', '0', 'NBC Network Format message 0230 Response IN', '1');</v>
      </c>
      <c r="L79" t="str">
        <f t="shared" si="5"/>
        <v>Update UFMT_FORMAT set FORMAT_TYPE = '0', DESCRIPTION = 'NBC Network Format message 0230 Response IN', BITMAP_TYPE = '1'  Where FORMAT_ID = '623';</v>
      </c>
    </row>
    <row r="80" spans="1:12" x14ac:dyDescent="0.35">
      <c r="A80" t="s">
        <v>1471</v>
      </c>
      <c r="B80" t="s">
        <v>13</v>
      </c>
      <c r="C80" s="2" t="s">
        <v>1472</v>
      </c>
      <c r="D80" t="s">
        <v>12</v>
      </c>
      <c r="H80" t="str">
        <f>VLOOKUP(B80,Dictionary!$P$2:$Q$5,2,FALSE)</f>
        <v>FMT_TYPE_ISO8583_87</v>
      </c>
      <c r="I80" t="str">
        <f>VLOOKUP(D80,Dictionary!$S$2:$T$5,2,FALSE)</f>
        <v>ASCII_BITMAP_TYPE</v>
      </c>
      <c r="K80" t="str">
        <f t="shared" si="4"/>
        <v>Insert into UFMT_FORMAT (FORMAT_ID, FORMAT_TYPE, DESCRIPTION, BITMAP_TYPE) Values ('630', '0', 'NBC Network Format message 0420 Response IN', '1');</v>
      </c>
      <c r="L80" t="str">
        <f t="shared" si="5"/>
        <v>Update UFMT_FORMAT set FORMAT_TYPE = '0', DESCRIPTION = 'NBC Network Format message 0420 Response IN', BITMAP_TYPE = '1'  Where FORMAT_ID = '630';</v>
      </c>
    </row>
    <row r="81" spans="1:12" x14ac:dyDescent="0.35">
      <c r="A81" t="s">
        <v>1473</v>
      </c>
      <c r="B81" t="s">
        <v>13</v>
      </c>
      <c r="C81" s="2" t="s">
        <v>1474</v>
      </c>
      <c r="D81" t="s">
        <v>12</v>
      </c>
      <c r="H81" t="str">
        <f>VLOOKUP(B81,Dictionary!$P$2:$Q$5,2,FALSE)</f>
        <v>FMT_TYPE_ISO8583_87</v>
      </c>
      <c r="I81" t="str">
        <f>VLOOKUP(D81,Dictionary!$S$2:$T$5,2,FALSE)</f>
        <v>ASCII_BITMAP_TYPE</v>
      </c>
      <c r="K81" t="str">
        <f t="shared" si="4"/>
        <v>Insert into UFMT_FORMAT (FORMAT_ID, FORMAT_TYPE, DESCRIPTION, BITMAP_TYPE) Values ('631', '0', 'NBC Network Format message 0430 Response OUT', '1');</v>
      </c>
      <c r="L81" t="str">
        <f t="shared" si="5"/>
        <v>Update UFMT_FORMAT set FORMAT_TYPE = '0', DESCRIPTION = 'NBC Network Format message 0430 Response OUT', BITMAP_TYPE = '1'  Where FORMAT_ID = '631';</v>
      </c>
    </row>
    <row r="82" spans="1:12" x14ac:dyDescent="0.35">
      <c r="A82" t="s">
        <v>1475</v>
      </c>
      <c r="B82" t="s">
        <v>13</v>
      </c>
      <c r="C82" s="2" t="s">
        <v>1476</v>
      </c>
      <c r="D82" t="s">
        <v>12</v>
      </c>
      <c r="H82" t="str">
        <f>VLOOKUP(B82,Dictionary!$P$2:$Q$5,2,FALSE)</f>
        <v>FMT_TYPE_ISO8583_87</v>
      </c>
      <c r="I82" t="str">
        <f>VLOOKUP(D82,Dictionary!$S$2:$T$5,2,FALSE)</f>
        <v>ASCII_BITMAP_TYPE</v>
      </c>
      <c r="K82" t="str">
        <f t="shared" si="4"/>
        <v>Insert into UFMT_FORMAT (FORMAT_ID, FORMAT_TYPE, DESCRIPTION, BITMAP_TYPE) Values ('632', '0', 'NBC Network Format message 0420 Response OUT', '1');</v>
      </c>
      <c r="L82" t="str">
        <f t="shared" si="5"/>
        <v>Update UFMT_FORMAT set FORMAT_TYPE = '0', DESCRIPTION = 'NBC Network Format message 0420 Response OUT', BITMAP_TYPE = '1'  Where FORMAT_ID = '632';</v>
      </c>
    </row>
    <row r="83" spans="1:12" x14ac:dyDescent="0.35">
      <c r="A83" t="s">
        <v>1477</v>
      </c>
      <c r="B83" t="s">
        <v>13</v>
      </c>
      <c r="C83" s="2" t="s">
        <v>1478</v>
      </c>
      <c r="D83" t="s">
        <v>12</v>
      </c>
      <c r="H83" t="str">
        <f>VLOOKUP(B83,Dictionary!$P$2:$Q$5,2,FALSE)</f>
        <v>FMT_TYPE_ISO8583_87</v>
      </c>
      <c r="I83" t="str">
        <f>VLOOKUP(D83,Dictionary!$S$2:$T$5,2,FALSE)</f>
        <v>ASCII_BITMAP_TYPE</v>
      </c>
      <c r="K83" t="str">
        <f t="shared" si="4"/>
        <v>Insert into UFMT_FORMAT (FORMAT_ID, FORMAT_TYPE, DESCRIPTION, BITMAP_TYPE) Values ('633', '0', 'NBC Network Format message 0430 Response IN', '1');</v>
      </c>
      <c r="L83" t="str">
        <f t="shared" si="5"/>
        <v>Update UFMT_FORMAT set FORMAT_TYPE = '0', DESCRIPTION = 'NBC Network Format message 0430 Response IN', BITMAP_TYPE = '1'  Where FORMAT_ID = '633';</v>
      </c>
    </row>
  </sheetData>
  <autoFilter ref="A3:L83"/>
  <sortState ref="A4:D81">
    <sortCondition ref="A4:A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33"/>
  <sheetViews>
    <sheetView zoomScale="85" zoomScaleNormal="85" workbookViewId="0">
      <pane ySplit="3" topLeftCell="A4" activePane="bottomLeft" state="frozen"/>
      <selection pane="bottomLeft" activeCell="H137" sqref="H137:H171"/>
    </sheetView>
  </sheetViews>
  <sheetFormatPr defaultRowHeight="14.5" x14ac:dyDescent="0.35"/>
  <cols>
    <col min="1" max="1" width="14.1796875" style="3" bestFit="1" customWidth="1"/>
    <col min="2" max="2" width="12.26953125" style="3" bestFit="1" customWidth="1"/>
    <col min="3" max="3" width="9.7265625" style="3" bestFit="1" customWidth="1"/>
    <col min="4" max="4" width="9" style="3" bestFit="1" customWidth="1"/>
    <col min="5" max="5" width="17.26953125" style="3" bestFit="1" customWidth="1"/>
    <col min="6" max="6" width="37.7265625" style="3" bestFit="1" customWidth="1"/>
    <col min="7" max="7" width="7.7265625" style="3" customWidth="1"/>
    <col min="8" max="8" width="10.1796875" style="3" customWidth="1"/>
    <col min="9" max="9" width="7.453125" style="3" customWidth="1"/>
    <col min="10" max="10" width="33" style="3" customWidth="1"/>
    <col min="11" max="11" width="8.453125" style="3" customWidth="1"/>
  </cols>
  <sheetData>
    <row r="3" spans="1:13" s="1" customFormat="1" ht="14.5" customHeight="1" x14ac:dyDescent="0.35">
      <c r="A3" s="1" t="s">
        <v>1375</v>
      </c>
      <c r="B3" s="1" t="s">
        <v>1479</v>
      </c>
      <c r="C3" s="1" t="s">
        <v>1480</v>
      </c>
      <c r="D3" s="1" t="s">
        <v>1481</v>
      </c>
      <c r="E3" s="1" t="s">
        <v>1482</v>
      </c>
      <c r="F3" s="1" t="s">
        <v>5</v>
      </c>
      <c r="H3" s="1" t="s">
        <v>843</v>
      </c>
      <c r="J3" s="1" t="s">
        <v>1483</v>
      </c>
      <c r="L3" s="1" t="s">
        <v>10</v>
      </c>
      <c r="M3" s="1" t="s">
        <v>11</v>
      </c>
    </row>
    <row r="4" spans="1:13" ht="14.5" customHeight="1" x14ac:dyDescent="0.35">
      <c r="A4" t="s">
        <v>12</v>
      </c>
      <c r="B4" t="s">
        <v>15</v>
      </c>
      <c r="C4" t="s">
        <v>13</v>
      </c>
      <c r="D4" t="s">
        <v>12</v>
      </c>
      <c r="E4" t="s">
        <v>12</v>
      </c>
      <c r="F4" s="2" t="s">
        <v>1484</v>
      </c>
      <c r="G4" s="2"/>
      <c r="I4" s="2"/>
      <c r="J4" t="str">
        <f>VLOOKUP(A4,UFMT_FORMAT!$A:$C,3,FALSE)</f>
        <v>ACL T24 CBS Format Message 1110</v>
      </c>
      <c r="K4" s="2" t="s">
        <v>7</v>
      </c>
      <c r="L4" t="str">
        <f t="shared" ref="L4:L67" si="0">"Insert into UFMT_FIELD (FORMAT_ID, FIELD_NO, F_MAC, F_KEY, F_MANDATORY, DESCRIPTION) Values ('"&amp;A4&amp;"', '"&amp;B4&amp;"', '"&amp;C4&amp;"', '"&amp;D4&amp;"', '"&amp;E4&amp;"', '"&amp;F4&amp;"');"</f>
        <v>Insert into UFMT_FIELD (FORMAT_ID, FIELD_NO, F_MAC, F_KEY, F_MANDATORY, DESCRIPTION) Values ('1', '2', '0', '1', '1', 'PAN');</v>
      </c>
      <c r="M4" t="str">
        <f t="shared" ref="M4:M67" si="1">"Update UFMT_FIELD SET F_MAC = '"&amp;C4&amp;"', F_KEY = '"&amp;D4&amp;"', F_MANDATORY = '"&amp;E4&amp;"', DESCRIPTION = '"&amp;F4&amp;"' where FORMAT_ID = '"&amp;A4&amp;"' AND FIELD_NO = '"&amp;B4&amp;"';"</f>
        <v>Update UFMT_FIELD SET F_MAC = '0', F_KEY = '1', F_MANDATORY = '1', DESCRIPTION = 'PAN' where FORMAT_ID = '1' AND FIELD_NO = '2';</v>
      </c>
    </row>
    <row r="5" spans="1:13" ht="14.5" customHeight="1" x14ac:dyDescent="0.35">
      <c r="A5" t="s">
        <v>12</v>
      </c>
      <c r="B5" t="s">
        <v>17</v>
      </c>
      <c r="C5" t="s">
        <v>13</v>
      </c>
      <c r="D5" t="s">
        <v>13</v>
      </c>
      <c r="E5" t="s">
        <v>12</v>
      </c>
      <c r="F5" s="2" t="s">
        <v>1485</v>
      </c>
      <c r="G5" s="2"/>
      <c r="I5" s="2"/>
      <c r="J5" t="str">
        <f>VLOOKUP(A5,UFMT_FORMAT!$A:$C,3,FALSE)</f>
        <v>ACL T24 CBS Format Message 1110</v>
      </c>
      <c r="K5" s="2" t="s">
        <v>7</v>
      </c>
      <c r="L5" t="str">
        <f t="shared" si="0"/>
        <v>Insert into UFMT_FIELD (FORMAT_ID, FIELD_NO, F_MAC, F_KEY, F_MANDATORY, DESCRIPTION) Values ('1', '3', '0', '0', '1', 'Processing Code');</v>
      </c>
      <c r="M5" t="str">
        <f t="shared" si="1"/>
        <v>Update UFMT_FIELD SET F_MAC = '0', F_KEY = '0', F_MANDATORY = '1', DESCRIPTION = 'Processing Code' where FORMAT_ID = '1' AND FIELD_NO = '3';</v>
      </c>
    </row>
    <row r="6" spans="1:13" ht="14.5" customHeight="1" x14ac:dyDescent="0.35">
      <c r="A6" t="s">
        <v>12</v>
      </c>
      <c r="B6" t="s">
        <v>20</v>
      </c>
      <c r="C6" t="s">
        <v>13</v>
      </c>
      <c r="D6" t="s">
        <v>13</v>
      </c>
      <c r="E6" t="s">
        <v>13</v>
      </c>
      <c r="F6" s="2" t="s">
        <v>1486</v>
      </c>
      <c r="G6" s="2"/>
      <c r="I6" s="2"/>
      <c r="J6" t="str">
        <f>VLOOKUP(A6,UFMT_FORMAT!$A:$C,3,FALSE)</f>
        <v>ACL T24 CBS Format Message 1110</v>
      </c>
      <c r="K6" s="2" t="s">
        <v>7</v>
      </c>
      <c r="L6" t="str">
        <f t="shared" si="0"/>
        <v>Insert into UFMT_FIELD (FORMAT_ID, FIELD_NO, F_MAC, F_KEY, F_MANDATORY, DESCRIPTION) Values ('1', '4', '0', '0', '0', 'Request Amount');</v>
      </c>
      <c r="M6" t="str">
        <f t="shared" si="1"/>
        <v>Update UFMT_FIELD SET F_MAC = '0', F_KEY = '0', F_MANDATORY = '0', DESCRIPTION = 'Request Amount' where FORMAT_ID = '1' AND FIELD_NO = '4';</v>
      </c>
    </row>
    <row r="7" spans="1:13" ht="14.5" customHeight="1" x14ac:dyDescent="0.35">
      <c r="A7" t="s">
        <v>12</v>
      </c>
      <c r="B7" t="s">
        <v>23</v>
      </c>
      <c r="C7" t="s">
        <v>13</v>
      </c>
      <c r="D7" t="s">
        <v>13</v>
      </c>
      <c r="E7" t="s">
        <v>13</v>
      </c>
      <c r="F7" s="2" t="s">
        <v>1486</v>
      </c>
      <c r="G7" s="2"/>
      <c r="I7" s="2"/>
      <c r="J7" t="str">
        <f>VLOOKUP(A7,UFMT_FORMAT!$A:$C,3,FALSE)</f>
        <v>ACL T24 CBS Format Message 1110</v>
      </c>
      <c r="K7" s="2" t="s">
        <v>7</v>
      </c>
      <c r="L7" t="str">
        <f t="shared" si="0"/>
        <v>Insert into UFMT_FIELD (FORMAT_ID, FIELD_NO, F_MAC, F_KEY, F_MANDATORY, DESCRIPTION) Values ('1', '5', '0', '0', '0', 'Request Amount');</v>
      </c>
      <c r="M7" t="str">
        <f t="shared" si="1"/>
        <v>Update UFMT_FIELD SET F_MAC = '0', F_KEY = '0', F_MANDATORY = '0', DESCRIPTION = 'Request Amount' where FORMAT_ID = '1' AND FIELD_NO = '5';</v>
      </c>
    </row>
    <row r="8" spans="1:13" ht="14.5" customHeight="1" x14ac:dyDescent="0.35">
      <c r="A8" t="s">
        <v>12</v>
      </c>
      <c r="B8" t="s">
        <v>26</v>
      </c>
      <c r="C8" t="s">
        <v>13</v>
      </c>
      <c r="D8" t="s">
        <v>13</v>
      </c>
      <c r="E8" t="s">
        <v>13</v>
      </c>
      <c r="F8" s="2" t="s">
        <v>1487</v>
      </c>
      <c r="G8" s="2"/>
      <c r="I8" s="2"/>
      <c r="J8" t="str">
        <f>VLOOKUP(A8,UFMT_FORMAT!$A:$C,3,FALSE)</f>
        <v>ACL T24 CBS Format Message 1110</v>
      </c>
      <c r="K8" s="2" t="s">
        <v>7</v>
      </c>
      <c r="L8" t="str">
        <f t="shared" si="0"/>
        <v>Insert into UFMT_FIELD (FORMAT_ID, FIELD_NO, F_MAC, F_KEY, F_MANDATORY, DESCRIPTION) Values ('1', '6', '0', '0', '0', 'BIN Request Amount');</v>
      </c>
      <c r="M8" t="str">
        <f t="shared" si="1"/>
        <v>Update UFMT_FIELD SET F_MAC = '0', F_KEY = '0', F_MANDATORY = '0', DESCRIPTION = 'BIN Request Amount' where FORMAT_ID = '1' AND FIELD_NO = '6';</v>
      </c>
    </row>
    <row r="9" spans="1:13" ht="14.5" customHeight="1" x14ac:dyDescent="0.35">
      <c r="A9" t="s">
        <v>12</v>
      </c>
      <c r="B9" t="s">
        <v>35</v>
      </c>
      <c r="C9" t="s">
        <v>13</v>
      </c>
      <c r="D9" t="s">
        <v>13</v>
      </c>
      <c r="E9" t="s">
        <v>13</v>
      </c>
      <c r="F9" s="2" t="s">
        <v>1488</v>
      </c>
      <c r="G9" s="2"/>
      <c r="I9" s="2"/>
      <c r="J9" t="str">
        <f>VLOOKUP(A9,UFMT_FORMAT!$A:$C,3,FALSE)</f>
        <v>ACL T24 CBS Format Message 1110</v>
      </c>
      <c r="K9" s="2" t="s">
        <v>7</v>
      </c>
      <c r="L9" t="str">
        <f t="shared" si="0"/>
        <v>Insert into UFMT_FIELD (FORMAT_ID, FIELD_NO, F_MAC, F_KEY, F_MANDATORY, DESCRIPTION) Values ('1', '9', '0', '0', '0', 'Conversion rate, reconciliation');</v>
      </c>
      <c r="M9" t="str">
        <f t="shared" si="1"/>
        <v>Update UFMT_FIELD SET F_MAC = '0', F_KEY = '0', F_MANDATORY = '0', DESCRIPTION = 'Conversion rate, reconciliation' where FORMAT_ID = '1' AND FIELD_NO = '9';</v>
      </c>
    </row>
    <row r="10" spans="1:13" ht="14.5" customHeight="1" x14ac:dyDescent="0.35">
      <c r="A10" t="s">
        <v>12</v>
      </c>
      <c r="B10" t="s">
        <v>40</v>
      </c>
      <c r="C10" t="s">
        <v>13</v>
      </c>
      <c r="D10" t="s">
        <v>12</v>
      </c>
      <c r="E10" t="s">
        <v>12</v>
      </c>
      <c r="F10" s="2" t="s">
        <v>1489</v>
      </c>
      <c r="G10" s="2"/>
      <c r="I10" s="2"/>
      <c r="J10" t="str">
        <f>VLOOKUP(A10,UFMT_FORMAT!$A:$C,3,FALSE)</f>
        <v>ACL T24 CBS Format Message 1110</v>
      </c>
      <c r="K10" s="2" t="s">
        <v>7</v>
      </c>
      <c r="L10" t="str">
        <f t="shared" si="0"/>
        <v>Insert into UFMT_FIELD (FORMAT_ID, FIELD_NO, F_MAC, F_KEY, F_MANDATORY, DESCRIPTION) Values ('1', '11', '0', '1', '1', 'System Trace Audit Number');</v>
      </c>
      <c r="M10" t="str">
        <f t="shared" si="1"/>
        <v>Update UFMT_FIELD SET F_MAC = '0', F_KEY = '1', F_MANDATORY = '1', DESCRIPTION = 'System Trace Audit Number' where FORMAT_ID = '1' AND FIELD_NO = '11';</v>
      </c>
    </row>
    <row r="11" spans="1:13" ht="14.5" customHeight="1" x14ac:dyDescent="0.35">
      <c r="A11" t="s">
        <v>12</v>
      </c>
      <c r="B11" t="s">
        <v>42</v>
      </c>
      <c r="C11" t="s">
        <v>13</v>
      </c>
      <c r="D11" t="s">
        <v>12</v>
      </c>
      <c r="E11" t="s">
        <v>12</v>
      </c>
      <c r="F11" s="2" t="s">
        <v>1490</v>
      </c>
      <c r="G11" s="2"/>
      <c r="I11" s="2"/>
      <c r="J11" t="str">
        <f>VLOOKUP(A11,UFMT_FORMAT!$A:$C,3,FALSE)</f>
        <v>ACL T24 CBS Format Message 1110</v>
      </c>
      <c r="K11" s="2" t="s">
        <v>7</v>
      </c>
      <c r="L11" t="str">
        <f t="shared" si="0"/>
        <v>Insert into UFMT_FIELD (FORMAT_ID, FIELD_NO, F_MAC, F_KEY, F_MANDATORY, DESCRIPTION) Values ('1', '12', '0', '1', '1', 'Date and time, local transaction');</v>
      </c>
      <c r="M11" t="str">
        <f t="shared" si="1"/>
        <v>Update UFMT_FIELD SET F_MAC = '0', F_KEY = '1', F_MANDATORY = '1', DESCRIPTION = 'Date and time, local transaction' where FORMAT_ID = '1' AND FIELD_NO = '12';</v>
      </c>
    </row>
    <row r="12" spans="1:13" ht="14.5" customHeight="1" x14ac:dyDescent="0.35">
      <c r="A12" t="s">
        <v>12</v>
      </c>
      <c r="B12" t="s">
        <v>56</v>
      </c>
      <c r="C12" t="s">
        <v>13</v>
      </c>
      <c r="D12" t="s">
        <v>13</v>
      </c>
      <c r="E12" t="s">
        <v>13</v>
      </c>
      <c r="F12" s="2" t="s">
        <v>1490</v>
      </c>
      <c r="G12" s="2"/>
      <c r="I12" s="2"/>
      <c r="J12" t="str">
        <f>VLOOKUP(A12,UFMT_FORMAT!$A:$C,3,FALSE)</f>
        <v>ACL T24 CBS Format Message 1110</v>
      </c>
      <c r="K12" s="2" t="s">
        <v>7</v>
      </c>
      <c r="L12" t="str">
        <f t="shared" si="0"/>
        <v>Insert into UFMT_FIELD (FORMAT_ID, FIELD_NO, F_MAC, F_KEY, F_MANDATORY, DESCRIPTION) Values ('1', '17', '0', '0', '0', 'Date and time, local transaction');</v>
      </c>
      <c r="M12" t="str">
        <f t="shared" si="1"/>
        <v>Update UFMT_FIELD SET F_MAC = '0', F_KEY = '0', F_MANDATORY = '0', DESCRIPTION = 'Date and time, local transaction' where FORMAT_ID = '1' AND FIELD_NO = '17';</v>
      </c>
    </row>
    <row r="13" spans="1:13" ht="14.5" customHeight="1" x14ac:dyDescent="0.35">
      <c r="A13" t="s">
        <v>12</v>
      </c>
      <c r="B13" t="s">
        <v>77</v>
      </c>
      <c r="C13" t="s">
        <v>13</v>
      </c>
      <c r="D13" t="s">
        <v>13</v>
      </c>
      <c r="E13" t="s">
        <v>13</v>
      </c>
      <c r="F13" s="2" t="s">
        <v>1491</v>
      </c>
      <c r="G13" s="2"/>
      <c r="I13" s="2"/>
      <c r="J13" t="str">
        <f>VLOOKUP(A13,UFMT_FORMAT!$A:$C,3,FALSE)</f>
        <v>ACL T24 CBS Format Message 1110</v>
      </c>
      <c r="K13" s="2" t="s">
        <v>7</v>
      </c>
      <c r="L13" t="str">
        <f t="shared" si="0"/>
        <v>Insert into UFMT_FIELD (FORMAT_ID, FIELD_NO, F_MAC, F_KEY, F_MANDATORY, DESCRIPTION) Values ('1', '24', '0', '0', '0', 'Function code');</v>
      </c>
      <c r="M13" t="str">
        <f t="shared" si="1"/>
        <v>Update UFMT_FIELD SET F_MAC = '0', F_KEY = '0', F_MANDATORY = '0', DESCRIPTION = 'Function code' where FORMAT_ID = '1' AND FIELD_NO = '24';</v>
      </c>
    </row>
    <row r="14" spans="1:13" ht="14.5" customHeight="1" x14ac:dyDescent="0.35">
      <c r="A14" t="s">
        <v>12</v>
      </c>
      <c r="B14" t="s">
        <v>98</v>
      </c>
      <c r="C14" t="s">
        <v>13</v>
      </c>
      <c r="D14" t="s">
        <v>13</v>
      </c>
      <c r="E14" t="s">
        <v>12</v>
      </c>
      <c r="F14" s="2" t="s">
        <v>1492</v>
      </c>
      <c r="G14" s="2"/>
      <c r="I14" s="2"/>
      <c r="J14" t="str">
        <f>VLOOKUP(A14,UFMT_FORMAT!$A:$C,3,FALSE)</f>
        <v>ACL T24 CBS Format Message 1110</v>
      </c>
      <c r="K14" s="2" t="s">
        <v>7</v>
      </c>
      <c r="L14" t="str">
        <f t="shared" si="0"/>
        <v>Insert into UFMT_FIELD (FORMAT_ID, FIELD_NO, F_MAC, F_KEY, F_MANDATORY, DESCRIPTION) Values ('1', '32', '0', '0', '1', 'Acquirer institution ID');</v>
      </c>
      <c r="M14" t="str">
        <f t="shared" si="1"/>
        <v>Update UFMT_FIELD SET F_MAC = '0', F_KEY = '0', F_MANDATORY = '1', DESCRIPTION = 'Acquirer institution ID' where FORMAT_ID = '1' AND FIELD_NO = '32';</v>
      </c>
    </row>
    <row r="15" spans="1:13" ht="14.5" customHeight="1" x14ac:dyDescent="0.35">
      <c r="A15" t="s">
        <v>12</v>
      </c>
      <c r="B15" t="s">
        <v>101</v>
      </c>
      <c r="C15" t="s">
        <v>13</v>
      </c>
      <c r="D15" t="s">
        <v>13</v>
      </c>
      <c r="E15" t="s">
        <v>13</v>
      </c>
      <c r="F15" s="2" t="s">
        <v>1493</v>
      </c>
      <c r="G15" s="2"/>
      <c r="I15" s="2"/>
      <c r="J15" t="str">
        <f>VLOOKUP(A15,UFMT_FORMAT!$A:$C,3,FALSE)</f>
        <v>ACL T24 CBS Format Message 1110</v>
      </c>
      <c r="K15" s="2" t="s">
        <v>7</v>
      </c>
      <c r="L15" t="str">
        <f t="shared" si="0"/>
        <v>Insert into UFMT_FIELD (FORMAT_ID, FIELD_NO, F_MAC, F_KEY, F_MANDATORY, DESCRIPTION) Values ('1', '33', '0', '0', '0', 'Forwarding institution ID');</v>
      </c>
      <c r="M15" t="str">
        <f t="shared" si="1"/>
        <v>Update UFMT_FIELD SET F_MAC = '0', F_KEY = '0', F_MANDATORY = '0', DESCRIPTION = 'Forwarding institution ID' where FORMAT_ID = '1' AND FIELD_NO = '33';</v>
      </c>
    </row>
    <row r="16" spans="1:13" ht="14.5" customHeight="1" x14ac:dyDescent="0.35">
      <c r="A16" t="s">
        <v>12</v>
      </c>
      <c r="B16" t="s">
        <v>93</v>
      </c>
      <c r="C16" t="s">
        <v>13</v>
      </c>
      <c r="D16" t="s">
        <v>13</v>
      </c>
      <c r="E16" t="s">
        <v>13</v>
      </c>
      <c r="F16" s="2" t="s">
        <v>1494</v>
      </c>
      <c r="G16" s="2"/>
      <c r="I16" s="2"/>
      <c r="J16" t="str">
        <f>VLOOKUP(A16,UFMT_FORMAT!$A:$C,3,FALSE)</f>
        <v>ACL T24 CBS Format Message 1110</v>
      </c>
      <c r="K16" s="2" t="s">
        <v>7</v>
      </c>
      <c r="L16" t="str">
        <f t="shared" si="0"/>
        <v>Insert into UFMT_FIELD (FORMAT_ID, FIELD_NO, F_MAC, F_KEY, F_MANDATORY, DESCRIPTION) Values ('1', '35', '0', '0', '0', 'Track 2 data');</v>
      </c>
      <c r="M16" t="str">
        <f t="shared" si="1"/>
        <v>Update UFMT_FIELD SET F_MAC = '0', F_KEY = '0', F_MANDATORY = '0', DESCRIPTION = 'Track 2 data' where FORMAT_ID = '1' AND FIELD_NO = '35';</v>
      </c>
    </row>
    <row r="17" spans="1:13" ht="14.5" customHeight="1" x14ac:dyDescent="0.35">
      <c r="A17" t="s">
        <v>12</v>
      </c>
      <c r="B17" t="s">
        <v>99</v>
      </c>
      <c r="C17" t="s">
        <v>13</v>
      </c>
      <c r="D17" t="s">
        <v>13</v>
      </c>
      <c r="E17" t="s">
        <v>13</v>
      </c>
      <c r="F17" s="2" t="s">
        <v>1495</v>
      </c>
      <c r="G17" s="2"/>
      <c r="I17" s="2"/>
      <c r="J17" t="str">
        <f>VLOOKUP(A17,UFMT_FORMAT!$A:$C,3,FALSE)</f>
        <v>ACL T24 CBS Format Message 1110</v>
      </c>
      <c r="K17" s="2" t="s">
        <v>7</v>
      </c>
      <c r="L17" t="str">
        <f t="shared" si="0"/>
        <v>Insert into UFMT_FIELD (FORMAT_ID, FIELD_NO, F_MAC, F_KEY, F_MANDATORY, DESCRIPTION) Values ('1', '37', '0', '0', '0', 'Retrival reference number');</v>
      </c>
      <c r="M17" t="str">
        <f t="shared" si="1"/>
        <v>Update UFMT_FIELD SET F_MAC = '0', F_KEY = '0', F_MANDATORY = '0', DESCRIPTION = 'Retrival reference number' where FORMAT_ID = '1' AND FIELD_NO = '37';</v>
      </c>
    </row>
    <row r="18" spans="1:13" ht="14.5" customHeight="1" x14ac:dyDescent="0.35">
      <c r="A18" t="s">
        <v>12</v>
      </c>
      <c r="B18" t="s">
        <v>113</v>
      </c>
      <c r="C18" t="s">
        <v>13</v>
      </c>
      <c r="D18" t="s">
        <v>13</v>
      </c>
      <c r="E18" t="s">
        <v>13</v>
      </c>
      <c r="F18" s="2" t="s">
        <v>1496</v>
      </c>
      <c r="G18" s="2"/>
      <c r="I18" s="2"/>
      <c r="J18" t="str">
        <f>VLOOKUP(A18,UFMT_FORMAT!$A:$C,3,FALSE)</f>
        <v>ACL T24 CBS Format Message 1110</v>
      </c>
      <c r="K18" s="2" t="s">
        <v>7</v>
      </c>
      <c r="L18" t="str">
        <f t="shared" si="0"/>
        <v>Insert into UFMT_FIELD (FORMAT_ID, FIELD_NO, F_MAC, F_KEY, F_MANDATORY, DESCRIPTION) Values ('1', '38', '0', '0', '0', 'Authorization Identification Response');</v>
      </c>
      <c r="M18" t="str">
        <f t="shared" si="1"/>
        <v>Update UFMT_FIELD SET F_MAC = '0', F_KEY = '0', F_MANDATORY = '0', DESCRIPTION = 'Authorization Identification Response' where FORMAT_ID = '1' AND FIELD_NO = '38';</v>
      </c>
    </row>
    <row r="19" spans="1:13" ht="14.5" customHeight="1" x14ac:dyDescent="0.35">
      <c r="A19" t="s">
        <v>12</v>
      </c>
      <c r="B19" t="s">
        <v>102</v>
      </c>
      <c r="C19" t="s">
        <v>13</v>
      </c>
      <c r="D19" t="s">
        <v>13</v>
      </c>
      <c r="E19" t="s">
        <v>12</v>
      </c>
      <c r="F19" s="2" t="s">
        <v>1497</v>
      </c>
      <c r="G19" s="2"/>
      <c r="I19" s="2"/>
      <c r="J19" t="str">
        <f>VLOOKUP(A19,UFMT_FORMAT!$A:$C,3,FALSE)</f>
        <v>ACL T24 CBS Format Message 1110</v>
      </c>
      <c r="K19" s="2" t="s">
        <v>7</v>
      </c>
      <c r="L19" t="str">
        <f t="shared" si="0"/>
        <v>Insert into UFMT_FIELD (FORMAT_ID, FIELD_NO, F_MAC, F_KEY, F_MANDATORY, DESCRIPTION) Values ('1', '39', '0', '0', '1', 'Response code');</v>
      </c>
      <c r="M19" t="str">
        <f t="shared" si="1"/>
        <v>Update UFMT_FIELD SET F_MAC = '0', F_KEY = '0', F_MANDATORY = '1', DESCRIPTION = 'Response code' where FORMAT_ID = '1' AND FIELD_NO = '39';</v>
      </c>
    </row>
    <row r="20" spans="1:13" ht="14.5" customHeight="1" x14ac:dyDescent="0.35">
      <c r="A20" t="s">
        <v>12</v>
      </c>
      <c r="B20" t="s">
        <v>119</v>
      </c>
      <c r="C20" t="s">
        <v>13</v>
      </c>
      <c r="D20" t="s">
        <v>13</v>
      </c>
      <c r="E20" t="s">
        <v>12</v>
      </c>
      <c r="F20" s="2" t="s">
        <v>1498</v>
      </c>
      <c r="G20" s="2"/>
      <c r="I20" s="2"/>
      <c r="J20" t="str">
        <f>VLOOKUP(A20,UFMT_FORMAT!$A:$C,3,FALSE)</f>
        <v>ACL T24 CBS Format Message 1110</v>
      </c>
      <c r="K20" s="2" t="s">
        <v>7</v>
      </c>
      <c r="L20" t="str">
        <f t="shared" si="0"/>
        <v>Insert into UFMT_FIELD (FORMAT_ID, FIELD_NO, F_MAC, F_KEY, F_MANDATORY, DESCRIPTION) Values ('1', '41', '0', '0', '1', 'Card acceptor treminal ID');</v>
      </c>
      <c r="M20" t="str">
        <f t="shared" si="1"/>
        <v>Update UFMT_FIELD SET F_MAC = '0', F_KEY = '0', F_MANDATORY = '1', DESCRIPTION = 'Card acceptor treminal ID' where FORMAT_ID = '1' AND FIELD_NO = '41';</v>
      </c>
    </row>
    <row r="21" spans="1:13" x14ac:dyDescent="0.35">
      <c r="A21" t="s">
        <v>12</v>
      </c>
      <c r="B21" t="s">
        <v>122</v>
      </c>
      <c r="C21" t="s">
        <v>13</v>
      </c>
      <c r="D21" t="s">
        <v>13</v>
      </c>
      <c r="E21" t="s">
        <v>13</v>
      </c>
      <c r="F21" s="2" t="s">
        <v>1499</v>
      </c>
      <c r="G21" s="2"/>
      <c r="I21" s="2"/>
      <c r="J21" t="str">
        <f>VLOOKUP(A21,UFMT_FORMAT!$A:$C,3,FALSE)</f>
        <v>ACL T24 CBS Format Message 1110</v>
      </c>
      <c r="K21" s="2" t="s">
        <v>7</v>
      </c>
      <c r="L21" t="str">
        <f t="shared" si="0"/>
        <v>Insert into UFMT_FIELD (FORMAT_ID, FIELD_NO, F_MAC, F_KEY, F_MANDATORY, DESCRIPTION) Values ('1', '42', '0', '0', '0', 'Card acceptor ID');</v>
      </c>
      <c r="M21" t="str">
        <f t="shared" si="1"/>
        <v>Update UFMT_FIELD SET F_MAC = '0', F_KEY = '0', F_MANDATORY = '0', DESCRIPTION = 'Card acceptor ID' where FORMAT_ID = '1' AND FIELD_NO = '42';</v>
      </c>
    </row>
    <row r="22" spans="1:13" x14ac:dyDescent="0.35">
      <c r="A22" t="s">
        <v>12</v>
      </c>
      <c r="B22" t="s">
        <v>125</v>
      </c>
      <c r="C22" t="s">
        <v>13</v>
      </c>
      <c r="D22" t="s">
        <v>13</v>
      </c>
      <c r="E22" t="s">
        <v>13</v>
      </c>
      <c r="F22" s="2" t="s">
        <v>1500</v>
      </c>
      <c r="G22" s="2"/>
      <c r="I22" s="2"/>
      <c r="J22" t="str">
        <f>VLOOKUP(A22,UFMT_FORMAT!$A:$C,3,FALSE)</f>
        <v>ACL T24 CBS Format Message 1110</v>
      </c>
      <c r="K22" s="2" t="s">
        <v>7</v>
      </c>
      <c r="L22" t="str">
        <f t="shared" si="0"/>
        <v>Insert into UFMT_FIELD (FORMAT_ID, FIELD_NO, F_MAC, F_KEY, F_MANDATORY, DESCRIPTION) Values ('1', '43', '0', '0', '0', 'Card acceptor name/location');</v>
      </c>
      <c r="M22" t="str">
        <f t="shared" si="1"/>
        <v>Update UFMT_FIELD SET F_MAC = '0', F_KEY = '0', F_MANDATORY = '0', DESCRIPTION = 'Card acceptor name/location' where FORMAT_ID = '1' AND FIELD_NO = '43';</v>
      </c>
    </row>
    <row r="23" spans="1:13" x14ac:dyDescent="0.35">
      <c r="A23" t="s">
        <v>12</v>
      </c>
      <c r="B23" t="s">
        <v>45</v>
      </c>
      <c r="C23" t="s">
        <v>13</v>
      </c>
      <c r="D23" t="s">
        <v>13</v>
      </c>
      <c r="E23" t="s">
        <v>13</v>
      </c>
      <c r="F23" s="2" t="s">
        <v>1501</v>
      </c>
      <c r="G23" s="2"/>
      <c r="I23" s="2"/>
      <c r="J23" t="str">
        <f>VLOOKUP(A23,UFMT_FORMAT!$A:$C,3,FALSE)</f>
        <v>ACL T24 CBS Format Message 1110</v>
      </c>
      <c r="K23" s="2" t="s">
        <v>7</v>
      </c>
      <c r="L23" t="str">
        <f t="shared" si="0"/>
        <v>Insert into UFMT_FIELD (FORMAT_ID, FIELD_NO, F_MAC, F_KEY, F_MANDATORY, DESCRIPTION) Values ('1', '46', '0', '0', '0', 'Fee, amount');</v>
      </c>
      <c r="M23" t="str">
        <f t="shared" si="1"/>
        <v>Update UFMT_FIELD SET F_MAC = '0', F_KEY = '0', F_MANDATORY = '0', DESCRIPTION = 'Fee, amount' where FORMAT_ID = '1' AND FIELD_NO = '46';</v>
      </c>
    </row>
    <row r="24" spans="1:13" x14ac:dyDescent="0.35">
      <c r="A24" t="s">
        <v>12</v>
      </c>
      <c r="B24" t="s">
        <v>136</v>
      </c>
      <c r="C24" t="s">
        <v>13</v>
      </c>
      <c r="D24" t="s">
        <v>13</v>
      </c>
      <c r="E24" t="s">
        <v>13</v>
      </c>
      <c r="F24" s="2" t="s">
        <v>1502</v>
      </c>
      <c r="G24" s="2"/>
      <c r="I24" s="2"/>
      <c r="J24" t="str">
        <f>VLOOKUP(A24,UFMT_FORMAT!$A:$C,3,FALSE)</f>
        <v>ACL T24 CBS Format Message 1110</v>
      </c>
      <c r="K24" s="2" t="s">
        <v>7</v>
      </c>
      <c r="L24" t="str">
        <f t="shared" si="0"/>
        <v>Insert into UFMT_FIELD (FORMAT_ID, FIELD_NO, F_MAC, F_KEY, F_MANDATORY, DESCRIPTION) Values ('1', '48', '0', '0', '0', 'Additional data');</v>
      </c>
      <c r="M24" t="str">
        <f t="shared" si="1"/>
        <v>Update UFMT_FIELD SET F_MAC = '0', F_KEY = '0', F_MANDATORY = '0', DESCRIPTION = 'Additional data' where FORMAT_ID = '1' AND FIELD_NO = '48';</v>
      </c>
    </row>
    <row r="25" spans="1:13" x14ac:dyDescent="0.35">
      <c r="A25" t="s">
        <v>12</v>
      </c>
      <c r="B25" t="s">
        <v>138</v>
      </c>
      <c r="C25" t="s">
        <v>13</v>
      </c>
      <c r="D25" t="s">
        <v>13</v>
      </c>
      <c r="E25" t="s">
        <v>13</v>
      </c>
      <c r="F25" s="2" t="s">
        <v>1503</v>
      </c>
      <c r="G25" s="2"/>
      <c r="I25" s="2"/>
      <c r="J25" t="str">
        <f>VLOOKUP(A25,UFMT_FORMAT!$A:$C,3,FALSE)</f>
        <v>ACL T24 CBS Format Message 1110</v>
      </c>
      <c r="K25" s="2" t="s">
        <v>7</v>
      </c>
      <c r="L25" t="str">
        <f t="shared" si="0"/>
        <v>Insert into UFMT_FIELD (FORMAT_ID, FIELD_NO, F_MAC, F_KEY, F_MANDATORY, DESCRIPTION) Values ('1', '49', '0', '0', '0', 'Currency code, transaction');</v>
      </c>
      <c r="M25" t="str">
        <f t="shared" si="1"/>
        <v>Update UFMT_FIELD SET F_MAC = '0', F_KEY = '0', F_MANDATORY = '0', DESCRIPTION = 'Currency code, transaction' where FORMAT_ID = '1' AND FIELD_NO = '49';</v>
      </c>
    </row>
    <row r="26" spans="1:13" x14ac:dyDescent="0.35">
      <c r="A26" t="s">
        <v>12</v>
      </c>
      <c r="B26" t="s">
        <v>80</v>
      </c>
      <c r="C26" t="s">
        <v>13</v>
      </c>
      <c r="D26" t="s">
        <v>13</v>
      </c>
      <c r="E26" t="s">
        <v>13</v>
      </c>
      <c r="F26" s="2" t="s">
        <v>1504</v>
      </c>
      <c r="G26" s="2"/>
      <c r="I26" s="2"/>
      <c r="J26" t="str">
        <f>VLOOKUP(A26,UFMT_FORMAT!$A:$C,3,FALSE)</f>
        <v>ACL T24 CBS Format Message 1110</v>
      </c>
      <c r="K26" s="2" t="s">
        <v>7</v>
      </c>
      <c r="L26" t="str">
        <f t="shared" si="0"/>
        <v>Insert into UFMT_FIELD (FORMAT_ID, FIELD_NO, F_MAC, F_KEY, F_MANDATORY, DESCRIPTION) Values ('1', '50', '0', '0', '0', 'Currency code, reconcilliation');</v>
      </c>
      <c r="M26" t="str">
        <f t="shared" si="1"/>
        <v>Update UFMT_FIELD SET F_MAC = '0', F_KEY = '0', F_MANDATORY = '0', DESCRIPTION = 'Currency code, reconcilliation' where FORMAT_ID = '1' AND FIELD_NO = '50';</v>
      </c>
    </row>
    <row r="27" spans="1:13" x14ac:dyDescent="0.35">
      <c r="A27" t="s">
        <v>12</v>
      </c>
      <c r="B27" t="s">
        <v>142</v>
      </c>
      <c r="C27" t="s">
        <v>13</v>
      </c>
      <c r="D27" t="s">
        <v>13</v>
      </c>
      <c r="E27" t="s">
        <v>13</v>
      </c>
      <c r="F27" s="2" t="s">
        <v>1505</v>
      </c>
      <c r="G27" s="2"/>
      <c r="I27" s="2"/>
      <c r="J27" t="str">
        <f>VLOOKUP(A27,UFMT_FORMAT!$A:$C,3,FALSE)</f>
        <v>ACL T24 CBS Format Message 1110</v>
      </c>
      <c r="K27" s="2" t="s">
        <v>7</v>
      </c>
      <c r="L27" t="str">
        <f t="shared" si="0"/>
        <v>Insert into UFMT_FIELD (FORMAT_ID, FIELD_NO, F_MAC, F_KEY, F_MANDATORY, DESCRIPTION) Values ('1', '51', '0', '0', '0', 'BIN Currency code');</v>
      </c>
      <c r="M27" t="str">
        <f t="shared" si="1"/>
        <v>Update UFMT_FIELD SET F_MAC = '0', F_KEY = '0', F_MANDATORY = '0', DESCRIPTION = 'BIN Currency code' where FORMAT_ID = '1' AND FIELD_NO = '51';</v>
      </c>
    </row>
    <row r="28" spans="1:13" x14ac:dyDescent="0.35">
      <c r="A28" t="s">
        <v>12</v>
      </c>
      <c r="B28" t="s">
        <v>270</v>
      </c>
      <c r="C28" t="s">
        <v>13</v>
      </c>
      <c r="D28" t="s">
        <v>13</v>
      </c>
      <c r="E28" t="s">
        <v>13</v>
      </c>
      <c r="F28" s="2" t="s">
        <v>1506</v>
      </c>
      <c r="G28" s="2"/>
      <c r="I28" s="2"/>
      <c r="J28" t="str">
        <f>VLOOKUP(A28,UFMT_FORMAT!$A:$C,3,FALSE)</f>
        <v>ACL T24 CBS Format Message 1110</v>
      </c>
      <c r="K28" s="2" t="s">
        <v>7</v>
      </c>
      <c r="L28" t="str">
        <f t="shared" si="0"/>
        <v>Insert into UFMT_FIELD (FORMAT_ID, FIELD_NO, F_MAC, F_KEY, F_MANDATORY, DESCRIPTION) Values ('1', '102', '0', '0', '0', 'Account identification 1');</v>
      </c>
      <c r="M28" t="str">
        <f t="shared" si="1"/>
        <v>Update UFMT_FIELD SET F_MAC = '0', F_KEY = '0', F_MANDATORY = '0', DESCRIPTION = 'Account identification 1' where FORMAT_ID = '1' AND FIELD_NO = '102';</v>
      </c>
    </row>
    <row r="29" spans="1:13" x14ac:dyDescent="0.35">
      <c r="A29" t="s">
        <v>12</v>
      </c>
      <c r="B29" t="s">
        <v>778</v>
      </c>
      <c r="C29" t="s">
        <v>13</v>
      </c>
      <c r="D29" t="s">
        <v>13</v>
      </c>
      <c r="E29" t="s">
        <v>13</v>
      </c>
      <c r="F29" s="2" t="s">
        <v>1507</v>
      </c>
      <c r="G29" s="2"/>
      <c r="I29" s="2"/>
      <c r="J29" t="str">
        <f>VLOOKUP(A29,UFMT_FORMAT!$A:$C,3,FALSE)</f>
        <v>ACL T24 CBS Format Message 1110</v>
      </c>
      <c r="K29" s="2" t="s">
        <v>7</v>
      </c>
      <c r="L29" t="str">
        <f t="shared" si="0"/>
        <v>Insert into UFMT_FIELD (FORMAT_ID, FIELD_NO, F_MAC, F_KEY, F_MANDATORY, DESCRIPTION) Values ('1', '103', '0', '0', '0', 'Account identification 2');</v>
      </c>
      <c r="M29" t="str">
        <f t="shared" si="1"/>
        <v>Update UFMT_FIELD SET F_MAC = '0', F_KEY = '0', F_MANDATORY = '0', DESCRIPTION = 'Account identification 2' where FORMAT_ID = '1' AND FIELD_NO = '103';</v>
      </c>
    </row>
    <row r="30" spans="1:13" x14ac:dyDescent="0.35">
      <c r="A30" t="s">
        <v>12</v>
      </c>
      <c r="B30" t="s">
        <v>143</v>
      </c>
      <c r="C30" t="s">
        <v>13</v>
      </c>
      <c r="D30" t="s">
        <v>13</v>
      </c>
      <c r="E30" t="s">
        <v>13</v>
      </c>
      <c r="F30" s="2" t="s">
        <v>1508</v>
      </c>
      <c r="G30" s="2"/>
      <c r="I30" s="2"/>
      <c r="J30" t="str">
        <f>VLOOKUP(A30,UFMT_FORMAT!$A:$C,3,FALSE)</f>
        <v>ACL T24 CBS Format Message 1110</v>
      </c>
      <c r="K30" s="2" t="s">
        <v>7</v>
      </c>
      <c r="L30" t="str">
        <f t="shared" si="0"/>
        <v>Insert into UFMT_FIELD (FORMAT_ID, FIELD_NO, F_MAC, F_KEY, F_MANDATORY, DESCRIPTION) Values ('1', '123', '0', '0', '0', 'Channel ID');</v>
      </c>
      <c r="M30" t="str">
        <f t="shared" si="1"/>
        <v>Update UFMT_FIELD SET F_MAC = '0', F_KEY = '0', F_MANDATORY = '0', DESCRIPTION = 'Channel ID' where FORMAT_ID = '1' AND FIELD_NO = '123';</v>
      </c>
    </row>
    <row r="31" spans="1:13" x14ac:dyDescent="0.35">
      <c r="A31" t="s">
        <v>12</v>
      </c>
      <c r="B31" t="s">
        <v>810</v>
      </c>
      <c r="C31" t="s">
        <v>13</v>
      </c>
      <c r="D31" t="s">
        <v>13</v>
      </c>
      <c r="E31" t="s">
        <v>13</v>
      </c>
      <c r="F31" s="2" t="s">
        <v>1509</v>
      </c>
      <c r="G31" s="2"/>
      <c r="I31" s="2"/>
      <c r="J31" t="str">
        <f>VLOOKUP(A31,UFMT_FORMAT!$A:$C,3,FALSE)</f>
        <v>ACL T24 CBS Format Message 1110</v>
      </c>
      <c r="K31" s="2" t="s">
        <v>7</v>
      </c>
      <c r="L31" t="str">
        <f t="shared" si="0"/>
        <v>Insert into UFMT_FIELD (FORMAT_ID, FIELD_NO, F_MAC, F_KEY, F_MANDATORY, DESCRIPTION) Values ('1', '124', '0', '0', '0', 'Terminal type');</v>
      </c>
      <c r="M31" t="str">
        <f t="shared" si="1"/>
        <v>Update UFMT_FIELD SET F_MAC = '0', F_KEY = '0', F_MANDATORY = '0', DESCRIPTION = 'Terminal type' where FORMAT_ID = '1' AND FIELD_NO = '124';</v>
      </c>
    </row>
    <row r="32" spans="1:13" x14ac:dyDescent="0.35">
      <c r="A32" t="s">
        <v>12</v>
      </c>
      <c r="B32" t="s">
        <v>434</v>
      </c>
      <c r="C32" t="s">
        <v>13</v>
      </c>
      <c r="D32" t="s">
        <v>13</v>
      </c>
      <c r="E32" t="s">
        <v>13</v>
      </c>
      <c r="F32" s="2" t="s">
        <v>1510</v>
      </c>
      <c r="G32" s="2"/>
      <c r="I32" s="2"/>
      <c r="J32" t="str">
        <f>VLOOKUP(A32,UFMT_FORMAT!$A:$C,3,FALSE)</f>
        <v>ACL T24 CBS Format Message 1110</v>
      </c>
      <c r="K32" s="2" t="s">
        <v>7</v>
      </c>
      <c r="L32" t="str">
        <f t="shared" si="0"/>
        <v>Insert into UFMT_FIELD (FORMAT_ID, FIELD_NO, F_MAC, F_KEY, F_MANDATORY, DESCRIPTION) Values ('1', '125', '0', '0', '0', 'Mini statement data 1');</v>
      </c>
      <c r="M32" t="str">
        <f t="shared" si="1"/>
        <v>Update UFMT_FIELD SET F_MAC = '0', F_KEY = '0', F_MANDATORY = '0', DESCRIPTION = 'Mini statement data 1' where FORMAT_ID = '1' AND FIELD_NO = '125';</v>
      </c>
    </row>
    <row r="33" spans="1:13" x14ac:dyDescent="0.35">
      <c r="A33" t="s">
        <v>12</v>
      </c>
      <c r="B33" t="s">
        <v>813</v>
      </c>
      <c r="C33" t="s">
        <v>13</v>
      </c>
      <c r="D33" t="s">
        <v>13</v>
      </c>
      <c r="E33" t="s">
        <v>13</v>
      </c>
      <c r="F33" s="2" t="s">
        <v>1511</v>
      </c>
      <c r="G33" s="2"/>
      <c r="I33" s="2"/>
      <c r="J33" t="str">
        <f>VLOOKUP(A33,UFMT_FORMAT!$A:$C,3,FALSE)</f>
        <v>ACL T24 CBS Format Message 1110</v>
      </c>
      <c r="K33" s="2" t="s">
        <v>7</v>
      </c>
      <c r="L33" t="str">
        <f t="shared" si="0"/>
        <v>Insert into UFMT_FIELD (FORMAT_ID, FIELD_NO, F_MAC, F_KEY, F_MANDATORY, DESCRIPTION) Values ('1', '126', '0', '0', '0', 'Private field');</v>
      </c>
      <c r="M33" t="str">
        <f t="shared" si="1"/>
        <v>Update UFMT_FIELD SET F_MAC = '0', F_KEY = '0', F_MANDATORY = '0', DESCRIPTION = 'Private field' where FORMAT_ID = '1' AND FIELD_NO = '126';</v>
      </c>
    </row>
    <row r="34" spans="1:13" x14ac:dyDescent="0.35">
      <c r="A34" t="s">
        <v>12</v>
      </c>
      <c r="B34" t="s">
        <v>815</v>
      </c>
      <c r="C34" t="s">
        <v>13</v>
      </c>
      <c r="D34" t="s">
        <v>13</v>
      </c>
      <c r="E34" t="s">
        <v>13</v>
      </c>
      <c r="F34" s="2" t="s">
        <v>1512</v>
      </c>
      <c r="G34" s="2"/>
      <c r="I34" s="2"/>
      <c r="J34" t="str">
        <f>VLOOKUP(A34,UFMT_FORMAT!$A:$C,3,FALSE)</f>
        <v>ACL T24 CBS Format Message 1110</v>
      </c>
      <c r="K34" s="2" t="s">
        <v>7</v>
      </c>
      <c r="L34" t="str">
        <f t="shared" si="0"/>
        <v>Insert into UFMT_FIELD (FORMAT_ID, FIELD_NO, F_MAC, F_KEY, F_MANDATORY, DESCRIPTION) Values ('1', '127', '0', '0', '0', 'Mini statement data 2');</v>
      </c>
      <c r="M34" t="str">
        <f t="shared" si="1"/>
        <v>Update UFMT_FIELD SET F_MAC = '0', F_KEY = '0', F_MANDATORY = '0', DESCRIPTION = 'Mini statement data 2' where FORMAT_ID = '1' AND FIELD_NO = '127';</v>
      </c>
    </row>
    <row r="35" spans="1:13" x14ac:dyDescent="0.35">
      <c r="A35" t="s">
        <v>15</v>
      </c>
      <c r="B35" t="s">
        <v>15</v>
      </c>
      <c r="C35" t="s">
        <v>13</v>
      </c>
      <c r="D35" t="s">
        <v>12</v>
      </c>
      <c r="E35" t="s">
        <v>12</v>
      </c>
      <c r="F35" s="2" t="s">
        <v>1484</v>
      </c>
      <c r="G35" s="2"/>
      <c r="I35" s="2"/>
      <c r="J35" t="str">
        <f>VLOOKUP(A35,UFMT_FORMAT!$A:$C,3,FALSE)</f>
        <v>ACL T24 CBS Format Message 1120</v>
      </c>
      <c r="K35" s="2" t="s">
        <v>7</v>
      </c>
      <c r="L35" t="str">
        <f t="shared" si="0"/>
        <v>Insert into UFMT_FIELD (FORMAT_ID, FIELD_NO, F_MAC, F_KEY, F_MANDATORY, DESCRIPTION) Values ('2', '2', '0', '1', '1', 'PAN');</v>
      </c>
      <c r="M35" t="str">
        <f t="shared" si="1"/>
        <v>Update UFMT_FIELD SET F_MAC = '0', F_KEY = '1', F_MANDATORY = '1', DESCRIPTION = 'PAN' where FORMAT_ID = '2' AND FIELD_NO = '2';</v>
      </c>
    </row>
    <row r="36" spans="1:13" x14ac:dyDescent="0.35">
      <c r="A36" t="s">
        <v>15</v>
      </c>
      <c r="B36" t="s">
        <v>17</v>
      </c>
      <c r="C36" t="s">
        <v>13</v>
      </c>
      <c r="D36" t="s">
        <v>13</v>
      </c>
      <c r="E36" t="s">
        <v>12</v>
      </c>
      <c r="F36" s="2" t="s">
        <v>1485</v>
      </c>
      <c r="G36" s="2"/>
      <c r="I36" s="2"/>
      <c r="J36" t="str">
        <f>VLOOKUP(A36,UFMT_FORMAT!$A:$C,3,FALSE)</f>
        <v>ACL T24 CBS Format Message 1120</v>
      </c>
      <c r="K36" s="2" t="s">
        <v>7</v>
      </c>
      <c r="L36" t="str">
        <f t="shared" si="0"/>
        <v>Insert into UFMT_FIELD (FORMAT_ID, FIELD_NO, F_MAC, F_KEY, F_MANDATORY, DESCRIPTION) Values ('2', '3', '0', '0', '1', 'Processing Code');</v>
      </c>
      <c r="M36" t="str">
        <f t="shared" si="1"/>
        <v>Update UFMT_FIELD SET F_MAC = '0', F_KEY = '0', F_MANDATORY = '1', DESCRIPTION = 'Processing Code' where FORMAT_ID = '2' AND FIELD_NO = '3';</v>
      </c>
    </row>
    <row r="37" spans="1:13" x14ac:dyDescent="0.35">
      <c r="A37" t="s">
        <v>15</v>
      </c>
      <c r="B37" t="s">
        <v>20</v>
      </c>
      <c r="C37" t="s">
        <v>13</v>
      </c>
      <c r="D37" t="s">
        <v>13</v>
      </c>
      <c r="E37" t="s">
        <v>12</v>
      </c>
      <c r="F37" s="2" t="s">
        <v>1486</v>
      </c>
      <c r="G37" s="2"/>
      <c r="I37" s="2"/>
      <c r="J37" t="str">
        <f>VLOOKUP(A37,UFMT_FORMAT!$A:$C,3,FALSE)</f>
        <v>ACL T24 CBS Format Message 1120</v>
      </c>
      <c r="K37" s="2" t="s">
        <v>7</v>
      </c>
      <c r="L37" t="str">
        <f t="shared" si="0"/>
        <v>Insert into UFMT_FIELD (FORMAT_ID, FIELD_NO, F_MAC, F_KEY, F_MANDATORY, DESCRIPTION) Values ('2', '4', '0', '0', '1', 'Request Amount');</v>
      </c>
      <c r="M37" t="str">
        <f t="shared" si="1"/>
        <v>Update UFMT_FIELD SET F_MAC = '0', F_KEY = '0', F_MANDATORY = '1', DESCRIPTION = 'Request Amount' where FORMAT_ID = '2' AND FIELD_NO = '4';</v>
      </c>
    </row>
    <row r="38" spans="1:13" x14ac:dyDescent="0.35">
      <c r="A38" t="s">
        <v>15</v>
      </c>
      <c r="B38" t="s">
        <v>23</v>
      </c>
      <c r="C38" t="s">
        <v>13</v>
      </c>
      <c r="D38" t="s">
        <v>13</v>
      </c>
      <c r="E38" t="s">
        <v>13</v>
      </c>
      <c r="F38" s="2" t="s">
        <v>1513</v>
      </c>
      <c r="G38" s="2"/>
      <c r="I38" s="2"/>
      <c r="J38" t="str">
        <f>VLOOKUP(A38,UFMT_FORMAT!$A:$C,3,FALSE)</f>
        <v>ACL T24 CBS Format Message 1120</v>
      </c>
      <c r="K38" s="2" t="s">
        <v>7</v>
      </c>
      <c r="L38" t="str">
        <f t="shared" si="0"/>
        <v>Insert into UFMT_FIELD (FORMAT_ID, FIELD_NO, F_MAC, F_KEY, F_MANDATORY, DESCRIPTION) Values ('2', '5', '0', '0', '0', ' Request Amount');</v>
      </c>
      <c r="M38" t="str">
        <f t="shared" si="1"/>
        <v>Update UFMT_FIELD SET F_MAC = '0', F_KEY = '0', F_MANDATORY = '0', DESCRIPTION = ' Request Amount' where FORMAT_ID = '2' AND FIELD_NO = '5';</v>
      </c>
    </row>
    <row r="39" spans="1:13" x14ac:dyDescent="0.35">
      <c r="A39" t="s">
        <v>15</v>
      </c>
      <c r="B39" t="s">
        <v>35</v>
      </c>
      <c r="C39" t="s">
        <v>13</v>
      </c>
      <c r="D39" t="s">
        <v>13</v>
      </c>
      <c r="E39" t="s">
        <v>13</v>
      </c>
      <c r="F39" s="2" t="s">
        <v>1488</v>
      </c>
      <c r="G39" s="2"/>
      <c r="I39" s="2"/>
      <c r="J39" t="str">
        <f>VLOOKUP(A39,UFMT_FORMAT!$A:$C,3,FALSE)</f>
        <v>ACL T24 CBS Format Message 1120</v>
      </c>
      <c r="K39" s="2" t="s">
        <v>7</v>
      </c>
      <c r="L39" t="str">
        <f t="shared" si="0"/>
        <v>Insert into UFMT_FIELD (FORMAT_ID, FIELD_NO, F_MAC, F_KEY, F_MANDATORY, DESCRIPTION) Values ('2', '9', '0', '0', '0', 'Conversion rate, reconciliation');</v>
      </c>
      <c r="M39" t="str">
        <f t="shared" si="1"/>
        <v>Update UFMT_FIELD SET F_MAC = '0', F_KEY = '0', F_MANDATORY = '0', DESCRIPTION = 'Conversion rate, reconciliation' where FORMAT_ID = '2' AND FIELD_NO = '9';</v>
      </c>
    </row>
    <row r="40" spans="1:13" x14ac:dyDescent="0.35">
      <c r="A40" t="s">
        <v>15</v>
      </c>
      <c r="B40" t="s">
        <v>40</v>
      </c>
      <c r="C40" t="s">
        <v>13</v>
      </c>
      <c r="D40" t="s">
        <v>12</v>
      </c>
      <c r="E40" t="s">
        <v>12</v>
      </c>
      <c r="F40" s="2" t="s">
        <v>1489</v>
      </c>
      <c r="G40" s="2"/>
      <c r="I40" s="2"/>
      <c r="J40" t="str">
        <f>VLOOKUP(A40,UFMT_FORMAT!$A:$C,3,FALSE)</f>
        <v>ACL T24 CBS Format Message 1120</v>
      </c>
      <c r="K40" s="2" t="s">
        <v>7</v>
      </c>
      <c r="L40" t="str">
        <f t="shared" si="0"/>
        <v>Insert into UFMT_FIELD (FORMAT_ID, FIELD_NO, F_MAC, F_KEY, F_MANDATORY, DESCRIPTION) Values ('2', '11', '0', '1', '1', 'System Trace Audit Number');</v>
      </c>
      <c r="M40" t="str">
        <f t="shared" si="1"/>
        <v>Update UFMT_FIELD SET F_MAC = '0', F_KEY = '1', F_MANDATORY = '1', DESCRIPTION = 'System Trace Audit Number' where FORMAT_ID = '2' AND FIELD_NO = '11';</v>
      </c>
    </row>
    <row r="41" spans="1:13" x14ac:dyDescent="0.35">
      <c r="A41" t="s">
        <v>15</v>
      </c>
      <c r="B41" t="s">
        <v>42</v>
      </c>
      <c r="C41" t="s">
        <v>13</v>
      </c>
      <c r="D41" t="s">
        <v>13</v>
      </c>
      <c r="E41" t="s">
        <v>12</v>
      </c>
      <c r="F41" s="2" t="s">
        <v>1490</v>
      </c>
      <c r="G41" s="2"/>
      <c r="I41" s="2"/>
      <c r="J41" t="str">
        <f>VLOOKUP(A41,UFMT_FORMAT!$A:$C,3,FALSE)</f>
        <v>ACL T24 CBS Format Message 1120</v>
      </c>
      <c r="K41" s="2" t="s">
        <v>7</v>
      </c>
      <c r="L41" t="str">
        <f t="shared" si="0"/>
        <v>Insert into UFMT_FIELD (FORMAT_ID, FIELD_NO, F_MAC, F_KEY, F_MANDATORY, DESCRIPTION) Values ('2', '12', '0', '0', '1', 'Date and time, local transaction');</v>
      </c>
      <c r="M41" t="str">
        <f t="shared" si="1"/>
        <v>Update UFMT_FIELD SET F_MAC = '0', F_KEY = '0', F_MANDATORY = '1', DESCRIPTION = 'Date and time, local transaction' where FORMAT_ID = '2' AND FIELD_NO = '12';</v>
      </c>
    </row>
    <row r="42" spans="1:13" x14ac:dyDescent="0.35">
      <c r="A42" t="s">
        <v>15</v>
      </c>
      <c r="B42" t="s">
        <v>56</v>
      </c>
      <c r="C42" t="s">
        <v>13</v>
      </c>
      <c r="D42" t="s">
        <v>13</v>
      </c>
      <c r="E42" t="s">
        <v>12</v>
      </c>
      <c r="F42" s="2" t="s">
        <v>1490</v>
      </c>
      <c r="G42" s="2"/>
      <c r="I42" s="2"/>
      <c r="J42" t="str">
        <f>VLOOKUP(A42,UFMT_FORMAT!$A:$C,3,FALSE)</f>
        <v>ACL T24 CBS Format Message 1120</v>
      </c>
      <c r="K42" s="2" t="s">
        <v>7</v>
      </c>
      <c r="L42" t="str">
        <f t="shared" si="0"/>
        <v>Insert into UFMT_FIELD (FORMAT_ID, FIELD_NO, F_MAC, F_KEY, F_MANDATORY, DESCRIPTION) Values ('2', '17', '0', '0', '1', 'Date and time, local transaction');</v>
      </c>
      <c r="M42" t="str">
        <f t="shared" si="1"/>
        <v>Update UFMT_FIELD SET F_MAC = '0', F_KEY = '0', F_MANDATORY = '1', DESCRIPTION = 'Date and time, local transaction' where FORMAT_ID = '2' AND FIELD_NO = '17';</v>
      </c>
    </row>
    <row r="43" spans="1:13" x14ac:dyDescent="0.35">
      <c r="A43" t="s">
        <v>15</v>
      </c>
      <c r="B43" t="s">
        <v>77</v>
      </c>
      <c r="C43" t="s">
        <v>13</v>
      </c>
      <c r="D43" t="s">
        <v>13</v>
      </c>
      <c r="E43" t="s">
        <v>12</v>
      </c>
      <c r="F43" s="2" t="s">
        <v>1491</v>
      </c>
      <c r="G43" s="2"/>
      <c r="I43" s="2"/>
      <c r="J43" t="str">
        <f>VLOOKUP(A43,UFMT_FORMAT!$A:$C,3,FALSE)</f>
        <v>ACL T24 CBS Format Message 1120</v>
      </c>
      <c r="K43" s="2" t="s">
        <v>7</v>
      </c>
      <c r="L43" t="str">
        <f t="shared" si="0"/>
        <v>Insert into UFMT_FIELD (FORMAT_ID, FIELD_NO, F_MAC, F_KEY, F_MANDATORY, DESCRIPTION) Values ('2', '24', '0', '0', '1', 'Function code');</v>
      </c>
      <c r="M43" t="str">
        <f t="shared" si="1"/>
        <v>Update UFMT_FIELD SET F_MAC = '0', F_KEY = '0', F_MANDATORY = '1', DESCRIPTION = 'Function code' where FORMAT_ID = '2' AND FIELD_NO = '24';</v>
      </c>
    </row>
    <row r="44" spans="1:13" x14ac:dyDescent="0.35">
      <c r="A44" t="s">
        <v>15</v>
      </c>
      <c r="B44" t="s">
        <v>98</v>
      </c>
      <c r="C44" t="s">
        <v>13</v>
      </c>
      <c r="D44" t="s">
        <v>13</v>
      </c>
      <c r="E44" t="s">
        <v>12</v>
      </c>
      <c r="F44" s="2" t="s">
        <v>1492</v>
      </c>
      <c r="G44" s="2"/>
      <c r="I44" s="2"/>
      <c r="J44" t="str">
        <f>VLOOKUP(A44,UFMT_FORMAT!$A:$C,3,FALSE)</f>
        <v>ACL T24 CBS Format Message 1120</v>
      </c>
      <c r="K44" s="2" t="s">
        <v>7</v>
      </c>
      <c r="L44" t="str">
        <f t="shared" si="0"/>
        <v>Insert into UFMT_FIELD (FORMAT_ID, FIELD_NO, F_MAC, F_KEY, F_MANDATORY, DESCRIPTION) Values ('2', '32', '0', '0', '1', 'Acquirer institution ID');</v>
      </c>
      <c r="M44" t="str">
        <f t="shared" si="1"/>
        <v>Update UFMT_FIELD SET F_MAC = '0', F_KEY = '0', F_MANDATORY = '1', DESCRIPTION = 'Acquirer institution ID' where FORMAT_ID = '2' AND FIELD_NO = '32';</v>
      </c>
    </row>
    <row r="45" spans="1:13" x14ac:dyDescent="0.35">
      <c r="A45" t="s">
        <v>15</v>
      </c>
      <c r="B45" t="s">
        <v>101</v>
      </c>
      <c r="C45" t="s">
        <v>13</v>
      </c>
      <c r="D45" t="s">
        <v>13</v>
      </c>
      <c r="E45" t="s">
        <v>13</v>
      </c>
      <c r="F45" s="2" t="s">
        <v>1493</v>
      </c>
      <c r="G45" s="2"/>
      <c r="I45" s="2"/>
      <c r="J45" t="str">
        <f>VLOOKUP(A45,UFMT_FORMAT!$A:$C,3,FALSE)</f>
        <v>ACL T24 CBS Format Message 1120</v>
      </c>
      <c r="K45" s="2" t="s">
        <v>7</v>
      </c>
      <c r="L45" t="str">
        <f t="shared" si="0"/>
        <v>Insert into UFMT_FIELD (FORMAT_ID, FIELD_NO, F_MAC, F_KEY, F_MANDATORY, DESCRIPTION) Values ('2', '33', '0', '0', '0', 'Forwarding institution ID');</v>
      </c>
      <c r="M45" t="str">
        <f t="shared" si="1"/>
        <v>Update UFMT_FIELD SET F_MAC = '0', F_KEY = '0', F_MANDATORY = '0', DESCRIPTION = 'Forwarding institution ID' where FORMAT_ID = '2' AND FIELD_NO = '33';</v>
      </c>
    </row>
    <row r="46" spans="1:13" x14ac:dyDescent="0.35">
      <c r="A46" t="s">
        <v>15</v>
      </c>
      <c r="B46" t="s">
        <v>93</v>
      </c>
      <c r="C46" t="s">
        <v>13</v>
      </c>
      <c r="D46" t="s">
        <v>13</v>
      </c>
      <c r="E46" t="s">
        <v>13</v>
      </c>
      <c r="F46" s="2" t="s">
        <v>1494</v>
      </c>
      <c r="G46" s="2"/>
      <c r="I46" s="2"/>
      <c r="J46" t="str">
        <f>VLOOKUP(A46,UFMT_FORMAT!$A:$C,3,FALSE)</f>
        <v>ACL T24 CBS Format Message 1120</v>
      </c>
      <c r="K46" s="2" t="s">
        <v>7</v>
      </c>
      <c r="L46" t="str">
        <f t="shared" si="0"/>
        <v>Insert into UFMT_FIELD (FORMAT_ID, FIELD_NO, F_MAC, F_KEY, F_MANDATORY, DESCRIPTION) Values ('2', '35', '0', '0', '0', 'Track 2 data');</v>
      </c>
      <c r="M46" t="str">
        <f t="shared" si="1"/>
        <v>Update UFMT_FIELD SET F_MAC = '0', F_KEY = '0', F_MANDATORY = '0', DESCRIPTION = 'Track 2 data' where FORMAT_ID = '2' AND FIELD_NO = '35';</v>
      </c>
    </row>
    <row r="47" spans="1:13" x14ac:dyDescent="0.35">
      <c r="A47" t="s">
        <v>15</v>
      </c>
      <c r="B47" t="s">
        <v>99</v>
      </c>
      <c r="C47" t="s">
        <v>13</v>
      </c>
      <c r="D47" t="s">
        <v>13</v>
      </c>
      <c r="E47" t="s">
        <v>13</v>
      </c>
      <c r="F47" s="2" t="s">
        <v>1495</v>
      </c>
      <c r="G47" s="2"/>
      <c r="I47" s="2"/>
      <c r="J47" t="str">
        <f>VLOOKUP(A47,UFMT_FORMAT!$A:$C,3,FALSE)</f>
        <v>ACL T24 CBS Format Message 1120</v>
      </c>
      <c r="K47" s="2" t="s">
        <v>7</v>
      </c>
      <c r="L47" t="str">
        <f t="shared" si="0"/>
        <v>Insert into UFMT_FIELD (FORMAT_ID, FIELD_NO, F_MAC, F_KEY, F_MANDATORY, DESCRIPTION) Values ('2', '37', '0', '0', '0', 'Retrival reference number');</v>
      </c>
      <c r="M47" t="str">
        <f t="shared" si="1"/>
        <v>Update UFMT_FIELD SET F_MAC = '0', F_KEY = '0', F_MANDATORY = '0', DESCRIPTION = 'Retrival reference number' where FORMAT_ID = '2' AND FIELD_NO = '37';</v>
      </c>
    </row>
    <row r="48" spans="1:13" x14ac:dyDescent="0.35">
      <c r="A48" t="s">
        <v>15</v>
      </c>
      <c r="B48" t="s">
        <v>119</v>
      </c>
      <c r="C48" t="s">
        <v>13</v>
      </c>
      <c r="D48" t="s">
        <v>13</v>
      </c>
      <c r="E48" t="s">
        <v>12</v>
      </c>
      <c r="F48" s="2" t="s">
        <v>1498</v>
      </c>
      <c r="G48" s="2"/>
      <c r="I48" s="2"/>
      <c r="J48" t="str">
        <f>VLOOKUP(A48,UFMT_FORMAT!$A:$C,3,FALSE)</f>
        <v>ACL T24 CBS Format Message 1120</v>
      </c>
      <c r="K48" s="2" t="s">
        <v>7</v>
      </c>
      <c r="L48" t="str">
        <f t="shared" si="0"/>
        <v>Insert into UFMT_FIELD (FORMAT_ID, FIELD_NO, F_MAC, F_KEY, F_MANDATORY, DESCRIPTION) Values ('2', '41', '0', '0', '1', 'Card acceptor treminal ID');</v>
      </c>
      <c r="M48" t="str">
        <f t="shared" si="1"/>
        <v>Update UFMT_FIELD SET F_MAC = '0', F_KEY = '0', F_MANDATORY = '1', DESCRIPTION = 'Card acceptor treminal ID' where FORMAT_ID = '2' AND FIELD_NO = '41';</v>
      </c>
    </row>
    <row r="49" spans="1:13" x14ac:dyDescent="0.35">
      <c r="A49" t="s">
        <v>15</v>
      </c>
      <c r="B49" t="s">
        <v>122</v>
      </c>
      <c r="C49" t="s">
        <v>13</v>
      </c>
      <c r="D49" t="s">
        <v>13</v>
      </c>
      <c r="E49" t="s">
        <v>12</v>
      </c>
      <c r="F49" s="2" t="s">
        <v>1499</v>
      </c>
      <c r="G49" s="2"/>
      <c r="I49" s="2"/>
      <c r="J49" t="str">
        <f>VLOOKUP(A49,UFMT_FORMAT!$A:$C,3,FALSE)</f>
        <v>ACL T24 CBS Format Message 1120</v>
      </c>
      <c r="K49" s="2" t="s">
        <v>7</v>
      </c>
      <c r="L49" t="str">
        <f t="shared" si="0"/>
        <v>Insert into UFMT_FIELD (FORMAT_ID, FIELD_NO, F_MAC, F_KEY, F_MANDATORY, DESCRIPTION) Values ('2', '42', '0', '0', '1', 'Card acceptor ID');</v>
      </c>
      <c r="M49" t="str">
        <f t="shared" si="1"/>
        <v>Update UFMT_FIELD SET F_MAC = '0', F_KEY = '0', F_MANDATORY = '1', DESCRIPTION = 'Card acceptor ID' where FORMAT_ID = '2' AND FIELD_NO = '42';</v>
      </c>
    </row>
    <row r="50" spans="1:13" x14ac:dyDescent="0.35">
      <c r="A50" t="s">
        <v>15</v>
      </c>
      <c r="B50" t="s">
        <v>125</v>
      </c>
      <c r="C50" t="s">
        <v>13</v>
      </c>
      <c r="D50" t="s">
        <v>13</v>
      </c>
      <c r="E50" t="s">
        <v>12</v>
      </c>
      <c r="F50" s="2" t="s">
        <v>1500</v>
      </c>
      <c r="G50" s="2"/>
      <c r="I50" s="2"/>
      <c r="J50" t="str">
        <f>VLOOKUP(A50,UFMT_FORMAT!$A:$C,3,FALSE)</f>
        <v>ACL T24 CBS Format Message 1120</v>
      </c>
      <c r="K50" s="2" t="s">
        <v>7</v>
      </c>
      <c r="L50" t="str">
        <f t="shared" si="0"/>
        <v>Insert into UFMT_FIELD (FORMAT_ID, FIELD_NO, F_MAC, F_KEY, F_MANDATORY, DESCRIPTION) Values ('2', '43', '0', '0', '1', 'Card acceptor name/location');</v>
      </c>
      <c r="M50" t="str">
        <f t="shared" si="1"/>
        <v>Update UFMT_FIELD SET F_MAC = '0', F_KEY = '0', F_MANDATORY = '1', DESCRIPTION = 'Card acceptor name/location' where FORMAT_ID = '2' AND FIELD_NO = '43';</v>
      </c>
    </row>
    <row r="51" spans="1:13" x14ac:dyDescent="0.35">
      <c r="A51" t="s">
        <v>15</v>
      </c>
      <c r="B51" t="s">
        <v>45</v>
      </c>
      <c r="C51" t="s">
        <v>13</v>
      </c>
      <c r="D51" t="s">
        <v>13</v>
      </c>
      <c r="E51" t="s">
        <v>13</v>
      </c>
      <c r="F51" s="2" t="s">
        <v>1501</v>
      </c>
      <c r="G51" s="2"/>
      <c r="I51" s="2"/>
      <c r="J51" t="str">
        <f>VLOOKUP(A51,UFMT_FORMAT!$A:$C,3,FALSE)</f>
        <v>ACL T24 CBS Format Message 1120</v>
      </c>
      <c r="K51" s="2" t="s">
        <v>7</v>
      </c>
      <c r="L51" t="str">
        <f t="shared" si="0"/>
        <v>Insert into UFMT_FIELD (FORMAT_ID, FIELD_NO, F_MAC, F_KEY, F_MANDATORY, DESCRIPTION) Values ('2', '46', '0', '0', '0', 'Fee, amount');</v>
      </c>
      <c r="M51" t="str">
        <f t="shared" si="1"/>
        <v>Update UFMT_FIELD SET F_MAC = '0', F_KEY = '0', F_MANDATORY = '0', DESCRIPTION = 'Fee, amount' where FORMAT_ID = '2' AND FIELD_NO = '46';</v>
      </c>
    </row>
    <row r="52" spans="1:13" x14ac:dyDescent="0.35">
      <c r="A52" t="s">
        <v>15</v>
      </c>
      <c r="B52" t="s">
        <v>138</v>
      </c>
      <c r="C52" t="s">
        <v>13</v>
      </c>
      <c r="D52" t="s">
        <v>13</v>
      </c>
      <c r="E52" t="s">
        <v>12</v>
      </c>
      <c r="F52" s="2" t="s">
        <v>1503</v>
      </c>
      <c r="G52" s="2"/>
      <c r="I52" s="2"/>
      <c r="J52" t="str">
        <f>VLOOKUP(A52,UFMT_FORMAT!$A:$C,3,FALSE)</f>
        <v>ACL T24 CBS Format Message 1120</v>
      </c>
      <c r="K52" s="2" t="s">
        <v>7</v>
      </c>
      <c r="L52" t="str">
        <f t="shared" si="0"/>
        <v>Insert into UFMT_FIELD (FORMAT_ID, FIELD_NO, F_MAC, F_KEY, F_MANDATORY, DESCRIPTION) Values ('2', '49', '0', '0', '1', 'Currency code, transaction');</v>
      </c>
      <c r="M52" t="str">
        <f t="shared" si="1"/>
        <v>Update UFMT_FIELD SET F_MAC = '0', F_KEY = '0', F_MANDATORY = '1', DESCRIPTION = 'Currency code, transaction' where FORMAT_ID = '2' AND FIELD_NO = '49';</v>
      </c>
    </row>
    <row r="53" spans="1:13" x14ac:dyDescent="0.35">
      <c r="A53" t="s">
        <v>15</v>
      </c>
      <c r="B53" t="s">
        <v>80</v>
      </c>
      <c r="C53" t="s">
        <v>13</v>
      </c>
      <c r="D53" t="s">
        <v>13</v>
      </c>
      <c r="E53" t="s">
        <v>13</v>
      </c>
      <c r="F53" s="2" t="s">
        <v>1504</v>
      </c>
      <c r="G53" s="2"/>
      <c r="I53" s="2"/>
      <c r="J53" t="str">
        <f>VLOOKUP(A53,UFMT_FORMAT!$A:$C,3,FALSE)</f>
        <v>ACL T24 CBS Format Message 1120</v>
      </c>
      <c r="K53" s="2" t="s">
        <v>7</v>
      </c>
      <c r="L53" t="str">
        <f t="shared" si="0"/>
        <v>Insert into UFMT_FIELD (FORMAT_ID, FIELD_NO, F_MAC, F_KEY, F_MANDATORY, DESCRIPTION) Values ('2', '50', '0', '0', '0', 'Currency code, reconcilliation');</v>
      </c>
      <c r="M53" t="str">
        <f t="shared" si="1"/>
        <v>Update UFMT_FIELD SET F_MAC = '0', F_KEY = '0', F_MANDATORY = '0', DESCRIPTION = 'Currency code, reconcilliation' where FORMAT_ID = '2' AND FIELD_NO = '50';</v>
      </c>
    </row>
    <row r="54" spans="1:13" x14ac:dyDescent="0.35">
      <c r="A54" t="s">
        <v>15</v>
      </c>
      <c r="B54" t="s">
        <v>270</v>
      </c>
      <c r="C54" t="s">
        <v>13</v>
      </c>
      <c r="D54" t="s">
        <v>13</v>
      </c>
      <c r="E54" t="s">
        <v>12</v>
      </c>
      <c r="F54" s="2" t="s">
        <v>1506</v>
      </c>
      <c r="G54" s="2"/>
      <c r="I54" s="2"/>
      <c r="J54" t="str">
        <f>VLOOKUP(A54,UFMT_FORMAT!$A:$C,3,FALSE)</f>
        <v>ACL T24 CBS Format Message 1120</v>
      </c>
      <c r="K54" s="2" t="s">
        <v>7</v>
      </c>
      <c r="L54" t="str">
        <f t="shared" si="0"/>
        <v>Insert into UFMT_FIELD (FORMAT_ID, FIELD_NO, F_MAC, F_KEY, F_MANDATORY, DESCRIPTION) Values ('2', '102', '0', '0', '1', 'Account identification 1');</v>
      </c>
      <c r="M54" t="str">
        <f t="shared" si="1"/>
        <v>Update UFMT_FIELD SET F_MAC = '0', F_KEY = '0', F_MANDATORY = '1', DESCRIPTION = 'Account identification 1' where FORMAT_ID = '2' AND FIELD_NO = '102';</v>
      </c>
    </row>
    <row r="55" spans="1:13" x14ac:dyDescent="0.35">
      <c r="A55" t="s">
        <v>15</v>
      </c>
      <c r="B55" t="s">
        <v>778</v>
      </c>
      <c r="C55" t="s">
        <v>13</v>
      </c>
      <c r="D55" t="s">
        <v>13</v>
      </c>
      <c r="E55" t="s">
        <v>13</v>
      </c>
      <c r="F55" s="2" t="s">
        <v>1507</v>
      </c>
      <c r="G55" s="2"/>
      <c r="I55" s="2"/>
      <c r="J55" t="str">
        <f>VLOOKUP(A55,UFMT_FORMAT!$A:$C,3,FALSE)</f>
        <v>ACL T24 CBS Format Message 1120</v>
      </c>
      <c r="K55" s="2" t="s">
        <v>7</v>
      </c>
      <c r="L55" t="str">
        <f t="shared" si="0"/>
        <v>Insert into UFMT_FIELD (FORMAT_ID, FIELD_NO, F_MAC, F_KEY, F_MANDATORY, DESCRIPTION) Values ('2', '103', '0', '0', '0', 'Account identification 2');</v>
      </c>
      <c r="M55" t="str">
        <f t="shared" si="1"/>
        <v>Update UFMT_FIELD SET F_MAC = '0', F_KEY = '0', F_MANDATORY = '0', DESCRIPTION = 'Account identification 2' where FORMAT_ID = '2' AND FIELD_NO = '103';</v>
      </c>
    </row>
    <row r="56" spans="1:13" x14ac:dyDescent="0.35">
      <c r="A56" t="s">
        <v>15</v>
      </c>
      <c r="B56" t="s">
        <v>143</v>
      </c>
      <c r="C56" t="s">
        <v>13</v>
      </c>
      <c r="D56" t="s">
        <v>13</v>
      </c>
      <c r="E56" t="s">
        <v>12</v>
      </c>
      <c r="F56" s="2" t="s">
        <v>1508</v>
      </c>
      <c r="G56" s="2"/>
      <c r="I56" s="2"/>
      <c r="J56" t="str">
        <f>VLOOKUP(A56,UFMT_FORMAT!$A:$C,3,FALSE)</f>
        <v>ACL T24 CBS Format Message 1120</v>
      </c>
      <c r="K56" s="2" t="s">
        <v>7</v>
      </c>
      <c r="L56" t="str">
        <f t="shared" si="0"/>
        <v>Insert into UFMT_FIELD (FORMAT_ID, FIELD_NO, F_MAC, F_KEY, F_MANDATORY, DESCRIPTION) Values ('2', '123', '0', '0', '1', 'Channel ID');</v>
      </c>
      <c r="M56" t="str">
        <f t="shared" si="1"/>
        <v>Update UFMT_FIELD SET F_MAC = '0', F_KEY = '0', F_MANDATORY = '1', DESCRIPTION = 'Channel ID' where FORMAT_ID = '2' AND FIELD_NO = '123';</v>
      </c>
    </row>
    <row r="57" spans="1:13" x14ac:dyDescent="0.35">
      <c r="A57" t="s">
        <v>15</v>
      </c>
      <c r="B57" t="s">
        <v>813</v>
      </c>
      <c r="C57" t="s">
        <v>13</v>
      </c>
      <c r="D57" t="s">
        <v>13</v>
      </c>
      <c r="E57" t="s">
        <v>12</v>
      </c>
      <c r="F57" s="2" t="s">
        <v>1511</v>
      </c>
      <c r="G57" s="2"/>
      <c r="I57" s="2"/>
      <c r="J57" t="str">
        <f>VLOOKUP(A57,UFMT_FORMAT!$A:$C,3,FALSE)</f>
        <v>ACL T24 CBS Format Message 1120</v>
      </c>
      <c r="K57" s="2" t="s">
        <v>7</v>
      </c>
      <c r="L57" t="str">
        <f t="shared" si="0"/>
        <v>Insert into UFMT_FIELD (FORMAT_ID, FIELD_NO, F_MAC, F_KEY, F_MANDATORY, DESCRIPTION) Values ('2', '126', '0', '0', '1', 'Private field');</v>
      </c>
      <c r="M57" t="str">
        <f t="shared" si="1"/>
        <v>Update UFMT_FIELD SET F_MAC = '0', F_KEY = '0', F_MANDATORY = '1', DESCRIPTION = 'Private field' where FORMAT_ID = '2' AND FIELD_NO = '126';</v>
      </c>
    </row>
    <row r="58" spans="1:13" x14ac:dyDescent="0.35">
      <c r="A58" t="s">
        <v>17</v>
      </c>
      <c r="B58" t="s">
        <v>15</v>
      </c>
      <c r="C58" t="s">
        <v>13</v>
      </c>
      <c r="D58" t="s">
        <v>12</v>
      </c>
      <c r="E58" t="s">
        <v>12</v>
      </c>
      <c r="F58" s="2" t="s">
        <v>1484</v>
      </c>
      <c r="G58" s="2"/>
      <c r="I58" s="2"/>
      <c r="J58" t="str">
        <f>VLOOKUP(A58,UFMT_FORMAT!$A:$C,3,FALSE)</f>
        <v>ACL T24 CBS Format Message 1130</v>
      </c>
      <c r="K58" s="2" t="s">
        <v>7</v>
      </c>
      <c r="L58" t="str">
        <f t="shared" si="0"/>
        <v>Insert into UFMT_FIELD (FORMAT_ID, FIELD_NO, F_MAC, F_KEY, F_MANDATORY, DESCRIPTION) Values ('3', '2', '0', '1', '1', 'PAN');</v>
      </c>
      <c r="M58" t="str">
        <f t="shared" si="1"/>
        <v>Update UFMT_FIELD SET F_MAC = '0', F_KEY = '1', F_MANDATORY = '1', DESCRIPTION = 'PAN' where FORMAT_ID = '3' AND FIELD_NO = '2';</v>
      </c>
    </row>
    <row r="59" spans="1:13" x14ac:dyDescent="0.35">
      <c r="A59" t="s">
        <v>17</v>
      </c>
      <c r="B59" t="s">
        <v>17</v>
      </c>
      <c r="C59" t="s">
        <v>13</v>
      </c>
      <c r="D59" t="s">
        <v>13</v>
      </c>
      <c r="E59" t="s">
        <v>12</v>
      </c>
      <c r="F59" s="2" t="s">
        <v>1485</v>
      </c>
      <c r="G59" s="2"/>
      <c r="I59" s="2"/>
      <c r="J59" t="str">
        <f>VLOOKUP(A59,UFMT_FORMAT!$A:$C,3,FALSE)</f>
        <v>ACL T24 CBS Format Message 1130</v>
      </c>
      <c r="K59" s="2" t="s">
        <v>7</v>
      </c>
      <c r="L59" t="str">
        <f t="shared" si="0"/>
        <v>Insert into UFMT_FIELD (FORMAT_ID, FIELD_NO, F_MAC, F_KEY, F_MANDATORY, DESCRIPTION) Values ('3', '3', '0', '0', '1', 'Processing Code');</v>
      </c>
      <c r="M59" t="str">
        <f t="shared" si="1"/>
        <v>Update UFMT_FIELD SET F_MAC = '0', F_KEY = '0', F_MANDATORY = '1', DESCRIPTION = 'Processing Code' where FORMAT_ID = '3' AND FIELD_NO = '3';</v>
      </c>
    </row>
    <row r="60" spans="1:13" x14ac:dyDescent="0.35">
      <c r="A60" t="s">
        <v>17</v>
      </c>
      <c r="B60" t="s">
        <v>20</v>
      </c>
      <c r="C60" t="s">
        <v>13</v>
      </c>
      <c r="D60" t="s">
        <v>13</v>
      </c>
      <c r="E60" t="s">
        <v>12</v>
      </c>
      <c r="F60" s="2" t="s">
        <v>1486</v>
      </c>
      <c r="G60" s="2"/>
      <c r="I60" s="2"/>
      <c r="J60" t="str">
        <f>VLOOKUP(A60,UFMT_FORMAT!$A:$C,3,FALSE)</f>
        <v>ACL T24 CBS Format Message 1130</v>
      </c>
      <c r="K60" s="2" t="s">
        <v>7</v>
      </c>
      <c r="L60" t="str">
        <f t="shared" si="0"/>
        <v>Insert into UFMT_FIELD (FORMAT_ID, FIELD_NO, F_MAC, F_KEY, F_MANDATORY, DESCRIPTION) Values ('3', '4', '0', '0', '1', 'Request Amount');</v>
      </c>
      <c r="M60" t="str">
        <f t="shared" si="1"/>
        <v>Update UFMT_FIELD SET F_MAC = '0', F_KEY = '0', F_MANDATORY = '1', DESCRIPTION = 'Request Amount' where FORMAT_ID = '3' AND FIELD_NO = '4';</v>
      </c>
    </row>
    <row r="61" spans="1:13" x14ac:dyDescent="0.35">
      <c r="A61" t="s">
        <v>17</v>
      </c>
      <c r="B61" t="s">
        <v>23</v>
      </c>
      <c r="C61" t="s">
        <v>13</v>
      </c>
      <c r="D61" t="s">
        <v>13</v>
      </c>
      <c r="E61" t="s">
        <v>13</v>
      </c>
      <c r="F61" s="2" t="s">
        <v>1486</v>
      </c>
      <c r="G61" s="2"/>
      <c r="I61" s="2"/>
      <c r="J61" t="str">
        <f>VLOOKUP(A61,UFMT_FORMAT!$A:$C,3,FALSE)</f>
        <v>ACL T24 CBS Format Message 1130</v>
      </c>
      <c r="K61" s="2" t="s">
        <v>7</v>
      </c>
      <c r="L61" t="str">
        <f t="shared" si="0"/>
        <v>Insert into UFMT_FIELD (FORMAT_ID, FIELD_NO, F_MAC, F_KEY, F_MANDATORY, DESCRIPTION) Values ('3', '5', '0', '0', '0', 'Request Amount');</v>
      </c>
      <c r="M61" t="str">
        <f t="shared" si="1"/>
        <v>Update UFMT_FIELD SET F_MAC = '0', F_KEY = '0', F_MANDATORY = '0', DESCRIPTION = 'Request Amount' where FORMAT_ID = '3' AND FIELD_NO = '5';</v>
      </c>
    </row>
    <row r="62" spans="1:13" x14ac:dyDescent="0.35">
      <c r="A62" t="s">
        <v>17</v>
      </c>
      <c r="B62" t="s">
        <v>35</v>
      </c>
      <c r="C62" t="s">
        <v>13</v>
      </c>
      <c r="D62" t="s">
        <v>13</v>
      </c>
      <c r="E62" t="s">
        <v>13</v>
      </c>
      <c r="F62" s="2" t="s">
        <v>1488</v>
      </c>
      <c r="G62" s="2"/>
      <c r="I62" s="2"/>
      <c r="J62" t="str">
        <f>VLOOKUP(A62,UFMT_FORMAT!$A:$C,3,FALSE)</f>
        <v>ACL T24 CBS Format Message 1130</v>
      </c>
      <c r="K62" s="2" t="s">
        <v>7</v>
      </c>
      <c r="L62" t="str">
        <f t="shared" si="0"/>
        <v>Insert into UFMT_FIELD (FORMAT_ID, FIELD_NO, F_MAC, F_KEY, F_MANDATORY, DESCRIPTION) Values ('3', '9', '0', '0', '0', 'Conversion rate, reconciliation');</v>
      </c>
      <c r="M62" t="str">
        <f t="shared" si="1"/>
        <v>Update UFMT_FIELD SET F_MAC = '0', F_KEY = '0', F_MANDATORY = '0', DESCRIPTION = 'Conversion rate, reconciliation' where FORMAT_ID = '3' AND FIELD_NO = '9';</v>
      </c>
    </row>
    <row r="63" spans="1:13" x14ac:dyDescent="0.35">
      <c r="A63" t="s">
        <v>17</v>
      </c>
      <c r="B63" t="s">
        <v>40</v>
      </c>
      <c r="C63" t="s">
        <v>13</v>
      </c>
      <c r="D63" t="s">
        <v>12</v>
      </c>
      <c r="E63" t="s">
        <v>12</v>
      </c>
      <c r="F63" s="2" t="s">
        <v>1489</v>
      </c>
      <c r="G63" s="2"/>
      <c r="I63" s="2"/>
      <c r="J63" t="str">
        <f>VLOOKUP(A63,UFMT_FORMAT!$A:$C,3,FALSE)</f>
        <v>ACL T24 CBS Format Message 1130</v>
      </c>
      <c r="K63" s="2" t="s">
        <v>7</v>
      </c>
      <c r="L63" t="str">
        <f t="shared" si="0"/>
        <v>Insert into UFMT_FIELD (FORMAT_ID, FIELD_NO, F_MAC, F_KEY, F_MANDATORY, DESCRIPTION) Values ('3', '11', '0', '1', '1', 'System Trace Audit Number');</v>
      </c>
      <c r="M63" t="str">
        <f t="shared" si="1"/>
        <v>Update UFMT_FIELD SET F_MAC = '0', F_KEY = '1', F_MANDATORY = '1', DESCRIPTION = 'System Trace Audit Number' where FORMAT_ID = '3' AND FIELD_NO = '11';</v>
      </c>
    </row>
    <row r="64" spans="1:13" x14ac:dyDescent="0.35">
      <c r="A64" t="s">
        <v>17</v>
      </c>
      <c r="B64" t="s">
        <v>42</v>
      </c>
      <c r="C64" t="s">
        <v>13</v>
      </c>
      <c r="D64" t="s">
        <v>13</v>
      </c>
      <c r="E64" t="s">
        <v>12</v>
      </c>
      <c r="F64" s="2" t="s">
        <v>1490</v>
      </c>
      <c r="G64" s="2"/>
      <c r="I64" s="2"/>
      <c r="J64" t="str">
        <f>VLOOKUP(A64,UFMT_FORMAT!$A:$C,3,FALSE)</f>
        <v>ACL T24 CBS Format Message 1130</v>
      </c>
      <c r="K64" s="2" t="s">
        <v>7</v>
      </c>
      <c r="L64" t="str">
        <f t="shared" si="0"/>
        <v>Insert into UFMT_FIELD (FORMAT_ID, FIELD_NO, F_MAC, F_KEY, F_MANDATORY, DESCRIPTION) Values ('3', '12', '0', '0', '1', 'Date and time, local transaction');</v>
      </c>
      <c r="M64" t="str">
        <f t="shared" si="1"/>
        <v>Update UFMT_FIELD SET F_MAC = '0', F_KEY = '0', F_MANDATORY = '1', DESCRIPTION = 'Date and time, local transaction' where FORMAT_ID = '3' AND FIELD_NO = '12';</v>
      </c>
    </row>
    <row r="65" spans="1:13" x14ac:dyDescent="0.35">
      <c r="A65" t="s">
        <v>17</v>
      </c>
      <c r="B65" t="s">
        <v>56</v>
      </c>
      <c r="C65" t="s">
        <v>13</v>
      </c>
      <c r="D65" t="s">
        <v>13</v>
      </c>
      <c r="E65" t="s">
        <v>13</v>
      </c>
      <c r="F65" s="2" t="s">
        <v>1490</v>
      </c>
      <c r="G65" s="2"/>
      <c r="I65" s="2"/>
      <c r="J65" t="str">
        <f>VLOOKUP(A65,UFMT_FORMAT!$A:$C,3,FALSE)</f>
        <v>ACL T24 CBS Format Message 1130</v>
      </c>
      <c r="K65" s="2" t="s">
        <v>7</v>
      </c>
      <c r="L65" t="str">
        <f t="shared" si="0"/>
        <v>Insert into UFMT_FIELD (FORMAT_ID, FIELD_NO, F_MAC, F_KEY, F_MANDATORY, DESCRIPTION) Values ('3', '17', '0', '0', '0', 'Date and time, local transaction');</v>
      </c>
      <c r="M65" t="str">
        <f t="shared" si="1"/>
        <v>Update UFMT_FIELD SET F_MAC = '0', F_KEY = '0', F_MANDATORY = '0', DESCRIPTION = 'Date and time, local transaction' where FORMAT_ID = '3' AND FIELD_NO = '17';</v>
      </c>
    </row>
    <row r="66" spans="1:13" x14ac:dyDescent="0.35">
      <c r="A66" t="s">
        <v>17</v>
      </c>
      <c r="B66" t="s">
        <v>77</v>
      </c>
      <c r="C66" t="s">
        <v>13</v>
      </c>
      <c r="D66" t="s">
        <v>13</v>
      </c>
      <c r="E66" t="s">
        <v>13</v>
      </c>
      <c r="F66" s="2" t="s">
        <v>1491</v>
      </c>
      <c r="G66" s="2"/>
      <c r="I66" s="2"/>
      <c r="J66" t="str">
        <f>VLOOKUP(A66,UFMT_FORMAT!$A:$C,3,FALSE)</f>
        <v>ACL T24 CBS Format Message 1130</v>
      </c>
      <c r="K66" s="2" t="s">
        <v>7</v>
      </c>
      <c r="L66" t="str">
        <f t="shared" si="0"/>
        <v>Insert into UFMT_FIELD (FORMAT_ID, FIELD_NO, F_MAC, F_KEY, F_MANDATORY, DESCRIPTION) Values ('3', '24', '0', '0', '0', 'Function code');</v>
      </c>
      <c r="M66" t="str">
        <f t="shared" si="1"/>
        <v>Update UFMT_FIELD SET F_MAC = '0', F_KEY = '0', F_MANDATORY = '0', DESCRIPTION = 'Function code' where FORMAT_ID = '3' AND FIELD_NO = '24';</v>
      </c>
    </row>
    <row r="67" spans="1:13" x14ac:dyDescent="0.35">
      <c r="A67" t="s">
        <v>17</v>
      </c>
      <c r="B67" t="s">
        <v>98</v>
      </c>
      <c r="C67" t="s">
        <v>13</v>
      </c>
      <c r="D67" t="s">
        <v>13</v>
      </c>
      <c r="E67" t="s">
        <v>12</v>
      </c>
      <c r="F67" s="2" t="s">
        <v>1492</v>
      </c>
      <c r="G67" s="2"/>
      <c r="I67" s="2"/>
      <c r="J67" t="str">
        <f>VLOOKUP(A67,UFMT_FORMAT!$A:$C,3,FALSE)</f>
        <v>ACL T24 CBS Format Message 1130</v>
      </c>
      <c r="K67" s="2" t="s">
        <v>7</v>
      </c>
      <c r="L67" t="str">
        <f t="shared" si="0"/>
        <v>Insert into UFMT_FIELD (FORMAT_ID, FIELD_NO, F_MAC, F_KEY, F_MANDATORY, DESCRIPTION) Values ('3', '32', '0', '0', '1', 'Acquirer institution ID');</v>
      </c>
      <c r="M67" t="str">
        <f t="shared" si="1"/>
        <v>Update UFMT_FIELD SET F_MAC = '0', F_KEY = '0', F_MANDATORY = '1', DESCRIPTION = 'Acquirer institution ID' where FORMAT_ID = '3' AND FIELD_NO = '32';</v>
      </c>
    </row>
    <row r="68" spans="1:13" x14ac:dyDescent="0.35">
      <c r="A68" t="s">
        <v>17</v>
      </c>
      <c r="B68" t="s">
        <v>101</v>
      </c>
      <c r="C68" t="s">
        <v>13</v>
      </c>
      <c r="D68" t="s">
        <v>13</v>
      </c>
      <c r="E68" t="s">
        <v>13</v>
      </c>
      <c r="F68" s="2" t="s">
        <v>1493</v>
      </c>
      <c r="G68" s="2"/>
      <c r="I68" s="2"/>
      <c r="J68" t="str">
        <f>VLOOKUP(A68,UFMT_FORMAT!$A:$C,3,FALSE)</f>
        <v>ACL T24 CBS Format Message 1130</v>
      </c>
      <c r="K68" s="2" t="s">
        <v>7</v>
      </c>
      <c r="L68" t="str">
        <f t="shared" ref="L68:L131" si="2">"Insert into UFMT_FIELD (FORMAT_ID, FIELD_NO, F_MAC, F_KEY, F_MANDATORY, DESCRIPTION) Values ('"&amp;A68&amp;"', '"&amp;B68&amp;"', '"&amp;C68&amp;"', '"&amp;D68&amp;"', '"&amp;E68&amp;"', '"&amp;F68&amp;"');"</f>
        <v>Insert into UFMT_FIELD (FORMAT_ID, FIELD_NO, F_MAC, F_KEY, F_MANDATORY, DESCRIPTION) Values ('3', '33', '0', '0', '0', 'Forwarding institution ID');</v>
      </c>
      <c r="M68" t="str">
        <f t="shared" ref="M68:M131" si="3">"Update UFMT_FIELD SET F_MAC = '"&amp;C68&amp;"', F_KEY = '"&amp;D68&amp;"', F_MANDATORY = '"&amp;E68&amp;"', DESCRIPTION = '"&amp;F68&amp;"' where FORMAT_ID = '"&amp;A68&amp;"' AND FIELD_NO = '"&amp;B68&amp;"';"</f>
        <v>Update UFMT_FIELD SET F_MAC = '0', F_KEY = '0', F_MANDATORY = '0', DESCRIPTION = 'Forwarding institution ID' where FORMAT_ID = '3' AND FIELD_NO = '33';</v>
      </c>
    </row>
    <row r="69" spans="1:13" x14ac:dyDescent="0.35">
      <c r="A69" t="s">
        <v>17</v>
      </c>
      <c r="B69" t="s">
        <v>93</v>
      </c>
      <c r="C69" t="s">
        <v>13</v>
      </c>
      <c r="D69" t="s">
        <v>13</v>
      </c>
      <c r="E69" t="s">
        <v>13</v>
      </c>
      <c r="F69" s="2" t="s">
        <v>1494</v>
      </c>
      <c r="G69" s="2"/>
      <c r="I69" s="2"/>
      <c r="J69" t="str">
        <f>VLOOKUP(A69,UFMT_FORMAT!$A:$C,3,FALSE)</f>
        <v>ACL T24 CBS Format Message 1130</v>
      </c>
      <c r="K69" s="2" t="s">
        <v>7</v>
      </c>
      <c r="L69" t="str">
        <f t="shared" si="2"/>
        <v>Insert into UFMT_FIELD (FORMAT_ID, FIELD_NO, F_MAC, F_KEY, F_MANDATORY, DESCRIPTION) Values ('3', '35', '0', '0', '0', 'Track 2 data');</v>
      </c>
      <c r="M69" t="str">
        <f t="shared" si="3"/>
        <v>Update UFMT_FIELD SET F_MAC = '0', F_KEY = '0', F_MANDATORY = '0', DESCRIPTION = 'Track 2 data' where FORMAT_ID = '3' AND FIELD_NO = '35';</v>
      </c>
    </row>
    <row r="70" spans="1:13" x14ac:dyDescent="0.35">
      <c r="A70" t="s">
        <v>17</v>
      </c>
      <c r="B70" t="s">
        <v>99</v>
      </c>
      <c r="C70" t="s">
        <v>13</v>
      </c>
      <c r="D70" t="s">
        <v>13</v>
      </c>
      <c r="E70" t="s">
        <v>13</v>
      </c>
      <c r="F70" s="2" t="s">
        <v>1495</v>
      </c>
      <c r="G70" s="2"/>
      <c r="I70" s="2"/>
      <c r="J70" t="str">
        <f>VLOOKUP(A70,UFMT_FORMAT!$A:$C,3,FALSE)</f>
        <v>ACL T24 CBS Format Message 1130</v>
      </c>
      <c r="K70" s="2" t="s">
        <v>7</v>
      </c>
      <c r="L70" t="str">
        <f t="shared" si="2"/>
        <v>Insert into UFMT_FIELD (FORMAT_ID, FIELD_NO, F_MAC, F_KEY, F_MANDATORY, DESCRIPTION) Values ('3', '37', '0', '0', '0', 'Retrival reference number');</v>
      </c>
      <c r="M70" t="str">
        <f t="shared" si="3"/>
        <v>Update UFMT_FIELD SET F_MAC = '0', F_KEY = '0', F_MANDATORY = '0', DESCRIPTION = 'Retrival reference number' where FORMAT_ID = '3' AND FIELD_NO = '37';</v>
      </c>
    </row>
    <row r="71" spans="1:13" x14ac:dyDescent="0.35">
      <c r="A71" t="s">
        <v>17</v>
      </c>
      <c r="B71" t="s">
        <v>113</v>
      </c>
      <c r="C71" t="s">
        <v>13</v>
      </c>
      <c r="D71" t="s">
        <v>13</v>
      </c>
      <c r="E71" t="s">
        <v>13</v>
      </c>
      <c r="F71" s="2" t="s">
        <v>1496</v>
      </c>
      <c r="G71" s="2"/>
      <c r="I71" s="2"/>
      <c r="J71" t="str">
        <f>VLOOKUP(A71,UFMT_FORMAT!$A:$C,3,FALSE)</f>
        <v>ACL T24 CBS Format Message 1130</v>
      </c>
      <c r="K71" s="2" t="s">
        <v>7</v>
      </c>
      <c r="L71" t="str">
        <f t="shared" si="2"/>
        <v>Insert into UFMT_FIELD (FORMAT_ID, FIELD_NO, F_MAC, F_KEY, F_MANDATORY, DESCRIPTION) Values ('3', '38', '0', '0', '0', 'Authorization Identification Response');</v>
      </c>
      <c r="M71" t="str">
        <f t="shared" si="3"/>
        <v>Update UFMT_FIELD SET F_MAC = '0', F_KEY = '0', F_MANDATORY = '0', DESCRIPTION = 'Authorization Identification Response' where FORMAT_ID = '3' AND FIELD_NO = '38';</v>
      </c>
    </row>
    <row r="72" spans="1:13" x14ac:dyDescent="0.35">
      <c r="A72" t="s">
        <v>17</v>
      </c>
      <c r="B72" t="s">
        <v>102</v>
      </c>
      <c r="C72" t="s">
        <v>13</v>
      </c>
      <c r="D72" t="s">
        <v>13</v>
      </c>
      <c r="E72" t="s">
        <v>12</v>
      </c>
      <c r="F72" s="2" t="s">
        <v>1497</v>
      </c>
      <c r="G72" s="2"/>
      <c r="I72" s="2"/>
      <c r="J72" t="str">
        <f>VLOOKUP(A72,UFMT_FORMAT!$A:$C,3,FALSE)</f>
        <v>ACL T24 CBS Format Message 1130</v>
      </c>
      <c r="K72" s="2" t="s">
        <v>7</v>
      </c>
      <c r="L72" t="str">
        <f t="shared" si="2"/>
        <v>Insert into UFMT_FIELD (FORMAT_ID, FIELD_NO, F_MAC, F_KEY, F_MANDATORY, DESCRIPTION) Values ('3', '39', '0', '0', '1', 'Response code');</v>
      </c>
      <c r="M72" t="str">
        <f t="shared" si="3"/>
        <v>Update UFMT_FIELD SET F_MAC = '0', F_KEY = '0', F_MANDATORY = '1', DESCRIPTION = 'Response code' where FORMAT_ID = '3' AND FIELD_NO = '39';</v>
      </c>
    </row>
    <row r="73" spans="1:13" x14ac:dyDescent="0.35">
      <c r="A73" t="s">
        <v>17</v>
      </c>
      <c r="B73" t="s">
        <v>119</v>
      </c>
      <c r="C73" t="s">
        <v>13</v>
      </c>
      <c r="D73" t="s">
        <v>13</v>
      </c>
      <c r="E73" t="s">
        <v>12</v>
      </c>
      <c r="F73" s="2" t="s">
        <v>1498</v>
      </c>
      <c r="G73" s="2"/>
      <c r="I73" s="2"/>
      <c r="J73" t="str">
        <f>VLOOKUP(A73,UFMT_FORMAT!$A:$C,3,FALSE)</f>
        <v>ACL T24 CBS Format Message 1130</v>
      </c>
      <c r="K73" s="2" t="s">
        <v>7</v>
      </c>
      <c r="L73" t="str">
        <f t="shared" si="2"/>
        <v>Insert into UFMT_FIELD (FORMAT_ID, FIELD_NO, F_MAC, F_KEY, F_MANDATORY, DESCRIPTION) Values ('3', '41', '0', '0', '1', 'Card acceptor treminal ID');</v>
      </c>
      <c r="M73" t="str">
        <f t="shared" si="3"/>
        <v>Update UFMT_FIELD SET F_MAC = '0', F_KEY = '0', F_MANDATORY = '1', DESCRIPTION = 'Card acceptor treminal ID' where FORMAT_ID = '3' AND FIELD_NO = '41';</v>
      </c>
    </row>
    <row r="74" spans="1:13" x14ac:dyDescent="0.35">
      <c r="A74" t="s">
        <v>17</v>
      </c>
      <c r="B74" t="s">
        <v>122</v>
      </c>
      <c r="C74" t="s">
        <v>13</v>
      </c>
      <c r="D74" t="s">
        <v>13</v>
      </c>
      <c r="E74" t="s">
        <v>13</v>
      </c>
      <c r="F74" s="2" t="s">
        <v>1499</v>
      </c>
      <c r="G74" s="2"/>
      <c r="I74" s="2"/>
      <c r="J74" t="str">
        <f>VLOOKUP(A74,UFMT_FORMAT!$A:$C,3,FALSE)</f>
        <v>ACL T24 CBS Format Message 1130</v>
      </c>
      <c r="K74" s="2" t="s">
        <v>7</v>
      </c>
      <c r="L74" t="str">
        <f t="shared" si="2"/>
        <v>Insert into UFMT_FIELD (FORMAT_ID, FIELD_NO, F_MAC, F_KEY, F_MANDATORY, DESCRIPTION) Values ('3', '42', '0', '0', '0', 'Card acceptor ID');</v>
      </c>
      <c r="M74" t="str">
        <f t="shared" si="3"/>
        <v>Update UFMT_FIELD SET F_MAC = '0', F_KEY = '0', F_MANDATORY = '0', DESCRIPTION = 'Card acceptor ID' where FORMAT_ID = '3' AND FIELD_NO = '42';</v>
      </c>
    </row>
    <row r="75" spans="1:13" x14ac:dyDescent="0.35">
      <c r="A75" t="s">
        <v>17</v>
      </c>
      <c r="B75" t="s">
        <v>125</v>
      </c>
      <c r="C75" t="s">
        <v>13</v>
      </c>
      <c r="D75" t="s">
        <v>13</v>
      </c>
      <c r="E75" t="s">
        <v>13</v>
      </c>
      <c r="F75" s="2" t="s">
        <v>1500</v>
      </c>
      <c r="G75" s="2"/>
      <c r="I75" s="2"/>
      <c r="J75" t="str">
        <f>VLOOKUP(A75,UFMT_FORMAT!$A:$C,3,FALSE)</f>
        <v>ACL T24 CBS Format Message 1130</v>
      </c>
      <c r="K75" s="2" t="s">
        <v>7</v>
      </c>
      <c r="L75" t="str">
        <f t="shared" si="2"/>
        <v>Insert into UFMT_FIELD (FORMAT_ID, FIELD_NO, F_MAC, F_KEY, F_MANDATORY, DESCRIPTION) Values ('3', '43', '0', '0', '0', 'Card acceptor name/location');</v>
      </c>
      <c r="M75" t="str">
        <f t="shared" si="3"/>
        <v>Update UFMT_FIELD SET F_MAC = '0', F_KEY = '0', F_MANDATORY = '0', DESCRIPTION = 'Card acceptor name/location' where FORMAT_ID = '3' AND FIELD_NO = '43';</v>
      </c>
    </row>
    <row r="76" spans="1:13" x14ac:dyDescent="0.35">
      <c r="A76" t="s">
        <v>17</v>
      </c>
      <c r="B76" t="s">
        <v>45</v>
      </c>
      <c r="C76" t="s">
        <v>13</v>
      </c>
      <c r="D76" t="s">
        <v>13</v>
      </c>
      <c r="E76" t="s">
        <v>13</v>
      </c>
      <c r="F76" s="2" t="s">
        <v>1501</v>
      </c>
      <c r="G76" s="2"/>
      <c r="I76" s="2"/>
      <c r="J76" t="str">
        <f>VLOOKUP(A76,UFMT_FORMAT!$A:$C,3,FALSE)</f>
        <v>ACL T24 CBS Format Message 1130</v>
      </c>
      <c r="K76" s="2" t="s">
        <v>7</v>
      </c>
      <c r="L76" t="str">
        <f t="shared" si="2"/>
        <v>Insert into UFMT_FIELD (FORMAT_ID, FIELD_NO, F_MAC, F_KEY, F_MANDATORY, DESCRIPTION) Values ('3', '46', '0', '0', '0', 'Fee, amount');</v>
      </c>
      <c r="M76" t="str">
        <f t="shared" si="3"/>
        <v>Update UFMT_FIELD SET F_MAC = '0', F_KEY = '0', F_MANDATORY = '0', DESCRIPTION = 'Fee, amount' where FORMAT_ID = '3' AND FIELD_NO = '46';</v>
      </c>
    </row>
    <row r="77" spans="1:13" x14ac:dyDescent="0.35">
      <c r="A77" t="s">
        <v>17</v>
      </c>
      <c r="B77" t="s">
        <v>136</v>
      </c>
      <c r="C77" t="s">
        <v>13</v>
      </c>
      <c r="D77" t="s">
        <v>13</v>
      </c>
      <c r="E77" t="s">
        <v>13</v>
      </c>
      <c r="F77" s="2" t="s">
        <v>1502</v>
      </c>
      <c r="G77" s="2"/>
      <c r="I77" s="2"/>
      <c r="J77" t="str">
        <f>VLOOKUP(A77,UFMT_FORMAT!$A:$C,3,FALSE)</f>
        <v>ACL T24 CBS Format Message 1130</v>
      </c>
      <c r="K77" s="2" t="s">
        <v>7</v>
      </c>
      <c r="L77" t="str">
        <f t="shared" si="2"/>
        <v>Insert into UFMT_FIELD (FORMAT_ID, FIELD_NO, F_MAC, F_KEY, F_MANDATORY, DESCRIPTION) Values ('3', '48', '0', '0', '0', 'Additional data');</v>
      </c>
      <c r="M77" t="str">
        <f t="shared" si="3"/>
        <v>Update UFMT_FIELD SET F_MAC = '0', F_KEY = '0', F_MANDATORY = '0', DESCRIPTION = 'Additional data' where FORMAT_ID = '3' AND FIELD_NO = '48';</v>
      </c>
    </row>
    <row r="78" spans="1:13" x14ac:dyDescent="0.35">
      <c r="A78" t="s">
        <v>17</v>
      </c>
      <c r="B78" t="s">
        <v>138</v>
      </c>
      <c r="C78" t="s">
        <v>13</v>
      </c>
      <c r="D78" t="s">
        <v>13</v>
      </c>
      <c r="E78" t="s">
        <v>12</v>
      </c>
      <c r="F78" s="2" t="s">
        <v>1503</v>
      </c>
      <c r="G78" s="2"/>
      <c r="I78" s="2"/>
      <c r="J78" t="str">
        <f>VLOOKUP(A78,UFMT_FORMAT!$A:$C,3,FALSE)</f>
        <v>ACL T24 CBS Format Message 1130</v>
      </c>
      <c r="K78" s="2" t="s">
        <v>7</v>
      </c>
      <c r="L78" t="str">
        <f t="shared" si="2"/>
        <v>Insert into UFMT_FIELD (FORMAT_ID, FIELD_NO, F_MAC, F_KEY, F_MANDATORY, DESCRIPTION) Values ('3', '49', '0', '0', '1', 'Currency code, transaction');</v>
      </c>
      <c r="M78" t="str">
        <f t="shared" si="3"/>
        <v>Update UFMT_FIELD SET F_MAC = '0', F_KEY = '0', F_MANDATORY = '1', DESCRIPTION = 'Currency code, transaction' where FORMAT_ID = '3' AND FIELD_NO = '49';</v>
      </c>
    </row>
    <row r="79" spans="1:13" x14ac:dyDescent="0.35">
      <c r="A79" t="s">
        <v>17</v>
      </c>
      <c r="B79" t="s">
        <v>80</v>
      </c>
      <c r="C79" t="s">
        <v>13</v>
      </c>
      <c r="D79" t="s">
        <v>13</v>
      </c>
      <c r="E79" t="s">
        <v>13</v>
      </c>
      <c r="F79" s="2" t="s">
        <v>1504</v>
      </c>
      <c r="G79" s="2"/>
      <c r="I79" s="2"/>
      <c r="J79" t="str">
        <f>VLOOKUP(A79,UFMT_FORMAT!$A:$C,3,FALSE)</f>
        <v>ACL T24 CBS Format Message 1130</v>
      </c>
      <c r="K79" s="2" t="s">
        <v>7</v>
      </c>
      <c r="L79" t="str">
        <f t="shared" si="2"/>
        <v>Insert into UFMT_FIELD (FORMAT_ID, FIELD_NO, F_MAC, F_KEY, F_MANDATORY, DESCRIPTION) Values ('3', '50', '0', '0', '0', 'Currency code, reconcilliation');</v>
      </c>
      <c r="M79" t="str">
        <f t="shared" si="3"/>
        <v>Update UFMT_FIELD SET F_MAC = '0', F_KEY = '0', F_MANDATORY = '0', DESCRIPTION = 'Currency code, reconcilliation' where FORMAT_ID = '3' AND FIELD_NO = '50';</v>
      </c>
    </row>
    <row r="80" spans="1:13" x14ac:dyDescent="0.35">
      <c r="A80" t="s">
        <v>17</v>
      </c>
      <c r="B80" t="s">
        <v>142</v>
      </c>
      <c r="C80" t="s">
        <v>13</v>
      </c>
      <c r="D80" t="s">
        <v>13</v>
      </c>
      <c r="E80" t="s">
        <v>13</v>
      </c>
      <c r="F80" s="2" t="s">
        <v>1505</v>
      </c>
      <c r="G80" s="2"/>
      <c r="I80" s="2"/>
      <c r="J80" t="str">
        <f>VLOOKUP(A80,UFMT_FORMAT!$A:$C,3,FALSE)</f>
        <v>ACL T24 CBS Format Message 1130</v>
      </c>
      <c r="K80" s="2" t="s">
        <v>7</v>
      </c>
      <c r="L80" t="str">
        <f t="shared" si="2"/>
        <v>Insert into UFMT_FIELD (FORMAT_ID, FIELD_NO, F_MAC, F_KEY, F_MANDATORY, DESCRIPTION) Values ('3', '51', '0', '0', '0', 'BIN Currency code');</v>
      </c>
      <c r="M80" t="str">
        <f t="shared" si="3"/>
        <v>Update UFMT_FIELD SET F_MAC = '0', F_KEY = '0', F_MANDATORY = '0', DESCRIPTION = 'BIN Currency code' where FORMAT_ID = '3' AND FIELD_NO = '51';</v>
      </c>
    </row>
    <row r="81" spans="1:13" x14ac:dyDescent="0.35">
      <c r="A81" t="s">
        <v>17</v>
      </c>
      <c r="B81" t="s">
        <v>270</v>
      </c>
      <c r="C81" t="s">
        <v>13</v>
      </c>
      <c r="D81" t="s">
        <v>13</v>
      </c>
      <c r="E81" t="s">
        <v>13</v>
      </c>
      <c r="F81" s="2" t="s">
        <v>1506</v>
      </c>
      <c r="G81" s="2"/>
      <c r="I81" s="2"/>
      <c r="J81" t="str">
        <f>VLOOKUP(A81,UFMT_FORMAT!$A:$C,3,FALSE)</f>
        <v>ACL T24 CBS Format Message 1130</v>
      </c>
      <c r="K81" s="2" t="s">
        <v>7</v>
      </c>
      <c r="L81" t="str">
        <f t="shared" si="2"/>
        <v>Insert into UFMT_FIELD (FORMAT_ID, FIELD_NO, F_MAC, F_KEY, F_MANDATORY, DESCRIPTION) Values ('3', '102', '0', '0', '0', 'Account identification 1');</v>
      </c>
      <c r="M81" t="str">
        <f t="shared" si="3"/>
        <v>Update UFMT_FIELD SET F_MAC = '0', F_KEY = '0', F_MANDATORY = '0', DESCRIPTION = 'Account identification 1' where FORMAT_ID = '3' AND FIELD_NO = '102';</v>
      </c>
    </row>
    <row r="82" spans="1:13" x14ac:dyDescent="0.35">
      <c r="A82" t="s">
        <v>17</v>
      </c>
      <c r="B82" t="s">
        <v>778</v>
      </c>
      <c r="C82" t="s">
        <v>13</v>
      </c>
      <c r="D82" t="s">
        <v>13</v>
      </c>
      <c r="E82" t="s">
        <v>13</v>
      </c>
      <c r="F82" s="2" t="s">
        <v>1507</v>
      </c>
      <c r="G82" s="2"/>
      <c r="I82" s="2"/>
      <c r="J82" t="str">
        <f>VLOOKUP(A82,UFMT_FORMAT!$A:$C,3,FALSE)</f>
        <v>ACL T24 CBS Format Message 1130</v>
      </c>
      <c r="K82" s="2" t="s">
        <v>7</v>
      </c>
      <c r="L82" t="str">
        <f t="shared" si="2"/>
        <v>Insert into UFMT_FIELD (FORMAT_ID, FIELD_NO, F_MAC, F_KEY, F_MANDATORY, DESCRIPTION) Values ('3', '103', '0', '0', '0', 'Account identification 2');</v>
      </c>
      <c r="M82" t="str">
        <f t="shared" si="3"/>
        <v>Update UFMT_FIELD SET F_MAC = '0', F_KEY = '0', F_MANDATORY = '0', DESCRIPTION = 'Account identification 2' where FORMAT_ID = '3' AND FIELD_NO = '103';</v>
      </c>
    </row>
    <row r="83" spans="1:13" x14ac:dyDescent="0.35">
      <c r="A83" t="s">
        <v>17</v>
      </c>
      <c r="B83" t="s">
        <v>143</v>
      </c>
      <c r="C83" t="s">
        <v>13</v>
      </c>
      <c r="D83" t="s">
        <v>13</v>
      </c>
      <c r="E83" t="s">
        <v>13</v>
      </c>
      <c r="F83" s="2" t="s">
        <v>1508</v>
      </c>
      <c r="G83" s="2"/>
      <c r="I83" s="2"/>
      <c r="J83" t="str">
        <f>VLOOKUP(A83,UFMT_FORMAT!$A:$C,3,FALSE)</f>
        <v>ACL T24 CBS Format Message 1130</v>
      </c>
      <c r="K83" s="2" t="s">
        <v>7</v>
      </c>
      <c r="L83" t="str">
        <f t="shared" si="2"/>
        <v>Insert into UFMT_FIELD (FORMAT_ID, FIELD_NO, F_MAC, F_KEY, F_MANDATORY, DESCRIPTION) Values ('3', '123', '0', '0', '0', 'Channel ID');</v>
      </c>
      <c r="M83" t="str">
        <f t="shared" si="3"/>
        <v>Update UFMT_FIELD SET F_MAC = '0', F_KEY = '0', F_MANDATORY = '0', DESCRIPTION = 'Channel ID' where FORMAT_ID = '3' AND FIELD_NO = '123';</v>
      </c>
    </row>
    <row r="84" spans="1:13" x14ac:dyDescent="0.35">
      <c r="A84" t="s">
        <v>17</v>
      </c>
      <c r="B84" t="s">
        <v>810</v>
      </c>
      <c r="C84" t="s">
        <v>13</v>
      </c>
      <c r="D84" t="s">
        <v>13</v>
      </c>
      <c r="E84" t="s">
        <v>13</v>
      </c>
      <c r="F84" s="2" t="s">
        <v>1509</v>
      </c>
      <c r="G84" s="2"/>
      <c r="I84" s="2"/>
      <c r="J84" t="str">
        <f>VLOOKUP(A84,UFMT_FORMAT!$A:$C,3,FALSE)</f>
        <v>ACL T24 CBS Format Message 1130</v>
      </c>
      <c r="K84" s="2" t="s">
        <v>7</v>
      </c>
      <c r="L84" t="str">
        <f t="shared" si="2"/>
        <v>Insert into UFMT_FIELD (FORMAT_ID, FIELD_NO, F_MAC, F_KEY, F_MANDATORY, DESCRIPTION) Values ('3', '124', '0', '0', '0', 'Terminal type');</v>
      </c>
      <c r="M84" t="str">
        <f t="shared" si="3"/>
        <v>Update UFMT_FIELD SET F_MAC = '0', F_KEY = '0', F_MANDATORY = '0', DESCRIPTION = 'Terminal type' where FORMAT_ID = '3' AND FIELD_NO = '124';</v>
      </c>
    </row>
    <row r="85" spans="1:13" x14ac:dyDescent="0.35">
      <c r="A85" t="s">
        <v>17</v>
      </c>
      <c r="B85" t="s">
        <v>813</v>
      </c>
      <c r="C85" t="s">
        <v>13</v>
      </c>
      <c r="D85" t="s">
        <v>13</v>
      </c>
      <c r="E85" t="s">
        <v>12</v>
      </c>
      <c r="F85" s="2" t="s">
        <v>1511</v>
      </c>
      <c r="G85" s="2"/>
      <c r="I85" s="2"/>
      <c r="J85" t="str">
        <f>VLOOKUP(A85,UFMT_FORMAT!$A:$C,3,FALSE)</f>
        <v>ACL T24 CBS Format Message 1130</v>
      </c>
      <c r="K85" s="2" t="s">
        <v>7</v>
      </c>
      <c r="L85" t="str">
        <f t="shared" si="2"/>
        <v>Insert into UFMT_FIELD (FORMAT_ID, FIELD_NO, F_MAC, F_KEY, F_MANDATORY, DESCRIPTION) Values ('3', '126', '0', '0', '1', 'Private field');</v>
      </c>
      <c r="M85" t="str">
        <f t="shared" si="3"/>
        <v>Update UFMT_FIELD SET F_MAC = '0', F_KEY = '0', F_MANDATORY = '1', DESCRIPTION = 'Private field' where FORMAT_ID = '3' AND FIELD_NO = '126';</v>
      </c>
    </row>
    <row r="86" spans="1:13" x14ac:dyDescent="0.35">
      <c r="A86" t="s">
        <v>20</v>
      </c>
      <c r="B86" t="s">
        <v>15</v>
      </c>
      <c r="C86" t="s">
        <v>13</v>
      </c>
      <c r="D86" t="s">
        <v>12</v>
      </c>
      <c r="E86" t="s">
        <v>12</v>
      </c>
      <c r="F86" s="2" t="s">
        <v>1484</v>
      </c>
      <c r="G86" s="2"/>
      <c r="I86" s="2"/>
      <c r="J86" t="str">
        <f>VLOOKUP(A86,UFMT_FORMAT!$A:$C,3,FALSE)</f>
        <v>ACL T24 CBS Format Message 1100</v>
      </c>
      <c r="K86" s="2" t="s">
        <v>7</v>
      </c>
      <c r="L86" t="str">
        <f t="shared" si="2"/>
        <v>Insert into UFMT_FIELD (FORMAT_ID, FIELD_NO, F_MAC, F_KEY, F_MANDATORY, DESCRIPTION) Values ('4', '2', '0', '1', '1', 'PAN');</v>
      </c>
      <c r="M86" t="str">
        <f t="shared" si="3"/>
        <v>Update UFMT_FIELD SET F_MAC = '0', F_KEY = '1', F_MANDATORY = '1', DESCRIPTION = 'PAN' where FORMAT_ID = '4' AND FIELD_NO = '2';</v>
      </c>
    </row>
    <row r="87" spans="1:13" x14ac:dyDescent="0.35">
      <c r="A87" t="s">
        <v>20</v>
      </c>
      <c r="B87" t="s">
        <v>17</v>
      </c>
      <c r="C87" t="s">
        <v>13</v>
      </c>
      <c r="D87" t="s">
        <v>13</v>
      </c>
      <c r="E87" t="s">
        <v>12</v>
      </c>
      <c r="F87" s="2" t="s">
        <v>1485</v>
      </c>
      <c r="G87" s="2"/>
      <c r="I87" s="2"/>
      <c r="J87" t="str">
        <f>VLOOKUP(A87,UFMT_FORMAT!$A:$C,3,FALSE)</f>
        <v>ACL T24 CBS Format Message 1100</v>
      </c>
      <c r="K87" s="2" t="s">
        <v>7</v>
      </c>
      <c r="L87" t="str">
        <f t="shared" si="2"/>
        <v>Insert into UFMT_FIELD (FORMAT_ID, FIELD_NO, F_MAC, F_KEY, F_MANDATORY, DESCRIPTION) Values ('4', '3', '0', '0', '1', 'Processing Code');</v>
      </c>
      <c r="M87" t="str">
        <f t="shared" si="3"/>
        <v>Update UFMT_FIELD SET F_MAC = '0', F_KEY = '0', F_MANDATORY = '1', DESCRIPTION = 'Processing Code' where FORMAT_ID = '4' AND FIELD_NO = '3';</v>
      </c>
    </row>
    <row r="88" spans="1:13" x14ac:dyDescent="0.35">
      <c r="A88" t="s">
        <v>20</v>
      </c>
      <c r="B88" t="s">
        <v>20</v>
      </c>
      <c r="C88" t="s">
        <v>13</v>
      </c>
      <c r="D88" t="s">
        <v>13</v>
      </c>
      <c r="E88" t="s">
        <v>12</v>
      </c>
      <c r="F88" s="2" t="s">
        <v>1486</v>
      </c>
      <c r="G88" s="2"/>
      <c r="I88" s="2"/>
      <c r="J88" t="str">
        <f>VLOOKUP(A88,UFMT_FORMAT!$A:$C,3,FALSE)</f>
        <v>ACL T24 CBS Format Message 1100</v>
      </c>
      <c r="K88" s="2" t="s">
        <v>7</v>
      </c>
      <c r="L88" t="str">
        <f t="shared" si="2"/>
        <v>Insert into UFMT_FIELD (FORMAT_ID, FIELD_NO, F_MAC, F_KEY, F_MANDATORY, DESCRIPTION) Values ('4', '4', '0', '0', '1', 'Request Amount');</v>
      </c>
      <c r="M88" t="str">
        <f t="shared" si="3"/>
        <v>Update UFMT_FIELD SET F_MAC = '0', F_KEY = '0', F_MANDATORY = '1', DESCRIPTION = 'Request Amount' where FORMAT_ID = '4' AND FIELD_NO = '4';</v>
      </c>
    </row>
    <row r="89" spans="1:13" x14ac:dyDescent="0.35">
      <c r="A89" t="s">
        <v>20</v>
      </c>
      <c r="B89" t="s">
        <v>23</v>
      </c>
      <c r="C89" t="s">
        <v>13</v>
      </c>
      <c r="D89" t="s">
        <v>13</v>
      </c>
      <c r="E89" t="s">
        <v>13</v>
      </c>
      <c r="F89" s="2" t="s">
        <v>1513</v>
      </c>
      <c r="G89" s="2"/>
      <c r="I89" s="2"/>
      <c r="J89" t="str">
        <f>VLOOKUP(A89,UFMT_FORMAT!$A:$C,3,FALSE)</f>
        <v>ACL T24 CBS Format Message 1100</v>
      </c>
      <c r="K89" s="2" t="s">
        <v>7</v>
      </c>
      <c r="L89" t="str">
        <f t="shared" si="2"/>
        <v>Insert into UFMT_FIELD (FORMAT_ID, FIELD_NO, F_MAC, F_KEY, F_MANDATORY, DESCRIPTION) Values ('4', '5', '0', '0', '0', ' Request Amount');</v>
      </c>
      <c r="M89" t="str">
        <f t="shared" si="3"/>
        <v>Update UFMT_FIELD SET F_MAC = '0', F_KEY = '0', F_MANDATORY = '0', DESCRIPTION = ' Request Amount' where FORMAT_ID = '4' AND FIELD_NO = '5';</v>
      </c>
    </row>
    <row r="90" spans="1:13" x14ac:dyDescent="0.35">
      <c r="A90" t="s">
        <v>20</v>
      </c>
      <c r="B90" t="s">
        <v>26</v>
      </c>
      <c r="C90" t="s">
        <v>13</v>
      </c>
      <c r="D90" t="s">
        <v>13</v>
      </c>
      <c r="E90" t="s">
        <v>13</v>
      </c>
      <c r="F90" s="2" t="s">
        <v>1487</v>
      </c>
      <c r="G90" s="2"/>
      <c r="I90" s="2"/>
      <c r="J90" t="str">
        <f>VLOOKUP(A90,UFMT_FORMAT!$A:$C,3,FALSE)</f>
        <v>ACL T24 CBS Format Message 1100</v>
      </c>
      <c r="K90" s="2" t="s">
        <v>7</v>
      </c>
      <c r="L90" t="str">
        <f t="shared" si="2"/>
        <v>Insert into UFMT_FIELD (FORMAT_ID, FIELD_NO, F_MAC, F_KEY, F_MANDATORY, DESCRIPTION) Values ('4', '6', '0', '0', '0', 'BIN Request Amount');</v>
      </c>
      <c r="M90" t="str">
        <f t="shared" si="3"/>
        <v>Update UFMT_FIELD SET F_MAC = '0', F_KEY = '0', F_MANDATORY = '0', DESCRIPTION = 'BIN Request Amount' where FORMAT_ID = '4' AND FIELD_NO = '6';</v>
      </c>
    </row>
    <row r="91" spans="1:13" x14ac:dyDescent="0.35">
      <c r="A91" t="s">
        <v>20</v>
      </c>
      <c r="B91" t="s">
        <v>35</v>
      </c>
      <c r="C91" t="s">
        <v>13</v>
      </c>
      <c r="D91" t="s">
        <v>13</v>
      </c>
      <c r="E91" t="s">
        <v>13</v>
      </c>
      <c r="F91" s="2" t="s">
        <v>1488</v>
      </c>
      <c r="G91" s="2"/>
      <c r="I91" s="2"/>
      <c r="J91" t="str">
        <f>VLOOKUP(A91,UFMT_FORMAT!$A:$C,3,FALSE)</f>
        <v>ACL T24 CBS Format Message 1100</v>
      </c>
      <c r="K91" s="2" t="s">
        <v>7</v>
      </c>
      <c r="L91" t="str">
        <f t="shared" si="2"/>
        <v>Insert into UFMT_FIELD (FORMAT_ID, FIELD_NO, F_MAC, F_KEY, F_MANDATORY, DESCRIPTION) Values ('4', '9', '0', '0', '0', 'Conversion rate, reconciliation');</v>
      </c>
      <c r="M91" t="str">
        <f t="shared" si="3"/>
        <v>Update UFMT_FIELD SET F_MAC = '0', F_KEY = '0', F_MANDATORY = '0', DESCRIPTION = 'Conversion rate, reconciliation' where FORMAT_ID = '4' AND FIELD_NO = '9';</v>
      </c>
    </row>
    <row r="92" spans="1:13" x14ac:dyDescent="0.35">
      <c r="A92" t="s">
        <v>20</v>
      </c>
      <c r="B92" t="s">
        <v>40</v>
      </c>
      <c r="C92" t="s">
        <v>13</v>
      </c>
      <c r="D92" t="s">
        <v>12</v>
      </c>
      <c r="E92" t="s">
        <v>12</v>
      </c>
      <c r="F92" s="2" t="s">
        <v>1489</v>
      </c>
      <c r="G92" s="2"/>
      <c r="I92" s="2"/>
      <c r="J92" t="str">
        <f>VLOOKUP(A92,UFMT_FORMAT!$A:$C,3,FALSE)</f>
        <v>ACL T24 CBS Format Message 1100</v>
      </c>
      <c r="K92" s="2" t="s">
        <v>7</v>
      </c>
      <c r="L92" t="str">
        <f t="shared" si="2"/>
        <v>Insert into UFMT_FIELD (FORMAT_ID, FIELD_NO, F_MAC, F_KEY, F_MANDATORY, DESCRIPTION) Values ('4', '11', '0', '1', '1', 'System Trace Audit Number');</v>
      </c>
      <c r="M92" t="str">
        <f t="shared" si="3"/>
        <v>Update UFMT_FIELD SET F_MAC = '0', F_KEY = '1', F_MANDATORY = '1', DESCRIPTION = 'System Trace Audit Number' where FORMAT_ID = '4' AND FIELD_NO = '11';</v>
      </c>
    </row>
    <row r="93" spans="1:13" x14ac:dyDescent="0.35">
      <c r="A93" t="s">
        <v>20</v>
      </c>
      <c r="B93" t="s">
        <v>42</v>
      </c>
      <c r="C93" t="s">
        <v>13</v>
      </c>
      <c r="D93" t="s">
        <v>12</v>
      </c>
      <c r="E93" t="s">
        <v>12</v>
      </c>
      <c r="F93" s="2" t="s">
        <v>1490</v>
      </c>
      <c r="G93" s="2"/>
      <c r="I93" s="2"/>
      <c r="J93" t="str">
        <f>VLOOKUP(A93,UFMT_FORMAT!$A:$C,3,FALSE)</f>
        <v>ACL T24 CBS Format Message 1100</v>
      </c>
      <c r="K93" s="2" t="s">
        <v>7</v>
      </c>
      <c r="L93" t="str">
        <f t="shared" si="2"/>
        <v>Insert into UFMT_FIELD (FORMAT_ID, FIELD_NO, F_MAC, F_KEY, F_MANDATORY, DESCRIPTION) Values ('4', '12', '0', '1', '1', 'Date and time, local transaction');</v>
      </c>
      <c r="M93" t="str">
        <f t="shared" si="3"/>
        <v>Update UFMT_FIELD SET F_MAC = '0', F_KEY = '1', F_MANDATORY = '1', DESCRIPTION = 'Date and time, local transaction' where FORMAT_ID = '4' AND FIELD_NO = '12';</v>
      </c>
    </row>
    <row r="94" spans="1:13" x14ac:dyDescent="0.35">
      <c r="A94" t="s">
        <v>20</v>
      </c>
      <c r="B94" t="s">
        <v>56</v>
      </c>
      <c r="C94" t="s">
        <v>13</v>
      </c>
      <c r="D94" t="s">
        <v>13</v>
      </c>
      <c r="E94" t="s">
        <v>12</v>
      </c>
      <c r="F94" s="2" t="s">
        <v>1490</v>
      </c>
      <c r="G94" s="2"/>
      <c r="I94" s="2"/>
      <c r="J94" t="str">
        <f>VLOOKUP(A94,UFMT_FORMAT!$A:$C,3,FALSE)</f>
        <v>ACL T24 CBS Format Message 1100</v>
      </c>
      <c r="K94" s="2" t="s">
        <v>7</v>
      </c>
      <c r="L94" t="str">
        <f t="shared" si="2"/>
        <v>Insert into UFMT_FIELD (FORMAT_ID, FIELD_NO, F_MAC, F_KEY, F_MANDATORY, DESCRIPTION) Values ('4', '17', '0', '0', '1', 'Date and time, local transaction');</v>
      </c>
      <c r="M94" t="str">
        <f t="shared" si="3"/>
        <v>Update UFMT_FIELD SET F_MAC = '0', F_KEY = '0', F_MANDATORY = '1', DESCRIPTION = 'Date and time, local transaction' where FORMAT_ID = '4' AND FIELD_NO = '17';</v>
      </c>
    </row>
    <row r="95" spans="1:13" x14ac:dyDescent="0.35">
      <c r="A95" t="s">
        <v>20</v>
      </c>
      <c r="B95" t="s">
        <v>77</v>
      </c>
      <c r="C95" t="s">
        <v>13</v>
      </c>
      <c r="D95" t="s">
        <v>13</v>
      </c>
      <c r="E95" t="s">
        <v>12</v>
      </c>
      <c r="F95" s="2" t="s">
        <v>1491</v>
      </c>
      <c r="G95" s="2"/>
      <c r="I95" s="2"/>
      <c r="J95" t="str">
        <f>VLOOKUP(A95,UFMT_FORMAT!$A:$C,3,FALSE)</f>
        <v>ACL T24 CBS Format Message 1100</v>
      </c>
      <c r="K95" s="2" t="s">
        <v>7</v>
      </c>
      <c r="L95" t="str">
        <f t="shared" si="2"/>
        <v>Insert into UFMT_FIELD (FORMAT_ID, FIELD_NO, F_MAC, F_KEY, F_MANDATORY, DESCRIPTION) Values ('4', '24', '0', '0', '1', 'Function code');</v>
      </c>
      <c r="M95" t="str">
        <f t="shared" si="3"/>
        <v>Update UFMT_FIELD SET F_MAC = '0', F_KEY = '0', F_MANDATORY = '1', DESCRIPTION = 'Function code' where FORMAT_ID = '4' AND FIELD_NO = '24';</v>
      </c>
    </row>
    <row r="96" spans="1:13" x14ac:dyDescent="0.35">
      <c r="A96" t="s">
        <v>20</v>
      </c>
      <c r="B96" t="s">
        <v>98</v>
      </c>
      <c r="C96" t="s">
        <v>13</v>
      </c>
      <c r="D96" t="s">
        <v>13</v>
      </c>
      <c r="E96" t="s">
        <v>12</v>
      </c>
      <c r="F96" s="2" t="s">
        <v>1492</v>
      </c>
      <c r="G96" s="2"/>
      <c r="I96" s="2"/>
      <c r="J96" t="str">
        <f>VLOOKUP(A96,UFMT_FORMAT!$A:$C,3,FALSE)</f>
        <v>ACL T24 CBS Format Message 1100</v>
      </c>
      <c r="K96" s="2" t="s">
        <v>7</v>
      </c>
      <c r="L96" t="str">
        <f t="shared" si="2"/>
        <v>Insert into UFMT_FIELD (FORMAT_ID, FIELD_NO, F_MAC, F_KEY, F_MANDATORY, DESCRIPTION) Values ('4', '32', '0', '0', '1', 'Acquirer institution ID');</v>
      </c>
      <c r="M96" t="str">
        <f t="shared" si="3"/>
        <v>Update UFMT_FIELD SET F_MAC = '0', F_KEY = '0', F_MANDATORY = '1', DESCRIPTION = 'Acquirer institution ID' where FORMAT_ID = '4' AND FIELD_NO = '32';</v>
      </c>
    </row>
    <row r="97" spans="1:13" x14ac:dyDescent="0.35">
      <c r="A97" t="s">
        <v>20</v>
      </c>
      <c r="B97" t="s">
        <v>101</v>
      </c>
      <c r="C97" t="s">
        <v>13</v>
      </c>
      <c r="D97" t="s">
        <v>13</v>
      </c>
      <c r="E97" t="s">
        <v>13</v>
      </c>
      <c r="F97" s="2" t="s">
        <v>1493</v>
      </c>
      <c r="G97" s="2"/>
      <c r="I97" s="2"/>
      <c r="J97" t="str">
        <f>VLOOKUP(A97,UFMT_FORMAT!$A:$C,3,FALSE)</f>
        <v>ACL T24 CBS Format Message 1100</v>
      </c>
      <c r="K97" s="2" t="s">
        <v>7</v>
      </c>
      <c r="L97" t="str">
        <f t="shared" si="2"/>
        <v>Insert into UFMT_FIELD (FORMAT_ID, FIELD_NO, F_MAC, F_KEY, F_MANDATORY, DESCRIPTION) Values ('4', '33', '0', '0', '0', 'Forwarding institution ID');</v>
      </c>
      <c r="M97" t="str">
        <f t="shared" si="3"/>
        <v>Update UFMT_FIELD SET F_MAC = '0', F_KEY = '0', F_MANDATORY = '0', DESCRIPTION = 'Forwarding institution ID' where FORMAT_ID = '4' AND FIELD_NO = '33';</v>
      </c>
    </row>
    <row r="98" spans="1:13" x14ac:dyDescent="0.35">
      <c r="A98" t="s">
        <v>20</v>
      </c>
      <c r="B98" t="s">
        <v>93</v>
      </c>
      <c r="C98" t="s">
        <v>13</v>
      </c>
      <c r="D98" t="s">
        <v>13</v>
      </c>
      <c r="E98" t="s">
        <v>13</v>
      </c>
      <c r="F98" s="2" t="s">
        <v>1494</v>
      </c>
      <c r="G98" s="2"/>
      <c r="I98" s="2"/>
      <c r="J98" t="str">
        <f>VLOOKUP(A98,UFMT_FORMAT!$A:$C,3,FALSE)</f>
        <v>ACL T24 CBS Format Message 1100</v>
      </c>
      <c r="K98" s="2" t="s">
        <v>7</v>
      </c>
      <c r="L98" t="str">
        <f t="shared" si="2"/>
        <v>Insert into UFMT_FIELD (FORMAT_ID, FIELD_NO, F_MAC, F_KEY, F_MANDATORY, DESCRIPTION) Values ('4', '35', '0', '0', '0', 'Track 2 data');</v>
      </c>
      <c r="M98" t="str">
        <f t="shared" si="3"/>
        <v>Update UFMT_FIELD SET F_MAC = '0', F_KEY = '0', F_MANDATORY = '0', DESCRIPTION = 'Track 2 data' where FORMAT_ID = '4' AND FIELD_NO = '35';</v>
      </c>
    </row>
    <row r="99" spans="1:13" x14ac:dyDescent="0.35">
      <c r="A99" t="s">
        <v>20</v>
      </c>
      <c r="B99" t="s">
        <v>99</v>
      </c>
      <c r="C99" t="s">
        <v>13</v>
      </c>
      <c r="D99" t="s">
        <v>13</v>
      </c>
      <c r="E99" t="s">
        <v>12</v>
      </c>
      <c r="F99" s="2" t="s">
        <v>1495</v>
      </c>
      <c r="G99" s="2"/>
      <c r="I99" s="2"/>
      <c r="J99" t="str">
        <f>VLOOKUP(A99,UFMT_FORMAT!$A:$C,3,FALSE)</f>
        <v>ACL T24 CBS Format Message 1100</v>
      </c>
      <c r="K99" s="2" t="s">
        <v>7</v>
      </c>
      <c r="L99" t="str">
        <f t="shared" si="2"/>
        <v>Insert into UFMT_FIELD (FORMAT_ID, FIELD_NO, F_MAC, F_KEY, F_MANDATORY, DESCRIPTION) Values ('4', '37', '0', '0', '1', 'Retrival reference number');</v>
      </c>
      <c r="M99" t="str">
        <f t="shared" si="3"/>
        <v>Update UFMT_FIELD SET F_MAC = '0', F_KEY = '0', F_MANDATORY = '1', DESCRIPTION = 'Retrival reference number' where FORMAT_ID = '4' AND FIELD_NO = '37';</v>
      </c>
    </row>
    <row r="100" spans="1:13" x14ac:dyDescent="0.35">
      <c r="A100" t="s">
        <v>20</v>
      </c>
      <c r="B100" t="s">
        <v>119</v>
      </c>
      <c r="C100" t="s">
        <v>13</v>
      </c>
      <c r="D100" t="s">
        <v>13</v>
      </c>
      <c r="E100" t="s">
        <v>12</v>
      </c>
      <c r="F100" s="2" t="s">
        <v>1498</v>
      </c>
      <c r="G100" s="2"/>
      <c r="I100" s="2"/>
      <c r="J100" t="str">
        <f>VLOOKUP(A100,UFMT_FORMAT!$A:$C,3,FALSE)</f>
        <v>ACL T24 CBS Format Message 1100</v>
      </c>
      <c r="K100" s="2" t="s">
        <v>7</v>
      </c>
      <c r="L100" t="str">
        <f t="shared" si="2"/>
        <v>Insert into UFMT_FIELD (FORMAT_ID, FIELD_NO, F_MAC, F_KEY, F_MANDATORY, DESCRIPTION) Values ('4', '41', '0', '0', '1', 'Card acceptor treminal ID');</v>
      </c>
      <c r="M100" t="str">
        <f t="shared" si="3"/>
        <v>Update UFMT_FIELD SET F_MAC = '0', F_KEY = '0', F_MANDATORY = '1', DESCRIPTION = 'Card acceptor treminal ID' where FORMAT_ID = '4' AND FIELD_NO = '41';</v>
      </c>
    </row>
    <row r="101" spans="1:13" x14ac:dyDescent="0.35">
      <c r="A101" t="s">
        <v>20</v>
      </c>
      <c r="B101" t="s">
        <v>122</v>
      </c>
      <c r="C101" t="s">
        <v>13</v>
      </c>
      <c r="D101" t="s">
        <v>13</v>
      </c>
      <c r="E101" t="s">
        <v>13</v>
      </c>
      <c r="F101" s="2" t="s">
        <v>1499</v>
      </c>
      <c r="G101" s="2"/>
      <c r="I101" s="2"/>
      <c r="J101" t="str">
        <f>VLOOKUP(A101,UFMT_FORMAT!$A:$C,3,FALSE)</f>
        <v>ACL T24 CBS Format Message 1100</v>
      </c>
      <c r="K101" s="2" t="s">
        <v>7</v>
      </c>
      <c r="L101" t="str">
        <f t="shared" si="2"/>
        <v>Insert into UFMT_FIELD (FORMAT_ID, FIELD_NO, F_MAC, F_KEY, F_MANDATORY, DESCRIPTION) Values ('4', '42', '0', '0', '0', 'Card acceptor ID');</v>
      </c>
      <c r="M101" t="str">
        <f t="shared" si="3"/>
        <v>Update UFMT_FIELD SET F_MAC = '0', F_KEY = '0', F_MANDATORY = '0', DESCRIPTION = 'Card acceptor ID' where FORMAT_ID = '4' AND FIELD_NO = '42';</v>
      </c>
    </row>
    <row r="102" spans="1:13" x14ac:dyDescent="0.35">
      <c r="A102" t="s">
        <v>20</v>
      </c>
      <c r="B102" t="s">
        <v>125</v>
      </c>
      <c r="C102" t="s">
        <v>13</v>
      </c>
      <c r="D102" t="s">
        <v>13</v>
      </c>
      <c r="E102" t="s">
        <v>12</v>
      </c>
      <c r="F102" s="2" t="s">
        <v>1500</v>
      </c>
      <c r="G102" s="2"/>
      <c r="I102" s="2"/>
      <c r="J102" t="str">
        <f>VLOOKUP(A102,UFMT_FORMAT!$A:$C,3,FALSE)</f>
        <v>ACL T24 CBS Format Message 1100</v>
      </c>
      <c r="K102" s="2" t="s">
        <v>7</v>
      </c>
      <c r="L102" t="str">
        <f t="shared" si="2"/>
        <v>Insert into UFMT_FIELD (FORMAT_ID, FIELD_NO, F_MAC, F_KEY, F_MANDATORY, DESCRIPTION) Values ('4', '43', '0', '0', '1', 'Card acceptor name/location');</v>
      </c>
      <c r="M102" t="str">
        <f t="shared" si="3"/>
        <v>Update UFMT_FIELD SET F_MAC = '0', F_KEY = '0', F_MANDATORY = '1', DESCRIPTION = 'Card acceptor name/location' where FORMAT_ID = '4' AND FIELD_NO = '43';</v>
      </c>
    </row>
    <row r="103" spans="1:13" x14ac:dyDescent="0.35">
      <c r="A103" t="s">
        <v>20</v>
      </c>
      <c r="B103" t="s">
        <v>45</v>
      </c>
      <c r="C103" t="s">
        <v>13</v>
      </c>
      <c r="D103" t="s">
        <v>13</v>
      </c>
      <c r="E103" t="s">
        <v>13</v>
      </c>
      <c r="F103" s="2" t="s">
        <v>1501</v>
      </c>
      <c r="G103" s="2"/>
      <c r="I103" s="2"/>
      <c r="J103" t="str">
        <f>VLOOKUP(A103,UFMT_FORMAT!$A:$C,3,FALSE)</f>
        <v>ACL T24 CBS Format Message 1100</v>
      </c>
      <c r="K103" s="2" t="s">
        <v>7</v>
      </c>
      <c r="L103" t="str">
        <f t="shared" si="2"/>
        <v>Insert into UFMT_FIELD (FORMAT_ID, FIELD_NO, F_MAC, F_KEY, F_MANDATORY, DESCRIPTION) Values ('4', '46', '0', '0', '0', 'Fee, amount');</v>
      </c>
      <c r="M103" t="str">
        <f t="shared" si="3"/>
        <v>Update UFMT_FIELD SET F_MAC = '0', F_KEY = '0', F_MANDATORY = '0', DESCRIPTION = 'Fee, amount' where FORMAT_ID = '4' AND FIELD_NO = '46';</v>
      </c>
    </row>
    <row r="104" spans="1:13" x14ac:dyDescent="0.35">
      <c r="A104" t="s">
        <v>20</v>
      </c>
      <c r="B104" t="s">
        <v>138</v>
      </c>
      <c r="C104" t="s">
        <v>13</v>
      </c>
      <c r="D104" t="s">
        <v>13</v>
      </c>
      <c r="E104" t="s">
        <v>12</v>
      </c>
      <c r="F104" s="2" t="s">
        <v>1503</v>
      </c>
      <c r="G104" s="2"/>
      <c r="I104" s="2"/>
      <c r="J104" t="str">
        <f>VLOOKUP(A104,UFMT_FORMAT!$A:$C,3,FALSE)</f>
        <v>ACL T24 CBS Format Message 1100</v>
      </c>
      <c r="K104" s="2" t="s">
        <v>7</v>
      </c>
      <c r="L104" t="str">
        <f t="shared" si="2"/>
        <v>Insert into UFMT_FIELD (FORMAT_ID, FIELD_NO, F_MAC, F_KEY, F_MANDATORY, DESCRIPTION) Values ('4', '49', '0', '0', '1', 'Currency code, transaction');</v>
      </c>
      <c r="M104" t="str">
        <f t="shared" si="3"/>
        <v>Update UFMT_FIELD SET F_MAC = '0', F_KEY = '0', F_MANDATORY = '1', DESCRIPTION = 'Currency code, transaction' where FORMAT_ID = '4' AND FIELD_NO = '49';</v>
      </c>
    </row>
    <row r="105" spans="1:13" x14ac:dyDescent="0.35">
      <c r="A105" t="s">
        <v>20</v>
      </c>
      <c r="B105" t="s">
        <v>80</v>
      </c>
      <c r="C105" t="s">
        <v>13</v>
      </c>
      <c r="D105" t="s">
        <v>13</v>
      </c>
      <c r="E105" t="s">
        <v>13</v>
      </c>
      <c r="F105" s="2" t="s">
        <v>1504</v>
      </c>
      <c r="G105" s="2"/>
      <c r="I105" s="2"/>
      <c r="J105" t="str">
        <f>VLOOKUP(A105,UFMT_FORMAT!$A:$C,3,FALSE)</f>
        <v>ACL T24 CBS Format Message 1100</v>
      </c>
      <c r="K105" s="2" t="s">
        <v>7</v>
      </c>
      <c r="L105" t="str">
        <f t="shared" si="2"/>
        <v>Insert into UFMT_FIELD (FORMAT_ID, FIELD_NO, F_MAC, F_KEY, F_MANDATORY, DESCRIPTION) Values ('4', '50', '0', '0', '0', 'Currency code, reconcilliation');</v>
      </c>
      <c r="M105" t="str">
        <f t="shared" si="3"/>
        <v>Update UFMT_FIELD SET F_MAC = '0', F_KEY = '0', F_MANDATORY = '0', DESCRIPTION = 'Currency code, reconcilliation' where FORMAT_ID = '4' AND FIELD_NO = '50';</v>
      </c>
    </row>
    <row r="106" spans="1:13" x14ac:dyDescent="0.35">
      <c r="A106" t="s">
        <v>20</v>
      </c>
      <c r="B106" t="s">
        <v>142</v>
      </c>
      <c r="C106" t="s">
        <v>13</v>
      </c>
      <c r="D106" t="s">
        <v>13</v>
      </c>
      <c r="E106" t="s">
        <v>13</v>
      </c>
      <c r="F106" s="2" t="s">
        <v>1514</v>
      </c>
      <c r="G106" s="2"/>
      <c r="I106" s="2"/>
      <c r="J106" t="str">
        <f>VLOOKUP(A106,UFMT_FORMAT!$A:$C,3,FALSE)</f>
        <v>ACL T24 CBS Format Message 1100</v>
      </c>
      <c r="K106" s="2" t="s">
        <v>7</v>
      </c>
      <c r="L106" t="str">
        <f t="shared" si="2"/>
        <v>Insert into UFMT_FIELD (FORMAT_ID, FIELD_NO, F_MAC, F_KEY, F_MANDATORY, DESCRIPTION) Values ('4', '51', '0', '0', '0', 'BIN Currency code, transaction');</v>
      </c>
      <c r="M106" t="str">
        <f t="shared" si="3"/>
        <v>Update UFMT_FIELD SET F_MAC = '0', F_KEY = '0', F_MANDATORY = '0', DESCRIPTION = 'BIN Currency code, transaction' where FORMAT_ID = '4' AND FIELD_NO = '51';</v>
      </c>
    </row>
    <row r="107" spans="1:13" x14ac:dyDescent="0.35">
      <c r="A107" t="s">
        <v>20</v>
      </c>
      <c r="B107" t="s">
        <v>156</v>
      </c>
      <c r="C107" t="s">
        <v>13</v>
      </c>
      <c r="D107" t="s">
        <v>13</v>
      </c>
      <c r="E107" t="s">
        <v>13</v>
      </c>
      <c r="F107" s="2" t="s">
        <v>1515</v>
      </c>
      <c r="G107" s="2"/>
      <c r="I107" s="2"/>
      <c r="J107" t="str">
        <f>VLOOKUP(A107,UFMT_FORMAT!$A:$C,3,FALSE)</f>
        <v>ACL T24 CBS Format Message 1100</v>
      </c>
      <c r="K107" s="2" t="s">
        <v>7</v>
      </c>
      <c r="L107" t="str">
        <f t="shared" si="2"/>
        <v>Insert into UFMT_FIELD (FORMAT_ID, FIELD_NO, F_MAC, F_KEY, F_MANDATORY, DESCRIPTION) Values ('4', '67', '0', '0', '0', 'Acq_inst');</v>
      </c>
      <c r="M107" t="str">
        <f t="shared" si="3"/>
        <v>Update UFMT_FIELD SET F_MAC = '0', F_KEY = '0', F_MANDATORY = '0', DESCRIPTION = 'Acq_inst' where FORMAT_ID = '4' AND FIELD_NO = '67';</v>
      </c>
    </row>
    <row r="108" spans="1:13" x14ac:dyDescent="0.35">
      <c r="A108" t="s">
        <v>20</v>
      </c>
      <c r="B108" t="s">
        <v>270</v>
      </c>
      <c r="C108" t="s">
        <v>13</v>
      </c>
      <c r="D108" t="s">
        <v>13</v>
      </c>
      <c r="E108" t="s">
        <v>13</v>
      </c>
      <c r="F108" s="2" t="s">
        <v>1506</v>
      </c>
      <c r="G108" s="2"/>
      <c r="I108" s="2"/>
      <c r="J108" t="str">
        <f>VLOOKUP(A108,UFMT_FORMAT!$A:$C,3,FALSE)</f>
        <v>ACL T24 CBS Format Message 1100</v>
      </c>
      <c r="K108" s="2" t="s">
        <v>7</v>
      </c>
      <c r="L108" t="str">
        <f t="shared" si="2"/>
        <v>Insert into UFMT_FIELD (FORMAT_ID, FIELD_NO, F_MAC, F_KEY, F_MANDATORY, DESCRIPTION) Values ('4', '102', '0', '0', '0', 'Account identification 1');</v>
      </c>
      <c r="M108" t="str">
        <f t="shared" si="3"/>
        <v>Update UFMT_FIELD SET F_MAC = '0', F_KEY = '0', F_MANDATORY = '0', DESCRIPTION = 'Account identification 1' where FORMAT_ID = '4' AND FIELD_NO = '102';</v>
      </c>
    </row>
    <row r="109" spans="1:13" x14ac:dyDescent="0.35">
      <c r="A109" t="s">
        <v>20</v>
      </c>
      <c r="B109" t="s">
        <v>778</v>
      </c>
      <c r="C109" t="s">
        <v>13</v>
      </c>
      <c r="D109" t="s">
        <v>13</v>
      </c>
      <c r="E109" t="s">
        <v>13</v>
      </c>
      <c r="F109" s="2" t="s">
        <v>1507</v>
      </c>
      <c r="G109" s="2"/>
      <c r="I109" s="2"/>
      <c r="J109" t="str">
        <f>VLOOKUP(A109,UFMT_FORMAT!$A:$C,3,FALSE)</f>
        <v>ACL T24 CBS Format Message 1100</v>
      </c>
      <c r="K109" s="2" t="s">
        <v>7</v>
      </c>
      <c r="L109" t="str">
        <f t="shared" si="2"/>
        <v>Insert into UFMT_FIELD (FORMAT_ID, FIELD_NO, F_MAC, F_KEY, F_MANDATORY, DESCRIPTION) Values ('4', '103', '0', '0', '0', 'Account identification 2');</v>
      </c>
      <c r="M109" t="str">
        <f t="shared" si="3"/>
        <v>Update UFMT_FIELD SET F_MAC = '0', F_KEY = '0', F_MANDATORY = '0', DESCRIPTION = 'Account identification 2' where FORMAT_ID = '4' AND FIELD_NO = '103';</v>
      </c>
    </row>
    <row r="110" spans="1:13" x14ac:dyDescent="0.35">
      <c r="A110" t="s">
        <v>20</v>
      </c>
      <c r="B110" t="s">
        <v>143</v>
      </c>
      <c r="C110" t="s">
        <v>13</v>
      </c>
      <c r="D110" t="s">
        <v>13</v>
      </c>
      <c r="E110" t="s">
        <v>12</v>
      </c>
      <c r="F110" s="2" t="s">
        <v>1508</v>
      </c>
      <c r="G110" s="2"/>
      <c r="I110" s="2"/>
      <c r="J110" t="str">
        <f>VLOOKUP(A110,UFMT_FORMAT!$A:$C,3,FALSE)</f>
        <v>ACL T24 CBS Format Message 1100</v>
      </c>
      <c r="K110" s="2" t="s">
        <v>7</v>
      </c>
      <c r="L110" t="str">
        <f t="shared" si="2"/>
        <v>Insert into UFMT_FIELD (FORMAT_ID, FIELD_NO, F_MAC, F_KEY, F_MANDATORY, DESCRIPTION) Values ('4', '123', '0', '0', '1', 'Channel ID');</v>
      </c>
      <c r="M110" t="str">
        <f t="shared" si="3"/>
        <v>Update UFMT_FIELD SET F_MAC = '0', F_KEY = '0', F_MANDATORY = '1', DESCRIPTION = 'Channel ID' where FORMAT_ID = '4' AND FIELD_NO = '123';</v>
      </c>
    </row>
    <row r="111" spans="1:13" x14ac:dyDescent="0.35">
      <c r="A111" t="s">
        <v>20</v>
      </c>
      <c r="B111" t="s">
        <v>810</v>
      </c>
      <c r="C111" t="s">
        <v>13</v>
      </c>
      <c r="D111" t="s">
        <v>13</v>
      </c>
      <c r="E111" t="s">
        <v>13</v>
      </c>
      <c r="F111" s="2" t="s">
        <v>1509</v>
      </c>
      <c r="G111" s="2"/>
      <c r="I111" s="2"/>
      <c r="J111" t="str">
        <f>VLOOKUP(A111,UFMT_FORMAT!$A:$C,3,FALSE)</f>
        <v>ACL T24 CBS Format Message 1100</v>
      </c>
      <c r="K111" s="2" t="s">
        <v>7</v>
      </c>
      <c r="L111" t="str">
        <f t="shared" si="2"/>
        <v>Insert into UFMT_FIELD (FORMAT_ID, FIELD_NO, F_MAC, F_KEY, F_MANDATORY, DESCRIPTION) Values ('4', '124', '0', '0', '0', 'Terminal type');</v>
      </c>
      <c r="M111" t="str">
        <f t="shared" si="3"/>
        <v>Update UFMT_FIELD SET F_MAC = '0', F_KEY = '0', F_MANDATORY = '0', DESCRIPTION = 'Terminal type' where FORMAT_ID = '4' AND FIELD_NO = '124';</v>
      </c>
    </row>
    <row r="112" spans="1:13" x14ac:dyDescent="0.35">
      <c r="A112" t="s">
        <v>20</v>
      </c>
      <c r="B112" t="s">
        <v>813</v>
      </c>
      <c r="C112" t="s">
        <v>13</v>
      </c>
      <c r="D112" t="s">
        <v>13</v>
      </c>
      <c r="E112" t="s">
        <v>12</v>
      </c>
      <c r="F112" s="2" t="s">
        <v>1511</v>
      </c>
      <c r="G112" s="2"/>
      <c r="I112" s="2"/>
      <c r="J112" t="str">
        <f>VLOOKUP(A112,UFMT_FORMAT!$A:$C,3,FALSE)</f>
        <v>ACL T24 CBS Format Message 1100</v>
      </c>
      <c r="K112" s="2" t="s">
        <v>7</v>
      </c>
      <c r="L112" t="str">
        <f t="shared" si="2"/>
        <v>Insert into UFMT_FIELD (FORMAT_ID, FIELD_NO, F_MAC, F_KEY, F_MANDATORY, DESCRIPTION) Values ('4', '126', '0', '0', '1', 'Private field');</v>
      </c>
      <c r="M112" t="str">
        <f t="shared" si="3"/>
        <v>Update UFMT_FIELD SET F_MAC = '0', F_KEY = '0', F_MANDATORY = '1', DESCRIPTION = 'Private field' where FORMAT_ID = '4' AND FIELD_NO = '126';</v>
      </c>
    </row>
    <row r="113" spans="1:13" x14ac:dyDescent="0.35">
      <c r="A113" t="s">
        <v>23</v>
      </c>
      <c r="B113" t="s">
        <v>15</v>
      </c>
      <c r="C113" t="s">
        <v>13</v>
      </c>
      <c r="D113" t="s">
        <v>12</v>
      </c>
      <c r="E113" t="s">
        <v>12</v>
      </c>
      <c r="F113" s="2" t="s">
        <v>1484</v>
      </c>
      <c r="G113" s="2"/>
      <c r="I113" s="2"/>
      <c r="J113" t="str">
        <f>VLOOKUP(A113,UFMT_FORMAT!$A:$C,3,FALSE)</f>
        <v>ACL T24 CBS - US ON THEM NSS 1200</v>
      </c>
      <c r="K113" s="2" t="s">
        <v>7</v>
      </c>
      <c r="L113" t="str">
        <f t="shared" si="2"/>
        <v>Insert into UFMT_FIELD (FORMAT_ID, FIELD_NO, F_MAC, F_KEY, F_MANDATORY, DESCRIPTION) Values ('5', '2', '0', '1', '1', 'PAN');</v>
      </c>
      <c r="M113" t="str">
        <f t="shared" si="3"/>
        <v>Update UFMT_FIELD SET F_MAC = '0', F_KEY = '1', F_MANDATORY = '1', DESCRIPTION = 'PAN' where FORMAT_ID = '5' AND FIELD_NO = '2';</v>
      </c>
    </row>
    <row r="114" spans="1:13" x14ac:dyDescent="0.35">
      <c r="A114" t="s">
        <v>23</v>
      </c>
      <c r="B114" t="s">
        <v>17</v>
      </c>
      <c r="C114" t="s">
        <v>13</v>
      </c>
      <c r="D114" t="s">
        <v>13</v>
      </c>
      <c r="E114" t="s">
        <v>12</v>
      </c>
      <c r="F114" s="2" t="s">
        <v>1485</v>
      </c>
      <c r="G114" s="2"/>
      <c r="I114" s="2"/>
      <c r="J114" t="str">
        <f>VLOOKUP(A114,UFMT_FORMAT!$A:$C,3,FALSE)</f>
        <v>ACL T24 CBS - US ON THEM NSS 1200</v>
      </c>
      <c r="K114" s="2" t="s">
        <v>7</v>
      </c>
      <c r="L114" t="str">
        <f t="shared" si="2"/>
        <v>Insert into UFMT_FIELD (FORMAT_ID, FIELD_NO, F_MAC, F_KEY, F_MANDATORY, DESCRIPTION) Values ('5', '3', '0', '0', '1', 'Processing Code');</v>
      </c>
      <c r="M114" t="str">
        <f t="shared" si="3"/>
        <v>Update UFMT_FIELD SET F_MAC = '0', F_KEY = '0', F_MANDATORY = '1', DESCRIPTION = 'Processing Code' where FORMAT_ID = '5' AND FIELD_NO = '3';</v>
      </c>
    </row>
    <row r="115" spans="1:13" x14ac:dyDescent="0.35">
      <c r="A115" t="s">
        <v>23</v>
      </c>
      <c r="B115" t="s">
        <v>20</v>
      </c>
      <c r="C115" t="s">
        <v>13</v>
      </c>
      <c r="D115" t="s">
        <v>13</v>
      </c>
      <c r="E115" t="s">
        <v>12</v>
      </c>
      <c r="F115" s="2" t="s">
        <v>1486</v>
      </c>
      <c r="G115" s="2"/>
      <c r="I115" s="2"/>
      <c r="J115" t="str">
        <f>VLOOKUP(A115,UFMT_FORMAT!$A:$C,3,FALSE)</f>
        <v>ACL T24 CBS - US ON THEM NSS 1200</v>
      </c>
      <c r="K115" s="2" t="s">
        <v>7</v>
      </c>
      <c r="L115" t="str">
        <f t="shared" si="2"/>
        <v>Insert into UFMT_FIELD (FORMAT_ID, FIELD_NO, F_MAC, F_KEY, F_MANDATORY, DESCRIPTION) Values ('5', '4', '0', '0', '1', 'Request Amount');</v>
      </c>
      <c r="M115" t="str">
        <f t="shared" si="3"/>
        <v>Update UFMT_FIELD SET F_MAC = '0', F_KEY = '0', F_MANDATORY = '1', DESCRIPTION = 'Request Amount' where FORMAT_ID = '5' AND FIELD_NO = '4';</v>
      </c>
    </row>
    <row r="116" spans="1:13" x14ac:dyDescent="0.35">
      <c r="A116" t="s">
        <v>23</v>
      </c>
      <c r="B116" t="s">
        <v>23</v>
      </c>
      <c r="C116" t="s">
        <v>13</v>
      </c>
      <c r="D116" t="s">
        <v>13</v>
      </c>
      <c r="E116" t="s">
        <v>12</v>
      </c>
      <c r="F116" s="2" t="s">
        <v>1516</v>
      </c>
      <c r="G116" s="2"/>
      <c r="I116" s="2"/>
      <c r="J116" t="str">
        <f>VLOOKUP(A116,UFMT_FORMAT!$A:$C,3,FALSE)</f>
        <v>ACL T24 CBS - US ON THEM NSS 1200</v>
      </c>
      <c r="K116" s="2" t="s">
        <v>7</v>
      </c>
      <c r="L116" t="str">
        <f t="shared" si="2"/>
        <v>Insert into UFMT_FIELD (FORMAT_ID, FIELD_NO, F_MAC, F_KEY, F_MANDATORY, DESCRIPTION) Values ('5', '5', '0', '0', '1', 'Settlement Amount');</v>
      </c>
      <c r="M116" t="str">
        <f t="shared" si="3"/>
        <v>Update UFMT_FIELD SET F_MAC = '0', F_KEY = '0', F_MANDATORY = '1', DESCRIPTION = 'Settlement Amount' where FORMAT_ID = '5' AND FIELD_NO = '5';</v>
      </c>
    </row>
    <row r="117" spans="1:13" x14ac:dyDescent="0.35">
      <c r="A117" t="s">
        <v>23</v>
      </c>
      <c r="B117" t="s">
        <v>26</v>
      </c>
      <c r="C117" t="s">
        <v>13</v>
      </c>
      <c r="D117" t="s">
        <v>13</v>
      </c>
      <c r="E117" t="s">
        <v>12</v>
      </c>
      <c r="F117" s="2" t="s">
        <v>1517</v>
      </c>
      <c r="G117" s="2"/>
      <c r="I117" s="2"/>
      <c r="J117" t="str">
        <f>VLOOKUP(A117,UFMT_FORMAT!$A:$C,3,FALSE)</f>
        <v>ACL T24 CBS - US ON THEM NSS 1200</v>
      </c>
      <c r="K117" s="2" t="s">
        <v>7</v>
      </c>
      <c r="L117" t="str">
        <f t="shared" si="2"/>
        <v>Insert into UFMT_FIELD (FORMAT_ID, FIELD_NO, F_MAC, F_KEY, F_MANDATORY, DESCRIPTION) Values ('5', '6', '0', '0', '1', 'Card Holder Billing Amount');</v>
      </c>
      <c r="M117" t="str">
        <f t="shared" si="3"/>
        <v>Update UFMT_FIELD SET F_MAC = '0', F_KEY = '0', F_MANDATORY = '1', DESCRIPTION = 'Card Holder Billing Amount' where FORMAT_ID = '5' AND FIELD_NO = '6';</v>
      </c>
    </row>
    <row r="118" spans="1:13" x14ac:dyDescent="0.35">
      <c r="A118" t="s">
        <v>23</v>
      </c>
      <c r="B118" t="s">
        <v>35</v>
      </c>
      <c r="C118" t="s">
        <v>13</v>
      </c>
      <c r="D118" t="s">
        <v>13</v>
      </c>
      <c r="E118" t="s">
        <v>13</v>
      </c>
      <c r="F118" s="2" t="s">
        <v>1488</v>
      </c>
      <c r="G118" s="2"/>
      <c r="I118" s="2"/>
      <c r="J118" t="str">
        <f>VLOOKUP(A118,UFMT_FORMAT!$A:$C,3,FALSE)</f>
        <v>ACL T24 CBS - US ON THEM NSS 1200</v>
      </c>
      <c r="K118" s="2" t="s">
        <v>7</v>
      </c>
      <c r="L118" t="str">
        <f t="shared" si="2"/>
        <v>Insert into UFMT_FIELD (FORMAT_ID, FIELD_NO, F_MAC, F_KEY, F_MANDATORY, DESCRIPTION) Values ('5', '9', '0', '0', '0', 'Conversion rate, reconciliation');</v>
      </c>
      <c r="M118" t="str">
        <f t="shared" si="3"/>
        <v>Update UFMT_FIELD SET F_MAC = '0', F_KEY = '0', F_MANDATORY = '0', DESCRIPTION = 'Conversion rate, reconciliation' where FORMAT_ID = '5' AND FIELD_NO = '9';</v>
      </c>
    </row>
    <row r="119" spans="1:13" x14ac:dyDescent="0.35">
      <c r="A119" t="s">
        <v>23</v>
      </c>
      <c r="B119" t="s">
        <v>40</v>
      </c>
      <c r="C119" t="s">
        <v>13</v>
      </c>
      <c r="D119" t="s">
        <v>12</v>
      </c>
      <c r="E119" t="s">
        <v>12</v>
      </c>
      <c r="F119" s="2" t="s">
        <v>1489</v>
      </c>
      <c r="G119" s="2"/>
      <c r="I119" s="2"/>
      <c r="J119" t="str">
        <f>VLOOKUP(A119,UFMT_FORMAT!$A:$C,3,FALSE)</f>
        <v>ACL T24 CBS - US ON THEM NSS 1200</v>
      </c>
      <c r="K119" s="2" t="s">
        <v>7</v>
      </c>
      <c r="L119" t="str">
        <f t="shared" si="2"/>
        <v>Insert into UFMT_FIELD (FORMAT_ID, FIELD_NO, F_MAC, F_KEY, F_MANDATORY, DESCRIPTION) Values ('5', '11', '0', '1', '1', 'System Trace Audit Number');</v>
      </c>
      <c r="M119" t="str">
        <f t="shared" si="3"/>
        <v>Update UFMT_FIELD SET F_MAC = '0', F_KEY = '1', F_MANDATORY = '1', DESCRIPTION = 'System Trace Audit Number' where FORMAT_ID = '5' AND FIELD_NO = '11';</v>
      </c>
    </row>
    <row r="120" spans="1:13" x14ac:dyDescent="0.35">
      <c r="A120" t="s">
        <v>23</v>
      </c>
      <c r="B120" t="s">
        <v>42</v>
      </c>
      <c r="C120" t="s">
        <v>13</v>
      </c>
      <c r="D120" t="s">
        <v>12</v>
      </c>
      <c r="E120" t="s">
        <v>12</v>
      </c>
      <c r="F120" s="2" t="s">
        <v>1490</v>
      </c>
      <c r="G120" s="2"/>
      <c r="I120" s="2"/>
      <c r="J120" t="str">
        <f>VLOOKUP(A120,UFMT_FORMAT!$A:$C,3,FALSE)</f>
        <v>ACL T24 CBS - US ON THEM NSS 1200</v>
      </c>
      <c r="K120" s="2" t="s">
        <v>7</v>
      </c>
      <c r="L120" t="str">
        <f t="shared" si="2"/>
        <v>Insert into UFMT_FIELD (FORMAT_ID, FIELD_NO, F_MAC, F_KEY, F_MANDATORY, DESCRIPTION) Values ('5', '12', '0', '1', '1', 'Date and time, local transaction');</v>
      </c>
      <c r="M120" t="str">
        <f t="shared" si="3"/>
        <v>Update UFMT_FIELD SET F_MAC = '0', F_KEY = '1', F_MANDATORY = '1', DESCRIPTION = 'Date and time, local transaction' where FORMAT_ID = '5' AND FIELD_NO = '12';</v>
      </c>
    </row>
    <row r="121" spans="1:13" x14ac:dyDescent="0.35">
      <c r="A121" t="s">
        <v>23</v>
      </c>
      <c r="B121" t="s">
        <v>56</v>
      </c>
      <c r="C121" t="s">
        <v>13</v>
      </c>
      <c r="D121" t="s">
        <v>13</v>
      </c>
      <c r="E121" t="s">
        <v>12</v>
      </c>
      <c r="F121" s="2" t="s">
        <v>1490</v>
      </c>
      <c r="G121" s="2"/>
      <c r="I121" s="2"/>
      <c r="J121" t="str">
        <f>VLOOKUP(A121,UFMT_FORMAT!$A:$C,3,FALSE)</f>
        <v>ACL T24 CBS - US ON THEM NSS 1200</v>
      </c>
      <c r="K121" s="2" t="s">
        <v>7</v>
      </c>
      <c r="L121" t="str">
        <f t="shared" si="2"/>
        <v>Insert into UFMT_FIELD (FORMAT_ID, FIELD_NO, F_MAC, F_KEY, F_MANDATORY, DESCRIPTION) Values ('5', '17', '0', '0', '1', 'Date and time, local transaction');</v>
      </c>
      <c r="M121" t="str">
        <f t="shared" si="3"/>
        <v>Update UFMT_FIELD SET F_MAC = '0', F_KEY = '0', F_MANDATORY = '1', DESCRIPTION = 'Date and time, local transaction' where FORMAT_ID = '5' AND FIELD_NO = '17';</v>
      </c>
    </row>
    <row r="122" spans="1:13" x14ac:dyDescent="0.35">
      <c r="A122" t="s">
        <v>23</v>
      </c>
      <c r="B122" t="s">
        <v>77</v>
      </c>
      <c r="C122" t="s">
        <v>13</v>
      </c>
      <c r="D122" t="s">
        <v>13</v>
      </c>
      <c r="E122" t="s">
        <v>12</v>
      </c>
      <c r="F122" s="2" t="s">
        <v>1491</v>
      </c>
      <c r="G122" s="2"/>
      <c r="I122" s="2"/>
      <c r="J122" t="str">
        <f>VLOOKUP(A122,UFMT_FORMAT!$A:$C,3,FALSE)</f>
        <v>ACL T24 CBS - US ON THEM NSS 1200</v>
      </c>
      <c r="K122" s="2" t="s">
        <v>7</v>
      </c>
      <c r="L122" t="str">
        <f t="shared" si="2"/>
        <v>Insert into UFMT_FIELD (FORMAT_ID, FIELD_NO, F_MAC, F_KEY, F_MANDATORY, DESCRIPTION) Values ('5', '24', '0', '0', '1', 'Function code');</v>
      </c>
      <c r="M122" t="str">
        <f t="shared" si="3"/>
        <v>Update UFMT_FIELD SET F_MAC = '0', F_KEY = '0', F_MANDATORY = '1', DESCRIPTION = 'Function code' where FORMAT_ID = '5' AND FIELD_NO = '24';</v>
      </c>
    </row>
    <row r="123" spans="1:13" x14ac:dyDescent="0.35">
      <c r="A123" t="s">
        <v>23</v>
      </c>
      <c r="B123" t="s">
        <v>88</v>
      </c>
      <c r="C123" t="s">
        <v>13</v>
      </c>
      <c r="D123" t="s">
        <v>13</v>
      </c>
      <c r="E123" t="s">
        <v>12</v>
      </c>
      <c r="F123" s="2" t="s">
        <v>1518</v>
      </c>
      <c r="G123" s="2"/>
      <c r="I123" s="2"/>
      <c r="J123" t="str">
        <f>VLOOKUP(A123,UFMT_FORMAT!$A:$C,3,FALSE)</f>
        <v>ACL T24 CBS - US ON THEM NSS 1200</v>
      </c>
      <c r="K123" s="2" t="s">
        <v>7</v>
      </c>
      <c r="L123" t="str">
        <f t="shared" si="2"/>
        <v>Insert into UFMT_FIELD (FORMAT_ID, FIELD_NO, F_MAC, F_KEY, F_MANDATORY, DESCRIPTION) Values ('5', '28', '0', '0', '1', 'ACQ Fee');</v>
      </c>
      <c r="M123" t="str">
        <f t="shared" si="3"/>
        <v>Update UFMT_FIELD SET F_MAC = '0', F_KEY = '0', F_MANDATORY = '1', DESCRIPTION = 'ACQ Fee' where FORMAT_ID = '5' AND FIELD_NO = '28';</v>
      </c>
    </row>
    <row r="124" spans="1:13" x14ac:dyDescent="0.35">
      <c r="A124" t="s">
        <v>23</v>
      </c>
      <c r="B124" t="s">
        <v>90</v>
      </c>
      <c r="C124" t="s">
        <v>13</v>
      </c>
      <c r="D124" t="s">
        <v>13</v>
      </c>
      <c r="E124" t="s">
        <v>12</v>
      </c>
      <c r="F124" s="2" t="s">
        <v>1519</v>
      </c>
      <c r="G124" s="2"/>
      <c r="I124" s="2"/>
      <c r="J124" t="str">
        <f>VLOOKUP(A124,UFMT_FORMAT!$A:$C,3,FALSE)</f>
        <v>ACL T24 CBS - US ON THEM NSS 1200</v>
      </c>
      <c r="K124" s="2" t="s">
        <v>7</v>
      </c>
      <c r="L124" t="str">
        <f t="shared" si="2"/>
        <v>Insert into UFMT_FIELD (FORMAT_ID, FIELD_NO, F_MAC, F_KEY, F_MANDATORY, DESCRIPTION) Values ('5', '29', '0', '0', '1', 'ISS Fee');</v>
      </c>
      <c r="M124" t="str">
        <f t="shared" si="3"/>
        <v>Update UFMT_FIELD SET F_MAC = '0', F_KEY = '0', F_MANDATORY = '1', DESCRIPTION = 'ISS Fee' where FORMAT_ID = '5' AND FIELD_NO = '29';</v>
      </c>
    </row>
    <row r="125" spans="1:13" x14ac:dyDescent="0.35">
      <c r="A125" t="s">
        <v>23</v>
      </c>
      <c r="B125" t="s">
        <v>92</v>
      </c>
      <c r="C125" t="s">
        <v>13</v>
      </c>
      <c r="D125" t="s">
        <v>13</v>
      </c>
      <c r="E125" t="s">
        <v>12</v>
      </c>
      <c r="F125" s="2" t="s">
        <v>1520</v>
      </c>
      <c r="G125" s="2"/>
      <c r="I125" s="2"/>
      <c r="J125" t="str">
        <f>VLOOKUP(A125,UFMT_FORMAT!$A:$C,3,FALSE)</f>
        <v>ACL T24 CBS - US ON THEM NSS 1200</v>
      </c>
      <c r="K125" s="2" t="s">
        <v>7</v>
      </c>
      <c r="L125" t="str">
        <f t="shared" si="2"/>
        <v>Insert into UFMT_FIELD (FORMAT_ID, FIELD_NO, F_MAC, F_KEY, F_MANDATORY, DESCRIPTION) Values ('5', '30', '0', '0', '1', 'NBC Fee');</v>
      </c>
      <c r="M125" t="str">
        <f t="shared" si="3"/>
        <v>Update UFMT_FIELD SET F_MAC = '0', F_KEY = '0', F_MANDATORY = '1', DESCRIPTION = 'NBC Fee' where FORMAT_ID = '5' AND FIELD_NO = '30';</v>
      </c>
    </row>
    <row r="126" spans="1:13" x14ac:dyDescent="0.35">
      <c r="A126" t="s">
        <v>23</v>
      </c>
      <c r="B126" t="s">
        <v>95</v>
      </c>
      <c r="C126" t="s">
        <v>13</v>
      </c>
      <c r="D126" t="s">
        <v>13</v>
      </c>
      <c r="E126" t="s">
        <v>13</v>
      </c>
      <c r="F126" s="2" t="s">
        <v>1521</v>
      </c>
      <c r="G126" s="2"/>
      <c r="I126" s="2"/>
      <c r="J126" t="str">
        <f>VLOOKUP(A126,UFMT_FORMAT!$A:$C,3,FALSE)</f>
        <v>ACL T24 CBS - US ON THEM NSS 1200</v>
      </c>
      <c r="K126" s="2" t="s">
        <v>7</v>
      </c>
      <c r="L126" t="str">
        <f t="shared" si="2"/>
        <v>Insert into UFMT_FIELD (FORMAT_ID, FIELD_NO, F_MAC, F_KEY, F_MANDATORY, DESCRIPTION) Values ('5', '31', '0', '0', '0', 'BNB Fee');</v>
      </c>
      <c r="M126" t="str">
        <f t="shared" si="3"/>
        <v>Update UFMT_FIELD SET F_MAC = '0', F_KEY = '0', F_MANDATORY = '0', DESCRIPTION = 'BNB Fee' where FORMAT_ID = '5' AND FIELD_NO = '31';</v>
      </c>
    </row>
    <row r="127" spans="1:13" x14ac:dyDescent="0.35">
      <c r="A127" t="s">
        <v>23</v>
      </c>
      <c r="B127" t="s">
        <v>98</v>
      </c>
      <c r="C127" t="s">
        <v>13</v>
      </c>
      <c r="D127" t="s">
        <v>13</v>
      </c>
      <c r="E127" t="s">
        <v>12</v>
      </c>
      <c r="F127" s="2" t="s">
        <v>1492</v>
      </c>
      <c r="G127" s="2"/>
      <c r="I127" s="2"/>
      <c r="J127" t="str">
        <f>VLOOKUP(A127,UFMT_FORMAT!$A:$C,3,FALSE)</f>
        <v>ACL T24 CBS - US ON THEM NSS 1200</v>
      </c>
      <c r="K127" s="2" t="s">
        <v>7</v>
      </c>
      <c r="L127" t="str">
        <f t="shared" si="2"/>
        <v>Insert into UFMT_FIELD (FORMAT_ID, FIELD_NO, F_MAC, F_KEY, F_MANDATORY, DESCRIPTION) Values ('5', '32', '0', '0', '1', 'Acquirer institution ID');</v>
      </c>
      <c r="M127" t="str">
        <f t="shared" si="3"/>
        <v>Update UFMT_FIELD SET F_MAC = '0', F_KEY = '0', F_MANDATORY = '1', DESCRIPTION = 'Acquirer institution ID' where FORMAT_ID = '5' AND FIELD_NO = '32';</v>
      </c>
    </row>
    <row r="128" spans="1:13" x14ac:dyDescent="0.35">
      <c r="A128" t="s">
        <v>23</v>
      </c>
      <c r="B128" t="s">
        <v>101</v>
      </c>
      <c r="C128" t="s">
        <v>13</v>
      </c>
      <c r="D128" t="s">
        <v>13</v>
      </c>
      <c r="E128" t="s">
        <v>13</v>
      </c>
      <c r="F128" s="2" t="s">
        <v>1493</v>
      </c>
      <c r="G128" s="2"/>
      <c r="I128" s="2"/>
      <c r="J128" t="str">
        <f>VLOOKUP(A128,UFMT_FORMAT!$A:$C,3,FALSE)</f>
        <v>ACL T24 CBS - US ON THEM NSS 1200</v>
      </c>
      <c r="K128" s="2" t="s">
        <v>7</v>
      </c>
      <c r="L128" t="str">
        <f t="shared" si="2"/>
        <v>Insert into UFMT_FIELD (FORMAT_ID, FIELD_NO, F_MAC, F_KEY, F_MANDATORY, DESCRIPTION) Values ('5', '33', '0', '0', '0', 'Forwarding institution ID');</v>
      </c>
      <c r="M128" t="str">
        <f t="shared" si="3"/>
        <v>Update UFMT_FIELD SET F_MAC = '0', F_KEY = '0', F_MANDATORY = '0', DESCRIPTION = 'Forwarding institution ID' where FORMAT_ID = '5' AND FIELD_NO = '33';</v>
      </c>
    </row>
    <row r="129" spans="1:13" x14ac:dyDescent="0.35">
      <c r="A129" t="s">
        <v>23</v>
      </c>
      <c r="B129" t="s">
        <v>93</v>
      </c>
      <c r="C129" t="s">
        <v>13</v>
      </c>
      <c r="D129" t="s">
        <v>13</v>
      </c>
      <c r="E129" t="s">
        <v>13</v>
      </c>
      <c r="F129" s="2" t="s">
        <v>1494</v>
      </c>
      <c r="G129" s="2"/>
      <c r="I129" s="2"/>
      <c r="J129" t="str">
        <f>VLOOKUP(A129,UFMT_FORMAT!$A:$C,3,FALSE)</f>
        <v>ACL T24 CBS - US ON THEM NSS 1200</v>
      </c>
      <c r="K129" s="2" t="s">
        <v>7</v>
      </c>
      <c r="L129" t="str">
        <f t="shared" si="2"/>
        <v>Insert into UFMT_FIELD (FORMAT_ID, FIELD_NO, F_MAC, F_KEY, F_MANDATORY, DESCRIPTION) Values ('5', '35', '0', '0', '0', 'Track 2 data');</v>
      </c>
      <c r="M129" t="str">
        <f t="shared" si="3"/>
        <v>Update UFMT_FIELD SET F_MAC = '0', F_KEY = '0', F_MANDATORY = '0', DESCRIPTION = 'Track 2 data' where FORMAT_ID = '5' AND FIELD_NO = '35';</v>
      </c>
    </row>
    <row r="130" spans="1:13" x14ac:dyDescent="0.35">
      <c r="A130" t="s">
        <v>23</v>
      </c>
      <c r="B130" t="s">
        <v>99</v>
      </c>
      <c r="C130" t="s">
        <v>13</v>
      </c>
      <c r="D130" t="s">
        <v>13</v>
      </c>
      <c r="E130" t="s">
        <v>12</v>
      </c>
      <c r="F130" s="2" t="s">
        <v>1495</v>
      </c>
      <c r="G130" s="2"/>
      <c r="I130" s="2"/>
      <c r="J130" t="str">
        <f>VLOOKUP(A130,UFMT_FORMAT!$A:$C,3,FALSE)</f>
        <v>ACL T24 CBS - US ON THEM NSS 1200</v>
      </c>
      <c r="K130" s="2" t="s">
        <v>7</v>
      </c>
      <c r="L130" t="str">
        <f t="shared" si="2"/>
        <v>Insert into UFMT_FIELD (FORMAT_ID, FIELD_NO, F_MAC, F_KEY, F_MANDATORY, DESCRIPTION) Values ('5', '37', '0', '0', '1', 'Retrival reference number');</v>
      </c>
      <c r="M130" t="str">
        <f t="shared" si="3"/>
        <v>Update UFMT_FIELD SET F_MAC = '0', F_KEY = '0', F_MANDATORY = '1', DESCRIPTION = 'Retrival reference number' where FORMAT_ID = '5' AND FIELD_NO = '37';</v>
      </c>
    </row>
    <row r="131" spans="1:13" x14ac:dyDescent="0.35">
      <c r="A131" t="s">
        <v>23</v>
      </c>
      <c r="B131" t="s">
        <v>119</v>
      </c>
      <c r="C131" t="s">
        <v>13</v>
      </c>
      <c r="D131" t="s">
        <v>13</v>
      </c>
      <c r="E131" t="s">
        <v>12</v>
      </c>
      <c r="F131" s="2" t="s">
        <v>1498</v>
      </c>
      <c r="G131" s="2"/>
      <c r="I131" s="2"/>
      <c r="J131" t="str">
        <f>VLOOKUP(A131,UFMT_FORMAT!$A:$C,3,FALSE)</f>
        <v>ACL T24 CBS - US ON THEM NSS 1200</v>
      </c>
      <c r="K131" s="2" t="s">
        <v>7</v>
      </c>
      <c r="L131" t="str">
        <f t="shared" si="2"/>
        <v>Insert into UFMT_FIELD (FORMAT_ID, FIELD_NO, F_MAC, F_KEY, F_MANDATORY, DESCRIPTION) Values ('5', '41', '0', '0', '1', 'Card acceptor treminal ID');</v>
      </c>
      <c r="M131" t="str">
        <f t="shared" si="3"/>
        <v>Update UFMT_FIELD SET F_MAC = '0', F_KEY = '0', F_MANDATORY = '1', DESCRIPTION = 'Card acceptor treminal ID' where FORMAT_ID = '5' AND FIELD_NO = '41';</v>
      </c>
    </row>
    <row r="132" spans="1:13" x14ac:dyDescent="0.35">
      <c r="A132" t="s">
        <v>23</v>
      </c>
      <c r="B132" t="s">
        <v>122</v>
      </c>
      <c r="C132" t="s">
        <v>13</v>
      </c>
      <c r="D132" t="s">
        <v>13</v>
      </c>
      <c r="E132" t="s">
        <v>13</v>
      </c>
      <c r="F132" s="2" t="s">
        <v>1499</v>
      </c>
      <c r="G132" s="2"/>
      <c r="I132" s="2"/>
      <c r="J132" t="str">
        <f>VLOOKUP(A132,UFMT_FORMAT!$A:$C,3,FALSE)</f>
        <v>ACL T24 CBS - US ON THEM NSS 1200</v>
      </c>
      <c r="K132" s="2" t="s">
        <v>7</v>
      </c>
      <c r="L132" t="str">
        <f t="shared" ref="L132:L195" si="4">"Insert into UFMT_FIELD (FORMAT_ID, FIELD_NO, F_MAC, F_KEY, F_MANDATORY, DESCRIPTION) Values ('"&amp;A132&amp;"', '"&amp;B132&amp;"', '"&amp;C132&amp;"', '"&amp;D132&amp;"', '"&amp;E132&amp;"', '"&amp;F132&amp;"');"</f>
        <v>Insert into UFMT_FIELD (FORMAT_ID, FIELD_NO, F_MAC, F_KEY, F_MANDATORY, DESCRIPTION) Values ('5', '42', '0', '0', '0', 'Card acceptor ID');</v>
      </c>
      <c r="M132" t="str">
        <f t="shared" ref="M132:M195" si="5">"Update UFMT_FIELD SET F_MAC = '"&amp;C132&amp;"', F_KEY = '"&amp;D132&amp;"', F_MANDATORY = '"&amp;E132&amp;"', DESCRIPTION = '"&amp;F132&amp;"' where FORMAT_ID = '"&amp;A132&amp;"' AND FIELD_NO = '"&amp;B132&amp;"';"</f>
        <v>Update UFMT_FIELD SET F_MAC = '0', F_KEY = '0', F_MANDATORY = '0', DESCRIPTION = 'Card acceptor ID' where FORMAT_ID = '5' AND FIELD_NO = '42';</v>
      </c>
    </row>
    <row r="133" spans="1:13" x14ac:dyDescent="0.35">
      <c r="A133" t="s">
        <v>23</v>
      </c>
      <c r="B133" t="s">
        <v>125</v>
      </c>
      <c r="C133" t="s">
        <v>13</v>
      </c>
      <c r="D133" t="s">
        <v>13</v>
      </c>
      <c r="E133" t="s">
        <v>12</v>
      </c>
      <c r="F133" s="2" t="s">
        <v>1500</v>
      </c>
      <c r="G133" s="2"/>
      <c r="I133" s="2"/>
      <c r="J133" t="str">
        <f>VLOOKUP(A133,UFMT_FORMAT!$A:$C,3,FALSE)</f>
        <v>ACL T24 CBS - US ON THEM NSS 1200</v>
      </c>
      <c r="K133" s="2" t="s">
        <v>7</v>
      </c>
      <c r="L133" t="str">
        <f t="shared" si="4"/>
        <v>Insert into UFMT_FIELD (FORMAT_ID, FIELD_NO, F_MAC, F_KEY, F_MANDATORY, DESCRIPTION) Values ('5', '43', '0', '0', '1', 'Card acceptor name/location');</v>
      </c>
      <c r="M133" t="str">
        <f t="shared" si="5"/>
        <v>Update UFMT_FIELD SET F_MAC = '0', F_KEY = '0', F_MANDATORY = '1', DESCRIPTION = 'Card acceptor name/location' where FORMAT_ID = '5' AND FIELD_NO = '43';</v>
      </c>
    </row>
    <row r="134" spans="1:13" x14ac:dyDescent="0.35">
      <c r="A134" t="s">
        <v>23</v>
      </c>
      <c r="B134" t="s">
        <v>138</v>
      </c>
      <c r="C134" t="s">
        <v>13</v>
      </c>
      <c r="D134" t="s">
        <v>13</v>
      </c>
      <c r="E134" t="s">
        <v>12</v>
      </c>
      <c r="F134" s="2" t="s">
        <v>1503</v>
      </c>
      <c r="G134" s="2"/>
      <c r="I134" s="2"/>
      <c r="J134" t="str">
        <f>VLOOKUP(A134,UFMT_FORMAT!$A:$C,3,FALSE)</f>
        <v>ACL T24 CBS - US ON THEM NSS 1200</v>
      </c>
      <c r="K134" s="2" t="s">
        <v>7</v>
      </c>
      <c r="L134" t="str">
        <f t="shared" si="4"/>
        <v>Insert into UFMT_FIELD (FORMAT_ID, FIELD_NO, F_MAC, F_KEY, F_MANDATORY, DESCRIPTION) Values ('5', '49', '0', '0', '1', 'Currency code, transaction');</v>
      </c>
      <c r="M134" t="str">
        <f t="shared" si="5"/>
        <v>Update UFMT_FIELD SET F_MAC = '0', F_KEY = '0', F_MANDATORY = '1', DESCRIPTION = 'Currency code, transaction' where FORMAT_ID = '5' AND FIELD_NO = '49';</v>
      </c>
    </row>
    <row r="135" spans="1:13" x14ac:dyDescent="0.35">
      <c r="A135" t="s">
        <v>23</v>
      </c>
      <c r="B135" t="s">
        <v>80</v>
      </c>
      <c r="C135" t="s">
        <v>13</v>
      </c>
      <c r="D135" t="s">
        <v>13</v>
      </c>
      <c r="E135" t="s">
        <v>13</v>
      </c>
      <c r="F135" s="2" t="s">
        <v>1504</v>
      </c>
      <c r="G135" s="2"/>
      <c r="I135" s="2"/>
      <c r="J135" t="str">
        <f>VLOOKUP(A135,UFMT_FORMAT!$A:$C,3,FALSE)</f>
        <v>ACL T24 CBS - US ON THEM NSS 1200</v>
      </c>
      <c r="K135" s="2" t="s">
        <v>7</v>
      </c>
      <c r="L135" t="str">
        <f t="shared" si="4"/>
        <v>Insert into UFMT_FIELD (FORMAT_ID, FIELD_NO, F_MAC, F_KEY, F_MANDATORY, DESCRIPTION) Values ('5', '50', '0', '0', '0', 'Currency code, reconcilliation');</v>
      </c>
      <c r="M135" t="str">
        <f t="shared" si="5"/>
        <v>Update UFMT_FIELD SET F_MAC = '0', F_KEY = '0', F_MANDATORY = '0', DESCRIPTION = 'Currency code, reconcilliation' where FORMAT_ID = '5' AND FIELD_NO = '50';</v>
      </c>
    </row>
    <row r="136" spans="1:13" x14ac:dyDescent="0.35">
      <c r="A136" t="s">
        <v>23</v>
      </c>
      <c r="B136" t="s">
        <v>142</v>
      </c>
      <c r="C136" t="s">
        <v>13</v>
      </c>
      <c r="D136" t="s">
        <v>13</v>
      </c>
      <c r="E136" t="s">
        <v>13</v>
      </c>
      <c r="F136" s="2" t="s">
        <v>1514</v>
      </c>
      <c r="G136" s="2"/>
      <c r="I136" s="2"/>
      <c r="J136" t="str">
        <f>VLOOKUP(A136,UFMT_FORMAT!$A:$C,3,FALSE)</f>
        <v>ACL T24 CBS - US ON THEM NSS 1200</v>
      </c>
      <c r="K136" s="2" t="s">
        <v>7</v>
      </c>
      <c r="L136" t="str">
        <f t="shared" si="4"/>
        <v>Insert into UFMT_FIELD (FORMAT_ID, FIELD_NO, F_MAC, F_KEY, F_MANDATORY, DESCRIPTION) Values ('5', '51', '0', '0', '0', 'BIN Currency code, transaction');</v>
      </c>
      <c r="M136" t="str">
        <f t="shared" si="5"/>
        <v>Update UFMT_FIELD SET F_MAC = '0', F_KEY = '0', F_MANDATORY = '0', DESCRIPTION = 'BIN Currency code, transaction' where FORMAT_ID = '5' AND FIELD_NO = '51';</v>
      </c>
    </row>
    <row r="137" spans="1:13" x14ac:dyDescent="0.35">
      <c r="A137" t="s">
        <v>23</v>
      </c>
      <c r="B137" t="s">
        <v>270</v>
      </c>
      <c r="C137" t="s">
        <v>13</v>
      </c>
      <c r="D137" t="s">
        <v>13</v>
      </c>
      <c r="E137" s="2" t="s">
        <v>13</v>
      </c>
      <c r="F137" s="2" t="s">
        <v>1506</v>
      </c>
      <c r="G137" s="2"/>
      <c r="I137" s="2"/>
      <c r="J137" t="str">
        <f>VLOOKUP(A137,UFMT_FORMAT!$A:$C,3,FALSE)</f>
        <v>ACL T24 CBS - US ON THEM NSS 1200</v>
      </c>
      <c r="K137" s="2" t="s">
        <v>7</v>
      </c>
      <c r="L137" t="str">
        <f t="shared" si="4"/>
        <v>Insert into UFMT_FIELD (FORMAT_ID, FIELD_NO, F_MAC, F_KEY, F_MANDATORY, DESCRIPTION) Values ('5', '102', '0', '0', '0', 'Account identification 1');</v>
      </c>
      <c r="M137" t="str">
        <f t="shared" si="5"/>
        <v>Update UFMT_FIELD SET F_MAC = '0', F_KEY = '0', F_MANDATORY = '0', DESCRIPTION = 'Account identification 1' where FORMAT_ID = '5' AND FIELD_NO = '102';</v>
      </c>
    </row>
    <row r="138" spans="1:13" x14ac:dyDescent="0.35">
      <c r="A138" t="s">
        <v>23</v>
      </c>
      <c r="B138" t="s">
        <v>778</v>
      </c>
      <c r="C138" t="s">
        <v>13</v>
      </c>
      <c r="D138" t="s">
        <v>13</v>
      </c>
      <c r="E138" t="s">
        <v>13</v>
      </c>
      <c r="F138" s="2" t="s">
        <v>1507</v>
      </c>
      <c r="G138" s="2"/>
      <c r="I138" s="2"/>
      <c r="J138" t="str">
        <f>VLOOKUP(A138,UFMT_FORMAT!$A:$C,3,FALSE)</f>
        <v>ACL T24 CBS - US ON THEM NSS 1200</v>
      </c>
      <c r="K138" s="2" t="s">
        <v>7</v>
      </c>
      <c r="L138" t="str">
        <f t="shared" si="4"/>
        <v>Insert into UFMT_FIELD (FORMAT_ID, FIELD_NO, F_MAC, F_KEY, F_MANDATORY, DESCRIPTION) Values ('5', '103', '0', '0', '0', 'Account identification 2');</v>
      </c>
      <c r="M138" t="str">
        <f t="shared" si="5"/>
        <v>Update UFMT_FIELD SET F_MAC = '0', F_KEY = '0', F_MANDATORY = '0', DESCRIPTION = 'Account identification 2' where FORMAT_ID = '5' AND FIELD_NO = '103';</v>
      </c>
    </row>
    <row r="139" spans="1:13" x14ac:dyDescent="0.35">
      <c r="A139" t="s">
        <v>23</v>
      </c>
      <c r="B139" t="s">
        <v>143</v>
      </c>
      <c r="C139" t="s">
        <v>13</v>
      </c>
      <c r="D139" t="s">
        <v>13</v>
      </c>
      <c r="E139" t="s">
        <v>12</v>
      </c>
      <c r="F139" s="2" t="s">
        <v>1508</v>
      </c>
      <c r="G139" s="2"/>
      <c r="I139" s="2"/>
      <c r="J139" t="str">
        <f>VLOOKUP(A139,UFMT_FORMAT!$A:$C,3,FALSE)</f>
        <v>ACL T24 CBS - US ON THEM NSS 1200</v>
      </c>
      <c r="K139" s="2" t="s">
        <v>7</v>
      </c>
      <c r="L139" t="str">
        <f t="shared" si="4"/>
        <v>Insert into UFMT_FIELD (FORMAT_ID, FIELD_NO, F_MAC, F_KEY, F_MANDATORY, DESCRIPTION) Values ('5', '123', '0', '0', '1', 'Channel ID');</v>
      </c>
      <c r="M139" t="str">
        <f t="shared" si="5"/>
        <v>Update UFMT_FIELD SET F_MAC = '0', F_KEY = '0', F_MANDATORY = '1', DESCRIPTION = 'Channel ID' where FORMAT_ID = '5' AND FIELD_NO = '123';</v>
      </c>
    </row>
    <row r="140" spans="1:13" x14ac:dyDescent="0.35">
      <c r="A140" t="s">
        <v>23</v>
      </c>
      <c r="B140" t="s">
        <v>810</v>
      </c>
      <c r="C140" t="s">
        <v>13</v>
      </c>
      <c r="D140" t="s">
        <v>13</v>
      </c>
      <c r="E140" t="s">
        <v>13</v>
      </c>
      <c r="F140" s="2" t="s">
        <v>1509</v>
      </c>
      <c r="G140" s="2"/>
      <c r="I140" s="2"/>
      <c r="J140" t="str">
        <f>VLOOKUP(A140,UFMT_FORMAT!$A:$C,3,FALSE)</f>
        <v>ACL T24 CBS - US ON THEM NSS 1200</v>
      </c>
      <c r="K140" s="2" t="s">
        <v>7</v>
      </c>
      <c r="L140" t="str">
        <f t="shared" si="4"/>
        <v>Insert into UFMT_FIELD (FORMAT_ID, FIELD_NO, F_MAC, F_KEY, F_MANDATORY, DESCRIPTION) Values ('5', '124', '0', '0', '0', 'Terminal type');</v>
      </c>
      <c r="M140" t="str">
        <f t="shared" si="5"/>
        <v>Update UFMT_FIELD SET F_MAC = '0', F_KEY = '0', F_MANDATORY = '0', DESCRIPTION = 'Terminal type' where FORMAT_ID = '5' AND FIELD_NO = '124';</v>
      </c>
    </row>
    <row r="141" spans="1:13" x14ac:dyDescent="0.35">
      <c r="A141" t="s">
        <v>23</v>
      </c>
      <c r="B141" t="s">
        <v>813</v>
      </c>
      <c r="C141" t="s">
        <v>13</v>
      </c>
      <c r="D141" t="s">
        <v>13</v>
      </c>
      <c r="E141" t="s">
        <v>12</v>
      </c>
      <c r="F141" s="2" t="s">
        <v>1511</v>
      </c>
      <c r="G141" s="2"/>
      <c r="I141" s="2"/>
      <c r="J141" t="str">
        <f>VLOOKUP(A141,UFMT_FORMAT!$A:$C,3,FALSE)</f>
        <v>ACL T24 CBS - US ON THEM NSS 1200</v>
      </c>
      <c r="K141" s="2" t="s">
        <v>7</v>
      </c>
      <c r="L141" t="str">
        <f t="shared" si="4"/>
        <v>Insert into UFMT_FIELD (FORMAT_ID, FIELD_NO, F_MAC, F_KEY, F_MANDATORY, DESCRIPTION) Values ('5', '126', '0', '0', '1', 'Private field');</v>
      </c>
      <c r="M141" t="str">
        <f t="shared" si="5"/>
        <v>Update UFMT_FIELD SET F_MAC = '0', F_KEY = '0', F_MANDATORY = '1', DESCRIPTION = 'Private field' where FORMAT_ID = '5' AND FIELD_NO = '126';</v>
      </c>
    </row>
    <row r="142" spans="1:13" x14ac:dyDescent="0.35">
      <c r="A142" t="s">
        <v>26</v>
      </c>
      <c r="B142" t="s">
        <v>15</v>
      </c>
      <c r="C142" t="s">
        <v>13</v>
      </c>
      <c r="D142" t="s">
        <v>12</v>
      </c>
      <c r="E142" t="s">
        <v>12</v>
      </c>
      <c r="F142" s="2" t="s">
        <v>1484</v>
      </c>
      <c r="G142" s="2"/>
      <c r="I142" s="2"/>
      <c r="J142" t="str">
        <f>VLOOKUP(A142,UFMT_FORMAT!$A:$C,3,FALSE)</f>
        <v>ACL T24 CBS - US ON THEM NSS 1210</v>
      </c>
      <c r="K142" s="2" t="s">
        <v>7</v>
      </c>
      <c r="L142" t="str">
        <f t="shared" si="4"/>
        <v>Insert into UFMT_FIELD (FORMAT_ID, FIELD_NO, F_MAC, F_KEY, F_MANDATORY, DESCRIPTION) Values ('6', '2', '0', '1', '1', 'PAN');</v>
      </c>
      <c r="M142" t="str">
        <f t="shared" si="5"/>
        <v>Update UFMT_FIELD SET F_MAC = '0', F_KEY = '1', F_MANDATORY = '1', DESCRIPTION = 'PAN' where FORMAT_ID = '6' AND FIELD_NO = '2';</v>
      </c>
    </row>
    <row r="143" spans="1:13" x14ac:dyDescent="0.35">
      <c r="A143" t="s">
        <v>26</v>
      </c>
      <c r="B143" t="s">
        <v>17</v>
      </c>
      <c r="C143" t="s">
        <v>13</v>
      </c>
      <c r="D143" t="s">
        <v>13</v>
      </c>
      <c r="E143" t="s">
        <v>12</v>
      </c>
      <c r="F143" s="2" t="s">
        <v>1485</v>
      </c>
      <c r="G143" s="2"/>
      <c r="I143" s="2"/>
      <c r="J143" t="str">
        <f>VLOOKUP(A143,UFMT_FORMAT!$A:$C,3,FALSE)</f>
        <v>ACL T24 CBS - US ON THEM NSS 1210</v>
      </c>
      <c r="K143" s="2" t="s">
        <v>7</v>
      </c>
      <c r="L143" t="str">
        <f t="shared" si="4"/>
        <v>Insert into UFMT_FIELD (FORMAT_ID, FIELD_NO, F_MAC, F_KEY, F_MANDATORY, DESCRIPTION) Values ('6', '3', '0', '0', '1', 'Processing Code');</v>
      </c>
      <c r="M143" t="str">
        <f t="shared" si="5"/>
        <v>Update UFMT_FIELD SET F_MAC = '0', F_KEY = '0', F_MANDATORY = '1', DESCRIPTION = 'Processing Code' where FORMAT_ID = '6' AND FIELD_NO = '3';</v>
      </c>
    </row>
    <row r="144" spans="1:13" x14ac:dyDescent="0.35">
      <c r="A144" t="s">
        <v>26</v>
      </c>
      <c r="B144" t="s">
        <v>20</v>
      </c>
      <c r="C144" t="s">
        <v>13</v>
      </c>
      <c r="D144" t="s">
        <v>13</v>
      </c>
      <c r="E144" t="s">
        <v>12</v>
      </c>
      <c r="F144" s="2" t="s">
        <v>1486</v>
      </c>
      <c r="G144" s="2"/>
      <c r="I144" s="2"/>
      <c r="J144" t="str">
        <f>VLOOKUP(A144,UFMT_FORMAT!$A:$C,3,FALSE)</f>
        <v>ACL T24 CBS - US ON THEM NSS 1210</v>
      </c>
      <c r="K144" s="2" t="s">
        <v>7</v>
      </c>
      <c r="L144" t="str">
        <f t="shared" si="4"/>
        <v>Insert into UFMT_FIELD (FORMAT_ID, FIELD_NO, F_MAC, F_KEY, F_MANDATORY, DESCRIPTION) Values ('6', '4', '0', '0', '1', 'Request Amount');</v>
      </c>
      <c r="M144" t="str">
        <f t="shared" si="5"/>
        <v>Update UFMT_FIELD SET F_MAC = '0', F_KEY = '0', F_MANDATORY = '1', DESCRIPTION = 'Request Amount' where FORMAT_ID = '6' AND FIELD_NO = '4';</v>
      </c>
    </row>
    <row r="145" spans="1:13" x14ac:dyDescent="0.35">
      <c r="A145" t="s">
        <v>26</v>
      </c>
      <c r="B145" t="s">
        <v>23</v>
      </c>
      <c r="C145" t="s">
        <v>13</v>
      </c>
      <c r="D145" t="s">
        <v>13</v>
      </c>
      <c r="E145" s="2" t="s">
        <v>13</v>
      </c>
      <c r="F145" s="2" t="s">
        <v>1516</v>
      </c>
      <c r="G145" s="2"/>
      <c r="I145" s="2"/>
      <c r="J145" t="str">
        <f>VLOOKUP(A145,UFMT_FORMAT!$A:$C,3,FALSE)</f>
        <v>ACL T24 CBS - US ON THEM NSS 1210</v>
      </c>
      <c r="K145" s="2" t="s">
        <v>7</v>
      </c>
      <c r="L145" t="str">
        <f t="shared" si="4"/>
        <v>Insert into UFMT_FIELD (FORMAT_ID, FIELD_NO, F_MAC, F_KEY, F_MANDATORY, DESCRIPTION) Values ('6', '5', '0', '0', '0', 'Settlement Amount');</v>
      </c>
      <c r="M145" t="str">
        <f t="shared" si="5"/>
        <v>Update UFMT_FIELD SET F_MAC = '0', F_KEY = '0', F_MANDATORY = '0', DESCRIPTION = 'Settlement Amount' where FORMAT_ID = '6' AND FIELD_NO = '5';</v>
      </c>
    </row>
    <row r="146" spans="1:13" x14ac:dyDescent="0.35">
      <c r="A146" t="s">
        <v>26</v>
      </c>
      <c r="B146" t="s">
        <v>26</v>
      </c>
      <c r="C146" t="s">
        <v>13</v>
      </c>
      <c r="D146" t="s">
        <v>13</v>
      </c>
      <c r="E146" s="2" t="s">
        <v>13</v>
      </c>
      <c r="F146" s="2" t="s">
        <v>1517</v>
      </c>
      <c r="G146" s="2"/>
      <c r="I146" s="2"/>
      <c r="J146" t="str">
        <f>VLOOKUP(A146,UFMT_FORMAT!$A:$C,3,FALSE)</f>
        <v>ACL T24 CBS - US ON THEM NSS 1210</v>
      </c>
      <c r="K146" s="2" t="s">
        <v>7</v>
      </c>
      <c r="L146" t="str">
        <f t="shared" si="4"/>
        <v>Insert into UFMT_FIELD (FORMAT_ID, FIELD_NO, F_MAC, F_KEY, F_MANDATORY, DESCRIPTION) Values ('6', '6', '0', '0', '0', 'Card Holder Billing Amount');</v>
      </c>
      <c r="M146" t="str">
        <f t="shared" si="5"/>
        <v>Update UFMT_FIELD SET F_MAC = '0', F_KEY = '0', F_MANDATORY = '0', DESCRIPTION = 'Card Holder Billing Amount' where FORMAT_ID = '6' AND FIELD_NO = '6';</v>
      </c>
    </row>
    <row r="147" spans="1:13" x14ac:dyDescent="0.35">
      <c r="A147" t="s">
        <v>26</v>
      </c>
      <c r="B147" t="s">
        <v>35</v>
      </c>
      <c r="C147" t="s">
        <v>13</v>
      </c>
      <c r="D147" t="s">
        <v>13</v>
      </c>
      <c r="E147" t="s">
        <v>13</v>
      </c>
      <c r="F147" s="2" t="s">
        <v>1488</v>
      </c>
      <c r="G147" s="2"/>
      <c r="I147" s="2"/>
      <c r="J147" t="str">
        <f>VLOOKUP(A147,UFMT_FORMAT!$A:$C,3,FALSE)</f>
        <v>ACL T24 CBS - US ON THEM NSS 1210</v>
      </c>
      <c r="K147" s="2" t="s">
        <v>7</v>
      </c>
      <c r="L147" t="str">
        <f t="shared" si="4"/>
        <v>Insert into UFMT_FIELD (FORMAT_ID, FIELD_NO, F_MAC, F_KEY, F_MANDATORY, DESCRIPTION) Values ('6', '9', '0', '0', '0', 'Conversion rate, reconciliation');</v>
      </c>
      <c r="M147" t="str">
        <f t="shared" si="5"/>
        <v>Update UFMT_FIELD SET F_MAC = '0', F_KEY = '0', F_MANDATORY = '0', DESCRIPTION = 'Conversion rate, reconciliation' where FORMAT_ID = '6' AND FIELD_NO = '9';</v>
      </c>
    </row>
    <row r="148" spans="1:13" x14ac:dyDescent="0.35">
      <c r="A148" t="s">
        <v>26</v>
      </c>
      <c r="B148" t="s">
        <v>37</v>
      </c>
      <c r="C148" t="s">
        <v>13</v>
      </c>
      <c r="D148" t="s">
        <v>13</v>
      </c>
      <c r="E148" t="s">
        <v>13</v>
      </c>
      <c r="F148" s="2" t="s">
        <v>1522</v>
      </c>
      <c r="G148" s="2"/>
      <c r="I148" s="2"/>
      <c r="J148" t="str">
        <f>VLOOKUP(A148,UFMT_FORMAT!$A:$C,3,FALSE)</f>
        <v>ACL T24 CBS - US ON THEM NSS 1210</v>
      </c>
      <c r="K148" s="2" t="s">
        <v>7</v>
      </c>
      <c r="L148" t="str">
        <f t="shared" si="4"/>
        <v>Insert into UFMT_FIELD (FORMAT_ID, FIELD_NO, F_MAC, F_KEY, F_MANDATORY, DESCRIPTION) Values ('6', '10', '0', '0', '0', 'Card Holder Conversion Rate');</v>
      </c>
      <c r="M148" t="str">
        <f t="shared" si="5"/>
        <v>Update UFMT_FIELD SET F_MAC = '0', F_KEY = '0', F_MANDATORY = '0', DESCRIPTION = 'Card Holder Conversion Rate' where FORMAT_ID = '6' AND FIELD_NO = '10';</v>
      </c>
    </row>
    <row r="149" spans="1:13" x14ac:dyDescent="0.35">
      <c r="A149" t="s">
        <v>26</v>
      </c>
      <c r="B149" t="s">
        <v>40</v>
      </c>
      <c r="C149" t="s">
        <v>13</v>
      </c>
      <c r="D149" t="s">
        <v>12</v>
      </c>
      <c r="E149" t="s">
        <v>12</v>
      </c>
      <c r="F149" s="2" t="s">
        <v>1489</v>
      </c>
      <c r="G149" s="2"/>
      <c r="I149" s="2"/>
      <c r="J149" t="str">
        <f>VLOOKUP(A149,UFMT_FORMAT!$A:$C,3,FALSE)</f>
        <v>ACL T24 CBS - US ON THEM NSS 1210</v>
      </c>
      <c r="K149" s="2" t="s">
        <v>7</v>
      </c>
      <c r="L149" t="str">
        <f t="shared" si="4"/>
        <v>Insert into UFMT_FIELD (FORMAT_ID, FIELD_NO, F_MAC, F_KEY, F_MANDATORY, DESCRIPTION) Values ('6', '11', '0', '1', '1', 'System Trace Audit Number');</v>
      </c>
      <c r="M149" t="str">
        <f t="shared" si="5"/>
        <v>Update UFMT_FIELD SET F_MAC = '0', F_KEY = '1', F_MANDATORY = '1', DESCRIPTION = 'System Trace Audit Number' where FORMAT_ID = '6' AND FIELD_NO = '11';</v>
      </c>
    </row>
    <row r="150" spans="1:13" x14ac:dyDescent="0.35">
      <c r="A150" t="s">
        <v>26</v>
      </c>
      <c r="B150" t="s">
        <v>42</v>
      </c>
      <c r="C150" t="s">
        <v>13</v>
      </c>
      <c r="D150" t="s">
        <v>12</v>
      </c>
      <c r="E150" t="s">
        <v>12</v>
      </c>
      <c r="F150" s="2" t="s">
        <v>1490</v>
      </c>
      <c r="G150" s="2"/>
      <c r="I150" s="2"/>
      <c r="J150" t="str">
        <f>VLOOKUP(A150,UFMT_FORMAT!$A:$C,3,FALSE)</f>
        <v>ACL T24 CBS - US ON THEM NSS 1210</v>
      </c>
      <c r="K150" s="2" t="s">
        <v>7</v>
      </c>
      <c r="L150" t="str">
        <f t="shared" si="4"/>
        <v>Insert into UFMT_FIELD (FORMAT_ID, FIELD_NO, F_MAC, F_KEY, F_MANDATORY, DESCRIPTION) Values ('6', '12', '0', '1', '1', 'Date and time, local transaction');</v>
      </c>
      <c r="M150" t="str">
        <f t="shared" si="5"/>
        <v>Update UFMT_FIELD SET F_MAC = '0', F_KEY = '1', F_MANDATORY = '1', DESCRIPTION = 'Date and time, local transaction' where FORMAT_ID = '6' AND FIELD_NO = '12';</v>
      </c>
    </row>
    <row r="151" spans="1:13" x14ac:dyDescent="0.35">
      <c r="A151" t="s">
        <v>26</v>
      </c>
      <c r="B151" t="s">
        <v>56</v>
      </c>
      <c r="C151" t="s">
        <v>13</v>
      </c>
      <c r="D151" t="s">
        <v>13</v>
      </c>
      <c r="E151" t="s">
        <v>13</v>
      </c>
      <c r="F151" s="2" t="s">
        <v>1490</v>
      </c>
      <c r="G151" s="2"/>
      <c r="I151" s="2"/>
      <c r="J151" t="str">
        <f>VLOOKUP(A151,UFMT_FORMAT!$A:$C,3,FALSE)</f>
        <v>ACL T24 CBS - US ON THEM NSS 1210</v>
      </c>
      <c r="K151" s="2" t="s">
        <v>7</v>
      </c>
      <c r="L151" t="str">
        <f t="shared" si="4"/>
        <v>Insert into UFMT_FIELD (FORMAT_ID, FIELD_NO, F_MAC, F_KEY, F_MANDATORY, DESCRIPTION) Values ('6', '17', '0', '0', '0', 'Date and time, local transaction');</v>
      </c>
      <c r="M151" t="str">
        <f t="shared" si="5"/>
        <v>Update UFMT_FIELD SET F_MAC = '0', F_KEY = '0', F_MANDATORY = '0', DESCRIPTION = 'Date and time, local transaction' where FORMAT_ID = '6' AND FIELD_NO = '17';</v>
      </c>
    </row>
    <row r="152" spans="1:13" x14ac:dyDescent="0.35">
      <c r="A152" t="s">
        <v>26</v>
      </c>
      <c r="B152" t="s">
        <v>77</v>
      </c>
      <c r="C152" t="s">
        <v>13</v>
      </c>
      <c r="D152" t="s">
        <v>13</v>
      </c>
      <c r="E152" t="s">
        <v>13</v>
      </c>
      <c r="F152" s="2" t="s">
        <v>1491</v>
      </c>
      <c r="G152" s="2"/>
      <c r="I152" s="2"/>
      <c r="J152" t="str">
        <f>VLOOKUP(A152,UFMT_FORMAT!$A:$C,3,FALSE)</f>
        <v>ACL T24 CBS - US ON THEM NSS 1210</v>
      </c>
      <c r="K152" s="2" t="s">
        <v>7</v>
      </c>
      <c r="L152" t="str">
        <f t="shared" si="4"/>
        <v>Insert into UFMT_FIELD (FORMAT_ID, FIELD_NO, F_MAC, F_KEY, F_MANDATORY, DESCRIPTION) Values ('6', '24', '0', '0', '0', 'Function code');</v>
      </c>
      <c r="M152" t="str">
        <f t="shared" si="5"/>
        <v>Update UFMT_FIELD SET F_MAC = '0', F_KEY = '0', F_MANDATORY = '0', DESCRIPTION = 'Function code' where FORMAT_ID = '6' AND FIELD_NO = '24';</v>
      </c>
    </row>
    <row r="153" spans="1:13" x14ac:dyDescent="0.35">
      <c r="A153" t="s">
        <v>26</v>
      </c>
      <c r="B153" t="s">
        <v>88</v>
      </c>
      <c r="C153" t="s">
        <v>13</v>
      </c>
      <c r="D153" t="s">
        <v>13</v>
      </c>
      <c r="E153" s="2" t="s">
        <v>13</v>
      </c>
      <c r="F153" s="2" t="s">
        <v>1518</v>
      </c>
      <c r="G153" s="2"/>
      <c r="I153" s="2"/>
      <c r="J153" t="str">
        <f>VLOOKUP(A153,UFMT_FORMAT!$A:$C,3,FALSE)</f>
        <v>ACL T24 CBS - US ON THEM NSS 1210</v>
      </c>
      <c r="K153" s="2" t="s">
        <v>7</v>
      </c>
      <c r="L153" t="str">
        <f t="shared" si="4"/>
        <v>Insert into UFMT_FIELD (FORMAT_ID, FIELD_NO, F_MAC, F_KEY, F_MANDATORY, DESCRIPTION) Values ('6', '28', '0', '0', '0', 'ACQ Fee');</v>
      </c>
      <c r="M153" t="str">
        <f t="shared" si="5"/>
        <v>Update UFMT_FIELD SET F_MAC = '0', F_KEY = '0', F_MANDATORY = '0', DESCRIPTION = 'ACQ Fee' where FORMAT_ID = '6' AND FIELD_NO = '28';</v>
      </c>
    </row>
    <row r="154" spans="1:13" x14ac:dyDescent="0.35">
      <c r="A154" t="s">
        <v>26</v>
      </c>
      <c r="B154" t="s">
        <v>90</v>
      </c>
      <c r="C154" t="s">
        <v>13</v>
      </c>
      <c r="D154" t="s">
        <v>13</v>
      </c>
      <c r="E154" s="2" t="s">
        <v>13</v>
      </c>
      <c r="F154" s="2" t="s">
        <v>1519</v>
      </c>
      <c r="G154" s="2"/>
      <c r="I154" s="2"/>
      <c r="J154" t="str">
        <f>VLOOKUP(A154,UFMT_FORMAT!$A:$C,3,FALSE)</f>
        <v>ACL T24 CBS - US ON THEM NSS 1210</v>
      </c>
      <c r="K154" s="2" t="s">
        <v>7</v>
      </c>
      <c r="L154" t="str">
        <f t="shared" si="4"/>
        <v>Insert into UFMT_FIELD (FORMAT_ID, FIELD_NO, F_MAC, F_KEY, F_MANDATORY, DESCRIPTION) Values ('6', '29', '0', '0', '0', 'ISS Fee');</v>
      </c>
      <c r="M154" t="str">
        <f t="shared" si="5"/>
        <v>Update UFMT_FIELD SET F_MAC = '0', F_KEY = '0', F_MANDATORY = '0', DESCRIPTION = 'ISS Fee' where FORMAT_ID = '6' AND FIELD_NO = '29';</v>
      </c>
    </row>
    <row r="155" spans="1:13" x14ac:dyDescent="0.35">
      <c r="A155" t="s">
        <v>26</v>
      </c>
      <c r="B155" t="s">
        <v>92</v>
      </c>
      <c r="C155" t="s">
        <v>13</v>
      </c>
      <c r="D155" t="s">
        <v>13</v>
      </c>
      <c r="E155" s="2" t="s">
        <v>13</v>
      </c>
      <c r="F155" s="2" t="s">
        <v>1520</v>
      </c>
      <c r="G155" s="2"/>
      <c r="I155" s="2"/>
      <c r="J155" t="str">
        <f>VLOOKUP(A155,UFMT_FORMAT!$A:$C,3,FALSE)</f>
        <v>ACL T24 CBS - US ON THEM NSS 1210</v>
      </c>
      <c r="K155" s="2" t="s">
        <v>7</v>
      </c>
      <c r="L155" t="str">
        <f t="shared" si="4"/>
        <v>Insert into UFMT_FIELD (FORMAT_ID, FIELD_NO, F_MAC, F_KEY, F_MANDATORY, DESCRIPTION) Values ('6', '30', '0', '0', '0', 'NBC Fee');</v>
      </c>
      <c r="M155" t="str">
        <f t="shared" si="5"/>
        <v>Update UFMT_FIELD SET F_MAC = '0', F_KEY = '0', F_MANDATORY = '0', DESCRIPTION = 'NBC Fee' where FORMAT_ID = '6' AND FIELD_NO = '30';</v>
      </c>
    </row>
    <row r="156" spans="1:13" x14ac:dyDescent="0.35">
      <c r="A156" t="s">
        <v>26</v>
      </c>
      <c r="B156" t="s">
        <v>95</v>
      </c>
      <c r="C156" t="s">
        <v>13</v>
      </c>
      <c r="D156" t="s">
        <v>13</v>
      </c>
      <c r="E156" t="s">
        <v>13</v>
      </c>
      <c r="F156" s="2" t="s">
        <v>1521</v>
      </c>
      <c r="G156" s="2"/>
      <c r="I156" s="2"/>
      <c r="J156" t="str">
        <f>VLOOKUP(A156,UFMT_FORMAT!$A:$C,3,FALSE)</f>
        <v>ACL T24 CBS - US ON THEM NSS 1210</v>
      </c>
      <c r="K156" s="2" t="s">
        <v>7</v>
      </c>
      <c r="L156" t="str">
        <f t="shared" si="4"/>
        <v>Insert into UFMT_FIELD (FORMAT_ID, FIELD_NO, F_MAC, F_KEY, F_MANDATORY, DESCRIPTION) Values ('6', '31', '0', '0', '0', 'BNB Fee');</v>
      </c>
      <c r="M156" t="str">
        <f t="shared" si="5"/>
        <v>Update UFMT_FIELD SET F_MAC = '0', F_KEY = '0', F_MANDATORY = '0', DESCRIPTION = 'BNB Fee' where FORMAT_ID = '6' AND FIELD_NO = '31';</v>
      </c>
    </row>
    <row r="157" spans="1:13" x14ac:dyDescent="0.35">
      <c r="A157" t="s">
        <v>26</v>
      </c>
      <c r="B157" t="s">
        <v>98</v>
      </c>
      <c r="C157" t="s">
        <v>13</v>
      </c>
      <c r="D157" t="s">
        <v>13</v>
      </c>
      <c r="E157" t="s">
        <v>12</v>
      </c>
      <c r="F157" s="2" t="s">
        <v>1492</v>
      </c>
      <c r="G157" s="2"/>
      <c r="I157" s="2"/>
      <c r="J157" t="str">
        <f>VLOOKUP(A157,UFMT_FORMAT!$A:$C,3,FALSE)</f>
        <v>ACL T24 CBS - US ON THEM NSS 1210</v>
      </c>
      <c r="K157" s="2" t="s">
        <v>7</v>
      </c>
      <c r="L157" t="str">
        <f t="shared" si="4"/>
        <v>Insert into UFMT_FIELD (FORMAT_ID, FIELD_NO, F_MAC, F_KEY, F_MANDATORY, DESCRIPTION) Values ('6', '32', '0', '0', '1', 'Acquirer institution ID');</v>
      </c>
      <c r="M157" t="str">
        <f t="shared" si="5"/>
        <v>Update UFMT_FIELD SET F_MAC = '0', F_KEY = '0', F_MANDATORY = '1', DESCRIPTION = 'Acquirer institution ID' where FORMAT_ID = '6' AND FIELD_NO = '32';</v>
      </c>
    </row>
    <row r="158" spans="1:13" x14ac:dyDescent="0.35">
      <c r="A158" t="s">
        <v>26</v>
      </c>
      <c r="B158" t="s">
        <v>101</v>
      </c>
      <c r="C158" t="s">
        <v>13</v>
      </c>
      <c r="D158" t="s">
        <v>13</v>
      </c>
      <c r="E158" t="s">
        <v>13</v>
      </c>
      <c r="F158" s="2" t="s">
        <v>1493</v>
      </c>
      <c r="G158" s="2"/>
      <c r="I158" s="2"/>
      <c r="J158" t="str">
        <f>VLOOKUP(A158,UFMT_FORMAT!$A:$C,3,FALSE)</f>
        <v>ACL T24 CBS - US ON THEM NSS 1210</v>
      </c>
      <c r="K158" s="2" t="s">
        <v>7</v>
      </c>
      <c r="L158" t="str">
        <f t="shared" si="4"/>
        <v>Insert into UFMT_FIELD (FORMAT_ID, FIELD_NO, F_MAC, F_KEY, F_MANDATORY, DESCRIPTION) Values ('6', '33', '0', '0', '0', 'Forwarding institution ID');</v>
      </c>
      <c r="M158" t="str">
        <f t="shared" si="5"/>
        <v>Update UFMT_FIELD SET F_MAC = '0', F_KEY = '0', F_MANDATORY = '0', DESCRIPTION = 'Forwarding institution ID' where FORMAT_ID = '6' AND FIELD_NO = '33';</v>
      </c>
    </row>
    <row r="159" spans="1:13" x14ac:dyDescent="0.35">
      <c r="A159" t="s">
        <v>26</v>
      </c>
      <c r="B159" t="s">
        <v>93</v>
      </c>
      <c r="C159" t="s">
        <v>13</v>
      </c>
      <c r="D159" t="s">
        <v>13</v>
      </c>
      <c r="E159" t="s">
        <v>13</v>
      </c>
      <c r="F159" s="2" t="s">
        <v>1494</v>
      </c>
      <c r="G159" s="2"/>
      <c r="I159" s="2"/>
      <c r="J159" t="str">
        <f>VLOOKUP(A159,UFMT_FORMAT!$A:$C,3,FALSE)</f>
        <v>ACL T24 CBS - US ON THEM NSS 1210</v>
      </c>
      <c r="K159" s="2" t="s">
        <v>7</v>
      </c>
      <c r="L159" t="str">
        <f t="shared" si="4"/>
        <v>Insert into UFMT_FIELD (FORMAT_ID, FIELD_NO, F_MAC, F_KEY, F_MANDATORY, DESCRIPTION) Values ('6', '35', '0', '0', '0', 'Track 2 data');</v>
      </c>
      <c r="M159" t="str">
        <f t="shared" si="5"/>
        <v>Update UFMT_FIELD SET F_MAC = '0', F_KEY = '0', F_MANDATORY = '0', DESCRIPTION = 'Track 2 data' where FORMAT_ID = '6' AND FIELD_NO = '35';</v>
      </c>
    </row>
    <row r="160" spans="1:13" x14ac:dyDescent="0.35">
      <c r="A160" t="s">
        <v>26</v>
      </c>
      <c r="B160" t="s">
        <v>99</v>
      </c>
      <c r="C160" t="s">
        <v>13</v>
      </c>
      <c r="D160" t="s">
        <v>13</v>
      </c>
      <c r="E160" t="s">
        <v>13</v>
      </c>
      <c r="F160" s="2" t="s">
        <v>1495</v>
      </c>
      <c r="G160" s="2"/>
      <c r="I160" s="2"/>
      <c r="J160" t="str">
        <f>VLOOKUP(A160,UFMT_FORMAT!$A:$C,3,FALSE)</f>
        <v>ACL T24 CBS - US ON THEM NSS 1210</v>
      </c>
      <c r="K160" s="2" t="s">
        <v>7</v>
      </c>
      <c r="L160" t="str">
        <f t="shared" si="4"/>
        <v>Insert into UFMT_FIELD (FORMAT_ID, FIELD_NO, F_MAC, F_KEY, F_MANDATORY, DESCRIPTION) Values ('6', '37', '0', '0', '0', 'Retrival reference number');</v>
      </c>
      <c r="M160" t="str">
        <f t="shared" si="5"/>
        <v>Update UFMT_FIELD SET F_MAC = '0', F_KEY = '0', F_MANDATORY = '0', DESCRIPTION = 'Retrival reference number' where FORMAT_ID = '6' AND FIELD_NO = '37';</v>
      </c>
    </row>
    <row r="161" spans="1:13" x14ac:dyDescent="0.35">
      <c r="A161" t="s">
        <v>26</v>
      </c>
      <c r="B161" t="s">
        <v>113</v>
      </c>
      <c r="C161" t="s">
        <v>13</v>
      </c>
      <c r="D161" t="s">
        <v>13</v>
      </c>
      <c r="E161" t="s">
        <v>13</v>
      </c>
      <c r="F161" s="2" t="s">
        <v>1496</v>
      </c>
      <c r="G161" s="2"/>
      <c r="I161" s="2"/>
      <c r="J161" t="str">
        <f>VLOOKUP(A161,UFMT_FORMAT!$A:$C,3,FALSE)</f>
        <v>ACL T24 CBS - US ON THEM NSS 1210</v>
      </c>
      <c r="K161" s="2" t="s">
        <v>7</v>
      </c>
      <c r="L161" t="str">
        <f t="shared" si="4"/>
        <v>Insert into UFMT_FIELD (FORMAT_ID, FIELD_NO, F_MAC, F_KEY, F_MANDATORY, DESCRIPTION) Values ('6', '38', '0', '0', '0', 'Authorization Identification Response');</v>
      </c>
      <c r="M161" t="str">
        <f t="shared" si="5"/>
        <v>Update UFMT_FIELD SET F_MAC = '0', F_KEY = '0', F_MANDATORY = '0', DESCRIPTION = 'Authorization Identification Response' where FORMAT_ID = '6' AND FIELD_NO = '38';</v>
      </c>
    </row>
    <row r="162" spans="1:13" x14ac:dyDescent="0.35">
      <c r="A162" t="s">
        <v>26</v>
      </c>
      <c r="B162" t="s">
        <v>102</v>
      </c>
      <c r="C162" t="s">
        <v>13</v>
      </c>
      <c r="D162" t="s">
        <v>13</v>
      </c>
      <c r="E162" t="s">
        <v>12</v>
      </c>
      <c r="F162" s="2" t="s">
        <v>1497</v>
      </c>
      <c r="G162" s="2"/>
      <c r="I162" s="2"/>
      <c r="J162" t="str">
        <f>VLOOKUP(A162,UFMT_FORMAT!$A:$C,3,FALSE)</f>
        <v>ACL T24 CBS - US ON THEM NSS 1210</v>
      </c>
      <c r="K162" s="2" t="s">
        <v>7</v>
      </c>
      <c r="L162" t="str">
        <f t="shared" si="4"/>
        <v>Insert into UFMT_FIELD (FORMAT_ID, FIELD_NO, F_MAC, F_KEY, F_MANDATORY, DESCRIPTION) Values ('6', '39', '0', '0', '1', 'Response code');</v>
      </c>
      <c r="M162" t="str">
        <f t="shared" si="5"/>
        <v>Update UFMT_FIELD SET F_MAC = '0', F_KEY = '0', F_MANDATORY = '1', DESCRIPTION = 'Response code' where FORMAT_ID = '6' AND FIELD_NO = '39';</v>
      </c>
    </row>
    <row r="163" spans="1:13" x14ac:dyDescent="0.35">
      <c r="A163" t="s">
        <v>26</v>
      </c>
      <c r="B163" t="s">
        <v>119</v>
      </c>
      <c r="C163" t="s">
        <v>13</v>
      </c>
      <c r="D163" t="s">
        <v>13</v>
      </c>
      <c r="E163" t="s">
        <v>12</v>
      </c>
      <c r="F163" s="2" t="s">
        <v>1498</v>
      </c>
      <c r="G163" s="2"/>
      <c r="I163" s="2"/>
      <c r="J163" t="str">
        <f>VLOOKUP(A163,UFMT_FORMAT!$A:$C,3,FALSE)</f>
        <v>ACL T24 CBS - US ON THEM NSS 1210</v>
      </c>
      <c r="K163" s="2" t="s">
        <v>7</v>
      </c>
      <c r="L163" t="str">
        <f t="shared" si="4"/>
        <v>Insert into UFMT_FIELD (FORMAT_ID, FIELD_NO, F_MAC, F_KEY, F_MANDATORY, DESCRIPTION) Values ('6', '41', '0', '0', '1', 'Card acceptor treminal ID');</v>
      </c>
      <c r="M163" t="str">
        <f t="shared" si="5"/>
        <v>Update UFMT_FIELD SET F_MAC = '0', F_KEY = '0', F_MANDATORY = '1', DESCRIPTION = 'Card acceptor treminal ID' where FORMAT_ID = '6' AND FIELD_NO = '41';</v>
      </c>
    </row>
    <row r="164" spans="1:13" x14ac:dyDescent="0.35">
      <c r="A164" t="s">
        <v>26</v>
      </c>
      <c r="B164" t="s">
        <v>122</v>
      </c>
      <c r="C164" t="s">
        <v>13</v>
      </c>
      <c r="D164" t="s">
        <v>13</v>
      </c>
      <c r="E164" t="s">
        <v>13</v>
      </c>
      <c r="F164" s="2" t="s">
        <v>1499</v>
      </c>
      <c r="G164" s="2"/>
      <c r="I164" s="2"/>
      <c r="J164" t="str">
        <f>VLOOKUP(A164,UFMT_FORMAT!$A:$C,3,FALSE)</f>
        <v>ACL T24 CBS - US ON THEM NSS 1210</v>
      </c>
      <c r="K164" s="2" t="s">
        <v>7</v>
      </c>
      <c r="L164" t="str">
        <f t="shared" si="4"/>
        <v>Insert into UFMT_FIELD (FORMAT_ID, FIELD_NO, F_MAC, F_KEY, F_MANDATORY, DESCRIPTION) Values ('6', '42', '0', '0', '0', 'Card acceptor ID');</v>
      </c>
      <c r="M164" t="str">
        <f t="shared" si="5"/>
        <v>Update UFMT_FIELD SET F_MAC = '0', F_KEY = '0', F_MANDATORY = '0', DESCRIPTION = 'Card acceptor ID' where FORMAT_ID = '6' AND FIELD_NO = '42';</v>
      </c>
    </row>
    <row r="165" spans="1:13" x14ac:dyDescent="0.35">
      <c r="A165" t="s">
        <v>26</v>
      </c>
      <c r="B165" t="s">
        <v>125</v>
      </c>
      <c r="C165" t="s">
        <v>13</v>
      </c>
      <c r="D165" t="s">
        <v>13</v>
      </c>
      <c r="E165" t="s">
        <v>13</v>
      </c>
      <c r="F165" s="2" t="s">
        <v>1500</v>
      </c>
      <c r="G165" s="2"/>
      <c r="I165" s="2"/>
      <c r="J165" t="str">
        <f>VLOOKUP(A165,UFMT_FORMAT!$A:$C,3,FALSE)</f>
        <v>ACL T24 CBS - US ON THEM NSS 1210</v>
      </c>
      <c r="K165" s="2" t="s">
        <v>7</v>
      </c>
      <c r="L165" t="str">
        <f t="shared" si="4"/>
        <v>Insert into UFMT_FIELD (FORMAT_ID, FIELD_NO, F_MAC, F_KEY, F_MANDATORY, DESCRIPTION) Values ('6', '43', '0', '0', '0', 'Card acceptor name/location');</v>
      </c>
      <c r="M165" t="str">
        <f t="shared" si="5"/>
        <v>Update UFMT_FIELD SET F_MAC = '0', F_KEY = '0', F_MANDATORY = '0', DESCRIPTION = 'Card acceptor name/location' where FORMAT_ID = '6' AND FIELD_NO = '43';</v>
      </c>
    </row>
    <row r="166" spans="1:13" x14ac:dyDescent="0.35">
      <c r="A166" t="s">
        <v>26</v>
      </c>
      <c r="B166" t="s">
        <v>45</v>
      </c>
      <c r="C166" t="s">
        <v>13</v>
      </c>
      <c r="D166" t="s">
        <v>13</v>
      </c>
      <c r="E166" t="s">
        <v>13</v>
      </c>
      <c r="F166" s="2" t="s">
        <v>1501</v>
      </c>
      <c r="G166" s="2"/>
      <c r="I166" s="2"/>
      <c r="J166" t="str">
        <f>VLOOKUP(A166,UFMT_FORMAT!$A:$C,3,FALSE)</f>
        <v>ACL T24 CBS - US ON THEM NSS 1210</v>
      </c>
      <c r="K166" s="2" t="s">
        <v>7</v>
      </c>
      <c r="L166" t="str">
        <f t="shared" si="4"/>
        <v>Insert into UFMT_FIELD (FORMAT_ID, FIELD_NO, F_MAC, F_KEY, F_MANDATORY, DESCRIPTION) Values ('6', '46', '0', '0', '0', 'Fee, amount');</v>
      </c>
      <c r="M166" t="str">
        <f t="shared" si="5"/>
        <v>Update UFMT_FIELD SET F_MAC = '0', F_KEY = '0', F_MANDATORY = '0', DESCRIPTION = 'Fee, amount' where FORMAT_ID = '6' AND FIELD_NO = '46';</v>
      </c>
    </row>
    <row r="167" spans="1:13" x14ac:dyDescent="0.35">
      <c r="A167" t="s">
        <v>26</v>
      </c>
      <c r="B167" t="s">
        <v>136</v>
      </c>
      <c r="C167" t="s">
        <v>13</v>
      </c>
      <c r="D167" t="s">
        <v>13</v>
      </c>
      <c r="E167" t="s">
        <v>13</v>
      </c>
      <c r="F167" s="2" t="s">
        <v>1502</v>
      </c>
      <c r="G167" s="2"/>
      <c r="I167" s="2"/>
      <c r="J167" t="str">
        <f>VLOOKUP(A167,UFMT_FORMAT!$A:$C,3,FALSE)</f>
        <v>ACL T24 CBS - US ON THEM NSS 1210</v>
      </c>
      <c r="K167" s="2" t="s">
        <v>7</v>
      </c>
      <c r="L167" t="str">
        <f t="shared" si="4"/>
        <v>Insert into UFMT_FIELD (FORMAT_ID, FIELD_NO, F_MAC, F_KEY, F_MANDATORY, DESCRIPTION) Values ('6', '48', '0', '0', '0', 'Additional data');</v>
      </c>
      <c r="M167" t="str">
        <f t="shared" si="5"/>
        <v>Update UFMT_FIELD SET F_MAC = '0', F_KEY = '0', F_MANDATORY = '0', DESCRIPTION = 'Additional data' where FORMAT_ID = '6' AND FIELD_NO = '48';</v>
      </c>
    </row>
    <row r="168" spans="1:13" x14ac:dyDescent="0.35">
      <c r="A168" t="s">
        <v>26</v>
      </c>
      <c r="B168" t="s">
        <v>138</v>
      </c>
      <c r="C168" t="s">
        <v>13</v>
      </c>
      <c r="D168" t="s">
        <v>13</v>
      </c>
      <c r="E168" t="s">
        <v>12</v>
      </c>
      <c r="F168" s="2" t="s">
        <v>1503</v>
      </c>
      <c r="G168" s="2"/>
      <c r="I168" s="2"/>
      <c r="J168" t="str">
        <f>VLOOKUP(A168,UFMT_FORMAT!$A:$C,3,FALSE)</f>
        <v>ACL T24 CBS - US ON THEM NSS 1210</v>
      </c>
      <c r="K168" s="2" t="s">
        <v>7</v>
      </c>
      <c r="L168" t="str">
        <f t="shared" si="4"/>
        <v>Insert into UFMT_FIELD (FORMAT_ID, FIELD_NO, F_MAC, F_KEY, F_MANDATORY, DESCRIPTION) Values ('6', '49', '0', '0', '1', 'Currency code, transaction');</v>
      </c>
      <c r="M168" t="str">
        <f t="shared" si="5"/>
        <v>Update UFMT_FIELD SET F_MAC = '0', F_KEY = '0', F_MANDATORY = '1', DESCRIPTION = 'Currency code, transaction' where FORMAT_ID = '6' AND FIELD_NO = '49';</v>
      </c>
    </row>
    <row r="169" spans="1:13" x14ac:dyDescent="0.35">
      <c r="A169" t="s">
        <v>26</v>
      </c>
      <c r="B169" t="s">
        <v>80</v>
      </c>
      <c r="C169" t="s">
        <v>13</v>
      </c>
      <c r="D169" t="s">
        <v>13</v>
      </c>
      <c r="E169" t="s">
        <v>13</v>
      </c>
      <c r="F169" s="2" t="s">
        <v>1504</v>
      </c>
      <c r="G169" s="2"/>
      <c r="I169" s="2"/>
      <c r="J169" t="str">
        <f>VLOOKUP(A169,UFMT_FORMAT!$A:$C,3,FALSE)</f>
        <v>ACL T24 CBS - US ON THEM NSS 1210</v>
      </c>
      <c r="K169" s="2" t="s">
        <v>7</v>
      </c>
      <c r="L169" t="str">
        <f t="shared" si="4"/>
        <v>Insert into UFMT_FIELD (FORMAT_ID, FIELD_NO, F_MAC, F_KEY, F_MANDATORY, DESCRIPTION) Values ('6', '50', '0', '0', '0', 'Currency code, reconcilliation');</v>
      </c>
      <c r="M169" t="str">
        <f t="shared" si="5"/>
        <v>Update UFMT_FIELD SET F_MAC = '0', F_KEY = '0', F_MANDATORY = '0', DESCRIPTION = 'Currency code, reconcilliation' where FORMAT_ID = '6' AND FIELD_NO = '50';</v>
      </c>
    </row>
    <row r="170" spans="1:13" x14ac:dyDescent="0.35">
      <c r="A170" t="s">
        <v>26</v>
      </c>
      <c r="B170" t="s">
        <v>142</v>
      </c>
      <c r="C170" t="s">
        <v>13</v>
      </c>
      <c r="D170" t="s">
        <v>13</v>
      </c>
      <c r="E170" t="s">
        <v>13</v>
      </c>
      <c r="F170" s="2" t="s">
        <v>1514</v>
      </c>
      <c r="G170" s="2"/>
      <c r="I170" s="2"/>
      <c r="J170" t="str">
        <f>VLOOKUP(A170,UFMT_FORMAT!$A:$C,3,FALSE)</f>
        <v>ACL T24 CBS - US ON THEM NSS 1210</v>
      </c>
      <c r="K170" s="2" t="s">
        <v>7</v>
      </c>
      <c r="L170" t="str">
        <f t="shared" si="4"/>
        <v>Insert into UFMT_FIELD (FORMAT_ID, FIELD_NO, F_MAC, F_KEY, F_MANDATORY, DESCRIPTION) Values ('6', '51', '0', '0', '0', 'BIN Currency code, transaction');</v>
      </c>
      <c r="M170" t="str">
        <f t="shared" si="5"/>
        <v>Update UFMT_FIELD SET F_MAC = '0', F_KEY = '0', F_MANDATORY = '0', DESCRIPTION = 'BIN Currency code, transaction' where FORMAT_ID = '6' AND FIELD_NO = '51';</v>
      </c>
    </row>
    <row r="171" spans="1:13" x14ac:dyDescent="0.35">
      <c r="A171" t="s">
        <v>26</v>
      </c>
      <c r="B171" t="s">
        <v>270</v>
      </c>
      <c r="C171" t="s">
        <v>13</v>
      </c>
      <c r="D171" t="s">
        <v>13</v>
      </c>
      <c r="E171" s="2" t="s">
        <v>13</v>
      </c>
      <c r="F171" s="2" t="s">
        <v>1506</v>
      </c>
      <c r="G171" s="2"/>
      <c r="I171" s="2"/>
      <c r="J171" t="str">
        <f>VLOOKUP(A171,UFMT_FORMAT!$A:$C,3,FALSE)</f>
        <v>ACL T24 CBS - US ON THEM NSS 1210</v>
      </c>
      <c r="K171" s="2" t="s">
        <v>7</v>
      </c>
      <c r="L171" t="str">
        <f t="shared" si="4"/>
        <v>Insert into UFMT_FIELD (FORMAT_ID, FIELD_NO, F_MAC, F_KEY, F_MANDATORY, DESCRIPTION) Values ('6', '102', '0', '0', '0', 'Account identification 1');</v>
      </c>
      <c r="M171" t="str">
        <f t="shared" si="5"/>
        <v>Update UFMT_FIELD SET F_MAC = '0', F_KEY = '0', F_MANDATORY = '0', DESCRIPTION = 'Account identification 1' where FORMAT_ID = '6' AND FIELD_NO = '102';</v>
      </c>
    </row>
    <row r="172" spans="1:13" x14ac:dyDescent="0.35">
      <c r="A172" t="s">
        <v>26</v>
      </c>
      <c r="B172" t="s">
        <v>778</v>
      </c>
      <c r="C172" t="s">
        <v>13</v>
      </c>
      <c r="D172" t="s">
        <v>13</v>
      </c>
      <c r="E172" t="s">
        <v>13</v>
      </c>
      <c r="F172" s="2" t="s">
        <v>1507</v>
      </c>
      <c r="G172" s="2"/>
      <c r="I172" s="2"/>
      <c r="J172" t="str">
        <f>VLOOKUP(A172,UFMT_FORMAT!$A:$C,3,FALSE)</f>
        <v>ACL T24 CBS - US ON THEM NSS 1210</v>
      </c>
      <c r="K172" s="2" t="s">
        <v>7</v>
      </c>
      <c r="L172" t="str">
        <f t="shared" si="4"/>
        <v>Insert into UFMT_FIELD (FORMAT_ID, FIELD_NO, F_MAC, F_KEY, F_MANDATORY, DESCRIPTION) Values ('6', '103', '0', '0', '0', 'Account identification 2');</v>
      </c>
      <c r="M172" t="str">
        <f t="shared" si="5"/>
        <v>Update UFMT_FIELD SET F_MAC = '0', F_KEY = '0', F_MANDATORY = '0', DESCRIPTION = 'Account identification 2' where FORMAT_ID = '6' AND FIELD_NO = '103';</v>
      </c>
    </row>
    <row r="173" spans="1:13" x14ac:dyDescent="0.35">
      <c r="A173" t="s">
        <v>26</v>
      </c>
      <c r="B173" t="s">
        <v>143</v>
      </c>
      <c r="C173" t="s">
        <v>13</v>
      </c>
      <c r="D173" t="s">
        <v>13</v>
      </c>
      <c r="E173" t="s">
        <v>13</v>
      </c>
      <c r="F173" s="2" t="s">
        <v>1508</v>
      </c>
      <c r="G173" s="2"/>
      <c r="I173" s="2"/>
      <c r="J173" t="str">
        <f>VLOOKUP(A173,UFMT_FORMAT!$A:$C,3,FALSE)</f>
        <v>ACL T24 CBS - US ON THEM NSS 1210</v>
      </c>
      <c r="K173" s="2" t="s">
        <v>7</v>
      </c>
      <c r="L173" t="str">
        <f t="shared" si="4"/>
        <v>Insert into UFMT_FIELD (FORMAT_ID, FIELD_NO, F_MAC, F_KEY, F_MANDATORY, DESCRIPTION) Values ('6', '123', '0', '0', '0', 'Channel ID');</v>
      </c>
      <c r="M173" t="str">
        <f t="shared" si="5"/>
        <v>Update UFMT_FIELD SET F_MAC = '0', F_KEY = '0', F_MANDATORY = '0', DESCRIPTION = 'Channel ID' where FORMAT_ID = '6' AND FIELD_NO = '123';</v>
      </c>
    </row>
    <row r="174" spans="1:13" x14ac:dyDescent="0.35">
      <c r="A174" t="s">
        <v>26</v>
      </c>
      <c r="B174" t="s">
        <v>810</v>
      </c>
      <c r="C174" t="s">
        <v>13</v>
      </c>
      <c r="D174" t="s">
        <v>13</v>
      </c>
      <c r="E174" t="s">
        <v>13</v>
      </c>
      <c r="F174" s="2" t="s">
        <v>1509</v>
      </c>
      <c r="G174" s="2"/>
      <c r="I174" s="2"/>
      <c r="J174" t="str">
        <f>VLOOKUP(A174,UFMT_FORMAT!$A:$C,3,FALSE)</f>
        <v>ACL T24 CBS - US ON THEM NSS 1210</v>
      </c>
      <c r="K174" s="2" t="s">
        <v>7</v>
      </c>
      <c r="L174" t="str">
        <f t="shared" si="4"/>
        <v>Insert into UFMT_FIELD (FORMAT_ID, FIELD_NO, F_MAC, F_KEY, F_MANDATORY, DESCRIPTION) Values ('6', '124', '0', '0', '0', 'Terminal type');</v>
      </c>
      <c r="M174" t="str">
        <f t="shared" si="5"/>
        <v>Update UFMT_FIELD SET F_MAC = '0', F_KEY = '0', F_MANDATORY = '0', DESCRIPTION = 'Terminal type' where FORMAT_ID = '6' AND FIELD_NO = '124';</v>
      </c>
    </row>
    <row r="175" spans="1:13" x14ac:dyDescent="0.35">
      <c r="A175" t="s">
        <v>26</v>
      </c>
      <c r="B175" t="s">
        <v>434</v>
      </c>
      <c r="C175" t="s">
        <v>13</v>
      </c>
      <c r="D175" t="s">
        <v>13</v>
      </c>
      <c r="E175" t="s">
        <v>13</v>
      </c>
      <c r="F175" s="2" t="s">
        <v>1510</v>
      </c>
      <c r="G175" s="2"/>
      <c r="I175" s="2"/>
      <c r="J175" t="str">
        <f>VLOOKUP(A175,UFMT_FORMAT!$A:$C,3,FALSE)</f>
        <v>ACL T24 CBS - US ON THEM NSS 1210</v>
      </c>
      <c r="K175" s="2" t="s">
        <v>7</v>
      </c>
      <c r="L175" t="str">
        <f t="shared" si="4"/>
        <v>Insert into UFMT_FIELD (FORMAT_ID, FIELD_NO, F_MAC, F_KEY, F_MANDATORY, DESCRIPTION) Values ('6', '125', '0', '0', '0', 'Mini statement data 1');</v>
      </c>
      <c r="M175" t="str">
        <f t="shared" si="5"/>
        <v>Update UFMT_FIELD SET F_MAC = '0', F_KEY = '0', F_MANDATORY = '0', DESCRIPTION = 'Mini statement data 1' where FORMAT_ID = '6' AND FIELD_NO = '125';</v>
      </c>
    </row>
    <row r="176" spans="1:13" x14ac:dyDescent="0.35">
      <c r="A176" t="s">
        <v>26</v>
      </c>
      <c r="B176" t="s">
        <v>813</v>
      </c>
      <c r="C176" t="s">
        <v>13</v>
      </c>
      <c r="D176" t="s">
        <v>13</v>
      </c>
      <c r="E176" t="s">
        <v>13</v>
      </c>
      <c r="F176" s="2" t="s">
        <v>1511</v>
      </c>
      <c r="G176" s="2"/>
      <c r="I176" s="2"/>
      <c r="J176" t="str">
        <f>VLOOKUP(A176,UFMT_FORMAT!$A:$C,3,FALSE)</f>
        <v>ACL T24 CBS - US ON THEM NSS 1210</v>
      </c>
      <c r="K176" s="2" t="s">
        <v>7</v>
      </c>
      <c r="L176" t="str">
        <f t="shared" si="4"/>
        <v>Insert into UFMT_FIELD (FORMAT_ID, FIELD_NO, F_MAC, F_KEY, F_MANDATORY, DESCRIPTION) Values ('6', '126', '0', '0', '0', 'Private field');</v>
      </c>
      <c r="M176" t="str">
        <f t="shared" si="5"/>
        <v>Update UFMT_FIELD SET F_MAC = '0', F_KEY = '0', F_MANDATORY = '0', DESCRIPTION = 'Private field' where FORMAT_ID = '6' AND FIELD_NO = '126';</v>
      </c>
    </row>
    <row r="177" spans="1:13" x14ac:dyDescent="0.35">
      <c r="A177" t="s">
        <v>26</v>
      </c>
      <c r="B177" t="s">
        <v>815</v>
      </c>
      <c r="C177" t="s">
        <v>13</v>
      </c>
      <c r="D177" t="s">
        <v>13</v>
      </c>
      <c r="E177" t="s">
        <v>13</v>
      </c>
      <c r="F177" s="2" t="s">
        <v>1512</v>
      </c>
      <c r="G177" s="2"/>
      <c r="I177" s="2"/>
      <c r="J177" t="str">
        <f>VLOOKUP(A177,UFMT_FORMAT!$A:$C,3,FALSE)</f>
        <v>ACL T24 CBS - US ON THEM NSS 1210</v>
      </c>
      <c r="K177" s="2" t="s">
        <v>7</v>
      </c>
      <c r="L177" t="str">
        <f t="shared" si="4"/>
        <v>Insert into UFMT_FIELD (FORMAT_ID, FIELD_NO, F_MAC, F_KEY, F_MANDATORY, DESCRIPTION) Values ('6', '127', '0', '0', '0', 'Mini statement data 2');</v>
      </c>
      <c r="M177" t="str">
        <f t="shared" si="5"/>
        <v>Update UFMT_FIELD SET F_MAC = '0', F_KEY = '0', F_MANDATORY = '0', DESCRIPTION = 'Mini statement data 2' where FORMAT_ID = '6' AND FIELD_NO = '127';</v>
      </c>
    </row>
    <row r="178" spans="1:13" x14ac:dyDescent="0.35">
      <c r="A178" t="s">
        <v>29</v>
      </c>
      <c r="B178" t="s">
        <v>15</v>
      </c>
      <c r="C178" t="s">
        <v>13</v>
      </c>
      <c r="D178" t="s">
        <v>12</v>
      </c>
      <c r="E178" t="s">
        <v>12</v>
      </c>
      <c r="F178" s="2" t="s">
        <v>1484</v>
      </c>
      <c r="G178" s="2"/>
      <c r="I178" s="2"/>
      <c r="J178" t="str">
        <f>VLOOKUP(A178,UFMT_FORMAT!$A:$C,3,FALSE)</f>
        <v>ACL T24 CBS - US ON THEM NSS advise 1220</v>
      </c>
      <c r="K178" s="2" t="s">
        <v>7</v>
      </c>
      <c r="L178" t="str">
        <f t="shared" si="4"/>
        <v>Insert into UFMT_FIELD (FORMAT_ID, FIELD_NO, F_MAC, F_KEY, F_MANDATORY, DESCRIPTION) Values ('7', '2', '0', '1', '1', 'PAN');</v>
      </c>
      <c r="M178" t="str">
        <f t="shared" si="5"/>
        <v>Update UFMT_FIELD SET F_MAC = '0', F_KEY = '1', F_MANDATORY = '1', DESCRIPTION = 'PAN' where FORMAT_ID = '7' AND FIELD_NO = '2';</v>
      </c>
    </row>
    <row r="179" spans="1:13" x14ac:dyDescent="0.35">
      <c r="A179" t="s">
        <v>29</v>
      </c>
      <c r="B179" t="s">
        <v>17</v>
      </c>
      <c r="C179" t="s">
        <v>13</v>
      </c>
      <c r="D179" t="s">
        <v>13</v>
      </c>
      <c r="E179" t="s">
        <v>12</v>
      </c>
      <c r="F179" s="2" t="s">
        <v>1485</v>
      </c>
      <c r="G179" s="2"/>
      <c r="I179" s="2"/>
      <c r="J179" t="str">
        <f>VLOOKUP(A179,UFMT_FORMAT!$A:$C,3,FALSE)</f>
        <v>ACL T24 CBS - US ON THEM NSS advise 1220</v>
      </c>
      <c r="K179" s="2" t="s">
        <v>7</v>
      </c>
      <c r="L179" t="str">
        <f t="shared" si="4"/>
        <v>Insert into UFMT_FIELD (FORMAT_ID, FIELD_NO, F_MAC, F_KEY, F_MANDATORY, DESCRIPTION) Values ('7', '3', '0', '0', '1', 'Processing Code');</v>
      </c>
      <c r="M179" t="str">
        <f t="shared" si="5"/>
        <v>Update UFMT_FIELD SET F_MAC = '0', F_KEY = '0', F_MANDATORY = '1', DESCRIPTION = 'Processing Code' where FORMAT_ID = '7' AND FIELD_NO = '3';</v>
      </c>
    </row>
    <row r="180" spans="1:13" x14ac:dyDescent="0.35">
      <c r="A180" t="s">
        <v>29</v>
      </c>
      <c r="B180" t="s">
        <v>20</v>
      </c>
      <c r="C180" t="s">
        <v>13</v>
      </c>
      <c r="D180" t="s">
        <v>13</v>
      </c>
      <c r="E180" t="s">
        <v>12</v>
      </c>
      <c r="F180" s="2" t="s">
        <v>1486</v>
      </c>
      <c r="G180" s="2"/>
      <c r="I180" s="2"/>
      <c r="J180" t="str">
        <f>VLOOKUP(A180,UFMT_FORMAT!$A:$C,3,FALSE)</f>
        <v>ACL T24 CBS - US ON THEM NSS advise 1220</v>
      </c>
      <c r="K180" s="2" t="s">
        <v>7</v>
      </c>
      <c r="L180" t="str">
        <f t="shared" si="4"/>
        <v>Insert into UFMT_FIELD (FORMAT_ID, FIELD_NO, F_MAC, F_KEY, F_MANDATORY, DESCRIPTION) Values ('7', '4', '0', '0', '1', 'Request Amount');</v>
      </c>
      <c r="M180" t="str">
        <f t="shared" si="5"/>
        <v>Update UFMT_FIELD SET F_MAC = '0', F_KEY = '0', F_MANDATORY = '1', DESCRIPTION = 'Request Amount' where FORMAT_ID = '7' AND FIELD_NO = '4';</v>
      </c>
    </row>
    <row r="181" spans="1:13" x14ac:dyDescent="0.35">
      <c r="A181" t="s">
        <v>29</v>
      </c>
      <c r="B181" t="s">
        <v>23</v>
      </c>
      <c r="C181" t="s">
        <v>13</v>
      </c>
      <c r="D181" t="s">
        <v>13</v>
      </c>
      <c r="E181" t="s">
        <v>12</v>
      </c>
      <c r="F181" s="2" t="s">
        <v>1516</v>
      </c>
      <c r="G181" s="2"/>
      <c r="I181" s="2"/>
      <c r="J181" t="str">
        <f>VLOOKUP(A181,UFMT_FORMAT!$A:$C,3,FALSE)</f>
        <v>ACL T24 CBS - US ON THEM NSS advise 1220</v>
      </c>
      <c r="K181" s="2" t="s">
        <v>7</v>
      </c>
      <c r="L181" t="str">
        <f t="shared" si="4"/>
        <v>Insert into UFMT_FIELD (FORMAT_ID, FIELD_NO, F_MAC, F_KEY, F_MANDATORY, DESCRIPTION) Values ('7', '5', '0', '0', '1', 'Settlement Amount');</v>
      </c>
      <c r="M181" t="str">
        <f t="shared" si="5"/>
        <v>Update UFMT_FIELD SET F_MAC = '0', F_KEY = '0', F_MANDATORY = '1', DESCRIPTION = 'Settlement Amount' where FORMAT_ID = '7' AND FIELD_NO = '5';</v>
      </c>
    </row>
    <row r="182" spans="1:13" x14ac:dyDescent="0.35">
      <c r="A182" t="s">
        <v>29</v>
      </c>
      <c r="B182" t="s">
        <v>26</v>
      </c>
      <c r="C182" t="s">
        <v>13</v>
      </c>
      <c r="D182" t="s">
        <v>13</v>
      </c>
      <c r="E182" t="s">
        <v>12</v>
      </c>
      <c r="F182" s="2" t="s">
        <v>1517</v>
      </c>
      <c r="G182" s="2"/>
      <c r="I182" s="2"/>
      <c r="J182" t="str">
        <f>VLOOKUP(A182,UFMT_FORMAT!$A:$C,3,FALSE)</f>
        <v>ACL T24 CBS - US ON THEM NSS advise 1220</v>
      </c>
      <c r="K182" s="2" t="s">
        <v>7</v>
      </c>
      <c r="L182" t="str">
        <f t="shared" si="4"/>
        <v>Insert into UFMT_FIELD (FORMAT_ID, FIELD_NO, F_MAC, F_KEY, F_MANDATORY, DESCRIPTION) Values ('7', '6', '0', '0', '1', 'Card Holder Billing Amount');</v>
      </c>
      <c r="M182" t="str">
        <f t="shared" si="5"/>
        <v>Update UFMT_FIELD SET F_MAC = '0', F_KEY = '0', F_MANDATORY = '1', DESCRIPTION = 'Card Holder Billing Amount' where FORMAT_ID = '7' AND FIELD_NO = '6';</v>
      </c>
    </row>
    <row r="183" spans="1:13" x14ac:dyDescent="0.35">
      <c r="A183" t="s">
        <v>29</v>
      </c>
      <c r="B183" t="s">
        <v>35</v>
      </c>
      <c r="C183" t="s">
        <v>13</v>
      </c>
      <c r="D183" t="s">
        <v>13</v>
      </c>
      <c r="E183" t="s">
        <v>13</v>
      </c>
      <c r="F183" s="2" t="s">
        <v>1488</v>
      </c>
      <c r="G183" s="2"/>
      <c r="I183" s="2"/>
      <c r="J183" t="str">
        <f>VLOOKUP(A183,UFMT_FORMAT!$A:$C,3,FALSE)</f>
        <v>ACL T24 CBS - US ON THEM NSS advise 1220</v>
      </c>
      <c r="K183" s="2" t="s">
        <v>7</v>
      </c>
      <c r="L183" t="str">
        <f t="shared" si="4"/>
        <v>Insert into UFMT_FIELD (FORMAT_ID, FIELD_NO, F_MAC, F_KEY, F_MANDATORY, DESCRIPTION) Values ('7', '9', '0', '0', '0', 'Conversion rate, reconciliation');</v>
      </c>
      <c r="M183" t="str">
        <f t="shared" si="5"/>
        <v>Update UFMT_FIELD SET F_MAC = '0', F_KEY = '0', F_MANDATORY = '0', DESCRIPTION = 'Conversion rate, reconciliation' where FORMAT_ID = '7' AND FIELD_NO = '9';</v>
      </c>
    </row>
    <row r="184" spans="1:13" x14ac:dyDescent="0.35">
      <c r="A184" t="s">
        <v>29</v>
      </c>
      <c r="B184" t="s">
        <v>40</v>
      </c>
      <c r="C184" t="s">
        <v>13</v>
      </c>
      <c r="D184" t="s">
        <v>12</v>
      </c>
      <c r="E184" t="s">
        <v>12</v>
      </c>
      <c r="F184" s="2" t="s">
        <v>1489</v>
      </c>
      <c r="G184" s="2"/>
      <c r="I184" s="2"/>
      <c r="J184" t="str">
        <f>VLOOKUP(A184,UFMT_FORMAT!$A:$C,3,FALSE)</f>
        <v>ACL T24 CBS - US ON THEM NSS advise 1220</v>
      </c>
      <c r="K184" s="2" t="s">
        <v>7</v>
      </c>
      <c r="L184" t="str">
        <f t="shared" si="4"/>
        <v>Insert into UFMT_FIELD (FORMAT_ID, FIELD_NO, F_MAC, F_KEY, F_MANDATORY, DESCRIPTION) Values ('7', '11', '0', '1', '1', 'System Trace Audit Number');</v>
      </c>
      <c r="M184" t="str">
        <f t="shared" si="5"/>
        <v>Update UFMT_FIELD SET F_MAC = '0', F_KEY = '1', F_MANDATORY = '1', DESCRIPTION = 'System Trace Audit Number' where FORMAT_ID = '7' AND FIELD_NO = '11';</v>
      </c>
    </row>
    <row r="185" spans="1:13" x14ac:dyDescent="0.35">
      <c r="A185" t="s">
        <v>29</v>
      </c>
      <c r="B185" t="s">
        <v>42</v>
      </c>
      <c r="C185" t="s">
        <v>13</v>
      </c>
      <c r="D185" t="s">
        <v>12</v>
      </c>
      <c r="E185" t="s">
        <v>12</v>
      </c>
      <c r="F185" s="2" t="s">
        <v>1490</v>
      </c>
      <c r="G185" s="2"/>
      <c r="I185" s="2"/>
      <c r="J185" t="str">
        <f>VLOOKUP(A185,UFMT_FORMAT!$A:$C,3,FALSE)</f>
        <v>ACL T24 CBS - US ON THEM NSS advise 1220</v>
      </c>
      <c r="K185" s="2" t="s">
        <v>7</v>
      </c>
      <c r="L185" t="str">
        <f t="shared" si="4"/>
        <v>Insert into UFMT_FIELD (FORMAT_ID, FIELD_NO, F_MAC, F_KEY, F_MANDATORY, DESCRIPTION) Values ('7', '12', '0', '1', '1', 'Date and time, local transaction');</v>
      </c>
      <c r="M185" t="str">
        <f t="shared" si="5"/>
        <v>Update UFMT_FIELD SET F_MAC = '0', F_KEY = '1', F_MANDATORY = '1', DESCRIPTION = 'Date and time, local transaction' where FORMAT_ID = '7' AND FIELD_NO = '12';</v>
      </c>
    </row>
    <row r="186" spans="1:13" x14ac:dyDescent="0.35">
      <c r="A186" t="s">
        <v>29</v>
      </c>
      <c r="B186" t="s">
        <v>56</v>
      </c>
      <c r="C186" t="s">
        <v>13</v>
      </c>
      <c r="D186" t="s">
        <v>13</v>
      </c>
      <c r="E186" t="s">
        <v>12</v>
      </c>
      <c r="F186" s="2" t="s">
        <v>1490</v>
      </c>
      <c r="G186" s="2"/>
      <c r="I186" s="2"/>
      <c r="J186" t="str">
        <f>VLOOKUP(A186,UFMT_FORMAT!$A:$C,3,FALSE)</f>
        <v>ACL T24 CBS - US ON THEM NSS advise 1220</v>
      </c>
      <c r="K186" s="2" t="s">
        <v>7</v>
      </c>
      <c r="L186" t="str">
        <f t="shared" si="4"/>
        <v>Insert into UFMT_FIELD (FORMAT_ID, FIELD_NO, F_MAC, F_KEY, F_MANDATORY, DESCRIPTION) Values ('7', '17', '0', '0', '1', 'Date and time, local transaction');</v>
      </c>
      <c r="M186" t="str">
        <f t="shared" si="5"/>
        <v>Update UFMT_FIELD SET F_MAC = '0', F_KEY = '0', F_MANDATORY = '1', DESCRIPTION = 'Date and time, local transaction' where FORMAT_ID = '7' AND FIELD_NO = '17';</v>
      </c>
    </row>
    <row r="187" spans="1:13" x14ac:dyDescent="0.35">
      <c r="A187" t="s">
        <v>29</v>
      </c>
      <c r="B187" t="s">
        <v>77</v>
      </c>
      <c r="C187" t="s">
        <v>13</v>
      </c>
      <c r="D187" t="s">
        <v>13</v>
      </c>
      <c r="E187" t="s">
        <v>12</v>
      </c>
      <c r="F187" s="2" t="s">
        <v>1491</v>
      </c>
      <c r="G187" s="2"/>
      <c r="I187" s="2"/>
      <c r="J187" t="str">
        <f>VLOOKUP(A187,UFMT_FORMAT!$A:$C,3,FALSE)</f>
        <v>ACL T24 CBS - US ON THEM NSS advise 1220</v>
      </c>
      <c r="K187" s="2" t="s">
        <v>7</v>
      </c>
      <c r="L187" t="str">
        <f t="shared" si="4"/>
        <v>Insert into UFMT_FIELD (FORMAT_ID, FIELD_NO, F_MAC, F_KEY, F_MANDATORY, DESCRIPTION) Values ('7', '24', '0', '0', '1', 'Function code');</v>
      </c>
      <c r="M187" t="str">
        <f t="shared" si="5"/>
        <v>Update UFMT_FIELD SET F_MAC = '0', F_KEY = '0', F_MANDATORY = '1', DESCRIPTION = 'Function code' where FORMAT_ID = '7' AND FIELD_NO = '24';</v>
      </c>
    </row>
    <row r="188" spans="1:13" x14ac:dyDescent="0.35">
      <c r="A188" t="s">
        <v>29</v>
      </c>
      <c r="B188" t="s">
        <v>88</v>
      </c>
      <c r="C188" t="s">
        <v>13</v>
      </c>
      <c r="D188" t="s">
        <v>13</v>
      </c>
      <c r="E188" t="s">
        <v>12</v>
      </c>
      <c r="F188" s="2" t="s">
        <v>1518</v>
      </c>
      <c r="G188" s="2"/>
      <c r="I188" s="2"/>
      <c r="J188" t="str">
        <f>VLOOKUP(A188,UFMT_FORMAT!$A:$C,3,FALSE)</f>
        <v>ACL T24 CBS - US ON THEM NSS advise 1220</v>
      </c>
      <c r="K188" s="2" t="s">
        <v>7</v>
      </c>
      <c r="L188" t="str">
        <f t="shared" si="4"/>
        <v>Insert into UFMT_FIELD (FORMAT_ID, FIELD_NO, F_MAC, F_KEY, F_MANDATORY, DESCRIPTION) Values ('7', '28', '0', '0', '1', 'ACQ Fee');</v>
      </c>
      <c r="M188" t="str">
        <f t="shared" si="5"/>
        <v>Update UFMT_FIELD SET F_MAC = '0', F_KEY = '0', F_MANDATORY = '1', DESCRIPTION = 'ACQ Fee' where FORMAT_ID = '7' AND FIELD_NO = '28';</v>
      </c>
    </row>
    <row r="189" spans="1:13" x14ac:dyDescent="0.35">
      <c r="A189" t="s">
        <v>29</v>
      </c>
      <c r="B189" t="s">
        <v>90</v>
      </c>
      <c r="C189" t="s">
        <v>13</v>
      </c>
      <c r="D189" t="s">
        <v>13</v>
      </c>
      <c r="E189" t="s">
        <v>12</v>
      </c>
      <c r="F189" s="2" t="s">
        <v>1519</v>
      </c>
      <c r="G189" s="2"/>
      <c r="I189" s="2"/>
      <c r="J189" t="str">
        <f>VLOOKUP(A189,UFMT_FORMAT!$A:$C,3,FALSE)</f>
        <v>ACL T24 CBS - US ON THEM NSS advise 1220</v>
      </c>
      <c r="K189" s="2" t="s">
        <v>7</v>
      </c>
      <c r="L189" t="str">
        <f t="shared" si="4"/>
        <v>Insert into UFMT_FIELD (FORMAT_ID, FIELD_NO, F_MAC, F_KEY, F_MANDATORY, DESCRIPTION) Values ('7', '29', '0', '0', '1', 'ISS Fee');</v>
      </c>
      <c r="M189" t="str">
        <f t="shared" si="5"/>
        <v>Update UFMT_FIELD SET F_MAC = '0', F_KEY = '0', F_MANDATORY = '1', DESCRIPTION = 'ISS Fee' where FORMAT_ID = '7' AND FIELD_NO = '29';</v>
      </c>
    </row>
    <row r="190" spans="1:13" x14ac:dyDescent="0.35">
      <c r="A190" t="s">
        <v>29</v>
      </c>
      <c r="B190" t="s">
        <v>92</v>
      </c>
      <c r="C190" t="s">
        <v>13</v>
      </c>
      <c r="D190" t="s">
        <v>13</v>
      </c>
      <c r="E190" t="s">
        <v>12</v>
      </c>
      <c r="F190" s="2" t="s">
        <v>1520</v>
      </c>
      <c r="G190" s="2"/>
      <c r="I190" s="2"/>
      <c r="J190" t="str">
        <f>VLOOKUP(A190,UFMT_FORMAT!$A:$C,3,FALSE)</f>
        <v>ACL T24 CBS - US ON THEM NSS advise 1220</v>
      </c>
      <c r="K190" s="2" t="s">
        <v>7</v>
      </c>
      <c r="L190" t="str">
        <f t="shared" si="4"/>
        <v>Insert into UFMT_FIELD (FORMAT_ID, FIELD_NO, F_MAC, F_KEY, F_MANDATORY, DESCRIPTION) Values ('7', '30', '0', '0', '1', 'NBC Fee');</v>
      </c>
      <c r="M190" t="str">
        <f t="shared" si="5"/>
        <v>Update UFMT_FIELD SET F_MAC = '0', F_KEY = '0', F_MANDATORY = '1', DESCRIPTION = 'NBC Fee' where FORMAT_ID = '7' AND FIELD_NO = '30';</v>
      </c>
    </row>
    <row r="191" spans="1:13" x14ac:dyDescent="0.35">
      <c r="A191" t="s">
        <v>29</v>
      </c>
      <c r="B191" t="s">
        <v>95</v>
      </c>
      <c r="C191" t="s">
        <v>13</v>
      </c>
      <c r="D191" t="s">
        <v>13</v>
      </c>
      <c r="E191" t="s">
        <v>13</v>
      </c>
      <c r="F191" s="2" t="s">
        <v>1521</v>
      </c>
      <c r="G191" s="2"/>
      <c r="I191" s="2"/>
      <c r="J191" t="str">
        <f>VLOOKUP(A191,UFMT_FORMAT!$A:$C,3,FALSE)</f>
        <v>ACL T24 CBS - US ON THEM NSS advise 1220</v>
      </c>
      <c r="K191" s="2" t="s">
        <v>7</v>
      </c>
      <c r="L191" t="str">
        <f t="shared" si="4"/>
        <v>Insert into UFMT_FIELD (FORMAT_ID, FIELD_NO, F_MAC, F_KEY, F_MANDATORY, DESCRIPTION) Values ('7', '31', '0', '0', '0', 'BNB Fee');</v>
      </c>
      <c r="M191" t="str">
        <f t="shared" si="5"/>
        <v>Update UFMT_FIELD SET F_MAC = '0', F_KEY = '0', F_MANDATORY = '0', DESCRIPTION = 'BNB Fee' where FORMAT_ID = '7' AND FIELD_NO = '31';</v>
      </c>
    </row>
    <row r="192" spans="1:13" x14ac:dyDescent="0.35">
      <c r="A192" t="s">
        <v>29</v>
      </c>
      <c r="B192" t="s">
        <v>98</v>
      </c>
      <c r="C192" t="s">
        <v>13</v>
      </c>
      <c r="D192" t="s">
        <v>13</v>
      </c>
      <c r="E192" t="s">
        <v>12</v>
      </c>
      <c r="F192" s="2" t="s">
        <v>1492</v>
      </c>
      <c r="G192" s="2"/>
      <c r="I192" s="2"/>
      <c r="J192" t="str">
        <f>VLOOKUP(A192,UFMT_FORMAT!$A:$C,3,FALSE)</f>
        <v>ACL T24 CBS - US ON THEM NSS advise 1220</v>
      </c>
      <c r="K192" s="2" t="s">
        <v>7</v>
      </c>
      <c r="L192" t="str">
        <f t="shared" si="4"/>
        <v>Insert into UFMT_FIELD (FORMAT_ID, FIELD_NO, F_MAC, F_KEY, F_MANDATORY, DESCRIPTION) Values ('7', '32', '0', '0', '1', 'Acquirer institution ID');</v>
      </c>
      <c r="M192" t="str">
        <f t="shared" si="5"/>
        <v>Update UFMT_FIELD SET F_MAC = '0', F_KEY = '0', F_MANDATORY = '1', DESCRIPTION = 'Acquirer institution ID' where FORMAT_ID = '7' AND FIELD_NO = '32';</v>
      </c>
    </row>
    <row r="193" spans="1:13" x14ac:dyDescent="0.35">
      <c r="A193" t="s">
        <v>29</v>
      </c>
      <c r="B193" t="s">
        <v>101</v>
      </c>
      <c r="C193" t="s">
        <v>13</v>
      </c>
      <c r="D193" t="s">
        <v>13</v>
      </c>
      <c r="E193" t="s">
        <v>13</v>
      </c>
      <c r="F193" s="2" t="s">
        <v>1493</v>
      </c>
      <c r="G193" s="2"/>
      <c r="I193" s="2"/>
      <c r="J193" t="str">
        <f>VLOOKUP(A193,UFMT_FORMAT!$A:$C,3,FALSE)</f>
        <v>ACL T24 CBS - US ON THEM NSS advise 1220</v>
      </c>
      <c r="K193" s="2" t="s">
        <v>7</v>
      </c>
      <c r="L193" t="str">
        <f t="shared" si="4"/>
        <v>Insert into UFMT_FIELD (FORMAT_ID, FIELD_NO, F_MAC, F_KEY, F_MANDATORY, DESCRIPTION) Values ('7', '33', '0', '0', '0', 'Forwarding institution ID');</v>
      </c>
      <c r="M193" t="str">
        <f t="shared" si="5"/>
        <v>Update UFMT_FIELD SET F_MAC = '0', F_KEY = '0', F_MANDATORY = '0', DESCRIPTION = 'Forwarding institution ID' where FORMAT_ID = '7' AND FIELD_NO = '33';</v>
      </c>
    </row>
    <row r="194" spans="1:13" x14ac:dyDescent="0.35">
      <c r="A194" t="s">
        <v>29</v>
      </c>
      <c r="B194" t="s">
        <v>93</v>
      </c>
      <c r="C194" t="s">
        <v>13</v>
      </c>
      <c r="D194" t="s">
        <v>13</v>
      </c>
      <c r="E194" t="s">
        <v>13</v>
      </c>
      <c r="F194" s="2" t="s">
        <v>1494</v>
      </c>
      <c r="G194" s="2"/>
      <c r="I194" s="2"/>
      <c r="J194" t="str">
        <f>VLOOKUP(A194,UFMT_FORMAT!$A:$C,3,FALSE)</f>
        <v>ACL T24 CBS - US ON THEM NSS advise 1220</v>
      </c>
      <c r="K194" s="2" t="s">
        <v>7</v>
      </c>
      <c r="L194" t="str">
        <f t="shared" si="4"/>
        <v>Insert into UFMT_FIELD (FORMAT_ID, FIELD_NO, F_MAC, F_KEY, F_MANDATORY, DESCRIPTION) Values ('7', '35', '0', '0', '0', 'Track 2 data');</v>
      </c>
      <c r="M194" t="str">
        <f t="shared" si="5"/>
        <v>Update UFMT_FIELD SET F_MAC = '0', F_KEY = '0', F_MANDATORY = '0', DESCRIPTION = 'Track 2 data' where FORMAT_ID = '7' AND FIELD_NO = '35';</v>
      </c>
    </row>
    <row r="195" spans="1:13" x14ac:dyDescent="0.35">
      <c r="A195" t="s">
        <v>29</v>
      </c>
      <c r="B195" t="s">
        <v>99</v>
      </c>
      <c r="C195" t="s">
        <v>13</v>
      </c>
      <c r="D195" t="s">
        <v>13</v>
      </c>
      <c r="E195" t="s">
        <v>12</v>
      </c>
      <c r="F195" s="2" t="s">
        <v>1495</v>
      </c>
      <c r="G195" s="2"/>
      <c r="I195" s="2"/>
      <c r="J195" t="str">
        <f>VLOOKUP(A195,UFMT_FORMAT!$A:$C,3,FALSE)</f>
        <v>ACL T24 CBS - US ON THEM NSS advise 1220</v>
      </c>
      <c r="K195" s="2" t="s">
        <v>7</v>
      </c>
      <c r="L195" t="str">
        <f t="shared" si="4"/>
        <v>Insert into UFMT_FIELD (FORMAT_ID, FIELD_NO, F_MAC, F_KEY, F_MANDATORY, DESCRIPTION) Values ('7', '37', '0', '0', '1', 'Retrival reference number');</v>
      </c>
      <c r="M195" t="str">
        <f t="shared" si="5"/>
        <v>Update UFMT_FIELD SET F_MAC = '0', F_KEY = '0', F_MANDATORY = '1', DESCRIPTION = 'Retrival reference number' where FORMAT_ID = '7' AND FIELD_NO = '37';</v>
      </c>
    </row>
    <row r="196" spans="1:13" x14ac:dyDescent="0.35">
      <c r="A196" t="s">
        <v>29</v>
      </c>
      <c r="B196" t="s">
        <v>119</v>
      </c>
      <c r="C196" t="s">
        <v>13</v>
      </c>
      <c r="D196" t="s">
        <v>13</v>
      </c>
      <c r="E196" t="s">
        <v>12</v>
      </c>
      <c r="F196" s="2" t="s">
        <v>1498</v>
      </c>
      <c r="G196" s="2"/>
      <c r="I196" s="2"/>
      <c r="J196" t="str">
        <f>VLOOKUP(A196,UFMT_FORMAT!$A:$C,3,FALSE)</f>
        <v>ACL T24 CBS - US ON THEM NSS advise 1220</v>
      </c>
      <c r="K196" s="2" t="s">
        <v>7</v>
      </c>
      <c r="L196" t="str">
        <f t="shared" ref="L196:L259" si="6">"Insert into UFMT_FIELD (FORMAT_ID, FIELD_NO, F_MAC, F_KEY, F_MANDATORY, DESCRIPTION) Values ('"&amp;A196&amp;"', '"&amp;B196&amp;"', '"&amp;C196&amp;"', '"&amp;D196&amp;"', '"&amp;E196&amp;"', '"&amp;F196&amp;"');"</f>
        <v>Insert into UFMT_FIELD (FORMAT_ID, FIELD_NO, F_MAC, F_KEY, F_MANDATORY, DESCRIPTION) Values ('7', '41', '0', '0', '1', 'Card acceptor treminal ID');</v>
      </c>
      <c r="M196" t="str">
        <f t="shared" ref="M196:M259" si="7">"Update UFMT_FIELD SET F_MAC = '"&amp;C196&amp;"', F_KEY = '"&amp;D196&amp;"', F_MANDATORY = '"&amp;E196&amp;"', DESCRIPTION = '"&amp;F196&amp;"' where FORMAT_ID = '"&amp;A196&amp;"' AND FIELD_NO = '"&amp;B196&amp;"';"</f>
        <v>Update UFMT_FIELD SET F_MAC = '0', F_KEY = '0', F_MANDATORY = '1', DESCRIPTION = 'Card acceptor treminal ID' where FORMAT_ID = '7' AND FIELD_NO = '41';</v>
      </c>
    </row>
    <row r="197" spans="1:13" x14ac:dyDescent="0.35">
      <c r="A197" t="s">
        <v>29</v>
      </c>
      <c r="B197" t="s">
        <v>122</v>
      </c>
      <c r="C197" t="s">
        <v>13</v>
      </c>
      <c r="D197" t="s">
        <v>13</v>
      </c>
      <c r="E197" t="s">
        <v>13</v>
      </c>
      <c r="F197" s="2" t="s">
        <v>1499</v>
      </c>
      <c r="G197" s="2"/>
      <c r="I197" s="2"/>
      <c r="J197" t="str">
        <f>VLOOKUP(A197,UFMT_FORMAT!$A:$C,3,FALSE)</f>
        <v>ACL T24 CBS - US ON THEM NSS advise 1220</v>
      </c>
      <c r="K197" s="2" t="s">
        <v>7</v>
      </c>
      <c r="L197" t="str">
        <f t="shared" si="6"/>
        <v>Insert into UFMT_FIELD (FORMAT_ID, FIELD_NO, F_MAC, F_KEY, F_MANDATORY, DESCRIPTION) Values ('7', '42', '0', '0', '0', 'Card acceptor ID');</v>
      </c>
      <c r="M197" t="str">
        <f t="shared" si="7"/>
        <v>Update UFMT_FIELD SET F_MAC = '0', F_KEY = '0', F_MANDATORY = '0', DESCRIPTION = 'Card acceptor ID' where FORMAT_ID = '7' AND FIELD_NO = '42';</v>
      </c>
    </row>
    <row r="198" spans="1:13" x14ac:dyDescent="0.35">
      <c r="A198" t="s">
        <v>29</v>
      </c>
      <c r="B198" t="s">
        <v>125</v>
      </c>
      <c r="C198" t="s">
        <v>13</v>
      </c>
      <c r="D198" t="s">
        <v>13</v>
      </c>
      <c r="E198" t="s">
        <v>12</v>
      </c>
      <c r="F198" s="2" t="s">
        <v>1500</v>
      </c>
      <c r="G198" s="2"/>
      <c r="I198" s="2"/>
      <c r="J198" t="str">
        <f>VLOOKUP(A198,UFMT_FORMAT!$A:$C,3,FALSE)</f>
        <v>ACL T24 CBS - US ON THEM NSS advise 1220</v>
      </c>
      <c r="K198" s="2" t="s">
        <v>7</v>
      </c>
      <c r="L198" t="str">
        <f t="shared" si="6"/>
        <v>Insert into UFMT_FIELD (FORMAT_ID, FIELD_NO, F_MAC, F_KEY, F_MANDATORY, DESCRIPTION) Values ('7', '43', '0', '0', '1', 'Card acceptor name/location');</v>
      </c>
      <c r="M198" t="str">
        <f t="shared" si="7"/>
        <v>Update UFMT_FIELD SET F_MAC = '0', F_KEY = '0', F_MANDATORY = '1', DESCRIPTION = 'Card acceptor name/location' where FORMAT_ID = '7' AND FIELD_NO = '43';</v>
      </c>
    </row>
    <row r="199" spans="1:13" x14ac:dyDescent="0.35">
      <c r="A199" t="s">
        <v>29</v>
      </c>
      <c r="B199" t="s">
        <v>138</v>
      </c>
      <c r="C199" t="s">
        <v>13</v>
      </c>
      <c r="D199" t="s">
        <v>13</v>
      </c>
      <c r="E199" t="s">
        <v>12</v>
      </c>
      <c r="F199" s="2" t="s">
        <v>1503</v>
      </c>
      <c r="G199" s="2"/>
      <c r="I199" s="2"/>
      <c r="J199" t="str">
        <f>VLOOKUP(A199,UFMT_FORMAT!$A:$C,3,FALSE)</f>
        <v>ACL T24 CBS - US ON THEM NSS advise 1220</v>
      </c>
      <c r="K199" s="2" t="s">
        <v>7</v>
      </c>
      <c r="L199" t="str">
        <f t="shared" si="6"/>
        <v>Insert into UFMT_FIELD (FORMAT_ID, FIELD_NO, F_MAC, F_KEY, F_MANDATORY, DESCRIPTION) Values ('7', '49', '0', '0', '1', 'Currency code, transaction');</v>
      </c>
      <c r="M199" t="str">
        <f t="shared" si="7"/>
        <v>Update UFMT_FIELD SET F_MAC = '0', F_KEY = '0', F_MANDATORY = '1', DESCRIPTION = 'Currency code, transaction' where FORMAT_ID = '7' AND FIELD_NO = '49';</v>
      </c>
    </row>
    <row r="200" spans="1:13" x14ac:dyDescent="0.35">
      <c r="A200" t="s">
        <v>29</v>
      </c>
      <c r="B200" t="s">
        <v>80</v>
      </c>
      <c r="C200" t="s">
        <v>13</v>
      </c>
      <c r="D200" t="s">
        <v>13</v>
      </c>
      <c r="E200" t="s">
        <v>13</v>
      </c>
      <c r="F200" s="2" t="s">
        <v>1504</v>
      </c>
      <c r="G200" s="2"/>
      <c r="I200" s="2"/>
      <c r="J200" t="str">
        <f>VLOOKUP(A200,UFMT_FORMAT!$A:$C,3,FALSE)</f>
        <v>ACL T24 CBS - US ON THEM NSS advise 1220</v>
      </c>
      <c r="K200" s="2" t="s">
        <v>7</v>
      </c>
      <c r="L200" t="str">
        <f t="shared" si="6"/>
        <v>Insert into UFMT_FIELD (FORMAT_ID, FIELD_NO, F_MAC, F_KEY, F_MANDATORY, DESCRIPTION) Values ('7', '50', '0', '0', '0', 'Currency code, reconcilliation');</v>
      </c>
      <c r="M200" t="str">
        <f t="shared" si="7"/>
        <v>Update UFMT_FIELD SET F_MAC = '0', F_KEY = '0', F_MANDATORY = '0', DESCRIPTION = 'Currency code, reconcilliation' where FORMAT_ID = '7' AND FIELD_NO = '50';</v>
      </c>
    </row>
    <row r="201" spans="1:13" x14ac:dyDescent="0.35">
      <c r="A201" t="s">
        <v>29</v>
      </c>
      <c r="B201" t="s">
        <v>142</v>
      </c>
      <c r="C201" t="s">
        <v>13</v>
      </c>
      <c r="D201" t="s">
        <v>13</v>
      </c>
      <c r="E201" t="s">
        <v>13</v>
      </c>
      <c r="F201" s="2" t="s">
        <v>1514</v>
      </c>
      <c r="G201" s="2"/>
      <c r="I201" s="2"/>
      <c r="J201" t="str">
        <f>VLOOKUP(A201,UFMT_FORMAT!$A:$C,3,FALSE)</f>
        <v>ACL T24 CBS - US ON THEM NSS advise 1220</v>
      </c>
      <c r="K201" s="2" t="s">
        <v>7</v>
      </c>
      <c r="L201" t="str">
        <f t="shared" si="6"/>
        <v>Insert into UFMT_FIELD (FORMAT_ID, FIELD_NO, F_MAC, F_KEY, F_MANDATORY, DESCRIPTION) Values ('7', '51', '0', '0', '0', 'BIN Currency code, transaction');</v>
      </c>
      <c r="M201" t="str">
        <f t="shared" si="7"/>
        <v>Update UFMT_FIELD SET F_MAC = '0', F_KEY = '0', F_MANDATORY = '0', DESCRIPTION = 'BIN Currency code, transaction' where FORMAT_ID = '7' AND FIELD_NO = '51';</v>
      </c>
    </row>
    <row r="202" spans="1:13" x14ac:dyDescent="0.35">
      <c r="A202" t="s">
        <v>29</v>
      </c>
      <c r="B202" t="s">
        <v>270</v>
      </c>
      <c r="C202" t="s">
        <v>13</v>
      </c>
      <c r="D202" t="s">
        <v>13</v>
      </c>
      <c r="E202" t="s">
        <v>12</v>
      </c>
      <c r="F202" s="2" t="s">
        <v>1506</v>
      </c>
      <c r="G202" s="2"/>
      <c r="I202" s="2"/>
      <c r="J202" t="str">
        <f>VLOOKUP(A202,UFMT_FORMAT!$A:$C,3,FALSE)</f>
        <v>ACL T24 CBS - US ON THEM NSS advise 1220</v>
      </c>
      <c r="K202" s="2" t="s">
        <v>7</v>
      </c>
      <c r="L202" t="str">
        <f t="shared" si="6"/>
        <v>Insert into UFMT_FIELD (FORMAT_ID, FIELD_NO, F_MAC, F_KEY, F_MANDATORY, DESCRIPTION) Values ('7', '102', '0', '0', '1', 'Account identification 1');</v>
      </c>
      <c r="M202" t="str">
        <f t="shared" si="7"/>
        <v>Update UFMT_FIELD SET F_MAC = '0', F_KEY = '0', F_MANDATORY = '1', DESCRIPTION = 'Account identification 1' where FORMAT_ID = '7' AND FIELD_NO = '102';</v>
      </c>
    </row>
    <row r="203" spans="1:13" x14ac:dyDescent="0.35">
      <c r="A203" t="s">
        <v>29</v>
      </c>
      <c r="B203" t="s">
        <v>778</v>
      </c>
      <c r="C203" t="s">
        <v>13</v>
      </c>
      <c r="D203" t="s">
        <v>13</v>
      </c>
      <c r="E203" t="s">
        <v>13</v>
      </c>
      <c r="F203" s="2" t="s">
        <v>1507</v>
      </c>
      <c r="G203" s="2"/>
      <c r="I203" s="2"/>
      <c r="J203" t="str">
        <f>VLOOKUP(A203,UFMT_FORMAT!$A:$C,3,FALSE)</f>
        <v>ACL T24 CBS - US ON THEM NSS advise 1220</v>
      </c>
      <c r="K203" s="2" t="s">
        <v>7</v>
      </c>
      <c r="L203" t="str">
        <f t="shared" si="6"/>
        <v>Insert into UFMT_FIELD (FORMAT_ID, FIELD_NO, F_MAC, F_KEY, F_MANDATORY, DESCRIPTION) Values ('7', '103', '0', '0', '0', 'Account identification 2');</v>
      </c>
      <c r="M203" t="str">
        <f t="shared" si="7"/>
        <v>Update UFMT_FIELD SET F_MAC = '0', F_KEY = '0', F_MANDATORY = '0', DESCRIPTION = 'Account identification 2' where FORMAT_ID = '7' AND FIELD_NO = '103';</v>
      </c>
    </row>
    <row r="204" spans="1:13" x14ac:dyDescent="0.35">
      <c r="A204" t="s">
        <v>29</v>
      </c>
      <c r="B204" t="s">
        <v>143</v>
      </c>
      <c r="C204" t="s">
        <v>13</v>
      </c>
      <c r="D204" t="s">
        <v>13</v>
      </c>
      <c r="E204" t="s">
        <v>12</v>
      </c>
      <c r="F204" s="2" t="s">
        <v>1508</v>
      </c>
      <c r="G204" s="2"/>
      <c r="I204" s="2"/>
      <c r="J204" t="str">
        <f>VLOOKUP(A204,UFMT_FORMAT!$A:$C,3,FALSE)</f>
        <v>ACL T24 CBS - US ON THEM NSS advise 1220</v>
      </c>
      <c r="K204" s="2" t="s">
        <v>7</v>
      </c>
      <c r="L204" t="str">
        <f t="shared" si="6"/>
        <v>Insert into UFMT_FIELD (FORMAT_ID, FIELD_NO, F_MAC, F_KEY, F_MANDATORY, DESCRIPTION) Values ('7', '123', '0', '0', '1', 'Channel ID');</v>
      </c>
      <c r="M204" t="str">
        <f t="shared" si="7"/>
        <v>Update UFMT_FIELD SET F_MAC = '0', F_KEY = '0', F_MANDATORY = '1', DESCRIPTION = 'Channel ID' where FORMAT_ID = '7' AND FIELD_NO = '123';</v>
      </c>
    </row>
    <row r="205" spans="1:13" x14ac:dyDescent="0.35">
      <c r="A205" t="s">
        <v>29</v>
      </c>
      <c r="B205" t="s">
        <v>810</v>
      </c>
      <c r="C205" t="s">
        <v>13</v>
      </c>
      <c r="D205" t="s">
        <v>13</v>
      </c>
      <c r="E205" t="s">
        <v>13</v>
      </c>
      <c r="F205" s="2" t="s">
        <v>1509</v>
      </c>
      <c r="G205" s="2"/>
      <c r="I205" s="2"/>
      <c r="J205" t="str">
        <f>VLOOKUP(A205,UFMT_FORMAT!$A:$C,3,FALSE)</f>
        <v>ACL T24 CBS - US ON THEM NSS advise 1220</v>
      </c>
      <c r="K205" s="2" t="s">
        <v>7</v>
      </c>
      <c r="L205" t="str">
        <f t="shared" si="6"/>
        <v>Insert into UFMT_FIELD (FORMAT_ID, FIELD_NO, F_MAC, F_KEY, F_MANDATORY, DESCRIPTION) Values ('7', '124', '0', '0', '0', 'Terminal type');</v>
      </c>
      <c r="M205" t="str">
        <f t="shared" si="7"/>
        <v>Update UFMT_FIELD SET F_MAC = '0', F_KEY = '0', F_MANDATORY = '0', DESCRIPTION = 'Terminal type' where FORMAT_ID = '7' AND FIELD_NO = '124';</v>
      </c>
    </row>
    <row r="206" spans="1:13" x14ac:dyDescent="0.35">
      <c r="A206" t="s">
        <v>29</v>
      </c>
      <c r="B206" t="s">
        <v>813</v>
      </c>
      <c r="C206" t="s">
        <v>13</v>
      </c>
      <c r="D206" t="s">
        <v>13</v>
      </c>
      <c r="E206" t="s">
        <v>12</v>
      </c>
      <c r="F206" s="2" t="s">
        <v>1511</v>
      </c>
      <c r="G206" s="2"/>
      <c r="I206" s="2"/>
      <c r="J206" t="str">
        <f>VLOOKUP(A206,UFMT_FORMAT!$A:$C,3,FALSE)</f>
        <v>ACL T24 CBS - US ON THEM NSS advise 1220</v>
      </c>
      <c r="K206" s="2" t="s">
        <v>7</v>
      </c>
      <c r="L206" t="str">
        <f t="shared" si="6"/>
        <v>Insert into UFMT_FIELD (FORMAT_ID, FIELD_NO, F_MAC, F_KEY, F_MANDATORY, DESCRIPTION) Values ('7', '126', '0', '0', '1', 'Private field');</v>
      </c>
      <c r="M206" t="str">
        <f t="shared" si="7"/>
        <v>Update UFMT_FIELD SET F_MAC = '0', F_KEY = '0', F_MANDATORY = '1', DESCRIPTION = 'Private field' where FORMAT_ID = '7' AND FIELD_NO = '126';</v>
      </c>
    </row>
    <row r="207" spans="1:13" x14ac:dyDescent="0.35">
      <c r="A207" t="s">
        <v>32</v>
      </c>
      <c r="B207" t="s">
        <v>15</v>
      </c>
      <c r="C207" t="s">
        <v>13</v>
      </c>
      <c r="D207" t="s">
        <v>12</v>
      </c>
      <c r="E207" t="s">
        <v>12</v>
      </c>
      <c r="F207" s="2" t="s">
        <v>1484</v>
      </c>
      <c r="G207" s="2"/>
      <c r="I207" s="2"/>
      <c r="J207" t="str">
        <f>VLOOKUP(A207,UFMT_FORMAT!$A:$C,3,FALSE)</f>
        <v>ACL T24 CBS - US ON THEM NSS advise 1230</v>
      </c>
      <c r="K207" s="2" t="s">
        <v>7</v>
      </c>
      <c r="L207" t="str">
        <f t="shared" si="6"/>
        <v>Insert into UFMT_FIELD (FORMAT_ID, FIELD_NO, F_MAC, F_KEY, F_MANDATORY, DESCRIPTION) Values ('8', '2', '0', '1', '1', 'PAN');</v>
      </c>
      <c r="M207" t="str">
        <f t="shared" si="7"/>
        <v>Update UFMT_FIELD SET F_MAC = '0', F_KEY = '1', F_MANDATORY = '1', DESCRIPTION = 'PAN' where FORMAT_ID = '8' AND FIELD_NO = '2';</v>
      </c>
    </row>
    <row r="208" spans="1:13" x14ac:dyDescent="0.35">
      <c r="A208" t="s">
        <v>32</v>
      </c>
      <c r="B208" t="s">
        <v>17</v>
      </c>
      <c r="C208" t="s">
        <v>13</v>
      </c>
      <c r="D208" t="s">
        <v>13</v>
      </c>
      <c r="E208" t="s">
        <v>12</v>
      </c>
      <c r="F208" s="2" t="s">
        <v>1485</v>
      </c>
      <c r="G208" s="2"/>
      <c r="I208" s="2"/>
      <c r="J208" t="str">
        <f>VLOOKUP(A208,UFMT_FORMAT!$A:$C,3,FALSE)</f>
        <v>ACL T24 CBS - US ON THEM NSS advise 1230</v>
      </c>
      <c r="K208" s="2" t="s">
        <v>7</v>
      </c>
      <c r="L208" t="str">
        <f t="shared" si="6"/>
        <v>Insert into UFMT_FIELD (FORMAT_ID, FIELD_NO, F_MAC, F_KEY, F_MANDATORY, DESCRIPTION) Values ('8', '3', '0', '0', '1', 'Processing Code');</v>
      </c>
      <c r="M208" t="str">
        <f t="shared" si="7"/>
        <v>Update UFMT_FIELD SET F_MAC = '0', F_KEY = '0', F_MANDATORY = '1', DESCRIPTION = 'Processing Code' where FORMAT_ID = '8' AND FIELD_NO = '3';</v>
      </c>
    </row>
    <row r="209" spans="1:13" x14ac:dyDescent="0.35">
      <c r="A209" t="s">
        <v>32</v>
      </c>
      <c r="B209" t="s">
        <v>20</v>
      </c>
      <c r="C209" t="s">
        <v>13</v>
      </c>
      <c r="D209" t="s">
        <v>13</v>
      </c>
      <c r="E209" t="s">
        <v>12</v>
      </c>
      <c r="F209" s="2" t="s">
        <v>1486</v>
      </c>
      <c r="G209" s="2"/>
      <c r="I209" s="2"/>
      <c r="J209" t="str">
        <f>VLOOKUP(A209,UFMT_FORMAT!$A:$C,3,FALSE)</f>
        <v>ACL T24 CBS - US ON THEM NSS advise 1230</v>
      </c>
      <c r="K209" s="2" t="s">
        <v>7</v>
      </c>
      <c r="L209" t="str">
        <f t="shared" si="6"/>
        <v>Insert into UFMT_FIELD (FORMAT_ID, FIELD_NO, F_MAC, F_KEY, F_MANDATORY, DESCRIPTION) Values ('8', '4', '0', '0', '1', 'Request Amount');</v>
      </c>
      <c r="M209" t="str">
        <f t="shared" si="7"/>
        <v>Update UFMT_FIELD SET F_MAC = '0', F_KEY = '0', F_MANDATORY = '1', DESCRIPTION = 'Request Amount' where FORMAT_ID = '8' AND FIELD_NO = '4';</v>
      </c>
    </row>
    <row r="210" spans="1:13" x14ac:dyDescent="0.35">
      <c r="A210" t="s">
        <v>32</v>
      </c>
      <c r="B210" t="s">
        <v>23</v>
      </c>
      <c r="C210" t="s">
        <v>13</v>
      </c>
      <c r="D210" t="s">
        <v>13</v>
      </c>
      <c r="E210" t="s">
        <v>12</v>
      </c>
      <c r="F210" s="2" t="s">
        <v>1516</v>
      </c>
      <c r="G210" s="2"/>
      <c r="I210" s="2"/>
      <c r="J210" t="str">
        <f>VLOOKUP(A210,UFMT_FORMAT!$A:$C,3,FALSE)</f>
        <v>ACL T24 CBS - US ON THEM NSS advise 1230</v>
      </c>
      <c r="K210" s="2" t="s">
        <v>7</v>
      </c>
      <c r="L210" t="str">
        <f t="shared" si="6"/>
        <v>Insert into UFMT_FIELD (FORMAT_ID, FIELD_NO, F_MAC, F_KEY, F_MANDATORY, DESCRIPTION) Values ('8', '5', '0', '0', '1', 'Settlement Amount');</v>
      </c>
      <c r="M210" t="str">
        <f t="shared" si="7"/>
        <v>Update UFMT_FIELD SET F_MAC = '0', F_KEY = '0', F_MANDATORY = '1', DESCRIPTION = 'Settlement Amount' where FORMAT_ID = '8' AND FIELD_NO = '5';</v>
      </c>
    </row>
    <row r="211" spans="1:13" x14ac:dyDescent="0.35">
      <c r="A211" t="s">
        <v>32</v>
      </c>
      <c r="B211" t="s">
        <v>26</v>
      </c>
      <c r="C211" t="s">
        <v>13</v>
      </c>
      <c r="D211" t="s">
        <v>13</v>
      </c>
      <c r="E211" t="s">
        <v>12</v>
      </c>
      <c r="F211" s="2" t="s">
        <v>1517</v>
      </c>
      <c r="G211" s="2"/>
      <c r="I211" s="2"/>
      <c r="J211" t="str">
        <f>VLOOKUP(A211,UFMT_FORMAT!$A:$C,3,FALSE)</f>
        <v>ACL T24 CBS - US ON THEM NSS advise 1230</v>
      </c>
      <c r="K211" s="2" t="s">
        <v>7</v>
      </c>
      <c r="L211" t="str">
        <f t="shared" si="6"/>
        <v>Insert into UFMT_FIELD (FORMAT_ID, FIELD_NO, F_MAC, F_KEY, F_MANDATORY, DESCRIPTION) Values ('8', '6', '0', '0', '1', 'Card Holder Billing Amount');</v>
      </c>
      <c r="M211" t="str">
        <f t="shared" si="7"/>
        <v>Update UFMT_FIELD SET F_MAC = '0', F_KEY = '0', F_MANDATORY = '1', DESCRIPTION = 'Card Holder Billing Amount' where FORMAT_ID = '8' AND FIELD_NO = '6';</v>
      </c>
    </row>
    <row r="212" spans="1:13" x14ac:dyDescent="0.35">
      <c r="A212" t="s">
        <v>32</v>
      </c>
      <c r="B212" t="s">
        <v>35</v>
      </c>
      <c r="C212" t="s">
        <v>13</v>
      </c>
      <c r="D212" t="s">
        <v>13</v>
      </c>
      <c r="E212" t="s">
        <v>13</v>
      </c>
      <c r="F212" s="2" t="s">
        <v>1488</v>
      </c>
      <c r="G212" s="2"/>
      <c r="I212" s="2"/>
      <c r="J212" t="str">
        <f>VLOOKUP(A212,UFMT_FORMAT!$A:$C,3,FALSE)</f>
        <v>ACL T24 CBS - US ON THEM NSS advise 1230</v>
      </c>
      <c r="K212" s="2" t="s">
        <v>7</v>
      </c>
      <c r="L212" t="str">
        <f t="shared" si="6"/>
        <v>Insert into UFMT_FIELD (FORMAT_ID, FIELD_NO, F_MAC, F_KEY, F_MANDATORY, DESCRIPTION) Values ('8', '9', '0', '0', '0', 'Conversion rate, reconciliation');</v>
      </c>
      <c r="M212" t="str">
        <f t="shared" si="7"/>
        <v>Update UFMT_FIELD SET F_MAC = '0', F_KEY = '0', F_MANDATORY = '0', DESCRIPTION = 'Conversion rate, reconciliation' where FORMAT_ID = '8' AND FIELD_NO = '9';</v>
      </c>
    </row>
    <row r="213" spans="1:13" x14ac:dyDescent="0.35">
      <c r="A213" t="s">
        <v>32</v>
      </c>
      <c r="B213" t="s">
        <v>37</v>
      </c>
      <c r="C213" t="s">
        <v>13</v>
      </c>
      <c r="D213" t="s">
        <v>13</v>
      </c>
      <c r="E213" t="s">
        <v>13</v>
      </c>
      <c r="F213" s="2" t="s">
        <v>1522</v>
      </c>
      <c r="G213" s="2"/>
      <c r="I213" s="2"/>
      <c r="J213" t="str">
        <f>VLOOKUP(A213,UFMT_FORMAT!$A:$C,3,FALSE)</f>
        <v>ACL T24 CBS - US ON THEM NSS advise 1230</v>
      </c>
      <c r="K213" s="2" t="s">
        <v>7</v>
      </c>
      <c r="L213" t="str">
        <f t="shared" si="6"/>
        <v>Insert into UFMT_FIELD (FORMAT_ID, FIELD_NO, F_MAC, F_KEY, F_MANDATORY, DESCRIPTION) Values ('8', '10', '0', '0', '0', 'Card Holder Conversion Rate');</v>
      </c>
      <c r="M213" t="str">
        <f t="shared" si="7"/>
        <v>Update UFMT_FIELD SET F_MAC = '0', F_KEY = '0', F_MANDATORY = '0', DESCRIPTION = 'Card Holder Conversion Rate' where FORMAT_ID = '8' AND FIELD_NO = '10';</v>
      </c>
    </row>
    <row r="214" spans="1:13" x14ac:dyDescent="0.35">
      <c r="A214" t="s">
        <v>32</v>
      </c>
      <c r="B214" t="s">
        <v>40</v>
      </c>
      <c r="C214" t="s">
        <v>13</v>
      </c>
      <c r="D214" t="s">
        <v>12</v>
      </c>
      <c r="E214" t="s">
        <v>12</v>
      </c>
      <c r="F214" s="2" t="s">
        <v>1489</v>
      </c>
      <c r="G214" s="2"/>
      <c r="I214" s="2"/>
      <c r="J214" t="str">
        <f>VLOOKUP(A214,UFMT_FORMAT!$A:$C,3,FALSE)</f>
        <v>ACL T24 CBS - US ON THEM NSS advise 1230</v>
      </c>
      <c r="K214" s="2" t="s">
        <v>7</v>
      </c>
      <c r="L214" t="str">
        <f t="shared" si="6"/>
        <v>Insert into UFMT_FIELD (FORMAT_ID, FIELD_NO, F_MAC, F_KEY, F_MANDATORY, DESCRIPTION) Values ('8', '11', '0', '1', '1', 'System Trace Audit Number');</v>
      </c>
      <c r="M214" t="str">
        <f t="shared" si="7"/>
        <v>Update UFMT_FIELD SET F_MAC = '0', F_KEY = '1', F_MANDATORY = '1', DESCRIPTION = 'System Trace Audit Number' where FORMAT_ID = '8' AND FIELD_NO = '11';</v>
      </c>
    </row>
    <row r="215" spans="1:13" x14ac:dyDescent="0.35">
      <c r="A215" t="s">
        <v>32</v>
      </c>
      <c r="B215" t="s">
        <v>42</v>
      </c>
      <c r="C215" t="s">
        <v>13</v>
      </c>
      <c r="D215" t="s">
        <v>12</v>
      </c>
      <c r="E215" t="s">
        <v>12</v>
      </c>
      <c r="F215" s="2" t="s">
        <v>1490</v>
      </c>
      <c r="G215" s="2"/>
      <c r="I215" s="2"/>
      <c r="J215" t="str">
        <f>VLOOKUP(A215,UFMT_FORMAT!$A:$C,3,FALSE)</f>
        <v>ACL T24 CBS - US ON THEM NSS advise 1230</v>
      </c>
      <c r="K215" s="2" t="s">
        <v>7</v>
      </c>
      <c r="L215" t="str">
        <f t="shared" si="6"/>
        <v>Insert into UFMT_FIELD (FORMAT_ID, FIELD_NO, F_MAC, F_KEY, F_MANDATORY, DESCRIPTION) Values ('8', '12', '0', '1', '1', 'Date and time, local transaction');</v>
      </c>
      <c r="M215" t="str">
        <f t="shared" si="7"/>
        <v>Update UFMT_FIELD SET F_MAC = '0', F_KEY = '1', F_MANDATORY = '1', DESCRIPTION = 'Date and time, local transaction' where FORMAT_ID = '8' AND FIELD_NO = '12';</v>
      </c>
    </row>
    <row r="216" spans="1:13" x14ac:dyDescent="0.35">
      <c r="A216" t="s">
        <v>32</v>
      </c>
      <c r="B216" t="s">
        <v>56</v>
      </c>
      <c r="C216" t="s">
        <v>13</v>
      </c>
      <c r="D216" t="s">
        <v>13</v>
      </c>
      <c r="E216" t="s">
        <v>13</v>
      </c>
      <c r="F216" s="2" t="s">
        <v>1490</v>
      </c>
      <c r="G216" s="2"/>
      <c r="I216" s="2"/>
      <c r="J216" t="str">
        <f>VLOOKUP(A216,UFMT_FORMAT!$A:$C,3,FALSE)</f>
        <v>ACL T24 CBS - US ON THEM NSS advise 1230</v>
      </c>
      <c r="K216" s="2" t="s">
        <v>7</v>
      </c>
      <c r="L216" t="str">
        <f t="shared" si="6"/>
        <v>Insert into UFMT_FIELD (FORMAT_ID, FIELD_NO, F_MAC, F_KEY, F_MANDATORY, DESCRIPTION) Values ('8', '17', '0', '0', '0', 'Date and time, local transaction');</v>
      </c>
      <c r="M216" t="str">
        <f t="shared" si="7"/>
        <v>Update UFMT_FIELD SET F_MAC = '0', F_KEY = '0', F_MANDATORY = '0', DESCRIPTION = 'Date and time, local transaction' where FORMAT_ID = '8' AND FIELD_NO = '17';</v>
      </c>
    </row>
    <row r="217" spans="1:13" x14ac:dyDescent="0.35">
      <c r="A217" t="s">
        <v>32</v>
      </c>
      <c r="B217" t="s">
        <v>77</v>
      </c>
      <c r="C217" t="s">
        <v>13</v>
      </c>
      <c r="D217" t="s">
        <v>13</v>
      </c>
      <c r="E217" t="s">
        <v>13</v>
      </c>
      <c r="F217" s="2" t="s">
        <v>1491</v>
      </c>
      <c r="G217" s="2"/>
      <c r="I217" s="2"/>
      <c r="J217" t="str">
        <f>VLOOKUP(A217,UFMT_FORMAT!$A:$C,3,FALSE)</f>
        <v>ACL T24 CBS - US ON THEM NSS advise 1230</v>
      </c>
      <c r="K217" s="2" t="s">
        <v>7</v>
      </c>
      <c r="L217" t="str">
        <f t="shared" si="6"/>
        <v>Insert into UFMT_FIELD (FORMAT_ID, FIELD_NO, F_MAC, F_KEY, F_MANDATORY, DESCRIPTION) Values ('8', '24', '0', '0', '0', 'Function code');</v>
      </c>
      <c r="M217" t="str">
        <f t="shared" si="7"/>
        <v>Update UFMT_FIELD SET F_MAC = '0', F_KEY = '0', F_MANDATORY = '0', DESCRIPTION = 'Function code' where FORMAT_ID = '8' AND FIELD_NO = '24';</v>
      </c>
    </row>
    <row r="218" spans="1:13" x14ac:dyDescent="0.35">
      <c r="A218" t="s">
        <v>32</v>
      </c>
      <c r="B218" t="s">
        <v>88</v>
      </c>
      <c r="C218" t="s">
        <v>13</v>
      </c>
      <c r="D218" t="s">
        <v>13</v>
      </c>
      <c r="E218" t="s">
        <v>12</v>
      </c>
      <c r="F218" s="2" t="s">
        <v>1518</v>
      </c>
      <c r="G218" s="2"/>
      <c r="I218" s="2"/>
      <c r="J218" t="str">
        <f>VLOOKUP(A218,UFMT_FORMAT!$A:$C,3,FALSE)</f>
        <v>ACL T24 CBS - US ON THEM NSS advise 1230</v>
      </c>
      <c r="K218" s="2" t="s">
        <v>7</v>
      </c>
      <c r="L218" t="str">
        <f t="shared" si="6"/>
        <v>Insert into UFMT_FIELD (FORMAT_ID, FIELD_NO, F_MAC, F_KEY, F_MANDATORY, DESCRIPTION) Values ('8', '28', '0', '0', '1', 'ACQ Fee');</v>
      </c>
      <c r="M218" t="str">
        <f t="shared" si="7"/>
        <v>Update UFMT_FIELD SET F_MAC = '0', F_KEY = '0', F_MANDATORY = '1', DESCRIPTION = 'ACQ Fee' where FORMAT_ID = '8' AND FIELD_NO = '28';</v>
      </c>
    </row>
    <row r="219" spans="1:13" x14ac:dyDescent="0.35">
      <c r="A219" t="s">
        <v>32</v>
      </c>
      <c r="B219" t="s">
        <v>90</v>
      </c>
      <c r="C219" t="s">
        <v>13</v>
      </c>
      <c r="D219" t="s">
        <v>13</v>
      </c>
      <c r="E219" t="s">
        <v>12</v>
      </c>
      <c r="F219" s="2" t="s">
        <v>1519</v>
      </c>
      <c r="G219" s="2"/>
      <c r="I219" s="2"/>
      <c r="J219" t="str">
        <f>VLOOKUP(A219,UFMT_FORMAT!$A:$C,3,FALSE)</f>
        <v>ACL T24 CBS - US ON THEM NSS advise 1230</v>
      </c>
      <c r="K219" s="2" t="s">
        <v>7</v>
      </c>
      <c r="L219" t="str">
        <f t="shared" si="6"/>
        <v>Insert into UFMT_FIELD (FORMAT_ID, FIELD_NO, F_MAC, F_KEY, F_MANDATORY, DESCRIPTION) Values ('8', '29', '0', '0', '1', 'ISS Fee');</v>
      </c>
      <c r="M219" t="str">
        <f t="shared" si="7"/>
        <v>Update UFMT_FIELD SET F_MAC = '0', F_KEY = '0', F_MANDATORY = '1', DESCRIPTION = 'ISS Fee' where FORMAT_ID = '8' AND FIELD_NO = '29';</v>
      </c>
    </row>
    <row r="220" spans="1:13" x14ac:dyDescent="0.35">
      <c r="A220" t="s">
        <v>32</v>
      </c>
      <c r="B220" t="s">
        <v>92</v>
      </c>
      <c r="C220" t="s">
        <v>13</v>
      </c>
      <c r="D220" t="s">
        <v>13</v>
      </c>
      <c r="E220" t="s">
        <v>12</v>
      </c>
      <c r="F220" s="2" t="s">
        <v>1520</v>
      </c>
      <c r="G220" s="2"/>
      <c r="I220" s="2"/>
      <c r="J220" t="str">
        <f>VLOOKUP(A220,UFMT_FORMAT!$A:$C,3,FALSE)</f>
        <v>ACL T24 CBS - US ON THEM NSS advise 1230</v>
      </c>
      <c r="K220" s="2" t="s">
        <v>7</v>
      </c>
      <c r="L220" t="str">
        <f t="shared" si="6"/>
        <v>Insert into UFMT_FIELD (FORMAT_ID, FIELD_NO, F_MAC, F_KEY, F_MANDATORY, DESCRIPTION) Values ('8', '30', '0', '0', '1', 'NBC Fee');</v>
      </c>
      <c r="M220" t="str">
        <f t="shared" si="7"/>
        <v>Update UFMT_FIELD SET F_MAC = '0', F_KEY = '0', F_MANDATORY = '1', DESCRIPTION = 'NBC Fee' where FORMAT_ID = '8' AND FIELD_NO = '30';</v>
      </c>
    </row>
    <row r="221" spans="1:13" x14ac:dyDescent="0.35">
      <c r="A221" t="s">
        <v>32</v>
      </c>
      <c r="B221" t="s">
        <v>95</v>
      </c>
      <c r="C221" t="s">
        <v>13</v>
      </c>
      <c r="D221" t="s">
        <v>13</v>
      </c>
      <c r="E221" t="s">
        <v>13</v>
      </c>
      <c r="F221" s="2" t="s">
        <v>1521</v>
      </c>
      <c r="G221" s="2"/>
      <c r="I221" s="2"/>
      <c r="J221" t="str">
        <f>VLOOKUP(A221,UFMT_FORMAT!$A:$C,3,FALSE)</f>
        <v>ACL T24 CBS - US ON THEM NSS advise 1230</v>
      </c>
      <c r="K221" s="2" t="s">
        <v>7</v>
      </c>
      <c r="L221" t="str">
        <f t="shared" si="6"/>
        <v>Insert into UFMT_FIELD (FORMAT_ID, FIELD_NO, F_MAC, F_KEY, F_MANDATORY, DESCRIPTION) Values ('8', '31', '0', '0', '0', 'BNB Fee');</v>
      </c>
      <c r="M221" t="str">
        <f t="shared" si="7"/>
        <v>Update UFMT_FIELD SET F_MAC = '0', F_KEY = '0', F_MANDATORY = '0', DESCRIPTION = 'BNB Fee' where FORMAT_ID = '8' AND FIELD_NO = '31';</v>
      </c>
    </row>
    <row r="222" spans="1:13" x14ac:dyDescent="0.35">
      <c r="A222" t="s">
        <v>32</v>
      </c>
      <c r="B222" t="s">
        <v>98</v>
      </c>
      <c r="C222" t="s">
        <v>13</v>
      </c>
      <c r="D222" t="s">
        <v>13</v>
      </c>
      <c r="E222" t="s">
        <v>12</v>
      </c>
      <c r="F222" s="2" t="s">
        <v>1492</v>
      </c>
      <c r="G222" s="2"/>
      <c r="I222" s="2"/>
      <c r="J222" t="str">
        <f>VLOOKUP(A222,UFMT_FORMAT!$A:$C,3,FALSE)</f>
        <v>ACL T24 CBS - US ON THEM NSS advise 1230</v>
      </c>
      <c r="K222" s="2" t="s">
        <v>7</v>
      </c>
      <c r="L222" t="str">
        <f t="shared" si="6"/>
        <v>Insert into UFMT_FIELD (FORMAT_ID, FIELD_NO, F_MAC, F_KEY, F_MANDATORY, DESCRIPTION) Values ('8', '32', '0', '0', '1', 'Acquirer institution ID');</v>
      </c>
      <c r="M222" t="str">
        <f t="shared" si="7"/>
        <v>Update UFMT_FIELD SET F_MAC = '0', F_KEY = '0', F_MANDATORY = '1', DESCRIPTION = 'Acquirer institution ID' where FORMAT_ID = '8' AND FIELD_NO = '32';</v>
      </c>
    </row>
    <row r="223" spans="1:13" x14ac:dyDescent="0.35">
      <c r="A223" t="s">
        <v>32</v>
      </c>
      <c r="B223" t="s">
        <v>101</v>
      </c>
      <c r="C223" t="s">
        <v>13</v>
      </c>
      <c r="D223" t="s">
        <v>13</v>
      </c>
      <c r="E223" t="s">
        <v>13</v>
      </c>
      <c r="F223" s="2" t="s">
        <v>1493</v>
      </c>
      <c r="G223" s="2"/>
      <c r="I223" s="2"/>
      <c r="J223" t="str">
        <f>VLOOKUP(A223,UFMT_FORMAT!$A:$C,3,FALSE)</f>
        <v>ACL T24 CBS - US ON THEM NSS advise 1230</v>
      </c>
      <c r="K223" s="2" t="s">
        <v>7</v>
      </c>
      <c r="L223" t="str">
        <f t="shared" si="6"/>
        <v>Insert into UFMT_FIELD (FORMAT_ID, FIELD_NO, F_MAC, F_KEY, F_MANDATORY, DESCRIPTION) Values ('8', '33', '0', '0', '0', 'Forwarding institution ID');</v>
      </c>
      <c r="M223" t="str">
        <f t="shared" si="7"/>
        <v>Update UFMT_FIELD SET F_MAC = '0', F_KEY = '0', F_MANDATORY = '0', DESCRIPTION = 'Forwarding institution ID' where FORMAT_ID = '8' AND FIELD_NO = '33';</v>
      </c>
    </row>
    <row r="224" spans="1:13" x14ac:dyDescent="0.35">
      <c r="A224" t="s">
        <v>32</v>
      </c>
      <c r="B224" t="s">
        <v>93</v>
      </c>
      <c r="C224" t="s">
        <v>13</v>
      </c>
      <c r="D224" t="s">
        <v>13</v>
      </c>
      <c r="E224" t="s">
        <v>13</v>
      </c>
      <c r="F224" s="2" t="s">
        <v>1494</v>
      </c>
      <c r="G224" s="2"/>
      <c r="I224" s="2"/>
      <c r="J224" t="str">
        <f>VLOOKUP(A224,UFMT_FORMAT!$A:$C,3,FALSE)</f>
        <v>ACL T24 CBS - US ON THEM NSS advise 1230</v>
      </c>
      <c r="K224" s="2" t="s">
        <v>7</v>
      </c>
      <c r="L224" t="str">
        <f t="shared" si="6"/>
        <v>Insert into UFMT_FIELD (FORMAT_ID, FIELD_NO, F_MAC, F_KEY, F_MANDATORY, DESCRIPTION) Values ('8', '35', '0', '0', '0', 'Track 2 data');</v>
      </c>
      <c r="M224" t="str">
        <f t="shared" si="7"/>
        <v>Update UFMT_FIELD SET F_MAC = '0', F_KEY = '0', F_MANDATORY = '0', DESCRIPTION = 'Track 2 data' where FORMAT_ID = '8' AND FIELD_NO = '35';</v>
      </c>
    </row>
    <row r="225" spans="1:13" x14ac:dyDescent="0.35">
      <c r="A225" t="s">
        <v>32</v>
      </c>
      <c r="B225" t="s">
        <v>99</v>
      </c>
      <c r="C225" t="s">
        <v>13</v>
      </c>
      <c r="D225" t="s">
        <v>13</v>
      </c>
      <c r="E225" t="s">
        <v>13</v>
      </c>
      <c r="F225" s="2" t="s">
        <v>1495</v>
      </c>
      <c r="G225" s="2"/>
      <c r="I225" s="2"/>
      <c r="J225" t="str">
        <f>VLOOKUP(A225,UFMT_FORMAT!$A:$C,3,FALSE)</f>
        <v>ACL T24 CBS - US ON THEM NSS advise 1230</v>
      </c>
      <c r="K225" s="2" t="s">
        <v>7</v>
      </c>
      <c r="L225" t="str">
        <f t="shared" si="6"/>
        <v>Insert into UFMT_FIELD (FORMAT_ID, FIELD_NO, F_MAC, F_KEY, F_MANDATORY, DESCRIPTION) Values ('8', '37', '0', '0', '0', 'Retrival reference number');</v>
      </c>
      <c r="M225" t="str">
        <f t="shared" si="7"/>
        <v>Update UFMT_FIELD SET F_MAC = '0', F_KEY = '0', F_MANDATORY = '0', DESCRIPTION = 'Retrival reference number' where FORMAT_ID = '8' AND FIELD_NO = '37';</v>
      </c>
    </row>
    <row r="226" spans="1:13" x14ac:dyDescent="0.35">
      <c r="A226" t="s">
        <v>32</v>
      </c>
      <c r="B226" t="s">
        <v>113</v>
      </c>
      <c r="C226" t="s">
        <v>13</v>
      </c>
      <c r="D226" t="s">
        <v>13</v>
      </c>
      <c r="E226" t="s">
        <v>13</v>
      </c>
      <c r="F226" s="2" t="s">
        <v>1496</v>
      </c>
      <c r="G226" s="2"/>
      <c r="I226" s="2"/>
      <c r="J226" t="str">
        <f>VLOOKUP(A226,UFMT_FORMAT!$A:$C,3,FALSE)</f>
        <v>ACL T24 CBS - US ON THEM NSS advise 1230</v>
      </c>
      <c r="K226" s="2" t="s">
        <v>7</v>
      </c>
      <c r="L226" t="str">
        <f t="shared" si="6"/>
        <v>Insert into UFMT_FIELD (FORMAT_ID, FIELD_NO, F_MAC, F_KEY, F_MANDATORY, DESCRIPTION) Values ('8', '38', '0', '0', '0', 'Authorization Identification Response');</v>
      </c>
      <c r="M226" t="str">
        <f t="shared" si="7"/>
        <v>Update UFMT_FIELD SET F_MAC = '0', F_KEY = '0', F_MANDATORY = '0', DESCRIPTION = 'Authorization Identification Response' where FORMAT_ID = '8' AND FIELD_NO = '38';</v>
      </c>
    </row>
    <row r="227" spans="1:13" x14ac:dyDescent="0.35">
      <c r="A227" t="s">
        <v>32</v>
      </c>
      <c r="B227" t="s">
        <v>102</v>
      </c>
      <c r="C227" t="s">
        <v>13</v>
      </c>
      <c r="D227" t="s">
        <v>13</v>
      </c>
      <c r="E227" t="s">
        <v>12</v>
      </c>
      <c r="F227" s="2" t="s">
        <v>1497</v>
      </c>
      <c r="G227" s="2"/>
      <c r="I227" s="2"/>
      <c r="J227" t="str">
        <f>VLOOKUP(A227,UFMT_FORMAT!$A:$C,3,FALSE)</f>
        <v>ACL T24 CBS - US ON THEM NSS advise 1230</v>
      </c>
      <c r="K227" s="2" t="s">
        <v>7</v>
      </c>
      <c r="L227" t="str">
        <f t="shared" si="6"/>
        <v>Insert into UFMT_FIELD (FORMAT_ID, FIELD_NO, F_MAC, F_KEY, F_MANDATORY, DESCRIPTION) Values ('8', '39', '0', '0', '1', 'Response code');</v>
      </c>
      <c r="M227" t="str">
        <f t="shared" si="7"/>
        <v>Update UFMT_FIELD SET F_MAC = '0', F_KEY = '0', F_MANDATORY = '1', DESCRIPTION = 'Response code' where FORMAT_ID = '8' AND FIELD_NO = '39';</v>
      </c>
    </row>
    <row r="228" spans="1:13" x14ac:dyDescent="0.35">
      <c r="A228" t="s">
        <v>32</v>
      </c>
      <c r="B228" t="s">
        <v>119</v>
      </c>
      <c r="C228" t="s">
        <v>13</v>
      </c>
      <c r="D228" t="s">
        <v>13</v>
      </c>
      <c r="E228" t="s">
        <v>12</v>
      </c>
      <c r="F228" s="2" t="s">
        <v>1498</v>
      </c>
      <c r="G228" s="2"/>
      <c r="I228" s="2"/>
      <c r="J228" t="str">
        <f>VLOOKUP(A228,UFMT_FORMAT!$A:$C,3,FALSE)</f>
        <v>ACL T24 CBS - US ON THEM NSS advise 1230</v>
      </c>
      <c r="K228" s="2" t="s">
        <v>7</v>
      </c>
      <c r="L228" t="str">
        <f t="shared" si="6"/>
        <v>Insert into UFMT_FIELD (FORMAT_ID, FIELD_NO, F_MAC, F_KEY, F_MANDATORY, DESCRIPTION) Values ('8', '41', '0', '0', '1', 'Card acceptor treminal ID');</v>
      </c>
      <c r="M228" t="str">
        <f t="shared" si="7"/>
        <v>Update UFMT_FIELD SET F_MAC = '0', F_KEY = '0', F_MANDATORY = '1', DESCRIPTION = 'Card acceptor treminal ID' where FORMAT_ID = '8' AND FIELD_NO = '41';</v>
      </c>
    </row>
    <row r="229" spans="1:13" x14ac:dyDescent="0.35">
      <c r="A229" t="s">
        <v>32</v>
      </c>
      <c r="B229" t="s">
        <v>122</v>
      </c>
      <c r="C229" t="s">
        <v>13</v>
      </c>
      <c r="D229" t="s">
        <v>13</v>
      </c>
      <c r="E229" t="s">
        <v>13</v>
      </c>
      <c r="F229" s="2" t="s">
        <v>1499</v>
      </c>
      <c r="G229" s="2"/>
      <c r="I229" s="2"/>
      <c r="J229" t="str">
        <f>VLOOKUP(A229,UFMT_FORMAT!$A:$C,3,FALSE)</f>
        <v>ACL T24 CBS - US ON THEM NSS advise 1230</v>
      </c>
      <c r="K229" s="2" t="s">
        <v>7</v>
      </c>
      <c r="L229" t="str">
        <f t="shared" si="6"/>
        <v>Insert into UFMT_FIELD (FORMAT_ID, FIELD_NO, F_MAC, F_KEY, F_MANDATORY, DESCRIPTION) Values ('8', '42', '0', '0', '0', 'Card acceptor ID');</v>
      </c>
      <c r="M229" t="str">
        <f t="shared" si="7"/>
        <v>Update UFMT_FIELD SET F_MAC = '0', F_KEY = '0', F_MANDATORY = '0', DESCRIPTION = 'Card acceptor ID' where FORMAT_ID = '8' AND FIELD_NO = '42';</v>
      </c>
    </row>
    <row r="230" spans="1:13" x14ac:dyDescent="0.35">
      <c r="A230" t="s">
        <v>32</v>
      </c>
      <c r="B230" t="s">
        <v>125</v>
      </c>
      <c r="C230" t="s">
        <v>13</v>
      </c>
      <c r="D230" t="s">
        <v>13</v>
      </c>
      <c r="E230" t="s">
        <v>13</v>
      </c>
      <c r="F230" s="2" t="s">
        <v>1500</v>
      </c>
      <c r="G230" s="2"/>
      <c r="I230" s="2"/>
      <c r="J230" t="str">
        <f>VLOOKUP(A230,UFMT_FORMAT!$A:$C,3,FALSE)</f>
        <v>ACL T24 CBS - US ON THEM NSS advise 1230</v>
      </c>
      <c r="K230" s="2" t="s">
        <v>7</v>
      </c>
      <c r="L230" t="str">
        <f t="shared" si="6"/>
        <v>Insert into UFMT_FIELD (FORMAT_ID, FIELD_NO, F_MAC, F_KEY, F_MANDATORY, DESCRIPTION) Values ('8', '43', '0', '0', '0', 'Card acceptor name/location');</v>
      </c>
      <c r="M230" t="str">
        <f t="shared" si="7"/>
        <v>Update UFMT_FIELD SET F_MAC = '0', F_KEY = '0', F_MANDATORY = '0', DESCRIPTION = 'Card acceptor name/location' where FORMAT_ID = '8' AND FIELD_NO = '43';</v>
      </c>
    </row>
    <row r="231" spans="1:13" x14ac:dyDescent="0.35">
      <c r="A231" t="s">
        <v>32</v>
      </c>
      <c r="B231" t="s">
        <v>45</v>
      </c>
      <c r="C231" t="s">
        <v>13</v>
      </c>
      <c r="D231" t="s">
        <v>13</v>
      </c>
      <c r="E231" t="s">
        <v>13</v>
      </c>
      <c r="F231" s="2" t="s">
        <v>1501</v>
      </c>
      <c r="G231" s="2"/>
      <c r="I231" s="2"/>
      <c r="J231" t="str">
        <f>VLOOKUP(A231,UFMT_FORMAT!$A:$C,3,FALSE)</f>
        <v>ACL T24 CBS - US ON THEM NSS advise 1230</v>
      </c>
      <c r="K231" s="2" t="s">
        <v>7</v>
      </c>
      <c r="L231" t="str">
        <f t="shared" si="6"/>
        <v>Insert into UFMT_FIELD (FORMAT_ID, FIELD_NO, F_MAC, F_KEY, F_MANDATORY, DESCRIPTION) Values ('8', '46', '0', '0', '0', 'Fee, amount');</v>
      </c>
      <c r="M231" t="str">
        <f t="shared" si="7"/>
        <v>Update UFMT_FIELD SET F_MAC = '0', F_KEY = '0', F_MANDATORY = '0', DESCRIPTION = 'Fee, amount' where FORMAT_ID = '8' AND FIELD_NO = '46';</v>
      </c>
    </row>
    <row r="232" spans="1:13" x14ac:dyDescent="0.35">
      <c r="A232" t="s">
        <v>32</v>
      </c>
      <c r="B232" t="s">
        <v>136</v>
      </c>
      <c r="C232" t="s">
        <v>13</v>
      </c>
      <c r="D232" t="s">
        <v>13</v>
      </c>
      <c r="E232" t="s">
        <v>13</v>
      </c>
      <c r="F232" s="2" t="s">
        <v>1502</v>
      </c>
      <c r="G232" s="2"/>
      <c r="I232" s="2"/>
      <c r="J232" t="str">
        <f>VLOOKUP(A232,UFMT_FORMAT!$A:$C,3,FALSE)</f>
        <v>ACL T24 CBS - US ON THEM NSS advise 1230</v>
      </c>
      <c r="K232" s="2" t="s">
        <v>7</v>
      </c>
      <c r="L232" t="str">
        <f t="shared" si="6"/>
        <v>Insert into UFMT_FIELD (FORMAT_ID, FIELD_NO, F_MAC, F_KEY, F_MANDATORY, DESCRIPTION) Values ('8', '48', '0', '0', '0', 'Additional data');</v>
      </c>
      <c r="M232" t="str">
        <f t="shared" si="7"/>
        <v>Update UFMT_FIELD SET F_MAC = '0', F_KEY = '0', F_MANDATORY = '0', DESCRIPTION = 'Additional data' where FORMAT_ID = '8' AND FIELD_NO = '48';</v>
      </c>
    </row>
    <row r="233" spans="1:13" x14ac:dyDescent="0.35">
      <c r="A233" t="s">
        <v>32</v>
      </c>
      <c r="B233" t="s">
        <v>138</v>
      </c>
      <c r="C233" t="s">
        <v>13</v>
      </c>
      <c r="D233" t="s">
        <v>13</v>
      </c>
      <c r="E233" t="s">
        <v>12</v>
      </c>
      <c r="F233" s="2" t="s">
        <v>1503</v>
      </c>
      <c r="G233" s="2"/>
      <c r="I233" s="2"/>
      <c r="J233" t="str">
        <f>VLOOKUP(A233,UFMT_FORMAT!$A:$C,3,FALSE)</f>
        <v>ACL T24 CBS - US ON THEM NSS advise 1230</v>
      </c>
      <c r="K233" s="2" t="s">
        <v>7</v>
      </c>
      <c r="L233" t="str">
        <f t="shared" si="6"/>
        <v>Insert into UFMT_FIELD (FORMAT_ID, FIELD_NO, F_MAC, F_KEY, F_MANDATORY, DESCRIPTION) Values ('8', '49', '0', '0', '1', 'Currency code, transaction');</v>
      </c>
      <c r="M233" t="str">
        <f t="shared" si="7"/>
        <v>Update UFMT_FIELD SET F_MAC = '0', F_KEY = '0', F_MANDATORY = '1', DESCRIPTION = 'Currency code, transaction' where FORMAT_ID = '8' AND FIELD_NO = '49';</v>
      </c>
    </row>
    <row r="234" spans="1:13" x14ac:dyDescent="0.35">
      <c r="A234" t="s">
        <v>32</v>
      </c>
      <c r="B234" t="s">
        <v>80</v>
      </c>
      <c r="C234" t="s">
        <v>13</v>
      </c>
      <c r="D234" t="s">
        <v>13</v>
      </c>
      <c r="E234" t="s">
        <v>13</v>
      </c>
      <c r="F234" s="2" t="s">
        <v>1504</v>
      </c>
      <c r="G234" s="2"/>
      <c r="I234" s="2"/>
      <c r="J234" t="str">
        <f>VLOOKUP(A234,UFMT_FORMAT!$A:$C,3,FALSE)</f>
        <v>ACL T24 CBS - US ON THEM NSS advise 1230</v>
      </c>
      <c r="K234" s="2" t="s">
        <v>7</v>
      </c>
      <c r="L234" t="str">
        <f t="shared" si="6"/>
        <v>Insert into UFMT_FIELD (FORMAT_ID, FIELD_NO, F_MAC, F_KEY, F_MANDATORY, DESCRIPTION) Values ('8', '50', '0', '0', '0', 'Currency code, reconcilliation');</v>
      </c>
      <c r="M234" t="str">
        <f t="shared" si="7"/>
        <v>Update UFMT_FIELD SET F_MAC = '0', F_KEY = '0', F_MANDATORY = '0', DESCRIPTION = 'Currency code, reconcilliation' where FORMAT_ID = '8' AND FIELD_NO = '50';</v>
      </c>
    </row>
    <row r="235" spans="1:13" x14ac:dyDescent="0.35">
      <c r="A235" t="s">
        <v>32</v>
      </c>
      <c r="B235" t="s">
        <v>142</v>
      </c>
      <c r="C235" t="s">
        <v>13</v>
      </c>
      <c r="D235" t="s">
        <v>13</v>
      </c>
      <c r="E235" t="s">
        <v>13</v>
      </c>
      <c r="F235" s="2" t="s">
        <v>1514</v>
      </c>
      <c r="G235" s="2"/>
      <c r="I235" s="2"/>
      <c r="J235" t="str">
        <f>VLOOKUP(A235,UFMT_FORMAT!$A:$C,3,FALSE)</f>
        <v>ACL T24 CBS - US ON THEM NSS advise 1230</v>
      </c>
      <c r="K235" s="2" t="s">
        <v>7</v>
      </c>
      <c r="L235" t="str">
        <f t="shared" si="6"/>
        <v>Insert into UFMT_FIELD (FORMAT_ID, FIELD_NO, F_MAC, F_KEY, F_MANDATORY, DESCRIPTION) Values ('8', '51', '0', '0', '0', 'BIN Currency code, transaction');</v>
      </c>
      <c r="M235" t="str">
        <f t="shared" si="7"/>
        <v>Update UFMT_FIELD SET F_MAC = '0', F_KEY = '0', F_MANDATORY = '0', DESCRIPTION = 'BIN Currency code, transaction' where FORMAT_ID = '8' AND FIELD_NO = '51';</v>
      </c>
    </row>
    <row r="236" spans="1:13" x14ac:dyDescent="0.35">
      <c r="A236" t="s">
        <v>32</v>
      </c>
      <c r="B236" t="s">
        <v>270</v>
      </c>
      <c r="C236" t="s">
        <v>13</v>
      </c>
      <c r="D236" t="s">
        <v>13</v>
      </c>
      <c r="E236" t="s">
        <v>12</v>
      </c>
      <c r="F236" s="2" t="s">
        <v>1506</v>
      </c>
      <c r="G236" s="2"/>
      <c r="I236" s="2"/>
      <c r="J236" t="str">
        <f>VLOOKUP(A236,UFMT_FORMAT!$A:$C,3,FALSE)</f>
        <v>ACL T24 CBS - US ON THEM NSS advise 1230</v>
      </c>
      <c r="K236" s="2" t="s">
        <v>7</v>
      </c>
      <c r="L236" t="str">
        <f t="shared" si="6"/>
        <v>Insert into UFMT_FIELD (FORMAT_ID, FIELD_NO, F_MAC, F_KEY, F_MANDATORY, DESCRIPTION) Values ('8', '102', '0', '0', '1', 'Account identification 1');</v>
      </c>
      <c r="M236" t="str">
        <f t="shared" si="7"/>
        <v>Update UFMT_FIELD SET F_MAC = '0', F_KEY = '0', F_MANDATORY = '1', DESCRIPTION = 'Account identification 1' where FORMAT_ID = '8' AND FIELD_NO = '102';</v>
      </c>
    </row>
    <row r="237" spans="1:13" x14ac:dyDescent="0.35">
      <c r="A237" t="s">
        <v>32</v>
      </c>
      <c r="B237" t="s">
        <v>778</v>
      </c>
      <c r="C237" t="s">
        <v>13</v>
      </c>
      <c r="D237" t="s">
        <v>13</v>
      </c>
      <c r="E237" t="s">
        <v>13</v>
      </c>
      <c r="F237" s="2" t="s">
        <v>1507</v>
      </c>
      <c r="G237" s="2"/>
      <c r="I237" s="2"/>
      <c r="J237" t="str">
        <f>VLOOKUP(A237,UFMT_FORMAT!$A:$C,3,FALSE)</f>
        <v>ACL T24 CBS - US ON THEM NSS advise 1230</v>
      </c>
      <c r="K237" s="2" t="s">
        <v>7</v>
      </c>
      <c r="L237" t="str">
        <f t="shared" si="6"/>
        <v>Insert into UFMT_FIELD (FORMAT_ID, FIELD_NO, F_MAC, F_KEY, F_MANDATORY, DESCRIPTION) Values ('8', '103', '0', '0', '0', 'Account identification 2');</v>
      </c>
      <c r="M237" t="str">
        <f t="shared" si="7"/>
        <v>Update UFMT_FIELD SET F_MAC = '0', F_KEY = '0', F_MANDATORY = '0', DESCRIPTION = 'Account identification 2' where FORMAT_ID = '8' AND FIELD_NO = '103';</v>
      </c>
    </row>
    <row r="238" spans="1:13" x14ac:dyDescent="0.35">
      <c r="A238" t="s">
        <v>32</v>
      </c>
      <c r="B238" t="s">
        <v>143</v>
      </c>
      <c r="C238" t="s">
        <v>13</v>
      </c>
      <c r="D238" t="s">
        <v>13</v>
      </c>
      <c r="E238" t="s">
        <v>13</v>
      </c>
      <c r="F238" s="2" t="s">
        <v>1508</v>
      </c>
      <c r="G238" s="2"/>
      <c r="I238" s="2"/>
      <c r="J238" t="str">
        <f>VLOOKUP(A238,UFMT_FORMAT!$A:$C,3,FALSE)</f>
        <v>ACL T24 CBS - US ON THEM NSS advise 1230</v>
      </c>
      <c r="K238" s="2" t="s">
        <v>7</v>
      </c>
      <c r="L238" t="str">
        <f t="shared" si="6"/>
        <v>Insert into UFMT_FIELD (FORMAT_ID, FIELD_NO, F_MAC, F_KEY, F_MANDATORY, DESCRIPTION) Values ('8', '123', '0', '0', '0', 'Channel ID');</v>
      </c>
      <c r="M238" t="str">
        <f t="shared" si="7"/>
        <v>Update UFMT_FIELD SET F_MAC = '0', F_KEY = '0', F_MANDATORY = '0', DESCRIPTION = 'Channel ID' where FORMAT_ID = '8' AND FIELD_NO = '123';</v>
      </c>
    </row>
    <row r="239" spans="1:13" x14ac:dyDescent="0.35">
      <c r="A239" t="s">
        <v>32</v>
      </c>
      <c r="B239" t="s">
        <v>810</v>
      </c>
      <c r="C239" t="s">
        <v>13</v>
      </c>
      <c r="D239" t="s">
        <v>13</v>
      </c>
      <c r="E239" t="s">
        <v>13</v>
      </c>
      <c r="F239" s="2" t="s">
        <v>1509</v>
      </c>
      <c r="G239" s="2"/>
      <c r="I239" s="2"/>
      <c r="J239" t="str">
        <f>VLOOKUP(A239,UFMT_FORMAT!$A:$C,3,FALSE)</f>
        <v>ACL T24 CBS - US ON THEM NSS advise 1230</v>
      </c>
      <c r="K239" s="2" t="s">
        <v>7</v>
      </c>
      <c r="L239" t="str">
        <f t="shared" si="6"/>
        <v>Insert into UFMT_FIELD (FORMAT_ID, FIELD_NO, F_MAC, F_KEY, F_MANDATORY, DESCRIPTION) Values ('8', '124', '0', '0', '0', 'Terminal type');</v>
      </c>
      <c r="M239" t="str">
        <f t="shared" si="7"/>
        <v>Update UFMT_FIELD SET F_MAC = '0', F_KEY = '0', F_MANDATORY = '0', DESCRIPTION = 'Terminal type' where FORMAT_ID = '8' AND FIELD_NO = '124';</v>
      </c>
    </row>
    <row r="240" spans="1:13" x14ac:dyDescent="0.35">
      <c r="A240" t="s">
        <v>32</v>
      </c>
      <c r="B240" t="s">
        <v>434</v>
      </c>
      <c r="C240" t="s">
        <v>13</v>
      </c>
      <c r="D240" t="s">
        <v>13</v>
      </c>
      <c r="E240" t="s">
        <v>13</v>
      </c>
      <c r="F240" s="2" t="s">
        <v>1510</v>
      </c>
      <c r="G240" s="2"/>
      <c r="I240" s="2"/>
      <c r="J240" t="str">
        <f>VLOOKUP(A240,UFMT_FORMAT!$A:$C,3,FALSE)</f>
        <v>ACL T24 CBS - US ON THEM NSS advise 1230</v>
      </c>
      <c r="K240" s="2" t="s">
        <v>7</v>
      </c>
      <c r="L240" t="str">
        <f t="shared" si="6"/>
        <v>Insert into UFMT_FIELD (FORMAT_ID, FIELD_NO, F_MAC, F_KEY, F_MANDATORY, DESCRIPTION) Values ('8', '125', '0', '0', '0', 'Mini statement data 1');</v>
      </c>
      <c r="M240" t="str">
        <f t="shared" si="7"/>
        <v>Update UFMT_FIELD SET F_MAC = '0', F_KEY = '0', F_MANDATORY = '0', DESCRIPTION = 'Mini statement data 1' where FORMAT_ID = '8' AND FIELD_NO = '125';</v>
      </c>
    </row>
    <row r="241" spans="1:13" x14ac:dyDescent="0.35">
      <c r="A241" t="s">
        <v>32</v>
      </c>
      <c r="B241" t="s">
        <v>813</v>
      </c>
      <c r="C241" t="s">
        <v>13</v>
      </c>
      <c r="D241" t="s">
        <v>13</v>
      </c>
      <c r="E241" t="s">
        <v>13</v>
      </c>
      <c r="F241" s="2" t="s">
        <v>1511</v>
      </c>
      <c r="G241" s="2"/>
      <c r="I241" s="2"/>
      <c r="J241" t="str">
        <f>VLOOKUP(A241,UFMT_FORMAT!$A:$C,3,FALSE)</f>
        <v>ACL T24 CBS - US ON THEM NSS advise 1230</v>
      </c>
      <c r="K241" s="2" t="s">
        <v>7</v>
      </c>
      <c r="L241" t="str">
        <f t="shared" si="6"/>
        <v>Insert into UFMT_FIELD (FORMAT_ID, FIELD_NO, F_MAC, F_KEY, F_MANDATORY, DESCRIPTION) Values ('8', '126', '0', '0', '0', 'Private field');</v>
      </c>
      <c r="M241" t="str">
        <f t="shared" si="7"/>
        <v>Update UFMT_FIELD SET F_MAC = '0', F_KEY = '0', F_MANDATORY = '0', DESCRIPTION = 'Private field' where FORMAT_ID = '8' AND FIELD_NO = '126';</v>
      </c>
    </row>
    <row r="242" spans="1:13" x14ac:dyDescent="0.35">
      <c r="A242" t="s">
        <v>32</v>
      </c>
      <c r="B242" t="s">
        <v>815</v>
      </c>
      <c r="C242" t="s">
        <v>13</v>
      </c>
      <c r="D242" t="s">
        <v>13</v>
      </c>
      <c r="E242" t="s">
        <v>13</v>
      </c>
      <c r="F242" s="2" t="s">
        <v>1512</v>
      </c>
      <c r="G242" s="2"/>
      <c r="I242" s="2"/>
      <c r="J242" t="str">
        <f>VLOOKUP(A242,UFMT_FORMAT!$A:$C,3,FALSE)</f>
        <v>ACL T24 CBS - US ON THEM NSS advise 1230</v>
      </c>
      <c r="K242" s="2" t="s">
        <v>7</v>
      </c>
      <c r="L242" t="str">
        <f t="shared" si="6"/>
        <v>Insert into UFMT_FIELD (FORMAT_ID, FIELD_NO, F_MAC, F_KEY, F_MANDATORY, DESCRIPTION) Values ('8', '127', '0', '0', '0', 'Mini statement data 2');</v>
      </c>
      <c r="M242" t="str">
        <f t="shared" si="7"/>
        <v>Update UFMT_FIELD SET F_MAC = '0', F_KEY = '0', F_MANDATORY = '0', DESCRIPTION = 'Mini statement data 2' where FORMAT_ID = '8' AND FIELD_NO = '127';</v>
      </c>
    </row>
    <row r="243" spans="1:13" x14ac:dyDescent="0.35">
      <c r="A243" t="s">
        <v>35</v>
      </c>
      <c r="B243" t="s">
        <v>15</v>
      </c>
      <c r="C243" t="s">
        <v>13</v>
      </c>
      <c r="D243" t="s">
        <v>12</v>
      </c>
      <c r="E243" t="s">
        <v>12</v>
      </c>
      <c r="F243" s="2" t="s">
        <v>1484</v>
      </c>
      <c r="G243" s="2"/>
      <c r="I243" s="2"/>
      <c r="J243" t="str">
        <f>VLOOKUP(A243,UFMT_FORMAT!$A:$C,3,FALSE)</f>
        <v>ACL T24 CBS - THEM ON US NSS notif 1220</v>
      </c>
      <c r="K243" s="2" t="s">
        <v>7</v>
      </c>
      <c r="L243" t="str">
        <f t="shared" si="6"/>
        <v>Insert into UFMT_FIELD (FORMAT_ID, FIELD_NO, F_MAC, F_KEY, F_MANDATORY, DESCRIPTION) Values ('9', '2', '0', '1', '1', 'PAN');</v>
      </c>
      <c r="M243" t="str">
        <f t="shared" si="7"/>
        <v>Update UFMT_FIELD SET F_MAC = '0', F_KEY = '1', F_MANDATORY = '1', DESCRIPTION = 'PAN' where FORMAT_ID = '9' AND FIELD_NO = '2';</v>
      </c>
    </row>
    <row r="244" spans="1:13" x14ac:dyDescent="0.35">
      <c r="A244" t="s">
        <v>35</v>
      </c>
      <c r="B244" t="s">
        <v>17</v>
      </c>
      <c r="C244" t="s">
        <v>13</v>
      </c>
      <c r="D244" t="s">
        <v>13</v>
      </c>
      <c r="E244" t="s">
        <v>12</v>
      </c>
      <c r="F244" s="2" t="s">
        <v>1485</v>
      </c>
      <c r="G244" s="2"/>
      <c r="I244" s="2"/>
      <c r="J244" t="str">
        <f>VLOOKUP(A244,UFMT_FORMAT!$A:$C,3,FALSE)</f>
        <v>ACL T24 CBS - THEM ON US NSS notif 1220</v>
      </c>
      <c r="K244" s="2" t="s">
        <v>7</v>
      </c>
      <c r="L244" t="str">
        <f t="shared" si="6"/>
        <v>Insert into UFMT_FIELD (FORMAT_ID, FIELD_NO, F_MAC, F_KEY, F_MANDATORY, DESCRIPTION) Values ('9', '3', '0', '0', '1', 'Processing Code');</v>
      </c>
      <c r="M244" t="str">
        <f t="shared" si="7"/>
        <v>Update UFMT_FIELD SET F_MAC = '0', F_KEY = '0', F_MANDATORY = '1', DESCRIPTION = 'Processing Code' where FORMAT_ID = '9' AND FIELD_NO = '3';</v>
      </c>
    </row>
    <row r="245" spans="1:13" x14ac:dyDescent="0.35">
      <c r="A245" t="s">
        <v>35</v>
      </c>
      <c r="B245" t="s">
        <v>20</v>
      </c>
      <c r="C245" t="s">
        <v>13</v>
      </c>
      <c r="D245" t="s">
        <v>13</v>
      </c>
      <c r="E245" t="s">
        <v>12</v>
      </c>
      <c r="F245" s="2" t="s">
        <v>1486</v>
      </c>
      <c r="G245" s="2"/>
      <c r="I245" s="2"/>
      <c r="J245" t="str">
        <f>VLOOKUP(A245,UFMT_FORMAT!$A:$C,3,FALSE)</f>
        <v>ACL T24 CBS - THEM ON US NSS notif 1220</v>
      </c>
      <c r="K245" s="2" t="s">
        <v>7</v>
      </c>
      <c r="L245" t="str">
        <f t="shared" si="6"/>
        <v>Insert into UFMT_FIELD (FORMAT_ID, FIELD_NO, F_MAC, F_KEY, F_MANDATORY, DESCRIPTION) Values ('9', '4', '0', '0', '1', 'Request Amount');</v>
      </c>
      <c r="M245" t="str">
        <f t="shared" si="7"/>
        <v>Update UFMT_FIELD SET F_MAC = '0', F_KEY = '0', F_MANDATORY = '1', DESCRIPTION = 'Request Amount' where FORMAT_ID = '9' AND FIELD_NO = '4';</v>
      </c>
    </row>
    <row r="246" spans="1:13" x14ac:dyDescent="0.35">
      <c r="A246" t="s">
        <v>35</v>
      </c>
      <c r="B246" t="s">
        <v>23</v>
      </c>
      <c r="C246" t="s">
        <v>13</v>
      </c>
      <c r="D246" t="s">
        <v>13</v>
      </c>
      <c r="E246" t="s">
        <v>12</v>
      </c>
      <c r="F246" s="2" t="s">
        <v>1516</v>
      </c>
      <c r="G246" s="2"/>
      <c r="I246" s="2"/>
      <c r="J246" t="str">
        <f>VLOOKUP(A246,UFMT_FORMAT!$A:$C,3,FALSE)</f>
        <v>ACL T24 CBS - THEM ON US NSS notif 1220</v>
      </c>
      <c r="K246" s="2" t="s">
        <v>7</v>
      </c>
      <c r="L246" t="str">
        <f t="shared" si="6"/>
        <v>Insert into UFMT_FIELD (FORMAT_ID, FIELD_NO, F_MAC, F_KEY, F_MANDATORY, DESCRIPTION) Values ('9', '5', '0', '0', '1', 'Settlement Amount');</v>
      </c>
      <c r="M246" t="str">
        <f t="shared" si="7"/>
        <v>Update UFMT_FIELD SET F_MAC = '0', F_KEY = '0', F_MANDATORY = '1', DESCRIPTION = 'Settlement Amount' where FORMAT_ID = '9' AND FIELD_NO = '5';</v>
      </c>
    </row>
    <row r="247" spans="1:13" x14ac:dyDescent="0.35">
      <c r="A247" t="s">
        <v>35</v>
      </c>
      <c r="B247" t="s">
        <v>26</v>
      </c>
      <c r="C247" t="s">
        <v>13</v>
      </c>
      <c r="D247" t="s">
        <v>13</v>
      </c>
      <c r="E247" t="s">
        <v>12</v>
      </c>
      <c r="F247" s="2" t="s">
        <v>1517</v>
      </c>
      <c r="G247" s="2"/>
      <c r="I247" s="2"/>
      <c r="J247" t="str">
        <f>VLOOKUP(A247,UFMT_FORMAT!$A:$C,3,FALSE)</f>
        <v>ACL T24 CBS - THEM ON US NSS notif 1220</v>
      </c>
      <c r="K247" s="2" t="s">
        <v>7</v>
      </c>
      <c r="L247" t="str">
        <f t="shared" si="6"/>
        <v>Insert into UFMT_FIELD (FORMAT_ID, FIELD_NO, F_MAC, F_KEY, F_MANDATORY, DESCRIPTION) Values ('9', '6', '0', '0', '1', 'Card Holder Billing Amount');</v>
      </c>
      <c r="M247" t="str">
        <f t="shared" si="7"/>
        <v>Update UFMT_FIELD SET F_MAC = '0', F_KEY = '0', F_MANDATORY = '1', DESCRIPTION = 'Card Holder Billing Amount' where FORMAT_ID = '9' AND FIELD_NO = '6';</v>
      </c>
    </row>
    <row r="248" spans="1:13" x14ac:dyDescent="0.35">
      <c r="A248" t="s">
        <v>35</v>
      </c>
      <c r="B248" t="s">
        <v>35</v>
      </c>
      <c r="C248" t="s">
        <v>13</v>
      </c>
      <c r="D248" t="s">
        <v>13</v>
      </c>
      <c r="E248" t="s">
        <v>13</v>
      </c>
      <c r="F248" s="2" t="s">
        <v>1488</v>
      </c>
      <c r="G248" s="2"/>
      <c r="I248" s="2"/>
      <c r="J248" t="str">
        <f>VLOOKUP(A248,UFMT_FORMAT!$A:$C,3,FALSE)</f>
        <v>ACL T24 CBS - THEM ON US NSS notif 1220</v>
      </c>
      <c r="K248" s="2" t="s">
        <v>7</v>
      </c>
      <c r="L248" t="str">
        <f t="shared" si="6"/>
        <v>Insert into UFMT_FIELD (FORMAT_ID, FIELD_NO, F_MAC, F_KEY, F_MANDATORY, DESCRIPTION) Values ('9', '9', '0', '0', '0', 'Conversion rate, reconciliation');</v>
      </c>
      <c r="M248" t="str">
        <f t="shared" si="7"/>
        <v>Update UFMT_FIELD SET F_MAC = '0', F_KEY = '0', F_MANDATORY = '0', DESCRIPTION = 'Conversion rate, reconciliation' where FORMAT_ID = '9' AND FIELD_NO = '9';</v>
      </c>
    </row>
    <row r="249" spans="1:13" x14ac:dyDescent="0.35">
      <c r="A249" t="s">
        <v>35</v>
      </c>
      <c r="B249" t="s">
        <v>40</v>
      </c>
      <c r="C249" t="s">
        <v>13</v>
      </c>
      <c r="D249" t="s">
        <v>12</v>
      </c>
      <c r="E249" t="s">
        <v>12</v>
      </c>
      <c r="F249" s="2" t="s">
        <v>1489</v>
      </c>
      <c r="G249" s="2"/>
      <c r="I249" s="2"/>
      <c r="J249" t="str">
        <f>VLOOKUP(A249,UFMT_FORMAT!$A:$C,3,FALSE)</f>
        <v>ACL T24 CBS - THEM ON US NSS notif 1220</v>
      </c>
      <c r="K249" s="2" t="s">
        <v>7</v>
      </c>
      <c r="L249" t="str">
        <f t="shared" si="6"/>
        <v>Insert into UFMT_FIELD (FORMAT_ID, FIELD_NO, F_MAC, F_KEY, F_MANDATORY, DESCRIPTION) Values ('9', '11', '0', '1', '1', 'System Trace Audit Number');</v>
      </c>
      <c r="M249" t="str">
        <f t="shared" si="7"/>
        <v>Update UFMT_FIELD SET F_MAC = '0', F_KEY = '1', F_MANDATORY = '1', DESCRIPTION = 'System Trace Audit Number' where FORMAT_ID = '9' AND FIELD_NO = '11';</v>
      </c>
    </row>
    <row r="250" spans="1:13" x14ac:dyDescent="0.35">
      <c r="A250" t="s">
        <v>35</v>
      </c>
      <c r="B250" t="s">
        <v>42</v>
      </c>
      <c r="C250" t="s">
        <v>13</v>
      </c>
      <c r="D250" t="s">
        <v>12</v>
      </c>
      <c r="E250" t="s">
        <v>12</v>
      </c>
      <c r="F250" s="2" t="s">
        <v>1490</v>
      </c>
      <c r="G250" s="2"/>
      <c r="I250" s="2"/>
      <c r="J250" t="str">
        <f>VLOOKUP(A250,UFMT_FORMAT!$A:$C,3,FALSE)</f>
        <v>ACL T24 CBS - THEM ON US NSS notif 1220</v>
      </c>
      <c r="K250" s="2" t="s">
        <v>7</v>
      </c>
      <c r="L250" t="str">
        <f t="shared" si="6"/>
        <v>Insert into UFMT_FIELD (FORMAT_ID, FIELD_NO, F_MAC, F_KEY, F_MANDATORY, DESCRIPTION) Values ('9', '12', '0', '1', '1', 'Date and time, local transaction');</v>
      </c>
      <c r="M250" t="str">
        <f t="shared" si="7"/>
        <v>Update UFMT_FIELD SET F_MAC = '0', F_KEY = '1', F_MANDATORY = '1', DESCRIPTION = 'Date and time, local transaction' where FORMAT_ID = '9' AND FIELD_NO = '12';</v>
      </c>
    </row>
    <row r="251" spans="1:13" x14ac:dyDescent="0.35">
      <c r="A251" t="s">
        <v>35</v>
      </c>
      <c r="B251" t="s">
        <v>56</v>
      </c>
      <c r="C251" t="s">
        <v>13</v>
      </c>
      <c r="D251" t="s">
        <v>13</v>
      </c>
      <c r="E251" t="s">
        <v>12</v>
      </c>
      <c r="F251" s="2" t="s">
        <v>1490</v>
      </c>
      <c r="G251" s="2"/>
      <c r="I251" s="2"/>
      <c r="J251" t="str">
        <f>VLOOKUP(A251,UFMT_FORMAT!$A:$C,3,FALSE)</f>
        <v>ACL T24 CBS - THEM ON US NSS notif 1220</v>
      </c>
      <c r="K251" s="2" t="s">
        <v>7</v>
      </c>
      <c r="L251" t="str">
        <f t="shared" si="6"/>
        <v>Insert into UFMT_FIELD (FORMAT_ID, FIELD_NO, F_MAC, F_KEY, F_MANDATORY, DESCRIPTION) Values ('9', '17', '0', '0', '1', 'Date and time, local transaction');</v>
      </c>
      <c r="M251" t="str">
        <f t="shared" si="7"/>
        <v>Update UFMT_FIELD SET F_MAC = '0', F_KEY = '0', F_MANDATORY = '1', DESCRIPTION = 'Date and time, local transaction' where FORMAT_ID = '9' AND FIELD_NO = '17';</v>
      </c>
    </row>
    <row r="252" spans="1:13" x14ac:dyDescent="0.35">
      <c r="A252" t="s">
        <v>35</v>
      </c>
      <c r="B252" t="s">
        <v>77</v>
      </c>
      <c r="C252" t="s">
        <v>13</v>
      </c>
      <c r="D252" t="s">
        <v>13</v>
      </c>
      <c r="E252" t="s">
        <v>12</v>
      </c>
      <c r="F252" s="2" t="s">
        <v>1491</v>
      </c>
      <c r="G252" s="2"/>
      <c r="I252" s="2"/>
      <c r="J252" t="str">
        <f>VLOOKUP(A252,UFMT_FORMAT!$A:$C,3,FALSE)</f>
        <v>ACL T24 CBS - THEM ON US NSS notif 1220</v>
      </c>
      <c r="K252" s="2" t="s">
        <v>7</v>
      </c>
      <c r="L252" t="str">
        <f t="shared" si="6"/>
        <v>Insert into UFMT_FIELD (FORMAT_ID, FIELD_NO, F_MAC, F_KEY, F_MANDATORY, DESCRIPTION) Values ('9', '24', '0', '0', '1', 'Function code');</v>
      </c>
      <c r="M252" t="str">
        <f t="shared" si="7"/>
        <v>Update UFMT_FIELD SET F_MAC = '0', F_KEY = '0', F_MANDATORY = '1', DESCRIPTION = 'Function code' where FORMAT_ID = '9' AND FIELD_NO = '24';</v>
      </c>
    </row>
    <row r="253" spans="1:13" x14ac:dyDescent="0.35">
      <c r="A253" t="s">
        <v>35</v>
      </c>
      <c r="B253" t="s">
        <v>88</v>
      </c>
      <c r="C253" t="s">
        <v>13</v>
      </c>
      <c r="D253" t="s">
        <v>13</v>
      </c>
      <c r="E253" t="s">
        <v>12</v>
      </c>
      <c r="F253" s="2" t="s">
        <v>1518</v>
      </c>
      <c r="G253" s="2"/>
      <c r="I253" s="2"/>
      <c r="J253" t="str">
        <f>VLOOKUP(A253,UFMT_FORMAT!$A:$C,3,FALSE)</f>
        <v>ACL T24 CBS - THEM ON US NSS notif 1220</v>
      </c>
      <c r="K253" s="2" t="s">
        <v>7</v>
      </c>
      <c r="L253" t="str">
        <f t="shared" si="6"/>
        <v>Insert into UFMT_FIELD (FORMAT_ID, FIELD_NO, F_MAC, F_KEY, F_MANDATORY, DESCRIPTION) Values ('9', '28', '0', '0', '1', 'ACQ Fee');</v>
      </c>
      <c r="M253" t="str">
        <f t="shared" si="7"/>
        <v>Update UFMT_FIELD SET F_MAC = '0', F_KEY = '0', F_MANDATORY = '1', DESCRIPTION = 'ACQ Fee' where FORMAT_ID = '9' AND FIELD_NO = '28';</v>
      </c>
    </row>
    <row r="254" spans="1:13" x14ac:dyDescent="0.35">
      <c r="A254" t="s">
        <v>35</v>
      </c>
      <c r="B254" t="s">
        <v>90</v>
      </c>
      <c r="C254" t="s">
        <v>13</v>
      </c>
      <c r="D254" t="s">
        <v>13</v>
      </c>
      <c r="E254" t="s">
        <v>12</v>
      </c>
      <c r="F254" s="2" t="s">
        <v>1519</v>
      </c>
      <c r="G254" s="2"/>
      <c r="I254" s="2"/>
      <c r="J254" t="str">
        <f>VLOOKUP(A254,UFMT_FORMAT!$A:$C,3,FALSE)</f>
        <v>ACL T24 CBS - THEM ON US NSS notif 1220</v>
      </c>
      <c r="K254" s="2" t="s">
        <v>7</v>
      </c>
      <c r="L254" t="str">
        <f t="shared" si="6"/>
        <v>Insert into UFMT_FIELD (FORMAT_ID, FIELD_NO, F_MAC, F_KEY, F_MANDATORY, DESCRIPTION) Values ('9', '29', '0', '0', '1', 'ISS Fee');</v>
      </c>
      <c r="M254" t="str">
        <f t="shared" si="7"/>
        <v>Update UFMT_FIELD SET F_MAC = '0', F_KEY = '0', F_MANDATORY = '1', DESCRIPTION = 'ISS Fee' where FORMAT_ID = '9' AND FIELD_NO = '29';</v>
      </c>
    </row>
    <row r="255" spans="1:13" x14ac:dyDescent="0.35">
      <c r="A255" t="s">
        <v>35</v>
      </c>
      <c r="B255" t="s">
        <v>92</v>
      </c>
      <c r="C255" t="s">
        <v>13</v>
      </c>
      <c r="D255" t="s">
        <v>13</v>
      </c>
      <c r="E255" t="s">
        <v>12</v>
      </c>
      <c r="F255" s="2" t="s">
        <v>1520</v>
      </c>
      <c r="G255" s="2"/>
      <c r="I255" s="2"/>
      <c r="J255" t="str">
        <f>VLOOKUP(A255,UFMT_FORMAT!$A:$C,3,FALSE)</f>
        <v>ACL T24 CBS - THEM ON US NSS notif 1220</v>
      </c>
      <c r="K255" s="2" t="s">
        <v>7</v>
      </c>
      <c r="L255" t="str">
        <f t="shared" si="6"/>
        <v>Insert into UFMT_FIELD (FORMAT_ID, FIELD_NO, F_MAC, F_KEY, F_MANDATORY, DESCRIPTION) Values ('9', '30', '0', '0', '1', 'NBC Fee');</v>
      </c>
      <c r="M255" t="str">
        <f t="shared" si="7"/>
        <v>Update UFMT_FIELD SET F_MAC = '0', F_KEY = '0', F_MANDATORY = '1', DESCRIPTION = 'NBC Fee' where FORMAT_ID = '9' AND FIELD_NO = '30';</v>
      </c>
    </row>
    <row r="256" spans="1:13" x14ac:dyDescent="0.35">
      <c r="A256" t="s">
        <v>35</v>
      </c>
      <c r="B256" t="s">
        <v>98</v>
      </c>
      <c r="C256" t="s">
        <v>13</v>
      </c>
      <c r="D256" t="s">
        <v>13</v>
      </c>
      <c r="E256" t="s">
        <v>12</v>
      </c>
      <c r="F256" s="2" t="s">
        <v>1492</v>
      </c>
      <c r="G256" s="2"/>
      <c r="I256" s="2"/>
      <c r="J256" t="str">
        <f>VLOOKUP(A256,UFMT_FORMAT!$A:$C,3,FALSE)</f>
        <v>ACL T24 CBS - THEM ON US NSS notif 1220</v>
      </c>
      <c r="K256" s="2" t="s">
        <v>7</v>
      </c>
      <c r="L256" t="str">
        <f t="shared" si="6"/>
        <v>Insert into UFMT_FIELD (FORMAT_ID, FIELD_NO, F_MAC, F_KEY, F_MANDATORY, DESCRIPTION) Values ('9', '32', '0', '0', '1', 'Acquirer institution ID');</v>
      </c>
      <c r="M256" t="str">
        <f t="shared" si="7"/>
        <v>Update UFMT_FIELD SET F_MAC = '0', F_KEY = '0', F_MANDATORY = '1', DESCRIPTION = 'Acquirer institution ID' where FORMAT_ID = '9' AND FIELD_NO = '32';</v>
      </c>
    </row>
    <row r="257" spans="1:13" x14ac:dyDescent="0.35">
      <c r="A257" t="s">
        <v>35</v>
      </c>
      <c r="B257" t="s">
        <v>101</v>
      </c>
      <c r="C257" t="s">
        <v>13</v>
      </c>
      <c r="D257" t="s">
        <v>13</v>
      </c>
      <c r="E257" t="s">
        <v>13</v>
      </c>
      <c r="F257" s="2" t="s">
        <v>1493</v>
      </c>
      <c r="G257" s="2"/>
      <c r="I257" s="2"/>
      <c r="J257" t="str">
        <f>VLOOKUP(A257,UFMT_FORMAT!$A:$C,3,FALSE)</f>
        <v>ACL T24 CBS - THEM ON US NSS notif 1220</v>
      </c>
      <c r="K257" s="2" t="s">
        <v>7</v>
      </c>
      <c r="L257" t="str">
        <f t="shared" si="6"/>
        <v>Insert into UFMT_FIELD (FORMAT_ID, FIELD_NO, F_MAC, F_KEY, F_MANDATORY, DESCRIPTION) Values ('9', '33', '0', '0', '0', 'Forwarding institution ID');</v>
      </c>
      <c r="M257" t="str">
        <f t="shared" si="7"/>
        <v>Update UFMT_FIELD SET F_MAC = '0', F_KEY = '0', F_MANDATORY = '0', DESCRIPTION = 'Forwarding institution ID' where FORMAT_ID = '9' AND FIELD_NO = '33';</v>
      </c>
    </row>
    <row r="258" spans="1:13" x14ac:dyDescent="0.35">
      <c r="A258" t="s">
        <v>35</v>
      </c>
      <c r="B258" t="s">
        <v>93</v>
      </c>
      <c r="C258" t="s">
        <v>13</v>
      </c>
      <c r="D258" t="s">
        <v>13</v>
      </c>
      <c r="E258" t="s">
        <v>13</v>
      </c>
      <c r="F258" s="2" t="s">
        <v>1494</v>
      </c>
      <c r="G258" s="2"/>
      <c r="I258" s="2"/>
      <c r="J258" t="str">
        <f>VLOOKUP(A258,UFMT_FORMAT!$A:$C,3,FALSE)</f>
        <v>ACL T24 CBS - THEM ON US NSS notif 1220</v>
      </c>
      <c r="K258" s="2" t="s">
        <v>7</v>
      </c>
      <c r="L258" t="str">
        <f t="shared" si="6"/>
        <v>Insert into UFMT_FIELD (FORMAT_ID, FIELD_NO, F_MAC, F_KEY, F_MANDATORY, DESCRIPTION) Values ('9', '35', '0', '0', '0', 'Track 2 data');</v>
      </c>
      <c r="M258" t="str">
        <f t="shared" si="7"/>
        <v>Update UFMT_FIELD SET F_MAC = '0', F_KEY = '0', F_MANDATORY = '0', DESCRIPTION = 'Track 2 data' where FORMAT_ID = '9' AND FIELD_NO = '35';</v>
      </c>
    </row>
    <row r="259" spans="1:13" x14ac:dyDescent="0.35">
      <c r="A259" t="s">
        <v>35</v>
      </c>
      <c r="B259" t="s">
        <v>99</v>
      </c>
      <c r="C259" t="s">
        <v>13</v>
      </c>
      <c r="D259" t="s">
        <v>13</v>
      </c>
      <c r="E259" t="s">
        <v>12</v>
      </c>
      <c r="F259" s="2" t="s">
        <v>1495</v>
      </c>
      <c r="G259" s="2"/>
      <c r="I259" s="2"/>
      <c r="J259" t="str">
        <f>VLOOKUP(A259,UFMT_FORMAT!$A:$C,3,FALSE)</f>
        <v>ACL T24 CBS - THEM ON US NSS notif 1220</v>
      </c>
      <c r="K259" s="2" t="s">
        <v>7</v>
      </c>
      <c r="L259" t="str">
        <f t="shared" si="6"/>
        <v>Insert into UFMT_FIELD (FORMAT_ID, FIELD_NO, F_MAC, F_KEY, F_MANDATORY, DESCRIPTION) Values ('9', '37', '0', '0', '1', 'Retrival reference number');</v>
      </c>
      <c r="M259" t="str">
        <f t="shared" si="7"/>
        <v>Update UFMT_FIELD SET F_MAC = '0', F_KEY = '0', F_MANDATORY = '1', DESCRIPTION = 'Retrival reference number' where FORMAT_ID = '9' AND FIELD_NO = '37';</v>
      </c>
    </row>
    <row r="260" spans="1:13" x14ac:dyDescent="0.35">
      <c r="A260" t="s">
        <v>35</v>
      </c>
      <c r="B260" t="s">
        <v>119</v>
      </c>
      <c r="C260" t="s">
        <v>13</v>
      </c>
      <c r="D260" t="s">
        <v>13</v>
      </c>
      <c r="E260" t="s">
        <v>12</v>
      </c>
      <c r="F260" s="2" t="s">
        <v>1498</v>
      </c>
      <c r="G260" s="2"/>
      <c r="I260" s="2"/>
      <c r="J260" t="str">
        <f>VLOOKUP(A260,UFMT_FORMAT!$A:$C,3,FALSE)</f>
        <v>ACL T24 CBS - THEM ON US NSS notif 1220</v>
      </c>
      <c r="K260" s="2" t="s">
        <v>7</v>
      </c>
      <c r="L260" t="str">
        <f t="shared" ref="L260:L323" si="8">"Insert into UFMT_FIELD (FORMAT_ID, FIELD_NO, F_MAC, F_KEY, F_MANDATORY, DESCRIPTION) Values ('"&amp;A260&amp;"', '"&amp;B260&amp;"', '"&amp;C260&amp;"', '"&amp;D260&amp;"', '"&amp;E260&amp;"', '"&amp;F260&amp;"');"</f>
        <v>Insert into UFMT_FIELD (FORMAT_ID, FIELD_NO, F_MAC, F_KEY, F_MANDATORY, DESCRIPTION) Values ('9', '41', '0', '0', '1', 'Card acceptor treminal ID');</v>
      </c>
      <c r="M260" t="str">
        <f t="shared" ref="M260:M323" si="9">"Update UFMT_FIELD SET F_MAC = '"&amp;C260&amp;"', F_KEY = '"&amp;D260&amp;"', F_MANDATORY = '"&amp;E260&amp;"', DESCRIPTION = '"&amp;F260&amp;"' where FORMAT_ID = '"&amp;A260&amp;"' AND FIELD_NO = '"&amp;B260&amp;"';"</f>
        <v>Update UFMT_FIELD SET F_MAC = '0', F_KEY = '0', F_MANDATORY = '1', DESCRIPTION = 'Card acceptor treminal ID' where FORMAT_ID = '9' AND FIELD_NO = '41';</v>
      </c>
    </row>
    <row r="261" spans="1:13" x14ac:dyDescent="0.35">
      <c r="A261" t="s">
        <v>35</v>
      </c>
      <c r="B261" t="s">
        <v>122</v>
      </c>
      <c r="C261" t="s">
        <v>13</v>
      </c>
      <c r="D261" t="s">
        <v>13</v>
      </c>
      <c r="E261" t="s">
        <v>13</v>
      </c>
      <c r="F261" s="2" t="s">
        <v>1499</v>
      </c>
      <c r="G261" s="2"/>
      <c r="I261" s="2"/>
      <c r="J261" t="str">
        <f>VLOOKUP(A261,UFMT_FORMAT!$A:$C,3,FALSE)</f>
        <v>ACL T24 CBS - THEM ON US NSS notif 1220</v>
      </c>
      <c r="K261" s="2" t="s">
        <v>7</v>
      </c>
      <c r="L261" t="str">
        <f t="shared" si="8"/>
        <v>Insert into UFMT_FIELD (FORMAT_ID, FIELD_NO, F_MAC, F_KEY, F_MANDATORY, DESCRIPTION) Values ('9', '42', '0', '0', '0', 'Card acceptor ID');</v>
      </c>
      <c r="M261" t="str">
        <f t="shared" si="9"/>
        <v>Update UFMT_FIELD SET F_MAC = '0', F_KEY = '0', F_MANDATORY = '0', DESCRIPTION = 'Card acceptor ID' where FORMAT_ID = '9' AND FIELD_NO = '42';</v>
      </c>
    </row>
    <row r="262" spans="1:13" x14ac:dyDescent="0.35">
      <c r="A262" t="s">
        <v>35</v>
      </c>
      <c r="B262" t="s">
        <v>125</v>
      </c>
      <c r="C262" t="s">
        <v>13</v>
      </c>
      <c r="D262" t="s">
        <v>13</v>
      </c>
      <c r="E262" t="s">
        <v>12</v>
      </c>
      <c r="F262" s="2" t="s">
        <v>1500</v>
      </c>
      <c r="G262" s="2"/>
      <c r="I262" s="2"/>
      <c r="J262" t="str">
        <f>VLOOKUP(A262,UFMT_FORMAT!$A:$C,3,FALSE)</f>
        <v>ACL T24 CBS - THEM ON US NSS notif 1220</v>
      </c>
      <c r="K262" s="2" t="s">
        <v>7</v>
      </c>
      <c r="L262" t="str">
        <f t="shared" si="8"/>
        <v>Insert into UFMT_FIELD (FORMAT_ID, FIELD_NO, F_MAC, F_KEY, F_MANDATORY, DESCRIPTION) Values ('9', '43', '0', '0', '1', 'Card acceptor name/location');</v>
      </c>
      <c r="M262" t="str">
        <f t="shared" si="9"/>
        <v>Update UFMT_FIELD SET F_MAC = '0', F_KEY = '0', F_MANDATORY = '1', DESCRIPTION = 'Card acceptor name/location' where FORMAT_ID = '9' AND FIELD_NO = '43';</v>
      </c>
    </row>
    <row r="263" spans="1:13" x14ac:dyDescent="0.35">
      <c r="A263" t="s">
        <v>35</v>
      </c>
      <c r="B263" t="s">
        <v>138</v>
      </c>
      <c r="C263" t="s">
        <v>13</v>
      </c>
      <c r="D263" t="s">
        <v>13</v>
      </c>
      <c r="E263" t="s">
        <v>12</v>
      </c>
      <c r="F263" s="2" t="s">
        <v>1503</v>
      </c>
      <c r="G263" s="2"/>
      <c r="I263" s="2"/>
      <c r="J263" t="str">
        <f>VLOOKUP(A263,UFMT_FORMAT!$A:$C,3,FALSE)</f>
        <v>ACL T24 CBS - THEM ON US NSS notif 1220</v>
      </c>
      <c r="K263" s="2" t="s">
        <v>7</v>
      </c>
      <c r="L263" t="str">
        <f t="shared" si="8"/>
        <v>Insert into UFMT_FIELD (FORMAT_ID, FIELD_NO, F_MAC, F_KEY, F_MANDATORY, DESCRIPTION) Values ('9', '49', '0', '0', '1', 'Currency code, transaction');</v>
      </c>
      <c r="M263" t="str">
        <f t="shared" si="9"/>
        <v>Update UFMT_FIELD SET F_MAC = '0', F_KEY = '0', F_MANDATORY = '1', DESCRIPTION = 'Currency code, transaction' where FORMAT_ID = '9' AND FIELD_NO = '49';</v>
      </c>
    </row>
    <row r="264" spans="1:13" x14ac:dyDescent="0.35">
      <c r="A264" t="s">
        <v>35</v>
      </c>
      <c r="B264" t="s">
        <v>80</v>
      </c>
      <c r="C264" t="s">
        <v>13</v>
      </c>
      <c r="D264" t="s">
        <v>13</v>
      </c>
      <c r="E264" t="s">
        <v>13</v>
      </c>
      <c r="F264" s="2" t="s">
        <v>1504</v>
      </c>
      <c r="G264" s="2"/>
      <c r="I264" s="2"/>
      <c r="J264" t="str">
        <f>VLOOKUP(A264,UFMT_FORMAT!$A:$C,3,FALSE)</f>
        <v>ACL T24 CBS - THEM ON US NSS notif 1220</v>
      </c>
      <c r="K264" s="2" t="s">
        <v>7</v>
      </c>
      <c r="L264" t="str">
        <f t="shared" si="8"/>
        <v>Insert into UFMT_FIELD (FORMAT_ID, FIELD_NO, F_MAC, F_KEY, F_MANDATORY, DESCRIPTION) Values ('9', '50', '0', '0', '0', 'Currency code, reconcilliation');</v>
      </c>
      <c r="M264" t="str">
        <f t="shared" si="9"/>
        <v>Update UFMT_FIELD SET F_MAC = '0', F_KEY = '0', F_MANDATORY = '0', DESCRIPTION = 'Currency code, reconcilliation' where FORMAT_ID = '9' AND FIELD_NO = '50';</v>
      </c>
    </row>
    <row r="265" spans="1:13" x14ac:dyDescent="0.35">
      <c r="A265" t="s">
        <v>35</v>
      </c>
      <c r="B265" t="s">
        <v>142</v>
      </c>
      <c r="C265" t="s">
        <v>13</v>
      </c>
      <c r="D265" t="s">
        <v>13</v>
      </c>
      <c r="E265" t="s">
        <v>13</v>
      </c>
      <c r="F265" s="2" t="s">
        <v>1514</v>
      </c>
      <c r="G265" s="2"/>
      <c r="I265" s="2"/>
      <c r="J265" t="str">
        <f>VLOOKUP(A265,UFMT_FORMAT!$A:$C,3,FALSE)</f>
        <v>ACL T24 CBS - THEM ON US NSS notif 1220</v>
      </c>
      <c r="K265" s="2" t="s">
        <v>7</v>
      </c>
      <c r="L265" t="str">
        <f t="shared" si="8"/>
        <v>Insert into UFMT_FIELD (FORMAT_ID, FIELD_NO, F_MAC, F_KEY, F_MANDATORY, DESCRIPTION) Values ('9', '51', '0', '0', '0', 'BIN Currency code, transaction');</v>
      </c>
      <c r="M265" t="str">
        <f t="shared" si="9"/>
        <v>Update UFMT_FIELD SET F_MAC = '0', F_KEY = '0', F_MANDATORY = '0', DESCRIPTION = 'BIN Currency code, transaction' where FORMAT_ID = '9' AND FIELD_NO = '51';</v>
      </c>
    </row>
    <row r="266" spans="1:13" x14ac:dyDescent="0.35">
      <c r="A266" t="s">
        <v>35</v>
      </c>
      <c r="B266" t="s">
        <v>270</v>
      </c>
      <c r="C266" t="s">
        <v>13</v>
      </c>
      <c r="D266" t="s">
        <v>13</v>
      </c>
      <c r="E266" t="s">
        <v>12</v>
      </c>
      <c r="F266" s="2" t="s">
        <v>1506</v>
      </c>
      <c r="G266" s="2"/>
      <c r="I266" s="2"/>
      <c r="J266" t="str">
        <f>VLOOKUP(A266,UFMT_FORMAT!$A:$C,3,FALSE)</f>
        <v>ACL T24 CBS - THEM ON US NSS notif 1220</v>
      </c>
      <c r="K266" s="2" t="s">
        <v>7</v>
      </c>
      <c r="L266" t="str">
        <f t="shared" si="8"/>
        <v>Insert into UFMT_FIELD (FORMAT_ID, FIELD_NO, F_MAC, F_KEY, F_MANDATORY, DESCRIPTION) Values ('9', '102', '0', '0', '1', 'Account identification 1');</v>
      </c>
      <c r="M266" t="str">
        <f t="shared" si="9"/>
        <v>Update UFMT_FIELD SET F_MAC = '0', F_KEY = '0', F_MANDATORY = '1', DESCRIPTION = 'Account identification 1' where FORMAT_ID = '9' AND FIELD_NO = '102';</v>
      </c>
    </row>
    <row r="267" spans="1:13" x14ac:dyDescent="0.35">
      <c r="A267" t="s">
        <v>35</v>
      </c>
      <c r="B267" t="s">
        <v>778</v>
      </c>
      <c r="C267" t="s">
        <v>13</v>
      </c>
      <c r="D267" t="s">
        <v>13</v>
      </c>
      <c r="E267" t="s">
        <v>13</v>
      </c>
      <c r="F267" s="2" t="s">
        <v>1507</v>
      </c>
      <c r="G267" s="2"/>
      <c r="I267" s="2"/>
      <c r="J267" t="str">
        <f>VLOOKUP(A267,UFMT_FORMAT!$A:$C,3,FALSE)</f>
        <v>ACL T24 CBS - THEM ON US NSS notif 1220</v>
      </c>
      <c r="K267" s="2" t="s">
        <v>7</v>
      </c>
      <c r="L267" t="str">
        <f t="shared" si="8"/>
        <v>Insert into UFMT_FIELD (FORMAT_ID, FIELD_NO, F_MAC, F_KEY, F_MANDATORY, DESCRIPTION) Values ('9', '103', '0', '0', '0', 'Account identification 2');</v>
      </c>
      <c r="M267" t="str">
        <f t="shared" si="9"/>
        <v>Update UFMT_FIELD SET F_MAC = '0', F_KEY = '0', F_MANDATORY = '0', DESCRIPTION = 'Account identification 2' where FORMAT_ID = '9' AND FIELD_NO = '103';</v>
      </c>
    </row>
    <row r="268" spans="1:13" x14ac:dyDescent="0.35">
      <c r="A268" t="s">
        <v>35</v>
      </c>
      <c r="B268" t="s">
        <v>143</v>
      </c>
      <c r="C268" t="s">
        <v>13</v>
      </c>
      <c r="D268" t="s">
        <v>13</v>
      </c>
      <c r="E268" t="s">
        <v>12</v>
      </c>
      <c r="F268" s="2" t="s">
        <v>1508</v>
      </c>
      <c r="G268" s="2"/>
      <c r="I268" s="2"/>
      <c r="J268" t="str">
        <f>VLOOKUP(A268,UFMT_FORMAT!$A:$C,3,FALSE)</f>
        <v>ACL T24 CBS - THEM ON US NSS notif 1220</v>
      </c>
      <c r="K268" s="2" t="s">
        <v>7</v>
      </c>
      <c r="L268" t="str">
        <f t="shared" si="8"/>
        <v>Insert into UFMT_FIELD (FORMAT_ID, FIELD_NO, F_MAC, F_KEY, F_MANDATORY, DESCRIPTION) Values ('9', '123', '0', '0', '1', 'Channel ID');</v>
      </c>
      <c r="M268" t="str">
        <f t="shared" si="9"/>
        <v>Update UFMT_FIELD SET F_MAC = '0', F_KEY = '0', F_MANDATORY = '1', DESCRIPTION = 'Channel ID' where FORMAT_ID = '9' AND FIELD_NO = '123';</v>
      </c>
    </row>
    <row r="269" spans="1:13" x14ac:dyDescent="0.35">
      <c r="A269" t="s">
        <v>35</v>
      </c>
      <c r="B269" t="s">
        <v>810</v>
      </c>
      <c r="C269" t="s">
        <v>13</v>
      </c>
      <c r="D269" t="s">
        <v>13</v>
      </c>
      <c r="E269" t="s">
        <v>13</v>
      </c>
      <c r="F269" s="2" t="s">
        <v>1509</v>
      </c>
      <c r="G269" s="2"/>
      <c r="I269" s="2"/>
      <c r="J269" t="str">
        <f>VLOOKUP(A269,UFMT_FORMAT!$A:$C,3,FALSE)</f>
        <v>ACL T24 CBS - THEM ON US NSS notif 1220</v>
      </c>
      <c r="K269" s="2" t="s">
        <v>7</v>
      </c>
      <c r="L269" t="str">
        <f t="shared" si="8"/>
        <v>Insert into UFMT_FIELD (FORMAT_ID, FIELD_NO, F_MAC, F_KEY, F_MANDATORY, DESCRIPTION) Values ('9', '124', '0', '0', '0', 'Terminal type');</v>
      </c>
      <c r="M269" t="str">
        <f t="shared" si="9"/>
        <v>Update UFMT_FIELD SET F_MAC = '0', F_KEY = '0', F_MANDATORY = '0', DESCRIPTION = 'Terminal type' where FORMAT_ID = '9' AND FIELD_NO = '124';</v>
      </c>
    </row>
    <row r="270" spans="1:13" x14ac:dyDescent="0.35">
      <c r="A270" t="s">
        <v>35</v>
      </c>
      <c r="B270" t="s">
        <v>813</v>
      </c>
      <c r="C270" t="s">
        <v>13</v>
      </c>
      <c r="D270" t="s">
        <v>13</v>
      </c>
      <c r="E270" t="s">
        <v>12</v>
      </c>
      <c r="F270" s="2" t="s">
        <v>1511</v>
      </c>
      <c r="G270" s="2"/>
      <c r="I270" s="2"/>
      <c r="J270" t="str">
        <f>VLOOKUP(A270,UFMT_FORMAT!$A:$C,3,FALSE)</f>
        <v>ACL T24 CBS - THEM ON US NSS notif 1220</v>
      </c>
      <c r="K270" s="2" t="s">
        <v>7</v>
      </c>
      <c r="L270" t="str">
        <f t="shared" si="8"/>
        <v>Insert into UFMT_FIELD (FORMAT_ID, FIELD_NO, F_MAC, F_KEY, F_MANDATORY, DESCRIPTION) Values ('9', '126', '0', '0', '1', 'Private field');</v>
      </c>
      <c r="M270" t="str">
        <f t="shared" si="9"/>
        <v>Update UFMT_FIELD SET F_MAC = '0', F_KEY = '0', F_MANDATORY = '1', DESCRIPTION = 'Private field' where FORMAT_ID = '9' AND FIELD_NO = '126';</v>
      </c>
    </row>
    <row r="271" spans="1:13" x14ac:dyDescent="0.35">
      <c r="A271" t="s">
        <v>37</v>
      </c>
      <c r="B271" t="s">
        <v>15</v>
      </c>
      <c r="C271" t="s">
        <v>13</v>
      </c>
      <c r="D271" t="s">
        <v>12</v>
      </c>
      <c r="E271" t="s">
        <v>12</v>
      </c>
      <c r="F271" s="2" t="s">
        <v>1484</v>
      </c>
      <c r="G271" s="2"/>
      <c r="I271" s="2"/>
      <c r="J271" t="str">
        <f>VLOOKUP(A271,UFMT_FORMAT!$A:$C,3,FALSE)</f>
        <v>ACL T24 CBS - THEM ON US NSS notif 1230</v>
      </c>
      <c r="K271" s="2" t="s">
        <v>7</v>
      </c>
      <c r="L271" t="str">
        <f t="shared" si="8"/>
        <v>Insert into UFMT_FIELD (FORMAT_ID, FIELD_NO, F_MAC, F_KEY, F_MANDATORY, DESCRIPTION) Values ('10', '2', '0', '1', '1', 'PAN');</v>
      </c>
      <c r="M271" t="str">
        <f t="shared" si="9"/>
        <v>Update UFMT_FIELD SET F_MAC = '0', F_KEY = '1', F_MANDATORY = '1', DESCRIPTION = 'PAN' where FORMAT_ID = '10' AND FIELD_NO = '2';</v>
      </c>
    </row>
    <row r="272" spans="1:13" x14ac:dyDescent="0.35">
      <c r="A272" t="s">
        <v>37</v>
      </c>
      <c r="B272" t="s">
        <v>17</v>
      </c>
      <c r="C272" t="s">
        <v>13</v>
      </c>
      <c r="D272" t="s">
        <v>13</v>
      </c>
      <c r="E272" t="s">
        <v>12</v>
      </c>
      <c r="F272" s="2" t="s">
        <v>1485</v>
      </c>
      <c r="G272" s="2"/>
      <c r="I272" s="2"/>
      <c r="J272" t="str">
        <f>VLOOKUP(A272,UFMT_FORMAT!$A:$C,3,FALSE)</f>
        <v>ACL T24 CBS - THEM ON US NSS notif 1230</v>
      </c>
      <c r="K272" s="2" t="s">
        <v>7</v>
      </c>
      <c r="L272" t="str">
        <f t="shared" si="8"/>
        <v>Insert into UFMT_FIELD (FORMAT_ID, FIELD_NO, F_MAC, F_KEY, F_MANDATORY, DESCRIPTION) Values ('10', '3', '0', '0', '1', 'Processing Code');</v>
      </c>
      <c r="M272" t="str">
        <f t="shared" si="9"/>
        <v>Update UFMT_FIELD SET F_MAC = '0', F_KEY = '0', F_MANDATORY = '1', DESCRIPTION = 'Processing Code' where FORMAT_ID = '10' AND FIELD_NO = '3';</v>
      </c>
    </row>
    <row r="273" spans="1:13" x14ac:dyDescent="0.35">
      <c r="A273" t="s">
        <v>37</v>
      </c>
      <c r="B273" t="s">
        <v>20</v>
      </c>
      <c r="C273" t="s">
        <v>13</v>
      </c>
      <c r="D273" t="s">
        <v>13</v>
      </c>
      <c r="E273" t="s">
        <v>12</v>
      </c>
      <c r="F273" s="2" t="s">
        <v>1486</v>
      </c>
      <c r="G273" s="2"/>
      <c r="I273" s="2"/>
      <c r="J273" t="str">
        <f>VLOOKUP(A273,UFMT_FORMAT!$A:$C,3,FALSE)</f>
        <v>ACL T24 CBS - THEM ON US NSS notif 1230</v>
      </c>
      <c r="K273" s="2" t="s">
        <v>7</v>
      </c>
      <c r="L273" t="str">
        <f t="shared" si="8"/>
        <v>Insert into UFMT_FIELD (FORMAT_ID, FIELD_NO, F_MAC, F_KEY, F_MANDATORY, DESCRIPTION) Values ('10', '4', '0', '0', '1', 'Request Amount');</v>
      </c>
      <c r="M273" t="str">
        <f t="shared" si="9"/>
        <v>Update UFMT_FIELD SET F_MAC = '0', F_KEY = '0', F_MANDATORY = '1', DESCRIPTION = 'Request Amount' where FORMAT_ID = '10' AND FIELD_NO = '4';</v>
      </c>
    </row>
    <row r="274" spans="1:13" x14ac:dyDescent="0.35">
      <c r="A274" t="s">
        <v>37</v>
      </c>
      <c r="B274" t="s">
        <v>23</v>
      </c>
      <c r="C274" t="s">
        <v>13</v>
      </c>
      <c r="D274" t="s">
        <v>13</v>
      </c>
      <c r="E274" t="s">
        <v>12</v>
      </c>
      <c r="F274" s="2" t="s">
        <v>1516</v>
      </c>
      <c r="G274" s="2"/>
      <c r="I274" s="2"/>
      <c r="J274" t="str">
        <f>VLOOKUP(A274,UFMT_FORMAT!$A:$C,3,FALSE)</f>
        <v>ACL T24 CBS - THEM ON US NSS notif 1230</v>
      </c>
      <c r="K274" s="2" t="s">
        <v>7</v>
      </c>
      <c r="L274" t="str">
        <f t="shared" si="8"/>
        <v>Insert into UFMT_FIELD (FORMAT_ID, FIELD_NO, F_MAC, F_KEY, F_MANDATORY, DESCRIPTION) Values ('10', '5', '0', '0', '1', 'Settlement Amount');</v>
      </c>
      <c r="M274" t="str">
        <f t="shared" si="9"/>
        <v>Update UFMT_FIELD SET F_MAC = '0', F_KEY = '0', F_MANDATORY = '1', DESCRIPTION = 'Settlement Amount' where FORMAT_ID = '10' AND FIELD_NO = '5';</v>
      </c>
    </row>
    <row r="275" spans="1:13" x14ac:dyDescent="0.35">
      <c r="A275" t="s">
        <v>37</v>
      </c>
      <c r="B275" t="s">
        <v>26</v>
      </c>
      <c r="C275" t="s">
        <v>13</v>
      </c>
      <c r="D275" t="s">
        <v>13</v>
      </c>
      <c r="E275" t="s">
        <v>12</v>
      </c>
      <c r="F275" s="2" t="s">
        <v>1517</v>
      </c>
      <c r="G275" s="2"/>
      <c r="I275" s="2"/>
      <c r="J275" t="str">
        <f>VLOOKUP(A275,UFMT_FORMAT!$A:$C,3,FALSE)</f>
        <v>ACL T24 CBS - THEM ON US NSS notif 1230</v>
      </c>
      <c r="K275" s="2" t="s">
        <v>7</v>
      </c>
      <c r="L275" t="str">
        <f t="shared" si="8"/>
        <v>Insert into UFMT_FIELD (FORMAT_ID, FIELD_NO, F_MAC, F_KEY, F_MANDATORY, DESCRIPTION) Values ('10', '6', '0', '0', '1', 'Card Holder Billing Amount');</v>
      </c>
      <c r="M275" t="str">
        <f t="shared" si="9"/>
        <v>Update UFMT_FIELD SET F_MAC = '0', F_KEY = '0', F_MANDATORY = '1', DESCRIPTION = 'Card Holder Billing Amount' where FORMAT_ID = '10' AND FIELD_NO = '6';</v>
      </c>
    </row>
    <row r="276" spans="1:13" x14ac:dyDescent="0.35">
      <c r="A276" t="s">
        <v>37</v>
      </c>
      <c r="B276" t="s">
        <v>35</v>
      </c>
      <c r="C276" t="s">
        <v>13</v>
      </c>
      <c r="D276" t="s">
        <v>13</v>
      </c>
      <c r="E276" t="s">
        <v>13</v>
      </c>
      <c r="F276" s="2" t="s">
        <v>1488</v>
      </c>
      <c r="G276" s="2"/>
      <c r="I276" s="2"/>
      <c r="J276" t="str">
        <f>VLOOKUP(A276,UFMT_FORMAT!$A:$C,3,FALSE)</f>
        <v>ACL T24 CBS - THEM ON US NSS notif 1230</v>
      </c>
      <c r="K276" s="2" t="s">
        <v>7</v>
      </c>
      <c r="L276" t="str">
        <f t="shared" si="8"/>
        <v>Insert into UFMT_FIELD (FORMAT_ID, FIELD_NO, F_MAC, F_KEY, F_MANDATORY, DESCRIPTION) Values ('10', '9', '0', '0', '0', 'Conversion rate, reconciliation');</v>
      </c>
      <c r="M276" t="str">
        <f t="shared" si="9"/>
        <v>Update UFMT_FIELD SET F_MAC = '0', F_KEY = '0', F_MANDATORY = '0', DESCRIPTION = 'Conversion rate, reconciliation' where FORMAT_ID = '10' AND FIELD_NO = '9';</v>
      </c>
    </row>
    <row r="277" spans="1:13" x14ac:dyDescent="0.35">
      <c r="A277" t="s">
        <v>37</v>
      </c>
      <c r="B277" t="s">
        <v>37</v>
      </c>
      <c r="C277" t="s">
        <v>13</v>
      </c>
      <c r="D277" t="s">
        <v>13</v>
      </c>
      <c r="E277" t="s">
        <v>13</v>
      </c>
      <c r="F277" s="2" t="s">
        <v>1522</v>
      </c>
      <c r="G277" s="2"/>
      <c r="I277" s="2"/>
      <c r="J277" t="str">
        <f>VLOOKUP(A277,UFMT_FORMAT!$A:$C,3,FALSE)</f>
        <v>ACL T24 CBS - THEM ON US NSS notif 1230</v>
      </c>
      <c r="K277" s="2" t="s">
        <v>7</v>
      </c>
      <c r="L277" t="str">
        <f t="shared" si="8"/>
        <v>Insert into UFMT_FIELD (FORMAT_ID, FIELD_NO, F_MAC, F_KEY, F_MANDATORY, DESCRIPTION) Values ('10', '10', '0', '0', '0', 'Card Holder Conversion Rate');</v>
      </c>
      <c r="M277" t="str">
        <f t="shared" si="9"/>
        <v>Update UFMT_FIELD SET F_MAC = '0', F_KEY = '0', F_MANDATORY = '0', DESCRIPTION = 'Card Holder Conversion Rate' where FORMAT_ID = '10' AND FIELD_NO = '10';</v>
      </c>
    </row>
    <row r="278" spans="1:13" x14ac:dyDescent="0.35">
      <c r="A278" t="s">
        <v>37</v>
      </c>
      <c r="B278" t="s">
        <v>40</v>
      </c>
      <c r="C278" t="s">
        <v>13</v>
      </c>
      <c r="D278" t="s">
        <v>12</v>
      </c>
      <c r="E278" t="s">
        <v>12</v>
      </c>
      <c r="F278" s="2" t="s">
        <v>1489</v>
      </c>
      <c r="G278" s="2"/>
      <c r="I278" s="2"/>
      <c r="J278" t="str">
        <f>VLOOKUP(A278,UFMT_FORMAT!$A:$C,3,FALSE)</f>
        <v>ACL T24 CBS - THEM ON US NSS notif 1230</v>
      </c>
      <c r="K278" s="2" t="s">
        <v>7</v>
      </c>
      <c r="L278" t="str">
        <f t="shared" si="8"/>
        <v>Insert into UFMT_FIELD (FORMAT_ID, FIELD_NO, F_MAC, F_KEY, F_MANDATORY, DESCRIPTION) Values ('10', '11', '0', '1', '1', 'System Trace Audit Number');</v>
      </c>
      <c r="M278" t="str">
        <f t="shared" si="9"/>
        <v>Update UFMT_FIELD SET F_MAC = '0', F_KEY = '1', F_MANDATORY = '1', DESCRIPTION = 'System Trace Audit Number' where FORMAT_ID = '10' AND FIELD_NO = '11';</v>
      </c>
    </row>
    <row r="279" spans="1:13" x14ac:dyDescent="0.35">
      <c r="A279" t="s">
        <v>37</v>
      </c>
      <c r="B279" t="s">
        <v>42</v>
      </c>
      <c r="C279" t="s">
        <v>13</v>
      </c>
      <c r="D279" t="s">
        <v>12</v>
      </c>
      <c r="E279" t="s">
        <v>12</v>
      </c>
      <c r="F279" s="2" t="s">
        <v>1490</v>
      </c>
      <c r="G279" s="2"/>
      <c r="I279" s="2"/>
      <c r="J279" t="str">
        <f>VLOOKUP(A279,UFMT_FORMAT!$A:$C,3,FALSE)</f>
        <v>ACL T24 CBS - THEM ON US NSS notif 1230</v>
      </c>
      <c r="K279" s="2" t="s">
        <v>7</v>
      </c>
      <c r="L279" t="str">
        <f t="shared" si="8"/>
        <v>Insert into UFMT_FIELD (FORMAT_ID, FIELD_NO, F_MAC, F_KEY, F_MANDATORY, DESCRIPTION) Values ('10', '12', '0', '1', '1', 'Date and time, local transaction');</v>
      </c>
      <c r="M279" t="str">
        <f t="shared" si="9"/>
        <v>Update UFMT_FIELD SET F_MAC = '0', F_KEY = '1', F_MANDATORY = '1', DESCRIPTION = 'Date and time, local transaction' where FORMAT_ID = '10' AND FIELD_NO = '12';</v>
      </c>
    </row>
    <row r="280" spans="1:13" x14ac:dyDescent="0.35">
      <c r="A280" t="s">
        <v>37</v>
      </c>
      <c r="B280" t="s">
        <v>56</v>
      </c>
      <c r="C280" t="s">
        <v>13</v>
      </c>
      <c r="D280" t="s">
        <v>13</v>
      </c>
      <c r="E280" t="s">
        <v>13</v>
      </c>
      <c r="F280" s="2" t="s">
        <v>1490</v>
      </c>
      <c r="G280" s="2"/>
      <c r="I280" s="2"/>
      <c r="J280" t="str">
        <f>VLOOKUP(A280,UFMT_FORMAT!$A:$C,3,FALSE)</f>
        <v>ACL T24 CBS - THEM ON US NSS notif 1230</v>
      </c>
      <c r="K280" s="2" t="s">
        <v>7</v>
      </c>
      <c r="L280" t="str">
        <f t="shared" si="8"/>
        <v>Insert into UFMT_FIELD (FORMAT_ID, FIELD_NO, F_MAC, F_KEY, F_MANDATORY, DESCRIPTION) Values ('10', '17', '0', '0', '0', 'Date and time, local transaction');</v>
      </c>
      <c r="M280" t="str">
        <f t="shared" si="9"/>
        <v>Update UFMT_FIELD SET F_MAC = '0', F_KEY = '0', F_MANDATORY = '0', DESCRIPTION = 'Date and time, local transaction' where FORMAT_ID = '10' AND FIELD_NO = '17';</v>
      </c>
    </row>
    <row r="281" spans="1:13" x14ac:dyDescent="0.35">
      <c r="A281" t="s">
        <v>37</v>
      </c>
      <c r="B281" t="s">
        <v>77</v>
      </c>
      <c r="C281" t="s">
        <v>13</v>
      </c>
      <c r="D281" t="s">
        <v>13</v>
      </c>
      <c r="E281" t="s">
        <v>13</v>
      </c>
      <c r="F281" s="2" t="s">
        <v>1491</v>
      </c>
      <c r="G281" s="2"/>
      <c r="I281" s="2"/>
      <c r="J281" t="str">
        <f>VLOOKUP(A281,UFMT_FORMAT!$A:$C,3,FALSE)</f>
        <v>ACL T24 CBS - THEM ON US NSS notif 1230</v>
      </c>
      <c r="K281" s="2" t="s">
        <v>7</v>
      </c>
      <c r="L281" t="str">
        <f t="shared" si="8"/>
        <v>Insert into UFMT_FIELD (FORMAT_ID, FIELD_NO, F_MAC, F_KEY, F_MANDATORY, DESCRIPTION) Values ('10', '24', '0', '0', '0', 'Function code');</v>
      </c>
      <c r="M281" t="str">
        <f t="shared" si="9"/>
        <v>Update UFMT_FIELD SET F_MAC = '0', F_KEY = '0', F_MANDATORY = '0', DESCRIPTION = 'Function code' where FORMAT_ID = '10' AND FIELD_NO = '24';</v>
      </c>
    </row>
    <row r="282" spans="1:13" x14ac:dyDescent="0.35">
      <c r="A282" t="s">
        <v>37</v>
      </c>
      <c r="B282" t="s">
        <v>88</v>
      </c>
      <c r="C282" t="s">
        <v>13</v>
      </c>
      <c r="D282" t="s">
        <v>13</v>
      </c>
      <c r="E282" t="s">
        <v>12</v>
      </c>
      <c r="F282" s="2" t="s">
        <v>1518</v>
      </c>
      <c r="G282" s="2"/>
      <c r="I282" s="2"/>
      <c r="J282" t="str">
        <f>VLOOKUP(A282,UFMT_FORMAT!$A:$C,3,FALSE)</f>
        <v>ACL T24 CBS - THEM ON US NSS notif 1230</v>
      </c>
      <c r="K282" s="2" t="s">
        <v>7</v>
      </c>
      <c r="L282" t="str">
        <f t="shared" si="8"/>
        <v>Insert into UFMT_FIELD (FORMAT_ID, FIELD_NO, F_MAC, F_KEY, F_MANDATORY, DESCRIPTION) Values ('10', '28', '0', '0', '1', 'ACQ Fee');</v>
      </c>
      <c r="M282" t="str">
        <f t="shared" si="9"/>
        <v>Update UFMT_FIELD SET F_MAC = '0', F_KEY = '0', F_MANDATORY = '1', DESCRIPTION = 'ACQ Fee' where FORMAT_ID = '10' AND FIELD_NO = '28';</v>
      </c>
    </row>
    <row r="283" spans="1:13" x14ac:dyDescent="0.35">
      <c r="A283" t="s">
        <v>37</v>
      </c>
      <c r="B283" t="s">
        <v>90</v>
      </c>
      <c r="C283" t="s">
        <v>13</v>
      </c>
      <c r="D283" t="s">
        <v>13</v>
      </c>
      <c r="E283" t="s">
        <v>12</v>
      </c>
      <c r="F283" s="2" t="s">
        <v>1519</v>
      </c>
      <c r="G283" s="2"/>
      <c r="I283" s="2"/>
      <c r="J283" t="str">
        <f>VLOOKUP(A283,UFMT_FORMAT!$A:$C,3,FALSE)</f>
        <v>ACL T24 CBS - THEM ON US NSS notif 1230</v>
      </c>
      <c r="K283" s="2" t="s">
        <v>7</v>
      </c>
      <c r="L283" t="str">
        <f t="shared" si="8"/>
        <v>Insert into UFMT_FIELD (FORMAT_ID, FIELD_NO, F_MAC, F_KEY, F_MANDATORY, DESCRIPTION) Values ('10', '29', '0', '0', '1', 'ISS Fee');</v>
      </c>
      <c r="M283" t="str">
        <f t="shared" si="9"/>
        <v>Update UFMT_FIELD SET F_MAC = '0', F_KEY = '0', F_MANDATORY = '1', DESCRIPTION = 'ISS Fee' where FORMAT_ID = '10' AND FIELD_NO = '29';</v>
      </c>
    </row>
    <row r="284" spans="1:13" x14ac:dyDescent="0.35">
      <c r="A284" t="s">
        <v>37</v>
      </c>
      <c r="B284" t="s">
        <v>92</v>
      </c>
      <c r="C284" t="s">
        <v>13</v>
      </c>
      <c r="D284" t="s">
        <v>13</v>
      </c>
      <c r="E284" t="s">
        <v>12</v>
      </c>
      <c r="F284" s="2" t="s">
        <v>1520</v>
      </c>
      <c r="G284" s="2"/>
      <c r="I284" s="2"/>
      <c r="J284" t="str">
        <f>VLOOKUP(A284,UFMT_FORMAT!$A:$C,3,FALSE)</f>
        <v>ACL T24 CBS - THEM ON US NSS notif 1230</v>
      </c>
      <c r="K284" s="2" t="s">
        <v>7</v>
      </c>
      <c r="L284" t="str">
        <f t="shared" si="8"/>
        <v>Insert into UFMT_FIELD (FORMAT_ID, FIELD_NO, F_MAC, F_KEY, F_MANDATORY, DESCRIPTION) Values ('10', '30', '0', '0', '1', 'NBC Fee');</v>
      </c>
      <c r="M284" t="str">
        <f t="shared" si="9"/>
        <v>Update UFMT_FIELD SET F_MAC = '0', F_KEY = '0', F_MANDATORY = '1', DESCRIPTION = 'NBC Fee' where FORMAT_ID = '10' AND FIELD_NO = '30';</v>
      </c>
    </row>
    <row r="285" spans="1:13" x14ac:dyDescent="0.35">
      <c r="A285" t="s">
        <v>37</v>
      </c>
      <c r="B285" t="s">
        <v>98</v>
      </c>
      <c r="C285" t="s">
        <v>13</v>
      </c>
      <c r="D285" t="s">
        <v>13</v>
      </c>
      <c r="E285" t="s">
        <v>12</v>
      </c>
      <c r="F285" s="2" t="s">
        <v>1492</v>
      </c>
      <c r="G285" s="2"/>
      <c r="I285" s="2"/>
      <c r="J285" t="str">
        <f>VLOOKUP(A285,UFMT_FORMAT!$A:$C,3,FALSE)</f>
        <v>ACL T24 CBS - THEM ON US NSS notif 1230</v>
      </c>
      <c r="K285" s="2" t="s">
        <v>7</v>
      </c>
      <c r="L285" t="str">
        <f t="shared" si="8"/>
        <v>Insert into UFMT_FIELD (FORMAT_ID, FIELD_NO, F_MAC, F_KEY, F_MANDATORY, DESCRIPTION) Values ('10', '32', '0', '0', '1', 'Acquirer institution ID');</v>
      </c>
      <c r="M285" t="str">
        <f t="shared" si="9"/>
        <v>Update UFMT_FIELD SET F_MAC = '0', F_KEY = '0', F_MANDATORY = '1', DESCRIPTION = 'Acquirer institution ID' where FORMAT_ID = '10' AND FIELD_NO = '32';</v>
      </c>
    </row>
    <row r="286" spans="1:13" x14ac:dyDescent="0.35">
      <c r="A286" t="s">
        <v>37</v>
      </c>
      <c r="B286" t="s">
        <v>101</v>
      </c>
      <c r="C286" t="s">
        <v>13</v>
      </c>
      <c r="D286" t="s">
        <v>13</v>
      </c>
      <c r="E286" t="s">
        <v>13</v>
      </c>
      <c r="F286" s="2" t="s">
        <v>1493</v>
      </c>
      <c r="G286" s="2"/>
      <c r="I286" s="2"/>
      <c r="J286" t="str">
        <f>VLOOKUP(A286,UFMT_FORMAT!$A:$C,3,FALSE)</f>
        <v>ACL T24 CBS - THEM ON US NSS notif 1230</v>
      </c>
      <c r="K286" s="2" t="s">
        <v>7</v>
      </c>
      <c r="L286" t="str">
        <f t="shared" si="8"/>
        <v>Insert into UFMT_FIELD (FORMAT_ID, FIELD_NO, F_MAC, F_KEY, F_MANDATORY, DESCRIPTION) Values ('10', '33', '0', '0', '0', 'Forwarding institution ID');</v>
      </c>
      <c r="M286" t="str">
        <f t="shared" si="9"/>
        <v>Update UFMT_FIELD SET F_MAC = '0', F_KEY = '0', F_MANDATORY = '0', DESCRIPTION = 'Forwarding institution ID' where FORMAT_ID = '10' AND FIELD_NO = '33';</v>
      </c>
    </row>
    <row r="287" spans="1:13" x14ac:dyDescent="0.35">
      <c r="A287" t="s">
        <v>37</v>
      </c>
      <c r="B287" t="s">
        <v>93</v>
      </c>
      <c r="C287" t="s">
        <v>13</v>
      </c>
      <c r="D287" t="s">
        <v>13</v>
      </c>
      <c r="E287" t="s">
        <v>13</v>
      </c>
      <c r="F287" s="2" t="s">
        <v>1494</v>
      </c>
      <c r="G287" s="2"/>
      <c r="I287" s="2"/>
      <c r="J287" t="str">
        <f>VLOOKUP(A287,UFMT_FORMAT!$A:$C,3,FALSE)</f>
        <v>ACL T24 CBS - THEM ON US NSS notif 1230</v>
      </c>
      <c r="K287" s="2" t="s">
        <v>7</v>
      </c>
      <c r="L287" t="str">
        <f t="shared" si="8"/>
        <v>Insert into UFMT_FIELD (FORMAT_ID, FIELD_NO, F_MAC, F_KEY, F_MANDATORY, DESCRIPTION) Values ('10', '35', '0', '0', '0', 'Track 2 data');</v>
      </c>
      <c r="M287" t="str">
        <f t="shared" si="9"/>
        <v>Update UFMT_FIELD SET F_MAC = '0', F_KEY = '0', F_MANDATORY = '0', DESCRIPTION = 'Track 2 data' where FORMAT_ID = '10' AND FIELD_NO = '35';</v>
      </c>
    </row>
    <row r="288" spans="1:13" x14ac:dyDescent="0.35">
      <c r="A288" t="s">
        <v>37</v>
      </c>
      <c r="B288" t="s">
        <v>99</v>
      </c>
      <c r="C288" t="s">
        <v>13</v>
      </c>
      <c r="D288" t="s">
        <v>13</v>
      </c>
      <c r="E288" t="s">
        <v>13</v>
      </c>
      <c r="F288" s="2" t="s">
        <v>1495</v>
      </c>
      <c r="G288" s="2"/>
      <c r="I288" s="2"/>
      <c r="J288" t="str">
        <f>VLOOKUP(A288,UFMT_FORMAT!$A:$C,3,FALSE)</f>
        <v>ACL T24 CBS - THEM ON US NSS notif 1230</v>
      </c>
      <c r="K288" s="2" t="s">
        <v>7</v>
      </c>
      <c r="L288" t="str">
        <f t="shared" si="8"/>
        <v>Insert into UFMT_FIELD (FORMAT_ID, FIELD_NO, F_MAC, F_KEY, F_MANDATORY, DESCRIPTION) Values ('10', '37', '0', '0', '0', 'Retrival reference number');</v>
      </c>
      <c r="M288" t="str">
        <f t="shared" si="9"/>
        <v>Update UFMT_FIELD SET F_MAC = '0', F_KEY = '0', F_MANDATORY = '0', DESCRIPTION = 'Retrival reference number' where FORMAT_ID = '10' AND FIELD_NO = '37';</v>
      </c>
    </row>
    <row r="289" spans="1:13" x14ac:dyDescent="0.35">
      <c r="A289" t="s">
        <v>37</v>
      </c>
      <c r="B289" t="s">
        <v>113</v>
      </c>
      <c r="C289" t="s">
        <v>13</v>
      </c>
      <c r="D289" t="s">
        <v>13</v>
      </c>
      <c r="E289" t="s">
        <v>13</v>
      </c>
      <c r="F289" s="2" t="s">
        <v>1496</v>
      </c>
      <c r="G289" s="2"/>
      <c r="I289" s="2"/>
      <c r="J289" t="str">
        <f>VLOOKUP(A289,UFMT_FORMAT!$A:$C,3,FALSE)</f>
        <v>ACL T24 CBS - THEM ON US NSS notif 1230</v>
      </c>
      <c r="K289" s="2" t="s">
        <v>7</v>
      </c>
      <c r="L289" t="str">
        <f t="shared" si="8"/>
        <v>Insert into UFMT_FIELD (FORMAT_ID, FIELD_NO, F_MAC, F_KEY, F_MANDATORY, DESCRIPTION) Values ('10', '38', '0', '0', '0', 'Authorization Identification Response');</v>
      </c>
      <c r="M289" t="str">
        <f t="shared" si="9"/>
        <v>Update UFMT_FIELD SET F_MAC = '0', F_KEY = '0', F_MANDATORY = '0', DESCRIPTION = 'Authorization Identification Response' where FORMAT_ID = '10' AND FIELD_NO = '38';</v>
      </c>
    </row>
    <row r="290" spans="1:13" x14ac:dyDescent="0.35">
      <c r="A290" t="s">
        <v>37</v>
      </c>
      <c r="B290" t="s">
        <v>102</v>
      </c>
      <c r="C290" t="s">
        <v>13</v>
      </c>
      <c r="D290" t="s">
        <v>13</v>
      </c>
      <c r="E290" t="s">
        <v>12</v>
      </c>
      <c r="F290" s="2" t="s">
        <v>1497</v>
      </c>
      <c r="G290" s="2"/>
      <c r="I290" s="2"/>
      <c r="J290" t="str">
        <f>VLOOKUP(A290,UFMT_FORMAT!$A:$C,3,FALSE)</f>
        <v>ACL T24 CBS - THEM ON US NSS notif 1230</v>
      </c>
      <c r="K290" s="2" t="s">
        <v>7</v>
      </c>
      <c r="L290" t="str">
        <f t="shared" si="8"/>
        <v>Insert into UFMT_FIELD (FORMAT_ID, FIELD_NO, F_MAC, F_KEY, F_MANDATORY, DESCRIPTION) Values ('10', '39', '0', '0', '1', 'Response code');</v>
      </c>
      <c r="M290" t="str">
        <f t="shared" si="9"/>
        <v>Update UFMT_FIELD SET F_MAC = '0', F_KEY = '0', F_MANDATORY = '1', DESCRIPTION = 'Response code' where FORMAT_ID = '10' AND FIELD_NO = '39';</v>
      </c>
    </row>
    <row r="291" spans="1:13" x14ac:dyDescent="0.35">
      <c r="A291" t="s">
        <v>37</v>
      </c>
      <c r="B291" t="s">
        <v>119</v>
      </c>
      <c r="C291" t="s">
        <v>13</v>
      </c>
      <c r="D291" t="s">
        <v>13</v>
      </c>
      <c r="E291" t="s">
        <v>12</v>
      </c>
      <c r="F291" s="2" t="s">
        <v>1498</v>
      </c>
      <c r="G291" s="2"/>
      <c r="I291" s="2"/>
      <c r="J291" t="str">
        <f>VLOOKUP(A291,UFMT_FORMAT!$A:$C,3,FALSE)</f>
        <v>ACL T24 CBS - THEM ON US NSS notif 1230</v>
      </c>
      <c r="K291" s="2" t="s">
        <v>7</v>
      </c>
      <c r="L291" t="str">
        <f t="shared" si="8"/>
        <v>Insert into UFMT_FIELD (FORMAT_ID, FIELD_NO, F_MAC, F_KEY, F_MANDATORY, DESCRIPTION) Values ('10', '41', '0', '0', '1', 'Card acceptor treminal ID');</v>
      </c>
      <c r="M291" t="str">
        <f t="shared" si="9"/>
        <v>Update UFMT_FIELD SET F_MAC = '0', F_KEY = '0', F_MANDATORY = '1', DESCRIPTION = 'Card acceptor treminal ID' where FORMAT_ID = '10' AND FIELD_NO = '41';</v>
      </c>
    </row>
    <row r="292" spans="1:13" x14ac:dyDescent="0.35">
      <c r="A292" t="s">
        <v>37</v>
      </c>
      <c r="B292" t="s">
        <v>122</v>
      </c>
      <c r="C292" t="s">
        <v>13</v>
      </c>
      <c r="D292" t="s">
        <v>13</v>
      </c>
      <c r="E292" t="s">
        <v>13</v>
      </c>
      <c r="F292" s="2" t="s">
        <v>1499</v>
      </c>
      <c r="G292" s="2"/>
      <c r="I292" s="2"/>
      <c r="J292" t="str">
        <f>VLOOKUP(A292,UFMT_FORMAT!$A:$C,3,FALSE)</f>
        <v>ACL T24 CBS - THEM ON US NSS notif 1230</v>
      </c>
      <c r="K292" s="2" t="s">
        <v>7</v>
      </c>
      <c r="L292" t="str">
        <f t="shared" si="8"/>
        <v>Insert into UFMT_FIELD (FORMAT_ID, FIELD_NO, F_MAC, F_KEY, F_MANDATORY, DESCRIPTION) Values ('10', '42', '0', '0', '0', 'Card acceptor ID');</v>
      </c>
      <c r="M292" t="str">
        <f t="shared" si="9"/>
        <v>Update UFMT_FIELD SET F_MAC = '0', F_KEY = '0', F_MANDATORY = '0', DESCRIPTION = 'Card acceptor ID' where FORMAT_ID = '10' AND FIELD_NO = '42';</v>
      </c>
    </row>
    <row r="293" spans="1:13" x14ac:dyDescent="0.35">
      <c r="A293" t="s">
        <v>37</v>
      </c>
      <c r="B293" t="s">
        <v>125</v>
      </c>
      <c r="C293" t="s">
        <v>13</v>
      </c>
      <c r="D293" t="s">
        <v>13</v>
      </c>
      <c r="E293" t="s">
        <v>13</v>
      </c>
      <c r="F293" s="2" t="s">
        <v>1500</v>
      </c>
      <c r="G293" s="2"/>
      <c r="I293" s="2"/>
      <c r="J293" t="str">
        <f>VLOOKUP(A293,UFMT_FORMAT!$A:$C,3,FALSE)</f>
        <v>ACL T24 CBS - THEM ON US NSS notif 1230</v>
      </c>
      <c r="K293" s="2" t="s">
        <v>7</v>
      </c>
      <c r="L293" t="str">
        <f t="shared" si="8"/>
        <v>Insert into UFMT_FIELD (FORMAT_ID, FIELD_NO, F_MAC, F_KEY, F_MANDATORY, DESCRIPTION) Values ('10', '43', '0', '0', '0', 'Card acceptor name/location');</v>
      </c>
      <c r="M293" t="str">
        <f t="shared" si="9"/>
        <v>Update UFMT_FIELD SET F_MAC = '0', F_KEY = '0', F_MANDATORY = '0', DESCRIPTION = 'Card acceptor name/location' where FORMAT_ID = '10' AND FIELD_NO = '43';</v>
      </c>
    </row>
    <row r="294" spans="1:13" x14ac:dyDescent="0.35">
      <c r="A294" t="s">
        <v>37</v>
      </c>
      <c r="B294" t="s">
        <v>45</v>
      </c>
      <c r="C294" t="s">
        <v>13</v>
      </c>
      <c r="D294" t="s">
        <v>13</v>
      </c>
      <c r="E294" t="s">
        <v>13</v>
      </c>
      <c r="F294" s="2" t="s">
        <v>1501</v>
      </c>
      <c r="G294" s="2"/>
      <c r="I294" s="2"/>
      <c r="J294" t="str">
        <f>VLOOKUP(A294,UFMT_FORMAT!$A:$C,3,FALSE)</f>
        <v>ACL T24 CBS - THEM ON US NSS notif 1230</v>
      </c>
      <c r="K294" s="2" t="s">
        <v>7</v>
      </c>
      <c r="L294" t="str">
        <f t="shared" si="8"/>
        <v>Insert into UFMT_FIELD (FORMAT_ID, FIELD_NO, F_MAC, F_KEY, F_MANDATORY, DESCRIPTION) Values ('10', '46', '0', '0', '0', 'Fee, amount');</v>
      </c>
      <c r="M294" t="str">
        <f t="shared" si="9"/>
        <v>Update UFMT_FIELD SET F_MAC = '0', F_KEY = '0', F_MANDATORY = '0', DESCRIPTION = 'Fee, amount' where FORMAT_ID = '10' AND FIELD_NO = '46';</v>
      </c>
    </row>
    <row r="295" spans="1:13" x14ac:dyDescent="0.35">
      <c r="A295" t="s">
        <v>37</v>
      </c>
      <c r="B295" t="s">
        <v>136</v>
      </c>
      <c r="C295" t="s">
        <v>13</v>
      </c>
      <c r="D295" t="s">
        <v>13</v>
      </c>
      <c r="E295" t="s">
        <v>13</v>
      </c>
      <c r="F295" s="2" t="s">
        <v>1502</v>
      </c>
      <c r="G295" s="2"/>
      <c r="I295" s="2"/>
      <c r="J295" t="str">
        <f>VLOOKUP(A295,UFMT_FORMAT!$A:$C,3,FALSE)</f>
        <v>ACL T24 CBS - THEM ON US NSS notif 1230</v>
      </c>
      <c r="K295" s="2" t="s">
        <v>7</v>
      </c>
      <c r="L295" t="str">
        <f t="shared" si="8"/>
        <v>Insert into UFMT_FIELD (FORMAT_ID, FIELD_NO, F_MAC, F_KEY, F_MANDATORY, DESCRIPTION) Values ('10', '48', '0', '0', '0', 'Additional data');</v>
      </c>
      <c r="M295" t="str">
        <f t="shared" si="9"/>
        <v>Update UFMT_FIELD SET F_MAC = '0', F_KEY = '0', F_MANDATORY = '0', DESCRIPTION = 'Additional data' where FORMAT_ID = '10' AND FIELD_NO = '48';</v>
      </c>
    </row>
    <row r="296" spans="1:13" x14ac:dyDescent="0.35">
      <c r="A296" t="s">
        <v>37</v>
      </c>
      <c r="B296" t="s">
        <v>138</v>
      </c>
      <c r="C296" t="s">
        <v>13</v>
      </c>
      <c r="D296" t="s">
        <v>13</v>
      </c>
      <c r="E296" t="s">
        <v>12</v>
      </c>
      <c r="F296" s="2" t="s">
        <v>1503</v>
      </c>
      <c r="G296" s="2"/>
      <c r="I296" s="2"/>
      <c r="J296" t="str">
        <f>VLOOKUP(A296,UFMT_FORMAT!$A:$C,3,FALSE)</f>
        <v>ACL T24 CBS - THEM ON US NSS notif 1230</v>
      </c>
      <c r="K296" s="2" t="s">
        <v>7</v>
      </c>
      <c r="L296" t="str">
        <f t="shared" si="8"/>
        <v>Insert into UFMT_FIELD (FORMAT_ID, FIELD_NO, F_MAC, F_KEY, F_MANDATORY, DESCRIPTION) Values ('10', '49', '0', '0', '1', 'Currency code, transaction');</v>
      </c>
      <c r="M296" t="str">
        <f t="shared" si="9"/>
        <v>Update UFMT_FIELD SET F_MAC = '0', F_KEY = '0', F_MANDATORY = '1', DESCRIPTION = 'Currency code, transaction' where FORMAT_ID = '10' AND FIELD_NO = '49';</v>
      </c>
    </row>
    <row r="297" spans="1:13" x14ac:dyDescent="0.35">
      <c r="A297" t="s">
        <v>37</v>
      </c>
      <c r="B297" t="s">
        <v>80</v>
      </c>
      <c r="C297" t="s">
        <v>13</v>
      </c>
      <c r="D297" t="s">
        <v>13</v>
      </c>
      <c r="E297" t="s">
        <v>13</v>
      </c>
      <c r="F297" s="2" t="s">
        <v>1504</v>
      </c>
      <c r="G297" s="2"/>
      <c r="I297" s="2"/>
      <c r="J297" t="str">
        <f>VLOOKUP(A297,UFMT_FORMAT!$A:$C,3,FALSE)</f>
        <v>ACL T24 CBS - THEM ON US NSS notif 1230</v>
      </c>
      <c r="K297" s="2" t="s">
        <v>7</v>
      </c>
      <c r="L297" t="str">
        <f t="shared" si="8"/>
        <v>Insert into UFMT_FIELD (FORMAT_ID, FIELD_NO, F_MAC, F_KEY, F_MANDATORY, DESCRIPTION) Values ('10', '50', '0', '0', '0', 'Currency code, reconcilliation');</v>
      </c>
      <c r="M297" t="str">
        <f t="shared" si="9"/>
        <v>Update UFMT_FIELD SET F_MAC = '0', F_KEY = '0', F_MANDATORY = '0', DESCRIPTION = 'Currency code, reconcilliation' where FORMAT_ID = '10' AND FIELD_NO = '50';</v>
      </c>
    </row>
    <row r="298" spans="1:13" x14ac:dyDescent="0.35">
      <c r="A298" t="s">
        <v>37</v>
      </c>
      <c r="B298" t="s">
        <v>142</v>
      </c>
      <c r="C298" t="s">
        <v>13</v>
      </c>
      <c r="D298" t="s">
        <v>13</v>
      </c>
      <c r="E298" t="s">
        <v>13</v>
      </c>
      <c r="F298" s="2" t="s">
        <v>1514</v>
      </c>
      <c r="G298" s="2"/>
      <c r="I298" s="2"/>
      <c r="J298" t="str">
        <f>VLOOKUP(A298,UFMT_FORMAT!$A:$C,3,FALSE)</f>
        <v>ACL T24 CBS - THEM ON US NSS notif 1230</v>
      </c>
      <c r="K298" s="2" t="s">
        <v>7</v>
      </c>
      <c r="L298" t="str">
        <f t="shared" si="8"/>
        <v>Insert into UFMT_FIELD (FORMAT_ID, FIELD_NO, F_MAC, F_KEY, F_MANDATORY, DESCRIPTION) Values ('10', '51', '0', '0', '0', 'BIN Currency code, transaction');</v>
      </c>
      <c r="M298" t="str">
        <f t="shared" si="9"/>
        <v>Update UFMT_FIELD SET F_MAC = '0', F_KEY = '0', F_MANDATORY = '0', DESCRIPTION = 'BIN Currency code, transaction' where FORMAT_ID = '10' AND FIELD_NO = '51';</v>
      </c>
    </row>
    <row r="299" spans="1:13" x14ac:dyDescent="0.35">
      <c r="A299" t="s">
        <v>37</v>
      </c>
      <c r="B299" t="s">
        <v>270</v>
      </c>
      <c r="C299" t="s">
        <v>13</v>
      </c>
      <c r="D299" t="s">
        <v>13</v>
      </c>
      <c r="E299" t="s">
        <v>12</v>
      </c>
      <c r="F299" s="2" t="s">
        <v>1506</v>
      </c>
      <c r="G299" s="2"/>
      <c r="I299" s="2"/>
      <c r="J299" t="str">
        <f>VLOOKUP(A299,UFMT_FORMAT!$A:$C,3,FALSE)</f>
        <v>ACL T24 CBS - THEM ON US NSS notif 1230</v>
      </c>
      <c r="K299" s="2" t="s">
        <v>7</v>
      </c>
      <c r="L299" t="str">
        <f t="shared" si="8"/>
        <v>Insert into UFMT_FIELD (FORMAT_ID, FIELD_NO, F_MAC, F_KEY, F_MANDATORY, DESCRIPTION) Values ('10', '102', '0', '0', '1', 'Account identification 1');</v>
      </c>
      <c r="M299" t="str">
        <f t="shared" si="9"/>
        <v>Update UFMT_FIELD SET F_MAC = '0', F_KEY = '0', F_MANDATORY = '1', DESCRIPTION = 'Account identification 1' where FORMAT_ID = '10' AND FIELD_NO = '102';</v>
      </c>
    </row>
    <row r="300" spans="1:13" x14ac:dyDescent="0.35">
      <c r="A300" t="s">
        <v>37</v>
      </c>
      <c r="B300" t="s">
        <v>778</v>
      </c>
      <c r="C300" t="s">
        <v>13</v>
      </c>
      <c r="D300" t="s">
        <v>13</v>
      </c>
      <c r="E300" t="s">
        <v>13</v>
      </c>
      <c r="F300" s="2" t="s">
        <v>1507</v>
      </c>
      <c r="G300" s="2"/>
      <c r="I300" s="2"/>
      <c r="J300" t="str">
        <f>VLOOKUP(A300,UFMT_FORMAT!$A:$C,3,FALSE)</f>
        <v>ACL T24 CBS - THEM ON US NSS notif 1230</v>
      </c>
      <c r="K300" s="2" t="s">
        <v>7</v>
      </c>
      <c r="L300" t="str">
        <f t="shared" si="8"/>
        <v>Insert into UFMT_FIELD (FORMAT_ID, FIELD_NO, F_MAC, F_KEY, F_MANDATORY, DESCRIPTION) Values ('10', '103', '0', '0', '0', 'Account identification 2');</v>
      </c>
      <c r="M300" t="str">
        <f t="shared" si="9"/>
        <v>Update UFMT_FIELD SET F_MAC = '0', F_KEY = '0', F_MANDATORY = '0', DESCRIPTION = 'Account identification 2' where FORMAT_ID = '10' AND FIELD_NO = '103';</v>
      </c>
    </row>
    <row r="301" spans="1:13" x14ac:dyDescent="0.35">
      <c r="A301" t="s">
        <v>37</v>
      </c>
      <c r="B301" t="s">
        <v>143</v>
      </c>
      <c r="C301" t="s">
        <v>13</v>
      </c>
      <c r="D301" t="s">
        <v>13</v>
      </c>
      <c r="E301" t="s">
        <v>13</v>
      </c>
      <c r="F301" s="2" t="s">
        <v>1508</v>
      </c>
      <c r="G301" s="2"/>
      <c r="I301" s="2"/>
      <c r="J301" t="str">
        <f>VLOOKUP(A301,UFMT_FORMAT!$A:$C,3,FALSE)</f>
        <v>ACL T24 CBS - THEM ON US NSS notif 1230</v>
      </c>
      <c r="K301" s="2" t="s">
        <v>7</v>
      </c>
      <c r="L301" t="str">
        <f t="shared" si="8"/>
        <v>Insert into UFMT_FIELD (FORMAT_ID, FIELD_NO, F_MAC, F_KEY, F_MANDATORY, DESCRIPTION) Values ('10', '123', '0', '0', '0', 'Channel ID');</v>
      </c>
      <c r="M301" t="str">
        <f t="shared" si="9"/>
        <v>Update UFMT_FIELD SET F_MAC = '0', F_KEY = '0', F_MANDATORY = '0', DESCRIPTION = 'Channel ID' where FORMAT_ID = '10' AND FIELD_NO = '123';</v>
      </c>
    </row>
    <row r="302" spans="1:13" x14ac:dyDescent="0.35">
      <c r="A302" t="s">
        <v>37</v>
      </c>
      <c r="B302" t="s">
        <v>810</v>
      </c>
      <c r="C302" t="s">
        <v>13</v>
      </c>
      <c r="D302" t="s">
        <v>13</v>
      </c>
      <c r="E302" t="s">
        <v>13</v>
      </c>
      <c r="F302" s="2" t="s">
        <v>1509</v>
      </c>
      <c r="G302" s="2"/>
      <c r="I302" s="2"/>
      <c r="J302" t="str">
        <f>VLOOKUP(A302,UFMT_FORMAT!$A:$C,3,FALSE)</f>
        <v>ACL T24 CBS - THEM ON US NSS notif 1230</v>
      </c>
      <c r="K302" s="2" t="s">
        <v>7</v>
      </c>
      <c r="L302" t="str">
        <f t="shared" si="8"/>
        <v>Insert into UFMT_FIELD (FORMAT_ID, FIELD_NO, F_MAC, F_KEY, F_MANDATORY, DESCRIPTION) Values ('10', '124', '0', '0', '0', 'Terminal type');</v>
      </c>
      <c r="M302" t="str">
        <f t="shared" si="9"/>
        <v>Update UFMT_FIELD SET F_MAC = '0', F_KEY = '0', F_MANDATORY = '0', DESCRIPTION = 'Terminal type' where FORMAT_ID = '10' AND FIELD_NO = '124';</v>
      </c>
    </row>
    <row r="303" spans="1:13" x14ac:dyDescent="0.35">
      <c r="A303" t="s">
        <v>37</v>
      </c>
      <c r="B303" t="s">
        <v>434</v>
      </c>
      <c r="C303" t="s">
        <v>13</v>
      </c>
      <c r="D303" t="s">
        <v>13</v>
      </c>
      <c r="E303" t="s">
        <v>13</v>
      </c>
      <c r="F303" s="2" t="s">
        <v>1510</v>
      </c>
      <c r="G303" s="2"/>
      <c r="I303" s="2"/>
      <c r="J303" t="str">
        <f>VLOOKUP(A303,UFMT_FORMAT!$A:$C,3,FALSE)</f>
        <v>ACL T24 CBS - THEM ON US NSS notif 1230</v>
      </c>
      <c r="K303" s="2" t="s">
        <v>7</v>
      </c>
      <c r="L303" t="str">
        <f t="shared" si="8"/>
        <v>Insert into UFMT_FIELD (FORMAT_ID, FIELD_NO, F_MAC, F_KEY, F_MANDATORY, DESCRIPTION) Values ('10', '125', '0', '0', '0', 'Mini statement data 1');</v>
      </c>
      <c r="M303" t="str">
        <f t="shared" si="9"/>
        <v>Update UFMT_FIELD SET F_MAC = '0', F_KEY = '0', F_MANDATORY = '0', DESCRIPTION = 'Mini statement data 1' where FORMAT_ID = '10' AND FIELD_NO = '125';</v>
      </c>
    </row>
    <row r="304" spans="1:13" x14ac:dyDescent="0.35">
      <c r="A304" t="s">
        <v>37</v>
      </c>
      <c r="B304" t="s">
        <v>813</v>
      </c>
      <c r="C304" t="s">
        <v>13</v>
      </c>
      <c r="D304" t="s">
        <v>13</v>
      </c>
      <c r="E304" t="s">
        <v>13</v>
      </c>
      <c r="F304" s="2" t="s">
        <v>1511</v>
      </c>
      <c r="G304" s="2"/>
      <c r="I304" s="2"/>
      <c r="J304" t="str">
        <f>VLOOKUP(A304,UFMT_FORMAT!$A:$C,3,FALSE)</f>
        <v>ACL T24 CBS - THEM ON US NSS notif 1230</v>
      </c>
      <c r="K304" s="2" t="s">
        <v>7</v>
      </c>
      <c r="L304" t="str">
        <f t="shared" si="8"/>
        <v>Insert into UFMT_FIELD (FORMAT_ID, FIELD_NO, F_MAC, F_KEY, F_MANDATORY, DESCRIPTION) Values ('10', '126', '0', '0', '0', 'Private field');</v>
      </c>
      <c r="M304" t="str">
        <f t="shared" si="9"/>
        <v>Update UFMT_FIELD SET F_MAC = '0', F_KEY = '0', F_MANDATORY = '0', DESCRIPTION = 'Private field' where FORMAT_ID = '10' AND FIELD_NO = '126';</v>
      </c>
    </row>
    <row r="305" spans="1:13" x14ac:dyDescent="0.35">
      <c r="A305" t="s">
        <v>37</v>
      </c>
      <c r="B305" t="s">
        <v>815</v>
      </c>
      <c r="C305" t="s">
        <v>13</v>
      </c>
      <c r="D305" t="s">
        <v>13</v>
      </c>
      <c r="E305" t="s">
        <v>13</v>
      </c>
      <c r="F305" s="2" t="s">
        <v>1512</v>
      </c>
      <c r="G305" s="2"/>
      <c r="I305" s="2"/>
      <c r="J305" t="str">
        <f>VLOOKUP(A305,UFMT_FORMAT!$A:$C,3,FALSE)</f>
        <v>ACL T24 CBS - THEM ON US NSS notif 1230</v>
      </c>
      <c r="K305" s="2" t="s">
        <v>7</v>
      </c>
      <c r="L305" t="str">
        <f t="shared" si="8"/>
        <v>Insert into UFMT_FIELD (FORMAT_ID, FIELD_NO, F_MAC, F_KEY, F_MANDATORY, DESCRIPTION) Values ('10', '127', '0', '0', '0', 'Mini statement data 2');</v>
      </c>
      <c r="M305" t="str">
        <f t="shared" si="9"/>
        <v>Update UFMT_FIELD SET F_MAC = '0', F_KEY = '0', F_MANDATORY = '0', DESCRIPTION = 'Mini statement data 2' where FORMAT_ID = '10' AND FIELD_NO = '127';</v>
      </c>
    </row>
    <row r="306" spans="1:13" x14ac:dyDescent="0.35">
      <c r="A306" t="s">
        <v>40</v>
      </c>
      <c r="B306" t="s">
        <v>15</v>
      </c>
      <c r="C306" t="s">
        <v>13</v>
      </c>
      <c r="D306" t="s">
        <v>12</v>
      </c>
      <c r="E306" t="s">
        <v>12</v>
      </c>
      <c r="F306" s="2" t="s">
        <v>1484</v>
      </c>
      <c r="G306" s="2"/>
      <c r="I306" s="2"/>
      <c r="J306" t="str">
        <f>VLOOKUP(A306,UFMT_FORMAT!$A:$C,3,FALSE)</f>
        <v>ACL T24 CBS - US ON THEM NSS reversal 1420</v>
      </c>
      <c r="K306" s="2" t="s">
        <v>7</v>
      </c>
      <c r="L306" t="str">
        <f t="shared" si="8"/>
        <v>Insert into UFMT_FIELD (FORMAT_ID, FIELD_NO, F_MAC, F_KEY, F_MANDATORY, DESCRIPTION) Values ('11', '2', '0', '1', '1', 'PAN');</v>
      </c>
      <c r="M306" t="str">
        <f t="shared" si="9"/>
        <v>Update UFMT_FIELD SET F_MAC = '0', F_KEY = '1', F_MANDATORY = '1', DESCRIPTION = 'PAN' where FORMAT_ID = '11' AND FIELD_NO = '2';</v>
      </c>
    </row>
    <row r="307" spans="1:13" x14ac:dyDescent="0.35">
      <c r="A307" t="s">
        <v>40</v>
      </c>
      <c r="B307" t="s">
        <v>17</v>
      </c>
      <c r="C307" t="s">
        <v>13</v>
      </c>
      <c r="D307" t="s">
        <v>13</v>
      </c>
      <c r="E307" t="s">
        <v>12</v>
      </c>
      <c r="F307" s="2" t="s">
        <v>1485</v>
      </c>
      <c r="G307" s="2"/>
      <c r="I307" s="2"/>
      <c r="J307" t="str">
        <f>VLOOKUP(A307,UFMT_FORMAT!$A:$C,3,FALSE)</f>
        <v>ACL T24 CBS - US ON THEM NSS reversal 1420</v>
      </c>
      <c r="K307" s="2" t="s">
        <v>7</v>
      </c>
      <c r="L307" t="str">
        <f t="shared" si="8"/>
        <v>Insert into UFMT_FIELD (FORMAT_ID, FIELD_NO, F_MAC, F_KEY, F_MANDATORY, DESCRIPTION) Values ('11', '3', '0', '0', '1', 'Processing Code');</v>
      </c>
      <c r="M307" t="str">
        <f t="shared" si="9"/>
        <v>Update UFMT_FIELD SET F_MAC = '0', F_KEY = '0', F_MANDATORY = '1', DESCRIPTION = 'Processing Code' where FORMAT_ID = '11' AND FIELD_NO = '3';</v>
      </c>
    </row>
    <row r="308" spans="1:13" x14ac:dyDescent="0.35">
      <c r="A308" t="s">
        <v>40</v>
      </c>
      <c r="B308" t="s">
        <v>20</v>
      </c>
      <c r="C308" t="s">
        <v>13</v>
      </c>
      <c r="D308" t="s">
        <v>13</v>
      </c>
      <c r="E308" t="s">
        <v>12</v>
      </c>
      <c r="F308" s="2" t="s">
        <v>1486</v>
      </c>
      <c r="G308" s="2"/>
      <c r="I308" s="2"/>
      <c r="J308" t="str">
        <f>VLOOKUP(A308,UFMT_FORMAT!$A:$C,3,FALSE)</f>
        <v>ACL T24 CBS - US ON THEM NSS reversal 1420</v>
      </c>
      <c r="K308" s="2" t="s">
        <v>7</v>
      </c>
      <c r="L308" t="str">
        <f t="shared" si="8"/>
        <v>Insert into UFMT_FIELD (FORMAT_ID, FIELD_NO, F_MAC, F_KEY, F_MANDATORY, DESCRIPTION) Values ('11', '4', '0', '0', '1', 'Request Amount');</v>
      </c>
      <c r="M308" t="str">
        <f t="shared" si="9"/>
        <v>Update UFMT_FIELD SET F_MAC = '0', F_KEY = '0', F_MANDATORY = '1', DESCRIPTION = 'Request Amount' where FORMAT_ID = '11' AND FIELD_NO = '4';</v>
      </c>
    </row>
    <row r="309" spans="1:13" x14ac:dyDescent="0.35">
      <c r="A309" t="s">
        <v>40</v>
      </c>
      <c r="B309" t="s">
        <v>23</v>
      </c>
      <c r="C309" t="s">
        <v>13</v>
      </c>
      <c r="D309" t="s">
        <v>13</v>
      </c>
      <c r="E309" t="s">
        <v>13</v>
      </c>
      <c r="F309" s="2" t="s">
        <v>1486</v>
      </c>
      <c r="G309" s="2"/>
      <c r="I309" s="2"/>
      <c r="J309" t="str">
        <f>VLOOKUP(A309,UFMT_FORMAT!$A:$C,3,FALSE)</f>
        <v>ACL T24 CBS - US ON THEM NSS reversal 1420</v>
      </c>
      <c r="K309" s="2" t="s">
        <v>7</v>
      </c>
      <c r="L309" t="str">
        <f t="shared" si="8"/>
        <v>Insert into UFMT_FIELD (FORMAT_ID, FIELD_NO, F_MAC, F_KEY, F_MANDATORY, DESCRIPTION) Values ('11', '5', '0', '0', '0', 'Request Amount');</v>
      </c>
      <c r="M309" t="str">
        <f t="shared" si="9"/>
        <v>Update UFMT_FIELD SET F_MAC = '0', F_KEY = '0', F_MANDATORY = '0', DESCRIPTION = 'Request Amount' where FORMAT_ID = '11' AND FIELD_NO = '5';</v>
      </c>
    </row>
    <row r="310" spans="1:13" x14ac:dyDescent="0.35">
      <c r="A310" t="s">
        <v>40</v>
      </c>
      <c r="B310" t="s">
        <v>26</v>
      </c>
      <c r="C310" t="s">
        <v>13</v>
      </c>
      <c r="D310" t="s">
        <v>13</v>
      </c>
      <c r="E310" t="s">
        <v>12</v>
      </c>
      <c r="F310" s="2" t="s">
        <v>1487</v>
      </c>
      <c r="G310" s="2"/>
      <c r="I310" s="2"/>
      <c r="J310" t="str">
        <f>VLOOKUP(A310,UFMT_FORMAT!$A:$C,3,FALSE)</f>
        <v>ACL T24 CBS - US ON THEM NSS reversal 1420</v>
      </c>
      <c r="K310" s="2" t="s">
        <v>7</v>
      </c>
      <c r="L310" t="str">
        <f t="shared" si="8"/>
        <v>Insert into UFMT_FIELD (FORMAT_ID, FIELD_NO, F_MAC, F_KEY, F_MANDATORY, DESCRIPTION) Values ('11', '6', '0', '0', '1', 'BIN Request Amount');</v>
      </c>
      <c r="M310" t="str">
        <f t="shared" si="9"/>
        <v>Update UFMT_FIELD SET F_MAC = '0', F_KEY = '0', F_MANDATORY = '1', DESCRIPTION = 'BIN Request Amount' where FORMAT_ID = '11' AND FIELD_NO = '6';</v>
      </c>
    </row>
    <row r="311" spans="1:13" x14ac:dyDescent="0.35">
      <c r="A311" t="s">
        <v>40</v>
      </c>
      <c r="B311" t="s">
        <v>35</v>
      </c>
      <c r="C311" t="s">
        <v>13</v>
      </c>
      <c r="D311" t="s">
        <v>13</v>
      </c>
      <c r="E311" t="s">
        <v>13</v>
      </c>
      <c r="F311" s="2" t="s">
        <v>1488</v>
      </c>
      <c r="G311" s="2"/>
      <c r="I311" s="2"/>
      <c r="J311" t="str">
        <f>VLOOKUP(A311,UFMT_FORMAT!$A:$C,3,FALSE)</f>
        <v>ACL T24 CBS - US ON THEM NSS reversal 1420</v>
      </c>
      <c r="K311" s="2" t="s">
        <v>7</v>
      </c>
      <c r="L311" t="str">
        <f t="shared" si="8"/>
        <v>Insert into UFMT_FIELD (FORMAT_ID, FIELD_NO, F_MAC, F_KEY, F_MANDATORY, DESCRIPTION) Values ('11', '9', '0', '0', '0', 'Conversion rate, reconciliation');</v>
      </c>
      <c r="M311" t="str">
        <f t="shared" si="9"/>
        <v>Update UFMT_FIELD SET F_MAC = '0', F_KEY = '0', F_MANDATORY = '0', DESCRIPTION = 'Conversion rate, reconciliation' where FORMAT_ID = '11' AND FIELD_NO = '9';</v>
      </c>
    </row>
    <row r="312" spans="1:13" x14ac:dyDescent="0.35">
      <c r="A312" t="s">
        <v>40</v>
      </c>
      <c r="B312" t="s">
        <v>40</v>
      </c>
      <c r="C312" t="s">
        <v>13</v>
      </c>
      <c r="D312" t="s">
        <v>12</v>
      </c>
      <c r="E312" t="s">
        <v>12</v>
      </c>
      <c r="F312" s="2" t="s">
        <v>1489</v>
      </c>
      <c r="G312" s="2"/>
      <c r="I312" s="2"/>
      <c r="J312" t="str">
        <f>VLOOKUP(A312,UFMT_FORMAT!$A:$C,3,FALSE)</f>
        <v>ACL T24 CBS - US ON THEM NSS reversal 1420</v>
      </c>
      <c r="K312" s="2" t="s">
        <v>7</v>
      </c>
      <c r="L312" t="str">
        <f t="shared" si="8"/>
        <v>Insert into UFMT_FIELD (FORMAT_ID, FIELD_NO, F_MAC, F_KEY, F_MANDATORY, DESCRIPTION) Values ('11', '11', '0', '1', '1', 'System Trace Audit Number');</v>
      </c>
      <c r="M312" t="str">
        <f t="shared" si="9"/>
        <v>Update UFMT_FIELD SET F_MAC = '0', F_KEY = '1', F_MANDATORY = '1', DESCRIPTION = 'System Trace Audit Number' where FORMAT_ID = '11' AND FIELD_NO = '11';</v>
      </c>
    </row>
    <row r="313" spans="1:13" x14ac:dyDescent="0.35">
      <c r="A313" t="s">
        <v>40</v>
      </c>
      <c r="B313" t="s">
        <v>42</v>
      </c>
      <c r="C313" t="s">
        <v>13</v>
      </c>
      <c r="D313" t="s">
        <v>12</v>
      </c>
      <c r="E313" t="s">
        <v>12</v>
      </c>
      <c r="F313" s="2" t="s">
        <v>1490</v>
      </c>
      <c r="G313" s="2"/>
      <c r="I313" s="2"/>
      <c r="J313" t="str">
        <f>VLOOKUP(A313,UFMT_FORMAT!$A:$C,3,FALSE)</f>
        <v>ACL T24 CBS - US ON THEM NSS reversal 1420</v>
      </c>
      <c r="K313" s="2" t="s">
        <v>7</v>
      </c>
      <c r="L313" t="str">
        <f t="shared" si="8"/>
        <v>Insert into UFMT_FIELD (FORMAT_ID, FIELD_NO, F_MAC, F_KEY, F_MANDATORY, DESCRIPTION) Values ('11', '12', '0', '1', '1', 'Date and time, local transaction');</v>
      </c>
      <c r="M313" t="str">
        <f t="shared" si="9"/>
        <v>Update UFMT_FIELD SET F_MAC = '0', F_KEY = '1', F_MANDATORY = '1', DESCRIPTION = 'Date and time, local transaction' where FORMAT_ID = '11' AND FIELD_NO = '12';</v>
      </c>
    </row>
    <row r="314" spans="1:13" x14ac:dyDescent="0.35">
      <c r="A314" t="s">
        <v>40</v>
      </c>
      <c r="B314" t="s">
        <v>56</v>
      </c>
      <c r="C314" t="s">
        <v>13</v>
      </c>
      <c r="D314" t="s">
        <v>13</v>
      </c>
      <c r="E314" t="s">
        <v>12</v>
      </c>
      <c r="F314" s="2" t="s">
        <v>1490</v>
      </c>
      <c r="G314" s="2"/>
      <c r="I314" s="2"/>
      <c r="J314" t="str">
        <f>VLOOKUP(A314,UFMT_FORMAT!$A:$C,3,FALSE)</f>
        <v>ACL T24 CBS - US ON THEM NSS reversal 1420</v>
      </c>
      <c r="K314" s="2" t="s">
        <v>7</v>
      </c>
      <c r="L314" t="str">
        <f t="shared" si="8"/>
        <v>Insert into UFMT_FIELD (FORMAT_ID, FIELD_NO, F_MAC, F_KEY, F_MANDATORY, DESCRIPTION) Values ('11', '17', '0', '0', '1', 'Date and time, local transaction');</v>
      </c>
      <c r="M314" t="str">
        <f t="shared" si="9"/>
        <v>Update UFMT_FIELD SET F_MAC = '0', F_KEY = '0', F_MANDATORY = '1', DESCRIPTION = 'Date and time, local transaction' where FORMAT_ID = '11' AND FIELD_NO = '17';</v>
      </c>
    </row>
    <row r="315" spans="1:13" x14ac:dyDescent="0.35">
      <c r="A315" t="s">
        <v>40</v>
      </c>
      <c r="B315" t="s">
        <v>77</v>
      </c>
      <c r="C315" t="s">
        <v>13</v>
      </c>
      <c r="D315" t="s">
        <v>13</v>
      </c>
      <c r="E315" t="s">
        <v>12</v>
      </c>
      <c r="F315" s="2" t="s">
        <v>1491</v>
      </c>
      <c r="G315" s="2"/>
      <c r="I315" s="2"/>
      <c r="J315" t="str">
        <f>VLOOKUP(A315,UFMT_FORMAT!$A:$C,3,FALSE)</f>
        <v>ACL T24 CBS - US ON THEM NSS reversal 1420</v>
      </c>
      <c r="K315" s="2" t="s">
        <v>7</v>
      </c>
      <c r="L315" t="str">
        <f t="shared" si="8"/>
        <v>Insert into UFMT_FIELD (FORMAT_ID, FIELD_NO, F_MAC, F_KEY, F_MANDATORY, DESCRIPTION) Values ('11', '24', '0', '0', '1', 'Function code');</v>
      </c>
      <c r="M315" t="str">
        <f t="shared" si="9"/>
        <v>Update UFMT_FIELD SET F_MAC = '0', F_KEY = '0', F_MANDATORY = '1', DESCRIPTION = 'Function code' where FORMAT_ID = '11' AND FIELD_NO = '24';</v>
      </c>
    </row>
    <row r="316" spans="1:13" x14ac:dyDescent="0.35">
      <c r="A316" t="s">
        <v>40</v>
      </c>
      <c r="B316" t="s">
        <v>88</v>
      </c>
      <c r="C316" t="s">
        <v>13</v>
      </c>
      <c r="D316" t="s">
        <v>13</v>
      </c>
      <c r="E316" t="s">
        <v>12</v>
      </c>
      <c r="F316" s="2" t="s">
        <v>1518</v>
      </c>
      <c r="G316" s="2"/>
      <c r="I316" s="2"/>
      <c r="J316" t="str">
        <f>VLOOKUP(A316,UFMT_FORMAT!$A:$C,3,FALSE)</f>
        <v>ACL T24 CBS - US ON THEM NSS reversal 1420</v>
      </c>
      <c r="K316" s="2" t="s">
        <v>7</v>
      </c>
      <c r="L316" t="str">
        <f t="shared" si="8"/>
        <v>Insert into UFMT_FIELD (FORMAT_ID, FIELD_NO, F_MAC, F_KEY, F_MANDATORY, DESCRIPTION) Values ('11', '28', '0', '0', '1', 'ACQ Fee');</v>
      </c>
      <c r="M316" t="str">
        <f t="shared" si="9"/>
        <v>Update UFMT_FIELD SET F_MAC = '0', F_KEY = '0', F_MANDATORY = '1', DESCRIPTION = 'ACQ Fee' where FORMAT_ID = '11' AND FIELD_NO = '28';</v>
      </c>
    </row>
    <row r="317" spans="1:13" x14ac:dyDescent="0.35">
      <c r="A317" t="s">
        <v>40</v>
      </c>
      <c r="B317" t="s">
        <v>90</v>
      </c>
      <c r="C317" t="s">
        <v>13</v>
      </c>
      <c r="D317" t="s">
        <v>13</v>
      </c>
      <c r="E317" t="s">
        <v>12</v>
      </c>
      <c r="F317" s="2" t="s">
        <v>1519</v>
      </c>
      <c r="G317" s="2"/>
      <c r="I317" s="2"/>
      <c r="J317" t="str">
        <f>VLOOKUP(A317,UFMT_FORMAT!$A:$C,3,FALSE)</f>
        <v>ACL T24 CBS - US ON THEM NSS reversal 1420</v>
      </c>
      <c r="K317" s="2" t="s">
        <v>7</v>
      </c>
      <c r="L317" t="str">
        <f t="shared" si="8"/>
        <v>Insert into UFMT_FIELD (FORMAT_ID, FIELD_NO, F_MAC, F_KEY, F_MANDATORY, DESCRIPTION) Values ('11', '29', '0', '0', '1', 'ISS Fee');</v>
      </c>
      <c r="M317" t="str">
        <f t="shared" si="9"/>
        <v>Update UFMT_FIELD SET F_MAC = '0', F_KEY = '0', F_MANDATORY = '1', DESCRIPTION = 'ISS Fee' where FORMAT_ID = '11' AND FIELD_NO = '29';</v>
      </c>
    </row>
    <row r="318" spans="1:13" x14ac:dyDescent="0.35">
      <c r="A318" t="s">
        <v>40</v>
      </c>
      <c r="B318" t="s">
        <v>92</v>
      </c>
      <c r="C318" t="s">
        <v>13</v>
      </c>
      <c r="D318" t="s">
        <v>13</v>
      </c>
      <c r="E318" t="s">
        <v>12</v>
      </c>
      <c r="F318" s="2" t="s">
        <v>1520</v>
      </c>
      <c r="G318" s="2"/>
      <c r="I318" s="2"/>
      <c r="J318" t="str">
        <f>VLOOKUP(A318,UFMT_FORMAT!$A:$C,3,FALSE)</f>
        <v>ACL T24 CBS - US ON THEM NSS reversal 1420</v>
      </c>
      <c r="K318" s="2" t="s">
        <v>7</v>
      </c>
      <c r="L318" t="str">
        <f t="shared" si="8"/>
        <v>Insert into UFMT_FIELD (FORMAT_ID, FIELD_NO, F_MAC, F_KEY, F_MANDATORY, DESCRIPTION) Values ('11', '30', '0', '0', '1', 'NBC Fee');</v>
      </c>
      <c r="M318" t="str">
        <f t="shared" si="9"/>
        <v>Update UFMT_FIELD SET F_MAC = '0', F_KEY = '0', F_MANDATORY = '1', DESCRIPTION = 'NBC Fee' where FORMAT_ID = '11' AND FIELD_NO = '30';</v>
      </c>
    </row>
    <row r="319" spans="1:13" x14ac:dyDescent="0.35">
      <c r="A319" t="s">
        <v>40</v>
      </c>
      <c r="B319" t="s">
        <v>98</v>
      </c>
      <c r="C319" t="s">
        <v>13</v>
      </c>
      <c r="D319" t="s">
        <v>13</v>
      </c>
      <c r="E319" t="s">
        <v>12</v>
      </c>
      <c r="F319" s="2" t="s">
        <v>1492</v>
      </c>
      <c r="G319" s="2"/>
      <c r="I319" s="2"/>
      <c r="J319" t="str">
        <f>VLOOKUP(A319,UFMT_FORMAT!$A:$C,3,FALSE)</f>
        <v>ACL T24 CBS - US ON THEM NSS reversal 1420</v>
      </c>
      <c r="K319" s="2" t="s">
        <v>7</v>
      </c>
      <c r="L319" t="str">
        <f t="shared" si="8"/>
        <v>Insert into UFMT_FIELD (FORMAT_ID, FIELD_NO, F_MAC, F_KEY, F_MANDATORY, DESCRIPTION) Values ('11', '32', '0', '0', '1', 'Acquirer institution ID');</v>
      </c>
      <c r="M319" t="str">
        <f t="shared" si="9"/>
        <v>Update UFMT_FIELD SET F_MAC = '0', F_KEY = '0', F_MANDATORY = '1', DESCRIPTION = 'Acquirer institution ID' where FORMAT_ID = '11' AND FIELD_NO = '32';</v>
      </c>
    </row>
    <row r="320" spans="1:13" x14ac:dyDescent="0.35">
      <c r="A320" t="s">
        <v>40</v>
      </c>
      <c r="B320" t="s">
        <v>101</v>
      </c>
      <c r="C320" t="s">
        <v>13</v>
      </c>
      <c r="D320" t="s">
        <v>13</v>
      </c>
      <c r="E320" t="s">
        <v>13</v>
      </c>
      <c r="F320" s="2" t="s">
        <v>1493</v>
      </c>
      <c r="G320" s="2"/>
      <c r="I320" s="2"/>
      <c r="J320" t="str">
        <f>VLOOKUP(A320,UFMT_FORMAT!$A:$C,3,FALSE)</f>
        <v>ACL T24 CBS - US ON THEM NSS reversal 1420</v>
      </c>
      <c r="K320" s="2" t="s">
        <v>7</v>
      </c>
      <c r="L320" t="str">
        <f t="shared" si="8"/>
        <v>Insert into UFMT_FIELD (FORMAT_ID, FIELD_NO, F_MAC, F_KEY, F_MANDATORY, DESCRIPTION) Values ('11', '33', '0', '0', '0', 'Forwarding institution ID');</v>
      </c>
      <c r="M320" t="str">
        <f t="shared" si="9"/>
        <v>Update UFMT_FIELD SET F_MAC = '0', F_KEY = '0', F_MANDATORY = '0', DESCRIPTION = 'Forwarding institution ID' where FORMAT_ID = '11' AND FIELD_NO = '33';</v>
      </c>
    </row>
    <row r="321" spans="1:13" x14ac:dyDescent="0.35">
      <c r="A321" t="s">
        <v>40</v>
      </c>
      <c r="B321" t="s">
        <v>93</v>
      </c>
      <c r="C321" t="s">
        <v>13</v>
      </c>
      <c r="D321" t="s">
        <v>13</v>
      </c>
      <c r="E321" t="s">
        <v>13</v>
      </c>
      <c r="F321" s="2" t="s">
        <v>1494</v>
      </c>
      <c r="G321" s="2"/>
      <c r="I321" s="2"/>
      <c r="J321" t="str">
        <f>VLOOKUP(A321,UFMT_FORMAT!$A:$C,3,FALSE)</f>
        <v>ACL T24 CBS - US ON THEM NSS reversal 1420</v>
      </c>
      <c r="K321" s="2" t="s">
        <v>7</v>
      </c>
      <c r="L321" t="str">
        <f t="shared" si="8"/>
        <v>Insert into UFMT_FIELD (FORMAT_ID, FIELD_NO, F_MAC, F_KEY, F_MANDATORY, DESCRIPTION) Values ('11', '35', '0', '0', '0', 'Track 2 data');</v>
      </c>
      <c r="M321" t="str">
        <f t="shared" si="9"/>
        <v>Update UFMT_FIELD SET F_MAC = '0', F_KEY = '0', F_MANDATORY = '0', DESCRIPTION = 'Track 2 data' where FORMAT_ID = '11' AND FIELD_NO = '35';</v>
      </c>
    </row>
    <row r="322" spans="1:13" x14ac:dyDescent="0.35">
      <c r="A322" t="s">
        <v>40</v>
      </c>
      <c r="B322" t="s">
        <v>99</v>
      </c>
      <c r="C322" t="s">
        <v>13</v>
      </c>
      <c r="D322" t="s">
        <v>13</v>
      </c>
      <c r="E322" t="s">
        <v>13</v>
      </c>
      <c r="F322" s="2" t="s">
        <v>1495</v>
      </c>
      <c r="G322" s="2"/>
      <c r="I322" s="2"/>
      <c r="J322" t="str">
        <f>VLOOKUP(A322,UFMT_FORMAT!$A:$C,3,FALSE)</f>
        <v>ACL T24 CBS - US ON THEM NSS reversal 1420</v>
      </c>
      <c r="K322" s="2" t="s">
        <v>7</v>
      </c>
      <c r="L322" t="str">
        <f t="shared" si="8"/>
        <v>Insert into UFMT_FIELD (FORMAT_ID, FIELD_NO, F_MAC, F_KEY, F_MANDATORY, DESCRIPTION) Values ('11', '37', '0', '0', '0', 'Retrival reference number');</v>
      </c>
      <c r="M322" t="str">
        <f t="shared" si="9"/>
        <v>Update UFMT_FIELD SET F_MAC = '0', F_KEY = '0', F_MANDATORY = '0', DESCRIPTION = 'Retrival reference number' where FORMAT_ID = '11' AND FIELD_NO = '37';</v>
      </c>
    </row>
    <row r="323" spans="1:13" x14ac:dyDescent="0.35">
      <c r="A323" t="s">
        <v>40</v>
      </c>
      <c r="B323" t="s">
        <v>119</v>
      </c>
      <c r="C323" t="s">
        <v>13</v>
      </c>
      <c r="D323" t="s">
        <v>13</v>
      </c>
      <c r="E323" t="s">
        <v>12</v>
      </c>
      <c r="F323" s="2" t="s">
        <v>1498</v>
      </c>
      <c r="G323" s="2"/>
      <c r="I323" s="2"/>
      <c r="J323" t="str">
        <f>VLOOKUP(A323,UFMT_FORMAT!$A:$C,3,FALSE)</f>
        <v>ACL T24 CBS - US ON THEM NSS reversal 1420</v>
      </c>
      <c r="K323" s="2" t="s">
        <v>7</v>
      </c>
      <c r="L323" t="str">
        <f t="shared" si="8"/>
        <v>Insert into UFMT_FIELD (FORMAT_ID, FIELD_NO, F_MAC, F_KEY, F_MANDATORY, DESCRIPTION) Values ('11', '41', '0', '0', '1', 'Card acceptor treminal ID');</v>
      </c>
      <c r="M323" t="str">
        <f t="shared" si="9"/>
        <v>Update UFMT_FIELD SET F_MAC = '0', F_KEY = '0', F_MANDATORY = '1', DESCRIPTION = 'Card acceptor treminal ID' where FORMAT_ID = '11' AND FIELD_NO = '41';</v>
      </c>
    </row>
    <row r="324" spans="1:13" x14ac:dyDescent="0.35">
      <c r="A324" t="s">
        <v>40</v>
      </c>
      <c r="B324" t="s">
        <v>122</v>
      </c>
      <c r="C324" t="s">
        <v>13</v>
      </c>
      <c r="D324" t="s">
        <v>13</v>
      </c>
      <c r="E324" t="s">
        <v>12</v>
      </c>
      <c r="F324" s="2" t="s">
        <v>1499</v>
      </c>
      <c r="G324" s="2"/>
      <c r="I324" s="2"/>
      <c r="J324" t="str">
        <f>VLOOKUP(A324,UFMT_FORMAT!$A:$C,3,FALSE)</f>
        <v>ACL T24 CBS - US ON THEM NSS reversal 1420</v>
      </c>
      <c r="K324" s="2" t="s">
        <v>7</v>
      </c>
      <c r="L324" t="str">
        <f t="shared" ref="L324:L387" si="10">"Insert into UFMT_FIELD (FORMAT_ID, FIELD_NO, F_MAC, F_KEY, F_MANDATORY, DESCRIPTION) Values ('"&amp;A324&amp;"', '"&amp;B324&amp;"', '"&amp;C324&amp;"', '"&amp;D324&amp;"', '"&amp;E324&amp;"', '"&amp;F324&amp;"');"</f>
        <v>Insert into UFMT_FIELD (FORMAT_ID, FIELD_NO, F_MAC, F_KEY, F_MANDATORY, DESCRIPTION) Values ('11', '42', '0', '0', '1', 'Card acceptor ID');</v>
      </c>
      <c r="M324" t="str">
        <f t="shared" ref="M324:M387" si="11">"Update UFMT_FIELD SET F_MAC = '"&amp;C324&amp;"', F_KEY = '"&amp;D324&amp;"', F_MANDATORY = '"&amp;E324&amp;"', DESCRIPTION = '"&amp;F324&amp;"' where FORMAT_ID = '"&amp;A324&amp;"' AND FIELD_NO = '"&amp;B324&amp;"';"</f>
        <v>Update UFMT_FIELD SET F_MAC = '0', F_KEY = '0', F_MANDATORY = '1', DESCRIPTION = 'Card acceptor ID' where FORMAT_ID = '11' AND FIELD_NO = '42';</v>
      </c>
    </row>
    <row r="325" spans="1:13" x14ac:dyDescent="0.35">
      <c r="A325" t="s">
        <v>40</v>
      </c>
      <c r="B325" t="s">
        <v>125</v>
      </c>
      <c r="C325" t="s">
        <v>13</v>
      </c>
      <c r="D325" t="s">
        <v>13</v>
      </c>
      <c r="E325" t="s">
        <v>12</v>
      </c>
      <c r="F325" s="2" t="s">
        <v>1500</v>
      </c>
      <c r="G325" s="2"/>
      <c r="I325" s="2"/>
      <c r="J325" t="str">
        <f>VLOOKUP(A325,UFMT_FORMAT!$A:$C,3,FALSE)</f>
        <v>ACL T24 CBS - US ON THEM NSS reversal 1420</v>
      </c>
      <c r="K325" s="2" t="s">
        <v>7</v>
      </c>
      <c r="L325" t="str">
        <f t="shared" si="10"/>
        <v>Insert into UFMT_FIELD (FORMAT_ID, FIELD_NO, F_MAC, F_KEY, F_MANDATORY, DESCRIPTION) Values ('11', '43', '0', '0', '1', 'Card acceptor name/location');</v>
      </c>
      <c r="M325" t="str">
        <f t="shared" si="11"/>
        <v>Update UFMT_FIELD SET F_MAC = '0', F_KEY = '0', F_MANDATORY = '1', DESCRIPTION = 'Card acceptor name/location' where FORMAT_ID = '11' AND FIELD_NO = '43';</v>
      </c>
    </row>
    <row r="326" spans="1:13" x14ac:dyDescent="0.35">
      <c r="A326" t="s">
        <v>40</v>
      </c>
      <c r="B326" t="s">
        <v>45</v>
      </c>
      <c r="C326" t="s">
        <v>13</v>
      </c>
      <c r="D326" t="s">
        <v>13</v>
      </c>
      <c r="E326" t="s">
        <v>13</v>
      </c>
      <c r="F326" s="2" t="s">
        <v>1501</v>
      </c>
      <c r="G326" s="2"/>
      <c r="I326" s="2"/>
      <c r="J326" t="str">
        <f>VLOOKUP(A326,UFMT_FORMAT!$A:$C,3,FALSE)</f>
        <v>ACL T24 CBS - US ON THEM NSS reversal 1420</v>
      </c>
      <c r="K326" s="2" t="s">
        <v>7</v>
      </c>
      <c r="L326" t="str">
        <f t="shared" si="10"/>
        <v>Insert into UFMT_FIELD (FORMAT_ID, FIELD_NO, F_MAC, F_KEY, F_MANDATORY, DESCRIPTION) Values ('11', '46', '0', '0', '0', 'Fee, amount');</v>
      </c>
      <c r="M326" t="str">
        <f t="shared" si="11"/>
        <v>Update UFMT_FIELD SET F_MAC = '0', F_KEY = '0', F_MANDATORY = '0', DESCRIPTION = 'Fee, amount' where FORMAT_ID = '11' AND FIELD_NO = '46';</v>
      </c>
    </row>
    <row r="327" spans="1:13" x14ac:dyDescent="0.35">
      <c r="A327" t="s">
        <v>40</v>
      </c>
      <c r="B327" t="s">
        <v>138</v>
      </c>
      <c r="C327" t="s">
        <v>13</v>
      </c>
      <c r="D327" t="s">
        <v>13</v>
      </c>
      <c r="E327" t="s">
        <v>12</v>
      </c>
      <c r="F327" s="2" t="s">
        <v>1503</v>
      </c>
      <c r="G327" s="2"/>
      <c r="I327" s="2"/>
      <c r="J327" t="str">
        <f>VLOOKUP(A327,UFMT_FORMAT!$A:$C,3,FALSE)</f>
        <v>ACL T24 CBS - US ON THEM NSS reversal 1420</v>
      </c>
      <c r="K327" s="2" t="s">
        <v>7</v>
      </c>
      <c r="L327" t="str">
        <f t="shared" si="10"/>
        <v>Insert into UFMT_FIELD (FORMAT_ID, FIELD_NO, F_MAC, F_KEY, F_MANDATORY, DESCRIPTION) Values ('11', '49', '0', '0', '1', 'Currency code, transaction');</v>
      </c>
      <c r="M327" t="str">
        <f t="shared" si="11"/>
        <v>Update UFMT_FIELD SET F_MAC = '0', F_KEY = '0', F_MANDATORY = '1', DESCRIPTION = 'Currency code, transaction' where FORMAT_ID = '11' AND FIELD_NO = '49';</v>
      </c>
    </row>
    <row r="328" spans="1:13" x14ac:dyDescent="0.35">
      <c r="A328" t="s">
        <v>40</v>
      </c>
      <c r="B328" t="s">
        <v>80</v>
      </c>
      <c r="C328" t="s">
        <v>13</v>
      </c>
      <c r="D328" t="s">
        <v>13</v>
      </c>
      <c r="E328" t="s">
        <v>13</v>
      </c>
      <c r="F328" s="2" t="s">
        <v>1504</v>
      </c>
      <c r="G328" s="2"/>
      <c r="I328" s="2"/>
      <c r="J328" t="str">
        <f>VLOOKUP(A328,UFMT_FORMAT!$A:$C,3,FALSE)</f>
        <v>ACL T24 CBS - US ON THEM NSS reversal 1420</v>
      </c>
      <c r="K328" s="2" t="s">
        <v>7</v>
      </c>
      <c r="L328" t="str">
        <f t="shared" si="10"/>
        <v>Insert into UFMT_FIELD (FORMAT_ID, FIELD_NO, F_MAC, F_KEY, F_MANDATORY, DESCRIPTION) Values ('11', '50', '0', '0', '0', 'Currency code, reconcilliation');</v>
      </c>
      <c r="M328" t="str">
        <f t="shared" si="11"/>
        <v>Update UFMT_FIELD SET F_MAC = '0', F_KEY = '0', F_MANDATORY = '0', DESCRIPTION = 'Currency code, reconcilliation' where FORMAT_ID = '11' AND FIELD_NO = '50';</v>
      </c>
    </row>
    <row r="329" spans="1:13" x14ac:dyDescent="0.35">
      <c r="A329" t="s">
        <v>40</v>
      </c>
      <c r="B329" t="s">
        <v>142</v>
      </c>
      <c r="C329" t="s">
        <v>13</v>
      </c>
      <c r="D329" t="s">
        <v>13</v>
      </c>
      <c r="E329" t="s">
        <v>12</v>
      </c>
      <c r="F329" s="2" t="s">
        <v>1514</v>
      </c>
      <c r="G329" s="2"/>
      <c r="I329" s="2"/>
      <c r="J329" t="str">
        <f>VLOOKUP(A329,UFMT_FORMAT!$A:$C,3,FALSE)</f>
        <v>ACL T24 CBS - US ON THEM NSS reversal 1420</v>
      </c>
      <c r="K329" s="2" t="s">
        <v>7</v>
      </c>
      <c r="L329" t="str">
        <f t="shared" si="10"/>
        <v>Insert into UFMT_FIELD (FORMAT_ID, FIELD_NO, F_MAC, F_KEY, F_MANDATORY, DESCRIPTION) Values ('11', '51', '0', '0', '1', 'BIN Currency code, transaction');</v>
      </c>
      <c r="M329" t="str">
        <f t="shared" si="11"/>
        <v>Update UFMT_FIELD SET F_MAC = '0', F_KEY = '0', F_MANDATORY = '1', DESCRIPTION = 'BIN Currency code, transaction' where FORMAT_ID = '11' AND FIELD_NO = '51';</v>
      </c>
    </row>
    <row r="330" spans="1:13" x14ac:dyDescent="0.35">
      <c r="A330" t="s">
        <v>40</v>
      </c>
      <c r="B330" t="s">
        <v>149</v>
      </c>
      <c r="C330" t="s">
        <v>13</v>
      </c>
      <c r="D330" t="s">
        <v>13</v>
      </c>
      <c r="E330" t="s">
        <v>12</v>
      </c>
      <c r="F330" s="2" t="s">
        <v>1523</v>
      </c>
      <c r="G330" s="2"/>
      <c r="I330" s="2"/>
      <c r="J330" t="str">
        <f>VLOOKUP(A330,UFMT_FORMAT!$A:$C,3,FALSE)</f>
        <v>ACL T24 CBS - US ON THEM NSS reversal 1420</v>
      </c>
      <c r="K330" s="2" t="s">
        <v>7</v>
      </c>
      <c r="L330" t="str">
        <f t="shared" si="10"/>
        <v>Insert into UFMT_FIELD (FORMAT_ID, FIELD_NO, F_MAC, F_KEY, F_MANDATORY, DESCRIPTION) Values ('11', '56', '0', '0', '1', 'Orig data DE56');</v>
      </c>
      <c r="M330" t="str">
        <f t="shared" si="11"/>
        <v>Update UFMT_FIELD SET F_MAC = '0', F_KEY = '0', F_MANDATORY = '1', DESCRIPTION = 'Orig data DE56' where FORMAT_ID = '11' AND FIELD_NO = '56';</v>
      </c>
    </row>
    <row r="331" spans="1:13" x14ac:dyDescent="0.35">
      <c r="A331" t="s">
        <v>40</v>
      </c>
      <c r="B331" t="s">
        <v>270</v>
      </c>
      <c r="C331" t="s">
        <v>13</v>
      </c>
      <c r="D331" t="s">
        <v>13</v>
      </c>
      <c r="E331" t="s">
        <v>12</v>
      </c>
      <c r="F331" s="2" t="s">
        <v>1506</v>
      </c>
      <c r="G331" s="2"/>
      <c r="I331" s="2"/>
      <c r="J331" t="str">
        <f>VLOOKUP(A331,UFMT_FORMAT!$A:$C,3,FALSE)</f>
        <v>ACL T24 CBS - US ON THEM NSS reversal 1420</v>
      </c>
      <c r="K331" s="2" t="s">
        <v>7</v>
      </c>
      <c r="L331" t="str">
        <f t="shared" si="10"/>
        <v>Insert into UFMT_FIELD (FORMAT_ID, FIELD_NO, F_MAC, F_KEY, F_MANDATORY, DESCRIPTION) Values ('11', '102', '0', '0', '1', 'Account identification 1');</v>
      </c>
      <c r="M331" t="str">
        <f t="shared" si="11"/>
        <v>Update UFMT_FIELD SET F_MAC = '0', F_KEY = '0', F_MANDATORY = '1', DESCRIPTION = 'Account identification 1' where FORMAT_ID = '11' AND FIELD_NO = '102';</v>
      </c>
    </row>
    <row r="332" spans="1:13" x14ac:dyDescent="0.35">
      <c r="A332" t="s">
        <v>40</v>
      </c>
      <c r="B332" t="s">
        <v>778</v>
      </c>
      <c r="C332" t="s">
        <v>13</v>
      </c>
      <c r="D332" t="s">
        <v>13</v>
      </c>
      <c r="E332" t="s">
        <v>13</v>
      </c>
      <c r="F332" s="2" t="s">
        <v>1507</v>
      </c>
      <c r="G332" s="2"/>
      <c r="I332" s="2"/>
      <c r="J332" t="str">
        <f>VLOOKUP(A332,UFMT_FORMAT!$A:$C,3,FALSE)</f>
        <v>ACL T24 CBS - US ON THEM NSS reversal 1420</v>
      </c>
      <c r="K332" s="2" t="s">
        <v>7</v>
      </c>
      <c r="L332" t="str">
        <f t="shared" si="10"/>
        <v>Insert into UFMT_FIELD (FORMAT_ID, FIELD_NO, F_MAC, F_KEY, F_MANDATORY, DESCRIPTION) Values ('11', '103', '0', '0', '0', 'Account identification 2');</v>
      </c>
      <c r="M332" t="str">
        <f t="shared" si="11"/>
        <v>Update UFMT_FIELD SET F_MAC = '0', F_KEY = '0', F_MANDATORY = '0', DESCRIPTION = 'Account identification 2' where FORMAT_ID = '11' AND FIELD_NO = '103';</v>
      </c>
    </row>
    <row r="333" spans="1:13" x14ac:dyDescent="0.35">
      <c r="A333" t="s">
        <v>40</v>
      </c>
      <c r="B333" t="s">
        <v>143</v>
      </c>
      <c r="C333" t="s">
        <v>13</v>
      </c>
      <c r="D333" t="s">
        <v>13</v>
      </c>
      <c r="E333" t="s">
        <v>12</v>
      </c>
      <c r="F333" s="2" t="s">
        <v>1508</v>
      </c>
      <c r="G333" s="2"/>
      <c r="I333" s="2"/>
      <c r="J333" t="str">
        <f>VLOOKUP(A333,UFMT_FORMAT!$A:$C,3,FALSE)</f>
        <v>ACL T24 CBS - US ON THEM NSS reversal 1420</v>
      </c>
      <c r="K333" s="2" t="s">
        <v>7</v>
      </c>
      <c r="L333" t="str">
        <f t="shared" si="10"/>
        <v>Insert into UFMT_FIELD (FORMAT_ID, FIELD_NO, F_MAC, F_KEY, F_MANDATORY, DESCRIPTION) Values ('11', '123', '0', '0', '1', 'Channel ID');</v>
      </c>
      <c r="M333" t="str">
        <f t="shared" si="11"/>
        <v>Update UFMT_FIELD SET F_MAC = '0', F_KEY = '0', F_MANDATORY = '1', DESCRIPTION = 'Channel ID' where FORMAT_ID = '11' AND FIELD_NO = '123';</v>
      </c>
    </row>
    <row r="334" spans="1:13" x14ac:dyDescent="0.35">
      <c r="A334" t="s">
        <v>40</v>
      </c>
      <c r="B334" t="s">
        <v>813</v>
      </c>
      <c r="C334" t="s">
        <v>13</v>
      </c>
      <c r="D334" t="s">
        <v>13</v>
      </c>
      <c r="E334" t="s">
        <v>12</v>
      </c>
      <c r="F334" s="2" t="s">
        <v>1511</v>
      </c>
      <c r="G334" s="2"/>
      <c r="I334" s="2"/>
      <c r="J334" t="str">
        <f>VLOOKUP(A334,UFMT_FORMAT!$A:$C,3,FALSE)</f>
        <v>ACL T24 CBS - US ON THEM NSS reversal 1420</v>
      </c>
      <c r="K334" s="2" t="s">
        <v>7</v>
      </c>
      <c r="L334" t="str">
        <f t="shared" si="10"/>
        <v>Insert into UFMT_FIELD (FORMAT_ID, FIELD_NO, F_MAC, F_KEY, F_MANDATORY, DESCRIPTION) Values ('11', '126', '0', '0', '1', 'Private field');</v>
      </c>
      <c r="M334" t="str">
        <f t="shared" si="11"/>
        <v>Update UFMT_FIELD SET F_MAC = '0', F_KEY = '0', F_MANDATORY = '1', DESCRIPTION = 'Private field' where FORMAT_ID = '11' AND FIELD_NO = '126';</v>
      </c>
    </row>
    <row r="335" spans="1:13" x14ac:dyDescent="0.35">
      <c r="A335" t="s">
        <v>42</v>
      </c>
      <c r="B335" t="s">
        <v>15</v>
      </c>
      <c r="C335" t="s">
        <v>13</v>
      </c>
      <c r="D335" t="s">
        <v>12</v>
      </c>
      <c r="E335" t="s">
        <v>12</v>
      </c>
      <c r="F335" s="2" t="s">
        <v>1484</v>
      </c>
      <c r="G335" s="2"/>
      <c r="I335" s="2"/>
      <c r="J335" t="str">
        <f>VLOOKUP(A335,UFMT_FORMAT!$A:$C,3,FALSE)</f>
        <v>ACL T24 CBS - US ON THEM NSS reversal 1430</v>
      </c>
      <c r="K335" s="2" t="s">
        <v>7</v>
      </c>
      <c r="L335" t="str">
        <f t="shared" si="10"/>
        <v>Insert into UFMT_FIELD (FORMAT_ID, FIELD_NO, F_MAC, F_KEY, F_MANDATORY, DESCRIPTION) Values ('12', '2', '0', '1', '1', 'PAN');</v>
      </c>
      <c r="M335" t="str">
        <f t="shared" si="11"/>
        <v>Update UFMT_FIELD SET F_MAC = '0', F_KEY = '1', F_MANDATORY = '1', DESCRIPTION = 'PAN' where FORMAT_ID = '12' AND FIELD_NO = '2';</v>
      </c>
    </row>
    <row r="336" spans="1:13" x14ac:dyDescent="0.35">
      <c r="A336" t="s">
        <v>42</v>
      </c>
      <c r="B336" t="s">
        <v>17</v>
      </c>
      <c r="C336" t="s">
        <v>13</v>
      </c>
      <c r="D336" t="s">
        <v>13</v>
      </c>
      <c r="E336" t="s">
        <v>12</v>
      </c>
      <c r="F336" s="2" t="s">
        <v>1485</v>
      </c>
      <c r="G336" s="2"/>
      <c r="I336" s="2"/>
      <c r="J336" t="str">
        <f>VLOOKUP(A336,UFMT_FORMAT!$A:$C,3,FALSE)</f>
        <v>ACL T24 CBS - US ON THEM NSS reversal 1430</v>
      </c>
      <c r="K336" s="2" t="s">
        <v>7</v>
      </c>
      <c r="L336" t="str">
        <f t="shared" si="10"/>
        <v>Insert into UFMT_FIELD (FORMAT_ID, FIELD_NO, F_MAC, F_KEY, F_MANDATORY, DESCRIPTION) Values ('12', '3', '0', '0', '1', 'Processing Code');</v>
      </c>
      <c r="M336" t="str">
        <f t="shared" si="11"/>
        <v>Update UFMT_FIELD SET F_MAC = '0', F_KEY = '0', F_MANDATORY = '1', DESCRIPTION = 'Processing Code' where FORMAT_ID = '12' AND FIELD_NO = '3';</v>
      </c>
    </row>
    <row r="337" spans="1:13" x14ac:dyDescent="0.35">
      <c r="A337" t="s">
        <v>42</v>
      </c>
      <c r="B337" t="s">
        <v>20</v>
      </c>
      <c r="C337" t="s">
        <v>13</v>
      </c>
      <c r="D337" t="s">
        <v>13</v>
      </c>
      <c r="E337" t="s">
        <v>12</v>
      </c>
      <c r="F337" s="2" t="s">
        <v>1486</v>
      </c>
      <c r="G337" s="2"/>
      <c r="I337" s="2"/>
      <c r="J337" t="str">
        <f>VLOOKUP(A337,UFMT_FORMAT!$A:$C,3,FALSE)</f>
        <v>ACL T24 CBS - US ON THEM NSS reversal 1430</v>
      </c>
      <c r="K337" s="2" t="s">
        <v>7</v>
      </c>
      <c r="L337" t="str">
        <f t="shared" si="10"/>
        <v>Insert into UFMT_FIELD (FORMAT_ID, FIELD_NO, F_MAC, F_KEY, F_MANDATORY, DESCRIPTION) Values ('12', '4', '0', '0', '1', 'Request Amount');</v>
      </c>
      <c r="M337" t="str">
        <f t="shared" si="11"/>
        <v>Update UFMT_FIELD SET F_MAC = '0', F_KEY = '0', F_MANDATORY = '1', DESCRIPTION = 'Request Amount' where FORMAT_ID = '12' AND FIELD_NO = '4';</v>
      </c>
    </row>
    <row r="338" spans="1:13" x14ac:dyDescent="0.35">
      <c r="A338" t="s">
        <v>42</v>
      </c>
      <c r="B338" t="s">
        <v>23</v>
      </c>
      <c r="C338" t="s">
        <v>13</v>
      </c>
      <c r="D338" t="s">
        <v>13</v>
      </c>
      <c r="E338" t="s">
        <v>13</v>
      </c>
      <c r="F338" s="2" t="s">
        <v>1486</v>
      </c>
      <c r="G338" s="2"/>
      <c r="I338" s="2"/>
      <c r="J338" t="str">
        <f>VLOOKUP(A338,UFMT_FORMAT!$A:$C,3,FALSE)</f>
        <v>ACL T24 CBS - US ON THEM NSS reversal 1430</v>
      </c>
      <c r="K338" s="2" t="s">
        <v>7</v>
      </c>
      <c r="L338" t="str">
        <f t="shared" si="10"/>
        <v>Insert into UFMT_FIELD (FORMAT_ID, FIELD_NO, F_MAC, F_KEY, F_MANDATORY, DESCRIPTION) Values ('12', '5', '0', '0', '0', 'Request Amount');</v>
      </c>
      <c r="M338" t="str">
        <f t="shared" si="11"/>
        <v>Update UFMT_FIELD SET F_MAC = '0', F_KEY = '0', F_MANDATORY = '0', DESCRIPTION = 'Request Amount' where FORMAT_ID = '12' AND FIELD_NO = '5';</v>
      </c>
    </row>
    <row r="339" spans="1:13" x14ac:dyDescent="0.35">
      <c r="A339" t="s">
        <v>42</v>
      </c>
      <c r="B339" t="s">
        <v>26</v>
      </c>
      <c r="C339" t="s">
        <v>13</v>
      </c>
      <c r="D339" t="s">
        <v>13</v>
      </c>
      <c r="E339" t="s">
        <v>13</v>
      </c>
      <c r="F339" s="2" t="s">
        <v>1487</v>
      </c>
      <c r="G339" s="2"/>
      <c r="I339" s="2"/>
      <c r="J339" t="str">
        <f>VLOOKUP(A339,UFMT_FORMAT!$A:$C,3,FALSE)</f>
        <v>ACL T24 CBS - US ON THEM NSS reversal 1430</v>
      </c>
      <c r="K339" s="2" t="s">
        <v>7</v>
      </c>
      <c r="L339" t="str">
        <f t="shared" si="10"/>
        <v>Insert into UFMT_FIELD (FORMAT_ID, FIELD_NO, F_MAC, F_KEY, F_MANDATORY, DESCRIPTION) Values ('12', '6', '0', '0', '0', 'BIN Request Amount');</v>
      </c>
      <c r="M339" t="str">
        <f t="shared" si="11"/>
        <v>Update UFMT_FIELD SET F_MAC = '0', F_KEY = '0', F_MANDATORY = '0', DESCRIPTION = 'BIN Request Amount' where FORMAT_ID = '12' AND FIELD_NO = '6';</v>
      </c>
    </row>
    <row r="340" spans="1:13" x14ac:dyDescent="0.35">
      <c r="A340" t="s">
        <v>42</v>
      </c>
      <c r="B340" t="s">
        <v>35</v>
      </c>
      <c r="C340" t="s">
        <v>13</v>
      </c>
      <c r="D340" t="s">
        <v>13</v>
      </c>
      <c r="E340" t="s">
        <v>13</v>
      </c>
      <c r="F340" s="2" t="s">
        <v>1488</v>
      </c>
      <c r="G340" s="2"/>
      <c r="I340" s="2"/>
      <c r="J340" t="str">
        <f>VLOOKUP(A340,UFMT_FORMAT!$A:$C,3,FALSE)</f>
        <v>ACL T24 CBS - US ON THEM NSS reversal 1430</v>
      </c>
      <c r="K340" s="2" t="s">
        <v>7</v>
      </c>
      <c r="L340" t="str">
        <f t="shared" si="10"/>
        <v>Insert into UFMT_FIELD (FORMAT_ID, FIELD_NO, F_MAC, F_KEY, F_MANDATORY, DESCRIPTION) Values ('12', '9', '0', '0', '0', 'Conversion rate, reconciliation');</v>
      </c>
      <c r="M340" t="str">
        <f t="shared" si="11"/>
        <v>Update UFMT_FIELD SET F_MAC = '0', F_KEY = '0', F_MANDATORY = '0', DESCRIPTION = 'Conversion rate, reconciliation' where FORMAT_ID = '12' AND FIELD_NO = '9';</v>
      </c>
    </row>
    <row r="341" spans="1:13" x14ac:dyDescent="0.35">
      <c r="A341" t="s">
        <v>42</v>
      </c>
      <c r="B341" t="s">
        <v>37</v>
      </c>
      <c r="C341" t="s">
        <v>13</v>
      </c>
      <c r="D341" t="s">
        <v>13</v>
      </c>
      <c r="E341" t="s">
        <v>13</v>
      </c>
      <c r="F341" s="2" t="s">
        <v>1522</v>
      </c>
      <c r="G341" s="2"/>
      <c r="I341" s="2"/>
      <c r="J341" t="str">
        <f>VLOOKUP(A341,UFMT_FORMAT!$A:$C,3,FALSE)</f>
        <v>ACL T24 CBS - US ON THEM NSS reversal 1430</v>
      </c>
      <c r="K341" s="2" t="s">
        <v>7</v>
      </c>
      <c r="L341" t="str">
        <f t="shared" si="10"/>
        <v>Insert into UFMT_FIELD (FORMAT_ID, FIELD_NO, F_MAC, F_KEY, F_MANDATORY, DESCRIPTION) Values ('12', '10', '0', '0', '0', 'Card Holder Conversion Rate');</v>
      </c>
      <c r="M341" t="str">
        <f t="shared" si="11"/>
        <v>Update UFMT_FIELD SET F_MAC = '0', F_KEY = '0', F_MANDATORY = '0', DESCRIPTION = 'Card Holder Conversion Rate' where FORMAT_ID = '12' AND FIELD_NO = '10';</v>
      </c>
    </row>
    <row r="342" spans="1:13" x14ac:dyDescent="0.35">
      <c r="A342" t="s">
        <v>42</v>
      </c>
      <c r="B342" t="s">
        <v>40</v>
      </c>
      <c r="C342" t="s">
        <v>13</v>
      </c>
      <c r="D342" t="s">
        <v>12</v>
      </c>
      <c r="E342" t="s">
        <v>12</v>
      </c>
      <c r="F342" s="2" t="s">
        <v>1489</v>
      </c>
      <c r="G342" s="2"/>
      <c r="I342" s="2"/>
      <c r="J342" t="str">
        <f>VLOOKUP(A342,UFMT_FORMAT!$A:$C,3,FALSE)</f>
        <v>ACL T24 CBS - US ON THEM NSS reversal 1430</v>
      </c>
      <c r="K342" s="2" t="s">
        <v>7</v>
      </c>
      <c r="L342" t="str">
        <f t="shared" si="10"/>
        <v>Insert into UFMT_FIELD (FORMAT_ID, FIELD_NO, F_MAC, F_KEY, F_MANDATORY, DESCRIPTION) Values ('12', '11', '0', '1', '1', 'System Trace Audit Number');</v>
      </c>
      <c r="M342" t="str">
        <f t="shared" si="11"/>
        <v>Update UFMT_FIELD SET F_MAC = '0', F_KEY = '1', F_MANDATORY = '1', DESCRIPTION = 'System Trace Audit Number' where FORMAT_ID = '12' AND FIELD_NO = '11';</v>
      </c>
    </row>
    <row r="343" spans="1:13" x14ac:dyDescent="0.35">
      <c r="A343" t="s">
        <v>42</v>
      </c>
      <c r="B343" t="s">
        <v>42</v>
      </c>
      <c r="C343" t="s">
        <v>13</v>
      </c>
      <c r="D343" t="s">
        <v>12</v>
      </c>
      <c r="E343" t="s">
        <v>12</v>
      </c>
      <c r="F343" s="2" t="s">
        <v>1490</v>
      </c>
      <c r="G343" s="2"/>
      <c r="I343" s="2"/>
      <c r="J343" t="str">
        <f>VLOOKUP(A343,UFMT_FORMAT!$A:$C,3,FALSE)</f>
        <v>ACL T24 CBS - US ON THEM NSS reversal 1430</v>
      </c>
      <c r="K343" s="2" t="s">
        <v>7</v>
      </c>
      <c r="L343" t="str">
        <f t="shared" si="10"/>
        <v>Insert into UFMT_FIELD (FORMAT_ID, FIELD_NO, F_MAC, F_KEY, F_MANDATORY, DESCRIPTION) Values ('12', '12', '0', '1', '1', 'Date and time, local transaction');</v>
      </c>
      <c r="M343" t="str">
        <f t="shared" si="11"/>
        <v>Update UFMT_FIELD SET F_MAC = '0', F_KEY = '1', F_MANDATORY = '1', DESCRIPTION = 'Date and time, local transaction' where FORMAT_ID = '12' AND FIELD_NO = '12';</v>
      </c>
    </row>
    <row r="344" spans="1:13" x14ac:dyDescent="0.35">
      <c r="A344" t="s">
        <v>42</v>
      </c>
      <c r="B344" t="s">
        <v>56</v>
      </c>
      <c r="C344" t="s">
        <v>13</v>
      </c>
      <c r="D344" t="s">
        <v>13</v>
      </c>
      <c r="E344" t="s">
        <v>13</v>
      </c>
      <c r="F344" s="2" t="s">
        <v>1490</v>
      </c>
      <c r="G344" s="2"/>
      <c r="I344" s="2"/>
      <c r="J344" t="str">
        <f>VLOOKUP(A344,UFMT_FORMAT!$A:$C,3,FALSE)</f>
        <v>ACL T24 CBS - US ON THEM NSS reversal 1430</v>
      </c>
      <c r="K344" s="2" t="s">
        <v>7</v>
      </c>
      <c r="L344" t="str">
        <f t="shared" si="10"/>
        <v>Insert into UFMT_FIELD (FORMAT_ID, FIELD_NO, F_MAC, F_KEY, F_MANDATORY, DESCRIPTION) Values ('12', '17', '0', '0', '0', 'Date and time, local transaction');</v>
      </c>
      <c r="M344" t="str">
        <f t="shared" si="11"/>
        <v>Update UFMT_FIELD SET F_MAC = '0', F_KEY = '0', F_MANDATORY = '0', DESCRIPTION = 'Date and time, local transaction' where FORMAT_ID = '12' AND FIELD_NO = '17';</v>
      </c>
    </row>
    <row r="345" spans="1:13" x14ac:dyDescent="0.35">
      <c r="A345" t="s">
        <v>42</v>
      </c>
      <c r="B345" t="s">
        <v>77</v>
      </c>
      <c r="C345" t="s">
        <v>13</v>
      </c>
      <c r="D345" t="s">
        <v>13</v>
      </c>
      <c r="E345" t="s">
        <v>13</v>
      </c>
      <c r="F345" s="2" t="s">
        <v>1491</v>
      </c>
      <c r="G345" s="2"/>
      <c r="I345" s="2"/>
      <c r="J345" t="str">
        <f>VLOOKUP(A345,UFMT_FORMAT!$A:$C,3,FALSE)</f>
        <v>ACL T24 CBS - US ON THEM NSS reversal 1430</v>
      </c>
      <c r="K345" s="2" t="s">
        <v>7</v>
      </c>
      <c r="L345" t="str">
        <f t="shared" si="10"/>
        <v>Insert into UFMT_FIELD (FORMAT_ID, FIELD_NO, F_MAC, F_KEY, F_MANDATORY, DESCRIPTION) Values ('12', '24', '0', '0', '0', 'Function code');</v>
      </c>
      <c r="M345" t="str">
        <f t="shared" si="11"/>
        <v>Update UFMT_FIELD SET F_MAC = '0', F_KEY = '0', F_MANDATORY = '0', DESCRIPTION = 'Function code' where FORMAT_ID = '12' AND FIELD_NO = '24';</v>
      </c>
    </row>
    <row r="346" spans="1:13" x14ac:dyDescent="0.35">
      <c r="A346" t="s">
        <v>42</v>
      </c>
      <c r="B346" t="s">
        <v>88</v>
      </c>
      <c r="C346" t="s">
        <v>13</v>
      </c>
      <c r="D346" t="s">
        <v>13</v>
      </c>
      <c r="E346" t="s">
        <v>12</v>
      </c>
      <c r="F346" s="2" t="s">
        <v>1518</v>
      </c>
      <c r="G346" s="2"/>
      <c r="I346" s="2"/>
      <c r="J346" t="str">
        <f>VLOOKUP(A346,UFMT_FORMAT!$A:$C,3,FALSE)</f>
        <v>ACL T24 CBS - US ON THEM NSS reversal 1430</v>
      </c>
      <c r="K346" s="2" t="s">
        <v>7</v>
      </c>
      <c r="L346" t="str">
        <f t="shared" si="10"/>
        <v>Insert into UFMT_FIELD (FORMAT_ID, FIELD_NO, F_MAC, F_KEY, F_MANDATORY, DESCRIPTION) Values ('12', '28', '0', '0', '1', 'ACQ Fee');</v>
      </c>
      <c r="M346" t="str">
        <f t="shared" si="11"/>
        <v>Update UFMT_FIELD SET F_MAC = '0', F_KEY = '0', F_MANDATORY = '1', DESCRIPTION = 'ACQ Fee' where FORMAT_ID = '12' AND FIELD_NO = '28';</v>
      </c>
    </row>
    <row r="347" spans="1:13" x14ac:dyDescent="0.35">
      <c r="A347" t="s">
        <v>42</v>
      </c>
      <c r="B347" t="s">
        <v>90</v>
      </c>
      <c r="C347" t="s">
        <v>13</v>
      </c>
      <c r="D347" t="s">
        <v>13</v>
      </c>
      <c r="E347" t="s">
        <v>12</v>
      </c>
      <c r="F347" s="2" t="s">
        <v>1519</v>
      </c>
      <c r="G347" s="2"/>
      <c r="I347" s="2"/>
      <c r="J347" t="str">
        <f>VLOOKUP(A347,UFMT_FORMAT!$A:$C,3,FALSE)</f>
        <v>ACL T24 CBS - US ON THEM NSS reversal 1430</v>
      </c>
      <c r="K347" s="2" t="s">
        <v>7</v>
      </c>
      <c r="L347" t="str">
        <f t="shared" si="10"/>
        <v>Insert into UFMT_FIELD (FORMAT_ID, FIELD_NO, F_MAC, F_KEY, F_MANDATORY, DESCRIPTION) Values ('12', '29', '0', '0', '1', 'ISS Fee');</v>
      </c>
      <c r="M347" t="str">
        <f t="shared" si="11"/>
        <v>Update UFMT_FIELD SET F_MAC = '0', F_KEY = '0', F_MANDATORY = '1', DESCRIPTION = 'ISS Fee' where FORMAT_ID = '12' AND FIELD_NO = '29';</v>
      </c>
    </row>
    <row r="348" spans="1:13" x14ac:dyDescent="0.35">
      <c r="A348" t="s">
        <v>42</v>
      </c>
      <c r="B348" t="s">
        <v>92</v>
      </c>
      <c r="C348" t="s">
        <v>13</v>
      </c>
      <c r="D348" t="s">
        <v>13</v>
      </c>
      <c r="E348" t="s">
        <v>12</v>
      </c>
      <c r="F348" s="2" t="s">
        <v>1520</v>
      </c>
      <c r="G348" s="2"/>
      <c r="I348" s="2"/>
      <c r="J348" t="str">
        <f>VLOOKUP(A348,UFMT_FORMAT!$A:$C,3,FALSE)</f>
        <v>ACL T24 CBS - US ON THEM NSS reversal 1430</v>
      </c>
      <c r="K348" s="2" t="s">
        <v>7</v>
      </c>
      <c r="L348" t="str">
        <f t="shared" si="10"/>
        <v>Insert into UFMT_FIELD (FORMAT_ID, FIELD_NO, F_MAC, F_KEY, F_MANDATORY, DESCRIPTION) Values ('12', '30', '0', '0', '1', 'NBC Fee');</v>
      </c>
      <c r="M348" t="str">
        <f t="shared" si="11"/>
        <v>Update UFMT_FIELD SET F_MAC = '0', F_KEY = '0', F_MANDATORY = '1', DESCRIPTION = 'NBC Fee' where FORMAT_ID = '12' AND FIELD_NO = '30';</v>
      </c>
    </row>
    <row r="349" spans="1:13" x14ac:dyDescent="0.35">
      <c r="A349" t="s">
        <v>42</v>
      </c>
      <c r="B349" t="s">
        <v>98</v>
      </c>
      <c r="C349" t="s">
        <v>13</v>
      </c>
      <c r="D349" t="s">
        <v>13</v>
      </c>
      <c r="E349" t="s">
        <v>12</v>
      </c>
      <c r="F349" s="2" t="s">
        <v>1492</v>
      </c>
      <c r="G349" s="2"/>
      <c r="I349" s="2"/>
      <c r="J349" t="str">
        <f>VLOOKUP(A349,UFMT_FORMAT!$A:$C,3,FALSE)</f>
        <v>ACL T24 CBS - US ON THEM NSS reversal 1430</v>
      </c>
      <c r="K349" s="2" t="s">
        <v>7</v>
      </c>
      <c r="L349" t="str">
        <f t="shared" si="10"/>
        <v>Insert into UFMT_FIELD (FORMAT_ID, FIELD_NO, F_MAC, F_KEY, F_MANDATORY, DESCRIPTION) Values ('12', '32', '0', '0', '1', 'Acquirer institution ID');</v>
      </c>
      <c r="M349" t="str">
        <f t="shared" si="11"/>
        <v>Update UFMT_FIELD SET F_MAC = '0', F_KEY = '0', F_MANDATORY = '1', DESCRIPTION = 'Acquirer institution ID' where FORMAT_ID = '12' AND FIELD_NO = '32';</v>
      </c>
    </row>
    <row r="350" spans="1:13" x14ac:dyDescent="0.35">
      <c r="A350" t="s">
        <v>42</v>
      </c>
      <c r="B350" t="s">
        <v>101</v>
      </c>
      <c r="C350" t="s">
        <v>13</v>
      </c>
      <c r="D350" t="s">
        <v>13</v>
      </c>
      <c r="E350" t="s">
        <v>13</v>
      </c>
      <c r="F350" s="2" t="s">
        <v>1493</v>
      </c>
      <c r="G350" s="2"/>
      <c r="I350" s="2"/>
      <c r="J350" t="str">
        <f>VLOOKUP(A350,UFMT_FORMAT!$A:$C,3,FALSE)</f>
        <v>ACL T24 CBS - US ON THEM NSS reversal 1430</v>
      </c>
      <c r="K350" s="2" t="s">
        <v>7</v>
      </c>
      <c r="L350" t="str">
        <f t="shared" si="10"/>
        <v>Insert into UFMT_FIELD (FORMAT_ID, FIELD_NO, F_MAC, F_KEY, F_MANDATORY, DESCRIPTION) Values ('12', '33', '0', '0', '0', 'Forwarding institution ID');</v>
      </c>
      <c r="M350" t="str">
        <f t="shared" si="11"/>
        <v>Update UFMT_FIELD SET F_MAC = '0', F_KEY = '0', F_MANDATORY = '0', DESCRIPTION = 'Forwarding institution ID' where FORMAT_ID = '12' AND FIELD_NO = '33';</v>
      </c>
    </row>
    <row r="351" spans="1:13" x14ac:dyDescent="0.35">
      <c r="A351" t="s">
        <v>42</v>
      </c>
      <c r="B351" t="s">
        <v>93</v>
      </c>
      <c r="C351" t="s">
        <v>13</v>
      </c>
      <c r="D351" t="s">
        <v>13</v>
      </c>
      <c r="E351" t="s">
        <v>13</v>
      </c>
      <c r="F351" s="2" t="s">
        <v>1494</v>
      </c>
      <c r="G351" s="2"/>
      <c r="I351" s="2"/>
      <c r="J351" t="str">
        <f>VLOOKUP(A351,UFMT_FORMAT!$A:$C,3,FALSE)</f>
        <v>ACL T24 CBS - US ON THEM NSS reversal 1430</v>
      </c>
      <c r="K351" s="2" t="s">
        <v>7</v>
      </c>
      <c r="L351" t="str">
        <f t="shared" si="10"/>
        <v>Insert into UFMT_FIELD (FORMAT_ID, FIELD_NO, F_MAC, F_KEY, F_MANDATORY, DESCRIPTION) Values ('12', '35', '0', '0', '0', 'Track 2 data');</v>
      </c>
      <c r="M351" t="str">
        <f t="shared" si="11"/>
        <v>Update UFMT_FIELD SET F_MAC = '0', F_KEY = '0', F_MANDATORY = '0', DESCRIPTION = 'Track 2 data' where FORMAT_ID = '12' AND FIELD_NO = '35';</v>
      </c>
    </row>
    <row r="352" spans="1:13" x14ac:dyDescent="0.35">
      <c r="A352" t="s">
        <v>42</v>
      </c>
      <c r="B352" t="s">
        <v>99</v>
      </c>
      <c r="C352" t="s">
        <v>13</v>
      </c>
      <c r="D352" t="s">
        <v>13</v>
      </c>
      <c r="E352" t="s">
        <v>13</v>
      </c>
      <c r="F352" s="2" t="s">
        <v>1495</v>
      </c>
      <c r="G352" s="2"/>
      <c r="I352" s="2"/>
      <c r="J352" t="str">
        <f>VLOOKUP(A352,UFMT_FORMAT!$A:$C,3,FALSE)</f>
        <v>ACL T24 CBS - US ON THEM NSS reversal 1430</v>
      </c>
      <c r="K352" s="2" t="s">
        <v>7</v>
      </c>
      <c r="L352" t="str">
        <f t="shared" si="10"/>
        <v>Insert into UFMT_FIELD (FORMAT_ID, FIELD_NO, F_MAC, F_KEY, F_MANDATORY, DESCRIPTION) Values ('12', '37', '0', '0', '0', 'Retrival reference number');</v>
      </c>
      <c r="M352" t="str">
        <f t="shared" si="11"/>
        <v>Update UFMT_FIELD SET F_MAC = '0', F_KEY = '0', F_MANDATORY = '0', DESCRIPTION = 'Retrival reference number' where FORMAT_ID = '12' AND FIELD_NO = '37';</v>
      </c>
    </row>
    <row r="353" spans="1:13" x14ac:dyDescent="0.35">
      <c r="A353" t="s">
        <v>42</v>
      </c>
      <c r="B353" t="s">
        <v>113</v>
      </c>
      <c r="C353" t="s">
        <v>13</v>
      </c>
      <c r="D353" t="s">
        <v>13</v>
      </c>
      <c r="E353" t="s">
        <v>13</v>
      </c>
      <c r="F353" s="2" t="s">
        <v>1496</v>
      </c>
      <c r="G353" s="2"/>
      <c r="I353" s="2"/>
      <c r="J353" t="str">
        <f>VLOOKUP(A353,UFMT_FORMAT!$A:$C,3,FALSE)</f>
        <v>ACL T24 CBS - US ON THEM NSS reversal 1430</v>
      </c>
      <c r="K353" s="2" t="s">
        <v>7</v>
      </c>
      <c r="L353" t="str">
        <f t="shared" si="10"/>
        <v>Insert into UFMT_FIELD (FORMAT_ID, FIELD_NO, F_MAC, F_KEY, F_MANDATORY, DESCRIPTION) Values ('12', '38', '0', '0', '0', 'Authorization Identification Response');</v>
      </c>
      <c r="M353" t="str">
        <f t="shared" si="11"/>
        <v>Update UFMT_FIELD SET F_MAC = '0', F_KEY = '0', F_MANDATORY = '0', DESCRIPTION = 'Authorization Identification Response' where FORMAT_ID = '12' AND FIELD_NO = '38';</v>
      </c>
    </row>
    <row r="354" spans="1:13" x14ac:dyDescent="0.35">
      <c r="A354" t="s">
        <v>42</v>
      </c>
      <c r="B354" t="s">
        <v>102</v>
      </c>
      <c r="C354" t="s">
        <v>13</v>
      </c>
      <c r="D354" t="s">
        <v>13</v>
      </c>
      <c r="E354" t="s">
        <v>12</v>
      </c>
      <c r="F354" s="2" t="s">
        <v>1497</v>
      </c>
      <c r="G354" s="2"/>
      <c r="I354" s="2"/>
      <c r="J354" t="str">
        <f>VLOOKUP(A354,UFMT_FORMAT!$A:$C,3,FALSE)</f>
        <v>ACL T24 CBS - US ON THEM NSS reversal 1430</v>
      </c>
      <c r="K354" s="2" t="s">
        <v>7</v>
      </c>
      <c r="L354" t="str">
        <f t="shared" si="10"/>
        <v>Insert into UFMT_FIELD (FORMAT_ID, FIELD_NO, F_MAC, F_KEY, F_MANDATORY, DESCRIPTION) Values ('12', '39', '0', '0', '1', 'Response code');</v>
      </c>
      <c r="M354" t="str">
        <f t="shared" si="11"/>
        <v>Update UFMT_FIELD SET F_MAC = '0', F_KEY = '0', F_MANDATORY = '1', DESCRIPTION = 'Response code' where FORMAT_ID = '12' AND FIELD_NO = '39';</v>
      </c>
    </row>
    <row r="355" spans="1:13" x14ac:dyDescent="0.35">
      <c r="A355" t="s">
        <v>42</v>
      </c>
      <c r="B355" t="s">
        <v>119</v>
      </c>
      <c r="C355" t="s">
        <v>13</v>
      </c>
      <c r="D355" t="s">
        <v>13</v>
      </c>
      <c r="E355" t="s">
        <v>12</v>
      </c>
      <c r="F355" s="2" t="s">
        <v>1498</v>
      </c>
      <c r="G355" s="2"/>
      <c r="I355" s="2"/>
      <c r="J355" t="str">
        <f>VLOOKUP(A355,UFMT_FORMAT!$A:$C,3,FALSE)</f>
        <v>ACL T24 CBS - US ON THEM NSS reversal 1430</v>
      </c>
      <c r="K355" s="2" t="s">
        <v>7</v>
      </c>
      <c r="L355" t="str">
        <f t="shared" si="10"/>
        <v>Insert into UFMT_FIELD (FORMAT_ID, FIELD_NO, F_MAC, F_KEY, F_MANDATORY, DESCRIPTION) Values ('12', '41', '0', '0', '1', 'Card acceptor treminal ID');</v>
      </c>
      <c r="M355" t="str">
        <f t="shared" si="11"/>
        <v>Update UFMT_FIELD SET F_MAC = '0', F_KEY = '0', F_MANDATORY = '1', DESCRIPTION = 'Card acceptor treminal ID' where FORMAT_ID = '12' AND FIELD_NO = '41';</v>
      </c>
    </row>
    <row r="356" spans="1:13" x14ac:dyDescent="0.35">
      <c r="A356" t="s">
        <v>42</v>
      </c>
      <c r="B356" t="s">
        <v>122</v>
      </c>
      <c r="C356" t="s">
        <v>13</v>
      </c>
      <c r="D356" t="s">
        <v>13</v>
      </c>
      <c r="E356" t="s">
        <v>13</v>
      </c>
      <c r="F356" s="2" t="s">
        <v>1499</v>
      </c>
      <c r="G356" s="2"/>
      <c r="I356" s="2"/>
      <c r="J356" t="str">
        <f>VLOOKUP(A356,UFMT_FORMAT!$A:$C,3,FALSE)</f>
        <v>ACL T24 CBS - US ON THEM NSS reversal 1430</v>
      </c>
      <c r="K356" s="2" t="s">
        <v>7</v>
      </c>
      <c r="L356" t="str">
        <f t="shared" si="10"/>
        <v>Insert into UFMT_FIELD (FORMAT_ID, FIELD_NO, F_MAC, F_KEY, F_MANDATORY, DESCRIPTION) Values ('12', '42', '0', '0', '0', 'Card acceptor ID');</v>
      </c>
      <c r="M356" t="str">
        <f t="shared" si="11"/>
        <v>Update UFMT_FIELD SET F_MAC = '0', F_KEY = '0', F_MANDATORY = '0', DESCRIPTION = 'Card acceptor ID' where FORMAT_ID = '12' AND FIELD_NO = '42';</v>
      </c>
    </row>
    <row r="357" spans="1:13" x14ac:dyDescent="0.35">
      <c r="A357" t="s">
        <v>42</v>
      </c>
      <c r="B357" t="s">
        <v>45</v>
      </c>
      <c r="C357" t="s">
        <v>13</v>
      </c>
      <c r="D357" t="s">
        <v>13</v>
      </c>
      <c r="E357" t="s">
        <v>13</v>
      </c>
      <c r="F357" s="2" t="s">
        <v>1501</v>
      </c>
      <c r="G357" s="2"/>
      <c r="I357" s="2"/>
      <c r="J357" t="str">
        <f>VLOOKUP(A357,UFMT_FORMAT!$A:$C,3,FALSE)</f>
        <v>ACL T24 CBS - US ON THEM NSS reversal 1430</v>
      </c>
      <c r="K357" s="2" t="s">
        <v>7</v>
      </c>
      <c r="L357" t="str">
        <f t="shared" si="10"/>
        <v>Insert into UFMT_FIELD (FORMAT_ID, FIELD_NO, F_MAC, F_KEY, F_MANDATORY, DESCRIPTION) Values ('12', '46', '0', '0', '0', 'Fee, amount');</v>
      </c>
      <c r="M357" t="str">
        <f t="shared" si="11"/>
        <v>Update UFMT_FIELD SET F_MAC = '0', F_KEY = '0', F_MANDATORY = '0', DESCRIPTION = 'Fee, amount' where FORMAT_ID = '12' AND FIELD_NO = '46';</v>
      </c>
    </row>
    <row r="358" spans="1:13" x14ac:dyDescent="0.35">
      <c r="A358" t="s">
        <v>42</v>
      </c>
      <c r="B358" t="s">
        <v>136</v>
      </c>
      <c r="C358" t="s">
        <v>13</v>
      </c>
      <c r="D358" t="s">
        <v>13</v>
      </c>
      <c r="E358" t="s">
        <v>13</v>
      </c>
      <c r="F358" s="2" t="s">
        <v>1502</v>
      </c>
      <c r="G358" s="2"/>
      <c r="I358" s="2"/>
      <c r="J358" t="str">
        <f>VLOOKUP(A358,UFMT_FORMAT!$A:$C,3,FALSE)</f>
        <v>ACL T24 CBS - US ON THEM NSS reversal 1430</v>
      </c>
      <c r="K358" s="2" t="s">
        <v>7</v>
      </c>
      <c r="L358" t="str">
        <f t="shared" si="10"/>
        <v>Insert into UFMT_FIELD (FORMAT_ID, FIELD_NO, F_MAC, F_KEY, F_MANDATORY, DESCRIPTION) Values ('12', '48', '0', '0', '0', 'Additional data');</v>
      </c>
      <c r="M358" t="str">
        <f t="shared" si="11"/>
        <v>Update UFMT_FIELD SET F_MAC = '0', F_KEY = '0', F_MANDATORY = '0', DESCRIPTION = 'Additional data' where FORMAT_ID = '12' AND FIELD_NO = '48';</v>
      </c>
    </row>
    <row r="359" spans="1:13" x14ac:dyDescent="0.35">
      <c r="A359" t="s">
        <v>42</v>
      </c>
      <c r="B359" t="s">
        <v>138</v>
      </c>
      <c r="C359" t="s">
        <v>13</v>
      </c>
      <c r="D359" t="s">
        <v>13</v>
      </c>
      <c r="E359" t="s">
        <v>12</v>
      </c>
      <c r="F359" s="2" t="s">
        <v>1503</v>
      </c>
      <c r="G359" s="2"/>
      <c r="I359" s="2"/>
      <c r="J359" t="str">
        <f>VLOOKUP(A359,UFMT_FORMAT!$A:$C,3,FALSE)</f>
        <v>ACL T24 CBS - US ON THEM NSS reversal 1430</v>
      </c>
      <c r="K359" s="2" t="s">
        <v>7</v>
      </c>
      <c r="L359" t="str">
        <f t="shared" si="10"/>
        <v>Insert into UFMT_FIELD (FORMAT_ID, FIELD_NO, F_MAC, F_KEY, F_MANDATORY, DESCRIPTION) Values ('12', '49', '0', '0', '1', 'Currency code, transaction');</v>
      </c>
      <c r="M359" t="str">
        <f t="shared" si="11"/>
        <v>Update UFMT_FIELD SET F_MAC = '0', F_KEY = '0', F_MANDATORY = '1', DESCRIPTION = 'Currency code, transaction' where FORMAT_ID = '12' AND FIELD_NO = '49';</v>
      </c>
    </row>
    <row r="360" spans="1:13" x14ac:dyDescent="0.35">
      <c r="A360" t="s">
        <v>42</v>
      </c>
      <c r="B360" t="s">
        <v>80</v>
      </c>
      <c r="C360" t="s">
        <v>13</v>
      </c>
      <c r="D360" t="s">
        <v>13</v>
      </c>
      <c r="E360" t="s">
        <v>13</v>
      </c>
      <c r="F360" s="2" t="s">
        <v>1504</v>
      </c>
      <c r="G360" s="2"/>
      <c r="I360" s="2"/>
      <c r="J360" t="str">
        <f>VLOOKUP(A360,UFMT_FORMAT!$A:$C,3,FALSE)</f>
        <v>ACL T24 CBS - US ON THEM NSS reversal 1430</v>
      </c>
      <c r="K360" s="2" t="s">
        <v>7</v>
      </c>
      <c r="L360" t="str">
        <f t="shared" si="10"/>
        <v>Insert into UFMT_FIELD (FORMAT_ID, FIELD_NO, F_MAC, F_KEY, F_MANDATORY, DESCRIPTION) Values ('12', '50', '0', '0', '0', 'Currency code, reconcilliation');</v>
      </c>
      <c r="M360" t="str">
        <f t="shared" si="11"/>
        <v>Update UFMT_FIELD SET F_MAC = '0', F_KEY = '0', F_MANDATORY = '0', DESCRIPTION = 'Currency code, reconcilliation' where FORMAT_ID = '12' AND FIELD_NO = '50';</v>
      </c>
    </row>
    <row r="361" spans="1:13" x14ac:dyDescent="0.35">
      <c r="A361" t="s">
        <v>42</v>
      </c>
      <c r="B361" t="s">
        <v>142</v>
      </c>
      <c r="C361" t="s">
        <v>13</v>
      </c>
      <c r="D361" t="s">
        <v>13</v>
      </c>
      <c r="E361" t="s">
        <v>13</v>
      </c>
      <c r="F361" s="2" t="s">
        <v>1505</v>
      </c>
      <c r="G361" s="2"/>
      <c r="I361" s="2"/>
      <c r="J361" t="str">
        <f>VLOOKUP(A361,UFMT_FORMAT!$A:$C,3,FALSE)</f>
        <v>ACL T24 CBS - US ON THEM NSS reversal 1430</v>
      </c>
      <c r="K361" s="2" t="s">
        <v>7</v>
      </c>
      <c r="L361" t="str">
        <f t="shared" si="10"/>
        <v>Insert into UFMT_FIELD (FORMAT_ID, FIELD_NO, F_MAC, F_KEY, F_MANDATORY, DESCRIPTION) Values ('12', '51', '0', '0', '0', 'BIN Currency code');</v>
      </c>
      <c r="M361" t="str">
        <f t="shared" si="11"/>
        <v>Update UFMT_FIELD SET F_MAC = '0', F_KEY = '0', F_MANDATORY = '0', DESCRIPTION = 'BIN Currency code' where FORMAT_ID = '12' AND FIELD_NO = '51';</v>
      </c>
    </row>
    <row r="362" spans="1:13" x14ac:dyDescent="0.35">
      <c r="A362" t="s">
        <v>42</v>
      </c>
      <c r="B362" t="s">
        <v>149</v>
      </c>
      <c r="C362" t="s">
        <v>13</v>
      </c>
      <c r="D362" t="s">
        <v>13</v>
      </c>
      <c r="E362" t="s">
        <v>13</v>
      </c>
      <c r="F362" s="2" t="s">
        <v>1523</v>
      </c>
      <c r="G362" s="2"/>
      <c r="I362" s="2"/>
      <c r="J362" t="str">
        <f>VLOOKUP(A362,UFMT_FORMAT!$A:$C,3,FALSE)</f>
        <v>ACL T24 CBS - US ON THEM NSS reversal 1430</v>
      </c>
      <c r="K362" s="2" t="s">
        <v>7</v>
      </c>
      <c r="L362" t="str">
        <f t="shared" si="10"/>
        <v>Insert into UFMT_FIELD (FORMAT_ID, FIELD_NO, F_MAC, F_KEY, F_MANDATORY, DESCRIPTION) Values ('12', '56', '0', '0', '0', 'Orig data DE56');</v>
      </c>
      <c r="M362" t="str">
        <f t="shared" si="11"/>
        <v>Update UFMT_FIELD SET F_MAC = '0', F_KEY = '0', F_MANDATORY = '0', DESCRIPTION = 'Orig data DE56' where FORMAT_ID = '12' AND FIELD_NO = '56';</v>
      </c>
    </row>
    <row r="363" spans="1:13" x14ac:dyDescent="0.35">
      <c r="A363" t="s">
        <v>42</v>
      </c>
      <c r="B363" t="s">
        <v>270</v>
      </c>
      <c r="C363" t="s">
        <v>13</v>
      </c>
      <c r="D363" t="s">
        <v>13</v>
      </c>
      <c r="E363" t="s">
        <v>12</v>
      </c>
      <c r="F363" s="2" t="s">
        <v>1506</v>
      </c>
      <c r="G363" s="2"/>
      <c r="I363" s="2"/>
      <c r="J363" t="str">
        <f>VLOOKUP(A363,UFMT_FORMAT!$A:$C,3,FALSE)</f>
        <v>ACL T24 CBS - US ON THEM NSS reversal 1430</v>
      </c>
      <c r="K363" s="2" t="s">
        <v>7</v>
      </c>
      <c r="L363" t="str">
        <f t="shared" si="10"/>
        <v>Insert into UFMT_FIELD (FORMAT_ID, FIELD_NO, F_MAC, F_KEY, F_MANDATORY, DESCRIPTION) Values ('12', '102', '0', '0', '1', 'Account identification 1');</v>
      </c>
      <c r="M363" t="str">
        <f t="shared" si="11"/>
        <v>Update UFMT_FIELD SET F_MAC = '0', F_KEY = '0', F_MANDATORY = '1', DESCRIPTION = 'Account identification 1' where FORMAT_ID = '12' AND FIELD_NO = '102';</v>
      </c>
    </row>
    <row r="364" spans="1:13" x14ac:dyDescent="0.35">
      <c r="A364" t="s">
        <v>42</v>
      </c>
      <c r="B364" t="s">
        <v>778</v>
      </c>
      <c r="C364" t="s">
        <v>13</v>
      </c>
      <c r="D364" t="s">
        <v>13</v>
      </c>
      <c r="E364" t="s">
        <v>13</v>
      </c>
      <c r="F364" s="2" t="s">
        <v>1507</v>
      </c>
      <c r="G364" s="2"/>
      <c r="I364" s="2"/>
      <c r="J364" t="str">
        <f>VLOOKUP(A364,UFMT_FORMAT!$A:$C,3,FALSE)</f>
        <v>ACL T24 CBS - US ON THEM NSS reversal 1430</v>
      </c>
      <c r="K364" s="2" t="s">
        <v>7</v>
      </c>
      <c r="L364" t="str">
        <f t="shared" si="10"/>
        <v>Insert into UFMT_FIELD (FORMAT_ID, FIELD_NO, F_MAC, F_KEY, F_MANDATORY, DESCRIPTION) Values ('12', '103', '0', '0', '0', 'Account identification 2');</v>
      </c>
      <c r="M364" t="str">
        <f t="shared" si="11"/>
        <v>Update UFMT_FIELD SET F_MAC = '0', F_KEY = '0', F_MANDATORY = '0', DESCRIPTION = 'Account identification 2' where FORMAT_ID = '12' AND FIELD_NO = '103';</v>
      </c>
    </row>
    <row r="365" spans="1:13" x14ac:dyDescent="0.35">
      <c r="A365" t="s">
        <v>42</v>
      </c>
      <c r="B365" t="s">
        <v>143</v>
      </c>
      <c r="C365" t="s">
        <v>13</v>
      </c>
      <c r="D365" t="s">
        <v>13</v>
      </c>
      <c r="E365" t="s">
        <v>13</v>
      </c>
      <c r="F365" s="2" t="s">
        <v>1508</v>
      </c>
      <c r="G365" s="2"/>
      <c r="I365" s="2"/>
      <c r="J365" t="str">
        <f>VLOOKUP(A365,UFMT_FORMAT!$A:$C,3,FALSE)</f>
        <v>ACL T24 CBS - US ON THEM NSS reversal 1430</v>
      </c>
      <c r="K365" s="2" t="s">
        <v>7</v>
      </c>
      <c r="L365" t="str">
        <f t="shared" si="10"/>
        <v>Insert into UFMT_FIELD (FORMAT_ID, FIELD_NO, F_MAC, F_KEY, F_MANDATORY, DESCRIPTION) Values ('12', '123', '0', '0', '0', 'Channel ID');</v>
      </c>
      <c r="M365" t="str">
        <f t="shared" si="11"/>
        <v>Update UFMT_FIELD SET F_MAC = '0', F_KEY = '0', F_MANDATORY = '0', DESCRIPTION = 'Channel ID' where FORMAT_ID = '12' AND FIELD_NO = '123';</v>
      </c>
    </row>
    <row r="366" spans="1:13" x14ac:dyDescent="0.35">
      <c r="A366" t="s">
        <v>42</v>
      </c>
      <c r="B366" t="s">
        <v>810</v>
      </c>
      <c r="C366" t="s">
        <v>13</v>
      </c>
      <c r="D366" t="s">
        <v>13</v>
      </c>
      <c r="E366" t="s">
        <v>13</v>
      </c>
      <c r="F366" s="2" t="s">
        <v>1509</v>
      </c>
      <c r="G366" s="2"/>
      <c r="I366" s="2"/>
      <c r="J366" t="str">
        <f>VLOOKUP(A366,UFMT_FORMAT!$A:$C,3,FALSE)</f>
        <v>ACL T24 CBS - US ON THEM NSS reversal 1430</v>
      </c>
      <c r="K366" s="2" t="s">
        <v>7</v>
      </c>
      <c r="L366" t="str">
        <f t="shared" si="10"/>
        <v>Insert into UFMT_FIELD (FORMAT_ID, FIELD_NO, F_MAC, F_KEY, F_MANDATORY, DESCRIPTION) Values ('12', '124', '0', '0', '0', 'Terminal type');</v>
      </c>
      <c r="M366" t="str">
        <f t="shared" si="11"/>
        <v>Update UFMT_FIELD SET F_MAC = '0', F_KEY = '0', F_MANDATORY = '0', DESCRIPTION = 'Terminal type' where FORMAT_ID = '12' AND FIELD_NO = '124';</v>
      </c>
    </row>
    <row r="367" spans="1:13" x14ac:dyDescent="0.35">
      <c r="A367" t="s">
        <v>42</v>
      </c>
      <c r="B367" t="s">
        <v>813</v>
      </c>
      <c r="C367" t="s">
        <v>13</v>
      </c>
      <c r="D367" t="s">
        <v>13</v>
      </c>
      <c r="E367" t="s">
        <v>12</v>
      </c>
      <c r="F367" s="2" t="s">
        <v>1511</v>
      </c>
      <c r="G367" s="2"/>
      <c r="I367" s="2"/>
      <c r="J367" t="str">
        <f>VLOOKUP(A367,UFMT_FORMAT!$A:$C,3,FALSE)</f>
        <v>ACL T24 CBS - US ON THEM NSS reversal 1430</v>
      </c>
      <c r="K367" s="2" t="s">
        <v>7</v>
      </c>
      <c r="L367" t="str">
        <f t="shared" si="10"/>
        <v>Insert into UFMT_FIELD (FORMAT_ID, FIELD_NO, F_MAC, F_KEY, F_MANDATORY, DESCRIPTION) Values ('12', '126', '0', '0', '1', 'Private field');</v>
      </c>
      <c r="M367" t="str">
        <f t="shared" si="11"/>
        <v>Update UFMT_FIELD SET F_MAC = '0', F_KEY = '0', F_MANDATORY = '1', DESCRIPTION = 'Private field' where FORMAT_ID = '12' AND FIELD_NO = '126';</v>
      </c>
    </row>
    <row r="368" spans="1:13" x14ac:dyDescent="0.35">
      <c r="A368" t="s">
        <v>44</v>
      </c>
      <c r="B368" t="s">
        <v>15</v>
      </c>
      <c r="C368" t="s">
        <v>13</v>
      </c>
      <c r="D368" t="s">
        <v>12</v>
      </c>
      <c r="E368" t="s">
        <v>12</v>
      </c>
      <c r="F368" s="2" t="s">
        <v>1484</v>
      </c>
      <c r="G368" s="2"/>
      <c r="I368" s="2"/>
      <c r="J368" t="str">
        <f>VLOOKUP(A368,UFMT_FORMAT!$A:$C,3,FALSE)</f>
        <v>ACL T24 CBS - THEM ON US NSS reversal 1420</v>
      </c>
      <c r="K368" s="2" t="s">
        <v>7</v>
      </c>
      <c r="L368" t="str">
        <f t="shared" si="10"/>
        <v>Insert into UFMT_FIELD (FORMAT_ID, FIELD_NO, F_MAC, F_KEY, F_MANDATORY, DESCRIPTION) Values ('13', '2', '0', '1', '1', 'PAN');</v>
      </c>
      <c r="M368" t="str">
        <f t="shared" si="11"/>
        <v>Update UFMT_FIELD SET F_MAC = '0', F_KEY = '1', F_MANDATORY = '1', DESCRIPTION = 'PAN' where FORMAT_ID = '13' AND FIELD_NO = '2';</v>
      </c>
    </row>
    <row r="369" spans="1:13" x14ac:dyDescent="0.35">
      <c r="A369" t="s">
        <v>44</v>
      </c>
      <c r="B369" t="s">
        <v>17</v>
      </c>
      <c r="C369" t="s">
        <v>13</v>
      </c>
      <c r="D369" t="s">
        <v>13</v>
      </c>
      <c r="E369" t="s">
        <v>12</v>
      </c>
      <c r="F369" s="2" t="s">
        <v>1485</v>
      </c>
      <c r="G369" s="2"/>
      <c r="I369" s="2"/>
      <c r="J369" t="str">
        <f>VLOOKUP(A369,UFMT_FORMAT!$A:$C,3,FALSE)</f>
        <v>ACL T24 CBS - THEM ON US NSS reversal 1420</v>
      </c>
      <c r="K369" s="2" t="s">
        <v>7</v>
      </c>
      <c r="L369" t="str">
        <f t="shared" si="10"/>
        <v>Insert into UFMT_FIELD (FORMAT_ID, FIELD_NO, F_MAC, F_KEY, F_MANDATORY, DESCRIPTION) Values ('13', '3', '0', '0', '1', 'Processing Code');</v>
      </c>
      <c r="M369" t="str">
        <f t="shared" si="11"/>
        <v>Update UFMT_FIELD SET F_MAC = '0', F_KEY = '0', F_MANDATORY = '1', DESCRIPTION = 'Processing Code' where FORMAT_ID = '13' AND FIELD_NO = '3';</v>
      </c>
    </row>
    <row r="370" spans="1:13" x14ac:dyDescent="0.35">
      <c r="A370" t="s">
        <v>44</v>
      </c>
      <c r="B370" t="s">
        <v>20</v>
      </c>
      <c r="C370" t="s">
        <v>13</v>
      </c>
      <c r="D370" t="s">
        <v>13</v>
      </c>
      <c r="E370" t="s">
        <v>12</v>
      </c>
      <c r="F370" s="2" t="s">
        <v>1486</v>
      </c>
      <c r="G370" s="2"/>
      <c r="I370" s="2"/>
      <c r="J370" t="str">
        <f>VLOOKUP(A370,UFMT_FORMAT!$A:$C,3,FALSE)</f>
        <v>ACL T24 CBS - THEM ON US NSS reversal 1420</v>
      </c>
      <c r="K370" s="2" t="s">
        <v>7</v>
      </c>
      <c r="L370" t="str">
        <f t="shared" si="10"/>
        <v>Insert into UFMT_FIELD (FORMAT_ID, FIELD_NO, F_MAC, F_KEY, F_MANDATORY, DESCRIPTION) Values ('13', '4', '0', '0', '1', 'Request Amount');</v>
      </c>
      <c r="M370" t="str">
        <f t="shared" si="11"/>
        <v>Update UFMT_FIELD SET F_MAC = '0', F_KEY = '0', F_MANDATORY = '1', DESCRIPTION = 'Request Amount' where FORMAT_ID = '13' AND FIELD_NO = '4';</v>
      </c>
    </row>
    <row r="371" spans="1:13" x14ac:dyDescent="0.35">
      <c r="A371" t="s">
        <v>44</v>
      </c>
      <c r="B371" t="s">
        <v>23</v>
      </c>
      <c r="C371" t="s">
        <v>13</v>
      </c>
      <c r="D371" t="s">
        <v>13</v>
      </c>
      <c r="E371" t="s">
        <v>13</v>
      </c>
      <c r="F371" s="2" t="s">
        <v>1486</v>
      </c>
      <c r="G371" s="2"/>
      <c r="I371" s="2"/>
      <c r="J371" t="str">
        <f>VLOOKUP(A371,UFMT_FORMAT!$A:$C,3,FALSE)</f>
        <v>ACL T24 CBS - THEM ON US NSS reversal 1420</v>
      </c>
      <c r="K371" s="2" t="s">
        <v>7</v>
      </c>
      <c r="L371" t="str">
        <f t="shared" si="10"/>
        <v>Insert into UFMT_FIELD (FORMAT_ID, FIELD_NO, F_MAC, F_KEY, F_MANDATORY, DESCRIPTION) Values ('13', '5', '0', '0', '0', 'Request Amount');</v>
      </c>
      <c r="M371" t="str">
        <f t="shared" si="11"/>
        <v>Update UFMT_FIELD SET F_MAC = '0', F_KEY = '0', F_MANDATORY = '0', DESCRIPTION = 'Request Amount' where FORMAT_ID = '13' AND FIELD_NO = '5';</v>
      </c>
    </row>
    <row r="372" spans="1:13" x14ac:dyDescent="0.35">
      <c r="A372" t="s">
        <v>44</v>
      </c>
      <c r="B372" t="s">
        <v>26</v>
      </c>
      <c r="C372" t="s">
        <v>13</v>
      </c>
      <c r="D372" t="s">
        <v>13</v>
      </c>
      <c r="E372" t="s">
        <v>12</v>
      </c>
      <c r="F372" s="2" t="s">
        <v>1487</v>
      </c>
      <c r="G372" s="2"/>
      <c r="I372" s="2"/>
      <c r="J372" t="str">
        <f>VLOOKUP(A372,UFMT_FORMAT!$A:$C,3,FALSE)</f>
        <v>ACL T24 CBS - THEM ON US NSS reversal 1420</v>
      </c>
      <c r="K372" s="2" t="s">
        <v>7</v>
      </c>
      <c r="L372" t="str">
        <f t="shared" si="10"/>
        <v>Insert into UFMT_FIELD (FORMAT_ID, FIELD_NO, F_MAC, F_KEY, F_MANDATORY, DESCRIPTION) Values ('13', '6', '0', '0', '1', 'BIN Request Amount');</v>
      </c>
      <c r="M372" t="str">
        <f t="shared" si="11"/>
        <v>Update UFMT_FIELD SET F_MAC = '0', F_KEY = '0', F_MANDATORY = '1', DESCRIPTION = 'BIN Request Amount' where FORMAT_ID = '13' AND FIELD_NO = '6';</v>
      </c>
    </row>
    <row r="373" spans="1:13" x14ac:dyDescent="0.35">
      <c r="A373" t="s">
        <v>44</v>
      </c>
      <c r="B373" t="s">
        <v>35</v>
      </c>
      <c r="C373" t="s">
        <v>13</v>
      </c>
      <c r="D373" t="s">
        <v>13</v>
      </c>
      <c r="E373" t="s">
        <v>13</v>
      </c>
      <c r="F373" s="2" t="s">
        <v>1488</v>
      </c>
      <c r="G373" s="2"/>
      <c r="I373" s="2"/>
      <c r="J373" t="str">
        <f>VLOOKUP(A373,UFMT_FORMAT!$A:$C,3,FALSE)</f>
        <v>ACL T24 CBS - THEM ON US NSS reversal 1420</v>
      </c>
      <c r="K373" s="2" t="s">
        <v>7</v>
      </c>
      <c r="L373" t="str">
        <f t="shared" si="10"/>
        <v>Insert into UFMT_FIELD (FORMAT_ID, FIELD_NO, F_MAC, F_KEY, F_MANDATORY, DESCRIPTION) Values ('13', '9', '0', '0', '0', 'Conversion rate, reconciliation');</v>
      </c>
      <c r="M373" t="str">
        <f t="shared" si="11"/>
        <v>Update UFMT_FIELD SET F_MAC = '0', F_KEY = '0', F_MANDATORY = '0', DESCRIPTION = 'Conversion rate, reconciliation' where FORMAT_ID = '13' AND FIELD_NO = '9';</v>
      </c>
    </row>
    <row r="374" spans="1:13" x14ac:dyDescent="0.35">
      <c r="A374" t="s">
        <v>44</v>
      </c>
      <c r="B374" t="s">
        <v>40</v>
      </c>
      <c r="C374" t="s">
        <v>13</v>
      </c>
      <c r="D374" t="s">
        <v>12</v>
      </c>
      <c r="E374" t="s">
        <v>12</v>
      </c>
      <c r="F374" s="2" t="s">
        <v>1489</v>
      </c>
      <c r="G374" s="2"/>
      <c r="I374" s="2"/>
      <c r="J374" t="str">
        <f>VLOOKUP(A374,UFMT_FORMAT!$A:$C,3,FALSE)</f>
        <v>ACL T24 CBS - THEM ON US NSS reversal 1420</v>
      </c>
      <c r="K374" s="2" t="s">
        <v>7</v>
      </c>
      <c r="L374" t="str">
        <f t="shared" si="10"/>
        <v>Insert into UFMT_FIELD (FORMAT_ID, FIELD_NO, F_MAC, F_KEY, F_MANDATORY, DESCRIPTION) Values ('13', '11', '0', '1', '1', 'System Trace Audit Number');</v>
      </c>
      <c r="M374" t="str">
        <f t="shared" si="11"/>
        <v>Update UFMT_FIELD SET F_MAC = '0', F_KEY = '1', F_MANDATORY = '1', DESCRIPTION = 'System Trace Audit Number' where FORMAT_ID = '13' AND FIELD_NO = '11';</v>
      </c>
    </row>
    <row r="375" spans="1:13" x14ac:dyDescent="0.35">
      <c r="A375" t="s">
        <v>44</v>
      </c>
      <c r="B375" t="s">
        <v>42</v>
      </c>
      <c r="C375" t="s">
        <v>13</v>
      </c>
      <c r="D375" t="s">
        <v>12</v>
      </c>
      <c r="E375" t="s">
        <v>12</v>
      </c>
      <c r="F375" s="2" t="s">
        <v>1490</v>
      </c>
      <c r="G375" s="2"/>
      <c r="I375" s="2"/>
      <c r="J375" t="str">
        <f>VLOOKUP(A375,UFMT_FORMAT!$A:$C,3,FALSE)</f>
        <v>ACL T24 CBS - THEM ON US NSS reversal 1420</v>
      </c>
      <c r="K375" s="2" t="s">
        <v>7</v>
      </c>
      <c r="L375" t="str">
        <f t="shared" si="10"/>
        <v>Insert into UFMT_FIELD (FORMAT_ID, FIELD_NO, F_MAC, F_KEY, F_MANDATORY, DESCRIPTION) Values ('13', '12', '0', '1', '1', 'Date and time, local transaction');</v>
      </c>
      <c r="M375" t="str">
        <f t="shared" si="11"/>
        <v>Update UFMT_FIELD SET F_MAC = '0', F_KEY = '1', F_MANDATORY = '1', DESCRIPTION = 'Date and time, local transaction' where FORMAT_ID = '13' AND FIELD_NO = '12';</v>
      </c>
    </row>
    <row r="376" spans="1:13" x14ac:dyDescent="0.35">
      <c r="A376" t="s">
        <v>44</v>
      </c>
      <c r="B376" t="s">
        <v>56</v>
      </c>
      <c r="C376" t="s">
        <v>13</v>
      </c>
      <c r="D376" t="s">
        <v>13</v>
      </c>
      <c r="E376" t="s">
        <v>12</v>
      </c>
      <c r="F376" s="2" t="s">
        <v>1490</v>
      </c>
      <c r="G376" s="2"/>
      <c r="I376" s="2"/>
      <c r="J376" t="str">
        <f>VLOOKUP(A376,UFMT_FORMAT!$A:$C,3,FALSE)</f>
        <v>ACL T24 CBS - THEM ON US NSS reversal 1420</v>
      </c>
      <c r="K376" s="2" t="s">
        <v>7</v>
      </c>
      <c r="L376" t="str">
        <f t="shared" si="10"/>
        <v>Insert into UFMT_FIELD (FORMAT_ID, FIELD_NO, F_MAC, F_KEY, F_MANDATORY, DESCRIPTION) Values ('13', '17', '0', '0', '1', 'Date and time, local transaction');</v>
      </c>
      <c r="M376" t="str">
        <f t="shared" si="11"/>
        <v>Update UFMT_FIELD SET F_MAC = '0', F_KEY = '0', F_MANDATORY = '1', DESCRIPTION = 'Date and time, local transaction' where FORMAT_ID = '13' AND FIELD_NO = '17';</v>
      </c>
    </row>
    <row r="377" spans="1:13" x14ac:dyDescent="0.35">
      <c r="A377" t="s">
        <v>44</v>
      </c>
      <c r="B377" t="s">
        <v>77</v>
      </c>
      <c r="C377" t="s">
        <v>13</v>
      </c>
      <c r="D377" t="s">
        <v>13</v>
      </c>
      <c r="E377" t="s">
        <v>12</v>
      </c>
      <c r="F377" s="2" t="s">
        <v>1491</v>
      </c>
      <c r="G377" s="2"/>
      <c r="I377" s="2"/>
      <c r="J377" t="str">
        <f>VLOOKUP(A377,UFMT_FORMAT!$A:$C,3,FALSE)</f>
        <v>ACL T24 CBS - THEM ON US NSS reversal 1420</v>
      </c>
      <c r="K377" s="2" t="s">
        <v>7</v>
      </c>
      <c r="L377" t="str">
        <f t="shared" si="10"/>
        <v>Insert into UFMT_FIELD (FORMAT_ID, FIELD_NO, F_MAC, F_KEY, F_MANDATORY, DESCRIPTION) Values ('13', '24', '0', '0', '1', 'Function code');</v>
      </c>
      <c r="M377" t="str">
        <f t="shared" si="11"/>
        <v>Update UFMT_FIELD SET F_MAC = '0', F_KEY = '0', F_MANDATORY = '1', DESCRIPTION = 'Function code' where FORMAT_ID = '13' AND FIELD_NO = '24';</v>
      </c>
    </row>
    <row r="378" spans="1:13" x14ac:dyDescent="0.35">
      <c r="A378" t="s">
        <v>44</v>
      </c>
      <c r="B378" t="s">
        <v>88</v>
      </c>
      <c r="C378" t="s">
        <v>13</v>
      </c>
      <c r="D378" t="s">
        <v>13</v>
      </c>
      <c r="E378" t="s">
        <v>12</v>
      </c>
      <c r="F378" s="2" t="s">
        <v>1518</v>
      </c>
      <c r="G378" s="2"/>
      <c r="I378" s="2"/>
      <c r="J378" t="str">
        <f>VLOOKUP(A378,UFMT_FORMAT!$A:$C,3,FALSE)</f>
        <v>ACL T24 CBS - THEM ON US NSS reversal 1420</v>
      </c>
      <c r="K378" s="2" t="s">
        <v>7</v>
      </c>
      <c r="L378" t="str">
        <f t="shared" si="10"/>
        <v>Insert into UFMT_FIELD (FORMAT_ID, FIELD_NO, F_MAC, F_KEY, F_MANDATORY, DESCRIPTION) Values ('13', '28', '0', '0', '1', 'ACQ Fee');</v>
      </c>
      <c r="M378" t="str">
        <f t="shared" si="11"/>
        <v>Update UFMT_FIELD SET F_MAC = '0', F_KEY = '0', F_MANDATORY = '1', DESCRIPTION = 'ACQ Fee' where FORMAT_ID = '13' AND FIELD_NO = '28';</v>
      </c>
    </row>
    <row r="379" spans="1:13" x14ac:dyDescent="0.35">
      <c r="A379" t="s">
        <v>44</v>
      </c>
      <c r="B379" t="s">
        <v>90</v>
      </c>
      <c r="C379" t="s">
        <v>13</v>
      </c>
      <c r="D379" t="s">
        <v>13</v>
      </c>
      <c r="E379" t="s">
        <v>12</v>
      </c>
      <c r="F379" s="2" t="s">
        <v>1519</v>
      </c>
      <c r="G379" s="2"/>
      <c r="I379" s="2"/>
      <c r="J379" t="str">
        <f>VLOOKUP(A379,UFMT_FORMAT!$A:$C,3,FALSE)</f>
        <v>ACL T24 CBS - THEM ON US NSS reversal 1420</v>
      </c>
      <c r="K379" s="2" t="s">
        <v>7</v>
      </c>
      <c r="L379" t="str">
        <f t="shared" si="10"/>
        <v>Insert into UFMT_FIELD (FORMAT_ID, FIELD_NO, F_MAC, F_KEY, F_MANDATORY, DESCRIPTION) Values ('13', '29', '0', '0', '1', 'ISS Fee');</v>
      </c>
      <c r="M379" t="str">
        <f t="shared" si="11"/>
        <v>Update UFMT_FIELD SET F_MAC = '0', F_KEY = '0', F_MANDATORY = '1', DESCRIPTION = 'ISS Fee' where FORMAT_ID = '13' AND FIELD_NO = '29';</v>
      </c>
    </row>
    <row r="380" spans="1:13" x14ac:dyDescent="0.35">
      <c r="A380" t="s">
        <v>44</v>
      </c>
      <c r="B380" t="s">
        <v>92</v>
      </c>
      <c r="C380" t="s">
        <v>13</v>
      </c>
      <c r="D380" t="s">
        <v>13</v>
      </c>
      <c r="E380" t="s">
        <v>12</v>
      </c>
      <c r="F380" s="2" t="s">
        <v>1520</v>
      </c>
      <c r="G380" s="2"/>
      <c r="I380" s="2"/>
      <c r="J380" t="str">
        <f>VLOOKUP(A380,UFMT_FORMAT!$A:$C,3,FALSE)</f>
        <v>ACL T24 CBS - THEM ON US NSS reversal 1420</v>
      </c>
      <c r="K380" s="2" t="s">
        <v>7</v>
      </c>
      <c r="L380" t="str">
        <f t="shared" si="10"/>
        <v>Insert into UFMT_FIELD (FORMAT_ID, FIELD_NO, F_MAC, F_KEY, F_MANDATORY, DESCRIPTION) Values ('13', '30', '0', '0', '1', 'NBC Fee');</v>
      </c>
      <c r="M380" t="str">
        <f t="shared" si="11"/>
        <v>Update UFMT_FIELD SET F_MAC = '0', F_KEY = '0', F_MANDATORY = '1', DESCRIPTION = 'NBC Fee' where FORMAT_ID = '13' AND FIELD_NO = '30';</v>
      </c>
    </row>
    <row r="381" spans="1:13" x14ac:dyDescent="0.35">
      <c r="A381" t="s">
        <v>44</v>
      </c>
      <c r="B381" t="s">
        <v>98</v>
      </c>
      <c r="C381" t="s">
        <v>13</v>
      </c>
      <c r="D381" t="s">
        <v>13</v>
      </c>
      <c r="E381" t="s">
        <v>12</v>
      </c>
      <c r="F381" s="2" t="s">
        <v>1492</v>
      </c>
      <c r="G381" s="2"/>
      <c r="I381" s="2"/>
      <c r="J381" t="str">
        <f>VLOOKUP(A381,UFMT_FORMAT!$A:$C,3,FALSE)</f>
        <v>ACL T24 CBS - THEM ON US NSS reversal 1420</v>
      </c>
      <c r="K381" s="2" t="s">
        <v>7</v>
      </c>
      <c r="L381" t="str">
        <f t="shared" si="10"/>
        <v>Insert into UFMT_FIELD (FORMAT_ID, FIELD_NO, F_MAC, F_KEY, F_MANDATORY, DESCRIPTION) Values ('13', '32', '0', '0', '1', 'Acquirer institution ID');</v>
      </c>
      <c r="M381" t="str">
        <f t="shared" si="11"/>
        <v>Update UFMT_FIELD SET F_MAC = '0', F_KEY = '0', F_MANDATORY = '1', DESCRIPTION = 'Acquirer institution ID' where FORMAT_ID = '13' AND FIELD_NO = '32';</v>
      </c>
    </row>
    <row r="382" spans="1:13" x14ac:dyDescent="0.35">
      <c r="A382" t="s">
        <v>44</v>
      </c>
      <c r="B382" t="s">
        <v>101</v>
      </c>
      <c r="C382" t="s">
        <v>13</v>
      </c>
      <c r="D382" t="s">
        <v>13</v>
      </c>
      <c r="E382" t="s">
        <v>13</v>
      </c>
      <c r="F382" s="2" t="s">
        <v>1493</v>
      </c>
      <c r="G382" s="2"/>
      <c r="I382" s="2"/>
      <c r="J382" t="str">
        <f>VLOOKUP(A382,UFMT_FORMAT!$A:$C,3,FALSE)</f>
        <v>ACL T24 CBS - THEM ON US NSS reversal 1420</v>
      </c>
      <c r="K382" s="2" t="s">
        <v>7</v>
      </c>
      <c r="L382" t="str">
        <f t="shared" si="10"/>
        <v>Insert into UFMT_FIELD (FORMAT_ID, FIELD_NO, F_MAC, F_KEY, F_MANDATORY, DESCRIPTION) Values ('13', '33', '0', '0', '0', 'Forwarding institution ID');</v>
      </c>
      <c r="M382" t="str">
        <f t="shared" si="11"/>
        <v>Update UFMT_FIELD SET F_MAC = '0', F_KEY = '0', F_MANDATORY = '0', DESCRIPTION = 'Forwarding institution ID' where FORMAT_ID = '13' AND FIELD_NO = '33';</v>
      </c>
    </row>
    <row r="383" spans="1:13" x14ac:dyDescent="0.35">
      <c r="A383" t="s">
        <v>44</v>
      </c>
      <c r="B383" t="s">
        <v>93</v>
      </c>
      <c r="C383" t="s">
        <v>13</v>
      </c>
      <c r="D383" t="s">
        <v>13</v>
      </c>
      <c r="E383" t="s">
        <v>13</v>
      </c>
      <c r="F383" s="2" t="s">
        <v>1494</v>
      </c>
      <c r="G383" s="2"/>
      <c r="I383" s="2"/>
      <c r="J383" t="str">
        <f>VLOOKUP(A383,UFMT_FORMAT!$A:$C,3,FALSE)</f>
        <v>ACL T24 CBS - THEM ON US NSS reversal 1420</v>
      </c>
      <c r="K383" s="2" t="s">
        <v>7</v>
      </c>
      <c r="L383" t="str">
        <f t="shared" si="10"/>
        <v>Insert into UFMT_FIELD (FORMAT_ID, FIELD_NO, F_MAC, F_KEY, F_MANDATORY, DESCRIPTION) Values ('13', '35', '0', '0', '0', 'Track 2 data');</v>
      </c>
      <c r="M383" t="str">
        <f t="shared" si="11"/>
        <v>Update UFMT_FIELD SET F_MAC = '0', F_KEY = '0', F_MANDATORY = '0', DESCRIPTION = 'Track 2 data' where FORMAT_ID = '13' AND FIELD_NO = '35';</v>
      </c>
    </row>
    <row r="384" spans="1:13" x14ac:dyDescent="0.35">
      <c r="A384" t="s">
        <v>44</v>
      </c>
      <c r="B384" t="s">
        <v>99</v>
      </c>
      <c r="C384" t="s">
        <v>13</v>
      </c>
      <c r="D384" t="s">
        <v>13</v>
      </c>
      <c r="E384" t="s">
        <v>13</v>
      </c>
      <c r="F384" s="2" t="s">
        <v>1495</v>
      </c>
      <c r="G384" s="2"/>
      <c r="I384" s="2"/>
      <c r="J384" t="str">
        <f>VLOOKUP(A384,UFMT_FORMAT!$A:$C,3,FALSE)</f>
        <v>ACL T24 CBS - THEM ON US NSS reversal 1420</v>
      </c>
      <c r="K384" s="2" t="s">
        <v>7</v>
      </c>
      <c r="L384" t="str">
        <f t="shared" si="10"/>
        <v>Insert into UFMT_FIELD (FORMAT_ID, FIELD_NO, F_MAC, F_KEY, F_MANDATORY, DESCRIPTION) Values ('13', '37', '0', '0', '0', 'Retrival reference number');</v>
      </c>
      <c r="M384" t="str">
        <f t="shared" si="11"/>
        <v>Update UFMT_FIELD SET F_MAC = '0', F_KEY = '0', F_MANDATORY = '0', DESCRIPTION = 'Retrival reference number' where FORMAT_ID = '13' AND FIELD_NO = '37';</v>
      </c>
    </row>
    <row r="385" spans="1:13" x14ac:dyDescent="0.35">
      <c r="A385" t="s">
        <v>44</v>
      </c>
      <c r="B385" t="s">
        <v>119</v>
      </c>
      <c r="C385" t="s">
        <v>13</v>
      </c>
      <c r="D385" t="s">
        <v>13</v>
      </c>
      <c r="E385" t="s">
        <v>12</v>
      </c>
      <c r="F385" s="2" t="s">
        <v>1498</v>
      </c>
      <c r="G385" s="2"/>
      <c r="I385" s="2"/>
      <c r="J385" t="str">
        <f>VLOOKUP(A385,UFMT_FORMAT!$A:$C,3,FALSE)</f>
        <v>ACL T24 CBS - THEM ON US NSS reversal 1420</v>
      </c>
      <c r="K385" s="2" t="s">
        <v>7</v>
      </c>
      <c r="L385" t="str">
        <f t="shared" si="10"/>
        <v>Insert into UFMT_FIELD (FORMAT_ID, FIELD_NO, F_MAC, F_KEY, F_MANDATORY, DESCRIPTION) Values ('13', '41', '0', '0', '1', 'Card acceptor treminal ID');</v>
      </c>
      <c r="M385" t="str">
        <f t="shared" si="11"/>
        <v>Update UFMT_FIELD SET F_MAC = '0', F_KEY = '0', F_MANDATORY = '1', DESCRIPTION = 'Card acceptor treminal ID' where FORMAT_ID = '13' AND FIELD_NO = '41';</v>
      </c>
    </row>
    <row r="386" spans="1:13" x14ac:dyDescent="0.35">
      <c r="A386" t="s">
        <v>44</v>
      </c>
      <c r="B386" t="s">
        <v>122</v>
      </c>
      <c r="C386" t="s">
        <v>13</v>
      </c>
      <c r="D386" t="s">
        <v>13</v>
      </c>
      <c r="E386" t="s">
        <v>12</v>
      </c>
      <c r="F386" s="2" t="s">
        <v>1499</v>
      </c>
      <c r="G386" s="2"/>
      <c r="I386" s="2"/>
      <c r="J386" t="str">
        <f>VLOOKUP(A386,UFMT_FORMAT!$A:$C,3,FALSE)</f>
        <v>ACL T24 CBS - THEM ON US NSS reversal 1420</v>
      </c>
      <c r="K386" s="2" t="s">
        <v>7</v>
      </c>
      <c r="L386" t="str">
        <f t="shared" si="10"/>
        <v>Insert into UFMT_FIELD (FORMAT_ID, FIELD_NO, F_MAC, F_KEY, F_MANDATORY, DESCRIPTION) Values ('13', '42', '0', '0', '1', 'Card acceptor ID');</v>
      </c>
      <c r="M386" t="str">
        <f t="shared" si="11"/>
        <v>Update UFMT_FIELD SET F_MAC = '0', F_KEY = '0', F_MANDATORY = '1', DESCRIPTION = 'Card acceptor ID' where FORMAT_ID = '13' AND FIELD_NO = '42';</v>
      </c>
    </row>
    <row r="387" spans="1:13" x14ac:dyDescent="0.35">
      <c r="A387" t="s">
        <v>44</v>
      </c>
      <c r="B387" t="s">
        <v>125</v>
      </c>
      <c r="C387" t="s">
        <v>13</v>
      </c>
      <c r="D387" t="s">
        <v>13</v>
      </c>
      <c r="E387" t="s">
        <v>12</v>
      </c>
      <c r="F387" s="2" t="s">
        <v>1500</v>
      </c>
      <c r="G387" s="2"/>
      <c r="I387" s="2"/>
      <c r="J387" t="str">
        <f>VLOOKUP(A387,UFMT_FORMAT!$A:$C,3,FALSE)</f>
        <v>ACL T24 CBS - THEM ON US NSS reversal 1420</v>
      </c>
      <c r="K387" s="2" t="s">
        <v>7</v>
      </c>
      <c r="L387" t="str">
        <f t="shared" si="10"/>
        <v>Insert into UFMT_FIELD (FORMAT_ID, FIELD_NO, F_MAC, F_KEY, F_MANDATORY, DESCRIPTION) Values ('13', '43', '0', '0', '1', 'Card acceptor name/location');</v>
      </c>
      <c r="M387" t="str">
        <f t="shared" si="11"/>
        <v>Update UFMT_FIELD SET F_MAC = '0', F_KEY = '0', F_MANDATORY = '1', DESCRIPTION = 'Card acceptor name/location' where FORMAT_ID = '13' AND FIELD_NO = '43';</v>
      </c>
    </row>
    <row r="388" spans="1:13" x14ac:dyDescent="0.35">
      <c r="A388" t="s">
        <v>44</v>
      </c>
      <c r="B388" t="s">
        <v>45</v>
      </c>
      <c r="C388" t="s">
        <v>13</v>
      </c>
      <c r="D388" t="s">
        <v>13</v>
      </c>
      <c r="E388" t="s">
        <v>13</v>
      </c>
      <c r="F388" s="2" t="s">
        <v>1501</v>
      </c>
      <c r="G388" s="2"/>
      <c r="I388" s="2"/>
      <c r="J388" t="str">
        <f>VLOOKUP(A388,UFMT_FORMAT!$A:$C,3,FALSE)</f>
        <v>ACL T24 CBS - THEM ON US NSS reversal 1420</v>
      </c>
      <c r="K388" s="2" t="s">
        <v>7</v>
      </c>
      <c r="L388" t="str">
        <f t="shared" ref="L388:L451" si="12">"Insert into UFMT_FIELD (FORMAT_ID, FIELD_NO, F_MAC, F_KEY, F_MANDATORY, DESCRIPTION) Values ('"&amp;A388&amp;"', '"&amp;B388&amp;"', '"&amp;C388&amp;"', '"&amp;D388&amp;"', '"&amp;E388&amp;"', '"&amp;F388&amp;"');"</f>
        <v>Insert into UFMT_FIELD (FORMAT_ID, FIELD_NO, F_MAC, F_KEY, F_MANDATORY, DESCRIPTION) Values ('13', '46', '0', '0', '0', 'Fee, amount');</v>
      </c>
      <c r="M388" t="str">
        <f t="shared" ref="M388:M451" si="13">"Update UFMT_FIELD SET F_MAC = '"&amp;C388&amp;"', F_KEY = '"&amp;D388&amp;"', F_MANDATORY = '"&amp;E388&amp;"', DESCRIPTION = '"&amp;F388&amp;"' where FORMAT_ID = '"&amp;A388&amp;"' AND FIELD_NO = '"&amp;B388&amp;"';"</f>
        <v>Update UFMT_FIELD SET F_MAC = '0', F_KEY = '0', F_MANDATORY = '0', DESCRIPTION = 'Fee, amount' where FORMAT_ID = '13' AND FIELD_NO = '46';</v>
      </c>
    </row>
    <row r="389" spans="1:13" x14ac:dyDescent="0.35">
      <c r="A389" t="s">
        <v>44</v>
      </c>
      <c r="B389" t="s">
        <v>138</v>
      </c>
      <c r="C389" t="s">
        <v>13</v>
      </c>
      <c r="D389" t="s">
        <v>13</v>
      </c>
      <c r="E389" t="s">
        <v>12</v>
      </c>
      <c r="F389" s="2" t="s">
        <v>1503</v>
      </c>
      <c r="G389" s="2"/>
      <c r="I389" s="2"/>
      <c r="J389" t="str">
        <f>VLOOKUP(A389,UFMT_FORMAT!$A:$C,3,FALSE)</f>
        <v>ACL T24 CBS - THEM ON US NSS reversal 1420</v>
      </c>
      <c r="K389" s="2" t="s">
        <v>7</v>
      </c>
      <c r="L389" t="str">
        <f t="shared" si="12"/>
        <v>Insert into UFMT_FIELD (FORMAT_ID, FIELD_NO, F_MAC, F_KEY, F_MANDATORY, DESCRIPTION) Values ('13', '49', '0', '0', '1', 'Currency code, transaction');</v>
      </c>
      <c r="M389" t="str">
        <f t="shared" si="13"/>
        <v>Update UFMT_FIELD SET F_MAC = '0', F_KEY = '0', F_MANDATORY = '1', DESCRIPTION = 'Currency code, transaction' where FORMAT_ID = '13' AND FIELD_NO = '49';</v>
      </c>
    </row>
    <row r="390" spans="1:13" x14ac:dyDescent="0.35">
      <c r="A390" t="s">
        <v>44</v>
      </c>
      <c r="B390" t="s">
        <v>80</v>
      </c>
      <c r="C390" t="s">
        <v>13</v>
      </c>
      <c r="D390" t="s">
        <v>13</v>
      </c>
      <c r="E390" t="s">
        <v>13</v>
      </c>
      <c r="F390" s="2" t="s">
        <v>1504</v>
      </c>
      <c r="G390" s="2"/>
      <c r="I390" s="2"/>
      <c r="J390" t="str">
        <f>VLOOKUP(A390,UFMT_FORMAT!$A:$C,3,FALSE)</f>
        <v>ACL T24 CBS - THEM ON US NSS reversal 1420</v>
      </c>
      <c r="K390" s="2" t="s">
        <v>7</v>
      </c>
      <c r="L390" t="str">
        <f t="shared" si="12"/>
        <v>Insert into UFMT_FIELD (FORMAT_ID, FIELD_NO, F_MAC, F_KEY, F_MANDATORY, DESCRIPTION) Values ('13', '50', '0', '0', '0', 'Currency code, reconcilliation');</v>
      </c>
      <c r="M390" t="str">
        <f t="shared" si="13"/>
        <v>Update UFMT_FIELD SET F_MAC = '0', F_KEY = '0', F_MANDATORY = '0', DESCRIPTION = 'Currency code, reconcilliation' where FORMAT_ID = '13' AND FIELD_NO = '50';</v>
      </c>
    </row>
    <row r="391" spans="1:13" x14ac:dyDescent="0.35">
      <c r="A391" t="s">
        <v>44</v>
      </c>
      <c r="B391" t="s">
        <v>142</v>
      </c>
      <c r="C391" t="s">
        <v>13</v>
      </c>
      <c r="D391" t="s">
        <v>13</v>
      </c>
      <c r="E391" t="s">
        <v>12</v>
      </c>
      <c r="F391" s="2" t="s">
        <v>1514</v>
      </c>
      <c r="G391" s="2"/>
      <c r="I391" s="2"/>
      <c r="J391" t="str">
        <f>VLOOKUP(A391,UFMT_FORMAT!$A:$C,3,FALSE)</f>
        <v>ACL T24 CBS - THEM ON US NSS reversal 1420</v>
      </c>
      <c r="K391" s="2" t="s">
        <v>7</v>
      </c>
      <c r="L391" t="str">
        <f t="shared" si="12"/>
        <v>Insert into UFMT_FIELD (FORMAT_ID, FIELD_NO, F_MAC, F_KEY, F_MANDATORY, DESCRIPTION) Values ('13', '51', '0', '0', '1', 'BIN Currency code, transaction');</v>
      </c>
      <c r="M391" t="str">
        <f t="shared" si="13"/>
        <v>Update UFMT_FIELD SET F_MAC = '0', F_KEY = '0', F_MANDATORY = '1', DESCRIPTION = 'BIN Currency code, transaction' where FORMAT_ID = '13' AND FIELD_NO = '51';</v>
      </c>
    </row>
    <row r="392" spans="1:13" x14ac:dyDescent="0.35">
      <c r="A392" t="s">
        <v>44</v>
      </c>
      <c r="B392" t="s">
        <v>149</v>
      </c>
      <c r="C392" t="s">
        <v>13</v>
      </c>
      <c r="D392" t="s">
        <v>13</v>
      </c>
      <c r="E392" t="s">
        <v>12</v>
      </c>
      <c r="F392" s="2" t="s">
        <v>1523</v>
      </c>
      <c r="G392" s="2"/>
      <c r="I392" s="2"/>
      <c r="J392" t="str">
        <f>VLOOKUP(A392,UFMT_FORMAT!$A:$C,3,FALSE)</f>
        <v>ACL T24 CBS - THEM ON US NSS reversal 1420</v>
      </c>
      <c r="K392" s="2" t="s">
        <v>7</v>
      </c>
      <c r="L392" t="str">
        <f t="shared" si="12"/>
        <v>Insert into UFMT_FIELD (FORMAT_ID, FIELD_NO, F_MAC, F_KEY, F_MANDATORY, DESCRIPTION) Values ('13', '56', '0', '0', '1', 'Orig data DE56');</v>
      </c>
      <c r="M392" t="str">
        <f t="shared" si="13"/>
        <v>Update UFMT_FIELD SET F_MAC = '0', F_KEY = '0', F_MANDATORY = '1', DESCRIPTION = 'Orig data DE56' where FORMAT_ID = '13' AND FIELD_NO = '56';</v>
      </c>
    </row>
    <row r="393" spans="1:13" x14ac:dyDescent="0.35">
      <c r="A393" t="s">
        <v>44</v>
      </c>
      <c r="B393" t="s">
        <v>270</v>
      </c>
      <c r="C393" t="s">
        <v>13</v>
      </c>
      <c r="D393" t="s">
        <v>13</v>
      </c>
      <c r="E393" t="s">
        <v>12</v>
      </c>
      <c r="F393" s="2" t="s">
        <v>1506</v>
      </c>
      <c r="G393" s="2"/>
      <c r="I393" s="2"/>
      <c r="J393" t="str">
        <f>VLOOKUP(A393,UFMT_FORMAT!$A:$C,3,FALSE)</f>
        <v>ACL T24 CBS - THEM ON US NSS reversal 1420</v>
      </c>
      <c r="K393" s="2" t="s">
        <v>7</v>
      </c>
      <c r="L393" t="str">
        <f t="shared" si="12"/>
        <v>Insert into UFMT_FIELD (FORMAT_ID, FIELD_NO, F_MAC, F_KEY, F_MANDATORY, DESCRIPTION) Values ('13', '102', '0', '0', '1', 'Account identification 1');</v>
      </c>
      <c r="M393" t="str">
        <f t="shared" si="13"/>
        <v>Update UFMT_FIELD SET F_MAC = '0', F_KEY = '0', F_MANDATORY = '1', DESCRIPTION = 'Account identification 1' where FORMAT_ID = '13' AND FIELD_NO = '102';</v>
      </c>
    </row>
    <row r="394" spans="1:13" x14ac:dyDescent="0.35">
      <c r="A394" t="s">
        <v>44</v>
      </c>
      <c r="B394" t="s">
        <v>778</v>
      </c>
      <c r="C394" t="s">
        <v>13</v>
      </c>
      <c r="D394" t="s">
        <v>13</v>
      </c>
      <c r="E394" t="s">
        <v>13</v>
      </c>
      <c r="F394" s="2" t="s">
        <v>1507</v>
      </c>
      <c r="G394" s="2"/>
      <c r="I394" s="2"/>
      <c r="J394" t="str">
        <f>VLOOKUP(A394,UFMT_FORMAT!$A:$C,3,FALSE)</f>
        <v>ACL T24 CBS - THEM ON US NSS reversal 1420</v>
      </c>
      <c r="K394" s="2" t="s">
        <v>7</v>
      </c>
      <c r="L394" t="str">
        <f t="shared" si="12"/>
        <v>Insert into UFMT_FIELD (FORMAT_ID, FIELD_NO, F_MAC, F_KEY, F_MANDATORY, DESCRIPTION) Values ('13', '103', '0', '0', '0', 'Account identification 2');</v>
      </c>
      <c r="M394" t="str">
        <f t="shared" si="13"/>
        <v>Update UFMT_FIELD SET F_MAC = '0', F_KEY = '0', F_MANDATORY = '0', DESCRIPTION = 'Account identification 2' where FORMAT_ID = '13' AND FIELD_NO = '103';</v>
      </c>
    </row>
    <row r="395" spans="1:13" x14ac:dyDescent="0.35">
      <c r="A395" t="s">
        <v>44</v>
      </c>
      <c r="B395" t="s">
        <v>143</v>
      </c>
      <c r="C395" t="s">
        <v>13</v>
      </c>
      <c r="D395" t="s">
        <v>13</v>
      </c>
      <c r="E395" t="s">
        <v>12</v>
      </c>
      <c r="F395" s="2" t="s">
        <v>1508</v>
      </c>
      <c r="G395" s="2"/>
      <c r="I395" s="2"/>
      <c r="J395" t="str">
        <f>VLOOKUP(A395,UFMT_FORMAT!$A:$C,3,FALSE)</f>
        <v>ACL T24 CBS - THEM ON US NSS reversal 1420</v>
      </c>
      <c r="K395" s="2" t="s">
        <v>7</v>
      </c>
      <c r="L395" t="str">
        <f t="shared" si="12"/>
        <v>Insert into UFMT_FIELD (FORMAT_ID, FIELD_NO, F_MAC, F_KEY, F_MANDATORY, DESCRIPTION) Values ('13', '123', '0', '0', '1', 'Channel ID');</v>
      </c>
      <c r="M395" t="str">
        <f t="shared" si="13"/>
        <v>Update UFMT_FIELD SET F_MAC = '0', F_KEY = '0', F_MANDATORY = '1', DESCRIPTION = 'Channel ID' where FORMAT_ID = '13' AND FIELD_NO = '123';</v>
      </c>
    </row>
    <row r="396" spans="1:13" x14ac:dyDescent="0.35">
      <c r="A396" t="s">
        <v>44</v>
      </c>
      <c r="B396" t="s">
        <v>813</v>
      </c>
      <c r="C396" t="s">
        <v>13</v>
      </c>
      <c r="D396" t="s">
        <v>13</v>
      </c>
      <c r="E396" t="s">
        <v>12</v>
      </c>
      <c r="F396" s="2" t="s">
        <v>1511</v>
      </c>
      <c r="G396" s="2"/>
      <c r="I396" s="2"/>
      <c r="J396" t="str">
        <f>VLOOKUP(A396,UFMT_FORMAT!$A:$C,3,FALSE)</f>
        <v>ACL T24 CBS - THEM ON US NSS reversal 1420</v>
      </c>
      <c r="K396" s="2" t="s">
        <v>7</v>
      </c>
      <c r="L396" t="str">
        <f t="shared" si="12"/>
        <v>Insert into UFMT_FIELD (FORMAT_ID, FIELD_NO, F_MAC, F_KEY, F_MANDATORY, DESCRIPTION) Values ('13', '126', '0', '0', '1', 'Private field');</v>
      </c>
      <c r="M396" t="str">
        <f t="shared" si="13"/>
        <v>Update UFMT_FIELD SET F_MAC = '0', F_KEY = '0', F_MANDATORY = '1', DESCRIPTION = 'Private field' where FORMAT_ID = '13' AND FIELD_NO = '126';</v>
      </c>
    </row>
    <row r="397" spans="1:13" x14ac:dyDescent="0.35">
      <c r="A397" t="s">
        <v>47</v>
      </c>
      <c r="B397" t="s">
        <v>15</v>
      </c>
      <c r="C397" t="s">
        <v>13</v>
      </c>
      <c r="D397" t="s">
        <v>12</v>
      </c>
      <c r="E397" t="s">
        <v>12</v>
      </c>
      <c r="F397" s="2" t="s">
        <v>1484</v>
      </c>
      <c r="G397" s="2"/>
      <c r="I397" s="2"/>
      <c r="J397" t="str">
        <f>VLOOKUP(A397,UFMT_FORMAT!$A:$C,3,FALSE)</f>
        <v>ACL T24 CBS - THEM ON US NSS reversal 1430</v>
      </c>
      <c r="K397" s="2" t="s">
        <v>7</v>
      </c>
      <c r="L397" t="str">
        <f t="shared" si="12"/>
        <v>Insert into UFMT_FIELD (FORMAT_ID, FIELD_NO, F_MAC, F_KEY, F_MANDATORY, DESCRIPTION) Values ('14', '2', '0', '1', '1', 'PAN');</v>
      </c>
      <c r="M397" t="str">
        <f t="shared" si="13"/>
        <v>Update UFMT_FIELD SET F_MAC = '0', F_KEY = '1', F_MANDATORY = '1', DESCRIPTION = 'PAN' where FORMAT_ID = '14' AND FIELD_NO = '2';</v>
      </c>
    </row>
    <row r="398" spans="1:13" x14ac:dyDescent="0.35">
      <c r="A398" t="s">
        <v>47</v>
      </c>
      <c r="B398" t="s">
        <v>17</v>
      </c>
      <c r="C398" t="s">
        <v>13</v>
      </c>
      <c r="D398" t="s">
        <v>13</v>
      </c>
      <c r="E398" t="s">
        <v>12</v>
      </c>
      <c r="F398" s="2" t="s">
        <v>1485</v>
      </c>
      <c r="G398" s="2"/>
      <c r="I398" s="2"/>
      <c r="J398" t="str">
        <f>VLOOKUP(A398,UFMT_FORMAT!$A:$C,3,FALSE)</f>
        <v>ACL T24 CBS - THEM ON US NSS reversal 1430</v>
      </c>
      <c r="K398" s="2" t="s">
        <v>7</v>
      </c>
      <c r="L398" t="str">
        <f t="shared" si="12"/>
        <v>Insert into UFMT_FIELD (FORMAT_ID, FIELD_NO, F_MAC, F_KEY, F_MANDATORY, DESCRIPTION) Values ('14', '3', '0', '0', '1', 'Processing Code');</v>
      </c>
      <c r="M398" t="str">
        <f t="shared" si="13"/>
        <v>Update UFMT_FIELD SET F_MAC = '0', F_KEY = '0', F_MANDATORY = '1', DESCRIPTION = 'Processing Code' where FORMAT_ID = '14' AND FIELD_NO = '3';</v>
      </c>
    </row>
    <row r="399" spans="1:13" x14ac:dyDescent="0.35">
      <c r="A399" t="s">
        <v>47</v>
      </c>
      <c r="B399" t="s">
        <v>20</v>
      </c>
      <c r="C399" t="s">
        <v>13</v>
      </c>
      <c r="D399" t="s">
        <v>13</v>
      </c>
      <c r="E399" t="s">
        <v>12</v>
      </c>
      <c r="F399" s="2" t="s">
        <v>1486</v>
      </c>
      <c r="G399" s="2"/>
      <c r="I399" s="2"/>
      <c r="J399" t="str">
        <f>VLOOKUP(A399,UFMT_FORMAT!$A:$C,3,FALSE)</f>
        <v>ACL T24 CBS - THEM ON US NSS reversal 1430</v>
      </c>
      <c r="K399" s="2" t="s">
        <v>7</v>
      </c>
      <c r="L399" t="str">
        <f t="shared" si="12"/>
        <v>Insert into UFMT_FIELD (FORMAT_ID, FIELD_NO, F_MAC, F_KEY, F_MANDATORY, DESCRIPTION) Values ('14', '4', '0', '0', '1', 'Request Amount');</v>
      </c>
      <c r="M399" t="str">
        <f t="shared" si="13"/>
        <v>Update UFMT_FIELD SET F_MAC = '0', F_KEY = '0', F_MANDATORY = '1', DESCRIPTION = 'Request Amount' where FORMAT_ID = '14' AND FIELD_NO = '4';</v>
      </c>
    </row>
    <row r="400" spans="1:13" x14ac:dyDescent="0.35">
      <c r="A400" t="s">
        <v>47</v>
      </c>
      <c r="B400" t="s">
        <v>23</v>
      </c>
      <c r="C400" t="s">
        <v>13</v>
      </c>
      <c r="D400" t="s">
        <v>13</v>
      </c>
      <c r="E400" t="s">
        <v>13</v>
      </c>
      <c r="F400" s="2" t="s">
        <v>1486</v>
      </c>
      <c r="G400" s="2"/>
      <c r="I400" s="2"/>
      <c r="J400" t="str">
        <f>VLOOKUP(A400,UFMT_FORMAT!$A:$C,3,FALSE)</f>
        <v>ACL T24 CBS - THEM ON US NSS reversal 1430</v>
      </c>
      <c r="K400" s="2" t="s">
        <v>7</v>
      </c>
      <c r="L400" t="str">
        <f t="shared" si="12"/>
        <v>Insert into UFMT_FIELD (FORMAT_ID, FIELD_NO, F_MAC, F_KEY, F_MANDATORY, DESCRIPTION) Values ('14', '5', '0', '0', '0', 'Request Amount');</v>
      </c>
      <c r="M400" t="str">
        <f t="shared" si="13"/>
        <v>Update UFMT_FIELD SET F_MAC = '0', F_KEY = '0', F_MANDATORY = '0', DESCRIPTION = 'Request Amount' where FORMAT_ID = '14' AND FIELD_NO = '5';</v>
      </c>
    </row>
    <row r="401" spans="1:13" x14ac:dyDescent="0.35">
      <c r="A401" t="s">
        <v>47</v>
      </c>
      <c r="B401" t="s">
        <v>26</v>
      </c>
      <c r="C401" t="s">
        <v>13</v>
      </c>
      <c r="D401" t="s">
        <v>13</v>
      </c>
      <c r="E401" t="s">
        <v>13</v>
      </c>
      <c r="F401" s="2" t="s">
        <v>1487</v>
      </c>
      <c r="G401" s="2"/>
      <c r="I401" s="2"/>
      <c r="J401" t="str">
        <f>VLOOKUP(A401,UFMT_FORMAT!$A:$C,3,FALSE)</f>
        <v>ACL T24 CBS - THEM ON US NSS reversal 1430</v>
      </c>
      <c r="K401" s="2" t="s">
        <v>7</v>
      </c>
      <c r="L401" t="str">
        <f t="shared" si="12"/>
        <v>Insert into UFMT_FIELD (FORMAT_ID, FIELD_NO, F_MAC, F_KEY, F_MANDATORY, DESCRIPTION) Values ('14', '6', '0', '0', '0', 'BIN Request Amount');</v>
      </c>
      <c r="M401" t="str">
        <f t="shared" si="13"/>
        <v>Update UFMT_FIELD SET F_MAC = '0', F_KEY = '0', F_MANDATORY = '0', DESCRIPTION = 'BIN Request Amount' where FORMAT_ID = '14' AND FIELD_NO = '6';</v>
      </c>
    </row>
    <row r="402" spans="1:13" x14ac:dyDescent="0.35">
      <c r="A402" t="s">
        <v>47</v>
      </c>
      <c r="B402" t="s">
        <v>35</v>
      </c>
      <c r="C402" t="s">
        <v>13</v>
      </c>
      <c r="D402" t="s">
        <v>13</v>
      </c>
      <c r="E402" t="s">
        <v>13</v>
      </c>
      <c r="F402" s="2" t="s">
        <v>1488</v>
      </c>
      <c r="G402" s="2"/>
      <c r="I402" s="2"/>
      <c r="J402" t="str">
        <f>VLOOKUP(A402,UFMT_FORMAT!$A:$C,3,FALSE)</f>
        <v>ACL T24 CBS - THEM ON US NSS reversal 1430</v>
      </c>
      <c r="K402" s="2" t="s">
        <v>7</v>
      </c>
      <c r="L402" t="str">
        <f t="shared" si="12"/>
        <v>Insert into UFMT_FIELD (FORMAT_ID, FIELD_NO, F_MAC, F_KEY, F_MANDATORY, DESCRIPTION) Values ('14', '9', '0', '0', '0', 'Conversion rate, reconciliation');</v>
      </c>
      <c r="M402" t="str">
        <f t="shared" si="13"/>
        <v>Update UFMT_FIELD SET F_MAC = '0', F_KEY = '0', F_MANDATORY = '0', DESCRIPTION = 'Conversion rate, reconciliation' where FORMAT_ID = '14' AND FIELD_NO = '9';</v>
      </c>
    </row>
    <row r="403" spans="1:13" x14ac:dyDescent="0.35">
      <c r="A403" t="s">
        <v>47</v>
      </c>
      <c r="B403" t="s">
        <v>37</v>
      </c>
      <c r="C403" t="s">
        <v>13</v>
      </c>
      <c r="D403" t="s">
        <v>13</v>
      </c>
      <c r="E403" t="s">
        <v>13</v>
      </c>
      <c r="F403" s="2" t="s">
        <v>1522</v>
      </c>
      <c r="G403" s="2"/>
      <c r="I403" s="2"/>
      <c r="J403" t="str">
        <f>VLOOKUP(A403,UFMT_FORMAT!$A:$C,3,FALSE)</f>
        <v>ACL T24 CBS - THEM ON US NSS reversal 1430</v>
      </c>
      <c r="K403" s="2" t="s">
        <v>7</v>
      </c>
      <c r="L403" t="str">
        <f t="shared" si="12"/>
        <v>Insert into UFMT_FIELD (FORMAT_ID, FIELD_NO, F_MAC, F_KEY, F_MANDATORY, DESCRIPTION) Values ('14', '10', '0', '0', '0', 'Card Holder Conversion Rate');</v>
      </c>
      <c r="M403" t="str">
        <f t="shared" si="13"/>
        <v>Update UFMT_FIELD SET F_MAC = '0', F_KEY = '0', F_MANDATORY = '0', DESCRIPTION = 'Card Holder Conversion Rate' where FORMAT_ID = '14' AND FIELD_NO = '10';</v>
      </c>
    </row>
    <row r="404" spans="1:13" x14ac:dyDescent="0.35">
      <c r="A404" t="s">
        <v>47</v>
      </c>
      <c r="B404" t="s">
        <v>40</v>
      </c>
      <c r="C404" t="s">
        <v>13</v>
      </c>
      <c r="D404" t="s">
        <v>12</v>
      </c>
      <c r="E404" t="s">
        <v>12</v>
      </c>
      <c r="F404" s="2" t="s">
        <v>1489</v>
      </c>
      <c r="G404" s="2"/>
      <c r="I404" s="2"/>
      <c r="J404" t="str">
        <f>VLOOKUP(A404,UFMT_FORMAT!$A:$C,3,FALSE)</f>
        <v>ACL T24 CBS - THEM ON US NSS reversal 1430</v>
      </c>
      <c r="K404" s="2" t="s">
        <v>7</v>
      </c>
      <c r="L404" t="str">
        <f t="shared" si="12"/>
        <v>Insert into UFMT_FIELD (FORMAT_ID, FIELD_NO, F_MAC, F_KEY, F_MANDATORY, DESCRIPTION) Values ('14', '11', '0', '1', '1', 'System Trace Audit Number');</v>
      </c>
      <c r="M404" t="str">
        <f t="shared" si="13"/>
        <v>Update UFMT_FIELD SET F_MAC = '0', F_KEY = '1', F_MANDATORY = '1', DESCRIPTION = 'System Trace Audit Number' where FORMAT_ID = '14' AND FIELD_NO = '11';</v>
      </c>
    </row>
    <row r="405" spans="1:13" x14ac:dyDescent="0.35">
      <c r="A405" t="s">
        <v>47</v>
      </c>
      <c r="B405" t="s">
        <v>42</v>
      </c>
      <c r="C405" t="s">
        <v>13</v>
      </c>
      <c r="D405" t="s">
        <v>12</v>
      </c>
      <c r="E405" t="s">
        <v>12</v>
      </c>
      <c r="F405" s="2" t="s">
        <v>1490</v>
      </c>
      <c r="G405" s="2"/>
      <c r="I405" s="2"/>
      <c r="J405" t="str">
        <f>VLOOKUP(A405,UFMT_FORMAT!$A:$C,3,FALSE)</f>
        <v>ACL T24 CBS - THEM ON US NSS reversal 1430</v>
      </c>
      <c r="K405" s="2" t="s">
        <v>7</v>
      </c>
      <c r="L405" t="str">
        <f t="shared" si="12"/>
        <v>Insert into UFMT_FIELD (FORMAT_ID, FIELD_NO, F_MAC, F_KEY, F_MANDATORY, DESCRIPTION) Values ('14', '12', '0', '1', '1', 'Date and time, local transaction');</v>
      </c>
      <c r="M405" t="str">
        <f t="shared" si="13"/>
        <v>Update UFMT_FIELD SET F_MAC = '0', F_KEY = '1', F_MANDATORY = '1', DESCRIPTION = 'Date and time, local transaction' where FORMAT_ID = '14' AND FIELD_NO = '12';</v>
      </c>
    </row>
    <row r="406" spans="1:13" x14ac:dyDescent="0.35">
      <c r="A406" t="s">
        <v>47</v>
      </c>
      <c r="B406" t="s">
        <v>56</v>
      </c>
      <c r="C406" t="s">
        <v>13</v>
      </c>
      <c r="D406" t="s">
        <v>13</v>
      </c>
      <c r="E406" t="s">
        <v>13</v>
      </c>
      <c r="F406" s="2" t="s">
        <v>1490</v>
      </c>
      <c r="G406" s="2"/>
      <c r="I406" s="2"/>
      <c r="J406" t="str">
        <f>VLOOKUP(A406,UFMT_FORMAT!$A:$C,3,FALSE)</f>
        <v>ACL T24 CBS - THEM ON US NSS reversal 1430</v>
      </c>
      <c r="K406" s="2" t="s">
        <v>7</v>
      </c>
      <c r="L406" t="str">
        <f t="shared" si="12"/>
        <v>Insert into UFMT_FIELD (FORMAT_ID, FIELD_NO, F_MAC, F_KEY, F_MANDATORY, DESCRIPTION) Values ('14', '17', '0', '0', '0', 'Date and time, local transaction');</v>
      </c>
      <c r="M406" t="str">
        <f t="shared" si="13"/>
        <v>Update UFMT_FIELD SET F_MAC = '0', F_KEY = '0', F_MANDATORY = '0', DESCRIPTION = 'Date and time, local transaction' where FORMAT_ID = '14' AND FIELD_NO = '17';</v>
      </c>
    </row>
    <row r="407" spans="1:13" x14ac:dyDescent="0.35">
      <c r="A407" t="s">
        <v>47</v>
      </c>
      <c r="B407" t="s">
        <v>77</v>
      </c>
      <c r="C407" t="s">
        <v>13</v>
      </c>
      <c r="D407" t="s">
        <v>13</v>
      </c>
      <c r="E407" t="s">
        <v>13</v>
      </c>
      <c r="F407" s="2" t="s">
        <v>1491</v>
      </c>
      <c r="G407" s="2"/>
      <c r="I407" s="2"/>
      <c r="J407" t="str">
        <f>VLOOKUP(A407,UFMT_FORMAT!$A:$C,3,FALSE)</f>
        <v>ACL T24 CBS - THEM ON US NSS reversal 1430</v>
      </c>
      <c r="K407" s="2" t="s">
        <v>7</v>
      </c>
      <c r="L407" t="str">
        <f t="shared" si="12"/>
        <v>Insert into UFMT_FIELD (FORMAT_ID, FIELD_NO, F_MAC, F_KEY, F_MANDATORY, DESCRIPTION) Values ('14', '24', '0', '0', '0', 'Function code');</v>
      </c>
      <c r="M407" t="str">
        <f t="shared" si="13"/>
        <v>Update UFMT_FIELD SET F_MAC = '0', F_KEY = '0', F_MANDATORY = '0', DESCRIPTION = 'Function code' where FORMAT_ID = '14' AND FIELD_NO = '24';</v>
      </c>
    </row>
    <row r="408" spans="1:13" x14ac:dyDescent="0.35">
      <c r="A408" t="s">
        <v>47</v>
      </c>
      <c r="B408" t="s">
        <v>88</v>
      </c>
      <c r="C408" t="s">
        <v>13</v>
      </c>
      <c r="D408" t="s">
        <v>13</v>
      </c>
      <c r="E408" t="s">
        <v>12</v>
      </c>
      <c r="F408" s="2" t="s">
        <v>1518</v>
      </c>
      <c r="G408" s="2"/>
      <c r="I408" s="2"/>
      <c r="J408" t="str">
        <f>VLOOKUP(A408,UFMT_FORMAT!$A:$C,3,FALSE)</f>
        <v>ACL T24 CBS - THEM ON US NSS reversal 1430</v>
      </c>
      <c r="K408" s="2" t="s">
        <v>7</v>
      </c>
      <c r="L408" t="str">
        <f t="shared" si="12"/>
        <v>Insert into UFMT_FIELD (FORMAT_ID, FIELD_NO, F_MAC, F_KEY, F_MANDATORY, DESCRIPTION) Values ('14', '28', '0', '0', '1', 'ACQ Fee');</v>
      </c>
      <c r="M408" t="str">
        <f t="shared" si="13"/>
        <v>Update UFMT_FIELD SET F_MAC = '0', F_KEY = '0', F_MANDATORY = '1', DESCRIPTION = 'ACQ Fee' where FORMAT_ID = '14' AND FIELD_NO = '28';</v>
      </c>
    </row>
    <row r="409" spans="1:13" x14ac:dyDescent="0.35">
      <c r="A409" t="s">
        <v>47</v>
      </c>
      <c r="B409" t="s">
        <v>90</v>
      </c>
      <c r="C409" t="s">
        <v>13</v>
      </c>
      <c r="D409" t="s">
        <v>13</v>
      </c>
      <c r="E409" t="s">
        <v>12</v>
      </c>
      <c r="F409" s="2" t="s">
        <v>1519</v>
      </c>
      <c r="G409" s="2"/>
      <c r="I409" s="2"/>
      <c r="J409" t="str">
        <f>VLOOKUP(A409,UFMT_FORMAT!$A:$C,3,FALSE)</f>
        <v>ACL T24 CBS - THEM ON US NSS reversal 1430</v>
      </c>
      <c r="K409" s="2" t="s">
        <v>7</v>
      </c>
      <c r="L409" t="str">
        <f t="shared" si="12"/>
        <v>Insert into UFMT_FIELD (FORMAT_ID, FIELD_NO, F_MAC, F_KEY, F_MANDATORY, DESCRIPTION) Values ('14', '29', '0', '0', '1', 'ISS Fee');</v>
      </c>
      <c r="M409" t="str">
        <f t="shared" si="13"/>
        <v>Update UFMT_FIELD SET F_MAC = '0', F_KEY = '0', F_MANDATORY = '1', DESCRIPTION = 'ISS Fee' where FORMAT_ID = '14' AND FIELD_NO = '29';</v>
      </c>
    </row>
    <row r="410" spans="1:13" x14ac:dyDescent="0.35">
      <c r="A410" t="s">
        <v>47</v>
      </c>
      <c r="B410" t="s">
        <v>92</v>
      </c>
      <c r="C410" t="s">
        <v>13</v>
      </c>
      <c r="D410" t="s">
        <v>13</v>
      </c>
      <c r="E410" t="s">
        <v>12</v>
      </c>
      <c r="F410" s="2" t="s">
        <v>1520</v>
      </c>
      <c r="G410" s="2"/>
      <c r="I410" s="2"/>
      <c r="J410" t="str">
        <f>VLOOKUP(A410,UFMT_FORMAT!$A:$C,3,FALSE)</f>
        <v>ACL T24 CBS - THEM ON US NSS reversal 1430</v>
      </c>
      <c r="K410" s="2" t="s">
        <v>7</v>
      </c>
      <c r="L410" t="str">
        <f t="shared" si="12"/>
        <v>Insert into UFMT_FIELD (FORMAT_ID, FIELD_NO, F_MAC, F_KEY, F_MANDATORY, DESCRIPTION) Values ('14', '30', '0', '0', '1', 'NBC Fee');</v>
      </c>
      <c r="M410" t="str">
        <f t="shared" si="13"/>
        <v>Update UFMT_FIELD SET F_MAC = '0', F_KEY = '0', F_MANDATORY = '1', DESCRIPTION = 'NBC Fee' where FORMAT_ID = '14' AND FIELD_NO = '30';</v>
      </c>
    </row>
    <row r="411" spans="1:13" x14ac:dyDescent="0.35">
      <c r="A411" t="s">
        <v>47</v>
      </c>
      <c r="B411" t="s">
        <v>98</v>
      </c>
      <c r="C411" t="s">
        <v>13</v>
      </c>
      <c r="D411" t="s">
        <v>13</v>
      </c>
      <c r="E411" t="s">
        <v>12</v>
      </c>
      <c r="F411" s="2" t="s">
        <v>1492</v>
      </c>
      <c r="G411" s="2"/>
      <c r="I411" s="2"/>
      <c r="J411" t="str">
        <f>VLOOKUP(A411,UFMT_FORMAT!$A:$C,3,FALSE)</f>
        <v>ACL T24 CBS - THEM ON US NSS reversal 1430</v>
      </c>
      <c r="K411" s="2" t="s">
        <v>7</v>
      </c>
      <c r="L411" t="str">
        <f t="shared" si="12"/>
        <v>Insert into UFMT_FIELD (FORMAT_ID, FIELD_NO, F_MAC, F_KEY, F_MANDATORY, DESCRIPTION) Values ('14', '32', '0', '0', '1', 'Acquirer institution ID');</v>
      </c>
      <c r="M411" t="str">
        <f t="shared" si="13"/>
        <v>Update UFMT_FIELD SET F_MAC = '0', F_KEY = '0', F_MANDATORY = '1', DESCRIPTION = 'Acquirer institution ID' where FORMAT_ID = '14' AND FIELD_NO = '32';</v>
      </c>
    </row>
    <row r="412" spans="1:13" x14ac:dyDescent="0.35">
      <c r="A412" t="s">
        <v>47</v>
      </c>
      <c r="B412" t="s">
        <v>101</v>
      </c>
      <c r="C412" t="s">
        <v>13</v>
      </c>
      <c r="D412" t="s">
        <v>13</v>
      </c>
      <c r="E412" t="s">
        <v>13</v>
      </c>
      <c r="F412" s="2" t="s">
        <v>1493</v>
      </c>
      <c r="G412" s="2"/>
      <c r="I412" s="2"/>
      <c r="J412" t="str">
        <f>VLOOKUP(A412,UFMT_FORMAT!$A:$C,3,FALSE)</f>
        <v>ACL T24 CBS - THEM ON US NSS reversal 1430</v>
      </c>
      <c r="K412" s="2" t="s">
        <v>7</v>
      </c>
      <c r="L412" t="str">
        <f t="shared" si="12"/>
        <v>Insert into UFMT_FIELD (FORMAT_ID, FIELD_NO, F_MAC, F_KEY, F_MANDATORY, DESCRIPTION) Values ('14', '33', '0', '0', '0', 'Forwarding institution ID');</v>
      </c>
      <c r="M412" t="str">
        <f t="shared" si="13"/>
        <v>Update UFMT_FIELD SET F_MAC = '0', F_KEY = '0', F_MANDATORY = '0', DESCRIPTION = 'Forwarding institution ID' where FORMAT_ID = '14' AND FIELD_NO = '33';</v>
      </c>
    </row>
    <row r="413" spans="1:13" x14ac:dyDescent="0.35">
      <c r="A413" t="s">
        <v>47</v>
      </c>
      <c r="B413" t="s">
        <v>93</v>
      </c>
      <c r="C413" t="s">
        <v>13</v>
      </c>
      <c r="D413" t="s">
        <v>13</v>
      </c>
      <c r="E413" t="s">
        <v>13</v>
      </c>
      <c r="F413" s="2" t="s">
        <v>1494</v>
      </c>
      <c r="G413" s="2"/>
      <c r="I413" s="2"/>
      <c r="J413" t="str">
        <f>VLOOKUP(A413,UFMT_FORMAT!$A:$C,3,FALSE)</f>
        <v>ACL T24 CBS - THEM ON US NSS reversal 1430</v>
      </c>
      <c r="K413" s="2" t="s">
        <v>7</v>
      </c>
      <c r="L413" t="str">
        <f t="shared" si="12"/>
        <v>Insert into UFMT_FIELD (FORMAT_ID, FIELD_NO, F_MAC, F_KEY, F_MANDATORY, DESCRIPTION) Values ('14', '35', '0', '0', '0', 'Track 2 data');</v>
      </c>
      <c r="M413" t="str">
        <f t="shared" si="13"/>
        <v>Update UFMT_FIELD SET F_MAC = '0', F_KEY = '0', F_MANDATORY = '0', DESCRIPTION = 'Track 2 data' where FORMAT_ID = '14' AND FIELD_NO = '35';</v>
      </c>
    </row>
    <row r="414" spans="1:13" x14ac:dyDescent="0.35">
      <c r="A414" t="s">
        <v>47</v>
      </c>
      <c r="B414" t="s">
        <v>99</v>
      </c>
      <c r="C414" t="s">
        <v>13</v>
      </c>
      <c r="D414" t="s">
        <v>13</v>
      </c>
      <c r="E414" t="s">
        <v>13</v>
      </c>
      <c r="F414" s="2" t="s">
        <v>1495</v>
      </c>
      <c r="G414" s="2"/>
      <c r="I414" s="2"/>
      <c r="J414" t="str">
        <f>VLOOKUP(A414,UFMT_FORMAT!$A:$C,3,FALSE)</f>
        <v>ACL T24 CBS - THEM ON US NSS reversal 1430</v>
      </c>
      <c r="K414" s="2" t="s">
        <v>7</v>
      </c>
      <c r="L414" t="str">
        <f t="shared" si="12"/>
        <v>Insert into UFMT_FIELD (FORMAT_ID, FIELD_NO, F_MAC, F_KEY, F_MANDATORY, DESCRIPTION) Values ('14', '37', '0', '0', '0', 'Retrival reference number');</v>
      </c>
      <c r="M414" t="str">
        <f t="shared" si="13"/>
        <v>Update UFMT_FIELD SET F_MAC = '0', F_KEY = '0', F_MANDATORY = '0', DESCRIPTION = 'Retrival reference number' where FORMAT_ID = '14' AND FIELD_NO = '37';</v>
      </c>
    </row>
    <row r="415" spans="1:13" x14ac:dyDescent="0.35">
      <c r="A415" t="s">
        <v>47</v>
      </c>
      <c r="B415" t="s">
        <v>113</v>
      </c>
      <c r="C415" t="s">
        <v>13</v>
      </c>
      <c r="D415" t="s">
        <v>13</v>
      </c>
      <c r="E415" t="s">
        <v>13</v>
      </c>
      <c r="F415" s="2" t="s">
        <v>1496</v>
      </c>
      <c r="G415" s="2"/>
      <c r="I415" s="2"/>
      <c r="J415" t="str">
        <f>VLOOKUP(A415,UFMT_FORMAT!$A:$C,3,FALSE)</f>
        <v>ACL T24 CBS - THEM ON US NSS reversal 1430</v>
      </c>
      <c r="K415" s="2" t="s">
        <v>7</v>
      </c>
      <c r="L415" t="str">
        <f t="shared" si="12"/>
        <v>Insert into UFMT_FIELD (FORMAT_ID, FIELD_NO, F_MAC, F_KEY, F_MANDATORY, DESCRIPTION) Values ('14', '38', '0', '0', '0', 'Authorization Identification Response');</v>
      </c>
      <c r="M415" t="str">
        <f t="shared" si="13"/>
        <v>Update UFMT_FIELD SET F_MAC = '0', F_KEY = '0', F_MANDATORY = '0', DESCRIPTION = 'Authorization Identification Response' where FORMAT_ID = '14' AND FIELD_NO = '38';</v>
      </c>
    </row>
    <row r="416" spans="1:13" x14ac:dyDescent="0.35">
      <c r="A416" t="s">
        <v>47</v>
      </c>
      <c r="B416" t="s">
        <v>102</v>
      </c>
      <c r="C416" t="s">
        <v>13</v>
      </c>
      <c r="D416" t="s">
        <v>13</v>
      </c>
      <c r="E416" t="s">
        <v>12</v>
      </c>
      <c r="F416" s="2" t="s">
        <v>1497</v>
      </c>
      <c r="G416" s="2"/>
      <c r="I416" s="2"/>
      <c r="J416" t="str">
        <f>VLOOKUP(A416,UFMT_FORMAT!$A:$C,3,FALSE)</f>
        <v>ACL T24 CBS - THEM ON US NSS reversal 1430</v>
      </c>
      <c r="K416" s="2" t="s">
        <v>7</v>
      </c>
      <c r="L416" t="str">
        <f t="shared" si="12"/>
        <v>Insert into UFMT_FIELD (FORMAT_ID, FIELD_NO, F_MAC, F_KEY, F_MANDATORY, DESCRIPTION) Values ('14', '39', '0', '0', '1', 'Response code');</v>
      </c>
      <c r="M416" t="str">
        <f t="shared" si="13"/>
        <v>Update UFMT_FIELD SET F_MAC = '0', F_KEY = '0', F_MANDATORY = '1', DESCRIPTION = 'Response code' where FORMAT_ID = '14' AND FIELD_NO = '39';</v>
      </c>
    </row>
    <row r="417" spans="1:13" x14ac:dyDescent="0.35">
      <c r="A417" t="s">
        <v>47</v>
      </c>
      <c r="B417" t="s">
        <v>119</v>
      </c>
      <c r="C417" t="s">
        <v>13</v>
      </c>
      <c r="D417" t="s">
        <v>13</v>
      </c>
      <c r="E417" t="s">
        <v>12</v>
      </c>
      <c r="F417" s="2" t="s">
        <v>1498</v>
      </c>
      <c r="G417" s="2"/>
      <c r="I417" s="2"/>
      <c r="J417" t="str">
        <f>VLOOKUP(A417,UFMT_FORMAT!$A:$C,3,FALSE)</f>
        <v>ACL T24 CBS - THEM ON US NSS reversal 1430</v>
      </c>
      <c r="K417" s="2" t="s">
        <v>7</v>
      </c>
      <c r="L417" t="str">
        <f t="shared" si="12"/>
        <v>Insert into UFMT_FIELD (FORMAT_ID, FIELD_NO, F_MAC, F_KEY, F_MANDATORY, DESCRIPTION) Values ('14', '41', '0', '0', '1', 'Card acceptor treminal ID');</v>
      </c>
      <c r="M417" t="str">
        <f t="shared" si="13"/>
        <v>Update UFMT_FIELD SET F_MAC = '0', F_KEY = '0', F_MANDATORY = '1', DESCRIPTION = 'Card acceptor treminal ID' where FORMAT_ID = '14' AND FIELD_NO = '41';</v>
      </c>
    </row>
    <row r="418" spans="1:13" x14ac:dyDescent="0.35">
      <c r="A418" t="s">
        <v>47</v>
      </c>
      <c r="B418" t="s">
        <v>122</v>
      </c>
      <c r="C418" t="s">
        <v>13</v>
      </c>
      <c r="D418" t="s">
        <v>13</v>
      </c>
      <c r="E418" t="s">
        <v>13</v>
      </c>
      <c r="F418" s="2" t="s">
        <v>1499</v>
      </c>
      <c r="G418" s="2"/>
      <c r="I418" s="2"/>
      <c r="J418" t="str">
        <f>VLOOKUP(A418,UFMT_FORMAT!$A:$C,3,FALSE)</f>
        <v>ACL T24 CBS - THEM ON US NSS reversal 1430</v>
      </c>
      <c r="K418" s="2" t="s">
        <v>7</v>
      </c>
      <c r="L418" t="str">
        <f t="shared" si="12"/>
        <v>Insert into UFMT_FIELD (FORMAT_ID, FIELD_NO, F_MAC, F_KEY, F_MANDATORY, DESCRIPTION) Values ('14', '42', '0', '0', '0', 'Card acceptor ID');</v>
      </c>
      <c r="M418" t="str">
        <f t="shared" si="13"/>
        <v>Update UFMT_FIELD SET F_MAC = '0', F_KEY = '0', F_MANDATORY = '0', DESCRIPTION = 'Card acceptor ID' where FORMAT_ID = '14' AND FIELD_NO = '42';</v>
      </c>
    </row>
    <row r="419" spans="1:13" x14ac:dyDescent="0.35">
      <c r="A419" t="s">
        <v>47</v>
      </c>
      <c r="B419" t="s">
        <v>45</v>
      </c>
      <c r="C419" t="s">
        <v>13</v>
      </c>
      <c r="D419" t="s">
        <v>13</v>
      </c>
      <c r="E419" t="s">
        <v>13</v>
      </c>
      <c r="F419" s="2" t="s">
        <v>1501</v>
      </c>
      <c r="G419" s="2"/>
      <c r="I419" s="2"/>
      <c r="J419" t="str">
        <f>VLOOKUP(A419,UFMT_FORMAT!$A:$C,3,FALSE)</f>
        <v>ACL T24 CBS - THEM ON US NSS reversal 1430</v>
      </c>
      <c r="K419" s="2" t="s">
        <v>7</v>
      </c>
      <c r="L419" t="str">
        <f t="shared" si="12"/>
        <v>Insert into UFMT_FIELD (FORMAT_ID, FIELD_NO, F_MAC, F_KEY, F_MANDATORY, DESCRIPTION) Values ('14', '46', '0', '0', '0', 'Fee, amount');</v>
      </c>
      <c r="M419" t="str">
        <f t="shared" si="13"/>
        <v>Update UFMT_FIELD SET F_MAC = '0', F_KEY = '0', F_MANDATORY = '0', DESCRIPTION = 'Fee, amount' where FORMAT_ID = '14' AND FIELD_NO = '46';</v>
      </c>
    </row>
    <row r="420" spans="1:13" x14ac:dyDescent="0.35">
      <c r="A420" t="s">
        <v>47</v>
      </c>
      <c r="B420" t="s">
        <v>136</v>
      </c>
      <c r="C420" t="s">
        <v>13</v>
      </c>
      <c r="D420" t="s">
        <v>13</v>
      </c>
      <c r="E420" t="s">
        <v>13</v>
      </c>
      <c r="F420" s="2" t="s">
        <v>1502</v>
      </c>
      <c r="G420" s="2"/>
      <c r="I420" s="2"/>
      <c r="J420" t="str">
        <f>VLOOKUP(A420,UFMT_FORMAT!$A:$C,3,FALSE)</f>
        <v>ACL T24 CBS - THEM ON US NSS reversal 1430</v>
      </c>
      <c r="K420" s="2" t="s">
        <v>7</v>
      </c>
      <c r="L420" t="str">
        <f t="shared" si="12"/>
        <v>Insert into UFMT_FIELD (FORMAT_ID, FIELD_NO, F_MAC, F_KEY, F_MANDATORY, DESCRIPTION) Values ('14', '48', '0', '0', '0', 'Additional data');</v>
      </c>
      <c r="M420" t="str">
        <f t="shared" si="13"/>
        <v>Update UFMT_FIELD SET F_MAC = '0', F_KEY = '0', F_MANDATORY = '0', DESCRIPTION = 'Additional data' where FORMAT_ID = '14' AND FIELD_NO = '48';</v>
      </c>
    </row>
    <row r="421" spans="1:13" x14ac:dyDescent="0.35">
      <c r="A421" t="s">
        <v>47</v>
      </c>
      <c r="B421" t="s">
        <v>138</v>
      </c>
      <c r="C421" t="s">
        <v>13</v>
      </c>
      <c r="D421" t="s">
        <v>13</v>
      </c>
      <c r="E421" t="s">
        <v>12</v>
      </c>
      <c r="F421" s="2" t="s">
        <v>1503</v>
      </c>
      <c r="G421" s="2"/>
      <c r="I421" s="2"/>
      <c r="J421" t="str">
        <f>VLOOKUP(A421,UFMT_FORMAT!$A:$C,3,FALSE)</f>
        <v>ACL T24 CBS - THEM ON US NSS reversal 1430</v>
      </c>
      <c r="K421" s="2" t="s">
        <v>7</v>
      </c>
      <c r="L421" t="str">
        <f t="shared" si="12"/>
        <v>Insert into UFMT_FIELD (FORMAT_ID, FIELD_NO, F_MAC, F_KEY, F_MANDATORY, DESCRIPTION) Values ('14', '49', '0', '0', '1', 'Currency code, transaction');</v>
      </c>
      <c r="M421" t="str">
        <f t="shared" si="13"/>
        <v>Update UFMT_FIELD SET F_MAC = '0', F_KEY = '0', F_MANDATORY = '1', DESCRIPTION = 'Currency code, transaction' where FORMAT_ID = '14' AND FIELD_NO = '49';</v>
      </c>
    </row>
    <row r="422" spans="1:13" x14ac:dyDescent="0.35">
      <c r="A422" t="s">
        <v>47</v>
      </c>
      <c r="B422" t="s">
        <v>80</v>
      </c>
      <c r="C422" t="s">
        <v>13</v>
      </c>
      <c r="D422" t="s">
        <v>13</v>
      </c>
      <c r="E422" t="s">
        <v>13</v>
      </c>
      <c r="F422" s="2" t="s">
        <v>1504</v>
      </c>
      <c r="G422" s="2"/>
      <c r="I422" s="2"/>
      <c r="J422" t="str">
        <f>VLOOKUP(A422,UFMT_FORMAT!$A:$C,3,FALSE)</f>
        <v>ACL T24 CBS - THEM ON US NSS reversal 1430</v>
      </c>
      <c r="K422" s="2" t="s">
        <v>7</v>
      </c>
      <c r="L422" t="str">
        <f t="shared" si="12"/>
        <v>Insert into UFMT_FIELD (FORMAT_ID, FIELD_NO, F_MAC, F_KEY, F_MANDATORY, DESCRIPTION) Values ('14', '50', '0', '0', '0', 'Currency code, reconcilliation');</v>
      </c>
      <c r="M422" t="str">
        <f t="shared" si="13"/>
        <v>Update UFMT_FIELD SET F_MAC = '0', F_KEY = '0', F_MANDATORY = '0', DESCRIPTION = 'Currency code, reconcilliation' where FORMAT_ID = '14' AND FIELD_NO = '50';</v>
      </c>
    </row>
    <row r="423" spans="1:13" x14ac:dyDescent="0.35">
      <c r="A423" t="s">
        <v>47</v>
      </c>
      <c r="B423" t="s">
        <v>142</v>
      </c>
      <c r="C423" t="s">
        <v>13</v>
      </c>
      <c r="D423" t="s">
        <v>13</v>
      </c>
      <c r="E423" t="s">
        <v>13</v>
      </c>
      <c r="F423" s="2" t="s">
        <v>1505</v>
      </c>
      <c r="G423" s="2"/>
      <c r="I423" s="2"/>
      <c r="J423" t="str">
        <f>VLOOKUP(A423,UFMT_FORMAT!$A:$C,3,FALSE)</f>
        <v>ACL T24 CBS - THEM ON US NSS reversal 1430</v>
      </c>
      <c r="K423" s="2" t="s">
        <v>7</v>
      </c>
      <c r="L423" t="str">
        <f t="shared" si="12"/>
        <v>Insert into UFMT_FIELD (FORMAT_ID, FIELD_NO, F_MAC, F_KEY, F_MANDATORY, DESCRIPTION) Values ('14', '51', '0', '0', '0', 'BIN Currency code');</v>
      </c>
      <c r="M423" t="str">
        <f t="shared" si="13"/>
        <v>Update UFMT_FIELD SET F_MAC = '0', F_KEY = '0', F_MANDATORY = '0', DESCRIPTION = 'BIN Currency code' where FORMAT_ID = '14' AND FIELD_NO = '51';</v>
      </c>
    </row>
    <row r="424" spans="1:13" x14ac:dyDescent="0.35">
      <c r="A424" t="s">
        <v>47</v>
      </c>
      <c r="B424" t="s">
        <v>149</v>
      </c>
      <c r="C424" t="s">
        <v>13</v>
      </c>
      <c r="D424" t="s">
        <v>13</v>
      </c>
      <c r="E424" t="s">
        <v>13</v>
      </c>
      <c r="F424" s="2" t="s">
        <v>1523</v>
      </c>
      <c r="G424" s="2"/>
      <c r="I424" s="2"/>
      <c r="J424" t="str">
        <f>VLOOKUP(A424,UFMT_FORMAT!$A:$C,3,FALSE)</f>
        <v>ACL T24 CBS - THEM ON US NSS reversal 1430</v>
      </c>
      <c r="K424" s="2" t="s">
        <v>7</v>
      </c>
      <c r="L424" t="str">
        <f t="shared" si="12"/>
        <v>Insert into UFMT_FIELD (FORMAT_ID, FIELD_NO, F_MAC, F_KEY, F_MANDATORY, DESCRIPTION) Values ('14', '56', '0', '0', '0', 'Orig data DE56');</v>
      </c>
      <c r="M424" t="str">
        <f t="shared" si="13"/>
        <v>Update UFMT_FIELD SET F_MAC = '0', F_KEY = '0', F_MANDATORY = '0', DESCRIPTION = 'Orig data DE56' where FORMAT_ID = '14' AND FIELD_NO = '56';</v>
      </c>
    </row>
    <row r="425" spans="1:13" x14ac:dyDescent="0.35">
      <c r="A425" t="s">
        <v>47</v>
      </c>
      <c r="B425" t="s">
        <v>270</v>
      </c>
      <c r="C425" t="s">
        <v>13</v>
      </c>
      <c r="D425" t="s">
        <v>13</v>
      </c>
      <c r="E425" t="s">
        <v>12</v>
      </c>
      <c r="F425" s="2" t="s">
        <v>1506</v>
      </c>
      <c r="G425" s="2"/>
      <c r="I425" s="2"/>
      <c r="J425" t="str">
        <f>VLOOKUP(A425,UFMT_FORMAT!$A:$C,3,FALSE)</f>
        <v>ACL T24 CBS - THEM ON US NSS reversal 1430</v>
      </c>
      <c r="K425" s="2" t="s">
        <v>7</v>
      </c>
      <c r="L425" t="str">
        <f t="shared" si="12"/>
        <v>Insert into UFMT_FIELD (FORMAT_ID, FIELD_NO, F_MAC, F_KEY, F_MANDATORY, DESCRIPTION) Values ('14', '102', '0', '0', '1', 'Account identification 1');</v>
      </c>
      <c r="M425" t="str">
        <f t="shared" si="13"/>
        <v>Update UFMT_FIELD SET F_MAC = '0', F_KEY = '0', F_MANDATORY = '1', DESCRIPTION = 'Account identification 1' where FORMAT_ID = '14' AND FIELD_NO = '102';</v>
      </c>
    </row>
    <row r="426" spans="1:13" x14ac:dyDescent="0.35">
      <c r="A426" t="s">
        <v>47</v>
      </c>
      <c r="B426" t="s">
        <v>778</v>
      </c>
      <c r="C426" t="s">
        <v>13</v>
      </c>
      <c r="D426" t="s">
        <v>13</v>
      </c>
      <c r="E426" t="s">
        <v>13</v>
      </c>
      <c r="F426" s="2" t="s">
        <v>1507</v>
      </c>
      <c r="G426" s="2"/>
      <c r="I426" s="2"/>
      <c r="J426" t="str">
        <f>VLOOKUP(A426,UFMT_FORMAT!$A:$C,3,FALSE)</f>
        <v>ACL T24 CBS - THEM ON US NSS reversal 1430</v>
      </c>
      <c r="K426" s="2" t="s">
        <v>7</v>
      </c>
      <c r="L426" t="str">
        <f t="shared" si="12"/>
        <v>Insert into UFMT_FIELD (FORMAT_ID, FIELD_NO, F_MAC, F_KEY, F_MANDATORY, DESCRIPTION) Values ('14', '103', '0', '0', '0', 'Account identification 2');</v>
      </c>
      <c r="M426" t="str">
        <f t="shared" si="13"/>
        <v>Update UFMT_FIELD SET F_MAC = '0', F_KEY = '0', F_MANDATORY = '0', DESCRIPTION = 'Account identification 2' where FORMAT_ID = '14' AND FIELD_NO = '103';</v>
      </c>
    </row>
    <row r="427" spans="1:13" x14ac:dyDescent="0.35">
      <c r="A427" t="s">
        <v>47</v>
      </c>
      <c r="B427" t="s">
        <v>143</v>
      </c>
      <c r="C427" t="s">
        <v>13</v>
      </c>
      <c r="D427" t="s">
        <v>13</v>
      </c>
      <c r="E427" t="s">
        <v>13</v>
      </c>
      <c r="F427" s="2" t="s">
        <v>1508</v>
      </c>
      <c r="G427" s="2"/>
      <c r="I427" s="2"/>
      <c r="J427" t="str">
        <f>VLOOKUP(A427,UFMT_FORMAT!$A:$C,3,FALSE)</f>
        <v>ACL T24 CBS - THEM ON US NSS reversal 1430</v>
      </c>
      <c r="K427" s="2" t="s">
        <v>7</v>
      </c>
      <c r="L427" t="str">
        <f t="shared" si="12"/>
        <v>Insert into UFMT_FIELD (FORMAT_ID, FIELD_NO, F_MAC, F_KEY, F_MANDATORY, DESCRIPTION) Values ('14', '123', '0', '0', '0', 'Channel ID');</v>
      </c>
      <c r="M427" t="str">
        <f t="shared" si="13"/>
        <v>Update UFMT_FIELD SET F_MAC = '0', F_KEY = '0', F_MANDATORY = '0', DESCRIPTION = 'Channel ID' where FORMAT_ID = '14' AND FIELD_NO = '123';</v>
      </c>
    </row>
    <row r="428" spans="1:13" x14ac:dyDescent="0.35">
      <c r="A428" t="s">
        <v>47</v>
      </c>
      <c r="B428" t="s">
        <v>810</v>
      </c>
      <c r="C428" t="s">
        <v>13</v>
      </c>
      <c r="D428" t="s">
        <v>13</v>
      </c>
      <c r="E428" t="s">
        <v>13</v>
      </c>
      <c r="F428" s="2" t="s">
        <v>1509</v>
      </c>
      <c r="G428" s="2"/>
      <c r="I428" s="2"/>
      <c r="J428" t="str">
        <f>VLOOKUP(A428,UFMT_FORMAT!$A:$C,3,FALSE)</f>
        <v>ACL T24 CBS - THEM ON US NSS reversal 1430</v>
      </c>
      <c r="K428" s="2" t="s">
        <v>7</v>
      </c>
      <c r="L428" t="str">
        <f t="shared" si="12"/>
        <v>Insert into UFMT_FIELD (FORMAT_ID, FIELD_NO, F_MAC, F_KEY, F_MANDATORY, DESCRIPTION) Values ('14', '124', '0', '0', '0', 'Terminal type');</v>
      </c>
      <c r="M428" t="str">
        <f t="shared" si="13"/>
        <v>Update UFMT_FIELD SET F_MAC = '0', F_KEY = '0', F_MANDATORY = '0', DESCRIPTION = 'Terminal type' where FORMAT_ID = '14' AND FIELD_NO = '124';</v>
      </c>
    </row>
    <row r="429" spans="1:13" x14ac:dyDescent="0.35">
      <c r="A429" t="s">
        <v>47</v>
      </c>
      <c r="B429" t="s">
        <v>813</v>
      </c>
      <c r="C429" t="s">
        <v>13</v>
      </c>
      <c r="D429" t="s">
        <v>13</v>
      </c>
      <c r="E429" t="s">
        <v>12</v>
      </c>
      <c r="F429" s="2" t="s">
        <v>1511</v>
      </c>
      <c r="G429" s="2"/>
      <c r="I429" s="2"/>
      <c r="J429" t="str">
        <f>VLOOKUP(A429,UFMT_FORMAT!$A:$C,3,FALSE)</f>
        <v>ACL T24 CBS - THEM ON US NSS reversal 1430</v>
      </c>
      <c r="K429" s="2" t="s">
        <v>7</v>
      </c>
      <c r="L429" t="str">
        <f t="shared" si="12"/>
        <v>Insert into UFMT_FIELD (FORMAT_ID, FIELD_NO, F_MAC, F_KEY, F_MANDATORY, DESCRIPTION) Values ('14', '126', '0', '0', '1', 'Private field');</v>
      </c>
      <c r="M429" t="str">
        <f t="shared" si="13"/>
        <v>Update UFMT_FIELD SET F_MAC = '0', F_KEY = '0', F_MANDATORY = '1', DESCRIPTION = 'Private field' where FORMAT_ID = '14' AND FIELD_NO = '126';</v>
      </c>
    </row>
    <row r="430" spans="1:13" x14ac:dyDescent="0.35">
      <c r="A430" t="s">
        <v>50</v>
      </c>
      <c r="B430" t="s">
        <v>12</v>
      </c>
      <c r="C430" t="s">
        <v>13</v>
      </c>
      <c r="D430" t="s">
        <v>13</v>
      </c>
      <c r="E430" t="s">
        <v>12</v>
      </c>
      <c r="F430" s="2" t="s">
        <v>1524</v>
      </c>
      <c r="G430" s="2"/>
      <c r="I430" s="2"/>
      <c r="J430" t="str">
        <f>VLOOKUP(A430,UFMT_FORMAT!$A:$C,3,FALSE)</f>
        <v>ACL T24 CBS DE 48 Format for Balance Info</v>
      </c>
      <c r="K430" s="2" t="s">
        <v>7</v>
      </c>
      <c r="L430" t="str">
        <f t="shared" si="12"/>
        <v>Insert into UFMT_FIELD (FORMAT_ID, FIELD_NO, F_MAC, F_KEY, F_MANDATORY, DESCRIPTION) Values ('15', '1', '0', '0', '1', 'T24 DE48 - ledger sign');</v>
      </c>
      <c r="M430" t="str">
        <f t="shared" si="13"/>
        <v>Update UFMT_FIELD SET F_MAC = '0', F_KEY = '0', F_MANDATORY = '1', DESCRIPTION = 'T24 DE48 - ledger sign' where FORMAT_ID = '15' AND FIELD_NO = '1';</v>
      </c>
    </row>
    <row r="431" spans="1:13" x14ac:dyDescent="0.35">
      <c r="A431" t="s">
        <v>50</v>
      </c>
      <c r="B431" t="s">
        <v>15</v>
      </c>
      <c r="C431" t="s">
        <v>13</v>
      </c>
      <c r="D431" t="s">
        <v>13</v>
      </c>
      <c r="E431" t="s">
        <v>12</v>
      </c>
      <c r="F431" s="2" t="s">
        <v>1525</v>
      </c>
      <c r="G431" s="2"/>
      <c r="I431" s="2"/>
      <c r="J431" t="str">
        <f>VLOOKUP(A431,UFMT_FORMAT!$A:$C,3,FALSE)</f>
        <v>ACL T24 CBS DE 48 Format for Balance Info</v>
      </c>
      <c r="K431" s="2" t="s">
        <v>7</v>
      </c>
      <c r="L431" t="str">
        <f t="shared" si="12"/>
        <v>Insert into UFMT_FIELD (FORMAT_ID, FIELD_NO, F_MAC, F_KEY, F_MANDATORY, DESCRIPTION) Values ('15', '2', '0', '0', '1', 'T24 DE48 - ledger amount');</v>
      </c>
      <c r="M431" t="str">
        <f t="shared" si="13"/>
        <v>Update UFMT_FIELD SET F_MAC = '0', F_KEY = '0', F_MANDATORY = '1', DESCRIPTION = 'T24 DE48 - ledger amount' where FORMAT_ID = '15' AND FIELD_NO = '2';</v>
      </c>
    </row>
    <row r="432" spans="1:13" x14ac:dyDescent="0.35">
      <c r="A432" t="s">
        <v>50</v>
      </c>
      <c r="B432" t="s">
        <v>17</v>
      </c>
      <c r="C432" t="s">
        <v>13</v>
      </c>
      <c r="D432" t="s">
        <v>13</v>
      </c>
      <c r="E432" t="s">
        <v>12</v>
      </c>
      <c r="F432" s="2" t="s">
        <v>1526</v>
      </c>
      <c r="G432" s="2"/>
      <c r="I432" s="2"/>
      <c r="J432" t="str">
        <f>VLOOKUP(A432,UFMT_FORMAT!$A:$C,3,FALSE)</f>
        <v>ACL T24 CBS DE 48 Format for Balance Info</v>
      </c>
      <c r="K432" s="2" t="s">
        <v>7</v>
      </c>
      <c r="L432" t="str">
        <f t="shared" si="12"/>
        <v>Insert into UFMT_FIELD (FORMAT_ID, FIELD_NO, F_MAC, F_KEY, F_MANDATORY, DESCRIPTION) Values ('15', '3', '0', '0', '1', 'T24 DE48 - aval sign');</v>
      </c>
      <c r="M432" t="str">
        <f t="shared" si="13"/>
        <v>Update UFMT_FIELD SET F_MAC = '0', F_KEY = '0', F_MANDATORY = '1', DESCRIPTION = 'T24 DE48 - aval sign' where FORMAT_ID = '15' AND FIELD_NO = '3';</v>
      </c>
    </row>
    <row r="433" spans="1:13" x14ac:dyDescent="0.35">
      <c r="A433" t="s">
        <v>50</v>
      </c>
      <c r="B433" t="s">
        <v>20</v>
      </c>
      <c r="C433" t="s">
        <v>13</v>
      </c>
      <c r="D433" t="s">
        <v>13</v>
      </c>
      <c r="E433" t="s">
        <v>12</v>
      </c>
      <c r="F433" s="2" t="s">
        <v>1527</v>
      </c>
      <c r="G433" s="2"/>
      <c r="I433" s="2"/>
      <c r="J433" t="str">
        <f>VLOOKUP(A433,UFMT_FORMAT!$A:$C,3,FALSE)</f>
        <v>ACL T24 CBS DE 48 Format for Balance Info</v>
      </c>
      <c r="K433" s="2" t="s">
        <v>7</v>
      </c>
      <c r="L433" t="str">
        <f t="shared" si="12"/>
        <v>Insert into UFMT_FIELD (FORMAT_ID, FIELD_NO, F_MAC, F_KEY, F_MANDATORY, DESCRIPTION) Values ('15', '4', '0', '0', '1', 'T24 DE48 - aval amount');</v>
      </c>
      <c r="M433" t="str">
        <f t="shared" si="13"/>
        <v>Update UFMT_FIELD SET F_MAC = '0', F_KEY = '0', F_MANDATORY = '1', DESCRIPTION = 'T24 DE48 - aval amount' where FORMAT_ID = '15' AND FIELD_NO = '4';</v>
      </c>
    </row>
    <row r="434" spans="1:13" x14ac:dyDescent="0.35">
      <c r="A434" t="s">
        <v>50</v>
      </c>
      <c r="B434" t="s">
        <v>23</v>
      </c>
      <c r="C434" t="s">
        <v>13</v>
      </c>
      <c r="D434" t="s">
        <v>13</v>
      </c>
      <c r="E434" t="s">
        <v>12</v>
      </c>
      <c r="F434" s="2" t="s">
        <v>1528</v>
      </c>
      <c r="G434" s="2"/>
      <c r="I434" s="2"/>
      <c r="J434" t="str">
        <f>VLOOKUP(A434,UFMT_FORMAT!$A:$C,3,FALSE)</f>
        <v>ACL T24 CBS DE 48 Format for Balance Info</v>
      </c>
      <c r="K434" s="2" t="s">
        <v>7</v>
      </c>
      <c r="L434" t="str">
        <f t="shared" si="12"/>
        <v>Insert into UFMT_FIELD (FORMAT_ID, FIELD_NO, F_MAC, F_KEY, F_MANDATORY, DESCRIPTION) Values ('15', '5', '0', '0', '1', 'T24 DE48 - filler 1');</v>
      </c>
      <c r="M434" t="str">
        <f t="shared" si="13"/>
        <v>Update UFMT_FIELD SET F_MAC = '0', F_KEY = '0', F_MANDATORY = '1', DESCRIPTION = 'T24 DE48 - filler 1' where FORMAT_ID = '15' AND FIELD_NO = '5';</v>
      </c>
    </row>
    <row r="435" spans="1:13" x14ac:dyDescent="0.35">
      <c r="A435" t="s">
        <v>50</v>
      </c>
      <c r="B435" t="s">
        <v>26</v>
      </c>
      <c r="C435" t="s">
        <v>13</v>
      </c>
      <c r="D435" t="s">
        <v>13</v>
      </c>
      <c r="E435" t="s">
        <v>12</v>
      </c>
      <c r="F435" s="2" t="s">
        <v>1529</v>
      </c>
      <c r="G435" s="2"/>
      <c r="I435" s="2"/>
      <c r="J435" t="str">
        <f>VLOOKUP(A435,UFMT_FORMAT!$A:$C,3,FALSE)</f>
        <v>ACL T24 CBS DE 48 Format for Balance Info</v>
      </c>
      <c r="K435" s="2" t="s">
        <v>7</v>
      </c>
      <c r="L435" t="str">
        <f t="shared" si="12"/>
        <v>Insert into UFMT_FIELD (FORMAT_ID, FIELD_NO, F_MAC, F_KEY, F_MANDATORY, DESCRIPTION) Values ('15', '6', '0', '0', '1', 'T24 DE48 - account currency');</v>
      </c>
      <c r="M435" t="str">
        <f t="shared" si="13"/>
        <v>Update UFMT_FIELD SET F_MAC = '0', F_KEY = '0', F_MANDATORY = '1', DESCRIPTION = 'T24 DE48 - account currency' where FORMAT_ID = '15' AND FIELD_NO = '6';</v>
      </c>
    </row>
    <row r="436" spans="1:13" x14ac:dyDescent="0.35">
      <c r="A436" t="s">
        <v>53</v>
      </c>
      <c r="B436" t="s">
        <v>12</v>
      </c>
      <c r="C436" t="s">
        <v>13</v>
      </c>
      <c r="D436" t="s">
        <v>13</v>
      </c>
      <c r="E436" t="s">
        <v>12</v>
      </c>
      <c r="F436" s="2" t="s">
        <v>1530</v>
      </c>
      <c r="G436" s="2"/>
      <c r="I436" s="2"/>
      <c r="J436" t="str">
        <f>VLOOKUP(A436,UFMT_FORMAT!$A:$C,3,FALSE)</f>
        <v>NBC DE 90 Format IN</v>
      </c>
      <c r="K436" s="2" t="s">
        <v>7</v>
      </c>
      <c r="L436" t="str">
        <f t="shared" si="12"/>
        <v>Insert into UFMT_FIELD (FORMAT_ID, FIELD_NO, F_MAC, F_KEY, F_MANDATORY, DESCRIPTION) Values ('16', '1', '0', '0', '1', 'NBC DE90 - Orig MTI');</v>
      </c>
      <c r="M436" t="str">
        <f t="shared" si="13"/>
        <v>Update UFMT_FIELD SET F_MAC = '0', F_KEY = '0', F_MANDATORY = '1', DESCRIPTION = 'NBC DE90 - Orig MTI' where FORMAT_ID = '16' AND FIELD_NO = '1';</v>
      </c>
    </row>
    <row r="437" spans="1:13" x14ac:dyDescent="0.35">
      <c r="A437" t="s">
        <v>53</v>
      </c>
      <c r="B437" t="s">
        <v>15</v>
      </c>
      <c r="C437" t="s">
        <v>13</v>
      </c>
      <c r="D437" t="s">
        <v>13</v>
      </c>
      <c r="E437" t="s">
        <v>12</v>
      </c>
      <c r="F437" s="2" t="s">
        <v>1531</v>
      </c>
      <c r="G437" s="2"/>
      <c r="I437" s="2"/>
      <c r="J437" t="str">
        <f>VLOOKUP(A437,UFMT_FORMAT!$A:$C,3,FALSE)</f>
        <v>NBC DE 90 Format IN</v>
      </c>
      <c r="K437" s="2" t="s">
        <v>7</v>
      </c>
      <c r="L437" t="str">
        <f t="shared" si="12"/>
        <v>Insert into UFMT_FIELD (FORMAT_ID, FIELD_NO, F_MAC, F_KEY, F_MANDATORY, DESCRIPTION) Values ('16', '2', '0', '0', '1', 'NBC DE90 - Orig DE11');</v>
      </c>
      <c r="M437" t="str">
        <f t="shared" si="13"/>
        <v>Update UFMT_FIELD SET F_MAC = '0', F_KEY = '0', F_MANDATORY = '1', DESCRIPTION = 'NBC DE90 - Orig DE11' where FORMAT_ID = '16' AND FIELD_NO = '2';</v>
      </c>
    </row>
    <row r="438" spans="1:13" x14ac:dyDescent="0.35">
      <c r="A438" t="s">
        <v>53</v>
      </c>
      <c r="B438" t="s">
        <v>17</v>
      </c>
      <c r="C438" t="s">
        <v>13</v>
      </c>
      <c r="D438" t="s">
        <v>13</v>
      </c>
      <c r="E438" t="s">
        <v>12</v>
      </c>
      <c r="F438" s="2" t="s">
        <v>1532</v>
      </c>
      <c r="G438" s="2"/>
      <c r="I438" s="2"/>
      <c r="J438" t="str">
        <f>VLOOKUP(A438,UFMT_FORMAT!$A:$C,3,FALSE)</f>
        <v>NBC DE 90 Format IN</v>
      </c>
      <c r="K438" s="2" t="s">
        <v>7</v>
      </c>
      <c r="L438" t="str">
        <f t="shared" si="12"/>
        <v>Insert into UFMT_FIELD (FORMAT_ID, FIELD_NO, F_MAC, F_KEY, F_MANDATORY, DESCRIPTION) Values ('16', '3', '0', '0', '1', 'NBC DE90 - Orig DE7');</v>
      </c>
      <c r="M438" t="str">
        <f t="shared" si="13"/>
        <v>Update UFMT_FIELD SET F_MAC = '0', F_KEY = '0', F_MANDATORY = '1', DESCRIPTION = 'NBC DE90 - Orig DE7' where FORMAT_ID = '16' AND FIELD_NO = '3';</v>
      </c>
    </row>
    <row r="439" spans="1:13" x14ac:dyDescent="0.35">
      <c r="A439" t="s">
        <v>53</v>
      </c>
      <c r="B439" t="s">
        <v>20</v>
      </c>
      <c r="C439" t="s">
        <v>13</v>
      </c>
      <c r="D439" t="s">
        <v>13</v>
      </c>
      <c r="E439" t="s">
        <v>12</v>
      </c>
      <c r="F439" s="2" t="s">
        <v>1533</v>
      </c>
      <c r="G439" s="2"/>
      <c r="I439" s="2"/>
      <c r="J439" t="str">
        <f>VLOOKUP(A439,UFMT_FORMAT!$A:$C,3,FALSE)</f>
        <v>NBC DE 90 Format IN</v>
      </c>
      <c r="K439" s="2" t="s">
        <v>7</v>
      </c>
      <c r="L439" t="str">
        <f t="shared" si="12"/>
        <v>Insert into UFMT_FIELD (FORMAT_ID, FIELD_NO, F_MAC, F_KEY, F_MANDATORY, DESCRIPTION) Values ('16', '4', '0', '0', '1', 'NBC DE90 - Orig DE32');</v>
      </c>
      <c r="M439" t="str">
        <f t="shared" si="13"/>
        <v>Update UFMT_FIELD SET F_MAC = '0', F_KEY = '0', F_MANDATORY = '1', DESCRIPTION = 'NBC DE90 - Orig DE32' where FORMAT_ID = '16' AND FIELD_NO = '4';</v>
      </c>
    </row>
    <row r="440" spans="1:13" x14ac:dyDescent="0.35">
      <c r="A440" t="s">
        <v>53</v>
      </c>
      <c r="B440" t="s">
        <v>23</v>
      </c>
      <c r="C440" t="s">
        <v>13</v>
      </c>
      <c r="D440" t="s">
        <v>13</v>
      </c>
      <c r="E440" t="s">
        <v>12</v>
      </c>
      <c r="F440" s="2" t="s">
        <v>1534</v>
      </c>
      <c r="G440" s="2"/>
      <c r="I440" s="2"/>
      <c r="J440" t="str">
        <f>VLOOKUP(A440,UFMT_FORMAT!$A:$C,3,FALSE)</f>
        <v>NBC DE 90 Format IN</v>
      </c>
      <c r="K440" s="2" t="s">
        <v>7</v>
      </c>
      <c r="L440" t="str">
        <f t="shared" si="12"/>
        <v>Insert into UFMT_FIELD (FORMAT_ID, FIELD_NO, F_MAC, F_KEY, F_MANDATORY, DESCRIPTION) Values ('16', '5', '0', '0', '1', 'NBC DE90 - Orig DE33');</v>
      </c>
      <c r="M440" t="str">
        <f t="shared" si="13"/>
        <v>Update UFMT_FIELD SET F_MAC = '0', F_KEY = '0', F_MANDATORY = '1', DESCRIPTION = 'NBC DE90 - Orig DE33' where FORMAT_ID = '16' AND FIELD_NO = '5';</v>
      </c>
    </row>
    <row r="441" spans="1:13" x14ac:dyDescent="0.35">
      <c r="A441" t="s">
        <v>56</v>
      </c>
      <c r="B441" t="s">
        <v>12</v>
      </c>
      <c r="C441" t="s">
        <v>13</v>
      </c>
      <c r="D441" t="s">
        <v>13</v>
      </c>
      <c r="E441" t="s">
        <v>12</v>
      </c>
      <c r="F441" s="2" t="s">
        <v>1535</v>
      </c>
      <c r="G441" s="2"/>
      <c r="I441" s="2"/>
      <c r="J441" t="str">
        <f>VLOOKUP(A441,UFMT_FORMAT!$A:$C,3,FALSE)</f>
        <v>NBC Orig Key data Format OUT</v>
      </c>
      <c r="K441" s="2" t="s">
        <v>7</v>
      </c>
      <c r="L441" t="str">
        <f t="shared" si="12"/>
        <v>Insert into UFMT_FIELD (FORMAT_ID, FIELD_NO, F_MAC, F_KEY, F_MANDATORY, DESCRIPTION) Values ('17', '1', '0', '0', '1', 'NBC Orig Key data - DE7');</v>
      </c>
      <c r="M441" t="str">
        <f t="shared" si="13"/>
        <v>Update UFMT_FIELD SET F_MAC = '0', F_KEY = '0', F_MANDATORY = '1', DESCRIPTION = 'NBC Orig Key data - DE7' where FORMAT_ID = '17' AND FIELD_NO = '1';</v>
      </c>
    </row>
    <row r="442" spans="1:13" x14ac:dyDescent="0.35">
      <c r="A442" t="s">
        <v>56</v>
      </c>
      <c r="B442" t="s">
        <v>15</v>
      </c>
      <c r="C442" t="s">
        <v>13</v>
      </c>
      <c r="D442" t="s">
        <v>13</v>
      </c>
      <c r="E442" t="s">
        <v>12</v>
      </c>
      <c r="F442" s="2" t="s">
        <v>1536</v>
      </c>
      <c r="G442" s="2"/>
      <c r="I442" s="2"/>
      <c r="J442" t="str">
        <f>VLOOKUP(A442,UFMT_FORMAT!$A:$C,3,FALSE)</f>
        <v>NBC Orig Key data Format OUT</v>
      </c>
      <c r="K442" s="2" t="s">
        <v>7</v>
      </c>
      <c r="L442" t="str">
        <f t="shared" si="12"/>
        <v>Insert into UFMT_FIELD (FORMAT_ID, FIELD_NO, F_MAC, F_KEY, F_MANDATORY, DESCRIPTION) Values ('17', '2', '0', '0', '1', 'NBC Orig Key data - DE11');</v>
      </c>
      <c r="M442" t="str">
        <f t="shared" si="13"/>
        <v>Update UFMT_FIELD SET F_MAC = '0', F_KEY = '0', F_MANDATORY = '1', DESCRIPTION = 'NBC Orig Key data - DE11' where FORMAT_ID = '17' AND FIELD_NO = '2';</v>
      </c>
    </row>
    <row r="443" spans="1:13" x14ac:dyDescent="0.35">
      <c r="A443" t="s">
        <v>56</v>
      </c>
      <c r="B443" t="s">
        <v>17</v>
      </c>
      <c r="C443" t="s">
        <v>13</v>
      </c>
      <c r="D443" t="s">
        <v>13</v>
      </c>
      <c r="E443" t="s">
        <v>12</v>
      </c>
      <c r="F443" s="2" t="s">
        <v>1537</v>
      </c>
      <c r="G443" s="2"/>
      <c r="I443" s="2"/>
      <c r="J443" t="str">
        <f>VLOOKUP(A443,UFMT_FORMAT!$A:$C,3,FALSE)</f>
        <v>NBC Orig Key data Format OUT</v>
      </c>
      <c r="K443" s="2" t="s">
        <v>7</v>
      </c>
      <c r="L443" t="str">
        <f t="shared" si="12"/>
        <v>Insert into UFMT_FIELD (FORMAT_ID, FIELD_NO, F_MAC, F_KEY, F_MANDATORY, DESCRIPTION) Values ('17', '3', '0', '0', '1', 'NBC Orig Key data - DE32');</v>
      </c>
      <c r="M443" t="str">
        <f t="shared" si="13"/>
        <v>Update UFMT_FIELD SET F_MAC = '0', F_KEY = '0', F_MANDATORY = '1', DESCRIPTION = 'NBC Orig Key data - DE32' where FORMAT_ID = '17' AND FIELD_NO = '3';</v>
      </c>
    </row>
    <row r="444" spans="1:13" x14ac:dyDescent="0.35">
      <c r="A444" t="s">
        <v>185</v>
      </c>
      <c r="B444" t="s">
        <v>15</v>
      </c>
      <c r="C444" t="s">
        <v>13</v>
      </c>
      <c r="D444" t="s">
        <v>12</v>
      </c>
      <c r="E444" t="s">
        <v>12</v>
      </c>
      <c r="F444" s="2" t="s">
        <v>1484</v>
      </c>
      <c r="G444" s="2"/>
      <c r="I444" s="2"/>
      <c r="J444" t="str">
        <f>VLOOKUP(A444,UFMT_FORMAT!$A:$C,3,FALSE)</f>
        <v>TPB CBS Default Financial Transaction Response 1210</v>
      </c>
      <c r="K444" s="2" t="s">
        <v>7</v>
      </c>
      <c r="L444" t="str">
        <f t="shared" si="12"/>
        <v>Insert into UFMT_FIELD (FORMAT_ID, FIELD_NO, F_MAC, F_KEY, F_MANDATORY, DESCRIPTION) Values ('70', '2', '0', '1', '1', 'PAN');</v>
      </c>
      <c r="M444" t="str">
        <f t="shared" si="13"/>
        <v>Update UFMT_FIELD SET F_MAC = '0', F_KEY = '1', F_MANDATORY = '1', DESCRIPTION = 'PAN' where FORMAT_ID = '70' AND FIELD_NO = '2';</v>
      </c>
    </row>
    <row r="445" spans="1:13" x14ac:dyDescent="0.35">
      <c r="A445" t="s">
        <v>185</v>
      </c>
      <c r="B445" t="s">
        <v>17</v>
      </c>
      <c r="C445" t="s">
        <v>13</v>
      </c>
      <c r="D445" t="s">
        <v>13</v>
      </c>
      <c r="E445" t="s">
        <v>12</v>
      </c>
      <c r="F445" s="2" t="s">
        <v>1485</v>
      </c>
      <c r="G445" s="2"/>
      <c r="I445" s="2"/>
      <c r="J445" t="str">
        <f>VLOOKUP(A445,UFMT_FORMAT!$A:$C,3,FALSE)</f>
        <v>TPB CBS Default Financial Transaction Response 1210</v>
      </c>
      <c r="K445" s="2" t="s">
        <v>7</v>
      </c>
      <c r="L445" t="str">
        <f t="shared" si="12"/>
        <v>Insert into UFMT_FIELD (FORMAT_ID, FIELD_NO, F_MAC, F_KEY, F_MANDATORY, DESCRIPTION) Values ('70', '3', '0', '0', '1', 'Processing Code');</v>
      </c>
      <c r="M445" t="str">
        <f t="shared" si="13"/>
        <v>Update UFMT_FIELD SET F_MAC = '0', F_KEY = '0', F_MANDATORY = '1', DESCRIPTION = 'Processing Code' where FORMAT_ID = '70' AND FIELD_NO = '3';</v>
      </c>
    </row>
    <row r="446" spans="1:13" x14ac:dyDescent="0.35">
      <c r="A446" t="s">
        <v>185</v>
      </c>
      <c r="B446" t="s">
        <v>20</v>
      </c>
      <c r="C446" t="s">
        <v>13</v>
      </c>
      <c r="D446" t="s">
        <v>13</v>
      </c>
      <c r="E446" t="s">
        <v>13</v>
      </c>
      <c r="F446" s="2" t="s">
        <v>1486</v>
      </c>
      <c r="G446" s="2"/>
      <c r="I446" s="2"/>
      <c r="J446" t="str">
        <f>VLOOKUP(A446,UFMT_FORMAT!$A:$C,3,FALSE)</f>
        <v>TPB CBS Default Financial Transaction Response 1210</v>
      </c>
      <c r="K446" s="2" t="s">
        <v>7</v>
      </c>
      <c r="L446" t="str">
        <f t="shared" si="12"/>
        <v>Insert into UFMT_FIELD (FORMAT_ID, FIELD_NO, F_MAC, F_KEY, F_MANDATORY, DESCRIPTION) Values ('70', '4', '0', '0', '0', 'Request Amount');</v>
      </c>
      <c r="M446" t="str">
        <f t="shared" si="13"/>
        <v>Update UFMT_FIELD SET F_MAC = '0', F_KEY = '0', F_MANDATORY = '0', DESCRIPTION = 'Request Amount' where FORMAT_ID = '70' AND FIELD_NO = '4';</v>
      </c>
    </row>
    <row r="447" spans="1:13" x14ac:dyDescent="0.35">
      <c r="A447" t="s">
        <v>185</v>
      </c>
      <c r="B447" t="s">
        <v>23</v>
      </c>
      <c r="C447" t="s">
        <v>13</v>
      </c>
      <c r="D447" t="s">
        <v>13</v>
      </c>
      <c r="E447" t="s">
        <v>13</v>
      </c>
      <c r="F447" s="2" t="s">
        <v>1486</v>
      </c>
      <c r="G447" s="2"/>
      <c r="I447" s="2"/>
      <c r="J447" t="str">
        <f>VLOOKUP(A447,UFMT_FORMAT!$A:$C,3,FALSE)</f>
        <v>TPB CBS Default Financial Transaction Response 1210</v>
      </c>
      <c r="K447" s="2" t="s">
        <v>7</v>
      </c>
      <c r="L447" t="str">
        <f t="shared" si="12"/>
        <v>Insert into UFMT_FIELD (FORMAT_ID, FIELD_NO, F_MAC, F_KEY, F_MANDATORY, DESCRIPTION) Values ('70', '5', '0', '0', '0', 'Request Amount');</v>
      </c>
      <c r="M447" t="str">
        <f t="shared" si="13"/>
        <v>Update UFMT_FIELD SET F_MAC = '0', F_KEY = '0', F_MANDATORY = '0', DESCRIPTION = 'Request Amount' where FORMAT_ID = '70' AND FIELD_NO = '5';</v>
      </c>
    </row>
    <row r="448" spans="1:13" x14ac:dyDescent="0.35">
      <c r="A448" t="s">
        <v>185</v>
      </c>
      <c r="B448" t="s">
        <v>26</v>
      </c>
      <c r="C448" t="s">
        <v>13</v>
      </c>
      <c r="D448" t="s">
        <v>13</v>
      </c>
      <c r="E448" t="s">
        <v>13</v>
      </c>
      <c r="F448" s="2" t="s">
        <v>1487</v>
      </c>
      <c r="G448" s="2"/>
      <c r="I448" s="2"/>
      <c r="J448" t="str">
        <f>VLOOKUP(A448,UFMT_FORMAT!$A:$C,3,FALSE)</f>
        <v>TPB CBS Default Financial Transaction Response 1210</v>
      </c>
      <c r="K448" s="2" t="s">
        <v>7</v>
      </c>
      <c r="L448" t="str">
        <f t="shared" si="12"/>
        <v>Insert into UFMT_FIELD (FORMAT_ID, FIELD_NO, F_MAC, F_KEY, F_MANDATORY, DESCRIPTION) Values ('70', '6', '0', '0', '0', 'BIN Request Amount');</v>
      </c>
      <c r="M448" t="str">
        <f t="shared" si="13"/>
        <v>Update UFMT_FIELD SET F_MAC = '0', F_KEY = '0', F_MANDATORY = '0', DESCRIPTION = 'BIN Request Amount' where FORMAT_ID = '70' AND FIELD_NO = '6';</v>
      </c>
    </row>
    <row r="449" spans="1:13" x14ac:dyDescent="0.35">
      <c r="A449" t="s">
        <v>185</v>
      </c>
      <c r="B449" t="s">
        <v>35</v>
      </c>
      <c r="C449" t="s">
        <v>13</v>
      </c>
      <c r="D449" t="s">
        <v>13</v>
      </c>
      <c r="E449" t="s">
        <v>13</v>
      </c>
      <c r="F449" s="2" t="s">
        <v>1488</v>
      </c>
      <c r="G449" s="2"/>
      <c r="I449" s="2"/>
      <c r="J449" t="str">
        <f>VLOOKUP(A449,UFMT_FORMAT!$A:$C,3,FALSE)</f>
        <v>TPB CBS Default Financial Transaction Response 1210</v>
      </c>
      <c r="K449" s="2" t="s">
        <v>7</v>
      </c>
      <c r="L449" t="str">
        <f t="shared" si="12"/>
        <v>Insert into UFMT_FIELD (FORMAT_ID, FIELD_NO, F_MAC, F_KEY, F_MANDATORY, DESCRIPTION) Values ('70', '9', '0', '0', '0', 'Conversion rate, reconciliation');</v>
      </c>
      <c r="M449" t="str">
        <f t="shared" si="13"/>
        <v>Update UFMT_FIELD SET F_MAC = '0', F_KEY = '0', F_MANDATORY = '0', DESCRIPTION = 'Conversion rate, reconciliation' where FORMAT_ID = '70' AND FIELD_NO = '9';</v>
      </c>
    </row>
    <row r="450" spans="1:13" x14ac:dyDescent="0.35">
      <c r="A450" t="s">
        <v>185</v>
      </c>
      <c r="B450" t="s">
        <v>37</v>
      </c>
      <c r="C450" t="s">
        <v>13</v>
      </c>
      <c r="D450" t="s">
        <v>13</v>
      </c>
      <c r="E450" t="s">
        <v>13</v>
      </c>
      <c r="F450" s="2" t="s">
        <v>1522</v>
      </c>
      <c r="G450" s="2"/>
      <c r="I450" s="2"/>
      <c r="J450" t="str">
        <f>VLOOKUP(A450,UFMT_FORMAT!$A:$C,3,FALSE)</f>
        <v>TPB CBS Default Financial Transaction Response 1210</v>
      </c>
      <c r="K450" s="2" t="s">
        <v>7</v>
      </c>
      <c r="L450" t="str">
        <f t="shared" si="12"/>
        <v>Insert into UFMT_FIELD (FORMAT_ID, FIELD_NO, F_MAC, F_KEY, F_MANDATORY, DESCRIPTION) Values ('70', '10', '0', '0', '0', 'Card Holder Conversion Rate');</v>
      </c>
      <c r="M450" t="str">
        <f t="shared" si="13"/>
        <v>Update UFMT_FIELD SET F_MAC = '0', F_KEY = '0', F_MANDATORY = '0', DESCRIPTION = 'Card Holder Conversion Rate' where FORMAT_ID = '70' AND FIELD_NO = '10';</v>
      </c>
    </row>
    <row r="451" spans="1:13" x14ac:dyDescent="0.35">
      <c r="A451" t="s">
        <v>185</v>
      </c>
      <c r="B451" t="s">
        <v>40</v>
      </c>
      <c r="C451" t="s">
        <v>13</v>
      </c>
      <c r="D451" t="s">
        <v>12</v>
      </c>
      <c r="E451" t="s">
        <v>12</v>
      </c>
      <c r="F451" s="2" t="s">
        <v>1489</v>
      </c>
      <c r="G451" s="2"/>
      <c r="I451" s="2"/>
      <c r="J451" t="str">
        <f>VLOOKUP(A451,UFMT_FORMAT!$A:$C,3,FALSE)</f>
        <v>TPB CBS Default Financial Transaction Response 1210</v>
      </c>
      <c r="K451" s="2" t="s">
        <v>7</v>
      </c>
      <c r="L451" t="str">
        <f t="shared" si="12"/>
        <v>Insert into UFMT_FIELD (FORMAT_ID, FIELD_NO, F_MAC, F_KEY, F_MANDATORY, DESCRIPTION) Values ('70', '11', '0', '1', '1', 'System Trace Audit Number');</v>
      </c>
      <c r="M451" t="str">
        <f t="shared" si="13"/>
        <v>Update UFMT_FIELD SET F_MAC = '0', F_KEY = '1', F_MANDATORY = '1', DESCRIPTION = 'System Trace Audit Number' where FORMAT_ID = '70' AND FIELD_NO = '11';</v>
      </c>
    </row>
    <row r="452" spans="1:13" x14ac:dyDescent="0.35">
      <c r="A452" t="s">
        <v>185</v>
      </c>
      <c r="B452" t="s">
        <v>42</v>
      </c>
      <c r="C452" t="s">
        <v>13</v>
      </c>
      <c r="D452" t="s">
        <v>12</v>
      </c>
      <c r="E452" t="s">
        <v>12</v>
      </c>
      <c r="F452" s="2" t="s">
        <v>1490</v>
      </c>
      <c r="G452" s="2"/>
      <c r="I452" s="2"/>
      <c r="J452" t="str">
        <f>VLOOKUP(A452,UFMT_FORMAT!$A:$C,3,FALSE)</f>
        <v>TPB CBS Default Financial Transaction Response 1210</v>
      </c>
      <c r="K452" s="2" t="s">
        <v>7</v>
      </c>
      <c r="L452" t="str">
        <f t="shared" ref="L452:L515" si="14">"Insert into UFMT_FIELD (FORMAT_ID, FIELD_NO, F_MAC, F_KEY, F_MANDATORY, DESCRIPTION) Values ('"&amp;A452&amp;"', '"&amp;B452&amp;"', '"&amp;C452&amp;"', '"&amp;D452&amp;"', '"&amp;E452&amp;"', '"&amp;F452&amp;"');"</f>
        <v>Insert into UFMT_FIELD (FORMAT_ID, FIELD_NO, F_MAC, F_KEY, F_MANDATORY, DESCRIPTION) Values ('70', '12', '0', '1', '1', 'Date and time, local transaction');</v>
      </c>
      <c r="M452" t="str">
        <f t="shared" ref="M452:M515" si="15">"Update UFMT_FIELD SET F_MAC = '"&amp;C452&amp;"', F_KEY = '"&amp;D452&amp;"', F_MANDATORY = '"&amp;E452&amp;"', DESCRIPTION = '"&amp;F452&amp;"' where FORMAT_ID = '"&amp;A452&amp;"' AND FIELD_NO = '"&amp;B452&amp;"';"</f>
        <v>Update UFMT_FIELD SET F_MAC = '0', F_KEY = '1', F_MANDATORY = '1', DESCRIPTION = 'Date and time, local transaction' where FORMAT_ID = '70' AND FIELD_NO = '12';</v>
      </c>
    </row>
    <row r="453" spans="1:13" x14ac:dyDescent="0.35">
      <c r="A453" t="s">
        <v>185</v>
      </c>
      <c r="B453" t="s">
        <v>56</v>
      </c>
      <c r="C453" t="s">
        <v>13</v>
      </c>
      <c r="D453" t="s">
        <v>13</v>
      </c>
      <c r="E453" t="s">
        <v>13</v>
      </c>
      <c r="F453" s="2" t="s">
        <v>1490</v>
      </c>
      <c r="G453" s="2"/>
      <c r="I453" s="2"/>
      <c r="J453" t="str">
        <f>VLOOKUP(A453,UFMT_FORMAT!$A:$C,3,FALSE)</f>
        <v>TPB CBS Default Financial Transaction Response 1210</v>
      </c>
      <c r="K453" s="2" t="s">
        <v>7</v>
      </c>
      <c r="L453" t="str">
        <f t="shared" si="14"/>
        <v>Insert into UFMT_FIELD (FORMAT_ID, FIELD_NO, F_MAC, F_KEY, F_MANDATORY, DESCRIPTION) Values ('70', '17', '0', '0', '0', 'Date and time, local transaction');</v>
      </c>
      <c r="M453" t="str">
        <f t="shared" si="15"/>
        <v>Update UFMT_FIELD SET F_MAC = '0', F_KEY = '0', F_MANDATORY = '0', DESCRIPTION = 'Date and time, local transaction' where FORMAT_ID = '70' AND FIELD_NO = '17';</v>
      </c>
    </row>
    <row r="454" spans="1:13" x14ac:dyDescent="0.35">
      <c r="A454" t="s">
        <v>185</v>
      </c>
      <c r="B454" t="s">
        <v>77</v>
      </c>
      <c r="C454" t="s">
        <v>13</v>
      </c>
      <c r="D454" t="s">
        <v>13</v>
      </c>
      <c r="E454" t="s">
        <v>13</v>
      </c>
      <c r="F454" s="2" t="s">
        <v>1491</v>
      </c>
      <c r="G454" s="2"/>
      <c r="I454" s="2"/>
      <c r="J454" t="str">
        <f>VLOOKUP(A454,UFMT_FORMAT!$A:$C,3,FALSE)</f>
        <v>TPB CBS Default Financial Transaction Response 1210</v>
      </c>
      <c r="K454" s="2" t="s">
        <v>7</v>
      </c>
      <c r="L454" t="str">
        <f t="shared" si="14"/>
        <v>Insert into UFMT_FIELD (FORMAT_ID, FIELD_NO, F_MAC, F_KEY, F_MANDATORY, DESCRIPTION) Values ('70', '24', '0', '0', '0', 'Function code');</v>
      </c>
      <c r="M454" t="str">
        <f t="shared" si="15"/>
        <v>Update UFMT_FIELD SET F_MAC = '0', F_KEY = '0', F_MANDATORY = '0', DESCRIPTION = 'Function code' where FORMAT_ID = '70' AND FIELD_NO = '24';</v>
      </c>
    </row>
    <row r="455" spans="1:13" x14ac:dyDescent="0.35">
      <c r="A455" t="s">
        <v>185</v>
      </c>
      <c r="B455" t="s">
        <v>88</v>
      </c>
      <c r="C455" t="s">
        <v>13</v>
      </c>
      <c r="D455" t="s">
        <v>13</v>
      </c>
      <c r="E455" t="s">
        <v>13</v>
      </c>
      <c r="F455" s="2" t="s">
        <v>1518</v>
      </c>
      <c r="G455" s="2"/>
      <c r="I455" s="2"/>
      <c r="J455" t="str">
        <f>VLOOKUP(A455,UFMT_FORMAT!$A:$C,3,FALSE)</f>
        <v>TPB CBS Default Financial Transaction Response 1210</v>
      </c>
      <c r="K455" s="2" t="s">
        <v>7</v>
      </c>
      <c r="L455" t="str">
        <f t="shared" si="14"/>
        <v>Insert into UFMT_FIELD (FORMAT_ID, FIELD_NO, F_MAC, F_KEY, F_MANDATORY, DESCRIPTION) Values ('70', '28', '0', '0', '0', 'ACQ Fee');</v>
      </c>
      <c r="M455" t="str">
        <f t="shared" si="15"/>
        <v>Update UFMT_FIELD SET F_MAC = '0', F_KEY = '0', F_MANDATORY = '0', DESCRIPTION = 'ACQ Fee' where FORMAT_ID = '70' AND FIELD_NO = '28';</v>
      </c>
    </row>
    <row r="456" spans="1:13" x14ac:dyDescent="0.35">
      <c r="A456" t="s">
        <v>185</v>
      </c>
      <c r="B456" t="s">
        <v>90</v>
      </c>
      <c r="C456" t="s">
        <v>13</v>
      </c>
      <c r="D456" t="s">
        <v>13</v>
      </c>
      <c r="E456" t="s">
        <v>13</v>
      </c>
      <c r="F456" s="2" t="s">
        <v>1519</v>
      </c>
      <c r="G456" s="2"/>
      <c r="I456" s="2"/>
      <c r="J456" t="str">
        <f>VLOOKUP(A456,UFMT_FORMAT!$A:$C,3,FALSE)</f>
        <v>TPB CBS Default Financial Transaction Response 1210</v>
      </c>
      <c r="K456" s="2" t="s">
        <v>7</v>
      </c>
      <c r="L456" t="str">
        <f t="shared" si="14"/>
        <v>Insert into UFMT_FIELD (FORMAT_ID, FIELD_NO, F_MAC, F_KEY, F_MANDATORY, DESCRIPTION) Values ('70', '29', '0', '0', '0', 'ISS Fee');</v>
      </c>
      <c r="M456" t="str">
        <f t="shared" si="15"/>
        <v>Update UFMT_FIELD SET F_MAC = '0', F_KEY = '0', F_MANDATORY = '0', DESCRIPTION = 'ISS Fee' where FORMAT_ID = '70' AND FIELD_NO = '29';</v>
      </c>
    </row>
    <row r="457" spans="1:13" x14ac:dyDescent="0.35">
      <c r="A457" t="s">
        <v>185</v>
      </c>
      <c r="B457" t="s">
        <v>92</v>
      </c>
      <c r="C457" t="s">
        <v>13</v>
      </c>
      <c r="D457" t="s">
        <v>13</v>
      </c>
      <c r="E457" t="s">
        <v>13</v>
      </c>
      <c r="F457" s="2" t="s">
        <v>1520</v>
      </c>
      <c r="G457" s="2"/>
      <c r="I457" s="2"/>
      <c r="J457" t="str">
        <f>VLOOKUP(A457,UFMT_FORMAT!$A:$C,3,FALSE)</f>
        <v>TPB CBS Default Financial Transaction Response 1210</v>
      </c>
      <c r="K457" s="2" t="s">
        <v>7</v>
      </c>
      <c r="L457" t="str">
        <f t="shared" si="14"/>
        <v>Insert into UFMT_FIELD (FORMAT_ID, FIELD_NO, F_MAC, F_KEY, F_MANDATORY, DESCRIPTION) Values ('70', '30', '0', '0', '0', 'NBC Fee');</v>
      </c>
      <c r="M457" t="str">
        <f t="shared" si="15"/>
        <v>Update UFMT_FIELD SET F_MAC = '0', F_KEY = '0', F_MANDATORY = '0', DESCRIPTION = 'NBC Fee' where FORMAT_ID = '70' AND FIELD_NO = '30';</v>
      </c>
    </row>
    <row r="458" spans="1:13" x14ac:dyDescent="0.35">
      <c r="A458" t="s">
        <v>185</v>
      </c>
      <c r="B458" t="s">
        <v>95</v>
      </c>
      <c r="C458" t="s">
        <v>13</v>
      </c>
      <c r="D458" t="s">
        <v>13</v>
      </c>
      <c r="E458" t="s">
        <v>13</v>
      </c>
      <c r="F458" s="2" t="s">
        <v>1521</v>
      </c>
      <c r="G458" s="2"/>
      <c r="I458" s="2"/>
      <c r="J458" t="str">
        <f>VLOOKUP(A458,UFMT_FORMAT!$A:$C,3,FALSE)</f>
        <v>TPB CBS Default Financial Transaction Response 1210</v>
      </c>
      <c r="K458" s="2" t="s">
        <v>7</v>
      </c>
      <c r="L458" t="str">
        <f t="shared" si="14"/>
        <v>Insert into UFMT_FIELD (FORMAT_ID, FIELD_NO, F_MAC, F_KEY, F_MANDATORY, DESCRIPTION) Values ('70', '31', '0', '0', '0', 'BNB Fee');</v>
      </c>
      <c r="M458" t="str">
        <f t="shared" si="15"/>
        <v>Update UFMT_FIELD SET F_MAC = '0', F_KEY = '0', F_MANDATORY = '0', DESCRIPTION = 'BNB Fee' where FORMAT_ID = '70' AND FIELD_NO = '31';</v>
      </c>
    </row>
    <row r="459" spans="1:13" x14ac:dyDescent="0.35">
      <c r="A459" t="s">
        <v>185</v>
      </c>
      <c r="B459" t="s">
        <v>98</v>
      </c>
      <c r="C459" t="s">
        <v>13</v>
      </c>
      <c r="D459" t="s">
        <v>13</v>
      </c>
      <c r="E459" t="s">
        <v>12</v>
      </c>
      <c r="F459" s="2" t="s">
        <v>1492</v>
      </c>
      <c r="G459" s="2"/>
      <c r="I459" s="2"/>
      <c r="J459" t="str">
        <f>VLOOKUP(A459,UFMT_FORMAT!$A:$C,3,FALSE)</f>
        <v>TPB CBS Default Financial Transaction Response 1210</v>
      </c>
      <c r="K459" s="2" t="s">
        <v>7</v>
      </c>
      <c r="L459" t="str">
        <f t="shared" si="14"/>
        <v>Insert into UFMT_FIELD (FORMAT_ID, FIELD_NO, F_MAC, F_KEY, F_MANDATORY, DESCRIPTION) Values ('70', '32', '0', '0', '1', 'Acquirer institution ID');</v>
      </c>
      <c r="M459" t="str">
        <f t="shared" si="15"/>
        <v>Update UFMT_FIELD SET F_MAC = '0', F_KEY = '0', F_MANDATORY = '1', DESCRIPTION = 'Acquirer institution ID' where FORMAT_ID = '70' AND FIELD_NO = '32';</v>
      </c>
    </row>
    <row r="460" spans="1:13" x14ac:dyDescent="0.35">
      <c r="A460" t="s">
        <v>185</v>
      </c>
      <c r="B460" t="s">
        <v>101</v>
      </c>
      <c r="C460" t="s">
        <v>13</v>
      </c>
      <c r="D460" t="s">
        <v>13</v>
      </c>
      <c r="E460" t="s">
        <v>13</v>
      </c>
      <c r="F460" s="2" t="s">
        <v>1493</v>
      </c>
      <c r="G460" s="2"/>
      <c r="I460" s="2"/>
      <c r="J460" t="str">
        <f>VLOOKUP(A460,UFMT_FORMAT!$A:$C,3,FALSE)</f>
        <v>TPB CBS Default Financial Transaction Response 1210</v>
      </c>
      <c r="K460" s="2" t="s">
        <v>7</v>
      </c>
      <c r="L460" t="str">
        <f t="shared" si="14"/>
        <v>Insert into UFMT_FIELD (FORMAT_ID, FIELD_NO, F_MAC, F_KEY, F_MANDATORY, DESCRIPTION) Values ('70', '33', '0', '0', '0', 'Forwarding institution ID');</v>
      </c>
      <c r="M460" t="str">
        <f t="shared" si="15"/>
        <v>Update UFMT_FIELD SET F_MAC = '0', F_KEY = '0', F_MANDATORY = '0', DESCRIPTION = 'Forwarding institution ID' where FORMAT_ID = '70' AND FIELD_NO = '33';</v>
      </c>
    </row>
    <row r="461" spans="1:13" x14ac:dyDescent="0.35">
      <c r="A461" t="s">
        <v>185</v>
      </c>
      <c r="B461" t="s">
        <v>93</v>
      </c>
      <c r="C461" t="s">
        <v>13</v>
      </c>
      <c r="D461" t="s">
        <v>13</v>
      </c>
      <c r="E461" t="s">
        <v>13</v>
      </c>
      <c r="F461" s="2" t="s">
        <v>1494</v>
      </c>
      <c r="G461" s="2"/>
      <c r="I461" s="2"/>
      <c r="J461" t="str">
        <f>VLOOKUP(A461,UFMT_FORMAT!$A:$C,3,FALSE)</f>
        <v>TPB CBS Default Financial Transaction Response 1210</v>
      </c>
      <c r="K461" s="2" t="s">
        <v>7</v>
      </c>
      <c r="L461" t="str">
        <f t="shared" si="14"/>
        <v>Insert into UFMT_FIELD (FORMAT_ID, FIELD_NO, F_MAC, F_KEY, F_MANDATORY, DESCRIPTION) Values ('70', '35', '0', '0', '0', 'Track 2 data');</v>
      </c>
      <c r="M461" t="str">
        <f t="shared" si="15"/>
        <v>Update UFMT_FIELD SET F_MAC = '0', F_KEY = '0', F_MANDATORY = '0', DESCRIPTION = 'Track 2 data' where FORMAT_ID = '70' AND FIELD_NO = '35';</v>
      </c>
    </row>
    <row r="462" spans="1:13" x14ac:dyDescent="0.35">
      <c r="A462" t="s">
        <v>185</v>
      </c>
      <c r="B462" t="s">
        <v>99</v>
      </c>
      <c r="C462" t="s">
        <v>13</v>
      </c>
      <c r="D462" t="s">
        <v>13</v>
      </c>
      <c r="E462" t="s">
        <v>13</v>
      </c>
      <c r="F462" s="2" t="s">
        <v>1495</v>
      </c>
      <c r="G462" s="2"/>
      <c r="I462" s="2"/>
      <c r="J462" t="str">
        <f>VLOOKUP(A462,UFMT_FORMAT!$A:$C,3,FALSE)</f>
        <v>TPB CBS Default Financial Transaction Response 1210</v>
      </c>
      <c r="K462" s="2" t="s">
        <v>7</v>
      </c>
      <c r="L462" t="str">
        <f t="shared" si="14"/>
        <v>Insert into UFMT_FIELD (FORMAT_ID, FIELD_NO, F_MAC, F_KEY, F_MANDATORY, DESCRIPTION) Values ('70', '37', '0', '0', '0', 'Retrival reference number');</v>
      </c>
      <c r="M462" t="str">
        <f t="shared" si="15"/>
        <v>Update UFMT_FIELD SET F_MAC = '0', F_KEY = '0', F_MANDATORY = '0', DESCRIPTION = 'Retrival reference number' where FORMAT_ID = '70' AND FIELD_NO = '37';</v>
      </c>
    </row>
    <row r="463" spans="1:13" x14ac:dyDescent="0.35">
      <c r="A463" t="s">
        <v>185</v>
      </c>
      <c r="B463" t="s">
        <v>113</v>
      </c>
      <c r="C463" t="s">
        <v>13</v>
      </c>
      <c r="D463" t="s">
        <v>13</v>
      </c>
      <c r="E463" t="s">
        <v>13</v>
      </c>
      <c r="F463" s="2" t="s">
        <v>1496</v>
      </c>
      <c r="G463" s="2"/>
      <c r="I463" s="2"/>
      <c r="J463" t="str">
        <f>VLOOKUP(A463,UFMT_FORMAT!$A:$C,3,FALSE)</f>
        <v>TPB CBS Default Financial Transaction Response 1210</v>
      </c>
      <c r="K463" s="2" t="s">
        <v>7</v>
      </c>
      <c r="L463" t="str">
        <f t="shared" si="14"/>
        <v>Insert into UFMT_FIELD (FORMAT_ID, FIELD_NO, F_MAC, F_KEY, F_MANDATORY, DESCRIPTION) Values ('70', '38', '0', '0', '0', 'Authorization Identification Response');</v>
      </c>
      <c r="M463" t="str">
        <f t="shared" si="15"/>
        <v>Update UFMT_FIELD SET F_MAC = '0', F_KEY = '0', F_MANDATORY = '0', DESCRIPTION = 'Authorization Identification Response' where FORMAT_ID = '70' AND FIELD_NO = '38';</v>
      </c>
    </row>
    <row r="464" spans="1:13" x14ac:dyDescent="0.35">
      <c r="A464" t="s">
        <v>185</v>
      </c>
      <c r="B464" t="s">
        <v>102</v>
      </c>
      <c r="C464" t="s">
        <v>13</v>
      </c>
      <c r="D464" t="s">
        <v>13</v>
      </c>
      <c r="E464" t="s">
        <v>12</v>
      </c>
      <c r="F464" s="2" t="s">
        <v>1497</v>
      </c>
      <c r="G464" s="2"/>
      <c r="I464" s="2"/>
      <c r="J464" t="str">
        <f>VLOOKUP(A464,UFMT_FORMAT!$A:$C,3,FALSE)</f>
        <v>TPB CBS Default Financial Transaction Response 1210</v>
      </c>
      <c r="K464" s="2" t="s">
        <v>7</v>
      </c>
      <c r="L464" t="str">
        <f t="shared" si="14"/>
        <v>Insert into UFMT_FIELD (FORMAT_ID, FIELD_NO, F_MAC, F_KEY, F_MANDATORY, DESCRIPTION) Values ('70', '39', '0', '0', '1', 'Response code');</v>
      </c>
      <c r="M464" t="str">
        <f t="shared" si="15"/>
        <v>Update UFMT_FIELD SET F_MAC = '0', F_KEY = '0', F_MANDATORY = '1', DESCRIPTION = 'Response code' where FORMAT_ID = '70' AND FIELD_NO = '39';</v>
      </c>
    </row>
    <row r="465" spans="1:13" x14ac:dyDescent="0.35">
      <c r="A465" t="s">
        <v>185</v>
      </c>
      <c r="B465" t="s">
        <v>119</v>
      </c>
      <c r="C465" t="s">
        <v>13</v>
      </c>
      <c r="D465" t="s">
        <v>13</v>
      </c>
      <c r="E465" t="s">
        <v>12</v>
      </c>
      <c r="F465" s="2" t="s">
        <v>1498</v>
      </c>
      <c r="G465" s="2"/>
      <c r="I465" s="2"/>
      <c r="J465" t="str">
        <f>VLOOKUP(A465,UFMT_FORMAT!$A:$C,3,FALSE)</f>
        <v>TPB CBS Default Financial Transaction Response 1210</v>
      </c>
      <c r="K465" s="2" t="s">
        <v>7</v>
      </c>
      <c r="L465" t="str">
        <f t="shared" si="14"/>
        <v>Insert into UFMT_FIELD (FORMAT_ID, FIELD_NO, F_MAC, F_KEY, F_MANDATORY, DESCRIPTION) Values ('70', '41', '0', '0', '1', 'Card acceptor treminal ID');</v>
      </c>
      <c r="M465" t="str">
        <f t="shared" si="15"/>
        <v>Update UFMT_FIELD SET F_MAC = '0', F_KEY = '0', F_MANDATORY = '1', DESCRIPTION = 'Card acceptor treminal ID' where FORMAT_ID = '70' AND FIELD_NO = '41';</v>
      </c>
    </row>
    <row r="466" spans="1:13" x14ac:dyDescent="0.35">
      <c r="A466" t="s">
        <v>185</v>
      </c>
      <c r="B466" t="s">
        <v>122</v>
      </c>
      <c r="C466" t="s">
        <v>13</v>
      </c>
      <c r="D466" t="s">
        <v>13</v>
      </c>
      <c r="E466" t="s">
        <v>13</v>
      </c>
      <c r="F466" s="2" t="s">
        <v>1499</v>
      </c>
      <c r="G466" s="2"/>
      <c r="I466" s="2"/>
      <c r="J466" t="str">
        <f>VLOOKUP(A466,UFMT_FORMAT!$A:$C,3,FALSE)</f>
        <v>TPB CBS Default Financial Transaction Response 1210</v>
      </c>
      <c r="K466" s="2" t="s">
        <v>7</v>
      </c>
      <c r="L466" t="str">
        <f t="shared" si="14"/>
        <v>Insert into UFMT_FIELD (FORMAT_ID, FIELD_NO, F_MAC, F_KEY, F_MANDATORY, DESCRIPTION) Values ('70', '42', '0', '0', '0', 'Card acceptor ID');</v>
      </c>
      <c r="M466" t="str">
        <f t="shared" si="15"/>
        <v>Update UFMT_FIELD SET F_MAC = '0', F_KEY = '0', F_MANDATORY = '0', DESCRIPTION = 'Card acceptor ID' where FORMAT_ID = '70' AND FIELD_NO = '42';</v>
      </c>
    </row>
    <row r="467" spans="1:13" x14ac:dyDescent="0.35">
      <c r="A467" t="s">
        <v>185</v>
      </c>
      <c r="B467" t="s">
        <v>125</v>
      </c>
      <c r="C467" t="s">
        <v>13</v>
      </c>
      <c r="D467" t="s">
        <v>13</v>
      </c>
      <c r="E467" t="s">
        <v>13</v>
      </c>
      <c r="F467" s="2" t="s">
        <v>1500</v>
      </c>
      <c r="G467" s="2"/>
      <c r="I467" s="2"/>
      <c r="J467" t="str">
        <f>VLOOKUP(A467,UFMT_FORMAT!$A:$C,3,FALSE)</f>
        <v>TPB CBS Default Financial Transaction Response 1210</v>
      </c>
      <c r="K467" s="2" t="s">
        <v>7</v>
      </c>
      <c r="L467" t="str">
        <f t="shared" si="14"/>
        <v>Insert into UFMT_FIELD (FORMAT_ID, FIELD_NO, F_MAC, F_KEY, F_MANDATORY, DESCRIPTION) Values ('70', '43', '0', '0', '0', 'Card acceptor name/location');</v>
      </c>
      <c r="M467" t="str">
        <f t="shared" si="15"/>
        <v>Update UFMT_FIELD SET F_MAC = '0', F_KEY = '0', F_MANDATORY = '0', DESCRIPTION = 'Card acceptor name/location' where FORMAT_ID = '70' AND FIELD_NO = '43';</v>
      </c>
    </row>
    <row r="468" spans="1:13" x14ac:dyDescent="0.35">
      <c r="A468" t="s">
        <v>185</v>
      </c>
      <c r="B468" t="s">
        <v>45</v>
      </c>
      <c r="C468" t="s">
        <v>13</v>
      </c>
      <c r="D468" t="s">
        <v>13</v>
      </c>
      <c r="E468" t="s">
        <v>13</v>
      </c>
      <c r="F468" s="2" t="s">
        <v>1501</v>
      </c>
      <c r="G468" s="2"/>
      <c r="I468" s="2"/>
      <c r="J468" t="str">
        <f>VLOOKUP(A468,UFMT_FORMAT!$A:$C,3,FALSE)</f>
        <v>TPB CBS Default Financial Transaction Response 1210</v>
      </c>
      <c r="K468" s="2" t="s">
        <v>7</v>
      </c>
      <c r="L468" t="str">
        <f t="shared" si="14"/>
        <v>Insert into UFMT_FIELD (FORMAT_ID, FIELD_NO, F_MAC, F_KEY, F_MANDATORY, DESCRIPTION) Values ('70', '46', '0', '0', '0', 'Fee, amount');</v>
      </c>
      <c r="M468" t="str">
        <f t="shared" si="15"/>
        <v>Update UFMT_FIELD SET F_MAC = '0', F_KEY = '0', F_MANDATORY = '0', DESCRIPTION = 'Fee, amount' where FORMAT_ID = '70' AND FIELD_NO = '46';</v>
      </c>
    </row>
    <row r="469" spans="1:13" x14ac:dyDescent="0.35">
      <c r="A469" t="s">
        <v>185</v>
      </c>
      <c r="B469" t="s">
        <v>136</v>
      </c>
      <c r="C469" t="s">
        <v>13</v>
      </c>
      <c r="D469" t="s">
        <v>13</v>
      </c>
      <c r="E469" t="s">
        <v>13</v>
      </c>
      <c r="F469" s="2" t="s">
        <v>1502</v>
      </c>
      <c r="G469" s="2"/>
      <c r="I469" s="2"/>
      <c r="J469" t="str">
        <f>VLOOKUP(A469,UFMT_FORMAT!$A:$C,3,FALSE)</f>
        <v>TPB CBS Default Financial Transaction Response 1210</v>
      </c>
      <c r="K469" s="2" t="s">
        <v>7</v>
      </c>
      <c r="L469" t="str">
        <f t="shared" si="14"/>
        <v>Insert into UFMT_FIELD (FORMAT_ID, FIELD_NO, F_MAC, F_KEY, F_MANDATORY, DESCRIPTION) Values ('70', '48', '0', '0', '0', 'Additional data');</v>
      </c>
      <c r="M469" t="str">
        <f t="shared" si="15"/>
        <v>Update UFMT_FIELD SET F_MAC = '0', F_KEY = '0', F_MANDATORY = '0', DESCRIPTION = 'Additional data' where FORMAT_ID = '70' AND FIELD_NO = '48';</v>
      </c>
    </row>
    <row r="470" spans="1:13" x14ac:dyDescent="0.35">
      <c r="A470" t="s">
        <v>185</v>
      </c>
      <c r="B470" t="s">
        <v>138</v>
      </c>
      <c r="C470" t="s">
        <v>13</v>
      </c>
      <c r="D470" t="s">
        <v>13</v>
      </c>
      <c r="E470" t="s">
        <v>12</v>
      </c>
      <c r="F470" s="2" t="s">
        <v>1503</v>
      </c>
      <c r="G470" s="2"/>
      <c r="I470" s="2"/>
      <c r="J470" t="str">
        <f>VLOOKUP(A470,UFMT_FORMAT!$A:$C,3,FALSE)</f>
        <v>TPB CBS Default Financial Transaction Response 1210</v>
      </c>
      <c r="K470" s="2" t="s">
        <v>7</v>
      </c>
      <c r="L470" t="str">
        <f t="shared" si="14"/>
        <v>Insert into UFMT_FIELD (FORMAT_ID, FIELD_NO, F_MAC, F_KEY, F_MANDATORY, DESCRIPTION) Values ('70', '49', '0', '0', '1', 'Currency code, transaction');</v>
      </c>
      <c r="M470" t="str">
        <f t="shared" si="15"/>
        <v>Update UFMT_FIELD SET F_MAC = '0', F_KEY = '0', F_MANDATORY = '1', DESCRIPTION = 'Currency code, transaction' where FORMAT_ID = '70' AND FIELD_NO = '49';</v>
      </c>
    </row>
    <row r="471" spans="1:13" x14ac:dyDescent="0.35">
      <c r="A471" t="s">
        <v>185</v>
      </c>
      <c r="B471" t="s">
        <v>80</v>
      </c>
      <c r="C471" t="s">
        <v>13</v>
      </c>
      <c r="D471" t="s">
        <v>13</v>
      </c>
      <c r="E471" t="s">
        <v>13</v>
      </c>
      <c r="F471" s="2" t="s">
        <v>1504</v>
      </c>
      <c r="G471" s="2"/>
      <c r="I471" s="2"/>
      <c r="J471" t="str">
        <f>VLOOKUP(A471,UFMT_FORMAT!$A:$C,3,FALSE)</f>
        <v>TPB CBS Default Financial Transaction Response 1210</v>
      </c>
      <c r="K471" s="2" t="s">
        <v>7</v>
      </c>
      <c r="L471" t="str">
        <f t="shared" si="14"/>
        <v>Insert into UFMT_FIELD (FORMAT_ID, FIELD_NO, F_MAC, F_KEY, F_MANDATORY, DESCRIPTION) Values ('70', '50', '0', '0', '0', 'Currency code, reconcilliation');</v>
      </c>
      <c r="M471" t="str">
        <f t="shared" si="15"/>
        <v>Update UFMT_FIELD SET F_MAC = '0', F_KEY = '0', F_MANDATORY = '0', DESCRIPTION = 'Currency code, reconcilliation' where FORMAT_ID = '70' AND FIELD_NO = '50';</v>
      </c>
    </row>
    <row r="472" spans="1:13" x14ac:dyDescent="0.35">
      <c r="A472" t="s">
        <v>185</v>
      </c>
      <c r="B472" t="s">
        <v>142</v>
      </c>
      <c r="C472" t="s">
        <v>13</v>
      </c>
      <c r="D472" t="s">
        <v>13</v>
      </c>
      <c r="E472" t="s">
        <v>13</v>
      </c>
      <c r="F472" s="2" t="s">
        <v>1505</v>
      </c>
      <c r="G472" s="2"/>
      <c r="I472" s="2"/>
      <c r="J472" t="str">
        <f>VLOOKUP(A472,UFMT_FORMAT!$A:$C,3,FALSE)</f>
        <v>TPB CBS Default Financial Transaction Response 1210</v>
      </c>
      <c r="K472" s="2" t="s">
        <v>7</v>
      </c>
      <c r="L472" t="str">
        <f t="shared" si="14"/>
        <v>Insert into UFMT_FIELD (FORMAT_ID, FIELD_NO, F_MAC, F_KEY, F_MANDATORY, DESCRIPTION) Values ('70', '51', '0', '0', '0', 'BIN Currency code');</v>
      </c>
      <c r="M472" t="str">
        <f t="shared" si="15"/>
        <v>Update UFMT_FIELD SET F_MAC = '0', F_KEY = '0', F_MANDATORY = '0', DESCRIPTION = 'BIN Currency code' where FORMAT_ID = '70' AND FIELD_NO = '51';</v>
      </c>
    </row>
    <row r="473" spans="1:13" x14ac:dyDescent="0.35">
      <c r="A473" t="s">
        <v>185</v>
      </c>
      <c r="B473" t="s">
        <v>270</v>
      </c>
      <c r="C473" t="s">
        <v>13</v>
      </c>
      <c r="D473" t="s">
        <v>13</v>
      </c>
      <c r="E473" t="s">
        <v>13</v>
      </c>
      <c r="F473" s="2" t="s">
        <v>1506</v>
      </c>
      <c r="G473" s="2"/>
      <c r="I473" s="2"/>
      <c r="J473" t="str">
        <f>VLOOKUP(A473,UFMT_FORMAT!$A:$C,3,FALSE)</f>
        <v>TPB CBS Default Financial Transaction Response 1210</v>
      </c>
      <c r="K473" s="2" t="s">
        <v>7</v>
      </c>
      <c r="L473" t="str">
        <f t="shared" si="14"/>
        <v>Insert into UFMT_FIELD (FORMAT_ID, FIELD_NO, F_MAC, F_KEY, F_MANDATORY, DESCRIPTION) Values ('70', '102', '0', '0', '0', 'Account identification 1');</v>
      </c>
      <c r="M473" t="str">
        <f t="shared" si="15"/>
        <v>Update UFMT_FIELD SET F_MAC = '0', F_KEY = '0', F_MANDATORY = '0', DESCRIPTION = 'Account identification 1' where FORMAT_ID = '70' AND FIELD_NO = '102';</v>
      </c>
    </row>
    <row r="474" spans="1:13" x14ac:dyDescent="0.35">
      <c r="A474" t="s">
        <v>185</v>
      </c>
      <c r="B474" t="s">
        <v>778</v>
      </c>
      <c r="C474" t="s">
        <v>13</v>
      </c>
      <c r="D474" t="s">
        <v>13</v>
      </c>
      <c r="E474" t="s">
        <v>13</v>
      </c>
      <c r="F474" s="2" t="s">
        <v>1507</v>
      </c>
      <c r="G474" s="2"/>
      <c r="I474" s="2"/>
      <c r="J474" t="str">
        <f>VLOOKUP(A474,UFMT_FORMAT!$A:$C,3,FALSE)</f>
        <v>TPB CBS Default Financial Transaction Response 1210</v>
      </c>
      <c r="K474" s="2" t="s">
        <v>7</v>
      </c>
      <c r="L474" t="str">
        <f t="shared" si="14"/>
        <v>Insert into UFMT_FIELD (FORMAT_ID, FIELD_NO, F_MAC, F_KEY, F_MANDATORY, DESCRIPTION) Values ('70', '103', '0', '0', '0', 'Account identification 2');</v>
      </c>
      <c r="M474" t="str">
        <f t="shared" si="15"/>
        <v>Update UFMT_FIELD SET F_MAC = '0', F_KEY = '0', F_MANDATORY = '0', DESCRIPTION = 'Account identification 2' where FORMAT_ID = '70' AND FIELD_NO = '103';</v>
      </c>
    </row>
    <row r="475" spans="1:13" x14ac:dyDescent="0.35">
      <c r="A475" t="s">
        <v>185</v>
      </c>
      <c r="B475" t="s">
        <v>143</v>
      </c>
      <c r="C475" t="s">
        <v>13</v>
      </c>
      <c r="D475" t="s">
        <v>13</v>
      </c>
      <c r="E475" t="s">
        <v>13</v>
      </c>
      <c r="F475" s="2" t="s">
        <v>1508</v>
      </c>
      <c r="G475" s="2"/>
      <c r="I475" s="2"/>
      <c r="J475" t="str">
        <f>VLOOKUP(A475,UFMT_FORMAT!$A:$C,3,FALSE)</f>
        <v>TPB CBS Default Financial Transaction Response 1210</v>
      </c>
      <c r="K475" s="2" t="s">
        <v>7</v>
      </c>
      <c r="L475" t="str">
        <f t="shared" si="14"/>
        <v>Insert into UFMT_FIELD (FORMAT_ID, FIELD_NO, F_MAC, F_KEY, F_MANDATORY, DESCRIPTION) Values ('70', '123', '0', '0', '0', 'Channel ID');</v>
      </c>
      <c r="M475" t="str">
        <f t="shared" si="15"/>
        <v>Update UFMT_FIELD SET F_MAC = '0', F_KEY = '0', F_MANDATORY = '0', DESCRIPTION = 'Channel ID' where FORMAT_ID = '70' AND FIELD_NO = '123';</v>
      </c>
    </row>
    <row r="476" spans="1:13" x14ac:dyDescent="0.35">
      <c r="A476" t="s">
        <v>185</v>
      </c>
      <c r="B476" t="s">
        <v>810</v>
      </c>
      <c r="C476" t="s">
        <v>13</v>
      </c>
      <c r="D476" t="s">
        <v>13</v>
      </c>
      <c r="E476" t="s">
        <v>13</v>
      </c>
      <c r="F476" s="2" t="s">
        <v>1509</v>
      </c>
      <c r="G476" s="2"/>
      <c r="I476" s="2"/>
      <c r="J476" t="str">
        <f>VLOOKUP(A476,UFMT_FORMAT!$A:$C,3,FALSE)</f>
        <v>TPB CBS Default Financial Transaction Response 1210</v>
      </c>
      <c r="K476" s="2" t="s">
        <v>7</v>
      </c>
      <c r="L476" t="str">
        <f t="shared" si="14"/>
        <v>Insert into UFMT_FIELD (FORMAT_ID, FIELD_NO, F_MAC, F_KEY, F_MANDATORY, DESCRIPTION) Values ('70', '124', '0', '0', '0', 'Terminal type');</v>
      </c>
      <c r="M476" t="str">
        <f t="shared" si="15"/>
        <v>Update UFMT_FIELD SET F_MAC = '0', F_KEY = '0', F_MANDATORY = '0', DESCRIPTION = 'Terminal type' where FORMAT_ID = '70' AND FIELD_NO = '124';</v>
      </c>
    </row>
    <row r="477" spans="1:13" x14ac:dyDescent="0.35">
      <c r="A477" t="s">
        <v>185</v>
      </c>
      <c r="B477" t="s">
        <v>434</v>
      </c>
      <c r="C477" t="s">
        <v>13</v>
      </c>
      <c r="D477" t="s">
        <v>13</v>
      </c>
      <c r="E477" t="s">
        <v>13</v>
      </c>
      <c r="F477" s="2" t="s">
        <v>1510</v>
      </c>
      <c r="G477" s="2"/>
      <c r="I477" s="2"/>
      <c r="J477" t="str">
        <f>VLOOKUP(A477,UFMT_FORMAT!$A:$C,3,FALSE)</f>
        <v>TPB CBS Default Financial Transaction Response 1210</v>
      </c>
      <c r="K477" s="2" t="s">
        <v>7</v>
      </c>
      <c r="L477" t="str">
        <f t="shared" si="14"/>
        <v>Insert into UFMT_FIELD (FORMAT_ID, FIELD_NO, F_MAC, F_KEY, F_MANDATORY, DESCRIPTION) Values ('70', '125', '0', '0', '0', 'Mini statement data 1');</v>
      </c>
      <c r="M477" t="str">
        <f t="shared" si="15"/>
        <v>Update UFMT_FIELD SET F_MAC = '0', F_KEY = '0', F_MANDATORY = '0', DESCRIPTION = 'Mini statement data 1' where FORMAT_ID = '70' AND FIELD_NO = '125';</v>
      </c>
    </row>
    <row r="478" spans="1:13" x14ac:dyDescent="0.35">
      <c r="A478" t="s">
        <v>185</v>
      </c>
      <c r="B478" t="s">
        <v>813</v>
      </c>
      <c r="C478" t="s">
        <v>13</v>
      </c>
      <c r="D478" t="s">
        <v>13</v>
      </c>
      <c r="E478" t="s">
        <v>13</v>
      </c>
      <c r="F478" s="2" t="s">
        <v>1511</v>
      </c>
      <c r="G478" s="2"/>
      <c r="I478" s="2"/>
      <c r="J478" t="str">
        <f>VLOOKUP(A478,UFMT_FORMAT!$A:$C,3,FALSE)</f>
        <v>TPB CBS Default Financial Transaction Response 1210</v>
      </c>
      <c r="K478" s="2" t="s">
        <v>7</v>
      </c>
      <c r="L478" t="str">
        <f t="shared" si="14"/>
        <v>Insert into UFMT_FIELD (FORMAT_ID, FIELD_NO, F_MAC, F_KEY, F_MANDATORY, DESCRIPTION) Values ('70', '126', '0', '0', '0', 'Private field');</v>
      </c>
      <c r="M478" t="str">
        <f t="shared" si="15"/>
        <v>Update UFMT_FIELD SET F_MAC = '0', F_KEY = '0', F_MANDATORY = '0', DESCRIPTION = 'Private field' where FORMAT_ID = '70' AND FIELD_NO = '126';</v>
      </c>
    </row>
    <row r="479" spans="1:13" x14ac:dyDescent="0.35">
      <c r="A479" t="s">
        <v>185</v>
      </c>
      <c r="B479" t="s">
        <v>815</v>
      </c>
      <c r="C479" t="s">
        <v>13</v>
      </c>
      <c r="D479" t="s">
        <v>13</v>
      </c>
      <c r="E479" t="s">
        <v>13</v>
      </c>
      <c r="F479" s="2" t="s">
        <v>1512</v>
      </c>
      <c r="G479" s="2"/>
      <c r="I479" s="2"/>
      <c r="J479" t="str">
        <f>VLOOKUP(A479,UFMT_FORMAT!$A:$C,3,FALSE)</f>
        <v>TPB CBS Default Financial Transaction Response 1210</v>
      </c>
      <c r="K479" s="2" t="s">
        <v>7</v>
      </c>
      <c r="L479" t="str">
        <f t="shared" si="14"/>
        <v>Insert into UFMT_FIELD (FORMAT_ID, FIELD_NO, F_MAC, F_KEY, F_MANDATORY, DESCRIPTION) Values ('70', '127', '0', '0', '0', 'Mini statement data 2');</v>
      </c>
      <c r="M479" t="str">
        <f t="shared" si="15"/>
        <v>Update UFMT_FIELD SET F_MAC = '0', F_KEY = '0', F_MANDATORY = '0', DESCRIPTION = 'Mini statement data 2' where FORMAT_ID = '70' AND FIELD_NO = '127';</v>
      </c>
    </row>
    <row r="480" spans="1:13" x14ac:dyDescent="0.35">
      <c r="A480" t="s">
        <v>191</v>
      </c>
      <c r="B480" t="s">
        <v>15</v>
      </c>
      <c r="C480" t="s">
        <v>13</v>
      </c>
      <c r="D480" t="s">
        <v>12</v>
      </c>
      <c r="E480" t="s">
        <v>12</v>
      </c>
      <c r="F480" s="2" t="s">
        <v>1484</v>
      </c>
      <c r="G480" s="2"/>
      <c r="I480" s="2"/>
      <c r="J480" t="str">
        <f>VLOOKUP(A480,UFMT_FORMAT!$A:$C,3,FALSE)</f>
        <v>TPB CBS Format Message 1200</v>
      </c>
      <c r="K480" s="2" t="s">
        <v>7</v>
      </c>
      <c r="L480" t="str">
        <f t="shared" si="14"/>
        <v>Insert into UFMT_FIELD (FORMAT_ID, FIELD_NO, F_MAC, F_KEY, F_MANDATORY, DESCRIPTION) Values ('72', '2', '0', '1', '1', 'PAN');</v>
      </c>
      <c r="M480" t="str">
        <f t="shared" si="15"/>
        <v>Update UFMT_FIELD SET F_MAC = '0', F_KEY = '1', F_MANDATORY = '1', DESCRIPTION = 'PAN' where FORMAT_ID = '72' AND FIELD_NO = '2';</v>
      </c>
    </row>
    <row r="481" spans="1:13" x14ac:dyDescent="0.35">
      <c r="A481" t="s">
        <v>191</v>
      </c>
      <c r="B481" t="s">
        <v>17</v>
      </c>
      <c r="C481" t="s">
        <v>13</v>
      </c>
      <c r="D481" t="s">
        <v>13</v>
      </c>
      <c r="E481" t="s">
        <v>12</v>
      </c>
      <c r="F481" s="2" t="s">
        <v>1485</v>
      </c>
      <c r="G481" s="2"/>
      <c r="I481" s="2"/>
      <c r="J481" t="str">
        <f>VLOOKUP(A481,UFMT_FORMAT!$A:$C,3,FALSE)</f>
        <v>TPB CBS Format Message 1200</v>
      </c>
      <c r="K481" s="2" t="s">
        <v>7</v>
      </c>
      <c r="L481" t="str">
        <f t="shared" si="14"/>
        <v>Insert into UFMT_FIELD (FORMAT_ID, FIELD_NO, F_MAC, F_KEY, F_MANDATORY, DESCRIPTION) Values ('72', '3', '0', '0', '1', 'Processing Code');</v>
      </c>
      <c r="M481" t="str">
        <f t="shared" si="15"/>
        <v>Update UFMT_FIELD SET F_MAC = '0', F_KEY = '0', F_MANDATORY = '1', DESCRIPTION = 'Processing Code' where FORMAT_ID = '72' AND FIELD_NO = '3';</v>
      </c>
    </row>
    <row r="482" spans="1:13" x14ac:dyDescent="0.35">
      <c r="A482" t="s">
        <v>191</v>
      </c>
      <c r="B482" t="s">
        <v>20</v>
      </c>
      <c r="C482" t="s">
        <v>13</v>
      </c>
      <c r="D482" t="s">
        <v>13</v>
      </c>
      <c r="E482" t="s">
        <v>12</v>
      </c>
      <c r="F482" s="2" t="s">
        <v>1486</v>
      </c>
      <c r="G482" s="2"/>
      <c r="I482" s="2"/>
      <c r="J482" t="str">
        <f>VLOOKUP(A482,UFMT_FORMAT!$A:$C,3,FALSE)</f>
        <v>TPB CBS Format Message 1200</v>
      </c>
      <c r="K482" s="2" t="s">
        <v>7</v>
      </c>
      <c r="L482" t="str">
        <f t="shared" si="14"/>
        <v>Insert into UFMT_FIELD (FORMAT_ID, FIELD_NO, F_MAC, F_KEY, F_MANDATORY, DESCRIPTION) Values ('72', '4', '0', '0', '1', 'Request Amount');</v>
      </c>
      <c r="M482" t="str">
        <f t="shared" si="15"/>
        <v>Update UFMT_FIELD SET F_MAC = '0', F_KEY = '0', F_MANDATORY = '1', DESCRIPTION = 'Request Amount' where FORMAT_ID = '72' AND FIELD_NO = '4';</v>
      </c>
    </row>
    <row r="483" spans="1:13" x14ac:dyDescent="0.35">
      <c r="A483" t="s">
        <v>191</v>
      </c>
      <c r="B483" t="s">
        <v>23</v>
      </c>
      <c r="C483" t="s">
        <v>13</v>
      </c>
      <c r="D483" t="s">
        <v>13</v>
      </c>
      <c r="E483" t="s">
        <v>13</v>
      </c>
      <c r="F483" s="2" t="s">
        <v>1513</v>
      </c>
      <c r="G483" s="2"/>
      <c r="I483" s="2"/>
      <c r="J483" t="str">
        <f>VLOOKUP(A483,UFMT_FORMAT!$A:$C,3,FALSE)</f>
        <v>TPB CBS Format Message 1200</v>
      </c>
      <c r="K483" s="2" t="s">
        <v>7</v>
      </c>
      <c r="L483" t="str">
        <f t="shared" si="14"/>
        <v>Insert into UFMT_FIELD (FORMAT_ID, FIELD_NO, F_MAC, F_KEY, F_MANDATORY, DESCRIPTION) Values ('72', '5', '0', '0', '0', ' Request Amount');</v>
      </c>
      <c r="M483" t="str">
        <f t="shared" si="15"/>
        <v>Update UFMT_FIELD SET F_MAC = '0', F_KEY = '0', F_MANDATORY = '0', DESCRIPTION = ' Request Amount' where FORMAT_ID = '72' AND FIELD_NO = '5';</v>
      </c>
    </row>
    <row r="484" spans="1:13" x14ac:dyDescent="0.35">
      <c r="A484" t="s">
        <v>191</v>
      </c>
      <c r="B484" t="s">
        <v>26</v>
      </c>
      <c r="C484" t="s">
        <v>13</v>
      </c>
      <c r="D484" t="s">
        <v>13</v>
      </c>
      <c r="E484" t="s">
        <v>13</v>
      </c>
      <c r="F484" s="2" t="s">
        <v>1487</v>
      </c>
      <c r="G484" s="2"/>
      <c r="I484" s="2"/>
      <c r="J484" t="str">
        <f>VLOOKUP(A484,UFMT_FORMAT!$A:$C,3,FALSE)</f>
        <v>TPB CBS Format Message 1200</v>
      </c>
      <c r="K484" s="2" t="s">
        <v>7</v>
      </c>
      <c r="L484" t="str">
        <f t="shared" si="14"/>
        <v>Insert into UFMT_FIELD (FORMAT_ID, FIELD_NO, F_MAC, F_KEY, F_MANDATORY, DESCRIPTION) Values ('72', '6', '0', '0', '0', 'BIN Request Amount');</v>
      </c>
      <c r="M484" t="str">
        <f t="shared" si="15"/>
        <v>Update UFMT_FIELD SET F_MAC = '0', F_KEY = '0', F_MANDATORY = '0', DESCRIPTION = 'BIN Request Amount' where FORMAT_ID = '72' AND FIELD_NO = '6';</v>
      </c>
    </row>
    <row r="485" spans="1:13" x14ac:dyDescent="0.35">
      <c r="A485" t="s">
        <v>191</v>
      </c>
      <c r="B485" t="s">
        <v>35</v>
      </c>
      <c r="C485" t="s">
        <v>13</v>
      </c>
      <c r="D485" t="s">
        <v>13</v>
      </c>
      <c r="E485" t="s">
        <v>13</v>
      </c>
      <c r="F485" s="2" t="s">
        <v>1488</v>
      </c>
      <c r="G485" s="2"/>
      <c r="I485" s="2"/>
      <c r="J485" t="str">
        <f>VLOOKUP(A485,UFMT_FORMAT!$A:$C,3,FALSE)</f>
        <v>TPB CBS Format Message 1200</v>
      </c>
      <c r="K485" s="2" t="s">
        <v>7</v>
      </c>
      <c r="L485" t="str">
        <f t="shared" si="14"/>
        <v>Insert into UFMT_FIELD (FORMAT_ID, FIELD_NO, F_MAC, F_KEY, F_MANDATORY, DESCRIPTION) Values ('72', '9', '0', '0', '0', 'Conversion rate, reconciliation');</v>
      </c>
      <c r="M485" t="str">
        <f t="shared" si="15"/>
        <v>Update UFMT_FIELD SET F_MAC = '0', F_KEY = '0', F_MANDATORY = '0', DESCRIPTION = 'Conversion rate, reconciliation' where FORMAT_ID = '72' AND FIELD_NO = '9';</v>
      </c>
    </row>
    <row r="486" spans="1:13" x14ac:dyDescent="0.35">
      <c r="A486" t="s">
        <v>191</v>
      </c>
      <c r="B486" t="s">
        <v>40</v>
      </c>
      <c r="C486" t="s">
        <v>13</v>
      </c>
      <c r="D486" t="s">
        <v>12</v>
      </c>
      <c r="E486" t="s">
        <v>12</v>
      </c>
      <c r="F486" s="2" t="s">
        <v>1489</v>
      </c>
      <c r="G486" s="2"/>
      <c r="I486" s="2"/>
      <c r="J486" t="str">
        <f>VLOOKUP(A486,UFMT_FORMAT!$A:$C,3,FALSE)</f>
        <v>TPB CBS Format Message 1200</v>
      </c>
      <c r="K486" s="2" t="s">
        <v>7</v>
      </c>
      <c r="L486" t="str">
        <f t="shared" si="14"/>
        <v>Insert into UFMT_FIELD (FORMAT_ID, FIELD_NO, F_MAC, F_KEY, F_MANDATORY, DESCRIPTION) Values ('72', '11', '0', '1', '1', 'System Trace Audit Number');</v>
      </c>
      <c r="M486" t="str">
        <f t="shared" si="15"/>
        <v>Update UFMT_FIELD SET F_MAC = '0', F_KEY = '1', F_MANDATORY = '1', DESCRIPTION = 'System Trace Audit Number' where FORMAT_ID = '72' AND FIELD_NO = '11';</v>
      </c>
    </row>
    <row r="487" spans="1:13" x14ac:dyDescent="0.35">
      <c r="A487" t="s">
        <v>191</v>
      </c>
      <c r="B487" t="s">
        <v>42</v>
      </c>
      <c r="C487" t="s">
        <v>13</v>
      </c>
      <c r="D487" t="s">
        <v>12</v>
      </c>
      <c r="E487" t="s">
        <v>12</v>
      </c>
      <c r="F487" s="2" t="s">
        <v>1490</v>
      </c>
      <c r="G487" s="2"/>
      <c r="I487" s="2"/>
      <c r="J487" t="str">
        <f>VLOOKUP(A487,UFMT_FORMAT!$A:$C,3,FALSE)</f>
        <v>TPB CBS Format Message 1200</v>
      </c>
      <c r="K487" s="2" t="s">
        <v>7</v>
      </c>
      <c r="L487" t="str">
        <f t="shared" si="14"/>
        <v>Insert into UFMT_FIELD (FORMAT_ID, FIELD_NO, F_MAC, F_KEY, F_MANDATORY, DESCRIPTION) Values ('72', '12', '0', '1', '1', 'Date and time, local transaction');</v>
      </c>
      <c r="M487" t="str">
        <f t="shared" si="15"/>
        <v>Update UFMT_FIELD SET F_MAC = '0', F_KEY = '1', F_MANDATORY = '1', DESCRIPTION = 'Date and time, local transaction' where FORMAT_ID = '72' AND FIELD_NO = '12';</v>
      </c>
    </row>
    <row r="488" spans="1:13" x14ac:dyDescent="0.35">
      <c r="A488" t="s">
        <v>191</v>
      </c>
      <c r="B488" t="s">
        <v>56</v>
      </c>
      <c r="C488" t="s">
        <v>13</v>
      </c>
      <c r="D488" t="s">
        <v>13</v>
      </c>
      <c r="E488" t="s">
        <v>12</v>
      </c>
      <c r="F488" s="2" t="s">
        <v>1490</v>
      </c>
      <c r="G488" s="2"/>
      <c r="I488" s="2"/>
      <c r="J488" t="str">
        <f>VLOOKUP(A488,UFMT_FORMAT!$A:$C,3,FALSE)</f>
        <v>TPB CBS Format Message 1200</v>
      </c>
      <c r="K488" s="2" t="s">
        <v>7</v>
      </c>
      <c r="L488" t="str">
        <f t="shared" si="14"/>
        <v>Insert into UFMT_FIELD (FORMAT_ID, FIELD_NO, F_MAC, F_KEY, F_MANDATORY, DESCRIPTION) Values ('72', '17', '0', '0', '1', 'Date and time, local transaction');</v>
      </c>
      <c r="M488" t="str">
        <f t="shared" si="15"/>
        <v>Update UFMT_FIELD SET F_MAC = '0', F_KEY = '0', F_MANDATORY = '1', DESCRIPTION = 'Date and time, local transaction' where FORMAT_ID = '72' AND FIELD_NO = '17';</v>
      </c>
    </row>
    <row r="489" spans="1:13" x14ac:dyDescent="0.35">
      <c r="A489" t="s">
        <v>191</v>
      </c>
      <c r="B489" t="s">
        <v>77</v>
      </c>
      <c r="C489" t="s">
        <v>13</v>
      </c>
      <c r="D489" t="s">
        <v>13</v>
      </c>
      <c r="E489" t="s">
        <v>12</v>
      </c>
      <c r="F489" s="2" t="s">
        <v>1491</v>
      </c>
      <c r="G489" s="2"/>
      <c r="I489" s="2"/>
      <c r="J489" t="str">
        <f>VLOOKUP(A489,UFMT_FORMAT!$A:$C,3,FALSE)</f>
        <v>TPB CBS Format Message 1200</v>
      </c>
      <c r="K489" s="2" t="s">
        <v>7</v>
      </c>
      <c r="L489" t="str">
        <f t="shared" si="14"/>
        <v>Insert into UFMT_FIELD (FORMAT_ID, FIELD_NO, F_MAC, F_KEY, F_MANDATORY, DESCRIPTION) Values ('72', '24', '0', '0', '1', 'Function code');</v>
      </c>
      <c r="M489" t="str">
        <f t="shared" si="15"/>
        <v>Update UFMT_FIELD SET F_MAC = '0', F_KEY = '0', F_MANDATORY = '1', DESCRIPTION = 'Function code' where FORMAT_ID = '72' AND FIELD_NO = '24';</v>
      </c>
    </row>
    <row r="490" spans="1:13" x14ac:dyDescent="0.35">
      <c r="A490" t="s">
        <v>191</v>
      </c>
      <c r="B490" t="s">
        <v>98</v>
      </c>
      <c r="C490" t="s">
        <v>13</v>
      </c>
      <c r="D490" t="s">
        <v>13</v>
      </c>
      <c r="E490" t="s">
        <v>12</v>
      </c>
      <c r="F490" s="2" t="s">
        <v>1492</v>
      </c>
      <c r="G490" s="2"/>
      <c r="I490" s="2"/>
      <c r="J490" t="str">
        <f>VLOOKUP(A490,UFMT_FORMAT!$A:$C,3,FALSE)</f>
        <v>TPB CBS Format Message 1200</v>
      </c>
      <c r="K490" s="2" t="s">
        <v>7</v>
      </c>
      <c r="L490" t="str">
        <f t="shared" si="14"/>
        <v>Insert into UFMT_FIELD (FORMAT_ID, FIELD_NO, F_MAC, F_KEY, F_MANDATORY, DESCRIPTION) Values ('72', '32', '0', '0', '1', 'Acquirer institution ID');</v>
      </c>
      <c r="M490" t="str">
        <f t="shared" si="15"/>
        <v>Update UFMT_FIELD SET F_MAC = '0', F_KEY = '0', F_MANDATORY = '1', DESCRIPTION = 'Acquirer institution ID' where FORMAT_ID = '72' AND FIELD_NO = '32';</v>
      </c>
    </row>
    <row r="491" spans="1:13" x14ac:dyDescent="0.35">
      <c r="A491" t="s">
        <v>191</v>
      </c>
      <c r="B491" t="s">
        <v>101</v>
      </c>
      <c r="C491" t="s">
        <v>13</v>
      </c>
      <c r="D491" t="s">
        <v>13</v>
      </c>
      <c r="E491" t="s">
        <v>13</v>
      </c>
      <c r="F491" s="2" t="s">
        <v>1493</v>
      </c>
      <c r="G491" s="2"/>
      <c r="I491" s="2"/>
      <c r="J491" t="str">
        <f>VLOOKUP(A491,UFMT_FORMAT!$A:$C,3,FALSE)</f>
        <v>TPB CBS Format Message 1200</v>
      </c>
      <c r="K491" s="2" t="s">
        <v>7</v>
      </c>
      <c r="L491" t="str">
        <f t="shared" si="14"/>
        <v>Insert into UFMT_FIELD (FORMAT_ID, FIELD_NO, F_MAC, F_KEY, F_MANDATORY, DESCRIPTION) Values ('72', '33', '0', '0', '0', 'Forwarding institution ID');</v>
      </c>
      <c r="M491" t="str">
        <f t="shared" si="15"/>
        <v>Update UFMT_FIELD SET F_MAC = '0', F_KEY = '0', F_MANDATORY = '0', DESCRIPTION = 'Forwarding institution ID' where FORMAT_ID = '72' AND FIELD_NO = '33';</v>
      </c>
    </row>
    <row r="492" spans="1:13" x14ac:dyDescent="0.35">
      <c r="A492" t="s">
        <v>191</v>
      </c>
      <c r="B492" t="s">
        <v>93</v>
      </c>
      <c r="C492" t="s">
        <v>13</v>
      </c>
      <c r="D492" t="s">
        <v>13</v>
      </c>
      <c r="E492" t="s">
        <v>13</v>
      </c>
      <c r="F492" s="2" t="s">
        <v>1494</v>
      </c>
      <c r="G492" s="2"/>
      <c r="I492" s="2"/>
      <c r="J492" t="str">
        <f>VLOOKUP(A492,UFMT_FORMAT!$A:$C,3,FALSE)</f>
        <v>TPB CBS Format Message 1200</v>
      </c>
      <c r="K492" s="2" t="s">
        <v>7</v>
      </c>
      <c r="L492" t="str">
        <f t="shared" si="14"/>
        <v>Insert into UFMT_FIELD (FORMAT_ID, FIELD_NO, F_MAC, F_KEY, F_MANDATORY, DESCRIPTION) Values ('72', '35', '0', '0', '0', 'Track 2 data');</v>
      </c>
      <c r="M492" t="str">
        <f t="shared" si="15"/>
        <v>Update UFMT_FIELD SET F_MAC = '0', F_KEY = '0', F_MANDATORY = '0', DESCRIPTION = 'Track 2 data' where FORMAT_ID = '72' AND FIELD_NO = '35';</v>
      </c>
    </row>
    <row r="493" spans="1:13" x14ac:dyDescent="0.35">
      <c r="A493" t="s">
        <v>191</v>
      </c>
      <c r="B493" t="s">
        <v>99</v>
      </c>
      <c r="C493" t="s">
        <v>13</v>
      </c>
      <c r="D493" t="s">
        <v>13</v>
      </c>
      <c r="E493" t="s">
        <v>12</v>
      </c>
      <c r="F493" s="2" t="s">
        <v>1495</v>
      </c>
      <c r="G493" s="2"/>
      <c r="I493" s="2"/>
      <c r="J493" t="str">
        <f>VLOOKUP(A493,UFMT_FORMAT!$A:$C,3,FALSE)</f>
        <v>TPB CBS Format Message 1200</v>
      </c>
      <c r="K493" s="2" t="s">
        <v>7</v>
      </c>
      <c r="L493" t="str">
        <f t="shared" si="14"/>
        <v>Insert into UFMT_FIELD (FORMAT_ID, FIELD_NO, F_MAC, F_KEY, F_MANDATORY, DESCRIPTION) Values ('72', '37', '0', '0', '1', 'Retrival reference number');</v>
      </c>
      <c r="M493" t="str">
        <f t="shared" si="15"/>
        <v>Update UFMT_FIELD SET F_MAC = '0', F_KEY = '0', F_MANDATORY = '1', DESCRIPTION = 'Retrival reference number' where FORMAT_ID = '72' AND FIELD_NO = '37';</v>
      </c>
    </row>
    <row r="494" spans="1:13" x14ac:dyDescent="0.35">
      <c r="A494" t="s">
        <v>191</v>
      </c>
      <c r="B494" t="s">
        <v>119</v>
      </c>
      <c r="C494" t="s">
        <v>13</v>
      </c>
      <c r="D494" t="s">
        <v>13</v>
      </c>
      <c r="E494" t="s">
        <v>12</v>
      </c>
      <c r="F494" s="2" t="s">
        <v>1498</v>
      </c>
      <c r="G494" s="2"/>
      <c r="I494" s="2"/>
      <c r="J494" t="str">
        <f>VLOOKUP(A494,UFMT_FORMAT!$A:$C,3,FALSE)</f>
        <v>TPB CBS Format Message 1200</v>
      </c>
      <c r="K494" s="2" t="s">
        <v>7</v>
      </c>
      <c r="L494" t="str">
        <f t="shared" si="14"/>
        <v>Insert into UFMT_FIELD (FORMAT_ID, FIELD_NO, F_MAC, F_KEY, F_MANDATORY, DESCRIPTION) Values ('72', '41', '0', '0', '1', 'Card acceptor treminal ID');</v>
      </c>
      <c r="M494" t="str">
        <f t="shared" si="15"/>
        <v>Update UFMT_FIELD SET F_MAC = '0', F_KEY = '0', F_MANDATORY = '1', DESCRIPTION = 'Card acceptor treminal ID' where FORMAT_ID = '72' AND FIELD_NO = '41';</v>
      </c>
    </row>
    <row r="495" spans="1:13" x14ac:dyDescent="0.35">
      <c r="A495" t="s">
        <v>191</v>
      </c>
      <c r="B495" t="s">
        <v>122</v>
      </c>
      <c r="C495" t="s">
        <v>13</v>
      </c>
      <c r="D495" t="s">
        <v>13</v>
      </c>
      <c r="E495" t="s">
        <v>13</v>
      </c>
      <c r="F495" s="2" t="s">
        <v>1499</v>
      </c>
      <c r="G495" s="2"/>
      <c r="I495" s="2"/>
      <c r="J495" t="str">
        <f>VLOOKUP(A495,UFMT_FORMAT!$A:$C,3,FALSE)</f>
        <v>TPB CBS Format Message 1200</v>
      </c>
      <c r="K495" s="2" t="s">
        <v>7</v>
      </c>
      <c r="L495" t="str">
        <f t="shared" si="14"/>
        <v>Insert into UFMT_FIELD (FORMAT_ID, FIELD_NO, F_MAC, F_KEY, F_MANDATORY, DESCRIPTION) Values ('72', '42', '0', '0', '0', 'Card acceptor ID');</v>
      </c>
      <c r="M495" t="str">
        <f t="shared" si="15"/>
        <v>Update UFMT_FIELD SET F_MAC = '0', F_KEY = '0', F_MANDATORY = '0', DESCRIPTION = 'Card acceptor ID' where FORMAT_ID = '72' AND FIELD_NO = '42';</v>
      </c>
    </row>
    <row r="496" spans="1:13" x14ac:dyDescent="0.35">
      <c r="A496" t="s">
        <v>191</v>
      </c>
      <c r="B496" t="s">
        <v>125</v>
      </c>
      <c r="C496" t="s">
        <v>13</v>
      </c>
      <c r="D496" t="s">
        <v>13</v>
      </c>
      <c r="E496" t="s">
        <v>12</v>
      </c>
      <c r="F496" s="2" t="s">
        <v>1500</v>
      </c>
      <c r="G496" s="2"/>
      <c r="I496" s="2"/>
      <c r="J496" t="str">
        <f>VLOOKUP(A496,UFMT_FORMAT!$A:$C,3,FALSE)</f>
        <v>TPB CBS Format Message 1200</v>
      </c>
      <c r="K496" s="2" t="s">
        <v>7</v>
      </c>
      <c r="L496" t="str">
        <f t="shared" si="14"/>
        <v>Insert into UFMT_FIELD (FORMAT_ID, FIELD_NO, F_MAC, F_KEY, F_MANDATORY, DESCRIPTION) Values ('72', '43', '0', '0', '1', 'Card acceptor name/location');</v>
      </c>
      <c r="M496" t="str">
        <f t="shared" si="15"/>
        <v>Update UFMT_FIELD SET F_MAC = '0', F_KEY = '0', F_MANDATORY = '1', DESCRIPTION = 'Card acceptor name/location' where FORMAT_ID = '72' AND FIELD_NO = '43';</v>
      </c>
    </row>
    <row r="497" spans="1:13" x14ac:dyDescent="0.35">
      <c r="A497" t="s">
        <v>191</v>
      </c>
      <c r="B497" t="s">
        <v>45</v>
      </c>
      <c r="C497" t="s">
        <v>13</v>
      </c>
      <c r="D497" t="s">
        <v>13</v>
      </c>
      <c r="E497" t="s">
        <v>13</v>
      </c>
      <c r="F497" s="2" t="s">
        <v>1501</v>
      </c>
      <c r="G497" s="2"/>
      <c r="I497" s="2"/>
      <c r="J497" t="str">
        <f>VLOOKUP(A497,UFMT_FORMAT!$A:$C,3,FALSE)</f>
        <v>TPB CBS Format Message 1200</v>
      </c>
      <c r="K497" s="2" t="s">
        <v>7</v>
      </c>
      <c r="L497" t="str">
        <f t="shared" si="14"/>
        <v>Insert into UFMT_FIELD (FORMAT_ID, FIELD_NO, F_MAC, F_KEY, F_MANDATORY, DESCRIPTION) Values ('72', '46', '0', '0', '0', 'Fee, amount');</v>
      </c>
      <c r="M497" t="str">
        <f t="shared" si="15"/>
        <v>Update UFMT_FIELD SET F_MAC = '0', F_KEY = '0', F_MANDATORY = '0', DESCRIPTION = 'Fee, amount' where FORMAT_ID = '72' AND FIELD_NO = '46';</v>
      </c>
    </row>
    <row r="498" spans="1:13" x14ac:dyDescent="0.35">
      <c r="A498" t="s">
        <v>191</v>
      </c>
      <c r="B498" t="s">
        <v>138</v>
      </c>
      <c r="C498" t="s">
        <v>13</v>
      </c>
      <c r="D498" t="s">
        <v>13</v>
      </c>
      <c r="E498" t="s">
        <v>12</v>
      </c>
      <c r="F498" s="2" t="s">
        <v>1503</v>
      </c>
      <c r="G498" s="2"/>
      <c r="I498" s="2"/>
      <c r="J498" t="str">
        <f>VLOOKUP(A498,UFMT_FORMAT!$A:$C,3,FALSE)</f>
        <v>TPB CBS Format Message 1200</v>
      </c>
      <c r="K498" s="2" t="s">
        <v>7</v>
      </c>
      <c r="L498" t="str">
        <f t="shared" si="14"/>
        <v>Insert into UFMT_FIELD (FORMAT_ID, FIELD_NO, F_MAC, F_KEY, F_MANDATORY, DESCRIPTION) Values ('72', '49', '0', '0', '1', 'Currency code, transaction');</v>
      </c>
      <c r="M498" t="str">
        <f t="shared" si="15"/>
        <v>Update UFMT_FIELD SET F_MAC = '0', F_KEY = '0', F_MANDATORY = '1', DESCRIPTION = 'Currency code, transaction' where FORMAT_ID = '72' AND FIELD_NO = '49';</v>
      </c>
    </row>
    <row r="499" spans="1:13" x14ac:dyDescent="0.35">
      <c r="A499" t="s">
        <v>191</v>
      </c>
      <c r="B499" t="s">
        <v>80</v>
      </c>
      <c r="C499" t="s">
        <v>13</v>
      </c>
      <c r="D499" t="s">
        <v>13</v>
      </c>
      <c r="E499" t="s">
        <v>13</v>
      </c>
      <c r="F499" s="2" t="s">
        <v>1504</v>
      </c>
      <c r="G499" s="2"/>
      <c r="I499" s="2"/>
      <c r="J499" t="str">
        <f>VLOOKUP(A499,UFMT_FORMAT!$A:$C,3,FALSE)</f>
        <v>TPB CBS Format Message 1200</v>
      </c>
      <c r="K499" s="2" t="s">
        <v>7</v>
      </c>
      <c r="L499" t="str">
        <f t="shared" si="14"/>
        <v>Insert into UFMT_FIELD (FORMAT_ID, FIELD_NO, F_MAC, F_KEY, F_MANDATORY, DESCRIPTION) Values ('72', '50', '0', '0', '0', 'Currency code, reconcilliation');</v>
      </c>
      <c r="M499" t="str">
        <f t="shared" si="15"/>
        <v>Update UFMT_FIELD SET F_MAC = '0', F_KEY = '0', F_MANDATORY = '0', DESCRIPTION = 'Currency code, reconcilliation' where FORMAT_ID = '72' AND FIELD_NO = '50';</v>
      </c>
    </row>
    <row r="500" spans="1:13" x14ac:dyDescent="0.35">
      <c r="A500" t="s">
        <v>191</v>
      </c>
      <c r="B500" t="s">
        <v>142</v>
      </c>
      <c r="C500" t="s">
        <v>13</v>
      </c>
      <c r="D500" t="s">
        <v>13</v>
      </c>
      <c r="E500" t="s">
        <v>13</v>
      </c>
      <c r="F500" s="2" t="s">
        <v>1514</v>
      </c>
      <c r="G500" s="2"/>
      <c r="I500" s="2"/>
      <c r="J500" t="str">
        <f>VLOOKUP(A500,UFMT_FORMAT!$A:$C,3,FALSE)</f>
        <v>TPB CBS Format Message 1200</v>
      </c>
      <c r="K500" s="2" t="s">
        <v>7</v>
      </c>
      <c r="L500" t="str">
        <f t="shared" si="14"/>
        <v>Insert into UFMT_FIELD (FORMAT_ID, FIELD_NO, F_MAC, F_KEY, F_MANDATORY, DESCRIPTION) Values ('72', '51', '0', '0', '0', 'BIN Currency code, transaction');</v>
      </c>
      <c r="M500" t="str">
        <f t="shared" si="15"/>
        <v>Update UFMT_FIELD SET F_MAC = '0', F_KEY = '0', F_MANDATORY = '0', DESCRIPTION = 'BIN Currency code, transaction' where FORMAT_ID = '72' AND FIELD_NO = '51';</v>
      </c>
    </row>
    <row r="501" spans="1:13" x14ac:dyDescent="0.35">
      <c r="A501" t="s">
        <v>191</v>
      </c>
      <c r="B501" t="s">
        <v>156</v>
      </c>
      <c r="C501" t="s">
        <v>13</v>
      </c>
      <c r="D501" t="s">
        <v>13</v>
      </c>
      <c r="E501" t="s">
        <v>13</v>
      </c>
      <c r="F501" s="2" t="s">
        <v>1515</v>
      </c>
      <c r="G501" s="2"/>
      <c r="I501" s="2"/>
      <c r="J501" t="str">
        <f>VLOOKUP(A501,UFMT_FORMAT!$A:$C,3,FALSE)</f>
        <v>TPB CBS Format Message 1200</v>
      </c>
      <c r="K501" s="2" t="s">
        <v>7</v>
      </c>
      <c r="L501" t="str">
        <f t="shared" si="14"/>
        <v>Insert into UFMT_FIELD (FORMAT_ID, FIELD_NO, F_MAC, F_KEY, F_MANDATORY, DESCRIPTION) Values ('72', '67', '0', '0', '0', 'Acq_inst');</v>
      </c>
      <c r="M501" t="str">
        <f t="shared" si="15"/>
        <v>Update UFMT_FIELD SET F_MAC = '0', F_KEY = '0', F_MANDATORY = '0', DESCRIPTION = 'Acq_inst' where FORMAT_ID = '72' AND FIELD_NO = '67';</v>
      </c>
    </row>
    <row r="502" spans="1:13" x14ac:dyDescent="0.35">
      <c r="A502" t="s">
        <v>191</v>
      </c>
      <c r="B502" t="s">
        <v>270</v>
      </c>
      <c r="C502" t="s">
        <v>13</v>
      </c>
      <c r="D502" t="s">
        <v>13</v>
      </c>
      <c r="E502" t="s">
        <v>13</v>
      </c>
      <c r="F502" s="2" t="s">
        <v>1506</v>
      </c>
      <c r="G502" s="2"/>
      <c r="I502" s="2"/>
      <c r="J502" t="str">
        <f>VLOOKUP(A502,UFMT_FORMAT!$A:$C,3,FALSE)</f>
        <v>TPB CBS Format Message 1200</v>
      </c>
      <c r="K502" s="2" t="s">
        <v>7</v>
      </c>
      <c r="L502" t="str">
        <f t="shared" si="14"/>
        <v>Insert into UFMT_FIELD (FORMAT_ID, FIELD_NO, F_MAC, F_KEY, F_MANDATORY, DESCRIPTION) Values ('72', '102', '0', '0', '0', 'Account identification 1');</v>
      </c>
      <c r="M502" t="str">
        <f t="shared" si="15"/>
        <v>Update UFMT_FIELD SET F_MAC = '0', F_KEY = '0', F_MANDATORY = '0', DESCRIPTION = 'Account identification 1' where FORMAT_ID = '72' AND FIELD_NO = '102';</v>
      </c>
    </row>
    <row r="503" spans="1:13" x14ac:dyDescent="0.35">
      <c r="A503" t="s">
        <v>191</v>
      </c>
      <c r="B503" t="s">
        <v>778</v>
      </c>
      <c r="C503" t="s">
        <v>13</v>
      </c>
      <c r="D503" t="s">
        <v>13</v>
      </c>
      <c r="E503" t="s">
        <v>13</v>
      </c>
      <c r="F503" s="2" t="s">
        <v>1507</v>
      </c>
      <c r="G503" s="2"/>
      <c r="I503" s="2"/>
      <c r="J503" t="str">
        <f>VLOOKUP(A503,UFMT_FORMAT!$A:$C,3,FALSE)</f>
        <v>TPB CBS Format Message 1200</v>
      </c>
      <c r="K503" s="2" t="s">
        <v>7</v>
      </c>
      <c r="L503" t="str">
        <f t="shared" si="14"/>
        <v>Insert into UFMT_FIELD (FORMAT_ID, FIELD_NO, F_MAC, F_KEY, F_MANDATORY, DESCRIPTION) Values ('72', '103', '0', '0', '0', 'Account identification 2');</v>
      </c>
      <c r="M503" t="str">
        <f t="shared" si="15"/>
        <v>Update UFMT_FIELD SET F_MAC = '0', F_KEY = '0', F_MANDATORY = '0', DESCRIPTION = 'Account identification 2' where FORMAT_ID = '72' AND FIELD_NO = '103';</v>
      </c>
    </row>
    <row r="504" spans="1:13" x14ac:dyDescent="0.35">
      <c r="A504" t="s">
        <v>191</v>
      </c>
      <c r="B504" t="s">
        <v>143</v>
      </c>
      <c r="C504" t="s">
        <v>13</v>
      </c>
      <c r="D504" t="s">
        <v>13</v>
      </c>
      <c r="E504" t="s">
        <v>12</v>
      </c>
      <c r="F504" s="2" t="s">
        <v>1508</v>
      </c>
      <c r="G504" s="2"/>
      <c r="I504" s="2"/>
      <c r="J504" t="str">
        <f>VLOOKUP(A504,UFMT_FORMAT!$A:$C,3,FALSE)</f>
        <v>TPB CBS Format Message 1200</v>
      </c>
      <c r="K504" s="2" t="s">
        <v>7</v>
      </c>
      <c r="L504" t="str">
        <f t="shared" si="14"/>
        <v>Insert into UFMT_FIELD (FORMAT_ID, FIELD_NO, F_MAC, F_KEY, F_MANDATORY, DESCRIPTION) Values ('72', '123', '0', '0', '1', 'Channel ID');</v>
      </c>
      <c r="M504" t="str">
        <f t="shared" si="15"/>
        <v>Update UFMT_FIELD SET F_MAC = '0', F_KEY = '0', F_MANDATORY = '1', DESCRIPTION = 'Channel ID' where FORMAT_ID = '72' AND FIELD_NO = '123';</v>
      </c>
    </row>
    <row r="505" spans="1:13" x14ac:dyDescent="0.35">
      <c r="A505" t="s">
        <v>191</v>
      </c>
      <c r="B505" t="s">
        <v>810</v>
      </c>
      <c r="C505" t="s">
        <v>13</v>
      </c>
      <c r="D505" t="s">
        <v>13</v>
      </c>
      <c r="E505" t="s">
        <v>13</v>
      </c>
      <c r="F505" s="2" t="s">
        <v>1509</v>
      </c>
      <c r="G505" s="2"/>
      <c r="I505" s="2"/>
      <c r="J505" t="str">
        <f>VLOOKUP(A505,UFMT_FORMAT!$A:$C,3,FALSE)</f>
        <v>TPB CBS Format Message 1200</v>
      </c>
      <c r="K505" s="2" t="s">
        <v>7</v>
      </c>
      <c r="L505" t="str">
        <f t="shared" si="14"/>
        <v>Insert into UFMT_FIELD (FORMAT_ID, FIELD_NO, F_MAC, F_KEY, F_MANDATORY, DESCRIPTION) Values ('72', '124', '0', '0', '0', 'Terminal type');</v>
      </c>
      <c r="M505" t="str">
        <f t="shared" si="15"/>
        <v>Update UFMT_FIELD SET F_MAC = '0', F_KEY = '0', F_MANDATORY = '0', DESCRIPTION = 'Terminal type' where FORMAT_ID = '72' AND FIELD_NO = '124';</v>
      </c>
    </row>
    <row r="506" spans="1:13" x14ac:dyDescent="0.35">
      <c r="A506" t="s">
        <v>191</v>
      </c>
      <c r="B506" t="s">
        <v>813</v>
      </c>
      <c r="C506" t="s">
        <v>13</v>
      </c>
      <c r="D506" t="s">
        <v>13</v>
      </c>
      <c r="E506" t="s">
        <v>12</v>
      </c>
      <c r="F506" s="2" t="s">
        <v>1511</v>
      </c>
      <c r="G506" s="2"/>
      <c r="I506" s="2"/>
      <c r="J506" t="str">
        <f>VLOOKUP(A506,UFMT_FORMAT!$A:$C,3,FALSE)</f>
        <v>TPB CBS Format Message 1200</v>
      </c>
      <c r="K506" s="2" t="s">
        <v>7</v>
      </c>
      <c r="L506" t="str">
        <f t="shared" si="14"/>
        <v>Insert into UFMT_FIELD (FORMAT_ID, FIELD_NO, F_MAC, F_KEY, F_MANDATORY, DESCRIPTION) Values ('72', '126', '0', '0', '1', 'Private field');</v>
      </c>
      <c r="M506" t="str">
        <f t="shared" si="15"/>
        <v>Update UFMT_FIELD SET F_MAC = '0', F_KEY = '0', F_MANDATORY = '1', DESCRIPTION = 'Private field' where FORMAT_ID = '72' AND FIELD_NO = '126';</v>
      </c>
    </row>
    <row r="507" spans="1:13" x14ac:dyDescent="0.35">
      <c r="A507" t="s">
        <v>194</v>
      </c>
      <c r="B507" t="s">
        <v>40</v>
      </c>
      <c r="C507" t="s">
        <v>13</v>
      </c>
      <c r="D507" t="s">
        <v>12</v>
      </c>
      <c r="E507" t="s">
        <v>12</v>
      </c>
      <c r="F507" s="2" t="s">
        <v>1489</v>
      </c>
      <c r="G507" s="2"/>
      <c r="I507" s="2"/>
      <c r="J507" t="str">
        <f>VLOOKUP(A507,UFMT_FORMAT!$A:$C,3,FALSE)</f>
        <v>TPB CBS Format message 1804 ECHO Request OUT</v>
      </c>
      <c r="K507" s="2" t="s">
        <v>7</v>
      </c>
      <c r="L507" t="str">
        <f t="shared" si="14"/>
        <v>Insert into UFMT_FIELD (FORMAT_ID, FIELD_NO, F_MAC, F_KEY, F_MANDATORY, DESCRIPTION) Values ('73', '11', '0', '1', '1', 'System Trace Audit Number');</v>
      </c>
      <c r="M507" t="str">
        <f t="shared" si="15"/>
        <v>Update UFMT_FIELD SET F_MAC = '0', F_KEY = '1', F_MANDATORY = '1', DESCRIPTION = 'System Trace Audit Number' where FORMAT_ID = '73' AND FIELD_NO = '11';</v>
      </c>
    </row>
    <row r="508" spans="1:13" x14ac:dyDescent="0.35">
      <c r="A508" t="s">
        <v>194</v>
      </c>
      <c r="B508" t="s">
        <v>42</v>
      </c>
      <c r="C508" t="s">
        <v>13</v>
      </c>
      <c r="D508" t="s">
        <v>12</v>
      </c>
      <c r="E508" t="s">
        <v>12</v>
      </c>
      <c r="F508" s="2" t="s">
        <v>1490</v>
      </c>
      <c r="G508" s="2"/>
      <c r="I508" s="2"/>
      <c r="J508" t="str">
        <f>VLOOKUP(A508,UFMT_FORMAT!$A:$C,3,FALSE)</f>
        <v>TPB CBS Format message 1804 ECHO Request OUT</v>
      </c>
      <c r="K508" s="2" t="s">
        <v>7</v>
      </c>
      <c r="L508" t="str">
        <f t="shared" si="14"/>
        <v>Insert into UFMT_FIELD (FORMAT_ID, FIELD_NO, F_MAC, F_KEY, F_MANDATORY, DESCRIPTION) Values ('73', '12', '0', '1', '1', 'Date and time, local transaction');</v>
      </c>
      <c r="M508" t="str">
        <f t="shared" si="15"/>
        <v>Update UFMT_FIELD SET F_MAC = '0', F_KEY = '1', F_MANDATORY = '1', DESCRIPTION = 'Date and time, local transaction' where FORMAT_ID = '73' AND FIELD_NO = '12';</v>
      </c>
    </row>
    <row r="509" spans="1:13" x14ac:dyDescent="0.35">
      <c r="A509" t="s">
        <v>194</v>
      </c>
      <c r="B509" t="s">
        <v>77</v>
      </c>
      <c r="C509" t="s">
        <v>13</v>
      </c>
      <c r="D509" t="s">
        <v>12</v>
      </c>
      <c r="E509" t="s">
        <v>12</v>
      </c>
      <c r="F509" s="2" t="s">
        <v>1491</v>
      </c>
      <c r="G509" s="2"/>
      <c r="I509" s="2"/>
      <c r="J509" t="str">
        <f>VLOOKUP(A509,UFMT_FORMAT!$A:$C,3,FALSE)</f>
        <v>TPB CBS Format message 1804 ECHO Request OUT</v>
      </c>
      <c r="K509" s="2" t="s">
        <v>7</v>
      </c>
      <c r="L509" t="str">
        <f t="shared" si="14"/>
        <v>Insert into UFMT_FIELD (FORMAT_ID, FIELD_NO, F_MAC, F_KEY, F_MANDATORY, DESCRIPTION) Values ('73', '24', '0', '1', '1', 'Function code');</v>
      </c>
      <c r="M509" t="str">
        <f t="shared" si="15"/>
        <v>Update UFMT_FIELD SET F_MAC = '0', F_KEY = '1', F_MANDATORY = '1', DESCRIPTION = 'Function code' where FORMAT_ID = '73' AND FIELD_NO = '24';</v>
      </c>
    </row>
    <row r="510" spans="1:13" x14ac:dyDescent="0.35">
      <c r="A510" t="s">
        <v>194</v>
      </c>
      <c r="B510" t="s">
        <v>158</v>
      </c>
      <c r="C510" t="s">
        <v>13</v>
      </c>
      <c r="D510" t="s">
        <v>13</v>
      </c>
      <c r="E510" t="s">
        <v>12</v>
      </c>
      <c r="F510" s="2" t="s">
        <v>1538</v>
      </c>
      <c r="G510" s="2"/>
      <c r="I510" s="2"/>
      <c r="J510" t="str">
        <f>VLOOKUP(A510,UFMT_FORMAT!$A:$C,3,FALSE)</f>
        <v>TPB CBS Format message 1804 ECHO Request OUT</v>
      </c>
      <c r="K510" s="2" t="s">
        <v>7</v>
      </c>
      <c r="L510" t="str">
        <f t="shared" si="14"/>
        <v>Insert into UFMT_FIELD (FORMAT_ID, FIELD_NO, F_MAC, F_KEY, F_MANDATORY, DESCRIPTION) Values ('73', '59', '0', '0', '1', 'Transport data');</v>
      </c>
      <c r="M510" t="str">
        <f t="shared" si="15"/>
        <v>Update UFMT_FIELD SET F_MAC = '0', F_KEY = '0', F_MANDATORY = '1', DESCRIPTION = 'Transport data' where FORMAT_ID = '73' AND FIELD_NO = '59';</v>
      </c>
    </row>
    <row r="511" spans="1:13" x14ac:dyDescent="0.35">
      <c r="A511" t="s">
        <v>194</v>
      </c>
      <c r="B511" t="s">
        <v>242</v>
      </c>
      <c r="C511" t="s">
        <v>13</v>
      </c>
      <c r="D511" t="s">
        <v>13</v>
      </c>
      <c r="E511" t="s">
        <v>12</v>
      </c>
      <c r="F511" s="2" t="s">
        <v>1539</v>
      </c>
      <c r="G511" s="2"/>
      <c r="I511" s="2"/>
      <c r="J511" t="str">
        <f>VLOOKUP(A511,UFMT_FORMAT!$A:$C,3,FALSE)</f>
        <v>TPB CBS Format message 1804 ECHO Request OUT</v>
      </c>
      <c r="K511" s="2" t="s">
        <v>7</v>
      </c>
      <c r="L511" t="str">
        <f t="shared" si="14"/>
        <v>Insert into UFMT_FIELD (FORMAT_ID, FIELD_NO, F_MAC, F_KEY, F_MANDATORY, DESCRIPTION) Values ('73', '93', '0', '0', '1', 'Transaction destination');</v>
      </c>
      <c r="M511" t="str">
        <f t="shared" si="15"/>
        <v>Update UFMT_FIELD SET F_MAC = '0', F_KEY = '0', F_MANDATORY = '1', DESCRIPTION = 'Transaction destination' where FORMAT_ID = '73' AND FIELD_NO = '93';</v>
      </c>
    </row>
    <row r="512" spans="1:13" x14ac:dyDescent="0.35">
      <c r="A512" t="s">
        <v>194</v>
      </c>
      <c r="B512" t="s">
        <v>38</v>
      </c>
      <c r="C512" t="s">
        <v>13</v>
      </c>
      <c r="D512" t="s">
        <v>13</v>
      </c>
      <c r="E512" t="s">
        <v>12</v>
      </c>
      <c r="F512" s="2" t="s">
        <v>1540</v>
      </c>
      <c r="G512" s="2"/>
      <c r="I512" s="2"/>
      <c r="J512" t="str">
        <f>VLOOKUP(A512,UFMT_FORMAT!$A:$C,3,FALSE)</f>
        <v>TPB CBS Format message 1804 ECHO Request OUT</v>
      </c>
      <c r="K512" s="2" t="s">
        <v>7</v>
      </c>
      <c r="L512" t="str">
        <f t="shared" si="14"/>
        <v>Insert into UFMT_FIELD (FORMAT_ID, FIELD_NO, F_MAC, F_KEY, F_MANDATORY, DESCRIPTION) Values ('73', '94', '0', '0', '1', 'Transaction originator');</v>
      </c>
      <c r="M512" t="str">
        <f t="shared" si="15"/>
        <v>Update UFMT_FIELD SET F_MAC = '0', F_KEY = '0', F_MANDATORY = '1', DESCRIPTION = 'Transaction originator' where FORMAT_ID = '73' AND FIELD_NO = '94';</v>
      </c>
    </row>
    <row r="513" spans="1:13" x14ac:dyDescent="0.35">
      <c r="A513" t="s">
        <v>194</v>
      </c>
      <c r="B513" t="s">
        <v>143</v>
      </c>
      <c r="C513" t="s">
        <v>13</v>
      </c>
      <c r="D513" t="s">
        <v>13</v>
      </c>
      <c r="E513" t="s">
        <v>12</v>
      </c>
      <c r="F513" s="2" t="s">
        <v>1508</v>
      </c>
      <c r="G513" s="2"/>
      <c r="I513" s="2"/>
      <c r="J513" t="str">
        <f>VLOOKUP(A513,UFMT_FORMAT!$A:$C,3,FALSE)</f>
        <v>TPB CBS Format message 1804 ECHO Request OUT</v>
      </c>
      <c r="K513" s="2" t="s">
        <v>7</v>
      </c>
      <c r="L513" t="str">
        <f t="shared" si="14"/>
        <v>Insert into UFMT_FIELD (FORMAT_ID, FIELD_NO, F_MAC, F_KEY, F_MANDATORY, DESCRIPTION) Values ('73', '123', '0', '0', '1', 'Channel ID');</v>
      </c>
      <c r="M513" t="str">
        <f t="shared" si="15"/>
        <v>Update UFMT_FIELD SET F_MAC = '0', F_KEY = '0', F_MANDATORY = '1', DESCRIPTION = 'Channel ID' where FORMAT_ID = '73' AND FIELD_NO = '123';</v>
      </c>
    </row>
    <row r="514" spans="1:13" x14ac:dyDescent="0.35">
      <c r="A514" t="s">
        <v>194</v>
      </c>
      <c r="B514" t="s">
        <v>813</v>
      </c>
      <c r="C514" t="s">
        <v>13</v>
      </c>
      <c r="D514" t="s">
        <v>13</v>
      </c>
      <c r="E514" t="s">
        <v>12</v>
      </c>
      <c r="F514" s="2" t="s">
        <v>1511</v>
      </c>
      <c r="G514" s="2"/>
      <c r="I514" s="2"/>
      <c r="J514" t="str">
        <f>VLOOKUP(A514,UFMT_FORMAT!$A:$C,3,FALSE)</f>
        <v>TPB CBS Format message 1804 ECHO Request OUT</v>
      </c>
      <c r="K514" s="2" t="s">
        <v>7</v>
      </c>
      <c r="L514" t="str">
        <f t="shared" si="14"/>
        <v>Insert into UFMT_FIELD (FORMAT_ID, FIELD_NO, F_MAC, F_KEY, F_MANDATORY, DESCRIPTION) Values ('73', '126', '0', '0', '1', 'Private field');</v>
      </c>
      <c r="M514" t="str">
        <f t="shared" si="15"/>
        <v>Update UFMT_FIELD SET F_MAC = '0', F_KEY = '0', F_MANDATORY = '1', DESCRIPTION = 'Private field' where FORMAT_ID = '73' AND FIELD_NO = '126';</v>
      </c>
    </row>
    <row r="515" spans="1:13" x14ac:dyDescent="0.35">
      <c r="A515" t="s">
        <v>196</v>
      </c>
      <c r="B515" t="s">
        <v>40</v>
      </c>
      <c r="C515" t="s">
        <v>13</v>
      </c>
      <c r="D515" t="s">
        <v>12</v>
      </c>
      <c r="E515" t="s">
        <v>12</v>
      </c>
      <c r="F515" s="2" t="s">
        <v>1489</v>
      </c>
      <c r="G515" s="2"/>
      <c r="I515" s="2"/>
      <c r="J515" t="str">
        <f>VLOOKUP(A515,UFMT_FORMAT!$A:$C,3,FALSE)</f>
        <v>TPB CBS Format message 1814 ECHO Response IN</v>
      </c>
      <c r="K515" s="2" t="s">
        <v>7</v>
      </c>
      <c r="L515" t="str">
        <f t="shared" si="14"/>
        <v>Insert into UFMT_FIELD (FORMAT_ID, FIELD_NO, F_MAC, F_KEY, F_MANDATORY, DESCRIPTION) Values ('74', '11', '0', '1', '1', 'System Trace Audit Number');</v>
      </c>
      <c r="M515" t="str">
        <f t="shared" si="15"/>
        <v>Update UFMT_FIELD SET F_MAC = '0', F_KEY = '1', F_MANDATORY = '1', DESCRIPTION = 'System Trace Audit Number' where FORMAT_ID = '74' AND FIELD_NO = '11';</v>
      </c>
    </row>
    <row r="516" spans="1:13" x14ac:dyDescent="0.35">
      <c r="A516" t="s">
        <v>196</v>
      </c>
      <c r="B516" t="s">
        <v>42</v>
      </c>
      <c r="C516" t="s">
        <v>13</v>
      </c>
      <c r="D516" t="s">
        <v>12</v>
      </c>
      <c r="E516" t="s">
        <v>12</v>
      </c>
      <c r="F516" s="2" t="s">
        <v>1490</v>
      </c>
      <c r="G516" s="2"/>
      <c r="I516" s="2"/>
      <c r="J516" t="str">
        <f>VLOOKUP(A516,UFMT_FORMAT!$A:$C,3,FALSE)</f>
        <v>TPB CBS Format message 1814 ECHO Response IN</v>
      </c>
      <c r="K516" s="2" t="s">
        <v>7</v>
      </c>
      <c r="L516" t="str">
        <f t="shared" ref="L516:L579" si="16">"Insert into UFMT_FIELD (FORMAT_ID, FIELD_NO, F_MAC, F_KEY, F_MANDATORY, DESCRIPTION) Values ('"&amp;A516&amp;"', '"&amp;B516&amp;"', '"&amp;C516&amp;"', '"&amp;D516&amp;"', '"&amp;E516&amp;"', '"&amp;F516&amp;"');"</f>
        <v>Insert into UFMT_FIELD (FORMAT_ID, FIELD_NO, F_MAC, F_KEY, F_MANDATORY, DESCRIPTION) Values ('74', '12', '0', '1', '1', 'Date and time, local transaction');</v>
      </c>
      <c r="M516" t="str">
        <f t="shared" ref="M516:M579" si="17">"Update UFMT_FIELD SET F_MAC = '"&amp;C516&amp;"', F_KEY = '"&amp;D516&amp;"', F_MANDATORY = '"&amp;E516&amp;"', DESCRIPTION = '"&amp;F516&amp;"' where FORMAT_ID = '"&amp;A516&amp;"' AND FIELD_NO = '"&amp;B516&amp;"';"</f>
        <v>Update UFMT_FIELD SET F_MAC = '0', F_KEY = '1', F_MANDATORY = '1', DESCRIPTION = 'Date and time, local transaction' where FORMAT_ID = '74' AND FIELD_NO = '12';</v>
      </c>
    </row>
    <row r="517" spans="1:13" x14ac:dyDescent="0.35">
      <c r="A517" t="s">
        <v>196</v>
      </c>
      <c r="B517" t="s">
        <v>77</v>
      </c>
      <c r="C517" t="s">
        <v>13</v>
      </c>
      <c r="D517" t="s">
        <v>12</v>
      </c>
      <c r="E517" t="s">
        <v>12</v>
      </c>
      <c r="F517" s="2" t="s">
        <v>1491</v>
      </c>
      <c r="G517" s="2"/>
      <c r="I517" s="2"/>
      <c r="J517" t="str">
        <f>VLOOKUP(A517,UFMT_FORMAT!$A:$C,3,FALSE)</f>
        <v>TPB CBS Format message 1814 ECHO Response IN</v>
      </c>
      <c r="K517" s="2" t="s">
        <v>7</v>
      </c>
      <c r="L517" t="str">
        <f t="shared" si="16"/>
        <v>Insert into UFMT_FIELD (FORMAT_ID, FIELD_NO, F_MAC, F_KEY, F_MANDATORY, DESCRIPTION) Values ('74', '24', '0', '1', '1', 'Function code');</v>
      </c>
      <c r="M517" t="str">
        <f t="shared" si="17"/>
        <v>Update UFMT_FIELD SET F_MAC = '0', F_KEY = '1', F_MANDATORY = '1', DESCRIPTION = 'Function code' where FORMAT_ID = '74' AND FIELD_NO = '24';</v>
      </c>
    </row>
    <row r="518" spans="1:13" x14ac:dyDescent="0.35">
      <c r="A518" t="s">
        <v>196</v>
      </c>
      <c r="B518" t="s">
        <v>102</v>
      </c>
      <c r="C518" t="s">
        <v>13</v>
      </c>
      <c r="D518" t="s">
        <v>13</v>
      </c>
      <c r="E518" t="s">
        <v>12</v>
      </c>
      <c r="F518" s="2" t="s">
        <v>1497</v>
      </c>
      <c r="G518" s="2"/>
      <c r="I518" s="2"/>
      <c r="J518" t="str">
        <f>VLOOKUP(A518,UFMT_FORMAT!$A:$C,3,FALSE)</f>
        <v>TPB CBS Format message 1814 ECHO Response IN</v>
      </c>
      <c r="K518" s="2" t="s">
        <v>7</v>
      </c>
      <c r="L518" t="str">
        <f t="shared" si="16"/>
        <v>Insert into UFMT_FIELD (FORMAT_ID, FIELD_NO, F_MAC, F_KEY, F_MANDATORY, DESCRIPTION) Values ('74', '39', '0', '0', '1', 'Response code');</v>
      </c>
      <c r="M518" t="str">
        <f t="shared" si="17"/>
        <v>Update UFMT_FIELD SET F_MAC = '0', F_KEY = '0', F_MANDATORY = '1', DESCRIPTION = 'Response code' where FORMAT_ID = '74' AND FIELD_NO = '39';</v>
      </c>
    </row>
    <row r="519" spans="1:13" x14ac:dyDescent="0.35">
      <c r="A519" t="s">
        <v>196</v>
      </c>
      <c r="B519" t="s">
        <v>158</v>
      </c>
      <c r="C519" t="s">
        <v>13</v>
      </c>
      <c r="D519" t="s">
        <v>13</v>
      </c>
      <c r="E519" t="s">
        <v>13</v>
      </c>
      <c r="F519" s="2" t="s">
        <v>1538</v>
      </c>
      <c r="G519" s="2"/>
      <c r="I519" s="2"/>
      <c r="J519" t="str">
        <f>VLOOKUP(A519,UFMT_FORMAT!$A:$C,3,FALSE)</f>
        <v>TPB CBS Format message 1814 ECHO Response IN</v>
      </c>
      <c r="K519" s="2" t="s">
        <v>7</v>
      </c>
      <c r="L519" t="str">
        <f t="shared" si="16"/>
        <v>Insert into UFMT_FIELD (FORMAT_ID, FIELD_NO, F_MAC, F_KEY, F_MANDATORY, DESCRIPTION) Values ('74', '59', '0', '0', '0', 'Transport data');</v>
      </c>
      <c r="M519" t="str">
        <f t="shared" si="17"/>
        <v>Update UFMT_FIELD SET F_MAC = '0', F_KEY = '0', F_MANDATORY = '0', DESCRIPTION = 'Transport data' where FORMAT_ID = '74' AND FIELD_NO = '59';</v>
      </c>
    </row>
    <row r="520" spans="1:13" x14ac:dyDescent="0.35">
      <c r="A520" t="s">
        <v>196</v>
      </c>
      <c r="B520" t="s">
        <v>242</v>
      </c>
      <c r="C520" t="s">
        <v>13</v>
      </c>
      <c r="D520" t="s">
        <v>13</v>
      </c>
      <c r="E520" t="s">
        <v>13</v>
      </c>
      <c r="F520" s="2" t="s">
        <v>1539</v>
      </c>
      <c r="G520" s="2"/>
      <c r="I520" s="2"/>
      <c r="J520" t="str">
        <f>VLOOKUP(A520,UFMT_FORMAT!$A:$C,3,FALSE)</f>
        <v>TPB CBS Format message 1814 ECHO Response IN</v>
      </c>
      <c r="K520" s="2" t="s">
        <v>7</v>
      </c>
      <c r="L520" t="str">
        <f t="shared" si="16"/>
        <v>Insert into UFMT_FIELD (FORMAT_ID, FIELD_NO, F_MAC, F_KEY, F_MANDATORY, DESCRIPTION) Values ('74', '93', '0', '0', '0', 'Transaction destination');</v>
      </c>
      <c r="M520" t="str">
        <f t="shared" si="17"/>
        <v>Update UFMT_FIELD SET F_MAC = '0', F_KEY = '0', F_MANDATORY = '0', DESCRIPTION = 'Transaction destination' where FORMAT_ID = '74' AND FIELD_NO = '93';</v>
      </c>
    </row>
    <row r="521" spans="1:13" x14ac:dyDescent="0.35">
      <c r="A521" t="s">
        <v>196</v>
      </c>
      <c r="B521" t="s">
        <v>38</v>
      </c>
      <c r="C521" t="s">
        <v>13</v>
      </c>
      <c r="D521" t="s">
        <v>13</v>
      </c>
      <c r="E521" t="s">
        <v>13</v>
      </c>
      <c r="F521" s="2" t="s">
        <v>1540</v>
      </c>
      <c r="G521" s="2"/>
      <c r="I521" s="2"/>
      <c r="J521" t="str">
        <f>VLOOKUP(A521,UFMT_FORMAT!$A:$C,3,FALSE)</f>
        <v>TPB CBS Format message 1814 ECHO Response IN</v>
      </c>
      <c r="K521" s="2" t="s">
        <v>7</v>
      </c>
      <c r="L521" t="str">
        <f t="shared" si="16"/>
        <v>Insert into UFMT_FIELD (FORMAT_ID, FIELD_NO, F_MAC, F_KEY, F_MANDATORY, DESCRIPTION) Values ('74', '94', '0', '0', '0', 'Transaction originator');</v>
      </c>
      <c r="M521" t="str">
        <f t="shared" si="17"/>
        <v>Update UFMT_FIELD SET F_MAC = '0', F_KEY = '0', F_MANDATORY = '0', DESCRIPTION = 'Transaction originator' where FORMAT_ID = '74' AND FIELD_NO = '94';</v>
      </c>
    </row>
    <row r="522" spans="1:13" x14ac:dyDescent="0.35">
      <c r="A522" t="s">
        <v>196</v>
      </c>
      <c r="B522" t="s">
        <v>143</v>
      </c>
      <c r="C522" t="s">
        <v>13</v>
      </c>
      <c r="D522" t="s">
        <v>13</v>
      </c>
      <c r="E522" t="s">
        <v>12</v>
      </c>
      <c r="F522" s="2" t="s">
        <v>1508</v>
      </c>
      <c r="G522" s="2"/>
      <c r="I522" s="2"/>
      <c r="J522" t="str">
        <f>VLOOKUP(A522,UFMT_FORMAT!$A:$C,3,FALSE)</f>
        <v>TPB CBS Format message 1814 ECHO Response IN</v>
      </c>
      <c r="K522" s="2" t="s">
        <v>7</v>
      </c>
      <c r="L522" t="str">
        <f t="shared" si="16"/>
        <v>Insert into UFMT_FIELD (FORMAT_ID, FIELD_NO, F_MAC, F_KEY, F_MANDATORY, DESCRIPTION) Values ('74', '123', '0', '0', '1', 'Channel ID');</v>
      </c>
      <c r="M522" t="str">
        <f t="shared" si="17"/>
        <v>Update UFMT_FIELD SET F_MAC = '0', F_KEY = '0', F_MANDATORY = '1', DESCRIPTION = 'Channel ID' where FORMAT_ID = '74' AND FIELD_NO = '123';</v>
      </c>
    </row>
    <row r="523" spans="1:13" x14ac:dyDescent="0.35">
      <c r="A523" t="s">
        <v>196</v>
      </c>
      <c r="B523" t="s">
        <v>813</v>
      </c>
      <c r="C523" t="s">
        <v>13</v>
      </c>
      <c r="D523" t="s">
        <v>13</v>
      </c>
      <c r="E523" t="s">
        <v>12</v>
      </c>
      <c r="F523" s="2" t="s">
        <v>1511</v>
      </c>
      <c r="G523" s="2"/>
      <c r="I523" s="2"/>
      <c r="J523" t="str">
        <f>VLOOKUP(A523,UFMT_FORMAT!$A:$C,3,FALSE)</f>
        <v>TPB CBS Format message 1814 ECHO Response IN</v>
      </c>
      <c r="K523" s="2" t="s">
        <v>7</v>
      </c>
      <c r="L523" t="str">
        <f t="shared" si="16"/>
        <v>Insert into UFMT_FIELD (FORMAT_ID, FIELD_NO, F_MAC, F_KEY, F_MANDATORY, DESCRIPTION) Values ('74', '126', '0', '0', '1', 'Private field');</v>
      </c>
      <c r="M523" t="str">
        <f t="shared" si="17"/>
        <v>Update UFMT_FIELD SET F_MAC = '0', F_KEY = '0', F_MANDATORY = '1', DESCRIPTION = 'Private field' where FORMAT_ID = '74' AND FIELD_NO = '126';</v>
      </c>
    </row>
    <row r="524" spans="1:13" x14ac:dyDescent="0.35">
      <c r="A524" t="s">
        <v>57</v>
      </c>
      <c r="B524" t="s">
        <v>40</v>
      </c>
      <c r="C524" t="s">
        <v>13</v>
      </c>
      <c r="D524" t="s">
        <v>12</v>
      </c>
      <c r="E524" t="s">
        <v>12</v>
      </c>
      <c r="F524" s="2" t="s">
        <v>1489</v>
      </c>
      <c r="G524" s="2"/>
      <c r="I524" s="2"/>
      <c r="J524" t="str">
        <f>VLOOKUP(A524,UFMT_FORMAT!$A:$C,3,FALSE)</f>
        <v>TPB CBS Format message 1804 LOGON Request IN</v>
      </c>
      <c r="K524" s="2" t="s">
        <v>7</v>
      </c>
      <c r="L524" t="str">
        <f t="shared" si="16"/>
        <v>Insert into UFMT_FIELD (FORMAT_ID, FIELD_NO, F_MAC, F_KEY, F_MANDATORY, DESCRIPTION) Values ('75', '11', '0', '1', '1', 'System Trace Audit Number');</v>
      </c>
      <c r="M524" t="str">
        <f t="shared" si="17"/>
        <v>Update UFMT_FIELD SET F_MAC = '0', F_KEY = '1', F_MANDATORY = '1', DESCRIPTION = 'System Trace Audit Number' where FORMAT_ID = '75' AND FIELD_NO = '11';</v>
      </c>
    </row>
    <row r="525" spans="1:13" x14ac:dyDescent="0.35">
      <c r="A525" t="s">
        <v>57</v>
      </c>
      <c r="B525" t="s">
        <v>42</v>
      </c>
      <c r="C525" t="s">
        <v>13</v>
      </c>
      <c r="D525" t="s">
        <v>12</v>
      </c>
      <c r="E525" t="s">
        <v>12</v>
      </c>
      <c r="F525" s="2" t="s">
        <v>1490</v>
      </c>
      <c r="G525" s="2"/>
      <c r="I525" s="2"/>
      <c r="J525" t="str">
        <f>VLOOKUP(A525,UFMT_FORMAT!$A:$C,3,FALSE)</f>
        <v>TPB CBS Format message 1804 LOGON Request IN</v>
      </c>
      <c r="K525" s="2" t="s">
        <v>7</v>
      </c>
      <c r="L525" t="str">
        <f t="shared" si="16"/>
        <v>Insert into UFMT_FIELD (FORMAT_ID, FIELD_NO, F_MAC, F_KEY, F_MANDATORY, DESCRIPTION) Values ('75', '12', '0', '1', '1', 'Date and time, local transaction');</v>
      </c>
      <c r="M525" t="str">
        <f t="shared" si="17"/>
        <v>Update UFMT_FIELD SET F_MAC = '0', F_KEY = '1', F_MANDATORY = '1', DESCRIPTION = 'Date and time, local transaction' where FORMAT_ID = '75' AND FIELD_NO = '12';</v>
      </c>
    </row>
    <row r="526" spans="1:13" x14ac:dyDescent="0.35">
      <c r="A526" t="s">
        <v>57</v>
      </c>
      <c r="B526" t="s">
        <v>77</v>
      </c>
      <c r="C526" t="s">
        <v>13</v>
      </c>
      <c r="D526" t="s">
        <v>12</v>
      </c>
      <c r="E526" t="s">
        <v>12</v>
      </c>
      <c r="F526" s="2" t="s">
        <v>1491</v>
      </c>
      <c r="G526" s="2"/>
      <c r="I526" s="2"/>
      <c r="J526" t="str">
        <f>VLOOKUP(A526,UFMT_FORMAT!$A:$C,3,FALSE)</f>
        <v>TPB CBS Format message 1804 LOGON Request IN</v>
      </c>
      <c r="K526" s="2" t="s">
        <v>7</v>
      </c>
      <c r="L526" t="str">
        <f t="shared" si="16"/>
        <v>Insert into UFMT_FIELD (FORMAT_ID, FIELD_NO, F_MAC, F_KEY, F_MANDATORY, DESCRIPTION) Values ('75', '24', '0', '1', '1', 'Function code');</v>
      </c>
      <c r="M526" t="str">
        <f t="shared" si="17"/>
        <v>Update UFMT_FIELD SET F_MAC = '0', F_KEY = '1', F_MANDATORY = '1', DESCRIPTION = 'Function code' where FORMAT_ID = '75' AND FIELD_NO = '24';</v>
      </c>
    </row>
    <row r="527" spans="1:13" x14ac:dyDescent="0.35">
      <c r="A527" t="s">
        <v>57</v>
      </c>
      <c r="B527" t="s">
        <v>102</v>
      </c>
      <c r="C527" t="s">
        <v>13</v>
      </c>
      <c r="D527" t="s">
        <v>13</v>
      </c>
      <c r="E527" t="s">
        <v>13</v>
      </c>
      <c r="F527" s="2" t="s">
        <v>1497</v>
      </c>
      <c r="G527" s="2"/>
      <c r="I527" s="2"/>
      <c r="J527" t="str">
        <f>VLOOKUP(A527,UFMT_FORMAT!$A:$C,3,FALSE)</f>
        <v>TPB CBS Format message 1804 LOGON Request IN</v>
      </c>
      <c r="K527" s="2" t="s">
        <v>7</v>
      </c>
      <c r="L527" t="str">
        <f t="shared" si="16"/>
        <v>Insert into UFMT_FIELD (FORMAT_ID, FIELD_NO, F_MAC, F_KEY, F_MANDATORY, DESCRIPTION) Values ('75', '39', '0', '0', '0', 'Response code');</v>
      </c>
      <c r="M527" t="str">
        <f t="shared" si="17"/>
        <v>Update UFMT_FIELD SET F_MAC = '0', F_KEY = '0', F_MANDATORY = '0', DESCRIPTION = 'Response code' where FORMAT_ID = '75' AND FIELD_NO = '39';</v>
      </c>
    </row>
    <row r="528" spans="1:13" x14ac:dyDescent="0.35">
      <c r="A528" t="s">
        <v>57</v>
      </c>
      <c r="B528" t="s">
        <v>158</v>
      </c>
      <c r="C528" t="s">
        <v>13</v>
      </c>
      <c r="D528" t="s">
        <v>13</v>
      </c>
      <c r="E528" t="s">
        <v>13</v>
      </c>
      <c r="F528" s="2" t="s">
        <v>1538</v>
      </c>
      <c r="G528" s="2"/>
      <c r="I528" s="2"/>
      <c r="J528" t="str">
        <f>VLOOKUP(A528,UFMT_FORMAT!$A:$C,3,FALSE)</f>
        <v>TPB CBS Format message 1804 LOGON Request IN</v>
      </c>
      <c r="K528" s="2" t="s">
        <v>7</v>
      </c>
      <c r="L528" t="str">
        <f t="shared" si="16"/>
        <v>Insert into UFMT_FIELD (FORMAT_ID, FIELD_NO, F_MAC, F_KEY, F_MANDATORY, DESCRIPTION) Values ('75', '59', '0', '0', '0', 'Transport data');</v>
      </c>
      <c r="M528" t="str">
        <f t="shared" si="17"/>
        <v>Update UFMT_FIELD SET F_MAC = '0', F_KEY = '0', F_MANDATORY = '0', DESCRIPTION = 'Transport data' where FORMAT_ID = '75' AND FIELD_NO = '59';</v>
      </c>
    </row>
    <row r="529" spans="1:13" x14ac:dyDescent="0.35">
      <c r="A529" t="s">
        <v>57</v>
      </c>
      <c r="B529" t="s">
        <v>242</v>
      </c>
      <c r="C529" t="s">
        <v>13</v>
      </c>
      <c r="D529" t="s">
        <v>13</v>
      </c>
      <c r="E529" t="s">
        <v>13</v>
      </c>
      <c r="F529" s="2" t="s">
        <v>1539</v>
      </c>
      <c r="G529" s="2"/>
      <c r="I529" s="2"/>
      <c r="J529" t="str">
        <f>VLOOKUP(A529,UFMT_FORMAT!$A:$C,3,FALSE)</f>
        <v>TPB CBS Format message 1804 LOGON Request IN</v>
      </c>
      <c r="K529" s="2" t="s">
        <v>7</v>
      </c>
      <c r="L529" t="str">
        <f t="shared" si="16"/>
        <v>Insert into UFMT_FIELD (FORMAT_ID, FIELD_NO, F_MAC, F_KEY, F_MANDATORY, DESCRIPTION) Values ('75', '93', '0', '0', '0', 'Transaction destination');</v>
      </c>
      <c r="M529" t="str">
        <f t="shared" si="17"/>
        <v>Update UFMT_FIELD SET F_MAC = '0', F_KEY = '0', F_MANDATORY = '0', DESCRIPTION = 'Transaction destination' where FORMAT_ID = '75' AND FIELD_NO = '93';</v>
      </c>
    </row>
    <row r="530" spans="1:13" x14ac:dyDescent="0.35">
      <c r="A530" t="s">
        <v>57</v>
      </c>
      <c r="B530" t="s">
        <v>38</v>
      </c>
      <c r="C530" t="s">
        <v>13</v>
      </c>
      <c r="D530" t="s">
        <v>13</v>
      </c>
      <c r="E530" t="s">
        <v>13</v>
      </c>
      <c r="F530" s="2" t="s">
        <v>1540</v>
      </c>
      <c r="G530" s="2"/>
      <c r="I530" s="2"/>
      <c r="J530" t="str">
        <f>VLOOKUP(A530,UFMT_FORMAT!$A:$C,3,FALSE)</f>
        <v>TPB CBS Format message 1804 LOGON Request IN</v>
      </c>
      <c r="K530" s="2" t="s">
        <v>7</v>
      </c>
      <c r="L530" t="str">
        <f t="shared" si="16"/>
        <v>Insert into UFMT_FIELD (FORMAT_ID, FIELD_NO, F_MAC, F_KEY, F_MANDATORY, DESCRIPTION) Values ('75', '94', '0', '0', '0', 'Transaction originator');</v>
      </c>
      <c r="M530" t="str">
        <f t="shared" si="17"/>
        <v>Update UFMT_FIELD SET F_MAC = '0', F_KEY = '0', F_MANDATORY = '0', DESCRIPTION = 'Transaction originator' where FORMAT_ID = '75' AND FIELD_NO = '94';</v>
      </c>
    </row>
    <row r="531" spans="1:13" x14ac:dyDescent="0.35">
      <c r="A531" t="s">
        <v>57</v>
      </c>
      <c r="B531" t="s">
        <v>143</v>
      </c>
      <c r="C531" t="s">
        <v>13</v>
      </c>
      <c r="D531" t="s">
        <v>13</v>
      </c>
      <c r="E531" t="s">
        <v>12</v>
      </c>
      <c r="F531" s="2" t="s">
        <v>1508</v>
      </c>
      <c r="G531" s="2"/>
      <c r="I531" s="2"/>
      <c r="J531" t="str">
        <f>VLOOKUP(A531,UFMT_FORMAT!$A:$C,3,FALSE)</f>
        <v>TPB CBS Format message 1804 LOGON Request IN</v>
      </c>
      <c r="K531" s="2" t="s">
        <v>7</v>
      </c>
      <c r="L531" t="str">
        <f t="shared" si="16"/>
        <v>Insert into UFMT_FIELD (FORMAT_ID, FIELD_NO, F_MAC, F_KEY, F_MANDATORY, DESCRIPTION) Values ('75', '123', '0', '0', '1', 'Channel ID');</v>
      </c>
      <c r="M531" t="str">
        <f t="shared" si="17"/>
        <v>Update UFMT_FIELD SET F_MAC = '0', F_KEY = '0', F_MANDATORY = '1', DESCRIPTION = 'Channel ID' where FORMAT_ID = '75' AND FIELD_NO = '123';</v>
      </c>
    </row>
    <row r="532" spans="1:13" x14ac:dyDescent="0.35">
      <c r="A532" t="s">
        <v>57</v>
      </c>
      <c r="B532" t="s">
        <v>813</v>
      </c>
      <c r="C532" t="s">
        <v>13</v>
      </c>
      <c r="D532" t="s">
        <v>13</v>
      </c>
      <c r="E532" t="s">
        <v>12</v>
      </c>
      <c r="F532" s="2" t="s">
        <v>1511</v>
      </c>
      <c r="G532" s="2"/>
      <c r="I532" s="2"/>
      <c r="J532" t="str">
        <f>VLOOKUP(A532,UFMT_FORMAT!$A:$C,3,FALSE)</f>
        <v>TPB CBS Format message 1804 LOGON Request IN</v>
      </c>
      <c r="K532" s="2" t="s">
        <v>7</v>
      </c>
      <c r="L532" t="str">
        <f t="shared" si="16"/>
        <v>Insert into UFMT_FIELD (FORMAT_ID, FIELD_NO, F_MAC, F_KEY, F_MANDATORY, DESCRIPTION) Values ('75', '126', '0', '0', '1', 'Private field');</v>
      </c>
      <c r="M532" t="str">
        <f t="shared" si="17"/>
        <v>Update UFMT_FIELD SET F_MAC = '0', F_KEY = '0', F_MANDATORY = '1', DESCRIPTION = 'Private field' where FORMAT_ID = '75' AND FIELD_NO = '126';</v>
      </c>
    </row>
    <row r="533" spans="1:13" x14ac:dyDescent="0.35">
      <c r="A533" t="s">
        <v>199</v>
      </c>
      <c r="B533" t="s">
        <v>40</v>
      </c>
      <c r="C533" t="s">
        <v>13</v>
      </c>
      <c r="D533" t="s">
        <v>12</v>
      </c>
      <c r="E533" t="s">
        <v>12</v>
      </c>
      <c r="F533" s="2" t="s">
        <v>1489</v>
      </c>
      <c r="G533" s="2"/>
      <c r="I533" s="2"/>
      <c r="J533" t="str">
        <f>VLOOKUP(A533,UFMT_FORMAT!$A:$C,3,FALSE)</f>
        <v>TPB CBS Format message 1814 LOGON Response OUT</v>
      </c>
      <c r="K533" s="2" t="s">
        <v>7</v>
      </c>
      <c r="L533" t="str">
        <f t="shared" si="16"/>
        <v>Insert into UFMT_FIELD (FORMAT_ID, FIELD_NO, F_MAC, F_KEY, F_MANDATORY, DESCRIPTION) Values ('76', '11', '0', '1', '1', 'System Trace Audit Number');</v>
      </c>
      <c r="M533" t="str">
        <f t="shared" si="17"/>
        <v>Update UFMT_FIELD SET F_MAC = '0', F_KEY = '1', F_MANDATORY = '1', DESCRIPTION = 'System Trace Audit Number' where FORMAT_ID = '76' AND FIELD_NO = '11';</v>
      </c>
    </row>
    <row r="534" spans="1:13" x14ac:dyDescent="0.35">
      <c r="A534" t="s">
        <v>199</v>
      </c>
      <c r="B534" t="s">
        <v>42</v>
      </c>
      <c r="C534" t="s">
        <v>13</v>
      </c>
      <c r="D534" t="s">
        <v>12</v>
      </c>
      <c r="E534" t="s">
        <v>12</v>
      </c>
      <c r="F534" s="2" t="s">
        <v>1490</v>
      </c>
      <c r="G534" s="2"/>
      <c r="I534" s="2"/>
      <c r="J534" t="str">
        <f>VLOOKUP(A534,UFMT_FORMAT!$A:$C,3,FALSE)</f>
        <v>TPB CBS Format message 1814 LOGON Response OUT</v>
      </c>
      <c r="K534" s="2" t="s">
        <v>7</v>
      </c>
      <c r="L534" t="str">
        <f t="shared" si="16"/>
        <v>Insert into UFMT_FIELD (FORMAT_ID, FIELD_NO, F_MAC, F_KEY, F_MANDATORY, DESCRIPTION) Values ('76', '12', '0', '1', '1', 'Date and time, local transaction');</v>
      </c>
      <c r="M534" t="str">
        <f t="shared" si="17"/>
        <v>Update UFMT_FIELD SET F_MAC = '0', F_KEY = '1', F_MANDATORY = '1', DESCRIPTION = 'Date and time, local transaction' where FORMAT_ID = '76' AND FIELD_NO = '12';</v>
      </c>
    </row>
    <row r="535" spans="1:13" x14ac:dyDescent="0.35">
      <c r="A535" t="s">
        <v>199</v>
      </c>
      <c r="B535" t="s">
        <v>77</v>
      </c>
      <c r="C535" t="s">
        <v>13</v>
      </c>
      <c r="D535" t="s">
        <v>12</v>
      </c>
      <c r="E535" t="s">
        <v>12</v>
      </c>
      <c r="F535" s="2" t="s">
        <v>1491</v>
      </c>
      <c r="G535" s="2"/>
      <c r="I535" s="2"/>
      <c r="J535" t="str">
        <f>VLOOKUP(A535,UFMT_FORMAT!$A:$C,3,FALSE)</f>
        <v>TPB CBS Format message 1814 LOGON Response OUT</v>
      </c>
      <c r="K535" s="2" t="s">
        <v>7</v>
      </c>
      <c r="L535" t="str">
        <f t="shared" si="16"/>
        <v>Insert into UFMT_FIELD (FORMAT_ID, FIELD_NO, F_MAC, F_KEY, F_MANDATORY, DESCRIPTION) Values ('76', '24', '0', '1', '1', 'Function code');</v>
      </c>
      <c r="M535" t="str">
        <f t="shared" si="17"/>
        <v>Update UFMT_FIELD SET F_MAC = '0', F_KEY = '1', F_MANDATORY = '1', DESCRIPTION = 'Function code' where FORMAT_ID = '76' AND FIELD_NO = '24';</v>
      </c>
    </row>
    <row r="536" spans="1:13" x14ac:dyDescent="0.35">
      <c r="A536" t="s">
        <v>199</v>
      </c>
      <c r="B536" t="s">
        <v>102</v>
      </c>
      <c r="C536" t="s">
        <v>13</v>
      </c>
      <c r="D536" t="s">
        <v>13</v>
      </c>
      <c r="E536" t="s">
        <v>13</v>
      </c>
      <c r="F536" s="2" t="s">
        <v>1497</v>
      </c>
      <c r="G536" s="2"/>
      <c r="I536" s="2"/>
      <c r="J536" t="str">
        <f>VLOOKUP(A536,UFMT_FORMAT!$A:$C,3,FALSE)</f>
        <v>TPB CBS Format message 1814 LOGON Response OUT</v>
      </c>
      <c r="K536" s="2" t="s">
        <v>7</v>
      </c>
      <c r="L536" t="str">
        <f t="shared" si="16"/>
        <v>Insert into UFMT_FIELD (FORMAT_ID, FIELD_NO, F_MAC, F_KEY, F_MANDATORY, DESCRIPTION) Values ('76', '39', '0', '0', '0', 'Response code');</v>
      </c>
      <c r="M536" t="str">
        <f t="shared" si="17"/>
        <v>Update UFMT_FIELD SET F_MAC = '0', F_KEY = '0', F_MANDATORY = '0', DESCRIPTION = 'Response code' where FORMAT_ID = '76' AND FIELD_NO = '39';</v>
      </c>
    </row>
    <row r="537" spans="1:13" x14ac:dyDescent="0.35">
      <c r="A537" t="s">
        <v>199</v>
      </c>
      <c r="B537" t="s">
        <v>158</v>
      </c>
      <c r="C537" t="s">
        <v>13</v>
      </c>
      <c r="D537" t="s">
        <v>13</v>
      </c>
      <c r="E537" t="s">
        <v>13</v>
      </c>
      <c r="F537" s="2" t="s">
        <v>1538</v>
      </c>
      <c r="G537" s="2"/>
      <c r="I537" s="2"/>
      <c r="J537" t="str">
        <f>VLOOKUP(A537,UFMT_FORMAT!$A:$C,3,FALSE)</f>
        <v>TPB CBS Format message 1814 LOGON Response OUT</v>
      </c>
      <c r="K537" s="2" t="s">
        <v>7</v>
      </c>
      <c r="L537" t="str">
        <f t="shared" si="16"/>
        <v>Insert into UFMT_FIELD (FORMAT_ID, FIELD_NO, F_MAC, F_KEY, F_MANDATORY, DESCRIPTION) Values ('76', '59', '0', '0', '0', 'Transport data');</v>
      </c>
      <c r="M537" t="str">
        <f t="shared" si="17"/>
        <v>Update UFMT_FIELD SET F_MAC = '0', F_KEY = '0', F_MANDATORY = '0', DESCRIPTION = 'Transport data' where FORMAT_ID = '76' AND FIELD_NO = '59';</v>
      </c>
    </row>
    <row r="538" spans="1:13" x14ac:dyDescent="0.35">
      <c r="A538" t="s">
        <v>199</v>
      </c>
      <c r="B538" t="s">
        <v>242</v>
      </c>
      <c r="C538" t="s">
        <v>13</v>
      </c>
      <c r="D538" t="s">
        <v>13</v>
      </c>
      <c r="E538" t="s">
        <v>13</v>
      </c>
      <c r="F538" s="2" t="s">
        <v>1539</v>
      </c>
      <c r="G538" s="2"/>
      <c r="I538" s="2"/>
      <c r="J538" t="str">
        <f>VLOOKUP(A538,UFMT_FORMAT!$A:$C,3,FALSE)</f>
        <v>TPB CBS Format message 1814 LOGON Response OUT</v>
      </c>
      <c r="K538" s="2" t="s">
        <v>7</v>
      </c>
      <c r="L538" t="str">
        <f t="shared" si="16"/>
        <v>Insert into UFMT_FIELD (FORMAT_ID, FIELD_NO, F_MAC, F_KEY, F_MANDATORY, DESCRIPTION) Values ('76', '93', '0', '0', '0', 'Transaction destination');</v>
      </c>
      <c r="M538" t="str">
        <f t="shared" si="17"/>
        <v>Update UFMT_FIELD SET F_MAC = '0', F_KEY = '0', F_MANDATORY = '0', DESCRIPTION = 'Transaction destination' where FORMAT_ID = '76' AND FIELD_NO = '93';</v>
      </c>
    </row>
    <row r="539" spans="1:13" x14ac:dyDescent="0.35">
      <c r="A539" t="s">
        <v>199</v>
      </c>
      <c r="B539" t="s">
        <v>38</v>
      </c>
      <c r="C539" t="s">
        <v>13</v>
      </c>
      <c r="D539" t="s">
        <v>13</v>
      </c>
      <c r="E539" t="s">
        <v>13</v>
      </c>
      <c r="F539" s="2" t="s">
        <v>1540</v>
      </c>
      <c r="G539" s="2"/>
      <c r="I539" s="2"/>
      <c r="J539" t="str">
        <f>VLOOKUP(A539,UFMT_FORMAT!$A:$C,3,FALSE)</f>
        <v>TPB CBS Format message 1814 LOGON Response OUT</v>
      </c>
      <c r="K539" s="2" t="s">
        <v>7</v>
      </c>
      <c r="L539" t="str">
        <f t="shared" si="16"/>
        <v>Insert into UFMT_FIELD (FORMAT_ID, FIELD_NO, F_MAC, F_KEY, F_MANDATORY, DESCRIPTION) Values ('76', '94', '0', '0', '0', 'Transaction originator');</v>
      </c>
      <c r="M539" t="str">
        <f t="shared" si="17"/>
        <v>Update UFMT_FIELD SET F_MAC = '0', F_KEY = '0', F_MANDATORY = '0', DESCRIPTION = 'Transaction originator' where FORMAT_ID = '76' AND FIELD_NO = '94';</v>
      </c>
    </row>
    <row r="540" spans="1:13" x14ac:dyDescent="0.35">
      <c r="A540" t="s">
        <v>199</v>
      </c>
      <c r="B540" t="s">
        <v>143</v>
      </c>
      <c r="C540" t="s">
        <v>13</v>
      </c>
      <c r="D540" t="s">
        <v>13</v>
      </c>
      <c r="E540" t="s">
        <v>12</v>
      </c>
      <c r="F540" s="2" t="s">
        <v>1508</v>
      </c>
      <c r="G540" s="2"/>
      <c r="I540" s="2"/>
      <c r="J540" t="str">
        <f>VLOOKUP(A540,UFMT_FORMAT!$A:$C,3,FALSE)</f>
        <v>TPB CBS Format message 1814 LOGON Response OUT</v>
      </c>
      <c r="K540" s="2" t="s">
        <v>7</v>
      </c>
      <c r="L540" t="str">
        <f t="shared" si="16"/>
        <v>Insert into UFMT_FIELD (FORMAT_ID, FIELD_NO, F_MAC, F_KEY, F_MANDATORY, DESCRIPTION) Values ('76', '123', '0', '0', '1', 'Channel ID');</v>
      </c>
      <c r="M540" t="str">
        <f t="shared" si="17"/>
        <v>Update UFMT_FIELD SET F_MAC = '0', F_KEY = '0', F_MANDATORY = '1', DESCRIPTION = 'Channel ID' where FORMAT_ID = '76' AND FIELD_NO = '123';</v>
      </c>
    </row>
    <row r="541" spans="1:13" x14ac:dyDescent="0.35">
      <c r="A541" t="s">
        <v>199</v>
      </c>
      <c r="B541" t="s">
        <v>813</v>
      </c>
      <c r="C541" t="s">
        <v>13</v>
      </c>
      <c r="D541" t="s">
        <v>13</v>
      </c>
      <c r="E541" t="s">
        <v>12</v>
      </c>
      <c r="F541" s="2" t="s">
        <v>1511</v>
      </c>
      <c r="G541" s="2"/>
      <c r="I541" s="2"/>
      <c r="J541" t="str">
        <f>VLOOKUP(A541,UFMT_FORMAT!$A:$C,3,FALSE)</f>
        <v>TPB CBS Format message 1814 LOGON Response OUT</v>
      </c>
      <c r="K541" s="2" t="s">
        <v>7</v>
      </c>
      <c r="L541" t="str">
        <f t="shared" si="16"/>
        <v>Insert into UFMT_FIELD (FORMAT_ID, FIELD_NO, F_MAC, F_KEY, F_MANDATORY, DESCRIPTION) Values ('76', '126', '0', '0', '1', 'Private field');</v>
      </c>
      <c r="M541" t="str">
        <f t="shared" si="17"/>
        <v>Update UFMT_FIELD SET F_MAC = '0', F_KEY = '0', F_MANDATORY = '1', DESCRIPTION = 'Private field' where FORMAT_ID = '76' AND FIELD_NO = '126';</v>
      </c>
    </row>
    <row r="542" spans="1:13" x14ac:dyDescent="0.35">
      <c r="A542" t="s">
        <v>202</v>
      </c>
      <c r="B542" t="s">
        <v>15</v>
      </c>
      <c r="C542" t="s">
        <v>13</v>
      </c>
      <c r="D542" t="s">
        <v>12</v>
      </c>
      <c r="E542" t="s">
        <v>12</v>
      </c>
      <c r="F542" s="2" t="s">
        <v>1484</v>
      </c>
      <c r="G542" s="2"/>
      <c r="I542" s="2"/>
      <c r="J542" t="str">
        <f>VLOOKUP(A542,UFMT_FORMAT!$A:$C,3,FALSE)</f>
        <v>TPB CBS Format message  Response 1210 BI</v>
      </c>
      <c r="K542" s="2" t="s">
        <v>7</v>
      </c>
      <c r="L542" t="str">
        <f t="shared" si="16"/>
        <v>Insert into UFMT_FIELD (FORMAT_ID, FIELD_NO, F_MAC, F_KEY, F_MANDATORY, DESCRIPTION) Values ('77', '2', '0', '1', '1', 'PAN');</v>
      </c>
      <c r="M542" t="str">
        <f t="shared" si="17"/>
        <v>Update UFMT_FIELD SET F_MAC = '0', F_KEY = '1', F_MANDATORY = '1', DESCRIPTION = 'PAN' where FORMAT_ID = '77' AND FIELD_NO = '2';</v>
      </c>
    </row>
    <row r="543" spans="1:13" x14ac:dyDescent="0.35">
      <c r="A543" t="s">
        <v>202</v>
      </c>
      <c r="B543" t="s">
        <v>17</v>
      </c>
      <c r="C543" t="s">
        <v>13</v>
      </c>
      <c r="D543" t="s">
        <v>13</v>
      </c>
      <c r="E543" t="s">
        <v>12</v>
      </c>
      <c r="F543" s="2" t="s">
        <v>1485</v>
      </c>
      <c r="G543" s="2"/>
      <c r="I543" s="2"/>
      <c r="J543" t="str">
        <f>VLOOKUP(A543,UFMT_FORMAT!$A:$C,3,FALSE)</f>
        <v>TPB CBS Format message  Response 1210 BI</v>
      </c>
      <c r="K543" s="2" t="s">
        <v>7</v>
      </c>
      <c r="L543" t="str">
        <f t="shared" si="16"/>
        <v>Insert into UFMT_FIELD (FORMAT_ID, FIELD_NO, F_MAC, F_KEY, F_MANDATORY, DESCRIPTION) Values ('77', '3', '0', '0', '1', 'Processing Code');</v>
      </c>
      <c r="M543" t="str">
        <f t="shared" si="17"/>
        <v>Update UFMT_FIELD SET F_MAC = '0', F_KEY = '0', F_MANDATORY = '1', DESCRIPTION = 'Processing Code' where FORMAT_ID = '77' AND FIELD_NO = '3';</v>
      </c>
    </row>
    <row r="544" spans="1:13" x14ac:dyDescent="0.35">
      <c r="A544" t="s">
        <v>202</v>
      </c>
      <c r="B544" t="s">
        <v>20</v>
      </c>
      <c r="C544" t="s">
        <v>13</v>
      </c>
      <c r="D544" t="s">
        <v>13</v>
      </c>
      <c r="E544" t="s">
        <v>13</v>
      </c>
      <c r="F544" s="2" t="s">
        <v>1486</v>
      </c>
      <c r="G544" s="2"/>
      <c r="I544" s="2"/>
      <c r="J544" t="str">
        <f>VLOOKUP(A544,UFMT_FORMAT!$A:$C,3,FALSE)</f>
        <v>TPB CBS Format message  Response 1210 BI</v>
      </c>
      <c r="K544" s="2" t="s">
        <v>7</v>
      </c>
      <c r="L544" t="str">
        <f t="shared" si="16"/>
        <v>Insert into UFMT_FIELD (FORMAT_ID, FIELD_NO, F_MAC, F_KEY, F_MANDATORY, DESCRIPTION) Values ('77', '4', '0', '0', '0', 'Request Amount');</v>
      </c>
      <c r="M544" t="str">
        <f t="shared" si="17"/>
        <v>Update UFMT_FIELD SET F_MAC = '0', F_KEY = '0', F_MANDATORY = '0', DESCRIPTION = 'Request Amount' where FORMAT_ID = '77' AND FIELD_NO = '4';</v>
      </c>
    </row>
    <row r="545" spans="1:13" x14ac:dyDescent="0.35">
      <c r="A545" t="s">
        <v>202</v>
      </c>
      <c r="B545" t="s">
        <v>23</v>
      </c>
      <c r="C545" t="s">
        <v>13</v>
      </c>
      <c r="D545" t="s">
        <v>13</v>
      </c>
      <c r="E545" t="s">
        <v>13</v>
      </c>
      <c r="F545" s="2" t="s">
        <v>1516</v>
      </c>
      <c r="G545" s="2"/>
      <c r="I545" s="2"/>
      <c r="J545" t="str">
        <f>VLOOKUP(A545,UFMT_FORMAT!$A:$C,3,FALSE)</f>
        <v>TPB CBS Format message  Response 1210 BI</v>
      </c>
      <c r="K545" s="2" t="s">
        <v>7</v>
      </c>
      <c r="L545" t="str">
        <f t="shared" si="16"/>
        <v>Insert into UFMT_FIELD (FORMAT_ID, FIELD_NO, F_MAC, F_KEY, F_MANDATORY, DESCRIPTION) Values ('77', '5', '0', '0', '0', 'Settlement Amount');</v>
      </c>
      <c r="M545" t="str">
        <f t="shared" si="17"/>
        <v>Update UFMT_FIELD SET F_MAC = '0', F_KEY = '0', F_MANDATORY = '0', DESCRIPTION = 'Settlement Amount' where FORMAT_ID = '77' AND FIELD_NO = '5';</v>
      </c>
    </row>
    <row r="546" spans="1:13" x14ac:dyDescent="0.35">
      <c r="A546" t="s">
        <v>202</v>
      </c>
      <c r="B546" t="s">
        <v>26</v>
      </c>
      <c r="C546" t="s">
        <v>13</v>
      </c>
      <c r="D546" t="s">
        <v>13</v>
      </c>
      <c r="E546" t="s">
        <v>13</v>
      </c>
      <c r="F546" s="2" t="s">
        <v>1487</v>
      </c>
      <c r="G546" s="2"/>
      <c r="I546" s="2"/>
      <c r="J546" t="str">
        <f>VLOOKUP(A546,UFMT_FORMAT!$A:$C,3,FALSE)</f>
        <v>TPB CBS Format message  Response 1210 BI</v>
      </c>
      <c r="K546" s="2" t="s">
        <v>7</v>
      </c>
      <c r="L546" t="str">
        <f t="shared" si="16"/>
        <v>Insert into UFMT_FIELD (FORMAT_ID, FIELD_NO, F_MAC, F_KEY, F_MANDATORY, DESCRIPTION) Values ('77', '6', '0', '0', '0', 'BIN Request Amount');</v>
      </c>
      <c r="M546" t="str">
        <f t="shared" si="17"/>
        <v>Update UFMT_FIELD SET F_MAC = '0', F_KEY = '0', F_MANDATORY = '0', DESCRIPTION = 'BIN Request Amount' where FORMAT_ID = '77' AND FIELD_NO = '6';</v>
      </c>
    </row>
    <row r="547" spans="1:13" x14ac:dyDescent="0.35">
      <c r="A547" t="s">
        <v>202</v>
      </c>
      <c r="B547" t="s">
        <v>35</v>
      </c>
      <c r="C547" t="s">
        <v>13</v>
      </c>
      <c r="D547" t="s">
        <v>13</v>
      </c>
      <c r="E547" t="s">
        <v>13</v>
      </c>
      <c r="F547" s="2" t="s">
        <v>1488</v>
      </c>
      <c r="G547" s="2"/>
      <c r="I547" s="2"/>
      <c r="J547" t="str">
        <f>VLOOKUP(A547,UFMT_FORMAT!$A:$C,3,FALSE)</f>
        <v>TPB CBS Format message  Response 1210 BI</v>
      </c>
      <c r="K547" s="2" t="s">
        <v>7</v>
      </c>
      <c r="L547" t="str">
        <f t="shared" si="16"/>
        <v>Insert into UFMT_FIELD (FORMAT_ID, FIELD_NO, F_MAC, F_KEY, F_MANDATORY, DESCRIPTION) Values ('77', '9', '0', '0', '0', 'Conversion rate, reconciliation');</v>
      </c>
      <c r="M547" t="str">
        <f t="shared" si="17"/>
        <v>Update UFMT_FIELD SET F_MAC = '0', F_KEY = '0', F_MANDATORY = '0', DESCRIPTION = 'Conversion rate, reconciliation' where FORMAT_ID = '77' AND FIELD_NO = '9';</v>
      </c>
    </row>
    <row r="548" spans="1:13" x14ac:dyDescent="0.35">
      <c r="A548" t="s">
        <v>202</v>
      </c>
      <c r="B548" t="s">
        <v>40</v>
      </c>
      <c r="C548" t="s">
        <v>13</v>
      </c>
      <c r="D548" t="s">
        <v>12</v>
      </c>
      <c r="E548" t="s">
        <v>12</v>
      </c>
      <c r="F548" s="2" t="s">
        <v>1489</v>
      </c>
      <c r="G548" s="2"/>
      <c r="I548" s="2"/>
      <c r="J548" t="str">
        <f>VLOOKUP(A548,UFMT_FORMAT!$A:$C,3,FALSE)</f>
        <v>TPB CBS Format message  Response 1210 BI</v>
      </c>
      <c r="K548" s="2" t="s">
        <v>7</v>
      </c>
      <c r="L548" t="str">
        <f t="shared" si="16"/>
        <v>Insert into UFMT_FIELD (FORMAT_ID, FIELD_NO, F_MAC, F_KEY, F_MANDATORY, DESCRIPTION) Values ('77', '11', '0', '1', '1', 'System Trace Audit Number');</v>
      </c>
      <c r="M548" t="str">
        <f t="shared" si="17"/>
        <v>Update UFMT_FIELD SET F_MAC = '0', F_KEY = '1', F_MANDATORY = '1', DESCRIPTION = 'System Trace Audit Number' where FORMAT_ID = '77' AND FIELD_NO = '11';</v>
      </c>
    </row>
    <row r="549" spans="1:13" x14ac:dyDescent="0.35">
      <c r="A549" t="s">
        <v>202</v>
      </c>
      <c r="B549" t="s">
        <v>42</v>
      </c>
      <c r="C549" t="s">
        <v>13</v>
      </c>
      <c r="D549" t="s">
        <v>12</v>
      </c>
      <c r="E549" t="s">
        <v>12</v>
      </c>
      <c r="F549" s="2" t="s">
        <v>1490</v>
      </c>
      <c r="G549" s="2"/>
      <c r="I549" s="2"/>
      <c r="J549" t="str">
        <f>VLOOKUP(A549,UFMT_FORMAT!$A:$C,3,FALSE)</f>
        <v>TPB CBS Format message  Response 1210 BI</v>
      </c>
      <c r="K549" s="2" t="s">
        <v>7</v>
      </c>
      <c r="L549" t="str">
        <f t="shared" si="16"/>
        <v>Insert into UFMT_FIELD (FORMAT_ID, FIELD_NO, F_MAC, F_KEY, F_MANDATORY, DESCRIPTION) Values ('77', '12', '0', '1', '1', 'Date and time, local transaction');</v>
      </c>
      <c r="M549" t="str">
        <f t="shared" si="17"/>
        <v>Update UFMT_FIELD SET F_MAC = '0', F_KEY = '1', F_MANDATORY = '1', DESCRIPTION = 'Date and time, local transaction' where FORMAT_ID = '77' AND FIELD_NO = '12';</v>
      </c>
    </row>
    <row r="550" spans="1:13" x14ac:dyDescent="0.35">
      <c r="A550" t="s">
        <v>202</v>
      </c>
      <c r="B550" t="s">
        <v>56</v>
      </c>
      <c r="C550" t="s">
        <v>13</v>
      </c>
      <c r="D550" t="s">
        <v>13</v>
      </c>
      <c r="E550" t="s">
        <v>13</v>
      </c>
      <c r="F550" s="2" t="s">
        <v>1490</v>
      </c>
      <c r="G550" s="2"/>
      <c r="I550" s="2"/>
      <c r="J550" t="str">
        <f>VLOOKUP(A550,UFMT_FORMAT!$A:$C,3,FALSE)</f>
        <v>TPB CBS Format message  Response 1210 BI</v>
      </c>
      <c r="K550" s="2" t="s">
        <v>7</v>
      </c>
      <c r="L550" t="str">
        <f t="shared" si="16"/>
        <v>Insert into UFMT_FIELD (FORMAT_ID, FIELD_NO, F_MAC, F_KEY, F_MANDATORY, DESCRIPTION) Values ('77', '17', '0', '0', '0', 'Date and time, local transaction');</v>
      </c>
      <c r="M550" t="str">
        <f t="shared" si="17"/>
        <v>Update UFMT_FIELD SET F_MAC = '0', F_KEY = '0', F_MANDATORY = '0', DESCRIPTION = 'Date and time, local transaction' where FORMAT_ID = '77' AND FIELD_NO = '17';</v>
      </c>
    </row>
    <row r="551" spans="1:13" x14ac:dyDescent="0.35">
      <c r="A551" t="s">
        <v>202</v>
      </c>
      <c r="B551" t="s">
        <v>77</v>
      </c>
      <c r="C551" t="s">
        <v>13</v>
      </c>
      <c r="D551" t="s">
        <v>13</v>
      </c>
      <c r="E551" t="s">
        <v>13</v>
      </c>
      <c r="F551" s="2" t="s">
        <v>1491</v>
      </c>
      <c r="G551" s="2"/>
      <c r="I551" s="2"/>
      <c r="J551" t="str">
        <f>VLOOKUP(A551,UFMT_FORMAT!$A:$C,3,FALSE)</f>
        <v>TPB CBS Format message  Response 1210 BI</v>
      </c>
      <c r="K551" s="2" t="s">
        <v>7</v>
      </c>
      <c r="L551" t="str">
        <f t="shared" si="16"/>
        <v>Insert into UFMT_FIELD (FORMAT_ID, FIELD_NO, F_MAC, F_KEY, F_MANDATORY, DESCRIPTION) Values ('77', '24', '0', '0', '0', 'Function code');</v>
      </c>
      <c r="M551" t="str">
        <f t="shared" si="17"/>
        <v>Update UFMT_FIELD SET F_MAC = '0', F_KEY = '0', F_MANDATORY = '0', DESCRIPTION = 'Function code' where FORMAT_ID = '77' AND FIELD_NO = '24';</v>
      </c>
    </row>
    <row r="552" spans="1:13" x14ac:dyDescent="0.35">
      <c r="A552" t="s">
        <v>202</v>
      </c>
      <c r="B552" t="s">
        <v>98</v>
      </c>
      <c r="C552" t="s">
        <v>13</v>
      </c>
      <c r="D552" t="s">
        <v>13</v>
      </c>
      <c r="E552" t="s">
        <v>12</v>
      </c>
      <c r="F552" s="2" t="s">
        <v>1492</v>
      </c>
      <c r="G552" s="2"/>
      <c r="I552" s="2"/>
      <c r="J552" t="str">
        <f>VLOOKUP(A552,UFMT_FORMAT!$A:$C,3,FALSE)</f>
        <v>TPB CBS Format message  Response 1210 BI</v>
      </c>
      <c r="K552" s="2" t="s">
        <v>7</v>
      </c>
      <c r="L552" t="str">
        <f t="shared" si="16"/>
        <v>Insert into UFMT_FIELD (FORMAT_ID, FIELD_NO, F_MAC, F_KEY, F_MANDATORY, DESCRIPTION) Values ('77', '32', '0', '0', '1', 'Acquirer institution ID');</v>
      </c>
      <c r="M552" t="str">
        <f t="shared" si="17"/>
        <v>Update UFMT_FIELD SET F_MAC = '0', F_KEY = '0', F_MANDATORY = '1', DESCRIPTION = 'Acquirer institution ID' where FORMAT_ID = '77' AND FIELD_NO = '32';</v>
      </c>
    </row>
    <row r="553" spans="1:13" x14ac:dyDescent="0.35">
      <c r="A553" t="s">
        <v>202</v>
      </c>
      <c r="B553" t="s">
        <v>101</v>
      </c>
      <c r="C553" t="s">
        <v>13</v>
      </c>
      <c r="D553" t="s">
        <v>13</v>
      </c>
      <c r="E553" t="s">
        <v>13</v>
      </c>
      <c r="F553" s="2" t="s">
        <v>1493</v>
      </c>
      <c r="G553" s="2"/>
      <c r="I553" s="2"/>
      <c r="J553" t="str">
        <f>VLOOKUP(A553,UFMT_FORMAT!$A:$C,3,FALSE)</f>
        <v>TPB CBS Format message  Response 1210 BI</v>
      </c>
      <c r="K553" s="2" t="s">
        <v>7</v>
      </c>
      <c r="L553" t="str">
        <f t="shared" si="16"/>
        <v>Insert into UFMT_FIELD (FORMAT_ID, FIELD_NO, F_MAC, F_KEY, F_MANDATORY, DESCRIPTION) Values ('77', '33', '0', '0', '0', 'Forwarding institution ID');</v>
      </c>
      <c r="M553" t="str">
        <f t="shared" si="17"/>
        <v>Update UFMT_FIELD SET F_MAC = '0', F_KEY = '0', F_MANDATORY = '0', DESCRIPTION = 'Forwarding institution ID' where FORMAT_ID = '77' AND FIELD_NO = '33';</v>
      </c>
    </row>
    <row r="554" spans="1:13" x14ac:dyDescent="0.35">
      <c r="A554" t="s">
        <v>202</v>
      </c>
      <c r="B554" t="s">
        <v>93</v>
      </c>
      <c r="C554" t="s">
        <v>13</v>
      </c>
      <c r="D554" t="s">
        <v>13</v>
      </c>
      <c r="E554" t="s">
        <v>13</v>
      </c>
      <c r="F554" s="2" t="s">
        <v>1494</v>
      </c>
      <c r="G554" s="2"/>
      <c r="I554" s="2"/>
      <c r="J554" t="str">
        <f>VLOOKUP(A554,UFMT_FORMAT!$A:$C,3,FALSE)</f>
        <v>TPB CBS Format message  Response 1210 BI</v>
      </c>
      <c r="K554" s="2" t="s">
        <v>7</v>
      </c>
      <c r="L554" t="str">
        <f t="shared" si="16"/>
        <v>Insert into UFMT_FIELD (FORMAT_ID, FIELD_NO, F_MAC, F_KEY, F_MANDATORY, DESCRIPTION) Values ('77', '35', '0', '0', '0', 'Track 2 data');</v>
      </c>
      <c r="M554" t="str">
        <f t="shared" si="17"/>
        <v>Update UFMT_FIELD SET F_MAC = '0', F_KEY = '0', F_MANDATORY = '0', DESCRIPTION = 'Track 2 data' where FORMAT_ID = '77' AND FIELD_NO = '35';</v>
      </c>
    </row>
    <row r="555" spans="1:13" x14ac:dyDescent="0.35">
      <c r="A555" t="s">
        <v>202</v>
      </c>
      <c r="B555" t="s">
        <v>99</v>
      </c>
      <c r="C555" t="s">
        <v>13</v>
      </c>
      <c r="D555" t="s">
        <v>13</v>
      </c>
      <c r="E555" t="s">
        <v>13</v>
      </c>
      <c r="F555" s="2" t="s">
        <v>1495</v>
      </c>
      <c r="G555" s="2"/>
      <c r="I555" s="2"/>
      <c r="J555" t="str">
        <f>VLOOKUP(A555,UFMT_FORMAT!$A:$C,3,FALSE)</f>
        <v>TPB CBS Format message  Response 1210 BI</v>
      </c>
      <c r="K555" s="2" t="s">
        <v>7</v>
      </c>
      <c r="L555" t="str">
        <f t="shared" si="16"/>
        <v>Insert into UFMT_FIELD (FORMAT_ID, FIELD_NO, F_MAC, F_KEY, F_MANDATORY, DESCRIPTION) Values ('77', '37', '0', '0', '0', 'Retrival reference number');</v>
      </c>
      <c r="M555" t="str">
        <f t="shared" si="17"/>
        <v>Update UFMT_FIELD SET F_MAC = '0', F_KEY = '0', F_MANDATORY = '0', DESCRIPTION = 'Retrival reference number' where FORMAT_ID = '77' AND FIELD_NO = '37';</v>
      </c>
    </row>
    <row r="556" spans="1:13" x14ac:dyDescent="0.35">
      <c r="A556" t="s">
        <v>202</v>
      </c>
      <c r="B556" t="s">
        <v>113</v>
      </c>
      <c r="C556" t="s">
        <v>13</v>
      </c>
      <c r="D556" t="s">
        <v>13</v>
      </c>
      <c r="E556" t="s">
        <v>13</v>
      </c>
      <c r="F556" s="2" t="s">
        <v>1496</v>
      </c>
      <c r="G556" s="2"/>
      <c r="I556" s="2"/>
      <c r="J556" t="str">
        <f>VLOOKUP(A556,UFMT_FORMAT!$A:$C,3,FALSE)</f>
        <v>TPB CBS Format message  Response 1210 BI</v>
      </c>
      <c r="K556" s="2" t="s">
        <v>7</v>
      </c>
      <c r="L556" t="str">
        <f t="shared" si="16"/>
        <v>Insert into UFMT_FIELD (FORMAT_ID, FIELD_NO, F_MAC, F_KEY, F_MANDATORY, DESCRIPTION) Values ('77', '38', '0', '0', '0', 'Authorization Identification Response');</v>
      </c>
      <c r="M556" t="str">
        <f t="shared" si="17"/>
        <v>Update UFMT_FIELD SET F_MAC = '0', F_KEY = '0', F_MANDATORY = '0', DESCRIPTION = 'Authorization Identification Response' where FORMAT_ID = '77' AND FIELD_NO = '38';</v>
      </c>
    </row>
    <row r="557" spans="1:13" x14ac:dyDescent="0.35">
      <c r="A557" t="s">
        <v>202</v>
      </c>
      <c r="B557" t="s">
        <v>102</v>
      </c>
      <c r="C557" t="s">
        <v>13</v>
      </c>
      <c r="D557" t="s">
        <v>13</v>
      </c>
      <c r="E557" t="s">
        <v>12</v>
      </c>
      <c r="F557" s="2" t="s">
        <v>1497</v>
      </c>
      <c r="G557" s="2"/>
      <c r="I557" s="2"/>
      <c r="J557" t="str">
        <f>VLOOKUP(A557,UFMT_FORMAT!$A:$C,3,FALSE)</f>
        <v>TPB CBS Format message  Response 1210 BI</v>
      </c>
      <c r="K557" s="2" t="s">
        <v>7</v>
      </c>
      <c r="L557" t="str">
        <f t="shared" si="16"/>
        <v>Insert into UFMT_FIELD (FORMAT_ID, FIELD_NO, F_MAC, F_KEY, F_MANDATORY, DESCRIPTION) Values ('77', '39', '0', '0', '1', 'Response code');</v>
      </c>
      <c r="M557" t="str">
        <f t="shared" si="17"/>
        <v>Update UFMT_FIELD SET F_MAC = '0', F_KEY = '0', F_MANDATORY = '1', DESCRIPTION = 'Response code' where FORMAT_ID = '77' AND FIELD_NO = '39';</v>
      </c>
    </row>
    <row r="558" spans="1:13" x14ac:dyDescent="0.35">
      <c r="A558" t="s">
        <v>202</v>
      </c>
      <c r="B558" t="s">
        <v>119</v>
      </c>
      <c r="C558" t="s">
        <v>13</v>
      </c>
      <c r="D558" t="s">
        <v>13</v>
      </c>
      <c r="E558" t="s">
        <v>12</v>
      </c>
      <c r="F558" s="2" t="s">
        <v>1498</v>
      </c>
      <c r="G558" s="2"/>
      <c r="I558" s="2"/>
      <c r="J558" t="str">
        <f>VLOOKUP(A558,UFMT_FORMAT!$A:$C,3,FALSE)</f>
        <v>TPB CBS Format message  Response 1210 BI</v>
      </c>
      <c r="K558" s="2" t="s">
        <v>7</v>
      </c>
      <c r="L558" t="str">
        <f t="shared" si="16"/>
        <v>Insert into UFMT_FIELD (FORMAT_ID, FIELD_NO, F_MAC, F_KEY, F_MANDATORY, DESCRIPTION) Values ('77', '41', '0', '0', '1', 'Card acceptor treminal ID');</v>
      </c>
      <c r="M558" t="str">
        <f t="shared" si="17"/>
        <v>Update UFMT_FIELD SET F_MAC = '0', F_KEY = '0', F_MANDATORY = '1', DESCRIPTION = 'Card acceptor treminal ID' where FORMAT_ID = '77' AND FIELD_NO = '41';</v>
      </c>
    </row>
    <row r="559" spans="1:13" x14ac:dyDescent="0.35">
      <c r="A559" t="s">
        <v>202</v>
      </c>
      <c r="B559" t="s">
        <v>122</v>
      </c>
      <c r="C559" t="s">
        <v>13</v>
      </c>
      <c r="D559" t="s">
        <v>13</v>
      </c>
      <c r="E559" t="s">
        <v>13</v>
      </c>
      <c r="F559" s="2" t="s">
        <v>1499</v>
      </c>
      <c r="G559" s="2"/>
      <c r="I559" s="2"/>
      <c r="J559" t="str">
        <f>VLOOKUP(A559,UFMT_FORMAT!$A:$C,3,FALSE)</f>
        <v>TPB CBS Format message  Response 1210 BI</v>
      </c>
      <c r="K559" s="2" t="s">
        <v>7</v>
      </c>
      <c r="L559" t="str">
        <f t="shared" si="16"/>
        <v>Insert into UFMT_FIELD (FORMAT_ID, FIELD_NO, F_MAC, F_KEY, F_MANDATORY, DESCRIPTION) Values ('77', '42', '0', '0', '0', 'Card acceptor ID');</v>
      </c>
      <c r="M559" t="str">
        <f t="shared" si="17"/>
        <v>Update UFMT_FIELD SET F_MAC = '0', F_KEY = '0', F_MANDATORY = '0', DESCRIPTION = 'Card acceptor ID' where FORMAT_ID = '77' AND FIELD_NO = '42';</v>
      </c>
    </row>
    <row r="560" spans="1:13" x14ac:dyDescent="0.35">
      <c r="A560" t="s">
        <v>202</v>
      </c>
      <c r="B560" t="s">
        <v>125</v>
      </c>
      <c r="C560" t="s">
        <v>13</v>
      </c>
      <c r="D560" t="s">
        <v>13</v>
      </c>
      <c r="E560" t="s">
        <v>13</v>
      </c>
      <c r="F560" s="2" t="s">
        <v>1500</v>
      </c>
      <c r="G560" s="2"/>
      <c r="I560" s="2"/>
      <c r="J560" t="str">
        <f>VLOOKUP(A560,UFMT_FORMAT!$A:$C,3,FALSE)</f>
        <v>TPB CBS Format message  Response 1210 BI</v>
      </c>
      <c r="K560" s="2" t="s">
        <v>7</v>
      </c>
      <c r="L560" t="str">
        <f t="shared" si="16"/>
        <v>Insert into UFMT_FIELD (FORMAT_ID, FIELD_NO, F_MAC, F_KEY, F_MANDATORY, DESCRIPTION) Values ('77', '43', '0', '0', '0', 'Card acceptor name/location');</v>
      </c>
      <c r="M560" t="str">
        <f t="shared" si="17"/>
        <v>Update UFMT_FIELD SET F_MAC = '0', F_KEY = '0', F_MANDATORY = '0', DESCRIPTION = 'Card acceptor name/location' where FORMAT_ID = '77' AND FIELD_NO = '43';</v>
      </c>
    </row>
    <row r="561" spans="1:13" x14ac:dyDescent="0.35">
      <c r="A561" t="s">
        <v>202</v>
      </c>
      <c r="B561" t="s">
        <v>45</v>
      </c>
      <c r="C561" t="s">
        <v>13</v>
      </c>
      <c r="D561" t="s">
        <v>13</v>
      </c>
      <c r="E561" t="s">
        <v>13</v>
      </c>
      <c r="F561" s="2" t="s">
        <v>1501</v>
      </c>
      <c r="G561" s="2"/>
      <c r="I561" s="2"/>
      <c r="J561" t="str">
        <f>VLOOKUP(A561,UFMT_FORMAT!$A:$C,3,FALSE)</f>
        <v>TPB CBS Format message  Response 1210 BI</v>
      </c>
      <c r="K561" s="2" t="s">
        <v>7</v>
      </c>
      <c r="L561" t="str">
        <f t="shared" si="16"/>
        <v>Insert into UFMT_FIELD (FORMAT_ID, FIELD_NO, F_MAC, F_KEY, F_MANDATORY, DESCRIPTION) Values ('77', '46', '0', '0', '0', 'Fee, amount');</v>
      </c>
      <c r="M561" t="str">
        <f t="shared" si="17"/>
        <v>Update UFMT_FIELD SET F_MAC = '0', F_KEY = '0', F_MANDATORY = '0', DESCRIPTION = 'Fee, amount' where FORMAT_ID = '77' AND FIELD_NO = '46';</v>
      </c>
    </row>
    <row r="562" spans="1:13" x14ac:dyDescent="0.35">
      <c r="A562" t="s">
        <v>202</v>
      </c>
      <c r="B562" t="s">
        <v>136</v>
      </c>
      <c r="C562" t="s">
        <v>13</v>
      </c>
      <c r="D562" t="s">
        <v>13</v>
      </c>
      <c r="E562" t="s">
        <v>13</v>
      </c>
      <c r="F562" s="2" t="s">
        <v>1502</v>
      </c>
      <c r="G562" s="2"/>
      <c r="I562" s="2"/>
      <c r="J562" t="str">
        <f>VLOOKUP(A562,UFMT_FORMAT!$A:$C,3,FALSE)</f>
        <v>TPB CBS Format message  Response 1210 BI</v>
      </c>
      <c r="K562" s="2" t="s">
        <v>7</v>
      </c>
      <c r="L562" t="str">
        <f t="shared" si="16"/>
        <v>Insert into UFMT_FIELD (FORMAT_ID, FIELD_NO, F_MAC, F_KEY, F_MANDATORY, DESCRIPTION) Values ('77', '48', '0', '0', '0', 'Additional data');</v>
      </c>
      <c r="M562" t="str">
        <f t="shared" si="17"/>
        <v>Update UFMT_FIELD SET F_MAC = '0', F_KEY = '0', F_MANDATORY = '0', DESCRIPTION = 'Additional data' where FORMAT_ID = '77' AND FIELD_NO = '48';</v>
      </c>
    </row>
    <row r="563" spans="1:13" x14ac:dyDescent="0.35">
      <c r="A563" t="s">
        <v>202</v>
      </c>
      <c r="B563" t="s">
        <v>138</v>
      </c>
      <c r="C563" t="s">
        <v>13</v>
      </c>
      <c r="D563" t="s">
        <v>13</v>
      </c>
      <c r="E563" t="s">
        <v>12</v>
      </c>
      <c r="F563" s="2" t="s">
        <v>1503</v>
      </c>
      <c r="G563" s="2"/>
      <c r="I563" s="2"/>
      <c r="J563" t="str">
        <f>VLOOKUP(A563,UFMT_FORMAT!$A:$C,3,FALSE)</f>
        <v>TPB CBS Format message  Response 1210 BI</v>
      </c>
      <c r="K563" s="2" t="s">
        <v>7</v>
      </c>
      <c r="L563" t="str">
        <f t="shared" si="16"/>
        <v>Insert into UFMT_FIELD (FORMAT_ID, FIELD_NO, F_MAC, F_KEY, F_MANDATORY, DESCRIPTION) Values ('77', '49', '0', '0', '1', 'Currency code, transaction');</v>
      </c>
      <c r="M563" t="str">
        <f t="shared" si="17"/>
        <v>Update UFMT_FIELD SET F_MAC = '0', F_KEY = '0', F_MANDATORY = '1', DESCRIPTION = 'Currency code, transaction' where FORMAT_ID = '77' AND FIELD_NO = '49';</v>
      </c>
    </row>
    <row r="564" spans="1:13" x14ac:dyDescent="0.35">
      <c r="A564" t="s">
        <v>202</v>
      </c>
      <c r="B564" t="s">
        <v>80</v>
      </c>
      <c r="C564" t="s">
        <v>13</v>
      </c>
      <c r="D564" t="s">
        <v>13</v>
      </c>
      <c r="E564" t="s">
        <v>13</v>
      </c>
      <c r="F564" s="2" t="s">
        <v>1504</v>
      </c>
      <c r="G564" s="2"/>
      <c r="I564" s="2"/>
      <c r="J564" t="str">
        <f>VLOOKUP(A564,UFMT_FORMAT!$A:$C,3,FALSE)</f>
        <v>TPB CBS Format message  Response 1210 BI</v>
      </c>
      <c r="K564" s="2" t="s">
        <v>7</v>
      </c>
      <c r="L564" t="str">
        <f t="shared" si="16"/>
        <v>Insert into UFMT_FIELD (FORMAT_ID, FIELD_NO, F_MAC, F_KEY, F_MANDATORY, DESCRIPTION) Values ('77', '50', '0', '0', '0', 'Currency code, reconcilliation');</v>
      </c>
      <c r="M564" t="str">
        <f t="shared" si="17"/>
        <v>Update UFMT_FIELD SET F_MAC = '0', F_KEY = '0', F_MANDATORY = '0', DESCRIPTION = 'Currency code, reconcilliation' where FORMAT_ID = '77' AND FIELD_NO = '50';</v>
      </c>
    </row>
    <row r="565" spans="1:13" x14ac:dyDescent="0.35">
      <c r="A565" t="s">
        <v>202</v>
      </c>
      <c r="B565" t="s">
        <v>142</v>
      </c>
      <c r="C565" t="s">
        <v>13</v>
      </c>
      <c r="D565" t="s">
        <v>13</v>
      </c>
      <c r="E565" t="s">
        <v>13</v>
      </c>
      <c r="F565" s="2" t="s">
        <v>1514</v>
      </c>
      <c r="G565" s="2"/>
      <c r="I565" s="2"/>
      <c r="J565" t="str">
        <f>VLOOKUP(A565,UFMT_FORMAT!$A:$C,3,FALSE)</f>
        <v>TPB CBS Format message  Response 1210 BI</v>
      </c>
      <c r="K565" s="2" t="s">
        <v>7</v>
      </c>
      <c r="L565" t="str">
        <f t="shared" si="16"/>
        <v>Insert into UFMT_FIELD (FORMAT_ID, FIELD_NO, F_MAC, F_KEY, F_MANDATORY, DESCRIPTION) Values ('77', '51', '0', '0', '0', 'BIN Currency code, transaction');</v>
      </c>
      <c r="M565" t="str">
        <f t="shared" si="17"/>
        <v>Update UFMT_FIELD SET F_MAC = '0', F_KEY = '0', F_MANDATORY = '0', DESCRIPTION = 'BIN Currency code, transaction' where FORMAT_ID = '77' AND FIELD_NO = '51';</v>
      </c>
    </row>
    <row r="566" spans="1:13" x14ac:dyDescent="0.35">
      <c r="A566" t="s">
        <v>202</v>
      </c>
      <c r="B566" t="s">
        <v>270</v>
      </c>
      <c r="C566" t="s">
        <v>13</v>
      </c>
      <c r="D566" t="s">
        <v>13</v>
      </c>
      <c r="E566" t="s">
        <v>13</v>
      </c>
      <c r="F566" s="2" t="s">
        <v>1506</v>
      </c>
      <c r="G566" s="2"/>
      <c r="I566" s="2"/>
      <c r="J566" t="str">
        <f>VLOOKUP(A566,UFMT_FORMAT!$A:$C,3,FALSE)</f>
        <v>TPB CBS Format message  Response 1210 BI</v>
      </c>
      <c r="K566" s="2" t="s">
        <v>7</v>
      </c>
      <c r="L566" t="str">
        <f t="shared" si="16"/>
        <v>Insert into UFMT_FIELD (FORMAT_ID, FIELD_NO, F_MAC, F_KEY, F_MANDATORY, DESCRIPTION) Values ('77', '102', '0', '0', '0', 'Account identification 1');</v>
      </c>
      <c r="M566" t="str">
        <f t="shared" si="17"/>
        <v>Update UFMT_FIELD SET F_MAC = '0', F_KEY = '0', F_MANDATORY = '0', DESCRIPTION = 'Account identification 1' where FORMAT_ID = '77' AND FIELD_NO = '102';</v>
      </c>
    </row>
    <row r="567" spans="1:13" x14ac:dyDescent="0.35">
      <c r="A567" t="s">
        <v>202</v>
      </c>
      <c r="B567" t="s">
        <v>778</v>
      </c>
      <c r="C567" t="s">
        <v>13</v>
      </c>
      <c r="D567" t="s">
        <v>13</v>
      </c>
      <c r="E567" t="s">
        <v>13</v>
      </c>
      <c r="F567" s="2" t="s">
        <v>1507</v>
      </c>
      <c r="G567" s="2"/>
      <c r="I567" s="2"/>
      <c r="J567" t="str">
        <f>VLOOKUP(A567,UFMT_FORMAT!$A:$C,3,FALSE)</f>
        <v>TPB CBS Format message  Response 1210 BI</v>
      </c>
      <c r="K567" s="2" t="s">
        <v>7</v>
      </c>
      <c r="L567" t="str">
        <f t="shared" si="16"/>
        <v>Insert into UFMT_FIELD (FORMAT_ID, FIELD_NO, F_MAC, F_KEY, F_MANDATORY, DESCRIPTION) Values ('77', '103', '0', '0', '0', 'Account identification 2');</v>
      </c>
      <c r="M567" t="str">
        <f t="shared" si="17"/>
        <v>Update UFMT_FIELD SET F_MAC = '0', F_KEY = '0', F_MANDATORY = '0', DESCRIPTION = 'Account identification 2' where FORMAT_ID = '77' AND FIELD_NO = '103';</v>
      </c>
    </row>
    <row r="568" spans="1:13" x14ac:dyDescent="0.35">
      <c r="A568" t="s">
        <v>202</v>
      </c>
      <c r="B568" t="s">
        <v>143</v>
      </c>
      <c r="C568" t="s">
        <v>13</v>
      </c>
      <c r="D568" t="s">
        <v>13</v>
      </c>
      <c r="E568" t="s">
        <v>13</v>
      </c>
      <c r="F568" s="2" t="s">
        <v>1508</v>
      </c>
      <c r="G568" s="2"/>
      <c r="I568" s="2"/>
      <c r="J568" t="str">
        <f>VLOOKUP(A568,UFMT_FORMAT!$A:$C,3,FALSE)</f>
        <v>TPB CBS Format message  Response 1210 BI</v>
      </c>
      <c r="K568" s="2" t="s">
        <v>7</v>
      </c>
      <c r="L568" t="str">
        <f t="shared" si="16"/>
        <v>Insert into UFMT_FIELD (FORMAT_ID, FIELD_NO, F_MAC, F_KEY, F_MANDATORY, DESCRIPTION) Values ('77', '123', '0', '0', '0', 'Channel ID');</v>
      </c>
      <c r="M568" t="str">
        <f t="shared" si="17"/>
        <v>Update UFMT_FIELD SET F_MAC = '0', F_KEY = '0', F_MANDATORY = '0', DESCRIPTION = 'Channel ID' where FORMAT_ID = '77' AND FIELD_NO = '123';</v>
      </c>
    </row>
    <row r="569" spans="1:13" x14ac:dyDescent="0.35">
      <c r="A569" t="s">
        <v>202</v>
      </c>
      <c r="B569" t="s">
        <v>810</v>
      </c>
      <c r="C569" t="s">
        <v>13</v>
      </c>
      <c r="D569" t="s">
        <v>13</v>
      </c>
      <c r="E569" t="s">
        <v>13</v>
      </c>
      <c r="F569" s="2" t="s">
        <v>1509</v>
      </c>
      <c r="G569" s="2"/>
      <c r="I569" s="2"/>
      <c r="J569" t="str">
        <f>VLOOKUP(A569,UFMT_FORMAT!$A:$C,3,FALSE)</f>
        <v>TPB CBS Format message  Response 1210 BI</v>
      </c>
      <c r="K569" s="2" t="s">
        <v>7</v>
      </c>
      <c r="L569" t="str">
        <f t="shared" si="16"/>
        <v>Insert into UFMT_FIELD (FORMAT_ID, FIELD_NO, F_MAC, F_KEY, F_MANDATORY, DESCRIPTION) Values ('77', '124', '0', '0', '0', 'Terminal type');</v>
      </c>
      <c r="M569" t="str">
        <f t="shared" si="17"/>
        <v>Update UFMT_FIELD SET F_MAC = '0', F_KEY = '0', F_MANDATORY = '0', DESCRIPTION = 'Terminal type' where FORMAT_ID = '77' AND FIELD_NO = '124';</v>
      </c>
    </row>
    <row r="570" spans="1:13" x14ac:dyDescent="0.35">
      <c r="A570" t="s">
        <v>202</v>
      </c>
      <c r="B570" t="s">
        <v>434</v>
      </c>
      <c r="C570" t="s">
        <v>13</v>
      </c>
      <c r="D570" t="s">
        <v>13</v>
      </c>
      <c r="E570" t="s">
        <v>13</v>
      </c>
      <c r="F570" s="2" t="s">
        <v>1510</v>
      </c>
      <c r="G570" s="2"/>
      <c r="I570" s="2"/>
      <c r="J570" t="str">
        <f>VLOOKUP(A570,UFMT_FORMAT!$A:$C,3,FALSE)</f>
        <v>TPB CBS Format message  Response 1210 BI</v>
      </c>
      <c r="K570" s="2" t="s">
        <v>7</v>
      </c>
      <c r="L570" t="str">
        <f t="shared" si="16"/>
        <v>Insert into UFMT_FIELD (FORMAT_ID, FIELD_NO, F_MAC, F_KEY, F_MANDATORY, DESCRIPTION) Values ('77', '125', '0', '0', '0', 'Mini statement data 1');</v>
      </c>
      <c r="M570" t="str">
        <f t="shared" si="17"/>
        <v>Update UFMT_FIELD SET F_MAC = '0', F_KEY = '0', F_MANDATORY = '0', DESCRIPTION = 'Mini statement data 1' where FORMAT_ID = '77' AND FIELD_NO = '125';</v>
      </c>
    </row>
    <row r="571" spans="1:13" x14ac:dyDescent="0.35">
      <c r="A571" t="s">
        <v>202</v>
      </c>
      <c r="B571" t="s">
        <v>813</v>
      </c>
      <c r="C571" t="s">
        <v>13</v>
      </c>
      <c r="D571" t="s">
        <v>13</v>
      </c>
      <c r="E571" t="s">
        <v>13</v>
      </c>
      <c r="F571" s="2" t="s">
        <v>1511</v>
      </c>
      <c r="G571" s="2"/>
      <c r="I571" s="2"/>
      <c r="J571" t="str">
        <f>VLOOKUP(A571,UFMT_FORMAT!$A:$C,3,FALSE)</f>
        <v>TPB CBS Format message  Response 1210 BI</v>
      </c>
      <c r="K571" s="2" t="s">
        <v>7</v>
      </c>
      <c r="L571" t="str">
        <f t="shared" si="16"/>
        <v>Insert into UFMT_FIELD (FORMAT_ID, FIELD_NO, F_MAC, F_KEY, F_MANDATORY, DESCRIPTION) Values ('77', '126', '0', '0', '0', 'Private field');</v>
      </c>
      <c r="M571" t="str">
        <f t="shared" si="17"/>
        <v>Update UFMT_FIELD SET F_MAC = '0', F_KEY = '0', F_MANDATORY = '0', DESCRIPTION = 'Private field' where FORMAT_ID = '77' AND FIELD_NO = '126';</v>
      </c>
    </row>
    <row r="572" spans="1:13" x14ac:dyDescent="0.35">
      <c r="A572" t="s">
        <v>202</v>
      </c>
      <c r="B572" t="s">
        <v>815</v>
      </c>
      <c r="C572" t="s">
        <v>13</v>
      </c>
      <c r="D572" t="s">
        <v>13</v>
      </c>
      <c r="E572" t="s">
        <v>13</v>
      </c>
      <c r="F572" s="2" t="s">
        <v>1512</v>
      </c>
      <c r="G572" s="2"/>
      <c r="I572" s="2"/>
      <c r="J572" t="str">
        <f>VLOOKUP(A572,UFMT_FORMAT!$A:$C,3,FALSE)</f>
        <v>TPB CBS Format message  Response 1210 BI</v>
      </c>
      <c r="K572" s="2" t="s">
        <v>7</v>
      </c>
      <c r="L572" t="str">
        <f t="shared" si="16"/>
        <v>Insert into UFMT_FIELD (FORMAT_ID, FIELD_NO, F_MAC, F_KEY, F_MANDATORY, DESCRIPTION) Values ('77', '127', '0', '0', '0', 'Mini statement data 2');</v>
      </c>
      <c r="M572" t="str">
        <f t="shared" si="17"/>
        <v>Update UFMT_FIELD SET F_MAC = '0', F_KEY = '0', F_MANDATORY = '0', DESCRIPTION = 'Mini statement data 2' where FORMAT_ID = '77' AND FIELD_NO = '127';</v>
      </c>
    </row>
    <row r="573" spans="1:13" x14ac:dyDescent="0.35">
      <c r="A573" t="s">
        <v>205</v>
      </c>
      <c r="B573" t="s">
        <v>15</v>
      </c>
      <c r="C573" t="s">
        <v>13</v>
      </c>
      <c r="D573" t="s">
        <v>12</v>
      </c>
      <c r="E573" t="s">
        <v>12</v>
      </c>
      <c r="F573" s="2" t="s">
        <v>1484</v>
      </c>
      <c r="G573" s="2"/>
      <c r="I573" s="2"/>
      <c r="J573" t="str">
        <f>VLOOKUP(A573,UFMT_FORMAT!$A:$C,3,FALSE)</f>
        <v>TPB CBS Format Reversal Message 1041</v>
      </c>
      <c r="K573" s="2" t="s">
        <v>7</v>
      </c>
      <c r="L573" t="str">
        <f t="shared" si="16"/>
        <v>Insert into UFMT_FIELD (FORMAT_ID, FIELD_NO, F_MAC, F_KEY, F_MANDATORY, DESCRIPTION) Values ('78', '2', '0', '1', '1', 'PAN');</v>
      </c>
      <c r="M573" t="str">
        <f t="shared" si="17"/>
        <v>Update UFMT_FIELD SET F_MAC = '0', F_KEY = '1', F_MANDATORY = '1', DESCRIPTION = 'PAN' where FORMAT_ID = '78' AND FIELD_NO = '2';</v>
      </c>
    </row>
    <row r="574" spans="1:13" x14ac:dyDescent="0.35">
      <c r="A574" t="s">
        <v>205</v>
      </c>
      <c r="B574" t="s">
        <v>17</v>
      </c>
      <c r="C574" t="s">
        <v>13</v>
      </c>
      <c r="D574" t="s">
        <v>13</v>
      </c>
      <c r="E574" t="s">
        <v>12</v>
      </c>
      <c r="F574" s="2" t="s">
        <v>1485</v>
      </c>
      <c r="G574" s="2"/>
      <c r="I574" s="2"/>
      <c r="J574" t="str">
        <f>VLOOKUP(A574,UFMT_FORMAT!$A:$C,3,FALSE)</f>
        <v>TPB CBS Format Reversal Message 1041</v>
      </c>
      <c r="K574" s="2" t="s">
        <v>7</v>
      </c>
      <c r="L574" t="str">
        <f t="shared" si="16"/>
        <v>Insert into UFMT_FIELD (FORMAT_ID, FIELD_NO, F_MAC, F_KEY, F_MANDATORY, DESCRIPTION) Values ('78', '3', '0', '0', '1', 'Processing Code');</v>
      </c>
      <c r="M574" t="str">
        <f t="shared" si="17"/>
        <v>Update UFMT_FIELD SET F_MAC = '0', F_KEY = '0', F_MANDATORY = '1', DESCRIPTION = 'Processing Code' where FORMAT_ID = '78' AND FIELD_NO = '3';</v>
      </c>
    </row>
    <row r="575" spans="1:13" x14ac:dyDescent="0.35">
      <c r="A575" t="s">
        <v>205</v>
      </c>
      <c r="B575" t="s">
        <v>20</v>
      </c>
      <c r="C575" t="s">
        <v>13</v>
      </c>
      <c r="D575" t="s">
        <v>13</v>
      </c>
      <c r="E575" t="s">
        <v>12</v>
      </c>
      <c r="F575" s="2" t="s">
        <v>1486</v>
      </c>
      <c r="G575" s="2"/>
      <c r="I575" s="2"/>
      <c r="J575" t="str">
        <f>VLOOKUP(A575,UFMT_FORMAT!$A:$C,3,FALSE)</f>
        <v>TPB CBS Format Reversal Message 1041</v>
      </c>
      <c r="K575" s="2" t="s">
        <v>7</v>
      </c>
      <c r="L575" t="str">
        <f t="shared" si="16"/>
        <v>Insert into UFMT_FIELD (FORMAT_ID, FIELD_NO, F_MAC, F_KEY, F_MANDATORY, DESCRIPTION) Values ('78', '4', '0', '0', '1', 'Request Amount');</v>
      </c>
      <c r="M575" t="str">
        <f t="shared" si="17"/>
        <v>Update UFMT_FIELD SET F_MAC = '0', F_KEY = '0', F_MANDATORY = '1', DESCRIPTION = 'Request Amount' where FORMAT_ID = '78' AND FIELD_NO = '4';</v>
      </c>
    </row>
    <row r="576" spans="1:13" x14ac:dyDescent="0.35">
      <c r="A576" t="s">
        <v>205</v>
      </c>
      <c r="B576" t="s">
        <v>23</v>
      </c>
      <c r="C576" t="s">
        <v>13</v>
      </c>
      <c r="D576" t="s">
        <v>13</v>
      </c>
      <c r="E576" t="s">
        <v>13</v>
      </c>
      <c r="F576" s="2" t="s">
        <v>1486</v>
      </c>
      <c r="G576" s="2"/>
      <c r="I576" s="2"/>
      <c r="J576" t="str">
        <f>VLOOKUP(A576,UFMT_FORMAT!$A:$C,3,FALSE)</f>
        <v>TPB CBS Format Reversal Message 1041</v>
      </c>
      <c r="K576" s="2" t="s">
        <v>7</v>
      </c>
      <c r="L576" t="str">
        <f t="shared" si="16"/>
        <v>Insert into UFMT_FIELD (FORMAT_ID, FIELD_NO, F_MAC, F_KEY, F_MANDATORY, DESCRIPTION) Values ('78', '5', '0', '0', '0', 'Request Amount');</v>
      </c>
      <c r="M576" t="str">
        <f t="shared" si="17"/>
        <v>Update UFMT_FIELD SET F_MAC = '0', F_KEY = '0', F_MANDATORY = '0', DESCRIPTION = 'Request Amount' where FORMAT_ID = '78' AND FIELD_NO = '5';</v>
      </c>
    </row>
    <row r="577" spans="1:13" x14ac:dyDescent="0.35">
      <c r="A577" t="s">
        <v>205</v>
      </c>
      <c r="B577" t="s">
        <v>26</v>
      </c>
      <c r="C577" t="s">
        <v>13</v>
      </c>
      <c r="D577" t="s">
        <v>13</v>
      </c>
      <c r="E577" t="s">
        <v>12</v>
      </c>
      <c r="F577" s="2" t="s">
        <v>1487</v>
      </c>
      <c r="G577" s="2"/>
      <c r="I577" s="2"/>
      <c r="J577" t="str">
        <f>VLOOKUP(A577,UFMT_FORMAT!$A:$C,3,FALSE)</f>
        <v>TPB CBS Format Reversal Message 1041</v>
      </c>
      <c r="K577" s="2" t="s">
        <v>7</v>
      </c>
      <c r="L577" t="str">
        <f t="shared" si="16"/>
        <v>Insert into UFMT_FIELD (FORMAT_ID, FIELD_NO, F_MAC, F_KEY, F_MANDATORY, DESCRIPTION) Values ('78', '6', '0', '0', '1', 'BIN Request Amount');</v>
      </c>
      <c r="M577" t="str">
        <f t="shared" si="17"/>
        <v>Update UFMT_FIELD SET F_MAC = '0', F_KEY = '0', F_MANDATORY = '1', DESCRIPTION = 'BIN Request Amount' where FORMAT_ID = '78' AND FIELD_NO = '6';</v>
      </c>
    </row>
    <row r="578" spans="1:13" x14ac:dyDescent="0.35">
      <c r="A578" t="s">
        <v>205</v>
      </c>
      <c r="B578" t="s">
        <v>35</v>
      </c>
      <c r="C578" t="s">
        <v>13</v>
      </c>
      <c r="D578" t="s">
        <v>13</v>
      </c>
      <c r="E578" t="s">
        <v>13</v>
      </c>
      <c r="F578" s="2" t="s">
        <v>1488</v>
      </c>
      <c r="G578" s="2"/>
      <c r="I578" s="2"/>
      <c r="J578" t="str">
        <f>VLOOKUP(A578,UFMT_FORMAT!$A:$C,3,FALSE)</f>
        <v>TPB CBS Format Reversal Message 1041</v>
      </c>
      <c r="K578" s="2" t="s">
        <v>7</v>
      </c>
      <c r="L578" t="str">
        <f t="shared" si="16"/>
        <v>Insert into UFMT_FIELD (FORMAT_ID, FIELD_NO, F_MAC, F_KEY, F_MANDATORY, DESCRIPTION) Values ('78', '9', '0', '0', '0', 'Conversion rate, reconciliation');</v>
      </c>
      <c r="M578" t="str">
        <f t="shared" si="17"/>
        <v>Update UFMT_FIELD SET F_MAC = '0', F_KEY = '0', F_MANDATORY = '0', DESCRIPTION = 'Conversion rate, reconciliation' where FORMAT_ID = '78' AND FIELD_NO = '9';</v>
      </c>
    </row>
    <row r="579" spans="1:13" x14ac:dyDescent="0.35">
      <c r="A579" t="s">
        <v>205</v>
      </c>
      <c r="B579" t="s">
        <v>40</v>
      </c>
      <c r="C579" t="s">
        <v>13</v>
      </c>
      <c r="D579" t="s">
        <v>12</v>
      </c>
      <c r="E579" t="s">
        <v>12</v>
      </c>
      <c r="F579" s="2" t="s">
        <v>1489</v>
      </c>
      <c r="G579" s="2"/>
      <c r="I579" s="2"/>
      <c r="J579" t="str">
        <f>VLOOKUP(A579,UFMT_FORMAT!$A:$C,3,FALSE)</f>
        <v>TPB CBS Format Reversal Message 1041</v>
      </c>
      <c r="K579" s="2" t="s">
        <v>7</v>
      </c>
      <c r="L579" t="str">
        <f t="shared" si="16"/>
        <v>Insert into UFMT_FIELD (FORMAT_ID, FIELD_NO, F_MAC, F_KEY, F_MANDATORY, DESCRIPTION) Values ('78', '11', '0', '1', '1', 'System Trace Audit Number');</v>
      </c>
      <c r="M579" t="str">
        <f t="shared" si="17"/>
        <v>Update UFMT_FIELD SET F_MAC = '0', F_KEY = '1', F_MANDATORY = '1', DESCRIPTION = 'System Trace Audit Number' where FORMAT_ID = '78' AND FIELD_NO = '11';</v>
      </c>
    </row>
    <row r="580" spans="1:13" x14ac:dyDescent="0.35">
      <c r="A580" t="s">
        <v>205</v>
      </c>
      <c r="B580" t="s">
        <v>42</v>
      </c>
      <c r="C580" t="s">
        <v>13</v>
      </c>
      <c r="D580" t="s">
        <v>12</v>
      </c>
      <c r="E580" t="s">
        <v>12</v>
      </c>
      <c r="F580" s="2" t="s">
        <v>1490</v>
      </c>
      <c r="G580" s="2"/>
      <c r="I580" s="2"/>
      <c r="J580" t="str">
        <f>VLOOKUP(A580,UFMT_FORMAT!$A:$C,3,FALSE)</f>
        <v>TPB CBS Format Reversal Message 1041</v>
      </c>
      <c r="K580" s="2" t="s">
        <v>7</v>
      </c>
      <c r="L580" t="str">
        <f t="shared" ref="L580:L643" si="18">"Insert into UFMT_FIELD (FORMAT_ID, FIELD_NO, F_MAC, F_KEY, F_MANDATORY, DESCRIPTION) Values ('"&amp;A580&amp;"', '"&amp;B580&amp;"', '"&amp;C580&amp;"', '"&amp;D580&amp;"', '"&amp;E580&amp;"', '"&amp;F580&amp;"');"</f>
        <v>Insert into UFMT_FIELD (FORMAT_ID, FIELD_NO, F_MAC, F_KEY, F_MANDATORY, DESCRIPTION) Values ('78', '12', '0', '1', '1', 'Date and time, local transaction');</v>
      </c>
      <c r="M580" t="str">
        <f t="shared" ref="M580:M643" si="19">"Update UFMT_FIELD SET F_MAC = '"&amp;C580&amp;"', F_KEY = '"&amp;D580&amp;"', F_MANDATORY = '"&amp;E580&amp;"', DESCRIPTION = '"&amp;F580&amp;"' where FORMAT_ID = '"&amp;A580&amp;"' AND FIELD_NO = '"&amp;B580&amp;"';"</f>
        <v>Update UFMT_FIELD SET F_MAC = '0', F_KEY = '1', F_MANDATORY = '1', DESCRIPTION = 'Date and time, local transaction' where FORMAT_ID = '78' AND FIELD_NO = '12';</v>
      </c>
    </row>
    <row r="581" spans="1:13" x14ac:dyDescent="0.35">
      <c r="A581" t="s">
        <v>205</v>
      </c>
      <c r="B581" t="s">
        <v>56</v>
      </c>
      <c r="C581" t="s">
        <v>13</v>
      </c>
      <c r="D581" t="s">
        <v>13</v>
      </c>
      <c r="E581" t="s">
        <v>12</v>
      </c>
      <c r="F581" s="2" t="s">
        <v>1490</v>
      </c>
      <c r="G581" s="2"/>
      <c r="I581" s="2"/>
      <c r="J581" t="str">
        <f>VLOOKUP(A581,UFMT_FORMAT!$A:$C,3,FALSE)</f>
        <v>TPB CBS Format Reversal Message 1041</v>
      </c>
      <c r="K581" s="2" t="s">
        <v>7</v>
      </c>
      <c r="L581" t="str">
        <f t="shared" si="18"/>
        <v>Insert into UFMT_FIELD (FORMAT_ID, FIELD_NO, F_MAC, F_KEY, F_MANDATORY, DESCRIPTION) Values ('78', '17', '0', '0', '1', 'Date and time, local transaction');</v>
      </c>
      <c r="M581" t="str">
        <f t="shared" si="19"/>
        <v>Update UFMT_FIELD SET F_MAC = '0', F_KEY = '0', F_MANDATORY = '1', DESCRIPTION = 'Date and time, local transaction' where FORMAT_ID = '78' AND FIELD_NO = '17';</v>
      </c>
    </row>
    <row r="582" spans="1:13" x14ac:dyDescent="0.35">
      <c r="A582" t="s">
        <v>205</v>
      </c>
      <c r="B582" t="s">
        <v>77</v>
      </c>
      <c r="C582" t="s">
        <v>13</v>
      </c>
      <c r="D582" t="s">
        <v>13</v>
      </c>
      <c r="E582" t="s">
        <v>12</v>
      </c>
      <c r="F582" s="2" t="s">
        <v>1491</v>
      </c>
      <c r="G582" s="2"/>
      <c r="I582" s="2"/>
      <c r="J582" t="str">
        <f>VLOOKUP(A582,UFMT_FORMAT!$A:$C,3,FALSE)</f>
        <v>TPB CBS Format Reversal Message 1041</v>
      </c>
      <c r="K582" s="2" t="s">
        <v>7</v>
      </c>
      <c r="L582" t="str">
        <f t="shared" si="18"/>
        <v>Insert into UFMT_FIELD (FORMAT_ID, FIELD_NO, F_MAC, F_KEY, F_MANDATORY, DESCRIPTION) Values ('78', '24', '0', '0', '1', 'Function code');</v>
      </c>
      <c r="M582" t="str">
        <f t="shared" si="19"/>
        <v>Update UFMT_FIELD SET F_MAC = '0', F_KEY = '0', F_MANDATORY = '1', DESCRIPTION = 'Function code' where FORMAT_ID = '78' AND FIELD_NO = '24';</v>
      </c>
    </row>
    <row r="583" spans="1:13" x14ac:dyDescent="0.35">
      <c r="A583" t="s">
        <v>205</v>
      </c>
      <c r="B583" t="s">
        <v>98</v>
      </c>
      <c r="C583" t="s">
        <v>13</v>
      </c>
      <c r="D583" t="s">
        <v>13</v>
      </c>
      <c r="E583" t="s">
        <v>12</v>
      </c>
      <c r="F583" s="2" t="s">
        <v>1492</v>
      </c>
      <c r="G583" s="2"/>
      <c r="I583" s="2"/>
      <c r="J583" t="str">
        <f>VLOOKUP(A583,UFMT_FORMAT!$A:$C,3,FALSE)</f>
        <v>TPB CBS Format Reversal Message 1041</v>
      </c>
      <c r="K583" s="2" t="s">
        <v>7</v>
      </c>
      <c r="L583" t="str">
        <f t="shared" si="18"/>
        <v>Insert into UFMT_FIELD (FORMAT_ID, FIELD_NO, F_MAC, F_KEY, F_MANDATORY, DESCRIPTION) Values ('78', '32', '0', '0', '1', 'Acquirer institution ID');</v>
      </c>
      <c r="M583" t="str">
        <f t="shared" si="19"/>
        <v>Update UFMT_FIELD SET F_MAC = '0', F_KEY = '0', F_MANDATORY = '1', DESCRIPTION = 'Acquirer institution ID' where FORMAT_ID = '78' AND FIELD_NO = '32';</v>
      </c>
    </row>
    <row r="584" spans="1:13" x14ac:dyDescent="0.35">
      <c r="A584" t="s">
        <v>205</v>
      </c>
      <c r="B584" t="s">
        <v>101</v>
      </c>
      <c r="C584" t="s">
        <v>13</v>
      </c>
      <c r="D584" t="s">
        <v>13</v>
      </c>
      <c r="E584" t="s">
        <v>13</v>
      </c>
      <c r="F584" s="2" t="s">
        <v>1493</v>
      </c>
      <c r="G584" s="2"/>
      <c r="I584" s="2"/>
      <c r="J584" t="str">
        <f>VLOOKUP(A584,UFMT_FORMAT!$A:$C,3,FALSE)</f>
        <v>TPB CBS Format Reversal Message 1041</v>
      </c>
      <c r="K584" s="2" t="s">
        <v>7</v>
      </c>
      <c r="L584" t="str">
        <f t="shared" si="18"/>
        <v>Insert into UFMT_FIELD (FORMAT_ID, FIELD_NO, F_MAC, F_KEY, F_MANDATORY, DESCRIPTION) Values ('78', '33', '0', '0', '0', 'Forwarding institution ID');</v>
      </c>
      <c r="M584" t="str">
        <f t="shared" si="19"/>
        <v>Update UFMT_FIELD SET F_MAC = '0', F_KEY = '0', F_MANDATORY = '0', DESCRIPTION = 'Forwarding institution ID' where FORMAT_ID = '78' AND FIELD_NO = '33';</v>
      </c>
    </row>
    <row r="585" spans="1:13" x14ac:dyDescent="0.35">
      <c r="A585" t="s">
        <v>205</v>
      </c>
      <c r="B585" t="s">
        <v>93</v>
      </c>
      <c r="C585" t="s">
        <v>13</v>
      </c>
      <c r="D585" t="s">
        <v>13</v>
      </c>
      <c r="E585" t="s">
        <v>13</v>
      </c>
      <c r="F585" s="2" t="s">
        <v>1494</v>
      </c>
      <c r="G585" s="2"/>
      <c r="I585" s="2"/>
      <c r="J585" t="str">
        <f>VLOOKUP(A585,UFMT_FORMAT!$A:$C,3,FALSE)</f>
        <v>TPB CBS Format Reversal Message 1041</v>
      </c>
      <c r="K585" s="2" t="s">
        <v>7</v>
      </c>
      <c r="L585" t="str">
        <f t="shared" si="18"/>
        <v>Insert into UFMT_FIELD (FORMAT_ID, FIELD_NO, F_MAC, F_KEY, F_MANDATORY, DESCRIPTION) Values ('78', '35', '0', '0', '0', 'Track 2 data');</v>
      </c>
      <c r="M585" t="str">
        <f t="shared" si="19"/>
        <v>Update UFMT_FIELD SET F_MAC = '0', F_KEY = '0', F_MANDATORY = '0', DESCRIPTION = 'Track 2 data' where FORMAT_ID = '78' AND FIELD_NO = '35';</v>
      </c>
    </row>
    <row r="586" spans="1:13" x14ac:dyDescent="0.35">
      <c r="A586" t="s">
        <v>205</v>
      </c>
      <c r="B586" t="s">
        <v>99</v>
      </c>
      <c r="C586" t="s">
        <v>13</v>
      </c>
      <c r="D586" t="s">
        <v>13</v>
      </c>
      <c r="E586" t="s">
        <v>13</v>
      </c>
      <c r="F586" s="2" t="s">
        <v>1495</v>
      </c>
      <c r="G586" s="2"/>
      <c r="I586" s="2"/>
      <c r="J586" t="str">
        <f>VLOOKUP(A586,UFMT_FORMAT!$A:$C,3,FALSE)</f>
        <v>TPB CBS Format Reversal Message 1041</v>
      </c>
      <c r="K586" s="2" t="s">
        <v>7</v>
      </c>
      <c r="L586" t="str">
        <f t="shared" si="18"/>
        <v>Insert into UFMT_FIELD (FORMAT_ID, FIELD_NO, F_MAC, F_KEY, F_MANDATORY, DESCRIPTION) Values ('78', '37', '0', '0', '0', 'Retrival reference number');</v>
      </c>
      <c r="M586" t="str">
        <f t="shared" si="19"/>
        <v>Update UFMT_FIELD SET F_MAC = '0', F_KEY = '0', F_MANDATORY = '0', DESCRIPTION = 'Retrival reference number' where FORMAT_ID = '78' AND FIELD_NO = '37';</v>
      </c>
    </row>
    <row r="587" spans="1:13" x14ac:dyDescent="0.35">
      <c r="A587" t="s">
        <v>205</v>
      </c>
      <c r="B587" t="s">
        <v>119</v>
      </c>
      <c r="C587" t="s">
        <v>13</v>
      </c>
      <c r="D587" t="s">
        <v>13</v>
      </c>
      <c r="E587" t="s">
        <v>12</v>
      </c>
      <c r="F587" s="2" t="s">
        <v>1498</v>
      </c>
      <c r="G587" s="2"/>
      <c r="I587" s="2"/>
      <c r="J587" t="str">
        <f>VLOOKUP(A587,UFMT_FORMAT!$A:$C,3,FALSE)</f>
        <v>TPB CBS Format Reversal Message 1041</v>
      </c>
      <c r="K587" s="2" t="s">
        <v>7</v>
      </c>
      <c r="L587" t="str">
        <f t="shared" si="18"/>
        <v>Insert into UFMT_FIELD (FORMAT_ID, FIELD_NO, F_MAC, F_KEY, F_MANDATORY, DESCRIPTION) Values ('78', '41', '0', '0', '1', 'Card acceptor treminal ID');</v>
      </c>
      <c r="M587" t="str">
        <f t="shared" si="19"/>
        <v>Update UFMT_FIELD SET F_MAC = '0', F_KEY = '0', F_MANDATORY = '1', DESCRIPTION = 'Card acceptor treminal ID' where FORMAT_ID = '78' AND FIELD_NO = '41';</v>
      </c>
    </row>
    <row r="588" spans="1:13" x14ac:dyDescent="0.35">
      <c r="A588" t="s">
        <v>205</v>
      </c>
      <c r="B588" t="s">
        <v>122</v>
      </c>
      <c r="C588" t="s">
        <v>13</v>
      </c>
      <c r="D588" t="s">
        <v>13</v>
      </c>
      <c r="E588" t="s">
        <v>12</v>
      </c>
      <c r="F588" s="2" t="s">
        <v>1499</v>
      </c>
      <c r="G588" s="2"/>
      <c r="I588" s="2"/>
      <c r="J588" t="str">
        <f>VLOOKUP(A588,UFMT_FORMAT!$A:$C,3,FALSE)</f>
        <v>TPB CBS Format Reversal Message 1041</v>
      </c>
      <c r="K588" s="2" t="s">
        <v>7</v>
      </c>
      <c r="L588" t="str">
        <f t="shared" si="18"/>
        <v>Insert into UFMT_FIELD (FORMAT_ID, FIELD_NO, F_MAC, F_KEY, F_MANDATORY, DESCRIPTION) Values ('78', '42', '0', '0', '1', 'Card acceptor ID');</v>
      </c>
      <c r="M588" t="str">
        <f t="shared" si="19"/>
        <v>Update UFMT_FIELD SET F_MAC = '0', F_KEY = '0', F_MANDATORY = '1', DESCRIPTION = 'Card acceptor ID' where FORMAT_ID = '78' AND FIELD_NO = '42';</v>
      </c>
    </row>
    <row r="589" spans="1:13" x14ac:dyDescent="0.35">
      <c r="A589" t="s">
        <v>205</v>
      </c>
      <c r="B589" t="s">
        <v>125</v>
      </c>
      <c r="C589" t="s">
        <v>13</v>
      </c>
      <c r="D589" t="s">
        <v>13</v>
      </c>
      <c r="E589" t="s">
        <v>12</v>
      </c>
      <c r="F589" s="2" t="s">
        <v>1500</v>
      </c>
      <c r="G589" s="2"/>
      <c r="I589" s="2"/>
      <c r="J589" t="str">
        <f>VLOOKUP(A589,UFMT_FORMAT!$A:$C,3,FALSE)</f>
        <v>TPB CBS Format Reversal Message 1041</v>
      </c>
      <c r="K589" s="2" t="s">
        <v>7</v>
      </c>
      <c r="L589" t="str">
        <f t="shared" si="18"/>
        <v>Insert into UFMT_FIELD (FORMAT_ID, FIELD_NO, F_MAC, F_KEY, F_MANDATORY, DESCRIPTION) Values ('78', '43', '0', '0', '1', 'Card acceptor name/location');</v>
      </c>
      <c r="M589" t="str">
        <f t="shared" si="19"/>
        <v>Update UFMT_FIELD SET F_MAC = '0', F_KEY = '0', F_MANDATORY = '1', DESCRIPTION = 'Card acceptor name/location' where FORMAT_ID = '78' AND FIELD_NO = '43';</v>
      </c>
    </row>
    <row r="590" spans="1:13" x14ac:dyDescent="0.35">
      <c r="A590" t="s">
        <v>205</v>
      </c>
      <c r="B590" t="s">
        <v>45</v>
      </c>
      <c r="C590" t="s">
        <v>13</v>
      </c>
      <c r="D590" t="s">
        <v>13</v>
      </c>
      <c r="E590" t="s">
        <v>13</v>
      </c>
      <c r="F590" s="2" t="s">
        <v>1501</v>
      </c>
      <c r="G590" s="2"/>
      <c r="I590" s="2"/>
      <c r="J590" t="str">
        <f>VLOOKUP(A590,UFMT_FORMAT!$A:$C,3,FALSE)</f>
        <v>TPB CBS Format Reversal Message 1041</v>
      </c>
      <c r="K590" s="2" t="s">
        <v>7</v>
      </c>
      <c r="L590" t="str">
        <f t="shared" si="18"/>
        <v>Insert into UFMT_FIELD (FORMAT_ID, FIELD_NO, F_MAC, F_KEY, F_MANDATORY, DESCRIPTION) Values ('78', '46', '0', '0', '0', 'Fee, amount');</v>
      </c>
      <c r="M590" t="str">
        <f t="shared" si="19"/>
        <v>Update UFMT_FIELD SET F_MAC = '0', F_KEY = '0', F_MANDATORY = '0', DESCRIPTION = 'Fee, amount' where FORMAT_ID = '78' AND FIELD_NO = '46';</v>
      </c>
    </row>
    <row r="591" spans="1:13" x14ac:dyDescent="0.35">
      <c r="A591" t="s">
        <v>205</v>
      </c>
      <c r="B591" t="s">
        <v>138</v>
      </c>
      <c r="C591" t="s">
        <v>13</v>
      </c>
      <c r="D591" t="s">
        <v>13</v>
      </c>
      <c r="E591" t="s">
        <v>12</v>
      </c>
      <c r="F591" s="2" t="s">
        <v>1503</v>
      </c>
      <c r="G591" s="2"/>
      <c r="I591" s="2"/>
      <c r="J591" t="str">
        <f>VLOOKUP(A591,UFMT_FORMAT!$A:$C,3,FALSE)</f>
        <v>TPB CBS Format Reversal Message 1041</v>
      </c>
      <c r="K591" s="2" t="s">
        <v>7</v>
      </c>
      <c r="L591" t="str">
        <f t="shared" si="18"/>
        <v>Insert into UFMT_FIELD (FORMAT_ID, FIELD_NO, F_MAC, F_KEY, F_MANDATORY, DESCRIPTION) Values ('78', '49', '0', '0', '1', 'Currency code, transaction');</v>
      </c>
      <c r="M591" t="str">
        <f t="shared" si="19"/>
        <v>Update UFMT_FIELD SET F_MAC = '0', F_KEY = '0', F_MANDATORY = '1', DESCRIPTION = 'Currency code, transaction' where FORMAT_ID = '78' AND FIELD_NO = '49';</v>
      </c>
    </row>
    <row r="592" spans="1:13" x14ac:dyDescent="0.35">
      <c r="A592" t="s">
        <v>205</v>
      </c>
      <c r="B592" t="s">
        <v>80</v>
      </c>
      <c r="C592" t="s">
        <v>13</v>
      </c>
      <c r="D592" t="s">
        <v>13</v>
      </c>
      <c r="E592" t="s">
        <v>13</v>
      </c>
      <c r="F592" s="2" t="s">
        <v>1504</v>
      </c>
      <c r="G592" s="2"/>
      <c r="I592" s="2"/>
      <c r="J592" t="str">
        <f>VLOOKUP(A592,UFMT_FORMAT!$A:$C,3,FALSE)</f>
        <v>TPB CBS Format Reversal Message 1041</v>
      </c>
      <c r="K592" s="2" t="s">
        <v>7</v>
      </c>
      <c r="L592" t="str">
        <f t="shared" si="18"/>
        <v>Insert into UFMT_FIELD (FORMAT_ID, FIELD_NO, F_MAC, F_KEY, F_MANDATORY, DESCRIPTION) Values ('78', '50', '0', '0', '0', 'Currency code, reconcilliation');</v>
      </c>
      <c r="M592" t="str">
        <f t="shared" si="19"/>
        <v>Update UFMT_FIELD SET F_MAC = '0', F_KEY = '0', F_MANDATORY = '0', DESCRIPTION = 'Currency code, reconcilliation' where FORMAT_ID = '78' AND FIELD_NO = '50';</v>
      </c>
    </row>
    <row r="593" spans="1:13" x14ac:dyDescent="0.35">
      <c r="A593" t="s">
        <v>205</v>
      </c>
      <c r="B593" t="s">
        <v>142</v>
      </c>
      <c r="C593" t="s">
        <v>13</v>
      </c>
      <c r="D593" t="s">
        <v>13</v>
      </c>
      <c r="E593" t="s">
        <v>12</v>
      </c>
      <c r="F593" s="2" t="s">
        <v>1514</v>
      </c>
      <c r="G593" s="2"/>
      <c r="I593" s="2"/>
      <c r="J593" t="str">
        <f>VLOOKUP(A593,UFMT_FORMAT!$A:$C,3,FALSE)</f>
        <v>TPB CBS Format Reversal Message 1041</v>
      </c>
      <c r="K593" s="2" t="s">
        <v>7</v>
      </c>
      <c r="L593" t="str">
        <f t="shared" si="18"/>
        <v>Insert into UFMT_FIELD (FORMAT_ID, FIELD_NO, F_MAC, F_KEY, F_MANDATORY, DESCRIPTION) Values ('78', '51', '0', '0', '1', 'BIN Currency code, transaction');</v>
      </c>
      <c r="M593" t="str">
        <f t="shared" si="19"/>
        <v>Update UFMT_FIELD SET F_MAC = '0', F_KEY = '0', F_MANDATORY = '1', DESCRIPTION = 'BIN Currency code, transaction' where FORMAT_ID = '78' AND FIELD_NO = '51';</v>
      </c>
    </row>
    <row r="594" spans="1:13" x14ac:dyDescent="0.35">
      <c r="A594" t="s">
        <v>205</v>
      </c>
      <c r="B594" t="s">
        <v>149</v>
      </c>
      <c r="C594" t="s">
        <v>13</v>
      </c>
      <c r="D594" t="s">
        <v>13</v>
      </c>
      <c r="E594" t="s">
        <v>12</v>
      </c>
      <c r="F594" s="2" t="s">
        <v>1523</v>
      </c>
      <c r="G594" s="2"/>
      <c r="I594" s="2"/>
      <c r="J594" t="str">
        <f>VLOOKUP(A594,UFMT_FORMAT!$A:$C,3,FALSE)</f>
        <v>TPB CBS Format Reversal Message 1041</v>
      </c>
      <c r="K594" s="2" t="s">
        <v>7</v>
      </c>
      <c r="L594" t="str">
        <f t="shared" si="18"/>
        <v>Insert into UFMT_FIELD (FORMAT_ID, FIELD_NO, F_MAC, F_KEY, F_MANDATORY, DESCRIPTION) Values ('78', '56', '0', '0', '1', 'Orig data DE56');</v>
      </c>
      <c r="M594" t="str">
        <f t="shared" si="19"/>
        <v>Update UFMT_FIELD SET F_MAC = '0', F_KEY = '0', F_MANDATORY = '1', DESCRIPTION = 'Orig data DE56' where FORMAT_ID = '78' AND FIELD_NO = '56';</v>
      </c>
    </row>
    <row r="595" spans="1:13" x14ac:dyDescent="0.35">
      <c r="A595" t="s">
        <v>205</v>
      </c>
      <c r="B595" t="s">
        <v>270</v>
      </c>
      <c r="C595" t="s">
        <v>13</v>
      </c>
      <c r="D595" t="s">
        <v>13</v>
      </c>
      <c r="E595" t="s">
        <v>12</v>
      </c>
      <c r="F595" s="2" t="s">
        <v>1506</v>
      </c>
      <c r="G595" s="2"/>
      <c r="I595" s="2"/>
      <c r="J595" t="str">
        <f>VLOOKUP(A595,UFMT_FORMAT!$A:$C,3,FALSE)</f>
        <v>TPB CBS Format Reversal Message 1041</v>
      </c>
      <c r="K595" s="2" t="s">
        <v>7</v>
      </c>
      <c r="L595" t="str">
        <f t="shared" si="18"/>
        <v>Insert into UFMT_FIELD (FORMAT_ID, FIELD_NO, F_MAC, F_KEY, F_MANDATORY, DESCRIPTION) Values ('78', '102', '0', '0', '1', 'Account identification 1');</v>
      </c>
      <c r="M595" t="str">
        <f t="shared" si="19"/>
        <v>Update UFMT_FIELD SET F_MAC = '0', F_KEY = '0', F_MANDATORY = '1', DESCRIPTION = 'Account identification 1' where FORMAT_ID = '78' AND FIELD_NO = '102';</v>
      </c>
    </row>
    <row r="596" spans="1:13" x14ac:dyDescent="0.35">
      <c r="A596" t="s">
        <v>205</v>
      </c>
      <c r="B596" t="s">
        <v>778</v>
      </c>
      <c r="C596" t="s">
        <v>13</v>
      </c>
      <c r="D596" t="s">
        <v>13</v>
      </c>
      <c r="E596" t="s">
        <v>13</v>
      </c>
      <c r="F596" s="2" t="s">
        <v>1507</v>
      </c>
      <c r="G596" s="2"/>
      <c r="I596" s="2"/>
      <c r="J596" t="str">
        <f>VLOOKUP(A596,UFMT_FORMAT!$A:$C,3,FALSE)</f>
        <v>TPB CBS Format Reversal Message 1041</v>
      </c>
      <c r="K596" s="2" t="s">
        <v>7</v>
      </c>
      <c r="L596" t="str">
        <f t="shared" si="18"/>
        <v>Insert into UFMT_FIELD (FORMAT_ID, FIELD_NO, F_MAC, F_KEY, F_MANDATORY, DESCRIPTION) Values ('78', '103', '0', '0', '0', 'Account identification 2');</v>
      </c>
      <c r="M596" t="str">
        <f t="shared" si="19"/>
        <v>Update UFMT_FIELD SET F_MAC = '0', F_KEY = '0', F_MANDATORY = '0', DESCRIPTION = 'Account identification 2' where FORMAT_ID = '78' AND FIELD_NO = '103';</v>
      </c>
    </row>
    <row r="597" spans="1:13" x14ac:dyDescent="0.35">
      <c r="A597" t="s">
        <v>205</v>
      </c>
      <c r="B597" t="s">
        <v>143</v>
      </c>
      <c r="C597" t="s">
        <v>13</v>
      </c>
      <c r="D597" t="s">
        <v>13</v>
      </c>
      <c r="E597" t="s">
        <v>12</v>
      </c>
      <c r="F597" s="2" t="s">
        <v>1508</v>
      </c>
      <c r="G597" s="2"/>
      <c r="I597" s="2"/>
      <c r="J597" t="str">
        <f>VLOOKUP(A597,UFMT_FORMAT!$A:$C,3,FALSE)</f>
        <v>TPB CBS Format Reversal Message 1041</v>
      </c>
      <c r="K597" s="2" t="s">
        <v>7</v>
      </c>
      <c r="L597" t="str">
        <f t="shared" si="18"/>
        <v>Insert into UFMT_FIELD (FORMAT_ID, FIELD_NO, F_MAC, F_KEY, F_MANDATORY, DESCRIPTION) Values ('78', '123', '0', '0', '1', 'Channel ID');</v>
      </c>
      <c r="M597" t="str">
        <f t="shared" si="19"/>
        <v>Update UFMT_FIELD SET F_MAC = '0', F_KEY = '0', F_MANDATORY = '1', DESCRIPTION = 'Channel ID' where FORMAT_ID = '78' AND FIELD_NO = '123';</v>
      </c>
    </row>
    <row r="598" spans="1:13" x14ac:dyDescent="0.35">
      <c r="A598" t="s">
        <v>205</v>
      </c>
      <c r="B598" t="s">
        <v>813</v>
      </c>
      <c r="C598" t="s">
        <v>13</v>
      </c>
      <c r="D598" t="s">
        <v>13</v>
      </c>
      <c r="E598" t="s">
        <v>12</v>
      </c>
      <c r="F598" s="2" t="s">
        <v>1511</v>
      </c>
      <c r="G598" s="2"/>
      <c r="I598" s="2"/>
      <c r="J598" t="str">
        <f>VLOOKUP(A598,UFMT_FORMAT!$A:$C,3,FALSE)</f>
        <v>TPB CBS Format Reversal Message 1041</v>
      </c>
      <c r="K598" s="2" t="s">
        <v>7</v>
      </c>
      <c r="L598" t="str">
        <f t="shared" si="18"/>
        <v>Insert into UFMT_FIELD (FORMAT_ID, FIELD_NO, F_MAC, F_KEY, F_MANDATORY, DESCRIPTION) Values ('78', '126', '0', '0', '1', 'Private field');</v>
      </c>
      <c r="M598" t="str">
        <f t="shared" si="19"/>
        <v>Update UFMT_FIELD SET F_MAC = '0', F_KEY = '0', F_MANDATORY = '1', DESCRIPTION = 'Private field' where FORMAT_ID = '78' AND FIELD_NO = '126';</v>
      </c>
    </row>
    <row r="599" spans="1:13" x14ac:dyDescent="0.35">
      <c r="A599" t="s">
        <v>207</v>
      </c>
      <c r="B599" t="s">
        <v>15</v>
      </c>
      <c r="C599" t="s">
        <v>13</v>
      </c>
      <c r="D599" t="s">
        <v>12</v>
      </c>
      <c r="E599" t="s">
        <v>12</v>
      </c>
      <c r="F599" s="2" t="s">
        <v>1484</v>
      </c>
      <c r="G599" s="2"/>
      <c r="I599" s="2"/>
      <c r="J599" t="str">
        <f>VLOOKUP(A599,UFMT_FORMAT!$A:$C,3,FALSE)</f>
        <v>TPB CBS Def Format Reversal Message resp 1430</v>
      </c>
      <c r="K599" s="2" t="s">
        <v>7</v>
      </c>
      <c r="L599" t="str">
        <f t="shared" si="18"/>
        <v>Insert into UFMT_FIELD (FORMAT_ID, FIELD_NO, F_MAC, F_KEY, F_MANDATORY, DESCRIPTION) Values ('79', '2', '0', '1', '1', 'PAN');</v>
      </c>
      <c r="M599" t="str">
        <f t="shared" si="19"/>
        <v>Update UFMT_FIELD SET F_MAC = '0', F_KEY = '1', F_MANDATORY = '1', DESCRIPTION = 'PAN' where FORMAT_ID = '79' AND FIELD_NO = '2';</v>
      </c>
    </row>
    <row r="600" spans="1:13" x14ac:dyDescent="0.35">
      <c r="A600" t="s">
        <v>207</v>
      </c>
      <c r="B600" t="s">
        <v>17</v>
      </c>
      <c r="C600" t="s">
        <v>13</v>
      </c>
      <c r="D600" t="s">
        <v>13</v>
      </c>
      <c r="E600" t="s">
        <v>12</v>
      </c>
      <c r="F600" s="2" t="s">
        <v>1485</v>
      </c>
      <c r="G600" s="2"/>
      <c r="I600" s="2"/>
      <c r="J600" t="str">
        <f>VLOOKUP(A600,UFMT_FORMAT!$A:$C,3,FALSE)</f>
        <v>TPB CBS Def Format Reversal Message resp 1430</v>
      </c>
      <c r="K600" s="2" t="s">
        <v>7</v>
      </c>
      <c r="L600" t="str">
        <f t="shared" si="18"/>
        <v>Insert into UFMT_FIELD (FORMAT_ID, FIELD_NO, F_MAC, F_KEY, F_MANDATORY, DESCRIPTION) Values ('79', '3', '0', '0', '1', 'Processing Code');</v>
      </c>
      <c r="M600" t="str">
        <f t="shared" si="19"/>
        <v>Update UFMT_FIELD SET F_MAC = '0', F_KEY = '0', F_MANDATORY = '1', DESCRIPTION = 'Processing Code' where FORMAT_ID = '79' AND FIELD_NO = '3';</v>
      </c>
    </row>
    <row r="601" spans="1:13" x14ac:dyDescent="0.35">
      <c r="A601" t="s">
        <v>207</v>
      </c>
      <c r="B601" t="s">
        <v>20</v>
      </c>
      <c r="C601" t="s">
        <v>13</v>
      </c>
      <c r="D601" t="s">
        <v>13</v>
      </c>
      <c r="E601" t="s">
        <v>12</v>
      </c>
      <c r="F601" s="2" t="s">
        <v>1486</v>
      </c>
      <c r="G601" s="2"/>
      <c r="I601" s="2"/>
      <c r="J601" t="str">
        <f>VLOOKUP(A601,UFMT_FORMAT!$A:$C,3,FALSE)</f>
        <v>TPB CBS Def Format Reversal Message resp 1430</v>
      </c>
      <c r="K601" s="2" t="s">
        <v>7</v>
      </c>
      <c r="L601" t="str">
        <f t="shared" si="18"/>
        <v>Insert into UFMT_FIELD (FORMAT_ID, FIELD_NO, F_MAC, F_KEY, F_MANDATORY, DESCRIPTION) Values ('79', '4', '0', '0', '1', 'Request Amount');</v>
      </c>
      <c r="M601" t="str">
        <f t="shared" si="19"/>
        <v>Update UFMT_FIELD SET F_MAC = '0', F_KEY = '0', F_MANDATORY = '1', DESCRIPTION = 'Request Amount' where FORMAT_ID = '79' AND FIELD_NO = '4';</v>
      </c>
    </row>
    <row r="602" spans="1:13" x14ac:dyDescent="0.35">
      <c r="A602" t="s">
        <v>207</v>
      </c>
      <c r="B602" t="s">
        <v>23</v>
      </c>
      <c r="C602" t="s">
        <v>13</v>
      </c>
      <c r="D602" t="s">
        <v>13</v>
      </c>
      <c r="E602" t="s">
        <v>13</v>
      </c>
      <c r="F602" s="2" t="s">
        <v>1486</v>
      </c>
      <c r="G602" s="2"/>
      <c r="I602" s="2"/>
      <c r="J602" t="str">
        <f>VLOOKUP(A602,UFMT_FORMAT!$A:$C,3,FALSE)</f>
        <v>TPB CBS Def Format Reversal Message resp 1430</v>
      </c>
      <c r="K602" s="2" t="s">
        <v>7</v>
      </c>
      <c r="L602" t="str">
        <f t="shared" si="18"/>
        <v>Insert into UFMT_FIELD (FORMAT_ID, FIELD_NO, F_MAC, F_KEY, F_MANDATORY, DESCRIPTION) Values ('79', '5', '0', '0', '0', 'Request Amount');</v>
      </c>
      <c r="M602" t="str">
        <f t="shared" si="19"/>
        <v>Update UFMT_FIELD SET F_MAC = '0', F_KEY = '0', F_MANDATORY = '0', DESCRIPTION = 'Request Amount' where FORMAT_ID = '79' AND FIELD_NO = '5';</v>
      </c>
    </row>
    <row r="603" spans="1:13" x14ac:dyDescent="0.35">
      <c r="A603" t="s">
        <v>207</v>
      </c>
      <c r="B603" t="s">
        <v>26</v>
      </c>
      <c r="C603" t="s">
        <v>13</v>
      </c>
      <c r="D603" t="s">
        <v>13</v>
      </c>
      <c r="E603" t="s">
        <v>13</v>
      </c>
      <c r="F603" s="2" t="s">
        <v>1487</v>
      </c>
      <c r="G603" s="2"/>
      <c r="I603" s="2"/>
      <c r="J603" t="str">
        <f>VLOOKUP(A603,UFMT_FORMAT!$A:$C,3,FALSE)</f>
        <v>TPB CBS Def Format Reversal Message resp 1430</v>
      </c>
      <c r="K603" s="2" t="s">
        <v>7</v>
      </c>
      <c r="L603" t="str">
        <f t="shared" si="18"/>
        <v>Insert into UFMT_FIELD (FORMAT_ID, FIELD_NO, F_MAC, F_KEY, F_MANDATORY, DESCRIPTION) Values ('79', '6', '0', '0', '0', 'BIN Request Amount');</v>
      </c>
      <c r="M603" t="str">
        <f t="shared" si="19"/>
        <v>Update UFMT_FIELD SET F_MAC = '0', F_KEY = '0', F_MANDATORY = '0', DESCRIPTION = 'BIN Request Amount' where FORMAT_ID = '79' AND FIELD_NO = '6';</v>
      </c>
    </row>
    <row r="604" spans="1:13" x14ac:dyDescent="0.35">
      <c r="A604" t="s">
        <v>207</v>
      </c>
      <c r="B604" t="s">
        <v>35</v>
      </c>
      <c r="C604" t="s">
        <v>13</v>
      </c>
      <c r="D604" t="s">
        <v>13</v>
      </c>
      <c r="E604" t="s">
        <v>13</v>
      </c>
      <c r="F604" s="2" t="s">
        <v>1488</v>
      </c>
      <c r="G604" s="2"/>
      <c r="I604" s="2"/>
      <c r="J604" t="str">
        <f>VLOOKUP(A604,UFMT_FORMAT!$A:$C,3,FALSE)</f>
        <v>TPB CBS Def Format Reversal Message resp 1430</v>
      </c>
      <c r="K604" s="2" t="s">
        <v>7</v>
      </c>
      <c r="L604" t="str">
        <f t="shared" si="18"/>
        <v>Insert into UFMT_FIELD (FORMAT_ID, FIELD_NO, F_MAC, F_KEY, F_MANDATORY, DESCRIPTION) Values ('79', '9', '0', '0', '0', 'Conversion rate, reconciliation');</v>
      </c>
      <c r="M604" t="str">
        <f t="shared" si="19"/>
        <v>Update UFMT_FIELD SET F_MAC = '0', F_KEY = '0', F_MANDATORY = '0', DESCRIPTION = 'Conversion rate, reconciliation' where FORMAT_ID = '79' AND FIELD_NO = '9';</v>
      </c>
    </row>
    <row r="605" spans="1:13" x14ac:dyDescent="0.35">
      <c r="A605" t="s">
        <v>207</v>
      </c>
      <c r="B605" t="s">
        <v>37</v>
      </c>
      <c r="C605" t="s">
        <v>13</v>
      </c>
      <c r="D605" t="s">
        <v>13</v>
      </c>
      <c r="E605" t="s">
        <v>13</v>
      </c>
      <c r="F605" s="2" t="s">
        <v>1522</v>
      </c>
      <c r="G605" s="2"/>
      <c r="I605" s="2"/>
      <c r="J605" t="str">
        <f>VLOOKUP(A605,UFMT_FORMAT!$A:$C,3,FALSE)</f>
        <v>TPB CBS Def Format Reversal Message resp 1430</v>
      </c>
      <c r="K605" s="2" t="s">
        <v>7</v>
      </c>
      <c r="L605" t="str">
        <f t="shared" si="18"/>
        <v>Insert into UFMT_FIELD (FORMAT_ID, FIELD_NO, F_MAC, F_KEY, F_MANDATORY, DESCRIPTION) Values ('79', '10', '0', '0', '0', 'Card Holder Conversion Rate');</v>
      </c>
      <c r="M605" t="str">
        <f t="shared" si="19"/>
        <v>Update UFMT_FIELD SET F_MAC = '0', F_KEY = '0', F_MANDATORY = '0', DESCRIPTION = 'Card Holder Conversion Rate' where FORMAT_ID = '79' AND FIELD_NO = '10';</v>
      </c>
    </row>
    <row r="606" spans="1:13" x14ac:dyDescent="0.35">
      <c r="A606" t="s">
        <v>207</v>
      </c>
      <c r="B606" t="s">
        <v>40</v>
      </c>
      <c r="C606" t="s">
        <v>13</v>
      </c>
      <c r="D606" t="s">
        <v>12</v>
      </c>
      <c r="E606" t="s">
        <v>12</v>
      </c>
      <c r="F606" s="2" t="s">
        <v>1489</v>
      </c>
      <c r="G606" s="2"/>
      <c r="I606" s="2"/>
      <c r="J606" t="str">
        <f>VLOOKUP(A606,UFMT_FORMAT!$A:$C,3,FALSE)</f>
        <v>TPB CBS Def Format Reversal Message resp 1430</v>
      </c>
      <c r="K606" s="2" t="s">
        <v>7</v>
      </c>
      <c r="L606" t="str">
        <f t="shared" si="18"/>
        <v>Insert into UFMT_FIELD (FORMAT_ID, FIELD_NO, F_MAC, F_KEY, F_MANDATORY, DESCRIPTION) Values ('79', '11', '0', '1', '1', 'System Trace Audit Number');</v>
      </c>
      <c r="M606" t="str">
        <f t="shared" si="19"/>
        <v>Update UFMT_FIELD SET F_MAC = '0', F_KEY = '1', F_MANDATORY = '1', DESCRIPTION = 'System Trace Audit Number' where FORMAT_ID = '79' AND FIELD_NO = '11';</v>
      </c>
    </row>
    <row r="607" spans="1:13" x14ac:dyDescent="0.35">
      <c r="A607" t="s">
        <v>207</v>
      </c>
      <c r="B607" t="s">
        <v>42</v>
      </c>
      <c r="C607" t="s">
        <v>13</v>
      </c>
      <c r="D607" t="s">
        <v>12</v>
      </c>
      <c r="E607" t="s">
        <v>12</v>
      </c>
      <c r="F607" s="2" t="s">
        <v>1490</v>
      </c>
      <c r="G607" s="2"/>
      <c r="I607" s="2"/>
      <c r="J607" t="str">
        <f>VLOOKUP(A607,UFMT_FORMAT!$A:$C,3,FALSE)</f>
        <v>TPB CBS Def Format Reversal Message resp 1430</v>
      </c>
      <c r="K607" s="2" t="s">
        <v>7</v>
      </c>
      <c r="L607" t="str">
        <f t="shared" si="18"/>
        <v>Insert into UFMT_FIELD (FORMAT_ID, FIELD_NO, F_MAC, F_KEY, F_MANDATORY, DESCRIPTION) Values ('79', '12', '0', '1', '1', 'Date and time, local transaction');</v>
      </c>
      <c r="M607" t="str">
        <f t="shared" si="19"/>
        <v>Update UFMT_FIELD SET F_MAC = '0', F_KEY = '1', F_MANDATORY = '1', DESCRIPTION = 'Date and time, local transaction' where FORMAT_ID = '79' AND FIELD_NO = '12';</v>
      </c>
    </row>
    <row r="608" spans="1:13" x14ac:dyDescent="0.35">
      <c r="A608" t="s">
        <v>207</v>
      </c>
      <c r="B608" t="s">
        <v>56</v>
      </c>
      <c r="C608" t="s">
        <v>13</v>
      </c>
      <c r="D608" t="s">
        <v>13</v>
      </c>
      <c r="E608" t="s">
        <v>13</v>
      </c>
      <c r="F608" s="2" t="s">
        <v>1490</v>
      </c>
      <c r="G608" s="2"/>
      <c r="I608" s="2"/>
      <c r="J608" t="str">
        <f>VLOOKUP(A608,UFMT_FORMAT!$A:$C,3,FALSE)</f>
        <v>TPB CBS Def Format Reversal Message resp 1430</v>
      </c>
      <c r="K608" s="2" t="s">
        <v>7</v>
      </c>
      <c r="L608" t="str">
        <f t="shared" si="18"/>
        <v>Insert into UFMT_FIELD (FORMAT_ID, FIELD_NO, F_MAC, F_KEY, F_MANDATORY, DESCRIPTION) Values ('79', '17', '0', '0', '0', 'Date and time, local transaction');</v>
      </c>
      <c r="M608" t="str">
        <f t="shared" si="19"/>
        <v>Update UFMT_FIELD SET F_MAC = '0', F_KEY = '0', F_MANDATORY = '0', DESCRIPTION = 'Date and time, local transaction' where FORMAT_ID = '79' AND FIELD_NO = '17';</v>
      </c>
    </row>
    <row r="609" spans="1:13" x14ac:dyDescent="0.35">
      <c r="A609" t="s">
        <v>207</v>
      </c>
      <c r="B609" t="s">
        <v>77</v>
      </c>
      <c r="C609" t="s">
        <v>13</v>
      </c>
      <c r="D609" t="s">
        <v>13</v>
      </c>
      <c r="E609" t="s">
        <v>13</v>
      </c>
      <c r="F609" s="2" t="s">
        <v>1491</v>
      </c>
      <c r="G609" s="2"/>
      <c r="I609" s="2"/>
      <c r="J609" t="str">
        <f>VLOOKUP(A609,UFMT_FORMAT!$A:$C,3,FALSE)</f>
        <v>TPB CBS Def Format Reversal Message resp 1430</v>
      </c>
      <c r="K609" s="2" t="s">
        <v>7</v>
      </c>
      <c r="L609" t="str">
        <f t="shared" si="18"/>
        <v>Insert into UFMT_FIELD (FORMAT_ID, FIELD_NO, F_MAC, F_KEY, F_MANDATORY, DESCRIPTION) Values ('79', '24', '0', '0', '0', 'Function code');</v>
      </c>
      <c r="M609" t="str">
        <f t="shared" si="19"/>
        <v>Update UFMT_FIELD SET F_MAC = '0', F_KEY = '0', F_MANDATORY = '0', DESCRIPTION = 'Function code' where FORMAT_ID = '79' AND FIELD_NO = '24';</v>
      </c>
    </row>
    <row r="610" spans="1:13" x14ac:dyDescent="0.35">
      <c r="A610" t="s">
        <v>207</v>
      </c>
      <c r="B610" t="s">
        <v>88</v>
      </c>
      <c r="C610" t="s">
        <v>13</v>
      </c>
      <c r="D610" t="s">
        <v>13</v>
      </c>
      <c r="E610" t="s">
        <v>13</v>
      </c>
      <c r="F610" s="2" t="s">
        <v>1518</v>
      </c>
      <c r="G610" s="2"/>
      <c r="I610" s="2"/>
      <c r="J610" t="str">
        <f>VLOOKUP(A610,UFMT_FORMAT!$A:$C,3,FALSE)</f>
        <v>TPB CBS Def Format Reversal Message resp 1430</v>
      </c>
      <c r="K610" s="2" t="s">
        <v>7</v>
      </c>
      <c r="L610" t="str">
        <f t="shared" si="18"/>
        <v>Insert into UFMT_FIELD (FORMAT_ID, FIELD_NO, F_MAC, F_KEY, F_MANDATORY, DESCRIPTION) Values ('79', '28', '0', '0', '0', 'ACQ Fee');</v>
      </c>
      <c r="M610" t="str">
        <f t="shared" si="19"/>
        <v>Update UFMT_FIELD SET F_MAC = '0', F_KEY = '0', F_MANDATORY = '0', DESCRIPTION = 'ACQ Fee' where FORMAT_ID = '79' AND FIELD_NO = '28';</v>
      </c>
    </row>
    <row r="611" spans="1:13" x14ac:dyDescent="0.35">
      <c r="A611" t="s">
        <v>207</v>
      </c>
      <c r="B611" t="s">
        <v>90</v>
      </c>
      <c r="C611" t="s">
        <v>13</v>
      </c>
      <c r="D611" t="s">
        <v>13</v>
      </c>
      <c r="E611" t="s">
        <v>13</v>
      </c>
      <c r="F611" s="2" t="s">
        <v>1519</v>
      </c>
      <c r="G611" s="2"/>
      <c r="I611" s="2"/>
      <c r="J611" t="str">
        <f>VLOOKUP(A611,UFMT_FORMAT!$A:$C,3,FALSE)</f>
        <v>TPB CBS Def Format Reversal Message resp 1430</v>
      </c>
      <c r="K611" s="2" t="s">
        <v>7</v>
      </c>
      <c r="L611" t="str">
        <f t="shared" si="18"/>
        <v>Insert into UFMT_FIELD (FORMAT_ID, FIELD_NO, F_MAC, F_KEY, F_MANDATORY, DESCRIPTION) Values ('79', '29', '0', '0', '0', 'ISS Fee');</v>
      </c>
      <c r="M611" t="str">
        <f t="shared" si="19"/>
        <v>Update UFMT_FIELD SET F_MAC = '0', F_KEY = '0', F_MANDATORY = '0', DESCRIPTION = 'ISS Fee' where FORMAT_ID = '79' AND FIELD_NO = '29';</v>
      </c>
    </row>
    <row r="612" spans="1:13" x14ac:dyDescent="0.35">
      <c r="A612" t="s">
        <v>207</v>
      </c>
      <c r="B612" t="s">
        <v>92</v>
      </c>
      <c r="C612" t="s">
        <v>13</v>
      </c>
      <c r="D612" t="s">
        <v>13</v>
      </c>
      <c r="E612" t="s">
        <v>13</v>
      </c>
      <c r="F612" s="2" t="s">
        <v>1520</v>
      </c>
      <c r="G612" s="2"/>
      <c r="I612" s="2"/>
      <c r="J612" t="str">
        <f>VLOOKUP(A612,UFMT_FORMAT!$A:$C,3,FALSE)</f>
        <v>TPB CBS Def Format Reversal Message resp 1430</v>
      </c>
      <c r="K612" s="2" t="s">
        <v>7</v>
      </c>
      <c r="L612" t="str">
        <f t="shared" si="18"/>
        <v>Insert into UFMT_FIELD (FORMAT_ID, FIELD_NO, F_MAC, F_KEY, F_MANDATORY, DESCRIPTION) Values ('79', '30', '0', '0', '0', 'NBC Fee');</v>
      </c>
      <c r="M612" t="str">
        <f t="shared" si="19"/>
        <v>Update UFMT_FIELD SET F_MAC = '0', F_KEY = '0', F_MANDATORY = '0', DESCRIPTION = 'NBC Fee' where FORMAT_ID = '79' AND FIELD_NO = '30';</v>
      </c>
    </row>
    <row r="613" spans="1:13" x14ac:dyDescent="0.35">
      <c r="A613" t="s">
        <v>207</v>
      </c>
      <c r="B613" t="s">
        <v>98</v>
      </c>
      <c r="C613" t="s">
        <v>13</v>
      </c>
      <c r="D613" t="s">
        <v>13</v>
      </c>
      <c r="E613" t="s">
        <v>12</v>
      </c>
      <c r="F613" s="2" t="s">
        <v>1492</v>
      </c>
      <c r="G613" s="2"/>
      <c r="I613" s="2"/>
      <c r="J613" t="str">
        <f>VLOOKUP(A613,UFMT_FORMAT!$A:$C,3,FALSE)</f>
        <v>TPB CBS Def Format Reversal Message resp 1430</v>
      </c>
      <c r="K613" s="2" t="s">
        <v>7</v>
      </c>
      <c r="L613" t="str">
        <f t="shared" si="18"/>
        <v>Insert into UFMT_FIELD (FORMAT_ID, FIELD_NO, F_MAC, F_KEY, F_MANDATORY, DESCRIPTION) Values ('79', '32', '0', '0', '1', 'Acquirer institution ID');</v>
      </c>
      <c r="M613" t="str">
        <f t="shared" si="19"/>
        <v>Update UFMT_FIELD SET F_MAC = '0', F_KEY = '0', F_MANDATORY = '1', DESCRIPTION = 'Acquirer institution ID' where FORMAT_ID = '79' AND FIELD_NO = '32';</v>
      </c>
    </row>
    <row r="614" spans="1:13" x14ac:dyDescent="0.35">
      <c r="A614" t="s">
        <v>207</v>
      </c>
      <c r="B614" t="s">
        <v>101</v>
      </c>
      <c r="C614" t="s">
        <v>13</v>
      </c>
      <c r="D614" t="s">
        <v>13</v>
      </c>
      <c r="E614" t="s">
        <v>13</v>
      </c>
      <c r="F614" s="2" t="s">
        <v>1493</v>
      </c>
      <c r="G614" s="2"/>
      <c r="I614" s="2"/>
      <c r="J614" t="str">
        <f>VLOOKUP(A614,UFMT_FORMAT!$A:$C,3,FALSE)</f>
        <v>TPB CBS Def Format Reversal Message resp 1430</v>
      </c>
      <c r="K614" s="2" t="s">
        <v>7</v>
      </c>
      <c r="L614" t="str">
        <f t="shared" si="18"/>
        <v>Insert into UFMT_FIELD (FORMAT_ID, FIELD_NO, F_MAC, F_KEY, F_MANDATORY, DESCRIPTION) Values ('79', '33', '0', '0', '0', 'Forwarding institution ID');</v>
      </c>
      <c r="M614" t="str">
        <f t="shared" si="19"/>
        <v>Update UFMT_FIELD SET F_MAC = '0', F_KEY = '0', F_MANDATORY = '0', DESCRIPTION = 'Forwarding institution ID' where FORMAT_ID = '79' AND FIELD_NO = '33';</v>
      </c>
    </row>
    <row r="615" spans="1:13" x14ac:dyDescent="0.35">
      <c r="A615" t="s">
        <v>207</v>
      </c>
      <c r="B615" t="s">
        <v>93</v>
      </c>
      <c r="C615" t="s">
        <v>13</v>
      </c>
      <c r="D615" t="s">
        <v>13</v>
      </c>
      <c r="E615" t="s">
        <v>13</v>
      </c>
      <c r="F615" s="2" t="s">
        <v>1494</v>
      </c>
      <c r="G615" s="2"/>
      <c r="I615" s="2"/>
      <c r="J615" t="str">
        <f>VLOOKUP(A615,UFMT_FORMAT!$A:$C,3,FALSE)</f>
        <v>TPB CBS Def Format Reversal Message resp 1430</v>
      </c>
      <c r="K615" s="2" t="s">
        <v>7</v>
      </c>
      <c r="L615" t="str">
        <f t="shared" si="18"/>
        <v>Insert into UFMT_FIELD (FORMAT_ID, FIELD_NO, F_MAC, F_KEY, F_MANDATORY, DESCRIPTION) Values ('79', '35', '0', '0', '0', 'Track 2 data');</v>
      </c>
      <c r="M615" t="str">
        <f t="shared" si="19"/>
        <v>Update UFMT_FIELD SET F_MAC = '0', F_KEY = '0', F_MANDATORY = '0', DESCRIPTION = 'Track 2 data' where FORMAT_ID = '79' AND FIELD_NO = '35';</v>
      </c>
    </row>
    <row r="616" spans="1:13" x14ac:dyDescent="0.35">
      <c r="A616" t="s">
        <v>207</v>
      </c>
      <c r="B616" t="s">
        <v>99</v>
      </c>
      <c r="C616" t="s">
        <v>13</v>
      </c>
      <c r="D616" t="s">
        <v>13</v>
      </c>
      <c r="E616" t="s">
        <v>13</v>
      </c>
      <c r="F616" s="2" t="s">
        <v>1495</v>
      </c>
      <c r="G616" s="2"/>
      <c r="I616" s="2"/>
      <c r="J616" t="str">
        <f>VLOOKUP(A616,UFMT_FORMAT!$A:$C,3,FALSE)</f>
        <v>TPB CBS Def Format Reversal Message resp 1430</v>
      </c>
      <c r="K616" s="2" t="s">
        <v>7</v>
      </c>
      <c r="L616" t="str">
        <f t="shared" si="18"/>
        <v>Insert into UFMT_FIELD (FORMAT_ID, FIELD_NO, F_MAC, F_KEY, F_MANDATORY, DESCRIPTION) Values ('79', '37', '0', '0', '0', 'Retrival reference number');</v>
      </c>
      <c r="M616" t="str">
        <f t="shared" si="19"/>
        <v>Update UFMT_FIELD SET F_MAC = '0', F_KEY = '0', F_MANDATORY = '0', DESCRIPTION = 'Retrival reference number' where FORMAT_ID = '79' AND FIELD_NO = '37';</v>
      </c>
    </row>
    <row r="617" spans="1:13" x14ac:dyDescent="0.35">
      <c r="A617" t="s">
        <v>207</v>
      </c>
      <c r="B617" t="s">
        <v>113</v>
      </c>
      <c r="C617" t="s">
        <v>13</v>
      </c>
      <c r="D617" t="s">
        <v>13</v>
      </c>
      <c r="E617" t="s">
        <v>13</v>
      </c>
      <c r="F617" s="2" t="s">
        <v>1496</v>
      </c>
      <c r="G617" s="2"/>
      <c r="I617" s="2"/>
      <c r="J617" t="str">
        <f>VLOOKUP(A617,UFMT_FORMAT!$A:$C,3,FALSE)</f>
        <v>TPB CBS Def Format Reversal Message resp 1430</v>
      </c>
      <c r="K617" s="2" t="s">
        <v>7</v>
      </c>
      <c r="L617" t="str">
        <f t="shared" si="18"/>
        <v>Insert into UFMT_FIELD (FORMAT_ID, FIELD_NO, F_MAC, F_KEY, F_MANDATORY, DESCRIPTION) Values ('79', '38', '0', '0', '0', 'Authorization Identification Response');</v>
      </c>
      <c r="M617" t="str">
        <f t="shared" si="19"/>
        <v>Update UFMT_FIELD SET F_MAC = '0', F_KEY = '0', F_MANDATORY = '0', DESCRIPTION = 'Authorization Identification Response' where FORMAT_ID = '79' AND FIELD_NO = '38';</v>
      </c>
    </row>
    <row r="618" spans="1:13" x14ac:dyDescent="0.35">
      <c r="A618" t="s">
        <v>207</v>
      </c>
      <c r="B618" t="s">
        <v>102</v>
      </c>
      <c r="C618" t="s">
        <v>13</v>
      </c>
      <c r="D618" t="s">
        <v>13</v>
      </c>
      <c r="E618" t="s">
        <v>12</v>
      </c>
      <c r="F618" s="2" t="s">
        <v>1497</v>
      </c>
      <c r="G618" s="2"/>
      <c r="I618" s="2"/>
      <c r="J618" t="str">
        <f>VLOOKUP(A618,UFMT_FORMAT!$A:$C,3,FALSE)</f>
        <v>TPB CBS Def Format Reversal Message resp 1430</v>
      </c>
      <c r="K618" s="2" t="s">
        <v>7</v>
      </c>
      <c r="L618" t="str">
        <f t="shared" si="18"/>
        <v>Insert into UFMT_FIELD (FORMAT_ID, FIELD_NO, F_MAC, F_KEY, F_MANDATORY, DESCRIPTION) Values ('79', '39', '0', '0', '1', 'Response code');</v>
      </c>
      <c r="M618" t="str">
        <f t="shared" si="19"/>
        <v>Update UFMT_FIELD SET F_MAC = '0', F_KEY = '0', F_MANDATORY = '1', DESCRIPTION = 'Response code' where FORMAT_ID = '79' AND FIELD_NO = '39';</v>
      </c>
    </row>
    <row r="619" spans="1:13" x14ac:dyDescent="0.35">
      <c r="A619" t="s">
        <v>207</v>
      </c>
      <c r="B619" t="s">
        <v>119</v>
      </c>
      <c r="C619" t="s">
        <v>13</v>
      </c>
      <c r="D619" t="s">
        <v>13</v>
      </c>
      <c r="E619" t="s">
        <v>12</v>
      </c>
      <c r="F619" s="2" t="s">
        <v>1498</v>
      </c>
      <c r="G619" s="2"/>
      <c r="I619" s="2"/>
      <c r="J619" t="str">
        <f>VLOOKUP(A619,UFMT_FORMAT!$A:$C,3,FALSE)</f>
        <v>TPB CBS Def Format Reversal Message resp 1430</v>
      </c>
      <c r="K619" s="2" t="s">
        <v>7</v>
      </c>
      <c r="L619" t="str">
        <f t="shared" si="18"/>
        <v>Insert into UFMT_FIELD (FORMAT_ID, FIELD_NO, F_MAC, F_KEY, F_MANDATORY, DESCRIPTION) Values ('79', '41', '0', '0', '1', 'Card acceptor treminal ID');</v>
      </c>
      <c r="M619" t="str">
        <f t="shared" si="19"/>
        <v>Update UFMT_FIELD SET F_MAC = '0', F_KEY = '0', F_MANDATORY = '1', DESCRIPTION = 'Card acceptor treminal ID' where FORMAT_ID = '79' AND FIELD_NO = '41';</v>
      </c>
    </row>
    <row r="620" spans="1:13" x14ac:dyDescent="0.35">
      <c r="A620" t="s">
        <v>207</v>
      </c>
      <c r="B620" t="s">
        <v>122</v>
      </c>
      <c r="C620" t="s">
        <v>13</v>
      </c>
      <c r="D620" t="s">
        <v>13</v>
      </c>
      <c r="E620" t="s">
        <v>13</v>
      </c>
      <c r="F620" s="2" t="s">
        <v>1499</v>
      </c>
      <c r="G620" s="2"/>
      <c r="I620" s="2"/>
      <c r="J620" t="str">
        <f>VLOOKUP(A620,UFMT_FORMAT!$A:$C,3,FALSE)</f>
        <v>TPB CBS Def Format Reversal Message resp 1430</v>
      </c>
      <c r="K620" s="2" t="s">
        <v>7</v>
      </c>
      <c r="L620" t="str">
        <f t="shared" si="18"/>
        <v>Insert into UFMT_FIELD (FORMAT_ID, FIELD_NO, F_MAC, F_KEY, F_MANDATORY, DESCRIPTION) Values ('79', '42', '0', '0', '0', 'Card acceptor ID');</v>
      </c>
      <c r="M620" t="str">
        <f t="shared" si="19"/>
        <v>Update UFMT_FIELD SET F_MAC = '0', F_KEY = '0', F_MANDATORY = '0', DESCRIPTION = 'Card acceptor ID' where FORMAT_ID = '79' AND FIELD_NO = '42';</v>
      </c>
    </row>
    <row r="621" spans="1:13" x14ac:dyDescent="0.35">
      <c r="A621" t="s">
        <v>207</v>
      </c>
      <c r="B621" t="s">
        <v>125</v>
      </c>
      <c r="C621" t="s">
        <v>13</v>
      </c>
      <c r="D621" t="s">
        <v>13</v>
      </c>
      <c r="E621" t="s">
        <v>13</v>
      </c>
      <c r="F621" s="2" t="s">
        <v>1541</v>
      </c>
      <c r="G621" s="2"/>
      <c r="I621" s="2"/>
      <c r="J621" t="str">
        <f>VLOOKUP(A621,UFMT_FORMAT!$A:$C,3,FALSE)</f>
        <v>TPB CBS Def Format Reversal Message resp 1430</v>
      </c>
      <c r="K621" s="2" t="s">
        <v>7</v>
      </c>
      <c r="L621" t="str">
        <f t="shared" si="18"/>
        <v>Insert into UFMT_FIELD (FORMAT_ID, FIELD_NO, F_MAC, F_KEY, F_MANDATORY, DESCRIPTION) Values ('79', '43', '0', '0', '0', 'Card accepter name/location');</v>
      </c>
      <c r="M621" t="str">
        <f t="shared" si="19"/>
        <v>Update UFMT_FIELD SET F_MAC = '0', F_KEY = '0', F_MANDATORY = '0', DESCRIPTION = 'Card accepter name/location' where FORMAT_ID = '79' AND FIELD_NO = '43';</v>
      </c>
    </row>
    <row r="622" spans="1:13" x14ac:dyDescent="0.35">
      <c r="A622" t="s">
        <v>207</v>
      </c>
      <c r="B622" t="s">
        <v>45</v>
      </c>
      <c r="C622" t="s">
        <v>13</v>
      </c>
      <c r="D622" t="s">
        <v>13</v>
      </c>
      <c r="E622" t="s">
        <v>13</v>
      </c>
      <c r="F622" s="2" t="s">
        <v>1501</v>
      </c>
      <c r="G622" s="2"/>
      <c r="I622" s="2"/>
      <c r="J622" t="str">
        <f>VLOOKUP(A622,UFMT_FORMAT!$A:$C,3,FALSE)</f>
        <v>TPB CBS Def Format Reversal Message resp 1430</v>
      </c>
      <c r="K622" s="2" t="s">
        <v>7</v>
      </c>
      <c r="L622" t="str">
        <f t="shared" si="18"/>
        <v>Insert into UFMT_FIELD (FORMAT_ID, FIELD_NO, F_MAC, F_KEY, F_MANDATORY, DESCRIPTION) Values ('79', '46', '0', '0', '0', 'Fee, amount');</v>
      </c>
      <c r="M622" t="str">
        <f t="shared" si="19"/>
        <v>Update UFMT_FIELD SET F_MAC = '0', F_KEY = '0', F_MANDATORY = '0', DESCRIPTION = 'Fee, amount' where FORMAT_ID = '79' AND FIELD_NO = '46';</v>
      </c>
    </row>
    <row r="623" spans="1:13" x14ac:dyDescent="0.35">
      <c r="A623" t="s">
        <v>207</v>
      </c>
      <c r="B623" t="s">
        <v>136</v>
      </c>
      <c r="C623" t="s">
        <v>13</v>
      </c>
      <c r="D623" t="s">
        <v>13</v>
      </c>
      <c r="E623" t="s">
        <v>13</v>
      </c>
      <c r="F623" s="2" t="s">
        <v>1502</v>
      </c>
      <c r="G623" s="2"/>
      <c r="I623" s="2"/>
      <c r="J623" t="str">
        <f>VLOOKUP(A623,UFMT_FORMAT!$A:$C,3,FALSE)</f>
        <v>TPB CBS Def Format Reversal Message resp 1430</v>
      </c>
      <c r="K623" s="2" t="s">
        <v>7</v>
      </c>
      <c r="L623" t="str">
        <f t="shared" si="18"/>
        <v>Insert into UFMT_FIELD (FORMAT_ID, FIELD_NO, F_MAC, F_KEY, F_MANDATORY, DESCRIPTION) Values ('79', '48', '0', '0', '0', 'Additional data');</v>
      </c>
      <c r="M623" t="str">
        <f t="shared" si="19"/>
        <v>Update UFMT_FIELD SET F_MAC = '0', F_KEY = '0', F_MANDATORY = '0', DESCRIPTION = 'Additional data' where FORMAT_ID = '79' AND FIELD_NO = '48';</v>
      </c>
    </row>
    <row r="624" spans="1:13" x14ac:dyDescent="0.35">
      <c r="A624" t="s">
        <v>207</v>
      </c>
      <c r="B624" t="s">
        <v>138</v>
      </c>
      <c r="C624" t="s">
        <v>13</v>
      </c>
      <c r="D624" t="s">
        <v>13</v>
      </c>
      <c r="E624" t="s">
        <v>12</v>
      </c>
      <c r="F624" s="2" t="s">
        <v>1503</v>
      </c>
      <c r="G624" s="2"/>
      <c r="I624" s="2"/>
      <c r="J624" t="str">
        <f>VLOOKUP(A624,UFMT_FORMAT!$A:$C,3,FALSE)</f>
        <v>TPB CBS Def Format Reversal Message resp 1430</v>
      </c>
      <c r="K624" s="2" t="s">
        <v>7</v>
      </c>
      <c r="L624" t="str">
        <f t="shared" si="18"/>
        <v>Insert into UFMT_FIELD (FORMAT_ID, FIELD_NO, F_MAC, F_KEY, F_MANDATORY, DESCRIPTION) Values ('79', '49', '0', '0', '1', 'Currency code, transaction');</v>
      </c>
      <c r="M624" t="str">
        <f t="shared" si="19"/>
        <v>Update UFMT_FIELD SET F_MAC = '0', F_KEY = '0', F_MANDATORY = '1', DESCRIPTION = 'Currency code, transaction' where FORMAT_ID = '79' AND FIELD_NO = '49';</v>
      </c>
    </row>
    <row r="625" spans="1:13" x14ac:dyDescent="0.35">
      <c r="A625" t="s">
        <v>207</v>
      </c>
      <c r="B625" t="s">
        <v>80</v>
      </c>
      <c r="C625" t="s">
        <v>13</v>
      </c>
      <c r="D625" t="s">
        <v>13</v>
      </c>
      <c r="E625" t="s">
        <v>13</v>
      </c>
      <c r="F625" s="2" t="s">
        <v>1504</v>
      </c>
      <c r="G625" s="2"/>
      <c r="I625" s="2"/>
      <c r="J625" t="str">
        <f>VLOOKUP(A625,UFMT_FORMAT!$A:$C,3,FALSE)</f>
        <v>TPB CBS Def Format Reversal Message resp 1430</v>
      </c>
      <c r="K625" s="2" t="s">
        <v>7</v>
      </c>
      <c r="L625" t="str">
        <f t="shared" si="18"/>
        <v>Insert into UFMT_FIELD (FORMAT_ID, FIELD_NO, F_MAC, F_KEY, F_MANDATORY, DESCRIPTION) Values ('79', '50', '0', '0', '0', 'Currency code, reconcilliation');</v>
      </c>
      <c r="M625" t="str">
        <f t="shared" si="19"/>
        <v>Update UFMT_FIELD SET F_MAC = '0', F_KEY = '0', F_MANDATORY = '0', DESCRIPTION = 'Currency code, reconcilliation' where FORMAT_ID = '79' AND FIELD_NO = '50';</v>
      </c>
    </row>
    <row r="626" spans="1:13" x14ac:dyDescent="0.35">
      <c r="A626" t="s">
        <v>207</v>
      </c>
      <c r="B626" t="s">
        <v>142</v>
      </c>
      <c r="C626" t="s">
        <v>13</v>
      </c>
      <c r="D626" t="s">
        <v>13</v>
      </c>
      <c r="E626" t="s">
        <v>13</v>
      </c>
      <c r="F626" s="2" t="s">
        <v>1505</v>
      </c>
      <c r="G626" s="2"/>
      <c r="I626" s="2"/>
      <c r="J626" t="str">
        <f>VLOOKUP(A626,UFMT_FORMAT!$A:$C,3,FALSE)</f>
        <v>TPB CBS Def Format Reversal Message resp 1430</v>
      </c>
      <c r="K626" s="2" t="s">
        <v>7</v>
      </c>
      <c r="L626" t="str">
        <f t="shared" si="18"/>
        <v>Insert into UFMT_FIELD (FORMAT_ID, FIELD_NO, F_MAC, F_KEY, F_MANDATORY, DESCRIPTION) Values ('79', '51', '0', '0', '0', 'BIN Currency code');</v>
      </c>
      <c r="M626" t="str">
        <f t="shared" si="19"/>
        <v>Update UFMT_FIELD SET F_MAC = '0', F_KEY = '0', F_MANDATORY = '0', DESCRIPTION = 'BIN Currency code' where FORMAT_ID = '79' AND FIELD_NO = '51';</v>
      </c>
    </row>
    <row r="627" spans="1:13" x14ac:dyDescent="0.35">
      <c r="A627" t="s">
        <v>207</v>
      </c>
      <c r="B627" t="s">
        <v>149</v>
      </c>
      <c r="C627" t="s">
        <v>13</v>
      </c>
      <c r="D627" t="s">
        <v>13</v>
      </c>
      <c r="E627" t="s">
        <v>13</v>
      </c>
      <c r="F627" s="2" t="s">
        <v>1523</v>
      </c>
      <c r="G627" s="2"/>
      <c r="I627" s="2"/>
      <c r="J627" t="str">
        <f>VLOOKUP(A627,UFMT_FORMAT!$A:$C,3,FALSE)</f>
        <v>TPB CBS Def Format Reversal Message resp 1430</v>
      </c>
      <c r="K627" s="2" t="s">
        <v>7</v>
      </c>
      <c r="L627" t="str">
        <f t="shared" si="18"/>
        <v>Insert into UFMT_FIELD (FORMAT_ID, FIELD_NO, F_MAC, F_KEY, F_MANDATORY, DESCRIPTION) Values ('79', '56', '0', '0', '0', 'Orig data DE56');</v>
      </c>
      <c r="M627" t="str">
        <f t="shared" si="19"/>
        <v>Update UFMT_FIELD SET F_MAC = '0', F_KEY = '0', F_MANDATORY = '0', DESCRIPTION = 'Orig data DE56' where FORMAT_ID = '79' AND FIELD_NO = '56';</v>
      </c>
    </row>
    <row r="628" spans="1:13" x14ac:dyDescent="0.35">
      <c r="A628" t="s">
        <v>207</v>
      </c>
      <c r="B628" t="s">
        <v>270</v>
      </c>
      <c r="C628" t="s">
        <v>13</v>
      </c>
      <c r="D628" t="s">
        <v>13</v>
      </c>
      <c r="E628" t="s">
        <v>13</v>
      </c>
      <c r="F628" s="2" t="s">
        <v>1506</v>
      </c>
      <c r="G628" s="2"/>
      <c r="I628" s="2"/>
      <c r="J628" t="str">
        <f>VLOOKUP(A628,UFMT_FORMAT!$A:$C,3,FALSE)</f>
        <v>TPB CBS Def Format Reversal Message resp 1430</v>
      </c>
      <c r="K628" s="2" t="s">
        <v>7</v>
      </c>
      <c r="L628" t="str">
        <f t="shared" si="18"/>
        <v>Insert into UFMT_FIELD (FORMAT_ID, FIELD_NO, F_MAC, F_KEY, F_MANDATORY, DESCRIPTION) Values ('79', '102', '0', '0', '0', 'Account identification 1');</v>
      </c>
      <c r="M628" t="str">
        <f t="shared" si="19"/>
        <v>Update UFMT_FIELD SET F_MAC = '0', F_KEY = '0', F_MANDATORY = '0', DESCRIPTION = 'Account identification 1' where FORMAT_ID = '79' AND FIELD_NO = '102';</v>
      </c>
    </row>
    <row r="629" spans="1:13" x14ac:dyDescent="0.35">
      <c r="A629" t="s">
        <v>207</v>
      </c>
      <c r="B629" t="s">
        <v>778</v>
      </c>
      <c r="C629" t="s">
        <v>13</v>
      </c>
      <c r="D629" t="s">
        <v>13</v>
      </c>
      <c r="E629" t="s">
        <v>13</v>
      </c>
      <c r="F629" s="2" t="s">
        <v>1507</v>
      </c>
      <c r="G629" s="2"/>
      <c r="I629" s="2"/>
      <c r="J629" t="str">
        <f>VLOOKUP(A629,UFMT_FORMAT!$A:$C,3,FALSE)</f>
        <v>TPB CBS Def Format Reversal Message resp 1430</v>
      </c>
      <c r="K629" s="2" t="s">
        <v>7</v>
      </c>
      <c r="L629" t="str">
        <f t="shared" si="18"/>
        <v>Insert into UFMT_FIELD (FORMAT_ID, FIELD_NO, F_MAC, F_KEY, F_MANDATORY, DESCRIPTION) Values ('79', '103', '0', '0', '0', 'Account identification 2');</v>
      </c>
      <c r="M629" t="str">
        <f t="shared" si="19"/>
        <v>Update UFMT_FIELD SET F_MAC = '0', F_KEY = '0', F_MANDATORY = '0', DESCRIPTION = 'Account identification 2' where FORMAT_ID = '79' AND FIELD_NO = '103';</v>
      </c>
    </row>
    <row r="630" spans="1:13" x14ac:dyDescent="0.35">
      <c r="A630" t="s">
        <v>207</v>
      </c>
      <c r="B630" t="s">
        <v>143</v>
      </c>
      <c r="C630" t="s">
        <v>13</v>
      </c>
      <c r="D630" t="s">
        <v>13</v>
      </c>
      <c r="E630" t="s">
        <v>13</v>
      </c>
      <c r="F630" s="2" t="s">
        <v>1508</v>
      </c>
      <c r="G630" s="2"/>
      <c r="I630" s="2"/>
      <c r="J630" t="str">
        <f>VLOOKUP(A630,UFMT_FORMAT!$A:$C,3,FALSE)</f>
        <v>TPB CBS Def Format Reversal Message resp 1430</v>
      </c>
      <c r="K630" s="2" t="s">
        <v>7</v>
      </c>
      <c r="L630" t="str">
        <f t="shared" si="18"/>
        <v>Insert into UFMT_FIELD (FORMAT_ID, FIELD_NO, F_MAC, F_KEY, F_MANDATORY, DESCRIPTION) Values ('79', '123', '0', '0', '0', 'Channel ID');</v>
      </c>
      <c r="M630" t="str">
        <f t="shared" si="19"/>
        <v>Update UFMT_FIELD SET F_MAC = '0', F_KEY = '0', F_MANDATORY = '0', DESCRIPTION = 'Channel ID' where FORMAT_ID = '79' AND FIELD_NO = '123';</v>
      </c>
    </row>
    <row r="631" spans="1:13" x14ac:dyDescent="0.35">
      <c r="A631" t="s">
        <v>207</v>
      </c>
      <c r="B631" t="s">
        <v>810</v>
      </c>
      <c r="C631" t="s">
        <v>13</v>
      </c>
      <c r="D631" t="s">
        <v>13</v>
      </c>
      <c r="E631" t="s">
        <v>13</v>
      </c>
      <c r="F631" s="2" t="s">
        <v>1509</v>
      </c>
      <c r="G631" s="2"/>
      <c r="I631" s="2"/>
      <c r="J631" t="str">
        <f>VLOOKUP(A631,UFMT_FORMAT!$A:$C,3,FALSE)</f>
        <v>TPB CBS Def Format Reversal Message resp 1430</v>
      </c>
      <c r="K631" s="2" t="s">
        <v>7</v>
      </c>
      <c r="L631" t="str">
        <f t="shared" si="18"/>
        <v>Insert into UFMT_FIELD (FORMAT_ID, FIELD_NO, F_MAC, F_KEY, F_MANDATORY, DESCRIPTION) Values ('79', '124', '0', '0', '0', 'Terminal type');</v>
      </c>
      <c r="M631" t="str">
        <f t="shared" si="19"/>
        <v>Update UFMT_FIELD SET F_MAC = '0', F_KEY = '0', F_MANDATORY = '0', DESCRIPTION = 'Terminal type' where FORMAT_ID = '79' AND FIELD_NO = '124';</v>
      </c>
    </row>
    <row r="632" spans="1:13" x14ac:dyDescent="0.35">
      <c r="A632" t="s">
        <v>207</v>
      </c>
      <c r="B632" t="s">
        <v>813</v>
      </c>
      <c r="C632" t="s">
        <v>13</v>
      </c>
      <c r="D632" t="s">
        <v>13</v>
      </c>
      <c r="E632" t="s">
        <v>13</v>
      </c>
      <c r="F632" s="2" t="s">
        <v>1511</v>
      </c>
      <c r="G632" s="2"/>
      <c r="I632" s="2"/>
      <c r="J632" t="str">
        <f>VLOOKUP(A632,UFMT_FORMAT!$A:$C,3,FALSE)</f>
        <v>TPB CBS Def Format Reversal Message resp 1430</v>
      </c>
      <c r="K632" s="2" t="s">
        <v>7</v>
      </c>
      <c r="L632" t="str">
        <f t="shared" si="18"/>
        <v>Insert into UFMT_FIELD (FORMAT_ID, FIELD_NO, F_MAC, F_KEY, F_MANDATORY, DESCRIPTION) Values ('79', '126', '0', '0', '0', 'Private field');</v>
      </c>
      <c r="M632" t="str">
        <f t="shared" si="19"/>
        <v>Update UFMT_FIELD SET F_MAC = '0', F_KEY = '0', F_MANDATORY = '0', DESCRIPTION = 'Private field' where FORMAT_ID = '79' AND FIELD_NO = '126';</v>
      </c>
    </row>
    <row r="633" spans="1:13" x14ac:dyDescent="0.35">
      <c r="A633" t="s">
        <v>209</v>
      </c>
      <c r="B633" t="s">
        <v>15</v>
      </c>
      <c r="C633" t="s">
        <v>13</v>
      </c>
      <c r="D633" t="s">
        <v>12</v>
      </c>
      <c r="E633" t="s">
        <v>12</v>
      </c>
      <c r="F633" s="2" t="s">
        <v>1484</v>
      </c>
      <c r="G633" s="2"/>
      <c r="I633" s="2"/>
      <c r="J633" t="str">
        <f>VLOOKUP(A633,UFMT_FORMAT!$A:$C,3,FALSE)</f>
        <v>TPB CBS Format Reversal Message resp 1430</v>
      </c>
      <c r="K633" s="2" t="s">
        <v>7</v>
      </c>
      <c r="L633" t="str">
        <f t="shared" si="18"/>
        <v>Insert into UFMT_FIELD (FORMAT_ID, FIELD_NO, F_MAC, F_KEY, F_MANDATORY, DESCRIPTION) Values ('80', '2', '0', '1', '1', 'PAN');</v>
      </c>
      <c r="M633" t="str">
        <f t="shared" si="19"/>
        <v>Update UFMT_FIELD SET F_MAC = '0', F_KEY = '1', F_MANDATORY = '1', DESCRIPTION = 'PAN' where FORMAT_ID = '80' AND FIELD_NO = '2';</v>
      </c>
    </row>
    <row r="634" spans="1:13" x14ac:dyDescent="0.35">
      <c r="A634" t="s">
        <v>209</v>
      </c>
      <c r="B634" t="s">
        <v>17</v>
      </c>
      <c r="C634" t="s">
        <v>13</v>
      </c>
      <c r="D634" t="s">
        <v>13</v>
      </c>
      <c r="E634" t="s">
        <v>12</v>
      </c>
      <c r="F634" s="2" t="s">
        <v>1485</v>
      </c>
      <c r="G634" s="2"/>
      <c r="I634" s="2"/>
      <c r="J634" t="str">
        <f>VLOOKUP(A634,UFMT_FORMAT!$A:$C,3,FALSE)</f>
        <v>TPB CBS Format Reversal Message resp 1430</v>
      </c>
      <c r="K634" s="2" t="s">
        <v>7</v>
      </c>
      <c r="L634" t="str">
        <f t="shared" si="18"/>
        <v>Insert into UFMT_FIELD (FORMAT_ID, FIELD_NO, F_MAC, F_KEY, F_MANDATORY, DESCRIPTION) Values ('80', '3', '0', '0', '1', 'Processing Code');</v>
      </c>
      <c r="M634" t="str">
        <f t="shared" si="19"/>
        <v>Update UFMT_FIELD SET F_MAC = '0', F_KEY = '0', F_MANDATORY = '1', DESCRIPTION = 'Processing Code' where FORMAT_ID = '80' AND FIELD_NO = '3';</v>
      </c>
    </row>
    <row r="635" spans="1:13" x14ac:dyDescent="0.35">
      <c r="A635" t="s">
        <v>209</v>
      </c>
      <c r="B635" t="s">
        <v>20</v>
      </c>
      <c r="C635" t="s">
        <v>13</v>
      </c>
      <c r="D635" t="s">
        <v>13</v>
      </c>
      <c r="E635" t="s">
        <v>12</v>
      </c>
      <c r="F635" s="2" t="s">
        <v>1486</v>
      </c>
      <c r="G635" s="2"/>
      <c r="I635" s="2"/>
      <c r="J635" t="str">
        <f>VLOOKUP(A635,UFMT_FORMAT!$A:$C,3,FALSE)</f>
        <v>TPB CBS Format Reversal Message resp 1430</v>
      </c>
      <c r="K635" s="2" t="s">
        <v>7</v>
      </c>
      <c r="L635" t="str">
        <f t="shared" si="18"/>
        <v>Insert into UFMT_FIELD (FORMAT_ID, FIELD_NO, F_MAC, F_KEY, F_MANDATORY, DESCRIPTION) Values ('80', '4', '0', '0', '1', 'Request Amount');</v>
      </c>
      <c r="M635" t="str">
        <f t="shared" si="19"/>
        <v>Update UFMT_FIELD SET F_MAC = '0', F_KEY = '0', F_MANDATORY = '1', DESCRIPTION = 'Request Amount' where FORMAT_ID = '80' AND FIELD_NO = '4';</v>
      </c>
    </row>
    <row r="636" spans="1:13" x14ac:dyDescent="0.35">
      <c r="A636" t="s">
        <v>209</v>
      </c>
      <c r="B636" t="s">
        <v>23</v>
      </c>
      <c r="C636" t="s">
        <v>13</v>
      </c>
      <c r="D636" t="s">
        <v>13</v>
      </c>
      <c r="E636" t="s">
        <v>13</v>
      </c>
      <c r="F636" s="2" t="s">
        <v>1486</v>
      </c>
      <c r="G636" s="2"/>
      <c r="I636" s="2"/>
      <c r="J636" t="str">
        <f>VLOOKUP(A636,UFMT_FORMAT!$A:$C,3,FALSE)</f>
        <v>TPB CBS Format Reversal Message resp 1430</v>
      </c>
      <c r="K636" s="2" t="s">
        <v>7</v>
      </c>
      <c r="L636" t="str">
        <f t="shared" si="18"/>
        <v>Insert into UFMT_FIELD (FORMAT_ID, FIELD_NO, F_MAC, F_KEY, F_MANDATORY, DESCRIPTION) Values ('80', '5', '0', '0', '0', 'Request Amount');</v>
      </c>
      <c r="M636" t="str">
        <f t="shared" si="19"/>
        <v>Update UFMT_FIELD SET F_MAC = '0', F_KEY = '0', F_MANDATORY = '0', DESCRIPTION = 'Request Amount' where FORMAT_ID = '80' AND FIELD_NO = '5';</v>
      </c>
    </row>
    <row r="637" spans="1:13" x14ac:dyDescent="0.35">
      <c r="A637" t="s">
        <v>209</v>
      </c>
      <c r="B637" t="s">
        <v>26</v>
      </c>
      <c r="C637" t="s">
        <v>13</v>
      </c>
      <c r="D637" t="s">
        <v>13</v>
      </c>
      <c r="E637" t="s">
        <v>13</v>
      </c>
      <c r="F637" s="2" t="s">
        <v>1487</v>
      </c>
      <c r="G637" s="2"/>
      <c r="I637" s="2"/>
      <c r="J637" t="str">
        <f>VLOOKUP(A637,UFMT_FORMAT!$A:$C,3,FALSE)</f>
        <v>TPB CBS Format Reversal Message resp 1430</v>
      </c>
      <c r="K637" s="2" t="s">
        <v>7</v>
      </c>
      <c r="L637" t="str">
        <f t="shared" si="18"/>
        <v>Insert into UFMT_FIELD (FORMAT_ID, FIELD_NO, F_MAC, F_KEY, F_MANDATORY, DESCRIPTION) Values ('80', '6', '0', '0', '0', 'BIN Request Amount');</v>
      </c>
      <c r="M637" t="str">
        <f t="shared" si="19"/>
        <v>Update UFMT_FIELD SET F_MAC = '0', F_KEY = '0', F_MANDATORY = '0', DESCRIPTION = 'BIN Request Amount' where FORMAT_ID = '80' AND FIELD_NO = '6';</v>
      </c>
    </row>
    <row r="638" spans="1:13" x14ac:dyDescent="0.35">
      <c r="A638" t="s">
        <v>209</v>
      </c>
      <c r="B638" t="s">
        <v>35</v>
      </c>
      <c r="C638" t="s">
        <v>13</v>
      </c>
      <c r="D638" t="s">
        <v>13</v>
      </c>
      <c r="E638" t="s">
        <v>13</v>
      </c>
      <c r="F638" s="2" t="s">
        <v>1488</v>
      </c>
      <c r="G638" s="2"/>
      <c r="I638" s="2"/>
      <c r="J638" t="str">
        <f>VLOOKUP(A638,UFMT_FORMAT!$A:$C,3,FALSE)</f>
        <v>TPB CBS Format Reversal Message resp 1430</v>
      </c>
      <c r="K638" s="2" t="s">
        <v>7</v>
      </c>
      <c r="L638" t="str">
        <f t="shared" si="18"/>
        <v>Insert into UFMT_FIELD (FORMAT_ID, FIELD_NO, F_MAC, F_KEY, F_MANDATORY, DESCRIPTION) Values ('80', '9', '0', '0', '0', 'Conversion rate, reconciliation');</v>
      </c>
      <c r="M638" t="str">
        <f t="shared" si="19"/>
        <v>Update UFMT_FIELD SET F_MAC = '0', F_KEY = '0', F_MANDATORY = '0', DESCRIPTION = 'Conversion rate, reconciliation' where FORMAT_ID = '80' AND FIELD_NO = '9';</v>
      </c>
    </row>
    <row r="639" spans="1:13" x14ac:dyDescent="0.35">
      <c r="A639" t="s">
        <v>209</v>
      </c>
      <c r="B639" t="s">
        <v>40</v>
      </c>
      <c r="C639" t="s">
        <v>13</v>
      </c>
      <c r="D639" t="s">
        <v>12</v>
      </c>
      <c r="E639" t="s">
        <v>12</v>
      </c>
      <c r="F639" s="2" t="s">
        <v>1489</v>
      </c>
      <c r="G639" s="2"/>
      <c r="I639" s="2"/>
      <c r="J639" t="str">
        <f>VLOOKUP(A639,UFMT_FORMAT!$A:$C,3,FALSE)</f>
        <v>TPB CBS Format Reversal Message resp 1430</v>
      </c>
      <c r="K639" s="2" t="s">
        <v>7</v>
      </c>
      <c r="L639" t="str">
        <f t="shared" si="18"/>
        <v>Insert into UFMT_FIELD (FORMAT_ID, FIELD_NO, F_MAC, F_KEY, F_MANDATORY, DESCRIPTION) Values ('80', '11', '0', '1', '1', 'System Trace Audit Number');</v>
      </c>
      <c r="M639" t="str">
        <f t="shared" si="19"/>
        <v>Update UFMT_FIELD SET F_MAC = '0', F_KEY = '1', F_MANDATORY = '1', DESCRIPTION = 'System Trace Audit Number' where FORMAT_ID = '80' AND FIELD_NO = '11';</v>
      </c>
    </row>
    <row r="640" spans="1:13" x14ac:dyDescent="0.35">
      <c r="A640" t="s">
        <v>209</v>
      </c>
      <c r="B640" t="s">
        <v>42</v>
      </c>
      <c r="C640" t="s">
        <v>13</v>
      </c>
      <c r="D640" t="s">
        <v>12</v>
      </c>
      <c r="E640" t="s">
        <v>12</v>
      </c>
      <c r="F640" s="2" t="s">
        <v>1490</v>
      </c>
      <c r="G640" s="2"/>
      <c r="I640" s="2"/>
      <c r="J640" t="str">
        <f>VLOOKUP(A640,UFMT_FORMAT!$A:$C,3,FALSE)</f>
        <v>TPB CBS Format Reversal Message resp 1430</v>
      </c>
      <c r="K640" s="2" t="s">
        <v>7</v>
      </c>
      <c r="L640" t="str">
        <f t="shared" si="18"/>
        <v>Insert into UFMT_FIELD (FORMAT_ID, FIELD_NO, F_MAC, F_KEY, F_MANDATORY, DESCRIPTION) Values ('80', '12', '0', '1', '1', 'Date and time, local transaction');</v>
      </c>
      <c r="M640" t="str">
        <f t="shared" si="19"/>
        <v>Update UFMT_FIELD SET F_MAC = '0', F_KEY = '1', F_MANDATORY = '1', DESCRIPTION = 'Date and time, local transaction' where FORMAT_ID = '80' AND FIELD_NO = '12';</v>
      </c>
    </row>
    <row r="641" spans="1:13" x14ac:dyDescent="0.35">
      <c r="A641" t="s">
        <v>209</v>
      </c>
      <c r="B641" t="s">
        <v>56</v>
      </c>
      <c r="C641" t="s">
        <v>13</v>
      </c>
      <c r="D641" t="s">
        <v>13</v>
      </c>
      <c r="E641" t="s">
        <v>13</v>
      </c>
      <c r="F641" s="2" t="s">
        <v>1490</v>
      </c>
      <c r="G641" s="2"/>
      <c r="I641" s="2"/>
      <c r="J641" t="str">
        <f>VLOOKUP(A641,UFMT_FORMAT!$A:$C,3,FALSE)</f>
        <v>TPB CBS Format Reversal Message resp 1430</v>
      </c>
      <c r="K641" s="2" t="s">
        <v>7</v>
      </c>
      <c r="L641" t="str">
        <f t="shared" si="18"/>
        <v>Insert into UFMT_FIELD (FORMAT_ID, FIELD_NO, F_MAC, F_KEY, F_MANDATORY, DESCRIPTION) Values ('80', '17', '0', '0', '0', 'Date and time, local transaction');</v>
      </c>
      <c r="M641" t="str">
        <f t="shared" si="19"/>
        <v>Update UFMT_FIELD SET F_MAC = '0', F_KEY = '0', F_MANDATORY = '0', DESCRIPTION = 'Date and time, local transaction' where FORMAT_ID = '80' AND FIELD_NO = '17';</v>
      </c>
    </row>
    <row r="642" spans="1:13" x14ac:dyDescent="0.35">
      <c r="A642" t="s">
        <v>209</v>
      </c>
      <c r="B642" t="s">
        <v>77</v>
      </c>
      <c r="C642" t="s">
        <v>13</v>
      </c>
      <c r="D642" t="s">
        <v>13</v>
      </c>
      <c r="E642" t="s">
        <v>13</v>
      </c>
      <c r="F642" s="2" t="s">
        <v>1491</v>
      </c>
      <c r="G642" s="2"/>
      <c r="I642" s="2"/>
      <c r="J642" t="str">
        <f>VLOOKUP(A642,UFMT_FORMAT!$A:$C,3,FALSE)</f>
        <v>TPB CBS Format Reversal Message resp 1430</v>
      </c>
      <c r="K642" s="2" t="s">
        <v>7</v>
      </c>
      <c r="L642" t="str">
        <f t="shared" si="18"/>
        <v>Insert into UFMT_FIELD (FORMAT_ID, FIELD_NO, F_MAC, F_KEY, F_MANDATORY, DESCRIPTION) Values ('80', '24', '0', '0', '0', 'Function code');</v>
      </c>
      <c r="M642" t="str">
        <f t="shared" si="19"/>
        <v>Update UFMT_FIELD SET F_MAC = '0', F_KEY = '0', F_MANDATORY = '0', DESCRIPTION = 'Function code' where FORMAT_ID = '80' AND FIELD_NO = '24';</v>
      </c>
    </row>
    <row r="643" spans="1:13" x14ac:dyDescent="0.35">
      <c r="A643" t="s">
        <v>209</v>
      </c>
      <c r="B643" t="s">
        <v>98</v>
      </c>
      <c r="C643" t="s">
        <v>13</v>
      </c>
      <c r="D643" t="s">
        <v>13</v>
      </c>
      <c r="E643" t="s">
        <v>12</v>
      </c>
      <c r="F643" s="2" t="s">
        <v>1492</v>
      </c>
      <c r="G643" s="2"/>
      <c r="I643" s="2"/>
      <c r="J643" t="str">
        <f>VLOOKUP(A643,UFMT_FORMAT!$A:$C,3,FALSE)</f>
        <v>TPB CBS Format Reversal Message resp 1430</v>
      </c>
      <c r="K643" s="2" t="s">
        <v>7</v>
      </c>
      <c r="L643" t="str">
        <f t="shared" si="18"/>
        <v>Insert into UFMT_FIELD (FORMAT_ID, FIELD_NO, F_MAC, F_KEY, F_MANDATORY, DESCRIPTION) Values ('80', '32', '0', '0', '1', 'Acquirer institution ID');</v>
      </c>
      <c r="M643" t="str">
        <f t="shared" si="19"/>
        <v>Update UFMT_FIELD SET F_MAC = '0', F_KEY = '0', F_MANDATORY = '1', DESCRIPTION = 'Acquirer institution ID' where FORMAT_ID = '80' AND FIELD_NO = '32';</v>
      </c>
    </row>
    <row r="644" spans="1:13" x14ac:dyDescent="0.35">
      <c r="A644" t="s">
        <v>209</v>
      </c>
      <c r="B644" t="s">
        <v>101</v>
      </c>
      <c r="C644" t="s">
        <v>13</v>
      </c>
      <c r="D644" t="s">
        <v>13</v>
      </c>
      <c r="E644" t="s">
        <v>13</v>
      </c>
      <c r="F644" s="2" t="s">
        <v>1493</v>
      </c>
      <c r="G644" s="2"/>
      <c r="I644" s="2"/>
      <c r="J644" t="str">
        <f>VLOOKUP(A644,UFMT_FORMAT!$A:$C,3,FALSE)</f>
        <v>TPB CBS Format Reversal Message resp 1430</v>
      </c>
      <c r="K644" s="2" t="s">
        <v>7</v>
      </c>
      <c r="L644" t="str">
        <f t="shared" ref="L644:L707" si="20">"Insert into UFMT_FIELD (FORMAT_ID, FIELD_NO, F_MAC, F_KEY, F_MANDATORY, DESCRIPTION) Values ('"&amp;A644&amp;"', '"&amp;B644&amp;"', '"&amp;C644&amp;"', '"&amp;D644&amp;"', '"&amp;E644&amp;"', '"&amp;F644&amp;"');"</f>
        <v>Insert into UFMT_FIELD (FORMAT_ID, FIELD_NO, F_MAC, F_KEY, F_MANDATORY, DESCRIPTION) Values ('80', '33', '0', '0', '0', 'Forwarding institution ID');</v>
      </c>
      <c r="M644" t="str">
        <f t="shared" ref="M644:M707" si="21">"Update UFMT_FIELD SET F_MAC = '"&amp;C644&amp;"', F_KEY = '"&amp;D644&amp;"', F_MANDATORY = '"&amp;E644&amp;"', DESCRIPTION = '"&amp;F644&amp;"' where FORMAT_ID = '"&amp;A644&amp;"' AND FIELD_NO = '"&amp;B644&amp;"';"</f>
        <v>Update UFMT_FIELD SET F_MAC = '0', F_KEY = '0', F_MANDATORY = '0', DESCRIPTION = 'Forwarding institution ID' where FORMAT_ID = '80' AND FIELD_NO = '33';</v>
      </c>
    </row>
    <row r="645" spans="1:13" x14ac:dyDescent="0.35">
      <c r="A645" t="s">
        <v>209</v>
      </c>
      <c r="B645" t="s">
        <v>93</v>
      </c>
      <c r="C645" t="s">
        <v>13</v>
      </c>
      <c r="D645" t="s">
        <v>13</v>
      </c>
      <c r="E645" t="s">
        <v>13</v>
      </c>
      <c r="F645" s="2" t="s">
        <v>1494</v>
      </c>
      <c r="G645" s="2"/>
      <c r="I645" s="2"/>
      <c r="J645" t="str">
        <f>VLOOKUP(A645,UFMT_FORMAT!$A:$C,3,FALSE)</f>
        <v>TPB CBS Format Reversal Message resp 1430</v>
      </c>
      <c r="K645" s="2" t="s">
        <v>7</v>
      </c>
      <c r="L645" t="str">
        <f t="shared" si="20"/>
        <v>Insert into UFMT_FIELD (FORMAT_ID, FIELD_NO, F_MAC, F_KEY, F_MANDATORY, DESCRIPTION) Values ('80', '35', '0', '0', '0', 'Track 2 data');</v>
      </c>
      <c r="M645" t="str">
        <f t="shared" si="21"/>
        <v>Update UFMT_FIELD SET F_MAC = '0', F_KEY = '0', F_MANDATORY = '0', DESCRIPTION = 'Track 2 data' where FORMAT_ID = '80' AND FIELD_NO = '35';</v>
      </c>
    </row>
    <row r="646" spans="1:13" x14ac:dyDescent="0.35">
      <c r="A646" t="s">
        <v>209</v>
      </c>
      <c r="B646" t="s">
        <v>99</v>
      </c>
      <c r="C646" t="s">
        <v>13</v>
      </c>
      <c r="D646" t="s">
        <v>13</v>
      </c>
      <c r="E646" t="s">
        <v>13</v>
      </c>
      <c r="F646" s="2" t="s">
        <v>1495</v>
      </c>
      <c r="G646" s="2"/>
      <c r="I646" s="2"/>
      <c r="J646" t="str">
        <f>VLOOKUP(A646,UFMT_FORMAT!$A:$C,3,FALSE)</f>
        <v>TPB CBS Format Reversal Message resp 1430</v>
      </c>
      <c r="K646" s="2" t="s">
        <v>7</v>
      </c>
      <c r="L646" t="str">
        <f t="shared" si="20"/>
        <v>Insert into UFMT_FIELD (FORMAT_ID, FIELD_NO, F_MAC, F_KEY, F_MANDATORY, DESCRIPTION) Values ('80', '37', '0', '0', '0', 'Retrival reference number');</v>
      </c>
      <c r="M646" t="str">
        <f t="shared" si="21"/>
        <v>Update UFMT_FIELD SET F_MAC = '0', F_KEY = '0', F_MANDATORY = '0', DESCRIPTION = 'Retrival reference number' where FORMAT_ID = '80' AND FIELD_NO = '37';</v>
      </c>
    </row>
    <row r="647" spans="1:13" x14ac:dyDescent="0.35">
      <c r="A647" t="s">
        <v>209</v>
      </c>
      <c r="B647" t="s">
        <v>113</v>
      </c>
      <c r="C647" t="s">
        <v>13</v>
      </c>
      <c r="D647" t="s">
        <v>13</v>
      </c>
      <c r="E647" t="s">
        <v>13</v>
      </c>
      <c r="F647" s="2" t="s">
        <v>1496</v>
      </c>
      <c r="G647" s="2"/>
      <c r="I647" s="2"/>
      <c r="J647" t="str">
        <f>VLOOKUP(A647,UFMT_FORMAT!$A:$C,3,FALSE)</f>
        <v>TPB CBS Format Reversal Message resp 1430</v>
      </c>
      <c r="K647" s="2" t="s">
        <v>7</v>
      </c>
      <c r="L647" t="str">
        <f t="shared" si="20"/>
        <v>Insert into UFMT_FIELD (FORMAT_ID, FIELD_NO, F_MAC, F_KEY, F_MANDATORY, DESCRIPTION) Values ('80', '38', '0', '0', '0', 'Authorization Identification Response');</v>
      </c>
      <c r="M647" t="str">
        <f t="shared" si="21"/>
        <v>Update UFMT_FIELD SET F_MAC = '0', F_KEY = '0', F_MANDATORY = '0', DESCRIPTION = 'Authorization Identification Response' where FORMAT_ID = '80' AND FIELD_NO = '38';</v>
      </c>
    </row>
    <row r="648" spans="1:13" x14ac:dyDescent="0.35">
      <c r="A648" t="s">
        <v>209</v>
      </c>
      <c r="B648" t="s">
        <v>102</v>
      </c>
      <c r="C648" t="s">
        <v>13</v>
      </c>
      <c r="D648" t="s">
        <v>13</v>
      </c>
      <c r="E648" t="s">
        <v>12</v>
      </c>
      <c r="F648" s="2" t="s">
        <v>1497</v>
      </c>
      <c r="G648" s="2"/>
      <c r="I648" s="2"/>
      <c r="J648" t="str">
        <f>VLOOKUP(A648,UFMT_FORMAT!$A:$C,3,FALSE)</f>
        <v>TPB CBS Format Reversal Message resp 1430</v>
      </c>
      <c r="K648" s="2" t="s">
        <v>7</v>
      </c>
      <c r="L648" t="str">
        <f t="shared" si="20"/>
        <v>Insert into UFMT_FIELD (FORMAT_ID, FIELD_NO, F_MAC, F_KEY, F_MANDATORY, DESCRIPTION) Values ('80', '39', '0', '0', '1', 'Response code');</v>
      </c>
      <c r="M648" t="str">
        <f t="shared" si="21"/>
        <v>Update UFMT_FIELD SET F_MAC = '0', F_KEY = '0', F_MANDATORY = '1', DESCRIPTION = 'Response code' where FORMAT_ID = '80' AND FIELD_NO = '39';</v>
      </c>
    </row>
    <row r="649" spans="1:13" x14ac:dyDescent="0.35">
      <c r="A649" t="s">
        <v>209</v>
      </c>
      <c r="B649" t="s">
        <v>119</v>
      </c>
      <c r="C649" t="s">
        <v>13</v>
      </c>
      <c r="D649" t="s">
        <v>13</v>
      </c>
      <c r="E649" t="s">
        <v>12</v>
      </c>
      <c r="F649" s="2" t="s">
        <v>1498</v>
      </c>
      <c r="G649" s="2"/>
      <c r="I649" s="2"/>
      <c r="J649" t="str">
        <f>VLOOKUP(A649,UFMT_FORMAT!$A:$C,3,FALSE)</f>
        <v>TPB CBS Format Reversal Message resp 1430</v>
      </c>
      <c r="K649" s="2" t="s">
        <v>7</v>
      </c>
      <c r="L649" t="str">
        <f t="shared" si="20"/>
        <v>Insert into UFMT_FIELD (FORMAT_ID, FIELD_NO, F_MAC, F_KEY, F_MANDATORY, DESCRIPTION) Values ('80', '41', '0', '0', '1', 'Card acceptor treminal ID');</v>
      </c>
      <c r="M649" t="str">
        <f t="shared" si="21"/>
        <v>Update UFMT_FIELD SET F_MAC = '0', F_KEY = '0', F_MANDATORY = '1', DESCRIPTION = 'Card acceptor treminal ID' where FORMAT_ID = '80' AND FIELD_NO = '41';</v>
      </c>
    </row>
    <row r="650" spans="1:13" x14ac:dyDescent="0.35">
      <c r="A650" t="s">
        <v>209</v>
      </c>
      <c r="B650" t="s">
        <v>122</v>
      </c>
      <c r="C650" t="s">
        <v>13</v>
      </c>
      <c r="D650" t="s">
        <v>13</v>
      </c>
      <c r="E650" t="s">
        <v>13</v>
      </c>
      <c r="F650" s="2" t="s">
        <v>1499</v>
      </c>
      <c r="G650" s="2"/>
      <c r="I650" s="2"/>
      <c r="J650" t="str">
        <f>VLOOKUP(A650,UFMT_FORMAT!$A:$C,3,FALSE)</f>
        <v>TPB CBS Format Reversal Message resp 1430</v>
      </c>
      <c r="K650" s="2" t="s">
        <v>7</v>
      </c>
      <c r="L650" t="str">
        <f t="shared" si="20"/>
        <v>Insert into UFMT_FIELD (FORMAT_ID, FIELD_NO, F_MAC, F_KEY, F_MANDATORY, DESCRIPTION) Values ('80', '42', '0', '0', '0', 'Card acceptor ID');</v>
      </c>
      <c r="M650" t="str">
        <f t="shared" si="21"/>
        <v>Update UFMT_FIELD SET F_MAC = '0', F_KEY = '0', F_MANDATORY = '0', DESCRIPTION = 'Card acceptor ID' where FORMAT_ID = '80' AND FIELD_NO = '42';</v>
      </c>
    </row>
    <row r="651" spans="1:13" x14ac:dyDescent="0.35">
      <c r="A651" t="s">
        <v>209</v>
      </c>
      <c r="B651" t="s">
        <v>45</v>
      </c>
      <c r="C651" t="s">
        <v>13</v>
      </c>
      <c r="D651" t="s">
        <v>13</v>
      </c>
      <c r="E651" t="s">
        <v>13</v>
      </c>
      <c r="F651" s="2" t="s">
        <v>1501</v>
      </c>
      <c r="G651" s="2"/>
      <c r="I651" s="2"/>
      <c r="J651" t="str">
        <f>VLOOKUP(A651,UFMT_FORMAT!$A:$C,3,FALSE)</f>
        <v>TPB CBS Format Reversal Message resp 1430</v>
      </c>
      <c r="K651" s="2" t="s">
        <v>7</v>
      </c>
      <c r="L651" t="str">
        <f t="shared" si="20"/>
        <v>Insert into UFMT_FIELD (FORMAT_ID, FIELD_NO, F_MAC, F_KEY, F_MANDATORY, DESCRIPTION) Values ('80', '46', '0', '0', '0', 'Fee, amount');</v>
      </c>
      <c r="M651" t="str">
        <f t="shared" si="21"/>
        <v>Update UFMT_FIELD SET F_MAC = '0', F_KEY = '0', F_MANDATORY = '0', DESCRIPTION = 'Fee, amount' where FORMAT_ID = '80' AND FIELD_NO = '46';</v>
      </c>
    </row>
    <row r="652" spans="1:13" x14ac:dyDescent="0.35">
      <c r="A652" t="s">
        <v>209</v>
      </c>
      <c r="B652" t="s">
        <v>136</v>
      </c>
      <c r="C652" t="s">
        <v>13</v>
      </c>
      <c r="D652" t="s">
        <v>13</v>
      </c>
      <c r="E652" t="s">
        <v>13</v>
      </c>
      <c r="F652" s="2" t="s">
        <v>1502</v>
      </c>
      <c r="G652" s="2"/>
      <c r="I652" s="2"/>
      <c r="J652" t="str">
        <f>VLOOKUP(A652,UFMT_FORMAT!$A:$C,3,FALSE)</f>
        <v>TPB CBS Format Reversal Message resp 1430</v>
      </c>
      <c r="K652" s="2" t="s">
        <v>7</v>
      </c>
      <c r="L652" t="str">
        <f t="shared" si="20"/>
        <v>Insert into UFMT_FIELD (FORMAT_ID, FIELD_NO, F_MAC, F_KEY, F_MANDATORY, DESCRIPTION) Values ('80', '48', '0', '0', '0', 'Additional data');</v>
      </c>
      <c r="M652" t="str">
        <f t="shared" si="21"/>
        <v>Update UFMT_FIELD SET F_MAC = '0', F_KEY = '0', F_MANDATORY = '0', DESCRIPTION = 'Additional data' where FORMAT_ID = '80' AND FIELD_NO = '48';</v>
      </c>
    </row>
    <row r="653" spans="1:13" x14ac:dyDescent="0.35">
      <c r="A653" t="s">
        <v>209</v>
      </c>
      <c r="B653" t="s">
        <v>138</v>
      </c>
      <c r="C653" t="s">
        <v>13</v>
      </c>
      <c r="D653" t="s">
        <v>13</v>
      </c>
      <c r="E653" t="s">
        <v>12</v>
      </c>
      <c r="F653" s="2" t="s">
        <v>1503</v>
      </c>
      <c r="G653" s="2"/>
      <c r="I653" s="2"/>
      <c r="J653" t="str">
        <f>VLOOKUP(A653,UFMT_FORMAT!$A:$C,3,FALSE)</f>
        <v>TPB CBS Format Reversal Message resp 1430</v>
      </c>
      <c r="K653" s="2" t="s">
        <v>7</v>
      </c>
      <c r="L653" t="str">
        <f t="shared" si="20"/>
        <v>Insert into UFMT_FIELD (FORMAT_ID, FIELD_NO, F_MAC, F_KEY, F_MANDATORY, DESCRIPTION) Values ('80', '49', '0', '0', '1', 'Currency code, transaction');</v>
      </c>
      <c r="M653" t="str">
        <f t="shared" si="21"/>
        <v>Update UFMT_FIELD SET F_MAC = '0', F_KEY = '0', F_MANDATORY = '1', DESCRIPTION = 'Currency code, transaction' where FORMAT_ID = '80' AND FIELD_NO = '49';</v>
      </c>
    </row>
    <row r="654" spans="1:13" x14ac:dyDescent="0.35">
      <c r="A654" t="s">
        <v>209</v>
      </c>
      <c r="B654" t="s">
        <v>80</v>
      </c>
      <c r="C654" t="s">
        <v>13</v>
      </c>
      <c r="D654" t="s">
        <v>13</v>
      </c>
      <c r="E654" t="s">
        <v>13</v>
      </c>
      <c r="F654" s="2" t="s">
        <v>1504</v>
      </c>
      <c r="G654" s="2"/>
      <c r="I654" s="2"/>
      <c r="J654" t="str">
        <f>VLOOKUP(A654,UFMT_FORMAT!$A:$C,3,FALSE)</f>
        <v>TPB CBS Format Reversal Message resp 1430</v>
      </c>
      <c r="K654" s="2" t="s">
        <v>7</v>
      </c>
      <c r="L654" t="str">
        <f t="shared" si="20"/>
        <v>Insert into UFMT_FIELD (FORMAT_ID, FIELD_NO, F_MAC, F_KEY, F_MANDATORY, DESCRIPTION) Values ('80', '50', '0', '0', '0', 'Currency code, reconcilliation');</v>
      </c>
      <c r="M654" t="str">
        <f t="shared" si="21"/>
        <v>Update UFMT_FIELD SET F_MAC = '0', F_KEY = '0', F_MANDATORY = '0', DESCRIPTION = 'Currency code, reconcilliation' where FORMAT_ID = '80' AND FIELD_NO = '50';</v>
      </c>
    </row>
    <row r="655" spans="1:13" x14ac:dyDescent="0.35">
      <c r="A655" t="s">
        <v>209</v>
      </c>
      <c r="B655" t="s">
        <v>142</v>
      </c>
      <c r="C655" t="s">
        <v>13</v>
      </c>
      <c r="D655" t="s">
        <v>13</v>
      </c>
      <c r="E655" t="s">
        <v>13</v>
      </c>
      <c r="F655" s="2" t="s">
        <v>1505</v>
      </c>
      <c r="G655" s="2"/>
      <c r="I655" s="2"/>
      <c r="J655" t="str">
        <f>VLOOKUP(A655,UFMT_FORMAT!$A:$C,3,FALSE)</f>
        <v>TPB CBS Format Reversal Message resp 1430</v>
      </c>
      <c r="K655" s="2" t="s">
        <v>7</v>
      </c>
      <c r="L655" t="str">
        <f t="shared" si="20"/>
        <v>Insert into UFMT_FIELD (FORMAT_ID, FIELD_NO, F_MAC, F_KEY, F_MANDATORY, DESCRIPTION) Values ('80', '51', '0', '0', '0', 'BIN Currency code');</v>
      </c>
      <c r="M655" t="str">
        <f t="shared" si="21"/>
        <v>Update UFMT_FIELD SET F_MAC = '0', F_KEY = '0', F_MANDATORY = '0', DESCRIPTION = 'BIN Currency code' where FORMAT_ID = '80' AND FIELD_NO = '51';</v>
      </c>
    </row>
    <row r="656" spans="1:13" x14ac:dyDescent="0.35">
      <c r="A656" t="s">
        <v>209</v>
      </c>
      <c r="B656" t="s">
        <v>270</v>
      </c>
      <c r="C656" t="s">
        <v>13</v>
      </c>
      <c r="D656" t="s">
        <v>13</v>
      </c>
      <c r="E656" t="s">
        <v>12</v>
      </c>
      <c r="F656" s="2" t="s">
        <v>1506</v>
      </c>
      <c r="G656" s="2"/>
      <c r="I656" s="2"/>
      <c r="J656" t="str">
        <f>VLOOKUP(A656,UFMT_FORMAT!$A:$C,3,FALSE)</f>
        <v>TPB CBS Format Reversal Message resp 1430</v>
      </c>
      <c r="K656" s="2" t="s">
        <v>7</v>
      </c>
      <c r="L656" t="str">
        <f t="shared" si="20"/>
        <v>Insert into UFMT_FIELD (FORMAT_ID, FIELD_NO, F_MAC, F_KEY, F_MANDATORY, DESCRIPTION) Values ('80', '102', '0', '0', '1', 'Account identification 1');</v>
      </c>
      <c r="M656" t="str">
        <f t="shared" si="21"/>
        <v>Update UFMT_FIELD SET F_MAC = '0', F_KEY = '0', F_MANDATORY = '1', DESCRIPTION = 'Account identification 1' where FORMAT_ID = '80' AND FIELD_NO = '102';</v>
      </c>
    </row>
    <row r="657" spans="1:13" x14ac:dyDescent="0.35">
      <c r="A657" t="s">
        <v>209</v>
      </c>
      <c r="B657" t="s">
        <v>778</v>
      </c>
      <c r="C657" t="s">
        <v>13</v>
      </c>
      <c r="D657" t="s">
        <v>13</v>
      </c>
      <c r="E657" t="s">
        <v>13</v>
      </c>
      <c r="F657" s="2" t="s">
        <v>1507</v>
      </c>
      <c r="G657" s="2"/>
      <c r="I657" s="2"/>
      <c r="J657" t="str">
        <f>VLOOKUP(A657,UFMT_FORMAT!$A:$C,3,FALSE)</f>
        <v>TPB CBS Format Reversal Message resp 1430</v>
      </c>
      <c r="K657" s="2" t="s">
        <v>7</v>
      </c>
      <c r="L657" t="str">
        <f t="shared" si="20"/>
        <v>Insert into UFMT_FIELD (FORMAT_ID, FIELD_NO, F_MAC, F_KEY, F_MANDATORY, DESCRIPTION) Values ('80', '103', '0', '0', '0', 'Account identification 2');</v>
      </c>
      <c r="M657" t="str">
        <f t="shared" si="21"/>
        <v>Update UFMT_FIELD SET F_MAC = '0', F_KEY = '0', F_MANDATORY = '0', DESCRIPTION = 'Account identification 2' where FORMAT_ID = '80' AND FIELD_NO = '103';</v>
      </c>
    </row>
    <row r="658" spans="1:13" x14ac:dyDescent="0.35">
      <c r="A658" t="s">
        <v>209</v>
      </c>
      <c r="B658" t="s">
        <v>143</v>
      </c>
      <c r="C658" t="s">
        <v>13</v>
      </c>
      <c r="D658" t="s">
        <v>13</v>
      </c>
      <c r="E658" t="s">
        <v>13</v>
      </c>
      <c r="F658" s="2" t="s">
        <v>1508</v>
      </c>
      <c r="G658" s="2"/>
      <c r="I658" s="2"/>
      <c r="J658" t="str">
        <f>VLOOKUP(A658,UFMT_FORMAT!$A:$C,3,FALSE)</f>
        <v>TPB CBS Format Reversal Message resp 1430</v>
      </c>
      <c r="K658" s="2" t="s">
        <v>7</v>
      </c>
      <c r="L658" t="str">
        <f t="shared" si="20"/>
        <v>Insert into UFMT_FIELD (FORMAT_ID, FIELD_NO, F_MAC, F_KEY, F_MANDATORY, DESCRIPTION) Values ('80', '123', '0', '0', '0', 'Channel ID');</v>
      </c>
      <c r="M658" t="str">
        <f t="shared" si="21"/>
        <v>Update UFMT_FIELD SET F_MAC = '0', F_KEY = '0', F_MANDATORY = '0', DESCRIPTION = 'Channel ID' where FORMAT_ID = '80' AND FIELD_NO = '123';</v>
      </c>
    </row>
    <row r="659" spans="1:13" x14ac:dyDescent="0.35">
      <c r="A659" t="s">
        <v>209</v>
      </c>
      <c r="B659" t="s">
        <v>810</v>
      </c>
      <c r="C659" t="s">
        <v>13</v>
      </c>
      <c r="D659" t="s">
        <v>13</v>
      </c>
      <c r="E659" t="s">
        <v>13</v>
      </c>
      <c r="F659" s="2" t="s">
        <v>1509</v>
      </c>
      <c r="G659" s="2"/>
      <c r="I659" s="2"/>
      <c r="J659" t="str">
        <f>VLOOKUP(A659,UFMT_FORMAT!$A:$C,3,FALSE)</f>
        <v>TPB CBS Format Reversal Message resp 1430</v>
      </c>
      <c r="K659" s="2" t="s">
        <v>7</v>
      </c>
      <c r="L659" t="str">
        <f t="shared" si="20"/>
        <v>Insert into UFMT_FIELD (FORMAT_ID, FIELD_NO, F_MAC, F_KEY, F_MANDATORY, DESCRIPTION) Values ('80', '124', '0', '0', '0', 'Terminal type');</v>
      </c>
      <c r="M659" t="str">
        <f t="shared" si="21"/>
        <v>Update UFMT_FIELD SET F_MAC = '0', F_KEY = '0', F_MANDATORY = '0', DESCRIPTION = 'Terminal type' where FORMAT_ID = '80' AND FIELD_NO = '124';</v>
      </c>
    </row>
    <row r="660" spans="1:13" x14ac:dyDescent="0.35">
      <c r="A660" t="s">
        <v>209</v>
      </c>
      <c r="B660" t="s">
        <v>813</v>
      </c>
      <c r="C660" t="s">
        <v>13</v>
      </c>
      <c r="D660" t="s">
        <v>13</v>
      </c>
      <c r="E660" t="s">
        <v>12</v>
      </c>
      <c r="F660" s="2" t="s">
        <v>1511</v>
      </c>
      <c r="G660" s="2"/>
      <c r="I660" s="2"/>
      <c r="J660" t="str">
        <f>VLOOKUP(A660,UFMT_FORMAT!$A:$C,3,FALSE)</f>
        <v>TPB CBS Format Reversal Message resp 1430</v>
      </c>
      <c r="K660" s="2" t="s">
        <v>7</v>
      </c>
      <c r="L660" t="str">
        <f t="shared" si="20"/>
        <v>Insert into UFMT_FIELD (FORMAT_ID, FIELD_NO, F_MAC, F_KEY, F_MANDATORY, DESCRIPTION) Values ('80', '126', '0', '0', '1', 'Private field');</v>
      </c>
      <c r="M660" t="str">
        <f t="shared" si="21"/>
        <v>Update UFMT_FIELD SET F_MAC = '0', F_KEY = '0', F_MANDATORY = '1', DESCRIPTION = 'Private field' where FORMAT_ID = '80' AND FIELD_NO = '126';</v>
      </c>
    </row>
    <row r="661" spans="1:13" x14ac:dyDescent="0.35">
      <c r="A661" t="s">
        <v>165</v>
      </c>
      <c r="B661" t="s">
        <v>15</v>
      </c>
      <c r="C661" t="s">
        <v>13</v>
      </c>
      <c r="D661" t="s">
        <v>12</v>
      </c>
      <c r="E661" t="s">
        <v>12</v>
      </c>
      <c r="F661" s="2" t="s">
        <v>1484</v>
      </c>
      <c r="G661" s="2"/>
      <c r="I661" s="2"/>
      <c r="J661" t="str">
        <f>VLOOKUP(A661,UFMT_FORMAT!$A:$C,3,FALSE)</f>
        <v>TPB CBS Format POS purchReversal Message 1031</v>
      </c>
      <c r="K661" s="2" t="s">
        <v>7</v>
      </c>
      <c r="L661" t="str">
        <f t="shared" si="20"/>
        <v>Insert into UFMT_FIELD (FORMAT_ID, FIELD_NO, F_MAC, F_KEY, F_MANDATORY, DESCRIPTION) Values ('81', '2', '0', '1', '1', 'PAN');</v>
      </c>
      <c r="M661" t="str">
        <f t="shared" si="21"/>
        <v>Update UFMT_FIELD SET F_MAC = '0', F_KEY = '1', F_MANDATORY = '1', DESCRIPTION = 'PAN' where FORMAT_ID = '81' AND FIELD_NO = '2';</v>
      </c>
    </row>
    <row r="662" spans="1:13" x14ac:dyDescent="0.35">
      <c r="A662" t="s">
        <v>165</v>
      </c>
      <c r="B662" t="s">
        <v>17</v>
      </c>
      <c r="C662" t="s">
        <v>13</v>
      </c>
      <c r="D662" t="s">
        <v>13</v>
      </c>
      <c r="E662" t="s">
        <v>12</v>
      </c>
      <c r="F662" s="2" t="s">
        <v>1485</v>
      </c>
      <c r="G662" s="2"/>
      <c r="I662" s="2"/>
      <c r="J662" t="str">
        <f>VLOOKUP(A662,UFMT_FORMAT!$A:$C,3,FALSE)</f>
        <v>TPB CBS Format POS purchReversal Message 1031</v>
      </c>
      <c r="K662" s="2" t="s">
        <v>7</v>
      </c>
      <c r="L662" t="str">
        <f t="shared" si="20"/>
        <v>Insert into UFMT_FIELD (FORMAT_ID, FIELD_NO, F_MAC, F_KEY, F_MANDATORY, DESCRIPTION) Values ('81', '3', '0', '0', '1', 'Processing Code');</v>
      </c>
      <c r="M662" t="str">
        <f t="shared" si="21"/>
        <v>Update UFMT_FIELD SET F_MAC = '0', F_KEY = '0', F_MANDATORY = '1', DESCRIPTION = 'Processing Code' where FORMAT_ID = '81' AND FIELD_NO = '3';</v>
      </c>
    </row>
    <row r="663" spans="1:13" x14ac:dyDescent="0.35">
      <c r="A663" t="s">
        <v>165</v>
      </c>
      <c r="B663" t="s">
        <v>20</v>
      </c>
      <c r="C663" t="s">
        <v>13</v>
      </c>
      <c r="D663" t="s">
        <v>13</v>
      </c>
      <c r="E663" t="s">
        <v>12</v>
      </c>
      <c r="F663" s="2" t="s">
        <v>1486</v>
      </c>
      <c r="G663" s="2"/>
      <c r="I663" s="2"/>
      <c r="J663" t="str">
        <f>VLOOKUP(A663,UFMT_FORMAT!$A:$C,3,FALSE)</f>
        <v>TPB CBS Format POS purchReversal Message 1031</v>
      </c>
      <c r="K663" s="2" t="s">
        <v>7</v>
      </c>
      <c r="L663" t="str">
        <f t="shared" si="20"/>
        <v>Insert into UFMT_FIELD (FORMAT_ID, FIELD_NO, F_MAC, F_KEY, F_MANDATORY, DESCRIPTION) Values ('81', '4', '0', '0', '1', 'Request Amount');</v>
      </c>
      <c r="M663" t="str">
        <f t="shared" si="21"/>
        <v>Update UFMT_FIELD SET F_MAC = '0', F_KEY = '0', F_MANDATORY = '1', DESCRIPTION = 'Request Amount' where FORMAT_ID = '81' AND FIELD_NO = '4';</v>
      </c>
    </row>
    <row r="664" spans="1:13" x14ac:dyDescent="0.35">
      <c r="A664" t="s">
        <v>165</v>
      </c>
      <c r="B664" t="s">
        <v>23</v>
      </c>
      <c r="C664" t="s">
        <v>13</v>
      </c>
      <c r="D664" t="s">
        <v>13</v>
      </c>
      <c r="E664" t="s">
        <v>13</v>
      </c>
      <c r="F664" s="2" t="s">
        <v>1486</v>
      </c>
      <c r="G664" s="2"/>
      <c r="I664" s="2"/>
      <c r="J664" t="str">
        <f>VLOOKUP(A664,UFMT_FORMAT!$A:$C,3,FALSE)</f>
        <v>TPB CBS Format POS purchReversal Message 1031</v>
      </c>
      <c r="K664" s="2" t="s">
        <v>7</v>
      </c>
      <c r="L664" t="str">
        <f t="shared" si="20"/>
        <v>Insert into UFMT_FIELD (FORMAT_ID, FIELD_NO, F_MAC, F_KEY, F_MANDATORY, DESCRIPTION) Values ('81', '5', '0', '0', '0', 'Request Amount');</v>
      </c>
      <c r="M664" t="str">
        <f t="shared" si="21"/>
        <v>Update UFMT_FIELD SET F_MAC = '0', F_KEY = '0', F_MANDATORY = '0', DESCRIPTION = 'Request Amount' where FORMAT_ID = '81' AND FIELD_NO = '5';</v>
      </c>
    </row>
    <row r="665" spans="1:13" x14ac:dyDescent="0.35">
      <c r="A665" t="s">
        <v>165</v>
      </c>
      <c r="B665" t="s">
        <v>26</v>
      </c>
      <c r="C665" t="s">
        <v>13</v>
      </c>
      <c r="D665" t="s">
        <v>13</v>
      </c>
      <c r="E665" t="s">
        <v>12</v>
      </c>
      <c r="F665" s="2" t="s">
        <v>1487</v>
      </c>
      <c r="G665" s="2"/>
      <c r="I665" s="2"/>
      <c r="J665" t="str">
        <f>VLOOKUP(A665,UFMT_FORMAT!$A:$C,3,FALSE)</f>
        <v>TPB CBS Format POS purchReversal Message 1031</v>
      </c>
      <c r="K665" s="2" t="s">
        <v>7</v>
      </c>
      <c r="L665" t="str">
        <f t="shared" si="20"/>
        <v>Insert into UFMT_FIELD (FORMAT_ID, FIELD_NO, F_MAC, F_KEY, F_MANDATORY, DESCRIPTION) Values ('81', '6', '0', '0', '1', 'BIN Request Amount');</v>
      </c>
      <c r="M665" t="str">
        <f t="shared" si="21"/>
        <v>Update UFMT_FIELD SET F_MAC = '0', F_KEY = '0', F_MANDATORY = '1', DESCRIPTION = 'BIN Request Amount' where FORMAT_ID = '81' AND FIELD_NO = '6';</v>
      </c>
    </row>
    <row r="666" spans="1:13" x14ac:dyDescent="0.35">
      <c r="A666" t="s">
        <v>165</v>
      </c>
      <c r="B666" t="s">
        <v>35</v>
      </c>
      <c r="C666" t="s">
        <v>13</v>
      </c>
      <c r="D666" t="s">
        <v>13</v>
      </c>
      <c r="E666" t="s">
        <v>13</v>
      </c>
      <c r="F666" s="2" t="s">
        <v>1488</v>
      </c>
      <c r="G666" s="2"/>
      <c r="I666" s="2"/>
      <c r="J666" t="str">
        <f>VLOOKUP(A666,UFMT_FORMAT!$A:$C,3,FALSE)</f>
        <v>TPB CBS Format POS purchReversal Message 1031</v>
      </c>
      <c r="K666" s="2" t="s">
        <v>7</v>
      </c>
      <c r="L666" t="str">
        <f t="shared" si="20"/>
        <v>Insert into UFMT_FIELD (FORMAT_ID, FIELD_NO, F_MAC, F_KEY, F_MANDATORY, DESCRIPTION) Values ('81', '9', '0', '0', '0', 'Conversion rate, reconciliation');</v>
      </c>
      <c r="M666" t="str">
        <f t="shared" si="21"/>
        <v>Update UFMT_FIELD SET F_MAC = '0', F_KEY = '0', F_MANDATORY = '0', DESCRIPTION = 'Conversion rate, reconciliation' where FORMAT_ID = '81' AND FIELD_NO = '9';</v>
      </c>
    </row>
    <row r="667" spans="1:13" x14ac:dyDescent="0.35">
      <c r="A667" t="s">
        <v>165</v>
      </c>
      <c r="B667" t="s">
        <v>40</v>
      </c>
      <c r="C667" t="s">
        <v>13</v>
      </c>
      <c r="D667" t="s">
        <v>12</v>
      </c>
      <c r="E667" t="s">
        <v>12</v>
      </c>
      <c r="F667" s="2" t="s">
        <v>1489</v>
      </c>
      <c r="G667" s="2"/>
      <c r="I667" s="2"/>
      <c r="J667" t="str">
        <f>VLOOKUP(A667,UFMT_FORMAT!$A:$C,3,FALSE)</f>
        <v>TPB CBS Format POS purchReversal Message 1031</v>
      </c>
      <c r="K667" s="2" t="s">
        <v>7</v>
      </c>
      <c r="L667" t="str">
        <f t="shared" si="20"/>
        <v>Insert into UFMT_FIELD (FORMAT_ID, FIELD_NO, F_MAC, F_KEY, F_MANDATORY, DESCRIPTION) Values ('81', '11', '0', '1', '1', 'System Trace Audit Number');</v>
      </c>
      <c r="M667" t="str">
        <f t="shared" si="21"/>
        <v>Update UFMT_FIELD SET F_MAC = '0', F_KEY = '1', F_MANDATORY = '1', DESCRIPTION = 'System Trace Audit Number' where FORMAT_ID = '81' AND FIELD_NO = '11';</v>
      </c>
    </row>
    <row r="668" spans="1:13" x14ac:dyDescent="0.35">
      <c r="A668" t="s">
        <v>165</v>
      </c>
      <c r="B668" t="s">
        <v>42</v>
      </c>
      <c r="C668" t="s">
        <v>13</v>
      </c>
      <c r="D668" t="s">
        <v>12</v>
      </c>
      <c r="E668" t="s">
        <v>12</v>
      </c>
      <c r="F668" s="2" t="s">
        <v>1490</v>
      </c>
      <c r="G668" s="2"/>
      <c r="I668" s="2"/>
      <c r="J668" t="str">
        <f>VLOOKUP(A668,UFMT_FORMAT!$A:$C,3,FALSE)</f>
        <v>TPB CBS Format POS purchReversal Message 1031</v>
      </c>
      <c r="K668" s="2" t="s">
        <v>7</v>
      </c>
      <c r="L668" t="str">
        <f t="shared" si="20"/>
        <v>Insert into UFMT_FIELD (FORMAT_ID, FIELD_NO, F_MAC, F_KEY, F_MANDATORY, DESCRIPTION) Values ('81', '12', '0', '1', '1', 'Date and time, local transaction');</v>
      </c>
      <c r="M668" t="str">
        <f t="shared" si="21"/>
        <v>Update UFMT_FIELD SET F_MAC = '0', F_KEY = '1', F_MANDATORY = '1', DESCRIPTION = 'Date and time, local transaction' where FORMAT_ID = '81' AND FIELD_NO = '12';</v>
      </c>
    </row>
    <row r="669" spans="1:13" x14ac:dyDescent="0.35">
      <c r="A669" t="s">
        <v>165</v>
      </c>
      <c r="B669" t="s">
        <v>56</v>
      </c>
      <c r="C669" t="s">
        <v>13</v>
      </c>
      <c r="D669" t="s">
        <v>13</v>
      </c>
      <c r="E669" t="s">
        <v>12</v>
      </c>
      <c r="F669" s="2" t="s">
        <v>1490</v>
      </c>
      <c r="G669" s="2"/>
      <c r="I669" s="2"/>
      <c r="J669" t="str">
        <f>VLOOKUP(A669,UFMT_FORMAT!$A:$C,3,FALSE)</f>
        <v>TPB CBS Format POS purchReversal Message 1031</v>
      </c>
      <c r="K669" s="2" t="s">
        <v>7</v>
      </c>
      <c r="L669" t="str">
        <f t="shared" si="20"/>
        <v>Insert into UFMT_FIELD (FORMAT_ID, FIELD_NO, F_MAC, F_KEY, F_MANDATORY, DESCRIPTION) Values ('81', '17', '0', '0', '1', 'Date and time, local transaction');</v>
      </c>
      <c r="M669" t="str">
        <f t="shared" si="21"/>
        <v>Update UFMT_FIELD SET F_MAC = '0', F_KEY = '0', F_MANDATORY = '1', DESCRIPTION = 'Date and time, local transaction' where FORMAT_ID = '81' AND FIELD_NO = '17';</v>
      </c>
    </row>
    <row r="670" spans="1:13" x14ac:dyDescent="0.35">
      <c r="A670" t="s">
        <v>165</v>
      </c>
      <c r="B670" t="s">
        <v>77</v>
      </c>
      <c r="C670" t="s">
        <v>13</v>
      </c>
      <c r="D670" t="s">
        <v>13</v>
      </c>
      <c r="E670" t="s">
        <v>12</v>
      </c>
      <c r="F670" s="2" t="s">
        <v>1491</v>
      </c>
      <c r="G670" s="2"/>
      <c r="I670" s="2"/>
      <c r="J670" t="str">
        <f>VLOOKUP(A670,UFMT_FORMAT!$A:$C,3,FALSE)</f>
        <v>TPB CBS Format POS purchReversal Message 1031</v>
      </c>
      <c r="K670" s="2" t="s">
        <v>7</v>
      </c>
      <c r="L670" t="str">
        <f t="shared" si="20"/>
        <v>Insert into UFMT_FIELD (FORMAT_ID, FIELD_NO, F_MAC, F_KEY, F_MANDATORY, DESCRIPTION) Values ('81', '24', '0', '0', '1', 'Function code');</v>
      </c>
      <c r="M670" t="str">
        <f t="shared" si="21"/>
        <v>Update UFMT_FIELD SET F_MAC = '0', F_KEY = '0', F_MANDATORY = '1', DESCRIPTION = 'Function code' where FORMAT_ID = '81' AND FIELD_NO = '24';</v>
      </c>
    </row>
    <row r="671" spans="1:13" x14ac:dyDescent="0.35">
      <c r="A671" t="s">
        <v>165</v>
      </c>
      <c r="B671" t="s">
        <v>98</v>
      </c>
      <c r="C671" t="s">
        <v>13</v>
      </c>
      <c r="D671" t="s">
        <v>13</v>
      </c>
      <c r="E671" t="s">
        <v>12</v>
      </c>
      <c r="F671" s="2" t="s">
        <v>1492</v>
      </c>
      <c r="G671" s="2"/>
      <c r="I671" s="2"/>
      <c r="J671" t="str">
        <f>VLOOKUP(A671,UFMT_FORMAT!$A:$C,3,FALSE)</f>
        <v>TPB CBS Format POS purchReversal Message 1031</v>
      </c>
      <c r="K671" s="2" t="s">
        <v>7</v>
      </c>
      <c r="L671" t="str">
        <f t="shared" si="20"/>
        <v>Insert into UFMT_FIELD (FORMAT_ID, FIELD_NO, F_MAC, F_KEY, F_MANDATORY, DESCRIPTION) Values ('81', '32', '0', '0', '1', 'Acquirer institution ID');</v>
      </c>
      <c r="M671" t="str">
        <f t="shared" si="21"/>
        <v>Update UFMT_FIELD SET F_MAC = '0', F_KEY = '0', F_MANDATORY = '1', DESCRIPTION = 'Acquirer institution ID' where FORMAT_ID = '81' AND FIELD_NO = '32';</v>
      </c>
    </row>
    <row r="672" spans="1:13" x14ac:dyDescent="0.35">
      <c r="A672" t="s">
        <v>165</v>
      </c>
      <c r="B672" t="s">
        <v>101</v>
      </c>
      <c r="C672" t="s">
        <v>13</v>
      </c>
      <c r="D672" t="s">
        <v>13</v>
      </c>
      <c r="E672" t="s">
        <v>13</v>
      </c>
      <c r="F672" s="2" t="s">
        <v>1493</v>
      </c>
      <c r="G672" s="2"/>
      <c r="I672" s="2"/>
      <c r="J672" t="str">
        <f>VLOOKUP(A672,UFMT_FORMAT!$A:$C,3,FALSE)</f>
        <v>TPB CBS Format POS purchReversal Message 1031</v>
      </c>
      <c r="K672" s="2" t="s">
        <v>7</v>
      </c>
      <c r="L672" t="str">
        <f t="shared" si="20"/>
        <v>Insert into UFMT_FIELD (FORMAT_ID, FIELD_NO, F_MAC, F_KEY, F_MANDATORY, DESCRIPTION) Values ('81', '33', '0', '0', '0', 'Forwarding institution ID');</v>
      </c>
      <c r="M672" t="str">
        <f t="shared" si="21"/>
        <v>Update UFMT_FIELD SET F_MAC = '0', F_KEY = '0', F_MANDATORY = '0', DESCRIPTION = 'Forwarding institution ID' where FORMAT_ID = '81' AND FIELD_NO = '33';</v>
      </c>
    </row>
    <row r="673" spans="1:13" x14ac:dyDescent="0.35">
      <c r="A673" t="s">
        <v>165</v>
      </c>
      <c r="B673" t="s">
        <v>93</v>
      </c>
      <c r="C673" t="s">
        <v>13</v>
      </c>
      <c r="D673" t="s">
        <v>13</v>
      </c>
      <c r="E673" t="s">
        <v>13</v>
      </c>
      <c r="F673" s="2" t="s">
        <v>1494</v>
      </c>
      <c r="G673" s="2"/>
      <c r="I673" s="2"/>
      <c r="J673" t="str">
        <f>VLOOKUP(A673,UFMT_FORMAT!$A:$C,3,FALSE)</f>
        <v>TPB CBS Format POS purchReversal Message 1031</v>
      </c>
      <c r="K673" s="2" t="s">
        <v>7</v>
      </c>
      <c r="L673" t="str">
        <f t="shared" si="20"/>
        <v>Insert into UFMT_FIELD (FORMAT_ID, FIELD_NO, F_MAC, F_KEY, F_MANDATORY, DESCRIPTION) Values ('81', '35', '0', '0', '0', 'Track 2 data');</v>
      </c>
      <c r="M673" t="str">
        <f t="shared" si="21"/>
        <v>Update UFMT_FIELD SET F_MAC = '0', F_KEY = '0', F_MANDATORY = '0', DESCRIPTION = 'Track 2 data' where FORMAT_ID = '81' AND FIELD_NO = '35';</v>
      </c>
    </row>
    <row r="674" spans="1:13" x14ac:dyDescent="0.35">
      <c r="A674" t="s">
        <v>165</v>
      </c>
      <c r="B674" t="s">
        <v>99</v>
      </c>
      <c r="C674" t="s">
        <v>13</v>
      </c>
      <c r="D674" t="s">
        <v>13</v>
      </c>
      <c r="E674" t="s">
        <v>13</v>
      </c>
      <c r="F674" s="2" t="s">
        <v>1495</v>
      </c>
      <c r="G674" s="2"/>
      <c r="I674" s="2"/>
      <c r="J674" t="str">
        <f>VLOOKUP(A674,UFMT_FORMAT!$A:$C,3,FALSE)</f>
        <v>TPB CBS Format POS purchReversal Message 1031</v>
      </c>
      <c r="K674" s="2" t="s">
        <v>7</v>
      </c>
      <c r="L674" t="str">
        <f t="shared" si="20"/>
        <v>Insert into UFMT_FIELD (FORMAT_ID, FIELD_NO, F_MAC, F_KEY, F_MANDATORY, DESCRIPTION) Values ('81', '37', '0', '0', '0', 'Retrival reference number');</v>
      </c>
      <c r="M674" t="str">
        <f t="shared" si="21"/>
        <v>Update UFMT_FIELD SET F_MAC = '0', F_KEY = '0', F_MANDATORY = '0', DESCRIPTION = 'Retrival reference number' where FORMAT_ID = '81' AND FIELD_NO = '37';</v>
      </c>
    </row>
    <row r="675" spans="1:13" x14ac:dyDescent="0.35">
      <c r="A675" t="s">
        <v>165</v>
      </c>
      <c r="B675" t="s">
        <v>119</v>
      </c>
      <c r="C675" t="s">
        <v>13</v>
      </c>
      <c r="D675" t="s">
        <v>13</v>
      </c>
      <c r="E675" t="s">
        <v>12</v>
      </c>
      <c r="F675" s="2" t="s">
        <v>1498</v>
      </c>
      <c r="G675" s="2"/>
      <c r="I675" s="2"/>
      <c r="J675" t="str">
        <f>VLOOKUP(A675,UFMT_FORMAT!$A:$C,3,FALSE)</f>
        <v>TPB CBS Format POS purchReversal Message 1031</v>
      </c>
      <c r="K675" s="2" t="s">
        <v>7</v>
      </c>
      <c r="L675" t="str">
        <f t="shared" si="20"/>
        <v>Insert into UFMT_FIELD (FORMAT_ID, FIELD_NO, F_MAC, F_KEY, F_MANDATORY, DESCRIPTION) Values ('81', '41', '0', '0', '1', 'Card acceptor treminal ID');</v>
      </c>
      <c r="M675" t="str">
        <f t="shared" si="21"/>
        <v>Update UFMT_FIELD SET F_MAC = '0', F_KEY = '0', F_MANDATORY = '1', DESCRIPTION = 'Card acceptor treminal ID' where FORMAT_ID = '81' AND FIELD_NO = '41';</v>
      </c>
    </row>
    <row r="676" spans="1:13" x14ac:dyDescent="0.35">
      <c r="A676" t="s">
        <v>165</v>
      </c>
      <c r="B676" t="s">
        <v>122</v>
      </c>
      <c r="C676" t="s">
        <v>13</v>
      </c>
      <c r="D676" t="s">
        <v>13</v>
      </c>
      <c r="E676" t="s">
        <v>12</v>
      </c>
      <c r="F676" s="2" t="s">
        <v>1499</v>
      </c>
      <c r="G676" s="2"/>
      <c r="I676" s="2"/>
      <c r="J676" t="str">
        <f>VLOOKUP(A676,UFMT_FORMAT!$A:$C,3,FALSE)</f>
        <v>TPB CBS Format POS purchReversal Message 1031</v>
      </c>
      <c r="K676" s="2" t="s">
        <v>7</v>
      </c>
      <c r="L676" t="str">
        <f t="shared" si="20"/>
        <v>Insert into UFMT_FIELD (FORMAT_ID, FIELD_NO, F_MAC, F_KEY, F_MANDATORY, DESCRIPTION) Values ('81', '42', '0', '0', '1', 'Card acceptor ID');</v>
      </c>
      <c r="M676" t="str">
        <f t="shared" si="21"/>
        <v>Update UFMT_FIELD SET F_MAC = '0', F_KEY = '0', F_MANDATORY = '1', DESCRIPTION = 'Card acceptor ID' where FORMAT_ID = '81' AND FIELD_NO = '42';</v>
      </c>
    </row>
    <row r="677" spans="1:13" x14ac:dyDescent="0.35">
      <c r="A677" t="s">
        <v>165</v>
      </c>
      <c r="B677" t="s">
        <v>125</v>
      </c>
      <c r="C677" t="s">
        <v>13</v>
      </c>
      <c r="D677" t="s">
        <v>13</v>
      </c>
      <c r="E677" t="s">
        <v>12</v>
      </c>
      <c r="F677" s="2" t="s">
        <v>1500</v>
      </c>
      <c r="G677" s="2"/>
      <c r="I677" s="2"/>
      <c r="J677" t="str">
        <f>VLOOKUP(A677,UFMT_FORMAT!$A:$C,3,FALSE)</f>
        <v>TPB CBS Format POS purchReversal Message 1031</v>
      </c>
      <c r="K677" s="2" t="s">
        <v>7</v>
      </c>
      <c r="L677" t="str">
        <f t="shared" si="20"/>
        <v>Insert into UFMT_FIELD (FORMAT_ID, FIELD_NO, F_MAC, F_KEY, F_MANDATORY, DESCRIPTION) Values ('81', '43', '0', '0', '1', 'Card acceptor name/location');</v>
      </c>
      <c r="M677" t="str">
        <f t="shared" si="21"/>
        <v>Update UFMT_FIELD SET F_MAC = '0', F_KEY = '0', F_MANDATORY = '1', DESCRIPTION = 'Card acceptor name/location' where FORMAT_ID = '81' AND FIELD_NO = '43';</v>
      </c>
    </row>
    <row r="678" spans="1:13" x14ac:dyDescent="0.35">
      <c r="A678" t="s">
        <v>165</v>
      </c>
      <c r="B678" t="s">
        <v>45</v>
      </c>
      <c r="C678" t="s">
        <v>13</v>
      </c>
      <c r="D678" t="s">
        <v>13</v>
      </c>
      <c r="E678" t="s">
        <v>13</v>
      </c>
      <c r="F678" s="2" t="s">
        <v>1501</v>
      </c>
      <c r="G678" s="2"/>
      <c r="I678" s="2"/>
      <c r="J678" t="str">
        <f>VLOOKUP(A678,UFMT_FORMAT!$A:$C,3,FALSE)</f>
        <v>TPB CBS Format POS purchReversal Message 1031</v>
      </c>
      <c r="K678" s="2" t="s">
        <v>7</v>
      </c>
      <c r="L678" t="str">
        <f t="shared" si="20"/>
        <v>Insert into UFMT_FIELD (FORMAT_ID, FIELD_NO, F_MAC, F_KEY, F_MANDATORY, DESCRIPTION) Values ('81', '46', '0', '0', '0', 'Fee, amount');</v>
      </c>
      <c r="M678" t="str">
        <f t="shared" si="21"/>
        <v>Update UFMT_FIELD SET F_MAC = '0', F_KEY = '0', F_MANDATORY = '0', DESCRIPTION = 'Fee, amount' where FORMAT_ID = '81' AND FIELD_NO = '46';</v>
      </c>
    </row>
    <row r="679" spans="1:13" x14ac:dyDescent="0.35">
      <c r="A679" t="s">
        <v>165</v>
      </c>
      <c r="B679" t="s">
        <v>138</v>
      </c>
      <c r="C679" t="s">
        <v>13</v>
      </c>
      <c r="D679" t="s">
        <v>13</v>
      </c>
      <c r="E679" t="s">
        <v>12</v>
      </c>
      <c r="F679" s="2" t="s">
        <v>1503</v>
      </c>
      <c r="G679" s="2"/>
      <c r="I679" s="2"/>
      <c r="J679" t="str">
        <f>VLOOKUP(A679,UFMT_FORMAT!$A:$C,3,FALSE)</f>
        <v>TPB CBS Format POS purchReversal Message 1031</v>
      </c>
      <c r="K679" s="2" t="s">
        <v>7</v>
      </c>
      <c r="L679" t="str">
        <f t="shared" si="20"/>
        <v>Insert into UFMT_FIELD (FORMAT_ID, FIELD_NO, F_MAC, F_KEY, F_MANDATORY, DESCRIPTION) Values ('81', '49', '0', '0', '1', 'Currency code, transaction');</v>
      </c>
      <c r="M679" t="str">
        <f t="shared" si="21"/>
        <v>Update UFMT_FIELD SET F_MAC = '0', F_KEY = '0', F_MANDATORY = '1', DESCRIPTION = 'Currency code, transaction' where FORMAT_ID = '81' AND FIELD_NO = '49';</v>
      </c>
    </row>
    <row r="680" spans="1:13" x14ac:dyDescent="0.35">
      <c r="A680" t="s">
        <v>165</v>
      </c>
      <c r="B680" t="s">
        <v>80</v>
      </c>
      <c r="C680" t="s">
        <v>13</v>
      </c>
      <c r="D680" t="s">
        <v>13</v>
      </c>
      <c r="E680" t="s">
        <v>13</v>
      </c>
      <c r="F680" s="2" t="s">
        <v>1504</v>
      </c>
      <c r="G680" s="2"/>
      <c r="I680" s="2"/>
      <c r="J680" t="str">
        <f>VLOOKUP(A680,UFMT_FORMAT!$A:$C,3,FALSE)</f>
        <v>TPB CBS Format POS purchReversal Message 1031</v>
      </c>
      <c r="K680" s="2" t="s">
        <v>7</v>
      </c>
      <c r="L680" t="str">
        <f t="shared" si="20"/>
        <v>Insert into UFMT_FIELD (FORMAT_ID, FIELD_NO, F_MAC, F_KEY, F_MANDATORY, DESCRIPTION) Values ('81', '50', '0', '0', '0', 'Currency code, reconcilliation');</v>
      </c>
      <c r="M680" t="str">
        <f t="shared" si="21"/>
        <v>Update UFMT_FIELD SET F_MAC = '0', F_KEY = '0', F_MANDATORY = '0', DESCRIPTION = 'Currency code, reconcilliation' where FORMAT_ID = '81' AND FIELD_NO = '50';</v>
      </c>
    </row>
    <row r="681" spans="1:13" x14ac:dyDescent="0.35">
      <c r="A681" t="s">
        <v>165</v>
      </c>
      <c r="B681" t="s">
        <v>142</v>
      </c>
      <c r="C681" t="s">
        <v>13</v>
      </c>
      <c r="D681" t="s">
        <v>13</v>
      </c>
      <c r="E681" t="s">
        <v>12</v>
      </c>
      <c r="F681" s="2" t="s">
        <v>1514</v>
      </c>
      <c r="G681" s="2"/>
      <c r="I681" s="2"/>
      <c r="J681" t="str">
        <f>VLOOKUP(A681,UFMT_FORMAT!$A:$C,3,FALSE)</f>
        <v>TPB CBS Format POS purchReversal Message 1031</v>
      </c>
      <c r="K681" s="2" t="s">
        <v>7</v>
      </c>
      <c r="L681" t="str">
        <f t="shared" si="20"/>
        <v>Insert into UFMT_FIELD (FORMAT_ID, FIELD_NO, F_MAC, F_KEY, F_MANDATORY, DESCRIPTION) Values ('81', '51', '0', '0', '1', 'BIN Currency code, transaction');</v>
      </c>
      <c r="M681" t="str">
        <f t="shared" si="21"/>
        <v>Update UFMT_FIELD SET F_MAC = '0', F_KEY = '0', F_MANDATORY = '1', DESCRIPTION = 'BIN Currency code, transaction' where FORMAT_ID = '81' AND FIELD_NO = '51';</v>
      </c>
    </row>
    <row r="682" spans="1:13" x14ac:dyDescent="0.35">
      <c r="A682" t="s">
        <v>165</v>
      </c>
      <c r="B682" t="s">
        <v>149</v>
      </c>
      <c r="C682" t="s">
        <v>13</v>
      </c>
      <c r="D682" t="s">
        <v>13</v>
      </c>
      <c r="E682" t="s">
        <v>12</v>
      </c>
      <c r="F682" s="2" t="s">
        <v>1523</v>
      </c>
      <c r="G682" s="2"/>
      <c r="I682" s="2"/>
      <c r="J682" t="str">
        <f>VLOOKUP(A682,UFMT_FORMAT!$A:$C,3,FALSE)</f>
        <v>TPB CBS Format POS purchReversal Message 1031</v>
      </c>
      <c r="K682" s="2" t="s">
        <v>7</v>
      </c>
      <c r="L682" t="str">
        <f t="shared" si="20"/>
        <v>Insert into UFMT_FIELD (FORMAT_ID, FIELD_NO, F_MAC, F_KEY, F_MANDATORY, DESCRIPTION) Values ('81', '56', '0', '0', '1', 'Orig data DE56');</v>
      </c>
      <c r="M682" t="str">
        <f t="shared" si="21"/>
        <v>Update UFMT_FIELD SET F_MAC = '0', F_KEY = '0', F_MANDATORY = '1', DESCRIPTION = 'Orig data DE56' where FORMAT_ID = '81' AND FIELD_NO = '56';</v>
      </c>
    </row>
    <row r="683" spans="1:13" x14ac:dyDescent="0.35">
      <c r="A683" t="s">
        <v>165</v>
      </c>
      <c r="B683" t="s">
        <v>270</v>
      </c>
      <c r="C683" t="s">
        <v>13</v>
      </c>
      <c r="D683" t="s">
        <v>13</v>
      </c>
      <c r="E683" t="s">
        <v>12</v>
      </c>
      <c r="F683" s="2" t="s">
        <v>1506</v>
      </c>
      <c r="G683" s="2"/>
      <c r="I683" s="2"/>
      <c r="J683" t="str">
        <f>VLOOKUP(A683,UFMT_FORMAT!$A:$C,3,FALSE)</f>
        <v>TPB CBS Format POS purchReversal Message 1031</v>
      </c>
      <c r="K683" s="2" t="s">
        <v>7</v>
      </c>
      <c r="L683" t="str">
        <f t="shared" si="20"/>
        <v>Insert into UFMT_FIELD (FORMAT_ID, FIELD_NO, F_MAC, F_KEY, F_MANDATORY, DESCRIPTION) Values ('81', '102', '0', '0', '1', 'Account identification 1');</v>
      </c>
      <c r="M683" t="str">
        <f t="shared" si="21"/>
        <v>Update UFMT_FIELD SET F_MAC = '0', F_KEY = '0', F_MANDATORY = '1', DESCRIPTION = 'Account identification 1' where FORMAT_ID = '81' AND FIELD_NO = '102';</v>
      </c>
    </row>
    <row r="684" spans="1:13" x14ac:dyDescent="0.35">
      <c r="A684" t="s">
        <v>165</v>
      </c>
      <c r="B684" t="s">
        <v>778</v>
      </c>
      <c r="C684" t="s">
        <v>13</v>
      </c>
      <c r="D684" t="s">
        <v>13</v>
      </c>
      <c r="E684" t="s">
        <v>13</v>
      </c>
      <c r="F684" s="2" t="s">
        <v>1507</v>
      </c>
      <c r="G684" s="2"/>
      <c r="I684" s="2"/>
      <c r="J684" t="str">
        <f>VLOOKUP(A684,UFMT_FORMAT!$A:$C,3,FALSE)</f>
        <v>TPB CBS Format POS purchReversal Message 1031</v>
      </c>
      <c r="K684" s="2" t="s">
        <v>7</v>
      </c>
      <c r="L684" t="str">
        <f t="shared" si="20"/>
        <v>Insert into UFMT_FIELD (FORMAT_ID, FIELD_NO, F_MAC, F_KEY, F_MANDATORY, DESCRIPTION) Values ('81', '103', '0', '0', '0', 'Account identification 2');</v>
      </c>
      <c r="M684" t="str">
        <f t="shared" si="21"/>
        <v>Update UFMT_FIELD SET F_MAC = '0', F_KEY = '0', F_MANDATORY = '0', DESCRIPTION = 'Account identification 2' where FORMAT_ID = '81' AND FIELD_NO = '103';</v>
      </c>
    </row>
    <row r="685" spans="1:13" x14ac:dyDescent="0.35">
      <c r="A685" t="s">
        <v>165</v>
      </c>
      <c r="B685" t="s">
        <v>143</v>
      </c>
      <c r="C685" t="s">
        <v>13</v>
      </c>
      <c r="D685" t="s">
        <v>13</v>
      </c>
      <c r="E685" t="s">
        <v>12</v>
      </c>
      <c r="F685" s="2" t="s">
        <v>1508</v>
      </c>
      <c r="G685" s="2"/>
      <c r="I685" s="2"/>
      <c r="J685" t="str">
        <f>VLOOKUP(A685,UFMT_FORMAT!$A:$C,3,FALSE)</f>
        <v>TPB CBS Format POS purchReversal Message 1031</v>
      </c>
      <c r="K685" s="2" t="s">
        <v>7</v>
      </c>
      <c r="L685" t="str">
        <f t="shared" si="20"/>
        <v>Insert into UFMT_FIELD (FORMAT_ID, FIELD_NO, F_MAC, F_KEY, F_MANDATORY, DESCRIPTION) Values ('81', '123', '0', '0', '1', 'Channel ID');</v>
      </c>
      <c r="M685" t="str">
        <f t="shared" si="21"/>
        <v>Update UFMT_FIELD SET F_MAC = '0', F_KEY = '0', F_MANDATORY = '1', DESCRIPTION = 'Channel ID' where FORMAT_ID = '81' AND FIELD_NO = '123';</v>
      </c>
    </row>
    <row r="686" spans="1:13" x14ac:dyDescent="0.35">
      <c r="A686" t="s">
        <v>165</v>
      </c>
      <c r="B686" t="s">
        <v>813</v>
      </c>
      <c r="C686" t="s">
        <v>13</v>
      </c>
      <c r="D686" t="s">
        <v>13</v>
      </c>
      <c r="E686" t="s">
        <v>12</v>
      </c>
      <c r="F686" s="2" t="s">
        <v>1511</v>
      </c>
      <c r="G686" s="2"/>
      <c r="I686" s="2"/>
      <c r="J686" t="str">
        <f>VLOOKUP(A686,UFMT_FORMAT!$A:$C,3,FALSE)</f>
        <v>TPB CBS Format POS purchReversal Message 1031</v>
      </c>
      <c r="K686" s="2" t="s">
        <v>7</v>
      </c>
      <c r="L686" t="str">
        <f t="shared" si="20"/>
        <v>Insert into UFMT_FIELD (FORMAT_ID, FIELD_NO, F_MAC, F_KEY, F_MANDATORY, DESCRIPTION) Values ('81', '126', '0', '0', '1', 'Private field');</v>
      </c>
      <c r="M686" t="str">
        <f t="shared" si="21"/>
        <v>Update UFMT_FIELD SET F_MAC = '0', F_KEY = '0', F_MANDATORY = '1', DESCRIPTION = 'Private field' where FORMAT_ID = '81' AND FIELD_NO = '126';</v>
      </c>
    </row>
    <row r="687" spans="1:13" x14ac:dyDescent="0.35">
      <c r="A687" t="s">
        <v>30</v>
      </c>
      <c r="B687" t="s">
        <v>15</v>
      </c>
      <c r="C687" t="s">
        <v>13</v>
      </c>
      <c r="D687" t="s">
        <v>12</v>
      </c>
      <c r="E687" t="s">
        <v>12</v>
      </c>
      <c r="F687" s="2" t="s">
        <v>1484</v>
      </c>
      <c r="G687" s="2"/>
      <c r="I687" s="2"/>
      <c r="J687" t="str">
        <f>VLOOKUP(A687,UFMT_FORMAT!$A:$C,3,FALSE)</f>
        <v>TPB CBS Format Reversal Message resp 1430 POS</v>
      </c>
      <c r="K687" s="2" t="s">
        <v>7</v>
      </c>
      <c r="L687" t="str">
        <f t="shared" si="20"/>
        <v>Insert into UFMT_FIELD (FORMAT_ID, FIELD_NO, F_MAC, F_KEY, F_MANDATORY, DESCRIPTION) Values ('82', '2', '0', '1', '1', 'PAN');</v>
      </c>
      <c r="M687" t="str">
        <f t="shared" si="21"/>
        <v>Update UFMT_FIELD SET F_MAC = '0', F_KEY = '1', F_MANDATORY = '1', DESCRIPTION = 'PAN' where FORMAT_ID = '82' AND FIELD_NO = '2';</v>
      </c>
    </row>
    <row r="688" spans="1:13" x14ac:dyDescent="0.35">
      <c r="A688" t="s">
        <v>30</v>
      </c>
      <c r="B688" t="s">
        <v>17</v>
      </c>
      <c r="C688" t="s">
        <v>13</v>
      </c>
      <c r="D688" t="s">
        <v>13</v>
      </c>
      <c r="E688" t="s">
        <v>12</v>
      </c>
      <c r="F688" s="2" t="s">
        <v>1485</v>
      </c>
      <c r="G688" s="2"/>
      <c r="I688" s="2"/>
      <c r="J688" t="str">
        <f>VLOOKUP(A688,UFMT_FORMAT!$A:$C,3,FALSE)</f>
        <v>TPB CBS Format Reversal Message resp 1430 POS</v>
      </c>
      <c r="K688" s="2" t="s">
        <v>7</v>
      </c>
      <c r="L688" t="str">
        <f t="shared" si="20"/>
        <v>Insert into UFMT_FIELD (FORMAT_ID, FIELD_NO, F_MAC, F_KEY, F_MANDATORY, DESCRIPTION) Values ('82', '3', '0', '0', '1', 'Processing Code');</v>
      </c>
      <c r="M688" t="str">
        <f t="shared" si="21"/>
        <v>Update UFMT_FIELD SET F_MAC = '0', F_KEY = '0', F_MANDATORY = '1', DESCRIPTION = 'Processing Code' where FORMAT_ID = '82' AND FIELD_NO = '3';</v>
      </c>
    </row>
    <row r="689" spans="1:13" x14ac:dyDescent="0.35">
      <c r="A689" t="s">
        <v>30</v>
      </c>
      <c r="B689" t="s">
        <v>20</v>
      </c>
      <c r="C689" t="s">
        <v>13</v>
      </c>
      <c r="D689" t="s">
        <v>13</v>
      </c>
      <c r="E689" t="s">
        <v>12</v>
      </c>
      <c r="F689" s="2" t="s">
        <v>1486</v>
      </c>
      <c r="G689" s="2"/>
      <c r="I689" s="2"/>
      <c r="J689" t="str">
        <f>VLOOKUP(A689,UFMT_FORMAT!$A:$C,3,FALSE)</f>
        <v>TPB CBS Format Reversal Message resp 1430 POS</v>
      </c>
      <c r="K689" s="2" t="s">
        <v>7</v>
      </c>
      <c r="L689" t="str">
        <f t="shared" si="20"/>
        <v>Insert into UFMT_FIELD (FORMAT_ID, FIELD_NO, F_MAC, F_KEY, F_MANDATORY, DESCRIPTION) Values ('82', '4', '0', '0', '1', 'Request Amount');</v>
      </c>
      <c r="M689" t="str">
        <f t="shared" si="21"/>
        <v>Update UFMT_FIELD SET F_MAC = '0', F_KEY = '0', F_MANDATORY = '1', DESCRIPTION = 'Request Amount' where FORMAT_ID = '82' AND FIELD_NO = '4';</v>
      </c>
    </row>
    <row r="690" spans="1:13" x14ac:dyDescent="0.35">
      <c r="A690" t="s">
        <v>30</v>
      </c>
      <c r="B690" t="s">
        <v>23</v>
      </c>
      <c r="C690" t="s">
        <v>13</v>
      </c>
      <c r="D690" t="s">
        <v>13</v>
      </c>
      <c r="E690" t="s">
        <v>13</v>
      </c>
      <c r="F690" s="2" t="s">
        <v>1486</v>
      </c>
      <c r="G690" s="2"/>
      <c r="I690" s="2"/>
      <c r="J690" t="str">
        <f>VLOOKUP(A690,UFMT_FORMAT!$A:$C,3,FALSE)</f>
        <v>TPB CBS Format Reversal Message resp 1430 POS</v>
      </c>
      <c r="K690" s="2" t="s">
        <v>7</v>
      </c>
      <c r="L690" t="str">
        <f t="shared" si="20"/>
        <v>Insert into UFMT_FIELD (FORMAT_ID, FIELD_NO, F_MAC, F_KEY, F_MANDATORY, DESCRIPTION) Values ('82', '5', '0', '0', '0', 'Request Amount');</v>
      </c>
      <c r="M690" t="str">
        <f t="shared" si="21"/>
        <v>Update UFMT_FIELD SET F_MAC = '0', F_KEY = '0', F_MANDATORY = '0', DESCRIPTION = 'Request Amount' where FORMAT_ID = '82' AND FIELD_NO = '5';</v>
      </c>
    </row>
    <row r="691" spans="1:13" x14ac:dyDescent="0.35">
      <c r="A691" t="s">
        <v>30</v>
      </c>
      <c r="B691" t="s">
        <v>26</v>
      </c>
      <c r="C691" t="s">
        <v>13</v>
      </c>
      <c r="D691" t="s">
        <v>13</v>
      </c>
      <c r="E691" t="s">
        <v>13</v>
      </c>
      <c r="F691" s="2" t="s">
        <v>1487</v>
      </c>
      <c r="G691" s="2"/>
      <c r="I691" s="2"/>
      <c r="J691" t="str">
        <f>VLOOKUP(A691,UFMT_FORMAT!$A:$C,3,FALSE)</f>
        <v>TPB CBS Format Reversal Message resp 1430 POS</v>
      </c>
      <c r="K691" s="2" t="s">
        <v>7</v>
      </c>
      <c r="L691" t="str">
        <f t="shared" si="20"/>
        <v>Insert into UFMT_FIELD (FORMAT_ID, FIELD_NO, F_MAC, F_KEY, F_MANDATORY, DESCRIPTION) Values ('82', '6', '0', '0', '0', 'BIN Request Amount');</v>
      </c>
      <c r="M691" t="str">
        <f t="shared" si="21"/>
        <v>Update UFMT_FIELD SET F_MAC = '0', F_KEY = '0', F_MANDATORY = '0', DESCRIPTION = 'BIN Request Amount' where FORMAT_ID = '82' AND FIELD_NO = '6';</v>
      </c>
    </row>
    <row r="692" spans="1:13" x14ac:dyDescent="0.35">
      <c r="A692" t="s">
        <v>30</v>
      </c>
      <c r="B692" t="s">
        <v>35</v>
      </c>
      <c r="C692" t="s">
        <v>13</v>
      </c>
      <c r="D692" t="s">
        <v>13</v>
      </c>
      <c r="E692" t="s">
        <v>13</v>
      </c>
      <c r="F692" s="2" t="s">
        <v>1488</v>
      </c>
      <c r="G692" s="2"/>
      <c r="I692" s="2"/>
      <c r="J692" t="str">
        <f>VLOOKUP(A692,UFMT_FORMAT!$A:$C,3,FALSE)</f>
        <v>TPB CBS Format Reversal Message resp 1430 POS</v>
      </c>
      <c r="K692" s="2" t="s">
        <v>7</v>
      </c>
      <c r="L692" t="str">
        <f t="shared" si="20"/>
        <v>Insert into UFMT_FIELD (FORMAT_ID, FIELD_NO, F_MAC, F_KEY, F_MANDATORY, DESCRIPTION) Values ('82', '9', '0', '0', '0', 'Conversion rate, reconciliation');</v>
      </c>
      <c r="M692" t="str">
        <f t="shared" si="21"/>
        <v>Update UFMT_FIELD SET F_MAC = '0', F_KEY = '0', F_MANDATORY = '0', DESCRIPTION = 'Conversion rate, reconciliation' where FORMAT_ID = '82' AND FIELD_NO = '9';</v>
      </c>
    </row>
    <row r="693" spans="1:13" x14ac:dyDescent="0.35">
      <c r="A693" t="s">
        <v>30</v>
      </c>
      <c r="B693" t="s">
        <v>40</v>
      </c>
      <c r="C693" t="s">
        <v>13</v>
      </c>
      <c r="D693" t="s">
        <v>12</v>
      </c>
      <c r="E693" t="s">
        <v>12</v>
      </c>
      <c r="F693" s="2" t="s">
        <v>1489</v>
      </c>
      <c r="G693" s="2"/>
      <c r="I693" s="2"/>
      <c r="J693" t="str">
        <f>VLOOKUP(A693,UFMT_FORMAT!$A:$C,3,FALSE)</f>
        <v>TPB CBS Format Reversal Message resp 1430 POS</v>
      </c>
      <c r="K693" s="2" t="s">
        <v>7</v>
      </c>
      <c r="L693" t="str">
        <f t="shared" si="20"/>
        <v>Insert into UFMT_FIELD (FORMAT_ID, FIELD_NO, F_MAC, F_KEY, F_MANDATORY, DESCRIPTION) Values ('82', '11', '0', '1', '1', 'System Trace Audit Number');</v>
      </c>
      <c r="M693" t="str">
        <f t="shared" si="21"/>
        <v>Update UFMT_FIELD SET F_MAC = '0', F_KEY = '1', F_MANDATORY = '1', DESCRIPTION = 'System Trace Audit Number' where FORMAT_ID = '82' AND FIELD_NO = '11';</v>
      </c>
    </row>
    <row r="694" spans="1:13" x14ac:dyDescent="0.35">
      <c r="A694" t="s">
        <v>30</v>
      </c>
      <c r="B694" t="s">
        <v>42</v>
      </c>
      <c r="C694" t="s">
        <v>13</v>
      </c>
      <c r="D694" t="s">
        <v>12</v>
      </c>
      <c r="E694" t="s">
        <v>12</v>
      </c>
      <c r="F694" s="2" t="s">
        <v>1490</v>
      </c>
      <c r="G694" s="2"/>
      <c r="I694" s="2"/>
      <c r="J694" t="str">
        <f>VLOOKUP(A694,UFMT_FORMAT!$A:$C,3,FALSE)</f>
        <v>TPB CBS Format Reversal Message resp 1430 POS</v>
      </c>
      <c r="K694" s="2" t="s">
        <v>7</v>
      </c>
      <c r="L694" t="str">
        <f t="shared" si="20"/>
        <v>Insert into UFMT_FIELD (FORMAT_ID, FIELD_NO, F_MAC, F_KEY, F_MANDATORY, DESCRIPTION) Values ('82', '12', '0', '1', '1', 'Date and time, local transaction');</v>
      </c>
      <c r="M694" t="str">
        <f t="shared" si="21"/>
        <v>Update UFMT_FIELD SET F_MAC = '0', F_KEY = '1', F_MANDATORY = '1', DESCRIPTION = 'Date and time, local transaction' where FORMAT_ID = '82' AND FIELD_NO = '12';</v>
      </c>
    </row>
    <row r="695" spans="1:13" x14ac:dyDescent="0.35">
      <c r="A695" t="s">
        <v>30</v>
      </c>
      <c r="B695" t="s">
        <v>56</v>
      </c>
      <c r="C695" t="s">
        <v>13</v>
      </c>
      <c r="D695" t="s">
        <v>13</v>
      </c>
      <c r="E695" t="s">
        <v>13</v>
      </c>
      <c r="F695" s="2" t="s">
        <v>1490</v>
      </c>
      <c r="G695" s="2"/>
      <c r="I695" s="2"/>
      <c r="J695" t="str">
        <f>VLOOKUP(A695,UFMT_FORMAT!$A:$C,3,FALSE)</f>
        <v>TPB CBS Format Reversal Message resp 1430 POS</v>
      </c>
      <c r="K695" s="2" t="s">
        <v>7</v>
      </c>
      <c r="L695" t="str">
        <f t="shared" si="20"/>
        <v>Insert into UFMT_FIELD (FORMAT_ID, FIELD_NO, F_MAC, F_KEY, F_MANDATORY, DESCRIPTION) Values ('82', '17', '0', '0', '0', 'Date and time, local transaction');</v>
      </c>
      <c r="M695" t="str">
        <f t="shared" si="21"/>
        <v>Update UFMT_FIELD SET F_MAC = '0', F_KEY = '0', F_MANDATORY = '0', DESCRIPTION = 'Date and time, local transaction' where FORMAT_ID = '82' AND FIELD_NO = '17';</v>
      </c>
    </row>
    <row r="696" spans="1:13" x14ac:dyDescent="0.35">
      <c r="A696" t="s">
        <v>30</v>
      </c>
      <c r="B696" t="s">
        <v>77</v>
      </c>
      <c r="C696" t="s">
        <v>13</v>
      </c>
      <c r="D696" t="s">
        <v>13</v>
      </c>
      <c r="E696" t="s">
        <v>13</v>
      </c>
      <c r="F696" s="2" t="s">
        <v>1491</v>
      </c>
      <c r="G696" s="2"/>
      <c r="I696" s="2"/>
      <c r="J696" t="str">
        <f>VLOOKUP(A696,UFMT_FORMAT!$A:$C,3,FALSE)</f>
        <v>TPB CBS Format Reversal Message resp 1430 POS</v>
      </c>
      <c r="K696" s="2" t="s">
        <v>7</v>
      </c>
      <c r="L696" t="str">
        <f t="shared" si="20"/>
        <v>Insert into UFMT_FIELD (FORMAT_ID, FIELD_NO, F_MAC, F_KEY, F_MANDATORY, DESCRIPTION) Values ('82', '24', '0', '0', '0', 'Function code');</v>
      </c>
      <c r="M696" t="str">
        <f t="shared" si="21"/>
        <v>Update UFMT_FIELD SET F_MAC = '0', F_KEY = '0', F_MANDATORY = '0', DESCRIPTION = 'Function code' where FORMAT_ID = '82' AND FIELD_NO = '24';</v>
      </c>
    </row>
    <row r="697" spans="1:13" x14ac:dyDescent="0.35">
      <c r="A697" t="s">
        <v>30</v>
      </c>
      <c r="B697" t="s">
        <v>98</v>
      </c>
      <c r="C697" t="s">
        <v>13</v>
      </c>
      <c r="D697" t="s">
        <v>13</v>
      </c>
      <c r="E697" t="s">
        <v>12</v>
      </c>
      <c r="F697" s="2" t="s">
        <v>1492</v>
      </c>
      <c r="G697" s="2"/>
      <c r="I697" s="2"/>
      <c r="J697" t="str">
        <f>VLOOKUP(A697,UFMT_FORMAT!$A:$C,3,FALSE)</f>
        <v>TPB CBS Format Reversal Message resp 1430 POS</v>
      </c>
      <c r="K697" s="2" t="s">
        <v>7</v>
      </c>
      <c r="L697" t="str">
        <f t="shared" si="20"/>
        <v>Insert into UFMT_FIELD (FORMAT_ID, FIELD_NO, F_MAC, F_KEY, F_MANDATORY, DESCRIPTION) Values ('82', '32', '0', '0', '1', 'Acquirer institution ID');</v>
      </c>
      <c r="M697" t="str">
        <f t="shared" si="21"/>
        <v>Update UFMT_FIELD SET F_MAC = '0', F_KEY = '0', F_MANDATORY = '1', DESCRIPTION = 'Acquirer institution ID' where FORMAT_ID = '82' AND FIELD_NO = '32';</v>
      </c>
    </row>
    <row r="698" spans="1:13" x14ac:dyDescent="0.35">
      <c r="A698" t="s">
        <v>30</v>
      </c>
      <c r="B698" t="s">
        <v>101</v>
      </c>
      <c r="C698" t="s">
        <v>13</v>
      </c>
      <c r="D698" t="s">
        <v>13</v>
      </c>
      <c r="E698" t="s">
        <v>13</v>
      </c>
      <c r="F698" s="2" t="s">
        <v>1493</v>
      </c>
      <c r="G698" s="2"/>
      <c r="I698" s="2"/>
      <c r="J698" t="str">
        <f>VLOOKUP(A698,UFMT_FORMAT!$A:$C,3,FALSE)</f>
        <v>TPB CBS Format Reversal Message resp 1430 POS</v>
      </c>
      <c r="K698" s="2" t="s">
        <v>7</v>
      </c>
      <c r="L698" t="str">
        <f t="shared" si="20"/>
        <v>Insert into UFMT_FIELD (FORMAT_ID, FIELD_NO, F_MAC, F_KEY, F_MANDATORY, DESCRIPTION) Values ('82', '33', '0', '0', '0', 'Forwarding institution ID');</v>
      </c>
      <c r="M698" t="str">
        <f t="shared" si="21"/>
        <v>Update UFMT_FIELD SET F_MAC = '0', F_KEY = '0', F_MANDATORY = '0', DESCRIPTION = 'Forwarding institution ID' where FORMAT_ID = '82' AND FIELD_NO = '33';</v>
      </c>
    </row>
    <row r="699" spans="1:13" x14ac:dyDescent="0.35">
      <c r="A699" t="s">
        <v>30</v>
      </c>
      <c r="B699" t="s">
        <v>93</v>
      </c>
      <c r="C699" t="s">
        <v>13</v>
      </c>
      <c r="D699" t="s">
        <v>13</v>
      </c>
      <c r="E699" t="s">
        <v>13</v>
      </c>
      <c r="F699" s="2" t="s">
        <v>1494</v>
      </c>
      <c r="G699" s="2"/>
      <c r="I699" s="2"/>
      <c r="J699" t="str">
        <f>VLOOKUP(A699,UFMT_FORMAT!$A:$C,3,FALSE)</f>
        <v>TPB CBS Format Reversal Message resp 1430 POS</v>
      </c>
      <c r="K699" s="2" t="s">
        <v>7</v>
      </c>
      <c r="L699" t="str">
        <f t="shared" si="20"/>
        <v>Insert into UFMT_FIELD (FORMAT_ID, FIELD_NO, F_MAC, F_KEY, F_MANDATORY, DESCRIPTION) Values ('82', '35', '0', '0', '0', 'Track 2 data');</v>
      </c>
      <c r="M699" t="str">
        <f t="shared" si="21"/>
        <v>Update UFMT_FIELD SET F_MAC = '0', F_KEY = '0', F_MANDATORY = '0', DESCRIPTION = 'Track 2 data' where FORMAT_ID = '82' AND FIELD_NO = '35';</v>
      </c>
    </row>
    <row r="700" spans="1:13" x14ac:dyDescent="0.35">
      <c r="A700" t="s">
        <v>30</v>
      </c>
      <c r="B700" t="s">
        <v>99</v>
      </c>
      <c r="C700" t="s">
        <v>13</v>
      </c>
      <c r="D700" t="s">
        <v>13</v>
      </c>
      <c r="E700" t="s">
        <v>13</v>
      </c>
      <c r="F700" s="2" t="s">
        <v>1495</v>
      </c>
      <c r="G700" s="2"/>
      <c r="I700" s="2"/>
      <c r="J700" t="str">
        <f>VLOOKUP(A700,UFMT_FORMAT!$A:$C,3,FALSE)</f>
        <v>TPB CBS Format Reversal Message resp 1430 POS</v>
      </c>
      <c r="K700" s="2" t="s">
        <v>7</v>
      </c>
      <c r="L700" t="str">
        <f t="shared" si="20"/>
        <v>Insert into UFMT_FIELD (FORMAT_ID, FIELD_NO, F_MAC, F_KEY, F_MANDATORY, DESCRIPTION) Values ('82', '37', '0', '0', '0', 'Retrival reference number');</v>
      </c>
      <c r="M700" t="str">
        <f t="shared" si="21"/>
        <v>Update UFMT_FIELD SET F_MAC = '0', F_KEY = '0', F_MANDATORY = '0', DESCRIPTION = 'Retrival reference number' where FORMAT_ID = '82' AND FIELD_NO = '37';</v>
      </c>
    </row>
    <row r="701" spans="1:13" x14ac:dyDescent="0.35">
      <c r="A701" t="s">
        <v>30</v>
      </c>
      <c r="B701" t="s">
        <v>113</v>
      </c>
      <c r="C701" t="s">
        <v>13</v>
      </c>
      <c r="D701" t="s">
        <v>13</v>
      </c>
      <c r="E701" t="s">
        <v>13</v>
      </c>
      <c r="F701" s="2" t="s">
        <v>1496</v>
      </c>
      <c r="G701" s="2"/>
      <c r="I701" s="2"/>
      <c r="J701" t="str">
        <f>VLOOKUP(A701,UFMT_FORMAT!$A:$C,3,FALSE)</f>
        <v>TPB CBS Format Reversal Message resp 1430 POS</v>
      </c>
      <c r="K701" s="2" t="s">
        <v>7</v>
      </c>
      <c r="L701" t="str">
        <f t="shared" si="20"/>
        <v>Insert into UFMT_FIELD (FORMAT_ID, FIELD_NO, F_MAC, F_KEY, F_MANDATORY, DESCRIPTION) Values ('82', '38', '0', '0', '0', 'Authorization Identification Response');</v>
      </c>
      <c r="M701" t="str">
        <f t="shared" si="21"/>
        <v>Update UFMT_FIELD SET F_MAC = '0', F_KEY = '0', F_MANDATORY = '0', DESCRIPTION = 'Authorization Identification Response' where FORMAT_ID = '82' AND FIELD_NO = '38';</v>
      </c>
    </row>
    <row r="702" spans="1:13" x14ac:dyDescent="0.35">
      <c r="A702" t="s">
        <v>30</v>
      </c>
      <c r="B702" t="s">
        <v>102</v>
      </c>
      <c r="C702" t="s">
        <v>13</v>
      </c>
      <c r="D702" t="s">
        <v>13</v>
      </c>
      <c r="E702" t="s">
        <v>12</v>
      </c>
      <c r="F702" s="2" t="s">
        <v>1497</v>
      </c>
      <c r="G702" s="2"/>
      <c r="I702" s="2"/>
      <c r="J702" t="str">
        <f>VLOOKUP(A702,UFMT_FORMAT!$A:$C,3,FALSE)</f>
        <v>TPB CBS Format Reversal Message resp 1430 POS</v>
      </c>
      <c r="K702" s="2" t="s">
        <v>7</v>
      </c>
      <c r="L702" t="str">
        <f t="shared" si="20"/>
        <v>Insert into UFMT_FIELD (FORMAT_ID, FIELD_NO, F_MAC, F_KEY, F_MANDATORY, DESCRIPTION) Values ('82', '39', '0', '0', '1', 'Response code');</v>
      </c>
      <c r="M702" t="str">
        <f t="shared" si="21"/>
        <v>Update UFMT_FIELD SET F_MAC = '0', F_KEY = '0', F_MANDATORY = '1', DESCRIPTION = 'Response code' where FORMAT_ID = '82' AND FIELD_NO = '39';</v>
      </c>
    </row>
    <row r="703" spans="1:13" x14ac:dyDescent="0.35">
      <c r="A703" t="s">
        <v>30</v>
      </c>
      <c r="B703" t="s">
        <v>119</v>
      </c>
      <c r="C703" t="s">
        <v>13</v>
      </c>
      <c r="D703" t="s">
        <v>13</v>
      </c>
      <c r="E703" t="s">
        <v>12</v>
      </c>
      <c r="F703" s="2" t="s">
        <v>1498</v>
      </c>
      <c r="G703" s="2"/>
      <c r="I703" s="2"/>
      <c r="J703" t="str">
        <f>VLOOKUP(A703,UFMT_FORMAT!$A:$C,3,FALSE)</f>
        <v>TPB CBS Format Reversal Message resp 1430 POS</v>
      </c>
      <c r="K703" s="2" t="s">
        <v>7</v>
      </c>
      <c r="L703" t="str">
        <f t="shared" si="20"/>
        <v>Insert into UFMT_FIELD (FORMAT_ID, FIELD_NO, F_MAC, F_KEY, F_MANDATORY, DESCRIPTION) Values ('82', '41', '0', '0', '1', 'Card acceptor treminal ID');</v>
      </c>
      <c r="M703" t="str">
        <f t="shared" si="21"/>
        <v>Update UFMT_FIELD SET F_MAC = '0', F_KEY = '0', F_MANDATORY = '1', DESCRIPTION = 'Card acceptor treminal ID' where FORMAT_ID = '82' AND FIELD_NO = '41';</v>
      </c>
    </row>
    <row r="704" spans="1:13" x14ac:dyDescent="0.35">
      <c r="A704" t="s">
        <v>30</v>
      </c>
      <c r="B704" t="s">
        <v>122</v>
      </c>
      <c r="C704" t="s">
        <v>13</v>
      </c>
      <c r="D704" t="s">
        <v>13</v>
      </c>
      <c r="E704" t="s">
        <v>13</v>
      </c>
      <c r="F704" s="2" t="s">
        <v>1499</v>
      </c>
      <c r="G704" s="2"/>
      <c r="I704" s="2"/>
      <c r="J704" t="str">
        <f>VLOOKUP(A704,UFMT_FORMAT!$A:$C,3,FALSE)</f>
        <v>TPB CBS Format Reversal Message resp 1430 POS</v>
      </c>
      <c r="K704" s="2" t="s">
        <v>7</v>
      </c>
      <c r="L704" t="str">
        <f t="shared" si="20"/>
        <v>Insert into UFMT_FIELD (FORMAT_ID, FIELD_NO, F_MAC, F_KEY, F_MANDATORY, DESCRIPTION) Values ('82', '42', '0', '0', '0', 'Card acceptor ID');</v>
      </c>
      <c r="M704" t="str">
        <f t="shared" si="21"/>
        <v>Update UFMT_FIELD SET F_MAC = '0', F_KEY = '0', F_MANDATORY = '0', DESCRIPTION = 'Card acceptor ID' where FORMAT_ID = '82' AND FIELD_NO = '42';</v>
      </c>
    </row>
    <row r="705" spans="1:13" x14ac:dyDescent="0.35">
      <c r="A705" t="s">
        <v>30</v>
      </c>
      <c r="B705" t="s">
        <v>45</v>
      </c>
      <c r="C705" t="s">
        <v>13</v>
      </c>
      <c r="D705" t="s">
        <v>13</v>
      </c>
      <c r="E705" t="s">
        <v>13</v>
      </c>
      <c r="F705" s="2" t="s">
        <v>1501</v>
      </c>
      <c r="G705" s="2"/>
      <c r="I705" s="2"/>
      <c r="J705" t="str">
        <f>VLOOKUP(A705,UFMT_FORMAT!$A:$C,3,FALSE)</f>
        <v>TPB CBS Format Reversal Message resp 1430 POS</v>
      </c>
      <c r="K705" s="2" t="s">
        <v>7</v>
      </c>
      <c r="L705" t="str">
        <f t="shared" si="20"/>
        <v>Insert into UFMT_FIELD (FORMAT_ID, FIELD_NO, F_MAC, F_KEY, F_MANDATORY, DESCRIPTION) Values ('82', '46', '0', '0', '0', 'Fee, amount');</v>
      </c>
      <c r="M705" t="str">
        <f t="shared" si="21"/>
        <v>Update UFMT_FIELD SET F_MAC = '0', F_KEY = '0', F_MANDATORY = '0', DESCRIPTION = 'Fee, amount' where FORMAT_ID = '82' AND FIELD_NO = '46';</v>
      </c>
    </row>
    <row r="706" spans="1:13" x14ac:dyDescent="0.35">
      <c r="A706" t="s">
        <v>30</v>
      </c>
      <c r="B706" t="s">
        <v>136</v>
      </c>
      <c r="C706" t="s">
        <v>13</v>
      </c>
      <c r="D706" t="s">
        <v>13</v>
      </c>
      <c r="E706" t="s">
        <v>13</v>
      </c>
      <c r="F706" s="2" t="s">
        <v>1502</v>
      </c>
      <c r="G706" s="2"/>
      <c r="I706" s="2"/>
      <c r="J706" t="str">
        <f>VLOOKUP(A706,UFMT_FORMAT!$A:$C,3,FALSE)</f>
        <v>TPB CBS Format Reversal Message resp 1430 POS</v>
      </c>
      <c r="K706" s="2" t="s">
        <v>7</v>
      </c>
      <c r="L706" t="str">
        <f t="shared" si="20"/>
        <v>Insert into UFMT_FIELD (FORMAT_ID, FIELD_NO, F_MAC, F_KEY, F_MANDATORY, DESCRIPTION) Values ('82', '48', '0', '0', '0', 'Additional data');</v>
      </c>
      <c r="M706" t="str">
        <f t="shared" si="21"/>
        <v>Update UFMT_FIELD SET F_MAC = '0', F_KEY = '0', F_MANDATORY = '0', DESCRIPTION = 'Additional data' where FORMAT_ID = '82' AND FIELD_NO = '48';</v>
      </c>
    </row>
    <row r="707" spans="1:13" x14ac:dyDescent="0.35">
      <c r="A707" t="s">
        <v>30</v>
      </c>
      <c r="B707" t="s">
        <v>138</v>
      </c>
      <c r="C707" t="s">
        <v>13</v>
      </c>
      <c r="D707" t="s">
        <v>13</v>
      </c>
      <c r="E707" t="s">
        <v>12</v>
      </c>
      <c r="F707" s="2" t="s">
        <v>1503</v>
      </c>
      <c r="G707" s="2"/>
      <c r="I707" s="2"/>
      <c r="J707" t="str">
        <f>VLOOKUP(A707,UFMT_FORMAT!$A:$C,3,FALSE)</f>
        <v>TPB CBS Format Reversal Message resp 1430 POS</v>
      </c>
      <c r="K707" s="2" t="s">
        <v>7</v>
      </c>
      <c r="L707" t="str">
        <f t="shared" si="20"/>
        <v>Insert into UFMT_FIELD (FORMAT_ID, FIELD_NO, F_MAC, F_KEY, F_MANDATORY, DESCRIPTION) Values ('82', '49', '0', '0', '1', 'Currency code, transaction');</v>
      </c>
      <c r="M707" t="str">
        <f t="shared" si="21"/>
        <v>Update UFMT_FIELD SET F_MAC = '0', F_KEY = '0', F_MANDATORY = '1', DESCRIPTION = 'Currency code, transaction' where FORMAT_ID = '82' AND FIELD_NO = '49';</v>
      </c>
    </row>
    <row r="708" spans="1:13" x14ac:dyDescent="0.35">
      <c r="A708" t="s">
        <v>30</v>
      </c>
      <c r="B708" t="s">
        <v>80</v>
      </c>
      <c r="C708" t="s">
        <v>13</v>
      </c>
      <c r="D708" t="s">
        <v>13</v>
      </c>
      <c r="E708" t="s">
        <v>13</v>
      </c>
      <c r="F708" s="2" t="s">
        <v>1504</v>
      </c>
      <c r="G708" s="2"/>
      <c r="I708" s="2"/>
      <c r="J708" t="str">
        <f>VLOOKUP(A708,UFMT_FORMAT!$A:$C,3,FALSE)</f>
        <v>TPB CBS Format Reversal Message resp 1430 POS</v>
      </c>
      <c r="K708" s="2" t="s">
        <v>7</v>
      </c>
      <c r="L708" t="str">
        <f t="shared" ref="L708:L771" si="22">"Insert into UFMT_FIELD (FORMAT_ID, FIELD_NO, F_MAC, F_KEY, F_MANDATORY, DESCRIPTION) Values ('"&amp;A708&amp;"', '"&amp;B708&amp;"', '"&amp;C708&amp;"', '"&amp;D708&amp;"', '"&amp;E708&amp;"', '"&amp;F708&amp;"');"</f>
        <v>Insert into UFMT_FIELD (FORMAT_ID, FIELD_NO, F_MAC, F_KEY, F_MANDATORY, DESCRIPTION) Values ('82', '50', '0', '0', '0', 'Currency code, reconcilliation');</v>
      </c>
      <c r="M708" t="str">
        <f t="shared" ref="M708:M771" si="23">"Update UFMT_FIELD SET F_MAC = '"&amp;C708&amp;"', F_KEY = '"&amp;D708&amp;"', F_MANDATORY = '"&amp;E708&amp;"', DESCRIPTION = '"&amp;F708&amp;"' where FORMAT_ID = '"&amp;A708&amp;"' AND FIELD_NO = '"&amp;B708&amp;"';"</f>
        <v>Update UFMT_FIELD SET F_MAC = '0', F_KEY = '0', F_MANDATORY = '0', DESCRIPTION = 'Currency code, reconcilliation' where FORMAT_ID = '82' AND FIELD_NO = '50';</v>
      </c>
    </row>
    <row r="709" spans="1:13" x14ac:dyDescent="0.35">
      <c r="A709" t="s">
        <v>30</v>
      </c>
      <c r="B709" t="s">
        <v>142</v>
      </c>
      <c r="C709" t="s">
        <v>13</v>
      </c>
      <c r="D709" t="s">
        <v>13</v>
      </c>
      <c r="E709" t="s">
        <v>13</v>
      </c>
      <c r="F709" s="2" t="s">
        <v>1505</v>
      </c>
      <c r="G709" s="2"/>
      <c r="I709" s="2"/>
      <c r="J709" t="str">
        <f>VLOOKUP(A709,UFMT_FORMAT!$A:$C,3,FALSE)</f>
        <v>TPB CBS Format Reversal Message resp 1430 POS</v>
      </c>
      <c r="K709" s="2" t="s">
        <v>7</v>
      </c>
      <c r="L709" t="str">
        <f t="shared" si="22"/>
        <v>Insert into UFMT_FIELD (FORMAT_ID, FIELD_NO, F_MAC, F_KEY, F_MANDATORY, DESCRIPTION) Values ('82', '51', '0', '0', '0', 'BIN Currency code');</v>
      </c>
      <c r="M709" t="str">
        <f t="shared" si="23"/>
        <v>Update UFMT_FIELD SET F_MAC = '0', F_KEY = '0', F_MANDATORY = '0', DESCRIPTION = 'BIN Currency code' where FORMAT_ID = '82' AND FIELD_NO = '51';</v>
      </c>
    </row>
    <row r="710" spans="1:13" x14ac:dyDescent="0.35">
      <c r="A710" t="s">
        <v>30</v>
      </c>
      <c r="B710" t="s">
        <v>270</v>
      </c>
      <c r="C710" t="s">
        <v>13</v>
      </c>
      <c r="D710" t="s">
        <v>13</v>
      </c>
      <c r="E710" t="s">
        <v>13</v>
      </c>
      <c r="F710" s="2" t="s">
        <v>1506</v>
      </c>
      <c r="G710" s="2"/>
      <c r="I710" s="2"/>
      <c r="J710" t="str">
        <f>VLOOKUP(A710,UFMT_FORMAT!$A:$C,3,FALSE)</f>
        <v>TPB CBS Format Reversal Message resp 1430 POS</v>
      </c>
      <c r="K710" s="2" t="s">
        <v>7</v>
      </c>
      <c r="L710" t="str">
        <f t="shared" si="22"/>
        <v>Insert into UFMT_FIELD (FORMAT_ID, FIELD_NO, F_MAC, F_KEY, F_MANDATORY, DESCRIPTION) Values ('82', '102', '0', '0', '0', 'Account identification 1');</v>
      </c>
      <c r="M710" t="str">
        <f t="shared" si="23"/>
        <v>Update UFMT_FIELD SET F_MAC = '0', F_KEY = '0', F_MANDATORY = '0', DESCRIPTION = 'Account identification 1' where FORMAT_ID = '82' AND FIELD_NO = '102';</v>
      </c>
    </row>
    <row r="711" spans="1:13" x14ac:dyDescent="0.35">
      <c r="A711" t="s">
        <v>30</v>
      </c>
      <c r="B711" t="s">
        <v>778</v>
      </c>
      <c r="C711" t="s">
        <v>13</v>
      </c>
      <c r="D711" t="s">
        <v>13</v>
      </c>
      <c r="E711" t="s">
        <v>13</v>
      </c>
      <c r="F711" s="2" t="s">
        <v>1507</v>
      </c>
      <c r="G711" s="2"/>
      <c r="I711" s="2"/>
      <c r="J711" t="str">
        <f>VLOOKUP(A711,UFMT_FORMAT!$A:$C,3,FALSE)</f>
        <v>TPB CBS Format Reversal Message resp 1430 POS</v>
      </c>
      <c r="K711" s="2" t="s">
        <v>7</v>
      </c>
      <c r="L711" t="str">
        <f t="shared" si="22"/>
        <v>Insert into UFMT_FIELD (FORMAT_ID, FIELD_NO, F_MAC, F_KEY, F_MANDATORY, DESCRIPTION) Values ('82', '103', '0', '0', '0', 'Account identification 2');</v>
      </c>
      <c r="M711" t="str">
        <f t="shared" si="23"/>
        <v>Update UFMT_FIELD SET F_MAC = '0', F_KEY = '0', F_MANDATORY = '0', DESCRIPTION = 'Account identification 2' where FORMAT_ID = '82' AND FIELD_NO = '103';</v>
      </c>
    </row>
    <row r="712" spans="1:13" x14ac:dyDescent="0.35">
      <c r="A712" t="s">
        <v>30</v>
      </c>
      <c r="B712" t="s">
        <v>143</v>
      </c>
      <c r="C712" t="s">
        <v>13</v>
      </c>
      <c r="D712" t="s">
        <v>13</v>
      </c>
      <c r="E712" t="s">
        <v>13</v>
      </c>
      <c r="F712" s="2" t="s">
        <v>1508</v>
      </c>
      <c r="G712" s="2"/>
      <c r="I712" s="2"/>
      <c r="J712" t="str">
        <f>VLOOKUP(A712,UFMT_FORMAT!$A:$C,3,FALSE)</f>
        <v>TPB CBS Format Reversal Message resp 1430 POS</v>
      </c>
      <c r="K712" s="2" t="s">
        <v>7</v>
      </c>
      <c r="L712" t="str">
        <f t="shared" si="22"/>
        <v>Insert into UFMT_FIELD (FORMAT_ID, FIELD_NO, F_MAC, F_KEY, F_MANDATORY, DESCRIPTION) Values ('82', '123', '0', '0', '0', 'Channel ID');</v>
      </c>
      <c r="M712" t="str">
        <f t="shared" si="23"/>
        <v>Update UFMT_FIELD SET F_MAC = '0', F_KEY = '0', F_MANDATORY = '0', DESCRIPTION = 'Channel ID' where FORMAT_ID = '82' AND FIELD_NO = '123';</v>
      </c>
    </row>
    <row r="713" spans="1:13" x14ac:dyDescent="0.35">
      <c r="A713" t="s">
        <v>30</v>
      </c>
      <c r="B713" t="s">
        <v>810</v>
      </c>
      <c r="C713" t="s">
        <v>13</v>
      </c>
      <c r="D713" t="s">
        <v>13</v>
      </c>
      <c r="E713" t="s">
        <v>13</v>
      </c>
      <c r="F713" s="2" t="s">
        <v>1509</v>
      </c>
      <c r="G713" s="2"/>
      <c r="I713" s="2"/>
      <c r="J713" t="str">
        <f>VLOOKUP(A713,UFMT_FORMAT!$A:$C,3,FALSE)</f>
        <v>TPB CBS Format Reversal Message resp 1430 POS</v>
      </c>
      <c r="K713" s="2" t="s">
        <v>7</v>
      </c>
      <c r="L713" t="str">
        <f t="shared" si="22"/>
        <v>Insert into UFMT_FIELD (FORMAT_ID, FIELD_NO, F_MAC, F_KEY, F_MANDATORY, DESCRIPTION) Values ('82', '124', '0', '0', '0', 'Terminal type');</v>
      </c>
      <c r="M713" t="str">
        <f t="shared" si="23"/>
        <v>Update UFMT_FIELD SET F_MAC = '0', F_KEY = '0', F_MANDATORY = '0', DESCRIPTION = 'Terminal type' where FORMAT_ID = '82' AND FIELD_NO = '124';</v>
      </c>
    </row>
    <row r="714" spans="1:13" x14ac:dyDescent="0.35">
      <c r="A714" t="s">
        <v>30</v>
      </c>
      <c r="B714" t="s">
        <v>813</v>
      </c>
      <c r="C714" t="s">
        <v>13</v>
      </c>
      <c r="D714" t="s">
        <v>13</v>
      </c>
      <c r="E714" t="s">
        <v>13</v>
      </c>
      <c r="F714" s="2" t="s">
        <v>1511</v>
      </c>
      <c r="G714" s="2"/>
      <c r="I714" s="2"/>
      <c r="J714" t="str">
        <f>VLOOKUP(A714,UFMT_FORMAT!$A:$C,3,FALSE)</f>
        <v>TPB CBS Format Reversal Message resp 1430 POS</v>
      </c>
      <c r="K714" s="2" t="s">
        <v>7</v>
      </c>
      <c r="L714" t="str">
        <f t="shared" si="22"/>
        <v>Insert into UFMT_FIELD (FORMAT_ID, FIELD_NO, F_MAC, F_KEY, F_MANDATORY, DESCRIPTION) Values ('82', '126', '0', '0', '0', 'Private field');</v>
      </c>
      <c r="M714" t="str">
        <f t="shared" si="23"/>
        <v>Update UFMT_FIELD SET F_MAC = '0', F_KEY = '0', F_MANDATORY = '0', DESCRIPTION = 'Private field' where FORMAT_ID = '82' AND FIELD_NO = '126';</v>
      </c>
    </row>
    <row r="715" spans="1:13" x14ac:dyDescent="0.35">
      <c r="A715" t="s">
        <v>216</v>
      </c>
      <c r="B715" t="s">
        <v>15</v>
      </c>
      <c r="C715" t="s">
        <v>13</v>
      </c>
      <c r="D715" t="s">
        <v>12</v>
      </c>
      <c r="E715" t="s">
        <v>12</v>
      </c>
      <c r="F715" s="2" t="s">
        <v>1484</v>
      </c>
      <c r="G715" s="2"/>
      <c r="I715" s="2"/>
      <c r="J715" t="str">
        <f>VLOOKUP(A715,UFMT_FORMAT!$A:$C,3,FALSE)</f>
        <v>TPB CBS Format Message Notification 1220</v>
      </c>
      <c r="K715" s="2" t="s">
        <v>7</v>
      </c>
      <c r="L715" t="str">
        <f t="shared" si="22"/>
        <v>Insert into UFMT_FIELD (FORMAT_ID, FIELD_NO, F_MAC, F_KEY, F_MANDATORY, DESCRIPTION) Values ('83', '2', '0', '1', '1', 'PAN');</v>
      </c>
      <c r="M715" t="str">
        <f t="shared" si="23"/>
        <v>Update UFMT_FIELD SET F_MAC = '0', F_KEY = '1', F_MANDATORY = '1', DESCRIPTION = 'PAN' where FORMAT_ID = '83' AND FIELD_NO = '2';</v>
      </c>
    </row>
    <row r="716" spans="1:13" x14ac:dyDescent="0.35">
      <c r="A716" t="s">
        <v>216</v>
      </c>
      <c r="B716" t="s">
        <v>17</v>
      </c>
      <c r="C716" t="s">
        <v>13</v>
      </c>
      <c r="D716" t="s">
        <v>13</v>
      </c>
      <c r="E716" t="s">
        <v>12</v>
      </c>
      <c r="F716" s="2" t="s">
        <v>1485</v>
      </c>
      <c r="G716" s="2"/>
      <c r="I716" s="2"/>
      <c r="J716" t="str">
        <f>VLOOKUP(A716,UFMT_FORMAT!$A:$C,3,FALSE)</f>
        <v>TPB CBS Format Message Notification 1220</v>
      </c>
      <c r="K716" s="2" t="s">
        <v>7</v>
      </c>
      <c r="L716" t="str">
        <f t="shared" si="22"/>
        <v>Insert into UFMT_FIELD (FORMAT_ID, FIELD_NO, F_MAC, F_KEY, F_MANDATORY, DESCRIPTION) Values ('83', '3', '0', '0', '1', 'Processing Code');</v>
      </c>
      <c r="M716" t="str">
        <f t="shared" si="23"/>
        <v>Update UFMT_FIELD SET F_MAC = '0', F_KEY = '0', F_MANDATORY = '1', DESCRIPTION = 'Processing Code' where FORMAT_ID = '83' AND FIELD_NO = '3';</v>
      </c>
    </row>
    <row r="717" spans="1:13" x14ac:dyDescent="0.35">
      <c r="A717" t="s">
        <v>216</v>
      </c>
      <c r="B717" t="s">
        <v>20</v>
      </c>
      <c r="C717" t="s">
        <v>13</v>
      </c>
      <c r="D717" t="s">
        <v>13</v>
      </c>
      <c r="E717" t="s">
        <v>12</v>
      </c>
      <c r="F717" s="2" t="s">
        <v>1486</v>
      </c>
      <c r="G717" s="2"/>
      <c r="I717" s="2"/>
      <c r="J717" t="str">
        <f>VLOOKUP(A717,UFMT_FORMAT!$A:$C,3,FALSE)</f>
        <v>TPB CBS Format Message Notification 1220</v>
      </c>
      <c r="K717" s="2" t="s">
        <v>7</v>
      </c>
      <c r="L717" t="str">
        <f t="shared" si="22"/>
        <v>Insert into UFMT_FIELD (FORMAT_ID, FIELD_NO, F_MAC, F_KEY, F_MANDATORY, DESCRIPTION) Values ('83', '4', '0', '0', '1', 'Request Amount');</v>
      </c>
      <c r="M717" t="str">
        <f t="shared" si="23"/>
        <v>Update UFMT_FIELD SET F_MAC = '0', F_KEY = '0', F_MANDATORY = '1', DESCRIPTION = 'Request Amount' where FORMAT_ID = '83' AND FIELD_NO = '4';</v>
      </c>
    </row>
    <row r="718" spans="1:13" x14ac:dyDescent="0.35">
      <c r="A718" t="s">
        <v>216</v>
      </c>
      <c r="B718" t="s">
        <v>23</v>
      </c>
      <c r="C718" t="s">
        <v>13</v>
      </c>
      <c r="D718" t="s">
        <v>13</v>
      </c>
      <c r="E718" t="s">
        <v>13</v>
      </c>
      <c r="F718" s="2" t="s">
        <v>1513</v>
      </c>
      <c r="G718" s="2"/>
      <c r="I718" s="2"/>
      <c r="J718" t="str">
        <f>VLOOKUP(A718,UFMT_FORMAT!$A:$C,3,FALSE)</f>
        <v>TPB CBS Format Message Notification 1220</v>
      </c>
      <c r="K718" s="2" t="s">
        <v>7</v>
      </c>
      <c r="L718" t="str">
        <f t="shared" si="22"/>
        <v>Insert into UFMT_FIELD (FORMAT_ID, FIELD_NO, F_MAC, F_KEY, F_MANDATORY, DESCRIPTION) Values ('83', '5', '0', '0', '0', ' Request Amount');</v>
      </c>
      <c r="M718" t="str">
        <f t="shared" si="23"/>
        <v>Update UFMT_FIELD SET F_MAC = '0', F_KEY = '0', F_MANDATORY = '0', DESCRIPTION = ' Request Amount' where FORMAT_ID = '83' AND FIELD_NO = '5';</v>
      </c>
    </row>
    <row r="719" spans="1:13" x14ac:dyDescent="0.35">
      <c r="A719" t="s">
        <v>216</v>
      </c>
      <c r="B719" t="s">
        <v>35</v>
      </c>
      <c r="C719" t="s">
        <v>13</v>
      </c>
      <c r="D719" t="s">
        <v>13</v>
      </c>
      <c r="E719" t="s">
        <v>13</v>
      </c>
      <c r="F719" s="2" t="s">
        <v>1488</v>
      </c>
      <c r="G719" s="2"/>
      <c r="I719" s="2"/>
      <c r="J719" t="str">
        <f>VLOOKUP(A719,UFMT_FORMAT!$A:$C,3,FALSE)</f>
        <v>TPB CBS Format Message Notification 1220</v>
      </c>
      <c r="K719" s="2" t="s">
        <v>7</v>
      </c>
      <c r="L719" t="str">
        <f t="shared" si="22"/>
        <v>Insert into UFMT_FIELD (FORMAT_ID, FIELD_NO, F_MAC, F_KEY, F_MANDATORY, DESCRIPTION) Values ('83', '9', '0', '0', '0', 'Conversion rate, reconciliation');</v>
      </c>
      <c r="M719" t="str">
        <f t="shared" si="23"/>
        <v>Update UFMT_FIELD SET F_MAC = '0', F_KEY = '0', F_MANDATORY = '0', DESCRIPTION = 'Conversion rate, reconciliation' where FORMAT_ID = '83' AND FIELD_NO = '9';</v>
      </c>
    </row>
    <row r="720" spans="1:13" x14ac:dyDescent="0.35">
      <c r="A720" t="s">
        <v>216</v>
      </c>
      <c r="B720" t="s">
        <v>40</v>
      </c>
      <c r="C720" t="s">
        <v>13</v>
      </c>
      <c r="D720" t="s">
        <v>12</v>
      </c>
      <c r="E720" t="s">
        <v>12</v>
      </c>
      <c r="F720" s="2" t="s">
        <v>1489</v>
      </c>
      <c r="G720" s="2"/>
      <c r="I720" s="2"/>
      <c r="J720" t="str">
        <f>VLOOKUP(A720,UFMT_FORMAT!$A:$C,3,FALSE)</f>
        <v>TPB CBS Format Message Notification 1220</v>
      </c>
      <c r="K720" s="2" t="s">
        <v>7</v>
      </c>
      <c r="L720" t="str">
        <f t="shared" si="22"/>
        <v>Insert into UFMT_FIELD (FORMAT_ID, FIELD_NO, F_MAC, F_KEY, F_MANDATORY, DESCRIPTION) Values ('83', '11', '0', '1', '1', 'System Trace Audit Number');</v>
      </c>
      <c r="M720" t="str">
        <f t="shared" si="23"/>
        <v>Update UFMT_FIELD SET F_MAC = '0', F_KEY = '1', F_MANDATORY = '1', DESCRIPTION = 'System Trace Audit Number' where FORMAT_ID = '83' AND FIELD_NO = '11';</v>
      </c>
    </row>
    <row r="721" spans="1:13" x14ac:dyDescent="0.35">
      <c r="A721" t="s">
        <v>216</v>
      </c>
      <c r="B721" t="s">
        <v>42</v>
      </c>
      <c r="C721" t="s">
        <v>13</v>
      </c>
      <c r="D721" t="s">
        <v>12</v>
      </c>
      <c r="E721" t="s">
        <v>12</v>
      </c>
      <c r="F721" s="2" t="s">
        <v>1490</v>
      </c>
      <c r="G721" s="2"/>
      <c r="I721" s="2"/>
      <c r="J721" t="str">
        <f>VLOOKUP(A721,UFMT_FORMAT!$A:$C,3,FALSE)</f>
        <v>TPB CBS Format Message Notification 1220</v>
      </c>
      <c r="K721" s="2" t="s">
        <v>7</v>
      </c>
      <c r="L721" t="str">
        <f t="shared" si="22"/>
        <v>Insert into UFMT_FIELD (FORMAT_ID, FIELD_NO, F_MAC, F_KEY, F_MANDATORY, DESCRIPTION) Values ('83', '12', '0', '1', '1', 'Date and time, local transaction');</v>
      </c>
      <c r="M721" t="str">
        <f t="shared" si="23"/>
        <v>Update UFMT_FIELD SET F_MAC = '0', F_KEY = '1', F_MANDATORY = '1', DESCRIPTION = 'Date and time, local transaction' where FORMAT_ID = '83' AND FIELD_NO = '12';</v>
      </c>
    </row>
    <row r="722" spans="1:13" x14ac:dyDescent="0.35">
      <c r="A722" t="s">
        <v>216</v>
      </c>
      <c r="B722" t="s">
        <v>56</v>
      </c>
      <c r="C722" t="s">
        <v>13</v>
      </c>
      <c r="D722" t="s">
        <v>13</v>
      </c>
      <c r="E722" t="s">
        <v>12</v>
      </c>
      <c r="F722" s="2" t="s">
        <v>1490</v>
      </c>
      <c r="G722" s="2"/>
      <c r="I722" s="2"/>
      <c r="J722" t="str">
        <f>VLOOKUP(A722,UFMT_FORMAT!$A:$C,3,FALSE)</f>
        <v>TPB CBS Format Message Notification 1220</v>
      </c>
      <c r="K722" s="2" t="s">
        <v>7</v>
      </c>
      <c r="L722" t="str">
        <f t="shared" si="22"/>
        <v>Insert into UFMT_FIELD (FORMAT_ID, FIELD_NO, F_MAC, F_KEY, F_MANDATORY, DESCRIPTION) Values ('83', '17', '0', '0', '1', 'Date and time, local transaction');</v>
      </c>
      <c r="M722" t="str">
        <f t="shared" si="23"/>
        <v>Update UFMT_FIELD SET F_MAC = '0', F_KEY = '0', F_MANDATORY = '1', DESCRIPTION = 'Date and time, local transaction' where FORMAT_ID = '83' AND FIELD_NO = '17';</v>
      </c>
    </row>
    <row r="723" spans="1:13" x14ac:dyDescent="0.35">
      <c r="A723" t="s">
        <v>216</v>
      </c>
      <c r="B723" t="s">
        <v>77</v>
      </c>
      <c r="C723" t="s">
        <v>13</v>
      </c>
      <c r="D723" t="s">
        <v>13</v>
      </c>
      <c r="E723" t="s">
        <v>12</v>
      </c>
      <c r="F723" s="2" t="s">
        <v>1491</v>
      </c>
      <c r="G723" s="2"/>
      <c r="I723" s="2"/>
      <c r="J723" t="str">
        <f>VLOOKUP(A723,UFMT_FORMAT!$A:$C,3,FALSE)</f>
        <v>TPB CBS Format Message Notification 1220</v>
      </c>
      <c r="K723" s="2" t="s">
        <v>7</v>
      </c>
      <c r="L723" t="str">
        <f t="shared" si="22"/>
        <v>Insert into UFMT_FIELD (FORMAT_ID, FIELD_NO, F_MAC, F_KEY, F_MANDATORY, DESCRIPTION) Values ('83', '24', '0', '0', '1', 'Function code');</v>
      </c>
      <c r="M723" t="str">
        <f t="shared" si="23"/>
        <v>Update UFMT_FIELD SET F_MAC = '0', F_KEY = '0', F_MANDATORY = '1', DESCRIPTION = 'Function code' where FORMAT_ID = '83' AND FIELD_NO = '24';</v>
      </c>
    </row>
    <row r="724" spans="1:13" x14ac:dyDescent="0.35">
      <c r="A724" t="s">
        <v>216</v>
      </c>
      <c r="B724" t="s">
        <v>98</v>
      </c>
      <c r="C724" t="s">
        <v>13</v>
      </c>
      <c r="D724" t="s">
        <v>13</v>
      </c>
      <c r="E724" t="s">
        <v>12</v>
      </c>
      <c r="F724" s="2" t="s">
        <v>1492</v>
      </c>
      <c r="G724" s="2"/>
      <c r="I724" s="2"/>
      <c r="J724" t="str">
        <f>VLOOKUP(A724,UFMT_FORMAT!$A:$C,3,FALSE)</f>
        <v>TPB CBS Format Message Notification 1220</v>
      </c>
      <c r="K724" s="2" t="s">
        <v>7</v>
      </c>
      <c r="L724" t="str">
        <f t="shared" si="22"/>
        <v>Insert into UFMT_FIELD (FORMAT_ID, FIELD_NO, F_MAC, F_KEY, F_MANDATORY, DESCRIPTION) Values ('83', '32', '0', '0', '1', 'Acquirer institution ID');</v>
      </c>
      <c r="M724" t="str">
        <f t="shared" si="23"/>
        <v>Update UFMT_FIELD SET F_MAC = '0', F_KEY = '0', F_MANDATORY = '1', DESCRIPTION = 'Acquirer institution ID' where FORMAT_ID = '83' AND FIELD_NO = '32';</v>
      </c>
    </row>
    <row r="725" spans="1:13" x14ac:dyDescent="0.35">
      <c r="A725" t="s">
        <v>216</v>
      </c>
      <c r="B725" t="s">
        <v>101</v>
      </c>
      <c r="C725" t="s">
        <v>13</v>
      </c>
      <c r="D725" t="s">
        <v>13</v>
      </c>
      <c r="E725" t="s">
        <v>13</v>
      </c>
      <c r="F725" s="2" t="s">
        <v>1493</v>
      </c>
      <c r="G725" s="2"/>
      <c r="I725" s="2"/>
      <c r="J725" t="str">
        <f>VLOOKUP(A725,UFMT_FORMAT!$A:$C,3,FALSE)</f>
        <v>TPB CBS Format Message Notification 1220</v>
      </c>
      <c r="K725" s="2" t="s">
        <v>7</v>
      </c>
      <c r="L725" t="str">
        <f t="shared" si="22"/>
        <v>Insert into UFMT_FIELD (FORMAT_ID, FIELD_NO, F_MAC, F_KEY, F_MANDATORY, DESCRIPTION) Values ('83', '33', '0', '0', '0', 'Forwarding institution ID');</v>
      </c>
      <c r="M725" t="str">
        <f t="shared" si="23"/>
        <v>Update UFMT_FIELD SET F_MAC = '0', F_KEY = '0', F_MANDATORY = '0', DESCRIPTION = 'Forwarding institution ID' where FORMAT_ID = '83' AND FIELD_NO = '33';</v>
      </c>
    </row>
    <row r="726" spans="1:13" x14ac:dyDescent="0.35">
      <c r="A726" t="s">
        <v>216</v>
      </c>
      <c r="B726" t="s">
        <v>93</v>
      </c>
      <c r="C726" t="s">
        <v>13</v>
      </c>
      <c r="D726" t="s">
        <v>13</v>
      </c>
      <c r="E726" t="s">
        <v>13</v>
      </c>
      <c r="F726" s="2" t="s">
        <v>1494</v>
      </c>
      <c r="G726" s="2"/>
      <c r="I726" s="2"/>
      <c r="J726" t="str">
        <f>VLOOKUP(A726,UFMT_FORMAT!$A:$C,3,FALSE)</f>
        <v>TPB CBS Format Message Notification 1220</v>
      </c>
      <c r="K726" s="2" t="s">
        <v>7</v>
      </c>
      <c r="L726" t="str">
        <f t="shared" si="22"/>
        <v>Insert into UFMT_FIELD (FORMAT_ID, FIELD_NO, F_MAC, F_KEY, F_MANDATORY, DESCRIPTION) Values ('83', '35', '0', '0', '0', 'Track 2 data');</v>
      </c>
      <c r="M726" t="str">
        <f t="shared" si="23"/>
        <v>Update UFMT_FIELD SET F_MAC = '0', F_KEY = '0', F_MANDATORY = '0', DESCRIPTION = 'Track 2 data' where FORMAT_ID = '83' AND FIELD_NO = '35';</v>
      </c>
    </row>
    <row r="727" spans="1:13" x14ac:dyDescent="0.35">
      <c r="A727" t="s">
        <v>216</v>
      </c>
      <c r="B727" t="s">
        <v>99</v>
      </c>
      <c r="C727" t="s">
        <v>13</v>
      </c>
      <c r="D727" t="s">
        <v>13</v>
      </c>
      <c r="E727" t="s">
        <v>13</v>
      </c>
      <c r="F727" s="2" t="s">
        <v>1495</v>
      </c>
      <c r="G727" s="2"/>
      <c r="I727" s="2"/>
      <c r="J727" t="str">
        <f>VLOOKUP(A727,UFMT_FORMAT!$A:$C,3,FALSE)</f>
        <v>TPB CBS Format Message Notification 1220</v>
      </c>
      <c r="K727" s="2" t="s">
        <v>7</v>
      </c>
      <c r="L727" t="str">
        <f t="shared" si="22"/>
        <v>Insert into UFMT_FIELD (FORMAT_ID, FIELD_NO, F_MAC, F_KEY, F_MANDATORY, DESCRIPTION) Values ('83', '37', '0', '0', '0', 'Retrival reference number');</v>
      </c>
      <c r="M727" t="str">
        <f t="shared" si="23"/>
        <v>Update UFMT_FIELD SET F_MAC = '0', F_KEY = '0', F_MANDATORY = '0', DESCRIPTION = 'Retrival reference number' where FORMAT_ID = '83' AND FIELD_NO = '37';</v>
      </c>
    </row>
    <row r="728" spans="1:13" x14ac:dyDescent="0.35">
      <c r="A728" t="s">
        <v>216</v>
      </c>
      <c r="B728" t="s">
        <v>119</v>
      </c>
      <c r="C728" t="s">
        <v>13</v>
      </c>
      <c r="D728" t="s">
        <v>13</v>
      </c>
      <c r="E728" t="s">
        <v>12</v>
      </c>
      <c r="F728" s="2" t="s">
        <v>1498</v>
      </c>
      <c r="G728" s="2"/>
      <c r="I728" s="2"/>
      <c r="J728" t="str">
        <f>VLOOKUP(A728,UFMT_FORMAT!$A:$C,3,FALSE)</f>
        <v>TPB CBS Format Message Notification 1220</v>
      </c>
      <c r="K728" s="2" t="s">
        <v>7</v>
      </c>
      <c r="L728" t="str">
        <f t="shared" si="22"/>
        <v>Insert into UFMT_FIELD (FORMAT_ID, FIELD_NO, F_MAC, F_KEY, F_MANDATORY, DESCRIPTION) Values ('83', '41', '0', '0', '1', 'Card acceptor treminal ID');</v>
      </c>
      <c r="M728" t="str">
        <f t="shared" si="23"/>
        <v>Update UFMT_FIELD SET F_MAC = '0', F_KEY = '0', F_MANDATORY = '1', DESCRIPTION = 'Card acceptor treminal ID' where FORMAT_ID = '83' AND FIELD_NO = '41';</v>
      </c>
    </row>
    <row r="729" spans="1:13" x14ac:dyDescent="0.35">
      <c r="A729" t="s">
        <v>216</v>
      </c>
      <c r="B729" t="s">
        <v>122</v>
      </c>
      <c r="C729" t="s">
        <v>13</v>
      </c>
      <c r="D729" t="s">
        <v>13</v>
      </c>
      <c r="E729" t="s">
        <v>12</v>
      </c>
      <c r="F729" s="2" t="s">
        <v>1499</v>
      </c>
      <c r="G729" s="2"/>
      <c r="I729" s="2"/>
      <c r="J729" t="str">
        <f>VLOOKUP(A729,UFMT_FORMAT!$A:$C,3,FALSE)</f>
        <v>TPB CBS Format Message Notification 1220</v>
      </c>
      <c r="K729" s="2" t="s">
        <v>7</v>
      </c>
      <c r="L729" t="str">
        <f t="shared" si="22"/>
        <v>Insert into UFMT_FIELD (FORMAT_ID, FIELD_NO, F_MAC, F_KEY, F_MANDATORY, DESCRIPTION) Values ('83', '42', '0', '0', '1', 'Card acceptor ID');</v>
      </c>
      <c r="M729" t="str">
        <f t="shared" si="23"/>
        <v>Update UFMT_FIELD SET F_MAC = '0', F_KEY = '0', F_MANDATORY = '1', DESCRIPTION = 'Card acceptor ID' where FORMAT_ID = '83' AND FIELD_NO = '42';</v>
      </c>
    </row>
    <row r="730" spans="1:13" x14ac:dyDescent="0.35">
      <c r="A730" t="s">
        <v>216</v>
      </c>
      <c r="B730" t="s">
        <v>125</v>
      </c>
      <c r="C730" t="s">
        <v>13</v>
      </c>
      <c r="D730" t="s">
        <v>13</v>
      </c>
      <c r="E730" t="s">
        <v>12</v>
      </c>
      <c r="F730" s="2" t="s">
        <v>1500</v>
      </c>
      <c r="G730" s="2"/>
      <c r="I730" s="2"/>
      <c r="J730" t="str">
        <f>VLOOKUP(A730,UFMT_FORMAT!$A:$C,3,FALSE)</f>
        <v>TPB CBS Format Message Notification 1220</v>
      </c>
      <c r="K730" s="2" t="s">
        <v>7</v>
      </c>
      <c r="L730" t="str">
        <f t="shared" si="22"/>
        <v>Insert into UFMT_FIELD (FORMAT_ID, FIELD_NO, F_MAC, F_KEY, F_MANDATORY, DESCRIPTION) Values ('83', '43', '0', '0', '1', 'Card acceptor name/location');</v>
      </c>
      <c r="M730" t="str">
        <f t="shared" si="23"/>
        <v>Update UFMT_FIELD SET F_MAC = '0', F_KEY = '0', F_MANDATORY = '1', DESCRIPTION = 'Card acceptor name/location' where FORMAT_ID = '83' AND FIELD_NO = '43';</v>
      </c>
    </row>
    <row r="731" spans="1:13" x14ac:dyDescent="0.35">
      <c r="A731" t="s">
        <v>216</v>
      </c>
      <c r="B731" t="s">
        <v>45</v>
      </c>
      <c r="C731" t="s">
        <v>13</v>
      </c>
      <c r="D731" t="s">
        <v>13</v>
      </c>
      <c r="E731" t="s">
        <v>13</v>
      </c>
      <c r="F731" s="2" t="s">
        <v>1501</v>
      </c>
      <c r="G731" s="2"/>
      <c r="I731" s="2"/>
      <c r="J731" t="str">
        <f>VLOOKUP(A731,UFMT_FORMAT!$A:$C,3,FALSE)</f>
        <v>TPB CBS Format Message Notification 1220</v>
      </c>
      <c r="K731" s="2" t="s">
        <v>7</v>
      </c>
      <c r="L731" t="str">
        <f t="shared" si="22"/>
        <v>Insert into UFMT_FIELD (FORMAT_ID, FIELD_NO, F_MAC, F_KEY, F_MANDATORY, DESCRIPTION) Values ('83', '46', '0', '0', '0', 'Fee, amount');</v>
      </c>
      <c r="M731" t="str">
        <f t="shared" si="23"/>
        <v>Update UFMT_FIELD SET F_MAC = '0', F_KEY = '0', F_MANDATORY = '0', DESCRIPTION = 'Fee, amount' where FORMAT_ID = '83' AND FIELD_NO = '46';</v>
      </c>
    </row>
    <row r="732" spans="1:13" x14ac:dyDescent="0.35">
      <c r="A732" t="s">
        <v>216</v>
      </c>
      <c r="B732" t="s">
        <v>138</v>
      </c>
      <c r="C732" t="s">
        <v>13</v>
      </c>
      <c r="D732" t="s">
        <v>13</v>
      </c>
      <c r="E732" t="s">
        <v>12</v>
      </c>
      <c r="F732" s="2" t="s">
        <v>1503</v>
      </c>
      <c r="G732" s="2"/>
      <c r="I732" s="2"/>
      <c r="J732" t="str">
        <f>VLOOKUP(A732,UFMT_FORMAT!$A:$C,3,FALSE)</f>
        <v>TPB CBS Format Message Notification 1220</v>
      </c>
      <c r="K732" s="2" t="s">
        <v>7</v>
      </c>
      <c r="L732" t="str">
        <f t="shared" si="22"/>
        <v>Insert into UFMT_FIELD (FORMAT_ID, FIELD_NO, F_MAC, F_KEY, F_MANDATORY, DESCRIPTION) Values ('83', '49', '0', '0', '1', 'Currency code, transaction');</v>
      </c>
      <c r="M732" t="str">
        <f t="shared" si="23"/>
        <v>Update UFMT_FIELD SET F_MAC = '0', F_KEY = '0', F_MANDATORY = '1', DESCRIPTION = 'Currency code, transaction' where FORMAT_ID = '83' AND FIELD_NO = '49';</v>
      </c>
    </row>
    <row r="733" spans="1:13" x14ac:dyDescent="0.35">
      <c r="A733" t="s">
        <v>216</v>
      </c>
      <c r="B733" t="s">
        <v>80</v>
      </c>
      <c r="C733" t="s">
        <v>13</v>
      </c>
      <c r="D733" t="s">
        <v>13</v>
      </c>
      <c r="E733" t="s">
        <v>13</v>
      </c>
      <c r="F733" s="2" t="s">
        <v>1504</v>
      </c>
      <c r="G733" s="2"/>
      <c r="I733" s="2"/>
      <c r="J733" t="str">
        <f>VLOOKUP(A733,UFMT_FORMAT!$A:$C,3,FALSE)</f>
        <v>TPB CBS Format Message Notification 1220</v>
      </c>
      <c r="K733" s="2" t="s">
        <v>7</v>
      </c>
      <c r="L733" t="str">
        <f t="shared" si="22"/>
        <v>Insert into UFMT_FIELD (FORMAT_ID, FIELD_NO, F_MAC, F_KEY, F_MANDATORY, DESCRIPTION) Values ('83', '50', '0', '0', '0', 'Currency code, reconcilliation');</v>
      </c>
      <c r="M733" t="str">
        <f t="shared" si="23"/>
        <v>Update UFMT_FIELD SET F_MAC = '0', F_KEY = '0', F_MANDATORY = '0', DESCRIPTION = 'Currency code, reconcilliation' where FORMAT_ID = '83' AND FIELD_NO = '50';</v>
      </c>
    </row>
    <row r="734" spans="1:13" x14ac:dyDescent="0.35">
      <c r="A734" t="s">
        <v>216</v>
      </c>
      <c r="B734" t="s">
        <v>156</v>
      </c>
      <c r="C734" t="s">
        <v>13</v>
      </c>
      <c r="D734" t="s">
        <v>13</v>
      </c>
      <c r="E734" t="s">
        <v>13</v>
      </c>
      <c r="F734" s="2" t="s">
        <v>1515</v>
      </c>
      <c r="G734" s="2"/>
      <c r="I734" s="2"/>
      <c r="J734" t="str">
        <f>VLOOKUP(A734,UFMT_FORMAT!$A:$C,3,FALSE)</f>
        <v>TPB CBS Format Message Notification 1220</v>
      </c>
      <c r="K734" s="2" t="s">
        <v>7</v>
      </c>
      <c r="L734" t="str">
        <f t="shared" si="22"/>
        <v>Insert into UFMT_FIELD (FORMAT_ID, FIELD_NO, F_MAC, F_KEY, F_MANDATORY, DESCRIPTION) Values ('83', '67', '0', '0', '0', 'Acq_inst');</v>
      </c>
      <c r="M734" t="str">
        <f t="shared" si="23"/>
        <v>Update UFMT_FIELD SET F_MAC = '0', F_KEY = '0', F_MANDATORY = '0', DESCRIPTION = 'Acq_inst' where FORMAT_ID = '83' AND FIELD_NO = '67';</v>
      </c>
    </row>
    <row r="735" spans="1:13" x14ac:dyDescent="0.35">
      <c r="A735" t="s">
        <v>216</v>
      </c>
      <c r="B735" t="s">
        <v>270</v>
      </c>
      <c r="C735" t="s">
        <v>13</v>
      </c>
      <c r="D735" t="s">
        <v>13</v>
      </c>
      <c r="E735" t="s">
        <v>13</v>
      </c>
      <c r="F735" s="2" t="s">
        <v>1506</v>
      </c>
      <c r="G735" s="2"/>
      <c r="I735" s="2"/>
      <c r="J735" t="str">
        <f>VLOOKUP(A735,UFMT_FORMAT!$A:$C,3,FALSE)</f>
        <v>TPB CBS Format Message Notification 1220</v>
      </c>
      <c r="K735" s="2" t="s">
        <v>7</v>
      </c>
      <c r="L735" t="str">
        <f t="shared" si="22"/>
        <v>Insert into UFMT_FIELD (FORMAT_ID, FIELD_NO, F_MAC, F_KEY, F_MANDATORY, DESCRIPTION) Values ('83', '102', '0', '0', '0', 'Account identification 1');</v>
      </c>
      <c r="M735" t="str">
        <f t="shared" si="23"/>
        <v>Update UFMT_FIELD SET F_MAC = '0', F_KEY = '0', F_MANDATORY = '0', DESCRIPTION = 'Account identification 1' where FORMAT_ID = '83' AND FIELD_NO = '102';</v>
      </c>
    </row>
    <row r="736" spans="1:13" x14ac:dyDescent="0.35">
      <c r="A736" t="s">
        <v>216</v>
      </c>
      <c r="B736" t="s">
        <v>778</v>
      </c>
      <c r="C736" t="s">
        <v>13</v>
      </c>
      <c r="D736" t="s">
        <v>13</v>
      </c>
      <c r="E736" t="s">
        <v>13</v>
      </c>
      <c r="F736" s="2" t="s">
        <v>1507</v>
      </c>
      <c r="G736" s="2"/>
      <c r="I736" s="2"/>
      <c r="J736" t="str">
        <f>VLOOKUP(A736,UFMT_FORMAT!$A:$C,3,FALSE)</f>
        <v>TPB CBS Format Message Notification 1220</v>
      </c>
      <c r="K736" s="2" t="s">
        <v>7</v>
      </c>
      <c r="L736" t="str">
        <f t="shared" si="22"/>
        <v>Insert into UFMT_FIELD (FORMAT_ID, FIELD_NO, F_MAC, F_KEY, F_MANDATORY, DESCRIPTION) Values ('83', '103', '0', '0', '0', 'Account identification 2');</v>
      </c>
      <c r="M736" t="str">
        <f t="shared" si="23"/>
        <v>Update UFMT_FIELD SET F_MAC = '0', F_KEY = '0', F_MANDATORY = '0', DESCRIPTION = 'Account identification 2' where FORMAT_ID = '83' AND FIELD_NO = '103';</v>
      </c>
    </row>
    <row r="737" spans="1:13" x14ac:dyDescent="0.35">
      <c r="A737" t="s">
        <v>216</v>
      </c>
      <c r="B737" t="s">
        <v>143</v>
      </c>
      <c r="C737" t="s">
        <v>13</v>
      </c>
      <c r="D737" t="s">
        <v>13</v>
      </c>
      <c r="E737" t="s">
        <v>12</v>
      </c>
      <c r="F737" s="2" t="s">
        <v>1508</v>
      </c>
      <c r="G737" s="2"/>
      <c r="I737" s="2"/>
      <c r="J737" t="str">
        <f>VLOOKUP(A737,UFMT_FORMAT!$A:$C,3,FALSE)</f>
        <v>TPB CBS Format Message Notification 1220</v>
      </c>
      <c r="K737" s="2" t="s">
        <v>7</v>
      </c>
      <c r="L737" t="str">
        <f t="shared" si="22"/>
        <v>Insert into UFMT_FIELD (FORMAT_ID, FIELD_NO, F_MAC, F_KEY, F_MANDATORY, DESCRIPTION) Values ('83', '123', '0', '0', '1', 'Channel ID');</v>
      </c>
      <c r="M737" t="str">
        <f t="shared" si="23"/>
        <v>Update UFMT_FIELD SET F_MAC = '0', F_KEY = '0', F_MANDATORY = '1', DESCRIPTION = 'Channel ID' where FORMAT_ID = '83' AND FIELD_NO = '123';</v>
      </c>
    </row>
    <row r="738" spans="1:13" x14ac:dyDescent="0.35">
      <c r="A738" t="s">
        <v>216</v>
      </c>
      <c r="B738" t="s">
        <v>813</v>
      </c>
      <c r="C738" t="s">
        <v>13</v>
      </c>
      <c r="D738" t="s">
        <v>13</v>
      </c>
      <c r="E738" t="s">
        <v>12</v>
      </c>
      <c r="F738" s="2" t="s">
        <v>1511</v>
      </c>
      <c r="G738" s="2"/>
      <c r="I738" s="2"/>
      <c r="J738" t="str">
        <f>VLOOKUP(A738,UFMT_FORMAT!$A:$C,3,FALSE)</f>
        <v>TPB CBS Format Message Notification 1220</v>
      </c>
      <c r="K738" s="2" t="s">
        <v>7</v>
      </c>
      <c r="L738" t="str">
        <f t="shared" si="22"/>
        <v>Insert into UFMT_FIELD (FORMAT_ID, FIELD_NO, F_MAC, F_KEY, F_MANDATORY, DESCRIPTION) Values ('83', '126', '0', '0', '1', 'Private field');</v>
      </c>
      <c r="M738" t="str">
        <f t="shared" si="23"/>
        <v>Update UFMT_FIELD SET F_MAC = '0', F_KEY = '0', F_MANDATORY = '1', DESCRIPTION = 'Private field' where FORMAT_ID = '83' AND FIELD_NO = '126';</v>
      </c>
    </row>
    <row r="739" spans="1:13" x14ac:dyDescent="0.35">
      <c r="A739" t="s">
        <v>174</v>
      </c>
      <c r="B739" t="s">
        <v>15</v>
      </c>
      <c r="C739" t="s">
        <v>13</v>
      </c>
      <c r="D739" t="s">
        <v>12</v>
      </c>
      <c r="E739" t="s">
        <v>12</v>
      </c>
      <c r="F739" s="2" t="s">
        <v>1484</v>
      </c>
      <c r="G739" s="2"/>
      <c r="I739" s="2"/>
      <c r="J739" t="str">
        <f>VLOOKUP(A739,UFMT_FORMAT!$A:$C,3,FALSE)</f>
        <v>TPB CBS Format Message Notification 1230 (51)</v>
      </c>
      <c r="K739" s="2" t="s">
        <v>7</v>
      </c>
      <c r="L739" t="str">
        <f t="shared" si="22"/>
        <v>Insert into UFMT_FIELD (FORMAT_ID, FIELD_NO, F_MAC, F_KEY, F_MANDATORY, DESCRIPTION) Values ('84', '2', '0', '1', '1', 'PAN');</v>
      </c>
      <c r="M739" t="str">
        <f t="shared" si="23"/>
        <v>Update UFMT_FIELD SET F_MAC = '0', F_KEY = '1', F_MANDATORY = '1', DESCRIPTION = 'PAN' where FORMAT_ID = '84' AND FIELD_NO = '2';</v>
      </c>
    </row>
    <row r="740" spans="1:13" x14ac:dyDescent="0.35">
      <c r="A740" t="s">
        <v>174</v>
      </c>
      <c r="B740" t="s">
        <v>17</v>
      </c>
      <c r="C740" t="s">
        <v>13</v>
      </c>
      <c r="D740" t="s">
        <v>13</v>
      </c>
      <c r="E740" t="s">
        <v>12</v>
      </c>
      <c r="F740" s="2" t="s">
        <v>1485</v>
      </c>
      <c r="G740" s="2"/>
      <c r="I740" s="2"/>
      <c r="J740" t="str">
        <f>VLOOKUP(A740,UFMT_FORMAT!$A:$C,3,FALSE)</f>
        <v>TPB CBS Format Message Notification 1230 (51)</v>
      </c>
      <c r="K740" s="2" t="s">
        <v>7</v>
      </c>
      <c r="L740" t="str">
        <f t="shared" si="22"/>
        <v>Insert into UFMT_FIELD (FORMAT_ID, FIELD_NO, F_MAC, F_KEY, F_MANDATORY, DESCRIPTION) Values ('84', '3', '0', '0', '1', 'Processing Code');</v>
      </c>
      <c r="M740" t="str">
        <f t="shared" si="23"/>
        <v>Update UFMT_FIELD SET F_MAC = '0', F_KEY = '0', F_MANDATORY = '1', DESCRIPTION = 'Processing Code' where FORMAT_ID = '84' AND FIELD_NO = '3';</v>
      </c>
    </row>
    <row r="741" spans="1:13" x14ac:dyDescent="0.35">
      <c r="A741" t="s">
        <v>174</v>
      </c>
      <c r="B741" t="s">
        <v>20</v>
      </c>
      <c r="C741" t="s">
        <v>13</v>
      </c>
      <c r="D741" t="s">
        <v>13</v>
      </c>
      <c r="E741" t="s">
        <v>12</v>
      </c>
      <c r="F741" s="2" t="s">
        <v>1486</v>
      </c>
      <c r="G741" s="2"/>
      <c r="I741" s="2"/>
      <c r="J741" t="str">
        <f>VLOOKUP(A741,UFMT_FORMAT!$A:$C,3,FALSE)</f>
        <v>TPB CBS Format Message Notification 1230 (51)</v>
      </c>
      <c r="K741" s="2" t="s">
        <v>7</v>
      </c>
      <c r="L741" t="str">
        <f t="shared" si="22"/>
        <v>Insert into UFMT_FIELD (FORMAT_ID, FIELD_NO, F_MAC, F_KEY, F_MANDATORY, DESCRIPTION) Values ('84', '4', '0', '0', '1', 'Request Amount');</v>
      </c>
      <c r="M741" t="str">
        <f t="shared" si="23"/>
        <v>Update UFMT_FIELD SET F_MAC = '0', F_KEY = '0', F_MANDATORY = '1', DESCRIPTION = 'Request Amount' where FORMAT_ID = '84' AND FIELD_NO = '4';</v>
      </c>
    </row>
    <row r="742" spans="1:13" x14ac:dyDescent="0.35">
      <c r="A742" t="s">
        <v>174</v>
      </c>
      <c r="B742" t="s">
        <v>23</v>
      </c>
      <c r="C742" t="s">
        <v>13</v>
      </c>
      <c r="D742" t="s">
        <v>13</v>
      </c>
      <c r="E742" t="s">
        <v>13</v>
      </c>
      <c r="F742" s="2" t="s">
        <v>1486</v>
      </c>
      <c r="G742" s="2"/>
      <c r="I742" s="2"/>
      <c r="J742" t="str">
        <f>VLOOKUP(A742,UFMT_FORMAT!$A:$C,3,FALSE)</f>
        <v>TPB CBS Format Message Notification 1230 (51)</v>
      </c>
      <c r="K742" s="2" t="s">
        <v>7</v>
      </c>
      <c r="L742" t="str">
        <f t="shared" si="22"/>
        <v>Insert into UFMT_FIELD (FORMAT_ID, FIELD_NO, F_MAC, F_KEY, F_MANDATORY, DESCRIPTION) Values ('84', '5', '0', '0', '0', 'Request Amount');</v>
      </c>
      <c r="M742" t="str">
        <f t="shared" si="23"/>
        <v>Update UFMT_FIELD SET F_MAC = '0', F_KEY = '0', F_MANDATORY = '0', DESCRIPTION = 'Request Amount' where FORMAT_ID = '84' AND FIELD_NO = '5';</v>
      </c>
    </row>
    <row r="743" spans="1:13" x14ac:dyDescent="0.35">
      <c r="A743" t="s">
        <v>174</v>
      </c>
      <c r="B743" t="s">
        <v>26</v>
      </c>
      <c r="C743" t="s">
        <v>13</v>
      </c>
      <c r="D743" t="s">
        <v>13</v>
      </c>
      <c r="E743" t="s">
        <v>13</v>
      </c>
      <c r="F743" s="2" t="s">
        <v>1517</v>
      </c>
      <c r="G743" s="2"/>
      <c r="I743" s="2"/>
      <c r="J743" t="str">
        <f>VLOOKUP(A743,UFMT_FORMAT!$A:$C,3,FALSE)</f>
        <v>TPB CBS Format Message Notification 1230 (51)</v>
      </c>
      <c r="K743" s="2" t="s">
        <v>7</v>
      </c>
      <c r="L743" t="str">
        <f t="shared" si="22"/>
        <v>Insert into UFMT_FIELD (FORMAT_ID, FIELD_NO, F_MAC, F_KEY, F_MANDATORY, DESCRIPTION) Values ('84', '6', '0', '0', '0', 'Card Holder Billing Amount');</v>
      </c>
      <c r="M743" t="str">
        <f t="shared" si="23"/>
        <v>Update UFMT_FIELD SET F_MAC = '0', F_KEY = '0', F_MANDATORY = '0', DESCRIPTION = 'Card Holder Billing Amount' where FORMAT_ID = '84' AND FIELD_NO = '6';</v>
      </c>
    </row>
    <row r="744" spans="1:13" x14ac:dyDescent="0.35">
      <c r="A744" t="s">
        <v>174</v>
      </c>
      <c r="B744" t="s">
        <v>35</v>
      </c>
      <c r="C744" t="s">
        <v>13</v>
      </c>
      <c r="D744" t="s">
        <v>13</v>
      </c>
      <c r="E744" t="s">
        <v>13</v>
      </c>
      <c r="F744" s="2" t="s">
        <v>1488</v>
      </c>
      <c r="G744" s="2"/>
      <c r="I744" s="2"/>
      <c r="J744" t="str">
        <f>VLOOKUP(A744,UFMT_FORMAT!$A:$C,3,FALSE)</f>
        <v>TPB CBS Format Message Notification 1230 (51)</v>
      </c>
      <c r="K744" s="2" t="s">
        <v>7</v>
      </c>
      <c r="L744" t="str">
        <f t="shared" si="22"/>
        <v>Insert into UFMT_FIELD (FORMAT_ID, FIELD_NO, F_MAC, F_KEY, F_MANDATORY, DESCRIPTION) Values ('84', '9', '0', '0', '0', 'Conversion rate, reconciliation');</v>
      </c>
      <c r="M744" t="str">
        <f t="shared" si="23"/>
        <v>Update UFMT_FIELD SET F_MAC = '0', F_KEY = '0', F_MANDATORY = '0', DESCRIPTION = 'Conversion rate, reconciliation' where FORMAT_ID = '84' AND FIELD_NO = '9';</v>
      </c>
    </row>
    <row r="745" spans="1:13" x14ac:dyDescent="0.35">
      <c r="A745" t="s">
        <v>174</v>
      </c>
      <c r="B745" t="s">
        <v>37</v>
      </c>
      <c r="C745" t="s">
        <v>13</v>
      </c>
      <c r="D745" t="s">
        <v>13</v>
      </c>
      <c r="E745" t="s">
        <v>13</v>
      </c>
      <c r="F745" s="2" t="s">
        <v>1522</v>
      </c>
      <c r="G745" s="2"/>
      <c r="I745" s="2"/>
      <c r="J745" t="str">
        <f>VLOOKUP(A745,UFMT_FORMAT!$A:$C,3,FALSE)</f>
        <v>TPB CBS Format Message Notification 1230 (51)</v>
      </c>
      <c r="K745" s="2" t="s">
        <v>7</v>
      </c>
      <c r="L745" t="str">
        <f t="shared" si="22"/>
        <v>Insert into UFMT_FIELD (FORMAT_ID, FIELD_NO, F_MAC, F_KEY, F_MANDATORY, DESCRIPTION) Values ('84', '10', '0', '0', '0', 'Card Holder Conversion Rate');</v>
      </c>
      <c r="M745" t="str">
        <f t="shared" si="23"/>
        <v>Update UFMT_FIELD SET F_MAC = '0', F_KEY = '0', F_MANDATORY = '0', DESCRIPTION = 'Card Holder Conversion Rate' where FORMAT_ID = '84' AND FIELD_NO = '10';</v>
      </c>
    </row>
    <row r="746" spans="1:13" x14ac:dyDescent="0.35">
      <c r="A746" t="s">
        <v>174</v>
      </c>
      <c r="B746" t="s">
        <v>40</v>
      </c>
      <c r="C746" t="s">
        <v>13</v>
      </c>
      <c r="D746" t="s">
        <v>12</v>
      </c>
      <c r="E746" t="s">
        <v>12</v>
      </c>
      <c r="F746" s="2" t="s">
        <v>1489</v>
      </c>
      <c r="G746" s="2"/>
      <c r="I746" s="2"/>
      <c r="J746" t="str">
        <f>VLOOKUP(A746,UFMT_FORMAT!$A:$C,3,FALSE)</f>
        <v>TPB CBS Format Message Notification 1230 (51)</v>
      </c>
      <c r="K746" s="2" t="s">
        <v>7</v>
      </c>
      <c r="L746" t="str">
        <f t="shared" si="22"/>
        <v>Insert into UFMT_FIELD (FORMAT_ID, FIELD_NO, F_MAC, F_KEY, F_MANDATORY, DESCRIPTION) Values ('84', '11', '0', '1', '1', 'System Trace Audit Number');</v>
      </c>
      <c r="M746" t="str">
        <f t="shared" si="23"/>
        <v>Update UFMT_FIELD SET F_MAC = '0', F_KEY = '1', F_MANDATORY = '1', DESCRIPTION = 'System Trace Audit Number' where FORMAT_ID = '84' AND FIELD_NO = '11';</v>
      </c>
    </row>
    <row r="747" spans="1:13" x14ac:dyDescent="0.35">
      <c r="A747" t="s">
        <v>174</v>
      </c>
      <c r="B747" t="s">
        <v>42</v>
      </c>
      <c r="C747" t="s">
        <v>13</v>
      </c>
      <c r="D747" t="s">
        <v>12</v>
      </c>
      <c r="E747" t="s">
        <v>12</v>
      </c>
      <c r="F747" s="2" t="s">
        <v>1490</v>
      </c>
      <c r="G747" s="2"/>
      <c r="I747" s="2"/>
      <c r="J747" t="str">
        <f>VLOOKUP(A747,UFMT_FORMAT!$A:$C,3,FALSE)</f>
        <v>TPB CBS Format Message Notification 1230 (51)</v>
      </c>
      <c r="K747" s="2" t="s">
        <v>7</v>
      </c>
      <c r="L747" t="str">
        <f t="shared" si="22"/>
        <v>Insert into UFMT_FIELD (FORMAT_ID, FIELD_NO, F_MAC, F_KEY, F_MANDATORY, DESCRIPTION) Values ('84', '12', '0', '1', '1', 'Date and time, local transaction');</v>
      </c>
      <c r="M747" t="str">
        <f t="shared" si="23"/>
        <v>Update UFMT_FIELD SET F_MAC = '0', F_KEY = '1', F_MANDATORY = '1', DESCRIPTION = 'Date and time, local transaction' where FORMAT_ID = '84' AND FIELD_NO = '12';</v>
      </c>
    </row>
    <row r="748" spans="1:13" x14ac:dyDescent="0.35">
      <c r="A748" t="s">
        <v>174</v>
      </c>
      <c r="B748" t="s">
        <v>56</v>
      </c>
      <c r="C748" t="s">
        <v>13</v>
      </c>
      <c r="D748" t="s">
        <v>13</v>
      </c>
      <c r="E748" t="s">
        <v>13</v>
      </c>
      <c r="F748" s="2" t="s">
        <v>1490</v>
      </c>
      <c r="G748" s="2"/>
      <c r="I748" s="2"/>
      <c r="J748" t="str">
        <f>VLOOKUP(A748,UFMT_FORMAT!$A:$C,3,FALSE)</f>
        <v>TPB CBS Format Message Notification 1230 (51)</v>
      </c>
      <c r="K748" s="2" t="s">
        <v>7</v>
      </c>
      <c r="L748" t="str">
        <f t="shared" si="22"/>
        <v>Insert into UFMT_FIELD (FORMAT_ID, FIELD_NO, F_MAC, F_KEY, F_MANDATORY, DESCRIPTION) Values ('84', '17', '0', '0', '0', 'Date and time, local transaction');</v>
      </c>
      <c r="M748" t="str">
        <f t="shared" si="23"/>
        <v>Update UFMT_FIELD SET F_MAC = '0', F_KEY = '0', F_MANDATORY = '0', DESCRIPTION = 'Date and time, local transaction' where FORMAT_ID = '84' AND FIELD_NO = '17';</v>
      </c>
    </row>
    <row r="749" spans="1:13" x14ac:dyDescent="0.35">
      <c r="A749" t="s">
        <v>174</v>
      </c>
      <c r="B749" t="s">
        <v>77</v>
      </c>
      <c r="C749" t="s">
        <v>13</v>
      </c>
      <c r="D749" t="s">
        <v>13</v>
      </c>
      <c r="E749" t="s">
        <v>13</v>
      </c>
      <c r="F749" s="2" t="s">
        <v>1491</v>
      </c>
      <c r="G749" s="2"/>
      <c r="I749" s="2"/>
      <c r="J749" t="str">
        <f>VLOOKUP(A749,UFMT_FORMAT!$A:$C,3,FALSE)</f>
        <v>TPB CBS Format Message Notification 1230 (51)</v>
      </c>
      <c r="K749" s="2" t="s">
        <v>7</v>
      </c>
      <c r="L749" t="str">
        <f t="shared" si="22"/>
        <v>Insert into UFMT_FIELD (FORMAT_ID, FIELD_NO, F_MAC, F_KEY, F_MANDATORY, DESCRIPTION) Values ('84', '24', '0', '0', '0', 'Function code');</v>
      </c>
      <c r="M749" t="str">
        <f t="shared" si="23"/>
        <v>Update UFMT_FIELD SET F_MAC = '0', F_KEY = '0', F_MANDATORY = '0', DESCRIPTION = 'Function code' where FORMAT_ID = '84' AND FIELD_NO = '24';</v>
      </c>
    </row>
    <row r="750" spans="1:13" x14ac:dyDescent="0.35">
      <c r="A750" t="s">
        <v>174</v>
      </c>
      <c r="B750" t="s">
        <v>88</v>
      </c>
      <c r="C750" t="s">
        <v>13</v>
      </c>
      <c r="D750" t="s">
        <v>13</v>
      </c>
      <c r="E750" t="s">
        <v>13</v>
      </c>
      <c r="F750" s="2" t="s">
        <v>1518</v>
      </c>
      <c r="G750" s="2"/>
      <c r="I750" s="2"/>
      <c r="J750" t="str">
        <f>VLOOKUP(A750,UFMT_FORMAT!$A:$C,3,FALSE)</f>
        <v>TPB CBS Format Message Notification 1230 (51)</v>
      </c>
      <c r="K750" s="2" t="s">
        <v>7</v>
      </c>
      <c r="L750" t="str">
        <f t="shared" si="22"/>
        <v>Insert into UFMT_FIELD (FORMAT_ID, FIELD_NO, F_MAC, F_KEY, F_MANDATORY, DESCRIPTION) Values ('84', '28', '0', '0', '0', 'ACQ Fee');</v>
      </c>
      <c r="M750" t="str">
        <f t="shared" si="23"/>
        <v>Update UFMT_FIELD SET F_MAC = '0', F_KEY = '0', F_MANDATORY = '0', DESCRIPTION = 'ACQ Fee' where FORMAT_ID = '84' AND FIELD_NO = '28';</v>
      </c>
    </row>
    <row r="751" spans="1:13" x14ac:dyDescent="0.35">
      <c r="A751" t="s">
        <v>174</v>
      </c>
      <c r="B751" t="s">
        <v>90</v>
      </c>
      <c r="C751" t="s">
        <v>13</v>
      </c>
      <c r="D751" t="s">
        <v>13</v>
      </c>
      <c r="E751" t="s">
        <v>13</v>
      </c>
      <c r="F751" s="2" t="s">
        <v>1519</v>
      </c>
      <c r="G751" s="2"/>
      <c r="I751" s="2"/>
      <c r="J751" t="str">
        <f>VLOOKUP(A751,UFMT_FORMAT!$A:$C,3,FALSE)</f>
        <v>TPB CBS Format Message Notification 1230 (51)</v>
      </c>
      <c r="K751" s="2" t="s">
        <v>7</v>
      </c>
      <c r="L751" t="str">
        <f t="shared" si="22"/>
        <v>Insert into UFMT_FIELD (FORMAT_ID, FIELD_NO, F_MAC, F_KEY, F_MANDATORY, DESCRIPTION) Values ('84', '29', '0', '0', '0', 'ISS Fee');</v>
      </c>
      <c r="M751" t="str">
        <f t="shared" si="23"/>
        <v>Update UFMT_FIELD SET F_MAC = '0', F_KEY = '0', F_MANDATORY = '0', DESCRIPTION = 'ISS Fee' where FORMAT_ID = '84' AND FIELD_NO = '29';</v>
      </c>
    </row>
    <row r="752" spans="1:13" x14ac:dyDescent="0.35">
      <c r="A752" t="s">
        <v>174</v>
      </c>
      <c r="B752" t="s">
        <v>92</v>
      </c>
      <c r="C752" t="s">
        <v>13</v>
      </c>
      <c r="D752" t="s">
        <v>13</v>
      </c>
      <c r="E752" t="s">
        <v>13</v>
      </c>
      <c r="F752" s="2" t="s">
        <v>1520</v>
      </c>
      <c r="G752" s="2"/>
      <c r="I752" s="2"/>
      <c r="J752" t="str">
        <f>VLOOKUP(A752,UFMT_FORMAT!$A:$C,3,FALSE)</f>
        <v>TPB CBS Format Message Notification 1230 (51)</v>
      </c>
      <c r="K752" s="2" t="s">
        <v>7</v>
      </c>
      <c r="L752" t="str">
        <f t="shared" si="22"/>
        <v>Insert into UFMT_FIELD (FORMAT_ID, FIELD_NO, F_MAC, F_KEY, F_MANDATORY, DESCRIPTION) Values ('84', '30', '0', '0', '0', 'NBC Fee');</v>
      </c>
      <c r="M752" t="str">
        <f t="shared" si="23"/>
        <v>Update UFMT_FIELD SET F_MAC = '0', F_KEY = '0', F_MANDATORY = '0', DESCRIPTION = 'NBC Fee' where FORMAT_ID = '84' AND FIELD_NO = '30';</v>
      </c>
    </row>
    <row r="753" spans="1:13" x14ac:dyDescent="0.35">
      <c r="A753" t="s">
        <v>174</v>
      </c>
      <c r="B753" t="s">
        <v>95</v>
      </c>
      <c r="C753" t="s">
        <v>13</v>
      </c>
      <c r="D753" t="s">
        <v>13</v>
      </c>
      <c r="E753" t="s">
        <v>13</v>
      </c>
      <c r="F753" s="2" t="s">
        <v>1521</v>
      </c>
      <c r="G753" s="2"/>
      <c r="I753" s="2"/>
      <c r="J753" t="str">
        <f>VLOOKUP(A753,UFMT_FORMAT!$A:$C,3,FALSE)</f>
        <v>TPB CBS Format Message Notification 1230 (51)</v>
      </c>
      <c r="K753" s="2" t="s">
        <v>7</v>
      </c>
      <c r="L753" t="str">
        <f t="shared" si="22"/>
        <v>Insert into UFMT_FIELD (FORMAT_ID, FIELD_NO, F_MAC, F_KEY, F_MANDATORY, DESCRIPTION) Values ('84', '31', '0', '0', '0', 'BNB Fee');</v>
      </c>
      <c r="M753" t="str">
        <f t="shared" si="23"/>
        <v>Update UFMT_FIELD SET F_MAC = '0', F_KEY = '0', F_MANDATORY = '0', DESCRIPTION = 'BNB Fee' where FORMAT_ID = '84' AND FIELD_NO = '31';</v>
      </c>
    </row>
    <row r="754" spans="1:13" x14ac:dyDescent="0.35">
      <c r="A754" t="s">
        <v>174</v>
      </c>
      <c r="B754" t="s">
        <v>98</v>
      </c>
      <c r="C754" t="s">
        <v>13</v>
      </c>
      <c r="D754" t="s">
        <v>13</v>
      </c>
      <c r="E754" t="s">
        <v>12</v>
      </c>
      <c r="F754" s="2" t="s">
        <v>1492</v>
      </c>
      <c r="G754" s="2"/>
      <c r="I754" s="2"/>
      <c r="J754" t="str">
        <f>VLOOKUP(A754,UFMT_FORMAT!$A:$C,3,FALSE)</f>
        <v>TPB CBS Format Message Notification 1230 (51)</v>
      </c>
      <c r="K754" s="2" t="s">
        <v>7</v>
      </c>
      <c r="L754" t="str">
        <f t="shared" si="22"/>
        <v>Insert into UFMT_FIELD (FORMAT_ID, FIELD_NO, F_MAC, F_KEY, F_MANDATORY, DESCRIPTION) Values ('84', '32', '0', '0', '1', 'Acquirer institution ID');</v>
      </c>
      <c r="M754" t="str">
        <f t="shared" si="23"/>
        <v>Update UFMT_FIELD SET F_MAC = '0', F_KEY = '0', F_MANDATORY = '1', DESCRIPTION = 'Acquirer institution ID' where FORMAT_ID = '84' AND FIELD_NO = '32';</v>
      </c>
    </row>
    <row r="755" spans="1:13" x14ac:dyDescent="0.35">
      <c r="A755" t="s">
        <v>174</v>
      </c>
      <c r="B755" t="s">
        <v>101</v>
      </c>
      <c r="C755" t="s">
        <v>13</v>
      </c>
      <c r="D755" t="s">
        <v>13</v>
      </c>
      <c r="E755" t="s">
        <v>13</v>
      </c>
      <c r="F755" s="2" t="s">
        <v>1493</v>
      </c>
      <c r="G755" s="2"/>
      <c r="I755" s="2"/>
      <c r="J755" t="str">
        <f>VLOOKUP(A755,UFMT_FORMAT!$A:$C,3,FALSE)</f>
        <v>TPB CBS Format Message Notification 1230 (51)</v>
      </c>
      <c r="K755" s="2" t="s">
        <v>7</v>
      </c>
      <c r="L755" t="str">
        <f t="shared" si="22"/>
        <v>Insert into UFMT_FIELD (FORMAT_ID, FIELD_NO, F_MAC, F_KEY, F_MANDATORY, DESCRIPTION) Values ('84', '33', '0', '0', '0', 'Forwarding institution ID');</v>
      </c>
      <c r="M755" t="str">
        <f t="shared" si="23"/>
        <v>Update UFMT_FIELD SET F_MAC = '0', F_KEY = '0', F_MANDATORY = '0', DESCRIPTION = 'Forwarding institution ID' where FORMAT_ID = '84' AND FIELD_NO = '33';</v>
      </c>
    </row>
    <row r="756" spans="1:13" x14ac:dyDescent="0.35">
      <c r="A756" t="s">
        <v>174</v>
      </c>
      <c r="B756" t="s">
        <v>93</v>
      </c>
      <c r="C756" t="s">
        <v>13</v>
      </c>
      <c r="D756" t="s">
        <v>13</v>
      </c>
      <c r="E756" t="s">
        <v>13</v>
      </c>
      <c r="F756" s="2" t="s">
        <v>1494</v>
      </c>
      <c r="G756" s="2"/>
      <c r="I756" s="2"/>
      <c r="J756" t="str">
        <f>VLOOKUP(A756,UFMT_FORMAT!$A:$C,3,FALSE)</f>
        <v>TPB CBS Format Message Notification 1230 (51)</v>
      </c>
      <c r="K756" s="2" t="s">
        <v>7</v>
      </c>
      <c r="L756" t="str">
        <f t="shared" si="22"/>
        <v>Insert into UFMT_FIELD (FORMAT_ID, FIELD_NO, F_MAC, F_KEY, F_MANDATORY, DESCRIPTION) Values ('84', '35', '0', '0', '0', 'Track 2 data');</v>
      </c>
      <c r="M756" t="str">
        <f t="shared" si="23"/>
        <v>Update UFMT_FIELD SET F_MAC = '0', F_KEY = '0', F_MANDATORY = '0', DESCRIPTION = 'Track 2 data' where FORMAT_ID = '84' AND FIELD_NO = '35';</v>
      </c>
    </row>
    <row r="757" spans="1:13" x14ac:dyDescent="0.35">
      <c r="A757" t="s">
        <v>174</v>
      </c>
      <c r="B757" t="s">
        <v>99</v>
      </c>
      <c r="C757" t="s">
        <v>13</v>
      </c>
      <c r="D757" t="s">
        <v>13</v>
      </c>
      <c r="E757" t="s">
        <v>13</v>
      </c>
      <c r="F757" s="2" t="s">
        <v>1495</v>
      </c>
      <c r="G757" s="2"/>
      <c r="I757" s="2"/>
      <c r="J757" t="str">
        <f>VLOOKUP(A757,UFMT_FORMAT!$A:$C,3,FALSE)</f>
        <v>TPB CBS Format Message Notification 1230 (51)</v>
      </c>
      <c r="K757" s="2" t="s">
        <v>7</v>
      </c>
      <c r="L757" t="str">
        <f t="shared" si="22"/>
        <v>Insert into UFMT_FIELD (FORMAT_ID, FIELD_NO, F_MAC, F_KEY, F_MANDATORY, DESCRIPTION) Values ('84', '37', '0', '0', '0', 'Retrival reference number');</v>
      </c>
      <c r="M757" t="str">
        <f t="shared" si="23"/>
        <v>Update UFMT_FIELD SET F_MAC = '0', F_KEY = '0', F_MANDATORY = '0', DESCRIPTION = 'Retrival reference number' where FORMAT_ID = '84' AND FIELD_NO = '37';</v>
      </c>
    </row>
    <row r="758" spans="1:13" x14ac:dyDescent="0.35">
      <c r="A758" t="s">
        <v>174</v>
      </c>
      <c r="B758" t="s">
        <v>113</v>
      </c>
      <c r="C758" t="s">
        <v>13</v>
      </c>
      <c r="D758" t="s">
        <v>13</v>
      </c>
      <c r="E758" t="s">
        <v>13</v>
      </c>
      <c r="F758" s="2" t="s">
        <v>1496</v>
      </c>
      <c r="G758" s="2"/>
      <c r="I758" s="2"/>
      <c r="J758" t="str">
        <f>VLOOKUP(A758,UFMT_FORMAT!$A:$C,3,FALSE)</f>
        <v>TPB CBS Format Message Notification 1230 (51)</v>
      </c>
      <c r="K758" s="2" t="s">
        <v>7</v>
      </c>
      <c r="L758" t="str">
        <f t="shared" si="22"/>
        <v>Insert into UFMT_FIELD (FORMAT_ID, FIELD_NO, F_MAC, F_KEY, F_MANDATORY, DESCRIPTION) Values ('84', '38', '0', '0', '0', 'Authorization Identification Response');</v>
      </c>
      <c r="M758" t="str">
        <f t="shared" si="23"/>
        <v>Update UFMT_FIELD SET F_MAC = '0', F_KEY = '0', F_MANDATORY = '0', DESCRIPTION = 'Authorization Identification Response' where FORMAT_ID = '84' AND FIELD_NO = '38';</v>
      </c>
    </row>
    <row r="759" spans="1:13" x14ac:dyDescent="0.35">
      <c r="A759" t="s">
        <v>174</v>
      </c>
      <c r="B759" t="s">
        <v>102</v>
      </c>
      <c r="C759" t="s">
        <v>13</v>
      </c>
      <c r="D759" t="s">
        <v>13</v>
      </c>
      <c r="E759" t="s">
        <v>12</v>
      </c>
      <c r="F759" s="2" t="s">
        <v>1497</v>
      </c>
      <c r="G759" s="2"/>
      <c r="I759" s="2"/>
      <c r="J759" t="str">
        <f>VLOOKUP(A759,UFMT_FORMAT!$A:$C,3,FALSE)</f>
        <v>TPB CBS Format Message Notification 1230 (51)</v>
      </c>
      <c r="K759" s="2" t="s">
        <v>7</v>
      </c>
      <c r="L759" t="str">
        <f t="shared" si="22"/>
        <v>Insert into UFMT_FIELD (FORMAT_ID, FIELD_NO, F_MAC, F_KEY, F_MANDATORY, DESCRIPTION) Values ('84', '39', '0', '0', '1', 'Response code');</v>
      </c>
      <c r="M759" t="str">
        <f t="shared" si="23"/>
        <v>Update UFMT_FIELD SET F_MAC = '0', F_KEY = '0', F_MANDATORY = '1', DESCRIPTION = 'Response code' where FORMAT_ID = '84' AND FIELD_NO = '39';</v>
      </c>
    </row>
    <row r="760" spans="1:13" x14ac:dyDescent="0.35">
      <c r="A760" t="s">
        <v>174</v>
      </c>
      <c r="B760" t="s">
        <v>119</v>
      </c>
      <c r="C760" t="s">
        <v>13</v>
      </c>
      <c r="D760" t="s">
        <v>13</v>
      </c>
      <c r="E760" t="s">
        <v>12</v>
      </c>
      <c r="F760" s="2" t="s">
        <v>1498</v>
      </c>
      <c r="G760" s="2"/>
      <c r="I760" s="2"/>
      <c r="J760" t="str">
        <f>VLOOKUP(A760,UFMT_FORMAT!$A:$C,3,FALSE)</f>
        <v>TPB CBS Format Message Notification 1230 (51)</v>
      </c>
      <c r="K760" s="2" t="s">
        <v>7</v>
      </c>
      <c r="L760" t="str">
        <f t="shared" si="22"/>
        <v>Insert into UFMT_FIELD (FORMAT_ID, FIELD_NO, F_MAC, F_KEY, F_MANDATORY, DESCRIPTION) Values ('84', '41', '0', '0', '1', 'Card acceptor treminal ID');</v>
      </c>
      <c r="M760" t="str">
        <f t="shared" si="23"/>
        <v>Update UFMT_FIELD SET F_MAC = '0', F_KEY = '0', F_MANDATORY = '1', DESCRIPTION = 'Card acceptor treminal ID' where FORMAT_ID = '84' AND FIELD_NO = '41';</v>
      </c>
    </row>
    <row r="761" spans="1:13" x14ac:dyDescent="0.35">
      <c r="A761" t="s">
        <v>174</v>
      </c>
      <c r="B761" t="s">
        <v>122</v>
      </c>
      <c r="C761" t="s">
        <v>13</v>
      </c>
      <c r="D761" t="s">
        <v>13</v>
      </c>
      <c r="E761" t="s">
        <v>13</v>
      </c>
      <c r="F761" s="2" t="s">
        <v>1499</v>
      </c>
      <c r="G761" s="2"/>
      <c r="I761" s="2"/>
      <c r="J761" t="str">
        <f>VLOOKUP(A761,UFMT_FORMAT!$A:$C,3,FALSE)</f>
        <v>TPB CBS Format Message Notification 1230 (51)</v>
      </c>
      <c r="K761" s="2" t="s">
        <v>7</v>
      </c>
      <c r="L761" t="str">
        <f t="shared" si="22"/>
        <v>Insert into UFMT_FIELD (FORMAT_ID, FIELD_NO, F_MAC, F_KEY, F_MANDATORY, DESCRIPTION) Values ('84', '42', '0', '0', '0', 'Card acceptor ID');</v>
      </c>
      <c r="M761" t="str">
        <f t="shared" si="23"/>
        <v>Update UFMT_FIELD SET F_MAC = '0', F_KEY = '0', F_MANDATORY = '0', DESCRIPTION = 'Card acceptor ID' where FORMAT_ID = '84' AND FIELD_NO = '42';</v>
      </c>
    </row>
    <row r="762" spans="1:13" x14ac:dyDescent="0.35">
      <c r="A762" t="s">
        <v>174</v>
      </c>
      <c r="B762" t="s">
        <v>125</v>
      </c>
      <c r="C762" t="s">
        <v>13</v>
      </c>
      <c r="D762" t="s">
        <v>13</v>
      </c>
      <c r="E762" t="s">
        <v>13</v>
      </c>
      <c r="F762" s="2" t="s">
        <v>1500</v>
      </c>
      <c r="G762" s="2"/>
      <c r="I762" s="2"/>
      <c r="J762" t="str">
        <f>VLOOKUP(A762,UFMT_FORMAT!$A:$C,3,FALSE)</f>
        <v>TPB CBS Format Message Notification 1230 (51)</v>
      </c>
      <c r="K762" s="2" t="s">
        <v>7</v>
      </c>
      <c r="L762" t="str">
        <f t="shared" si="22"/>
        <v>Insert into UFMT_FIELD (FORMAT_ID, FIELD_NO, F_MAC, F_KEY, F_MANDATORY, DESCRIPTION) Values ('84', '43', '0', '0', '0', 'Card acceptor name/location');</v>
      </c>
      <c r="M762" t="str">
        <f t="shared" si="23"/>
        <v>Update UFMT_FIELD SET F_MAC = '0', F_KEY = '0', F_MANDATORY = '0', DESCRIPTION = 'Card acceptor name/location' where FORMAT_ID = '84' AND FIELD_NO = '43';</v>
      </c>
    </row>
    <row r="763" spans="1:13" x14ac:dyDescent="0.35">
      <c r="A763" t="s">
        <v>174</v>
      </c>
      <c r="B763" t="s">
        <v>45</v>
      </c>
      <c r="C763" t="s">
        <v>13</v>
      </c>
      <c r="D763" t="s">
        <v>13</v>
      </c>
      <c r="E763" t="s">
        <v>13</v>
      </c>
      <c r="F763" s="2" t="s">
        <v>1501</v>
      </c>
      <c r="G763" s="2"/>
      <c r="I763" s="2"/>
      <c r="J763" t="str">
        <f>VLOOKUP(A763,UFMT_FORMAT!$A:$C,3,FALSE)</f>
        <v>TPB CBS Format Message Notification 1230 (51)</v>
      </c>
      <c r="K763" s="2" t="s">
        <v>7</v>
      </c>
      <c r="L763" t="str">
        <f t="shared" si="22"/>
        <v>Insert into UFMT_FIELD (FORMAT_ID, FIELD_NO, F_MAC, F_KEY, F_MANDATORY, DESCRIPTION) Values ('84', '46', '0', '0', '0', 'Fee, amount');</v>
      </c>
      <c r="M763" t="str">
        <f t="shared" si="23"/>
        <v>Update UFMT_FIELD SET F_MAC = '0', F_KEY = '0', F_MANDATORY = '0', DESCRIPTION = 'Fee, amount' where FORMAT_ID = '84' AND FIELD_NO = '46';</v>
      </c>
    </row>
    <row r="764" spans="1:13" x14ac:dyDescent="0.35">
      <c r="A764" t="s">
        <v>174</v>
      </c>
      <c r="B764" t="s">
        <v>136</v>
      </c>
      <c r="C764" t="s">
        <v>13</v>
      </c>
      <c r="D764" t="s">
        <v>13</v>
      </c>
      <c r="E764" t="s">
        <v>13</v>
      </c>
      <c r="F764" s="2" t="s">
        <v>1502</v>
      </c>
      <c r="G764" s="2"/>
      <c r="I764" s="2"/>
      <c r="J764" t="str">
        <f>VLOOKUP(A764,UFMT_FORMAT!$A:$C,3,FALSE)</f>
        <v>TPB CBS Format Message Notification 1230 (51)</v>
      </c>
      <c r="K764" s="2" t="s">
        <v>7</v>
      </c>
      <c r="L764" t="str">
        <f t="shared" si="22"/>
        <v>Insert into UFMT_FIELD (FORMAT_ID, FIELD_NO, F_MAC, F_KEY, F_MANDATORY, DESCRIPTION) Values ('84', '48', '0', '0', '0', 'Additional data');</v>
      </c>
      <c r="M764" t="str">
        <f t="shared" si="23"/>
        <v>Update UFMT_FIELD SET F_MAC = '0', F_KEY = '0', F_MANDATORY = '0', DESCRIPTION = 'Additional data' where FORMAT_ID = '84' AND FIELD_NO = '48';</v>
      </c>
    </row>
    <row r="765" spans="1:13" x14ac:dyDescent="0.35">
      <c r="A765" t="s">
        <v>174</v>
      </c>
      <c r="B765" t="s">
        <v>138</v>
      </c>
      <c r="C765" t="s">
        <v>13</v>
      </c>
      <c r="D765" t="s">
        <v>13</v>
      </c>
      <c r="E765" t="s">
        <v>12</v>
      </c>
      <c r="F765" s="2" t="s">
        <v>1503</v>
      </c>
      <c r="G765" s="2"/>
      <c r="I765" s="2"/>
      <c r="J765" t="str">
        <f>VLOOKUP(A765,UFMT_FORMAT!$A:$C,3,FALSE)</f>
        <v>TPB CBS Format Message Notification 1230 (51)</v>
      </c>
      <c r="K765" s="2" t="s">
        <v>7</v>
      </c>
      <c r="L765" t="str">
        <f t="shared" si="22"/>
        <v>Insert into UFMT_FIELD (FORMAT_ID, FIELD_NO, F_MAC, F_KEY, F_MANDATORY, DESCRIPTION) Values ('84', '49', '0', '0', '1', 'Currency code, transaction');</v>
      </c>
      <c r="M765" t="str">
        <f t="shared" si="23"/>
        <v>Update UFMT_FIELD SET F_MAC = '0', F_KEY = '0', F_MANDATORY = '1', DESCRIPTION = 'Currency code, transaction' where FORMAT_ID = '84' AND FIELD_NO = '49';</v>
      </c>
    </row>
    <row r="766" spans="1:13" x14ac:dyDescent="0.35">
      <c r="A766" t="s">
        <v>174</v>
      </c>
      <c r="B766" t="s">
        <v>80</v>
      </c>
      <c r="C766" t="s">
        <v>13</v>
      </c>
      <c r="D766" t="s">
        <v>13</v>
      </c>
      <c r="E766" t="s">
        <v>13</v>
      </c>
      <c r="F766" s="2" t="s">
        <v>1504</v>
      </c>
      <c r="G766" s="2"/>
      <c r="I766" s="2"/>
      <c r="J766" t="str">
        <f>VLOOKUP(A766,UFMT_FORMAT!$A:$C,3,FALSE)</f>
        <v>TPB CBS Format Message Notification 1230 (51)</v>
      </c>
      <c r="K766" s="2" t="s">
        <v>7</v>
      </c>
      <c r="L766" t="str">
        <f t="shared" si="22"/>
        <v>Insert into UFMT_FIELD (FORMAT_ID, FIELD_NO, F_MAC, F_KEY, F_MANDATORY, DESCRIPTION) Values ('84', '50', '0', '0', '0', 'Currency code, reconcilliation');</v>
      </c>
      <c r="M766" t="str">
        <f t="shared" si="23"/>
        <v>Update UFMT_FIELD SET F_MAC = '0', F_KEY = '0', F_MANDATORY = '0', DESCRIPTION = 'Currency code, reconcilliation' where FORMAT_ID = '84' AND FIELD_NO = '50';</v>
      </c>
    </row>
    <row r="767" spans="1:13" x14ac:dyDescent="0.35">
      <c r="A767" t="s">
        <v>174</v>
      </c>
      <c r="B767" t="s">
        <v>142</v>
      </c>
      <c r="C767" t="s">
        <v>13</v>
      </c>
      <c r="D767" t="s">
        <v>13</v>
      </c>
      <c r="E767" t="s">
        <v>13</v>
      </c>
      <c r="F767" s="2" t="s">
        <v>1505</v>
      </c>
      <c r="G767" s="2"/>
      <c r="I767" s="2"/>
      <c r="J767" t="str">
        <f>VLOOKUP(A767,UFMT_FORMAT!$A:$C,3,FALSE)</f>
        <v>TPB CBS Format Message Notification 1230 (51)</v>
      </c>
      <c r="K767" s="2" t="s">
        <v>7</v>
      </c>
      <c r="L767" t="str">
        <f t="shared" si="22"/>
        <v>Insert into UFMT_FIELD (FORMAT_ID, FIELD_NO, F_MAC, F_KEY, F_MANDATORY, DESCRIPTION) Values ('84', '51', '0', '0', '0', 'BIN Currency code');</v>
      </c>
      <c r="M767" t="str">
        <f t="shared" si="23"/>
        <v>Update UFMT_FIELD SET F_MAC = '0', F_KEY = '0', F_MANDATORY = '0', DESCRIPTION = 'BIN Currency code' where FORMAT_ID = '84' AND FIELD_NO = '51';</v>
      </c>
    </row>
    <row r="768" spans="1:13" x14ac:dyDescent="0.35">
      <c r="A768" t="s">
        <v>174</v>
      </c>
      <c r="B768" t="s">
        <v>270</v>
      </c>
      <c r="C768" t="s">
        <v>13</v>
      </c>
      <c r="D768" t="s">
        <v>13</v>
      </c>
      <c r="E768" t="s">
        <v>13</v>
      </c>
      <c r="F768" s="2" t="s">
        <v>1506</v>
      </c>
      <c r="G768" s="2"/>
      <c r="I768" s="2"/>
      <c r="J768" t="str">
        <f>VLOOKUP(A768,UFMT_FORMAT!$A:$C,3,FALSE)</f>
        <v>TPB CBS Format Message Notification 1230 (51)</v>
      </c>
      <c r="K768" s="2" t="s">
        <v>7</v>
      </c>
      <c r="L768" t="str">
        <f t="shared" si="22"/>
        <v>Insert into UFMT_FIELD (FORMAT_ID, FIELD_NO, F_MAC, F_KEY, F_MANDATORY, DESCRIPTION) Values ('84', '102', '0', '0', '0', 'Account identification 1');</v>
      </c>
      <c r="M768" t="str">
        <f t="shared" si="23"/>
        <v>Update UFMT_FIELD SET F_MAC = '0', F_KEY = '0', F_MANDATORY = '0', DESCRIPTION = 'Account identification 1' where FORMAT_ID = '84' AND FIELD_NO = '102';</v>
      </c>
    </row>
    <row r="769" spans="1:13" x14ac:dyDescent="0.35">
      <c r="A769" t="s">
        <v>174</v>
      </c>
      <c r="B769" t="s">
        <v>778</v>
      </c>
      <c r="C769" t="s">
        <v>13</v>
      </c>
      <c r="D769" t="s">
        <v>13</v>
      </c>
      <c r="E769" t="s">
        <v>13</v>
      </c>
      <c r="F769" s="2" t="s">
        <v>1507</v>
      </c>
      <c r="G769" s="2"/>
      <c r="I769" s="2"/>
      <c r="J769" t="str">
        <f>VLOOKUP(A769,UFMT_FORMAT!$A:$C,3,FALSE)</f>
        <v>TPB CBS Format Message Notification 1230 (51)</v>
      </c>
      <c r="K769" s="2" t="s">
        <v>7</v>
      </c>
      <c r="L769" t="str">
        <f t="shared" si="22"/>
        <v>Insert into UFMT_FIELD (FORMAT_ID, FIELD_NO, F_MAC, F_KEY, F_MANDATORY, DESCRIPTION) Values ('84', '103', '0', '0', '0', 'Account identification 2');</v>
      </c>
      <c r="M769" t="str">
        <f t="shared" si="23"/>
        <v>Update UFMT_FIELD SET F_MAC = '0', F_KEY = '0', F_MANDATORY = '0', DESCRIPTION = 'Account identification 2' where FORMAT_ID = '84' AND FIELD_NO = '103';</v>
      </c>
    </row>
    <row r="770" spans="1:13" x14ac:dyDescent="0.35">
      <c r="A770" t="s">
        <v>174</v>
      </c>
      <c r="B770" t="s">
        <v>143</v>
      </c>
      <c r="C770" t="s">
        <v>13</v>
      </c>
      <c r="D770" t="s">
        <v>13</v>
      </c>
      <c r="E770" t="s">
        <v>13</v>
      </c>
      <c r="F770" s="2" t="s">
        <v>1508</v>
      </c>
      <c r="G770" s="2"/>
      <c r="I770" s="2"/>
      <c r="J770" t="str">
        <f>VLOOKUP(A770,UFMT_FORMAT!$A:$C,3,FALSE)</f>
        <v>TPB CBS Format Message Notification 1230 (51)</v>
      </c>
      <c r="K770" s="2" t="s">
        <v>7</v>
      </c>
      <c r="L770" t="str">
        <f t="shared" si="22"/>
        <v>Insert into UFMT_FIELD (FORMAT_ID, FIELD_NO, F_MAC, F_KEY, F_MANDATORY, DESCRIPTION) Values ('84', '123', '0', '0', '0', 'Channel ID');</v>
      </c>
      <c r="M770" t="str">
        <f t="shared" si="23"/>
        <v>Update UFMT_FIELD SET F_MAC = '0', F_KEY = '0', F_MANDATORY = '0', DESCRIPTION = 'Channel ID' where FORMAT_ID = '84' AND FIELD_NO = '123';</v>
      </c>
    </row>
    <row r="771" spans="1:13" x14ac:dyDescent="0.35">
      <c r="A771" t="s">
        <v>174</v>
      </c>
      <c r="B771" t="s">
        <v>810</v>
      </c>
      <c r="C771" t="s">
        <v>13</v>
      </c>
      <c r="D771" t="s">
        <v>13</v>
      </c>
      <c r="E771" t="s">
        <v>13</v>
      </c>
      <c r="F771" s="2" t="s">
        <v>1509</v>
      </c>
      <c r="G771" s="2"/>
      <c r="I771" s="2"/>
      <c r="J771" t="str">
        <f>VLOOKUP(A771,UFMT_FORMAT!$A:$C,3,FALSE)</f>
        <v>TPB CBS Format Message Notification 1230 (51)</v>
      </c>
      <c r="K771" s="2" t="s">
        <v>7</v>
      </c>
      <c r="L771" t="str">
        <f t="shared" si="22"/>
        <v>Insert into UFMT_FIELD (FORMAT_ID, FIELD_NO, F_MAC, F_KEY, F_MANDATORY, DESCRIPTION) Values ('84', '124', '0', '0', '0', 'Terminal type');</v>
      </c>
      <c r="M771" t="str">
        <f t="shared" si="23"/>
        <v>Update UFMT_FIELD SET F_MAC = '0', F_KEY = '0', F_MANDATORY = '0', DESCRIPTION = 'Terminal type' where FORMAT_ID = '84' AND FIELD_NO = '124';</v>
      </c>
    </row>
    <row r="772" spans="1:13" x14ac:dyDescent="0.35">
      <c r="A772" t="s">
        <v>174</v>
      </c>
      <c r="B772" t="s">
        <v>813</v>
      </c>
      <c r="C772" t="s">
        <v>13</v>
      </c>
      <c r="D772" t="s">
        <v>13</v>
      </c>
      <c r="E772" t="s">
        <v>12</v>
      </c>
      <c r="F772" s="2" t="s">
        <v>1511</v>
      </c>
      <c r="G772" s="2"/>
      <c r="I772" s="2"/>
      <c r="J772" t="str">
        <f>VLOOKUP(A772,UFMT_FORMAT!$A:$C,3,FALSE)</f>
        <v>TPB CBS Format Message Notification 1230 (51)</v>
      </c>
      <c r="K772" s="2" t="s">
        <v>7</v>
      </c>
      <c r="L772" t="str">
        <f t="shared" ref="L772:L835" si="24">"Insert into UFMT_FIELD (FORMAT_ID, FIELD_NO, F_MAC, F_KEY, F_MANDATORY, DESCRIPTION) Values ('"&amp;A772&amp;"', '"&amp;B772&amp;"', '"&amp;C772&amp;"', '"&amp;D772&amp;"', '"&amp;E772&amp;"', '"&amp;F772&amp;"');"</f>
        <v>Insert into UFMT_FIELD (FORMAT_ID, FIELD_NO, F_MAC, F_KEY, F_MANDATORY, DESCRIPTION) Values ('84', '126', '0', '0', '1', 'Private field');</v>
      </c>
      <c r="M772" t="str">
        <f t="shared" ref="M772:M835" si="25">"Update UFMT_FIELD SET F_MAC = '"&amp;C772&amp;"', F_KEY = '"&amp;D772&amp;"', F_MANDATORY = '"&amp;E772&amp;"', DESCRIPTION = '"&amp;F772&amp;"' where FORMAT_ID = '"&amp;A772&amp;"' AND FIELD_NO = '"&amp;B772&amp;"';"</f>
        <v>Update UFMT_FIELD SET F_MAC = '0', F_KEY = '0', F_MANDATORY = '1', DESCRIPTION = 'Private field' where FORMAT_ID = '84' AND FIELD_NO = '126';</v>
      </c>
    </row>
    <row r="773" spans="1:13" x14ac:dyDescent="0.35">
      <c r="A773" t="s">
        <v>220</v>
      </c>
      <c r="B773" t="s">
        <v>15</v>
      </c>
      <c r="C773" t="s">
        <v>13</v>
      </c>
      <c r="D773" t="s">
        <v>12</v>
      </c>
      <c r="E773" t="s">
        <v>12</v>
      </c>
      <c r="F773" s="2" t="s">
        <v>1484</v>
      </c>
      <c r="G773" s="2"/>
      <c r="I773" s="2"/>
      <c r="J773" t="str">
        <f>VLOOKUP(A773,UFMT_FORMAT!$A:$C,3,FALSE)</f>
        <v>TPB CBS Format Message Notification 1230</v>
      </c>
      <c r="K773" s="2" t="s">
        <v>7</v>
      </c>
      <c r="L773" t="str">
        <f t="shared" si="24"/>
        <v>Insert into UFMT_FIELD (FORMAT_ID, FIELD_NO, F_MAC, F_KEY, F_MANDATORY, DESCRIPTION) Values ('85', '2', '0', '1', '1', 'PAN');</v>
      </c>
      <c r="M773" t="str">
        <f t="shared" si="25"/>
        <v>Update UFMT_FIELD SET F_MAC = '0', F_KEY = '1', F_MANDATORY = '1', DESCRIPTION = 'PAN' where FORMAT_ID = '85' AND FIELD_NO = '2';</v>
      </c>
    </row>
    <row r="774" spans="1:13" x14ac:dyDescent="0.35">
      <c r="A774" t="s">
        <v>220</v>
      </c>
      <c r="B774" t="s">
        <v>17</v>
      </c>
      <c r="C774" t="s">
        <v>13</v>
      </c>
      <c r="D774" t="s">
        <v>13</v>
      </c>
      <c r="E774" t="s">
        <v>12</v>
      </c>
      <c r="F774" s="2" t="s">
        <v>1485</v>
      </c>
      <c r="G774" s="2"/>
      <c r="I774" s="2"/>
      <c r="J774" t="str">
        <f>VLOOKUP(A774,UFMT_FORMAT!$A:$C,3,FALSE)</f>
        <v>TPB CBS Format Message Notification 1230</v>
      </c>
      <c r="K774" s="2" t="s">
        <v>7</v>
      </c>
      <c r="L774" t="str">
        <f t="shared" si="24"/>
        <v>Insert into UFMT_FIELD (FORMAT_ID, FIELD_NO, F_MAC, F_KEY, F_MANDATORY, DESCRIPTION) Values ('85', '3', '0', '0', '1', 'Processing Code');</v>
      </c>
      <c r="M774" t="str">
        <f t="shared" si="25"/>
        <v>Update UFMT_FIELD SET F_MAC = '0', F_KEY = '0', F_MANDATORY = '1', DESCRIPTION = 'Processing Code' where FORMAT_ID = '85' AND FIELD_NO = '3';</v>
      </c>
    </row>
    <row r="775" spans="1:13" x14ac:dyDescent="0.35">
      <c r="A775" t="s">
        <v>220</v>
      </c>
      <c r="B775" t="s">
        <v>20</v>
      </c>
      <c r="C775" t="s">
        <v>13</v>
      </c>
      <c r="D775" t="s">
        <v>13</v>
      </c>
      <c r="E775" t="s">
        <v>12</v>
      </c>
      <c r="F775" s="2" t="s">
        <v>1486</v>
      </c>
      <c r="G775" s="2"/>
      <c r="I775" s="2"/>
      <c r="J775" t="str">
        <f>VLOOKUP(A775,UFMT_FORMAT!$A:$C,3,FALSE)</f>
        <v>TPB CBS Format Message Notification 1230</v>
      </c>
      <c r="K775" s="2" t="s">
        <v>7</v>
      </c>
      <c r="L775" t="str">
        <f t="shared" si="24"/>
        <v>Insert into UFMT_FIELD (FORMAT_ID, FIELD_NO, F_MAC, F_KEY, F_MANDATORY, DESCRIPTION) Values ('85', '4', '0', '0', '1', 'Request Amount');</v>
      </c>
      <c r="M775" t="str">
        <f t="shared" si="25"/>
        <v>Update UFMT_FIELD SET F_MAC = '0', F_KEY = '0', F_MANDATORY = '1', DESCRIPTION = 'Request Amount' where FORMAT_ID = '85' AND FIELD_NO = '4';</v>
      </c>
    </row>
    <row r="776" spans="1:13" x14ac:dyDescent="0.35">
      <c r="A776" t="s">
        <v>220</v>
      </c>
      <c r="B776" t="s">
        <v>23</v>
      </c>
      <c r="C776" t="s">
        <v>13</v>
      </c>
      <c r="D776" t="s">
        <v>13</v>
      </c>
      <c r="E776" t="s">
        <v>13</v>
      </c>
      <c r="F776" s="2" t="s">
        <v>1516</v>
      </c>
      <c r="G776" s="2"/>
      <c r="I776" s="2"/>
      <c r="J776" t="str">
        <f>VLOOKUP(A776,UFMT_FORMAT!$A:$C,3,FALSE)</f>
        <v>TPB CBS Format Message Notification 1230</v>
      </c>
      <c r="K776" s="2" t="s">
        <v>7</v>
      </c>
      <c r="L776" t="str">
        <f t="shared" si="24"/>
        <v>Insert into UFMT_FIELD (FORMAT_ID, FIELD_NO, F_MAC, F_KEY, F_MANDATORY, DESCRIPTION) Values ('85', '5', '0', '0', '0', 'Settlement Amount');</v>
      </c>
      <c r="M776" t="str">
        <f t="shared" si="25"/>
        <v>Update UFMT_FIELD SET F_MAC = '0', F_KEY = '0', F_MANDATORY = '0', DESCRIPTION = 'Settlement Amount' where FORMAT_ID = '85' AND FIELD_NO = '5';</v>
      </c>
    </row>
    <row r="777" spans="1:13" x14ac:dyDescent="0.35">
      <c r="A777" t="s">
        <v>220</v>
      </c>
      <c r="B777" t="s">
        <v>35</v>
      </c>
      <c r="C777" t="s">
        <v>13</v>
      </c>
      <c r="D777" t="s">
        <v>13</v>
      </c>
      <c r="E777" t="s">
        <v>13</v>
      </c>
      <c r="F777" s="2" t="s">
        <v>1488</v>
      </c>
      <c r="G777" s="2"/>
      <c r="I777" s="2"/>
      <c r="J777" t="str">
        <f>VLOOKUP(A777,UFMT_FORMAT!$A:$C,3,FALSE)</f>
        <v>TPB CBS Format Message Notification 1230</v>
      </c>
      <c r="K777" s="2" t="s">
        <v>7</v>
      </c>
      <c r="L777" t="str">
        <f t="shared" si="24"/>
        <v>Insert into UFMT_FIELD (FORMAT_ID, FIELD_NO, F_MAC, F_KEY, F_MANDATORY, DESCRIPTION) Values ('85', '9', '0', '0', '0', 'Conversion rate, reconciliation');</v>
      </c>
      <c r="M777" t="str">
        <f t="shared" si="25"/>
        <v>Update UFMT_FIELD SET F_MAC = '0', F_KEY = '0', F_MANDATORY = '0', DESCRIPTION = 'Conversion rate, reconciliation' where FORMAT_ID = '85' AND FIELD_NO = '9';</v>
      </c>
    </row>
    <row r="778" spans="1:13" x14ac:dyDescent="0.35">
      <c r="A778" t="s">
        <v>220</v>
      </c>
      <c r="B778" t="s">
        <v>40</v>
      </c>
      <c r="C778" t="s">
        <v>13</v>
      </c>
      <c r="D778" t="s">
        <v>12</v>
      </c>
      <c r="E778" t="s">
        <v>12</v>
      </c>
      <c r="F778" s="2" t="s">
        <v>1489</v>
      </c>
      <c r="G778" s="2"/>
      <c r="I778" s="2"/>
      <c r="J778" t="str">
        <f>VLOOKUP(A778,UFMT_FORMAT!$A:$C,3,FALSE)</f>
        <v>TPB CBS Format Message Notification 1230</v>
      </c>
      <c r="K778" s="2" t="s">
        <v>7</v>
      </c>
      <c r="L778" t="str">
        <f t="shared" si="24"/>
        <v>Insert into UFMT_FIELD (FORMAT_ID, FIELD_NO, F_MAC, F_KEY, F_MANDATORY, DESCRIPTION) Values ('85', '11', '0', '1', '1', 'System Trace Audit Number');</v>
      </c>
      <c r="M778" t="str">
        <f t="shared" si="25"/>
        <v>Update UFMT_FIELD SET F_MAC = '0', F_KEY = '1', F_MANDATORY = '1', DESCRIPTION = 'System Trace Audit Number' where FORMAT_ID = '85' AND FIELD_NO = '11';</v>
      </c>
    </row>
    <row r="779" spans="1:13" x14ac:dyDescent="0.35">
      <c r="A779" t="s">
        <v>220</v>
      </c>
      <c r="B779" t="s">
        <v>42</v>
      </c>
      <c r="C779" t="s">
        <v>13</v>
      </c>
      <c r="D779" t="s">
        <v>12</v>
      </c>
      <c r="E779" t="s">
        <v>12</v>
      </c>
      <c r="F779" s="2" t="s">
        <v>1490</v>
      </c>
      <c r="G779" s="2"/>
      <c r="I779" s="2"/>
      <c r="J779" t="str">
        <f>VLOOKUP(A779,UFMT_FORMAT!$A:$C,3,FALSE)</f>
        <v>TPB CBS Format Message Notification 1230</v>
      </c>
      <c r="K779" s="2" t="s">
        <v>7</v>
      </c>
      <c r="L779" t="str">
        <f t="shared" si="24"/>
        <v>Insert into UFMT_FIELD (FORMAT_ID, FIELD_NO, F_MAC, F_KEY, F_MANDATORY, DESCRIPTION) Values ('85', '12', '0', '1', '1', 'Date and time, local transaction');</v>
      </c>
      <c r="M779" t="str">
        <f t="shared" si="25"/>
        <v>Update UFMT_FIELD SET F_MAC = '0', F_KEY = '1', F_MANDATORY = '1', DESCRIPTION = 'Date and time, local transaction' where FORMAT_ID = '85' AND FIELD_NO = '12';</v>
      </c>
    </row>
    <row r="780" spans="1:13" x14ac:dyDescent="0.35">
      <c r="A780" t="s">
        <v>220</v>
      </c>
      <c r="B780" t="s">
        <v>56</v>
      </c>
      <c r="C780" t="s">
        <v>13</v>
      </c>
      <c r="D780" t="s">
        <v>13</v>
      </c>
      <c r="E780" t="s">
        <v>13</v>
      </c>
      <c r="F780" s="2" t="s">
        <v>1490</v>
      </c>
      <c r="G780" s="2"/>
      <c r="I780" s="2"/>
      <c r="J780" t="str">
        <f>VLOOKUP(A780,UFMT_FORMAT!$A:$C,3,FALSE)</f>
        <v>TPB CBS Format Message Notification 1230</v>
      </c>
      <c r="K780" s="2" t="s">
        <v>7</v>
      </c>
      <c r="L780" t="str">
        <f t="shared" si="24"/>
        <v>Insert into UFMT_FIELD (FORMAT_ID, FIELD_NO, F_MAC, F_KEY, F_MANDATORY, DESCRIPTION) Values ('85', '17', '0', '0', '0', 'Date and time, local transaction');</v>
      </c>
      <c r="M780" t="str">
        <f t="shared" si="25"/>
        <v>Update UFMT_FIELD SET F_MAC = '0', F_KEY = '0', F_MANDATORY = '0', DESCRIPTION = 'Date and time, local transaction' where FORMAT_ID = '85' AND FIELD_NO = '17';</v>
      </c>
    </row>
    <row r="781" spans="1:13" x14ac:dyDescent="0.35">
      <c r="A781" t="s">
        <v>220</v>
      </c>
      <c r="B781" t="s">
        <v>77</v>
      </c>
      <c r="C781" t="s">
        <v>13</v>
      </c>
      <c r="D781" t="s">
        <v>13</v>
      </c>
      <c r="E781" t="s">
        <v>13</v>
      </c>
      <c r="F781" s="2" t="s">
        <v>1491</v>
      </c>
      <c r="G781" s="2"/>
      <c r="I781" s="2"/>
      <c r="J781" t="str">
        <f>VLOOKUP(A781,UFMT_FORMAT!$A:$C,3,FALSE)</f>
        <v>TPB CBS Format Message Notification 1230</v>
      </c>
      <c r="K781" s="2" t="s">
        <v>7</v>
      </c>
      <c r="L781" t="str">
        <f t="shared" si="24"/>
        <v>Insert into UFMT_FIELD (FORMAT_ID, FIELD_NO, F_MAC, F_KEY, F_MANDATORY, DESCRIPTION) Values ('85', '24', '0', '0', '0', 'Function code');</v>
      </c>
      <c r="M781" t="str">
        <f t="shared" si="25"/>
        <v>Update UFMT_FIELD SET F_MAC = '0', F_KEY = '0', F_MANDATORY = '0', DESCRIPTION = 'Function code' where FORMAT_ID = '85' AND FIELD_NO = '24';</v>
      </c>
    </row>
    <row r="782" spans="1:13" x14ac:dyDescent="0.35">
      <c r="A782" t="s">
        <v>220</v>
      </c>
      <c r="B782" t="s">
        <v>98</v>
      </c>
      <c r="C782" t="s">
        <v>13</v>
      </c>
      <c r="D782" t="s">
        <v>13</v>
      </c>
      <c r="E782" t="s">
        <v>12</v>
      </c>
      <c r="F782" s="2" t="s">
        <v>1492</v>
      </c>
      <c r="G782" s="2"/>
      <c r="I782" s="2"/>
      <c r="J782" t="str">
        <f>VLOOKUP(A782,UFMT_FORMAT!$A:$C,3,FALSE)</f>
        <v>TPB CBS Format Message Notification 1230</v>
      </c>
      <c r="K782" s="2" t="s">
        <v>7</v>
      </c>
      <c r="L782" t="str">
        <f t="shared" si="24"/>
        <v>Insert into UFMT_FIELD (FORMAT_ID, FIELD_NO, F_MAC, F_KEY, F_MANDATORY, DESCRIPTION) Values ('85', '32', '0', '0', '1', 'Acquirer institution ID');</v>
      </c>
      <c r="M782" t="str">
        <f t="shared" si="25"/>
        <v>Update UFMT_FIELD SET F_MAC = '0', F_KEY = '0', F_MANDATORY = '1', DESCRIPTION = 'Acquirer institution ID' where FORMAT_ID = '85' AND FIELD_NO = '32';</v>
      </c>
    </row>
    <row r="783" spans="1:13" x14ac:dyDescent="0.35">
      <c r="A783" t="s">
        <v>220</v>
      </c>
      <c r="B783" t="s">
        <v>101</v>
      </c>
      <c r="C783" t="s">
        <v>13</v>
      </c>
      <c r="D783" t="s">
        <v>13</v>
      </c>
      <c r="E783" t="s">
        <v>13</v>
      </c>
      <c r="F783" s="2" t="s">
        <v>1493</v>
      </c>
      <c r="G783" s="2"/>
      <c r="I783" s="2"/>
      <c r="J783" t="str">
        <f>VLOOKUP(A783,UFMT_FORMAT!$A:$C,3,FALSE)</f>
        <v>TPB CBS Format Message Notification 1230</v>
      </c>
      <c r="K783" s="2" t="s">
        <v>7</v>
      </c>
      <c r="L783" t="str">
        <f t="shared" si="24"/>
        <v>Insert into UFMT_FIELD (FORMAT_ID, FIELD_NO, F_MAC, F_KEY, F_MANDATORY, DESCRIPTION) Values ('85', '33', '0', '0', '0', 'Forwarding institution ID');</v>
      </c>
      <c r="M783" t="str">
        <f t="shared" si="25"/>
        <v>Update UFMT_FIELD SET F_MAC = '0', F_KEY = '0', F_MANDATORY = '0', DESCRIPTION = 'Forwarding institution ID' where FORMAT_ID = '85' AND FIELD_NO = '33';</v>
      </c>
    </row>
    <row r="784" spans="1:13" x14ac:dyDescent="0.35">
      <c r="A784" t="s">
        <v>220</v>
      </c>
      <c r="B784" t="s">
        <v>93</v>
      </c>
      <c r="C784" t="s">
        <v>13</v>
      </c>
      <c r="D784" t="s">
        <v>13</v>
      </c>
      <c r="E784" t="s">
        <v>13</v>
      </c>
      <c r="F784" s="2" t="s">
        <v>1494</v>
      </c>
      <c r="G784" s="2"/>
      <c r="I784" s="2"/>
      <c r="J784" t="str">
        <f>VLOOKUP(A784,UFMT_FORMAT!$A:$C,3,FALSE)</f>
        <v>TPB CBS Format Message Notification 1230</v>
      </c>
      <c r="K784" s="2" t="s">
        <v>7</v>
      </c>
      <c r="L784" t="str">
        <f t="shared" si="24"/>
        <v>Insert into UFMT_FIELD (FORMAT_ID, FIELD_NO, F_MAC, F_KEY, F_MANDATORY, DESCRIPTION) Values ('85', '35', '0', '0', '0', 'Track 2 data');</v>
      </c>
      <c r="M784" t="str">
        <f t="shared" si="25"/>
        <v>Update UFMT_FIELD SET F_MAC = '0', F_KEY = '0', F_MANDATORY = '0', DESCRIPTION = 'Track 2 data' where FORMAT_ID = '85' AND FIELD_NO = '35';</v>
      </c>
    </row>
    <row r="785" spans="1:13" x14ac:dyDescent="0.35">
      <c r="A785" t="s">
        <v>220</v>
      </c>
      <c r="B785" t="s">
        <v>99</v>
      </c>
      <c r="C785" t="s">
        <v>13</v>
      </c>
      <c r="D785" t="s">
        <v>13</v>
      </c>
      <c r="E785" t="s">
        <v>13</v>
      </c>
      <c r="F785" s="2" t="s">
        <v>1495</v>
      </c>
      <c r="G785" s="2"/>
      <c r="I785" s="2"/>
      <c r="J785" t="str">
        <f>VLOOKUP(A785,UFMT_FORMAT!$A:$C,3,FALSE)</f>
        <v>TPB CBS Format Message Notification 1230</v>
      </c>
      <c r="K785" s="2" t="s">
        <v>7</v>
      </c>
      <c r="L785" t="str">
        <f t="shared" si="24"/>
        <v>Insert into UFMT_FIELD (FORMAT_ID, FIELD_NO, F_MAC, F_KEY, F_MANDATORY, DESCRIPTION) Values ('85', '37', '0', '0', '0', 'Retrival reference number');</v>
      </c>
      <c r="M785" t="str">
        <f t="shared" si="25"/>
        <v>Update UFMT_FIELD SET F_MAC = '0', F_KEY = '0', F_MANDATORY = '0', DESCRIPTION = 'Retrival reference number' where FORMAT_ID = '85' AND FIELD_NO = '37';</v>
      </c>
    </row>
    <row r="786" spans="1:13" x14ac:dyDescent="0.35">
      <c r="A786" t="s">
        <v>220</v>
      </c>
      <c r="B786" t="s">
        <v>113</v>
      </c>
      <c r="C786" t="s">
        <v>13</v>
      </c>
      <c r="D786" t="s">
        <v>13</v>
      </c>
      <c r="E786" t="s">
        <v>13</v>
      </c>
      <c r="F786" s="2" t="s">
        <v>1496</v>
      </c>
      <c r="G786" s="2"/>
      <c r="I786" s="2"/>
      <c r="J786" t="str">
        <f>VLOOKUP(A786,UFMT_FORMAT!$A:$C,3,FALSE)</f>
        <v>TPB CBS Format Message Notification 1230</v>
      </c>
      <c r="K786" s="2" t="s">
        <v>7</v>
      </c>
      <c r="L786" t="str">
        <f t="shared" si="24"/>
        <v>Insert into UFMT_FIELD (FORMAT_ID, FIELD_NO, F_MAC, F_KEY, F_MANDATORY, DESCRIPTION) Values ('85', '38', '0', '0', '0', 'Authorization Identification Response');</v>
      </c>
      <c r="M786" t="str">
        <f t="shared" si="25"/>
        <v>Update UFMT_FIELD SET F_MAC = '0', F_KEY = '0', F_MANDATORY = '0', DESCRIPTION = 'Authorization Identification Response' where FORMAT_ID = '85' AND FIELD_NO = '38';</v>
      </c>
    </row>
    <row r="787" spans="1:13" x14ac:dyDescent="0.35">
      <c r="A787" t="s">
        <v>220</v>
      </c>
      <c r="B787" t="s">
        <v>102</v>
      </c>
      <c r="C787" t="s">
        <v>13</v>
      </c>
      <c r="D787" t="s">
        <v>13</v>
      </c>
      <c r="E787" t="s">
        <v>12</v>
      </c>
      <c r="F787" s="2" t="s">
        <v>1497</v>
      </c>
      <c r="G787" s="2"/>
      <c r="I787" s="2"/>
      <c r="J787" t="str">
        <f>VLOOKUP(A787,UFMT_FORMAT!$A:$C,3,FALSE)</f>
        <v>TPB CBS Format Message Notification 1230</v>
      </c>
      <c r="K787" s="2" t="s">
        <v>7</v>
      </c>
      <c r="L787" t="str">
        <f t="shared" si="24"/>
        <v>Insert into UFMT_FIELD (FORMAT_ID, FIELD_NO, F_MAC, F_KEY, F_MANDATORY, DESCRIPTION) Values ('85', '39', '0', '0', '1', 'Response code');</v>
      </c>
      <c r="M787" t="str">
        <f t="shared" si="25"/>
        <v>Update UFMT_FIELD SET F_MAC = '0', F_KEY = '0', F_MANDATORY = '1', DESCRIPTION = 'Response code' where FORMAT_ID = '85' AND FIELD_NO = '39';</v>
      </c>
    </row>
    <row r="788" spans="1:13" x14ac:dyDescent="0.35">
      <c r="A788" t="s">
        <v>220</v>
      </c>
      <c r="B788" t="s">
        <v>119</v>
      </c>
      <c r="C788" t="s">
        <v>13</v>
      </c>
      <c r="D788" t="s">
        <v>13</v>
      </c>
      <c r="E788" t="s">
        <v>12</v>
      </c>
      <c r="F788" s="2" t="s">
        <v>1498</v>
      </c>
      <c r="G788" s="2"/>
      <c r="I788" s="2"/>
      <c r="J788" t="str">
        <f>VLOOKUP(A788,UFMT_FORMAT!$A:$C,3,FALSE)</f>
        <v>TPB CBS Format Message Notification 1230</v>
      </c>
      <c r="K788" s="2" t="s">
        <v>7</v>
      </c>
      <c r="L788" t="str">
        <f t="shared" si="24"/>
        <v>Insert into UFMT_FIELD (FORMAT_ID, FIELD_NO, F_MAC, F_KEY, F_MANDATORY, DESCRIPTION) Values ('85', '41', '0', '0', '1', 'Card acceptor treminal ID');</v>
      </c>
      <c r="M788" t="str">
        <f t="shared" si="25"/>
        <v>Update UFMT_FIELD SET F_MAC = '0', F_KEY = '0', F_MANDATORY = '1', DESCRIPTION = 'Card acceptor treminal ID' where FORMAT_ID = '85' AND FIELD_NO = '41';</v>
      </c>
    </row>
    <row r="789" spans="1:13" x14ac:dyDescent="0.35">
      <c r="A789" t="s">
        <v>220</v>
      </c>
      <c r="B789" t="s">
        <v>122</v>
      </c>
      <c r="C789" t="s">
        <v>13</v>
      </c>
      <c r="D789" t="s">
        <v>13</v>
      </c>
      <c r="E789" t="s">
        <v>13</v>
      </c>
      <c r="F789" s="2" t="s">
        <v>1499</v>
      </c>
      <c r="G789" s="2"/>
      <c r="I789" s="2"/>
      <c r="J789" t="str">
        <f>VLOOKUP(A789,UFMT_FORMAT!$A:$C,3,FALSE)</f>
        <v>TPB CBS Format Message Notification 1230</v>
      </c>
      <c r="K789" s="2" t="s">
        <v>7</v>
      </c>
      <c r="L789" t="str">
        <f t="shared" si="24"/>
        <v>Insert into UFMT_FIELD (FORMAT_ID, FIELD_NO, F_MAC, F_KEY, F_MANDATORY, DESCRIPTION) Values ('85', '42', '0', '0', '0', 'Card acceptor ID');</v>
      </c>
      <c r="M789" t="str">
        <f t="shared" si="25"/>
        <v>Update UFMT_FIELD SET F_MAC = '0', F_KEY = '0', F_MANDATORY = '0', DESCRIPTION = 'Card acceptor ID' where FORMAT_ID = '85' AND FIELD_NO = '42';</v>
      </c>
    </row>
    <row r="790" spans="1:13" x14ac:dyDescent="0.35">
      <c r="A790" t="s">
        <v>220</v>
      </c>
      <c r="B790" t="s">
        <v>125</v>
      </c>
      <c r="C790" t="s">
        <v>13</v>
      </c>
      <c r="D790" t="s">
        <v>13</v>
      </c>
      <c r="E790" t="s">
        <v>13</v>
      </c>
      <c r="F790" s="2" t="s">
        <v>1500</v>
      </c>
      <c r="G790" s="2"/>
      <c r="I790" s="2"/>
      <c r="J790" t="str">
        <f>VLOOKUP(A790,UFMT_FORMAT!$A:$C,3,FALSE)</f>
        <v>TPB CBS Format Message Notification 1230</v>
      </c>
      <c r="K790" s="2" t="s">
        <v>7</v>
      </c>
      <c r="L790" t="str">
        <f t="shared" si="24"/>
        <v>Insert into UFMT_FIELD (FORMAT_ID, FIELD_NO, F_MAC, F_KEY, F_MANDATORY, DESCRIPTION) Values ('85', '43', '0', '0', '0', 'Card acceptor name/location');</v>
      </c>
      <c r="M790" t="str">
        <f t="shared" si="25"/>
        <v>Update UFMT_FIELD SET F_MAC = '0', F_KEY = '0', F_MANDATORY = '0', DESCRIPTION = 'Card acceptor name/location' where FORMAT_ID = '85' AND FIELD_NO = '43';</v>
      </c>
    </row>
    <row r="791" spans="1:13" x14ac:dyDescent="0.35">
      <c r="A791" t="s">
        <v>220</v>
      </c>
      <c r="B791" t="s">
        <v>45</v>
      </c>
      <c r="C791" t="s">
        <v>13</v>
      </c>
      <c r="D791" t="s">
        <v>13</v>
      </c>
      <c r="E791" t="s">
        <v>13</v>
      </c>
      <c r="F791" s="2" t="s">
        <v>1501</v>
      </c>
      <c r="G791" s="2"/>
      <c r="I791" s="2"/>
      <c r="J791" t="str">
        <f>VLOOKUP(A791,UFMT_FORMAT!$A:$C,3,FALSE)</f>
        <v>TPB CBS Format Message Notification 1230</v>
      </c>
      <c r="K791" s="2" t="s">
        <v>7</v>
      </c>
      <c r="L791" t="str">
        <f t="shared" si="24"/>
        <v>Insert into UFMT_FIELD (FORMAT_ID, FIELD_NO, F_MAC, F_KEY, F_MANDATORY, DESCRIPTION) Values ('85', '46', '0', '0', '0', 'Fee, amount');</v>
      </c>
      <c r="M791" t="str">
        <f t="shared" si="25"/>
        <v>Update UFMT_FIELD SET F_MAC = '0', F_KEY = '0', F_MANDATORY = '0', DESCRIPTION = 'Fee, amount' where FORMAT_ID = '85' AND FIELD_NO = '46';</v>
      </c>
    </row>
    <row r="792" spans="1:13" x14ac:dyDescent="0.35">
      <c r="A792" t="s">
        <v>220</v>
      </c>
      <c r="B792" t="s">
        <v>136</v>
      </c>
      <c r="C792" t="s">
        <v>13</v>
      </c>
      <c r="D792" t="s">
        <v>13</v>
      </c>
      <c r="E792" t="s">
        <v>13</v>
      </c>
      <c r="F792" s="2" t="s">
        <v>1502</v>
      </c>
      <c r="G792" s="2"/>
      <c r="I792" s="2"/>
      <c r="J792" t="str">
        <f>VLOOKUP(A792,UFMT_FORMAT!$A:$C,3,FALSE)</f>
        <v>TPB CBS Format Message Notification 1230</v>
      </c>
      <c r="K792" s="2" t="s">
        <v>7</v>
      </c>
      <c r="L792" t="str">
        <f t="shared" si="24"/>
        <v>Insert into UFMT_FIELD (FORMAT_ID, FIELD_NO, F_MAC, F_KEY, F_MANDATORY, DESCRIPTION) Values ('85', '48', '0', '0', '0', 'Additional data');</v>
      </c>
      <c r="M792" t="str">
        <f t="shared" si="25"/>
        <v>Update UFMT_FIELD SET F_MAC = '0', F_KEY = '0', F_MANDATORY = '0', DESCRIPTION = 'Additional data' where FORMAT_ID = '85' AND FIELD_NO = '48';</v>
      </c>
    </row>
    <row r="793" spans="1:13" x14ac:dyDescent="0.35">
      <c r="A793" t="s">
        <v>220</v>
      </c>
      <c r="B793" t="s">
        <v>138</v>
      </c>
      <c r="C793" t="s">
        <v>13</v>
      </c>
      <c r="D793" t="s">
        <v>13</v>
      </c>
      <c r="E793" t="s">
        <v>12</v>
      </c>
      <c r="F793" s="2" t="s">
        <v>1503</v>
      </c>
      <c r="G793" s="2"/>
      <c r="I793" s="2"/>
      <c r="J793" t="str">
        <f>VLOOKUP(A793,UFMT_FORMAT!$A:$C,3,FALSE)</f>
        <v>TPB CBS Format Message Notification 1230</v>
      </c>
      <c r="K793" s="2" t="s">
        <v>7</v>
      </c>
      <c r="L793" t="str">
        <f t="shared" si="24"/>
        <v>Insert into UFMT_FIELD (FORMAT_ID, FIELD_NO, F_MAC, F_KEY, F_MANDATORY, DESCRIPTION) Values ('85', '49', '0', '0', '1', 'Currency code, transaction');</v>
      </c>
      <c r="M793" t="str">
        <f t="shared" si="25"/>
        <v>Update UFMT_FIELD SET F_MAC = '0', F_KEY = '0', F_MANDATORY = '1', DESCRIPTION = 'Currency code, transaction' where FORMAT_ID = '85' AND FIELD_NO = '49';</v>
      </c>
    </row>
    <row r="794" spans="1:13" x14ac:dyDescent="0.35">
      <c r="A794" t="s">
        <v>220</v>
      </c>
      <c r="B794" t="s">
        <v>80</v>
      </c>
      <c r="C794" t="s">
        <v>13</v>
      </c>
      <c r="D794" t="s">
        <v>13</v>
      </c>
      <c r="E794" t="s">
        <v>13</v>
      </c>
      <c r="F794" s="2" t="s">
        <v>1504</v>
      </c>
      <c r="G794" s="2"/>
      <c r="I794" s="2"/>
      <c r="J794" t="str">
        <f>VLOOKUP(A794,UFMT_FORMAT!$A:$C,3,FALSE)</f>
        <v>TPB CBS Format Message Notification 1230</v>
      </c>
      <c r="K794" s="2" t="s">
        <v>7</v>
      </c>
      <c r="L794" t="str">
        <f t="shared" si="24"/>
        <v>Insert into UFMT_FIELD (FORMAT_ID, FIELD_NO, F_MAC, F_KEY, F_MANDATORY, DESCRIPTION) Values ('85', '50', '0', '0', '0', 'Currency code, reconcilliation');</v>
      </c>
      <c r="M794" t="str">
        <f t="shared" si="25"/>
        <v>Update UFMT_FIELD SET F_MAC = '0', F_KEY = '0', F_MANDATORY = '0', DESCRIPTION = 'Currency code, reconcilliation' where FORMAT_ID = '85' AND FIELD_NO = '50';</v>
      </c>
    </row>
    <row r="795" spans="1:13" x14ac:dyDescent="0.35">
      <c r="A795" t="s">
        <v>220</v>
      </c>
      <c r="B795" t="s">
        <v>142</v>
      </c>
      <c r="C795" t="s">
        <v>13</v>
      </c>
      <c r="D795" t="s">
        <v>13</v>
      </c>
      <c r="E795" t="s">
        <v>13</v>
      </c>
      <c r="F795" s="2" t="s">
        <v>1514</v>
      </c>
      <c r="G795" s="2"/>
      <c r="I795" s="2"/>
      <c r="J795" t="str">
        <f>VLOOKUP(A795,UFMT_FORMAT!$A:$C,3,FALSE)</f>
        <v>TPB CBS Format Message Notification 1230</v>
      </c>
      <c r="K795" s="2" t="s">
        <v>7</v>
      </c>
      <c r="L795" t="str">
        <f t="shared" si="24"/>
        <v>Insert into UFMT_FIELD (FORMAT_ID, FIELD_NO, F_MAC, F_KEY, F_MANDATORY, DESCRIPTION) Values ('85', '51', '0', '0', '0', 'BIN Currency code, transaction');</v>
      </c>
      <c r="M795" t="str">
        <f t="shared" si="25"/>
        <v>Update UFMT_FIELD SET F_MAC = '0', F_KEY = '0', F_MANDATORY = '0', DESCRIPTION = 'BIN Currency code, transaction' where FORMAT_ID = '85' AND FIELD_NO = '51';</v>
      </c>
    </row>
    <row r="796" spans="1:13" x14ac:dyDescent="0.35">
      <c r="A796" t="s">
        <v>220</v>
      </c>
      <c r="B796" t="s">
        <v>270</v>
      </c>
      <c r="C796" t="s">
        <v>13</v>
      </c>
      <c r="D796" t="s">
        <v>13</v>
      </c>
      <c r="E796" t="s">
        <v>13</v>
      </c>
      <c r="F796" s="2" t="s">
        <v>1506</v>
      </c>
      <c r="G796" s="2"/>
      <c r="I796" s="2"/>
      <c r="J796" t="str">
        <f>VLOOKUP(A796,UFMT_FORMAT!$A:$C,3,FALSE)</f>
        <v>TPB CBS Format Message Notification 1230</v>
      </c>
      <c r="K796" s="2" t="s">
        <v>7</v>
      </c>
      <c r="L796" t="str">
        <f t="shared" si="24"/>
        <v>Insert into UFMT_FIELD (FORMAT_ID, FIELD_NO, F_MAC, F_KEY, F_MANDATORY, DESCRIPTION) Values ('85', '102', '0', '0', '0', 'Account identification 1');</v>
      </c>
      <c r="M796" t="str">
        <f t="shared" si="25"/>
        <v>Update UFMT_FIELD SET F_MAC = '0', F_KEY = '0', F_MANDATORY = '0', DESCRIPTION = 'Account identification 1' where FORMAT_ID = '85' AND FIELD_NO = '102';</v>
      </c>
    </row>
    <row r="797" spans="1:13" x14ac:dyDescent="0.35">
      <c r="A797" t="s">
        <v>220</v>
      </c>
      <c r="B797" t="s">
        <v>778</v>
      </c>
      <c r="C797" t="s">
        <v>13</v>
      </c>
      <c r="D797" t="s">
        <v>13</v>
      </c>
      <c r="E797" t="s">
        <v>13</v>
      </c>
      <c r="F797" s="2" t="s">
        <v>1507</v>
      </c>
      <c r="G797" s="2"/>
      <c r="I797" s="2"/>
      <c r="J797" t="str">
        <f>VLOOKUP(A797,UFMT_FORMAT!$A:$C,3,FALSE)</f>
        <v>TPB CBS Format Message Notification 1230</v>
      </c>
      <c r="K797" s="2" t="s">
        <v>7</v>
      </c>
      <c r="L797" t="str">
        <f t="shared" si="24"/>
        <v>Insert into UFMT_FIELD (FORMAT_ID, FIELD_NO, F_MAC, F_KEY, F_MANDATORY, DESCRIPTION) Values ('85', '103', '0', '0', '0', 'Account identification 2');</v>
      </c>
      <c r="M797" t="str">
        <f t="shared" si="25"/>
        <v>Update UFMT_FIELD SET F_MAC = '0', F_KEY = '0', F_MANDATORY = '0', DESCRIPTION = 'Account identification 2' where FORMAT_ID = '85' AND FIELD_NO = '103';</v>
      </c>
    </row>
    <row r="798" spans="1:13" x14ac:dyDescent="0.35">
      <c r="A798" t="s">
        <v>220</v>
      </c>
      <c r="B798" t="s">
        <v>143</v>
      </c>
      <c r="C798" t="s">
        <v>13</v>
      </c>
      <c r="D798" t="s">
        <v>13</v>
      </c>
      <c r="E798" t="s">
        <v>13</v>
      </c>
      <c r="F798" s="2" t="s">
        <v>1508</v>
      </c>
      <c r="G798" s="2"/>
      <c r="I798" s="2"/>
      <c r="J798" t="str">
        <f>VLOOKUP(A798,UFMT_FORMAT!$A:$C,3,FALSE)</f>
        <v>TPB CBS Format Message Notification 1230</v>
      </c>
      <c r="K798" s="2" t="s">
        <v>7</v>
      </c>
      <c r="L798" t="str">
        <f t="shared" si="24"/>
        <v>Insert into UFMT_FIELD (FORMAT_ID, FIELD_NO, F_MAC, F_KEY, F_MANDATORY, DESCRIPTION) Values ('85', '123', '0', '0', '0', 'Channel ID');</v>
      </c>
      <c r="M798" t="str">
        <f t="shared" si="25"/>
        <v>Update UFMT_FIELD SET F_MAC = '0', F_KEY = '0', F_MANDATORY = '0', DESCRIPTION = 'Channel ID' where FORMAT_ID = '85' AND FIELD_NO = '123';</v>
      </c>
    </row>
    <row r="799" spans="1:13" x14ac:dyDescent="0.35">
      <c r="A799" t="s">
        <v>220</v>
      </c>
      <c r="B799" t="s">
        <v>810</v>
      </c>
      <c r="C799" t="s">
        <v>13</v>
      </c>
      <c r="D799" t="s">
        <v>13</v>
      </c>
      <c r="E799" t="s">
        <v>13</v>
      </c>
      <c r="F799" s="2" t="s">
        <v>1509</v>
      </c>
      <c r="G799" s="2"/>
      <c r="I799" s="2"/>
      <c r="J799" t="str">
        <f>VLOOKUP(A799,UFMT_FORMAT!$A:$C,3,FALSE)</f>
        <v>TPB CBS Format Message Notification 1230</v>
      </c>
      <c r="K799" s="2" t="s">
        <v>7</v>
      </c>
      <c r="L799" t="str">
        <f t="shared" si="24"/>
        <v>Insert into UFMT_FIELD (FORMAT_ID, FIELD_NO, F_MAC, F_KEY, F_MANDATORY, DESCRIPTION) Values ('85', '124', '0', '0', '0', 'Terminal type');</v>
      </c>
      <c r="M799" t="str">
        <f t="shared" si="25"/>
        <v>Update UFMT_FIELD SET F_MAC = '0', F_KEY = '0', F_MANDATORY = '0', DESCRIPTION = 'Terminal type' where FORMAT_ID = '85' AND FIELD_NO = '124';</v>
      </c>
    </row>
    <row r="800" spans="1:13" x14ac:dyDescent="0.35">
      <c r="A800" t="s">
        <v>220</v>
      </c>
      <c r="B800" t="s">
        <v>813</v>
      </c>
      <c r="C800" t="s">
        <v>13</v>
      </c>
      <c r="D800" t="s">
        <v>13</v>
      </c>
      <c r="E800" t="s">
        <v>12</v>
      </c>
      <c r="F800" s="2" t="s">
        <v>1511</v>
      </c>
      <c r="G800" s="2"/>
      <c r="I800" s="2"/>
      <c r="J800" t="str">
        <f>VLOOKUP(A800,UFMT_FORMAT!$A:$C,3,FALSE)</f>
        <v>TPB CBS Format Message Notification 1230</v>
      </c>
      <c r="K800" s="2" t="s">
        <v>7</v>
      </c>
      <c r="L800" t="str">
        <f t="shared" si="24"/>
        <v>Insert into UFMT_FIELD (FORMAT_ID, FIELD_NO, F_MAC, F_KEY, F_MANDATORY, DESCRIPTION) Values ('85', '126', '0', '0', '1', 'Private field');</v>
      </c>
      <c r="M800" t="str">
        <f t="shared" si="25"/>
        <v>Update UFMT_FIELD SET F_MAC = '0', F_KEY = '0', F_MANDATORY = '1', DESCRIPTION = 'Private field' where FORMAT_ID = '85' AND FIELD_NO = '126';</v>
      </c>
    </row>
    <row r="801" spans="1:13" x14ac:dyDescent="0.35">
      <c r="A801" t="s">
        <v>223</v>
      </c>
      <c r="B801" t="s">
        <v>15</v>
      </c>
      <c r="C801" t="s">
        <v>13</v>
      </c>
      <c r="D801" t="s">
        <v>12</v>
      </c>
      <c r="E801" t="s">
        <v>12</v>
      </c>
      <c r="F801" s="2" t="s">
        <v>1484</v>
      </c>
      <c r="G801" s="2"/>
      <c r="I801" s="2"/>
      <c r="J801" t="str">
        <f>VLOOKUP(A801,UFMT_FORMAT!$A:$C,3,FALSE)</f>
        <v>TPB CBS Format Message Notification Rvrsl for 1220</v>
      </c>
      <c r="K801" s="2" t="s">
        <v>7</v>
      </c>
      <c r="L801" t="str">
        <f t="shared" si="24"/>
        <v>Insert into UFMT_FIELD (FORMAT_ID, FIELD_NO, F_MAC, F_KEY, F_MANDATORY, DESCRIPTION) Values ('86', '2', '0', '1', '1', 'PAN');</v>
      </c>
      <c r="M801" t="str">
        <f t="shared" si="25"/>
        <v>Update UFMT_FIELD SET F_MAC = '0', F_KEY = '1', F_MANDATORY = '1', DESCRIPTION = 'PAN' where FORMAT_ID = '86' AND FIELD_NO = '2';</v>
      </c>
    </row>
    <row r="802" spans="1:13" x14ac:dyDescent="0.35">
      <c r="A802" t="s">
        <v>223</v>
      </c>
      <c r="B802" t="s">
        <v>17</v>
      </c>
      <c r="C802" t="s">
        <v>13</v>
      </c>
      <c r="D802" t="s">
        <v>13</v>
      </c>
      <c r="E802" t="s">
        <v>12</v>
      </c>
      <c r="F802" s="2" t="s">
        <v>1485</v>
      </c>
      <c r="G802" s="2"/>
      <c r="I802" s="2"/>
      <c r="J802" t="str">
        <f>VLOOKUP(A802,UFMT_FORMAT!$A:$C,3,FALSE)</f>
        <v>TPB CBS Format Message Notification Rvrsl for 1220</v>
      </c>
      <c r="K802" s="2" t="s">
        <v>7</v>
      </c>
      <c r="L802" t="str">
        <f t="shared" si="24"/>
        <v>Insert into UFMT_FIELD (FORMAT_ID, FIELD_NO, F_MAC, F_KEY, F_MANDATORY, DESCRIPTION) Values ('86', '3', '0', '0', '1', 'Processing Code');</v>
      </c>
      <c r="M802" t="str">
        <f t="shared" si="25"/>
        <v>Update UFMT_FIELD SET F_MAC = '0', F_KEY = '0', F_MANDATORY = '1', DESCRIPTION = 'Processing Code' where FORMAT_ID = '86' AND FIELD_NO = '3';</v>
      </c>
    </row>
    <row r="803" spans="1:13" x14ac:dyDescent="0.35">
      <c r="A803" t="s">
        <v>223</v>
      </c>
      <c r="B803" t="s">
        <v>20</v>
      </c>
      <c r="C803" t="s">
        <v>13</v>
      </c>
      <c r="D803" t="s">
        <v>13</v>
      </c>
      <c r="E803" t="s">
        <v>12</v>
      </c>
      <c r="F803" s="2" t="s">
        <v>1486</v>
      </c>
      <c r="G803" s="2"/>
      <c r="I803" s="2"/>
      <c r="J803" t="str">
        <f>VLOOKUP(A803,UFMT_FORMAT!$A:$C,3,FALSE)</f>
        <v>TPB CBS Format Message Notification Rvrsl for 1220</v>
      </c>
      <c r="K803" s="2" t="s">
        <v>7</v>
      </c>
      <c r="L803" t="str">
        <f t="shared" si="24"/>
        <v>Insert into UFMT_FIELD (FORMAT_ID, FIELD_NO, F_MAC, F_KEY, F_MANDATORY, DESCRIPTION) Values ('86', '4', '0', '0', '1', 'Request Amount');</v>
      </c>
      <c r="M803" t="str">
        <f t="shared" si="25"/>
        <v>Update UFMT_FIELD SET F_MAC = '0', F_KEY = '0', F_MANDATORY = '1', DESCRIPTION = 'Request Amount' where FORMAT_ID = '86' AND FIELD_NO = '4';</v>
      </c>
    </row>
    <row r="804" spans="1:13" x14ac:dyDescent="0.35">
      <c r="A804" t="s">
        <v>223</v>
      </c>
      <c r="B804" t="s">
        <v>23</v>
      </c>
      <c r="C804" t="s">
        <v>13</v>
      </c>
      <c r="D804" t="s">
        <v>13</v>
      </c>
      <c r="E804" t="s">
        <v>13</v>
      </c>
      <c r="F804" s="2" t="s">
        <v>1486</v>
      </c>
      <c r="G804" s="2"/>
      <c r="I804" s="2"/>
      <c r="J804" t="str">
        <f>VLOOKUP(A804,UFMT_FORMAT!$A:$C,3,FALSE)</f>
        <v>TPB CBS Format Message Notification Rvrsl for 1220</v>
      </c>
      <c r="K804" s="2" t="s">
        <v>7</v>
      </c>
      <c r="L804" t="str">
        <f t="shared" si="24"/>
        <v>Insert into UFMT_FIELD (FORMAT_ID, FIELD_NO, F_MAC, F_KEY, F_MANDATORY, DESCRIPTION) Values ('86', '5', '0', '0', '0', 'Request Amount');</v>
      </c>
      <c r="M804" t="str">
        <f t="shared" si="25"/>
        <v>Update UFMT_FIELD SET F_MAC = '0', F_KEY = '0', F_MANDATORY = '0', DESCRIPTION = 'Request Amount' where FORMAT_ID = '86' AND FIELD_NO = '5';</v>
      </c>
    </row>
    <row r="805" spans="1:13" x14ac:dyDescent="0.35">
      <c r="A805" t="s">
        <v>223</v>
      </c>
      <c r="B805" t="s">
        <v>35</v>
      </c>
      <c r="C805" t="s">
        <v>13</v>
      </c>
      <c r="D805" t="s">
        <v>13</v>
      </c>
      <c r="E805" t="s">
        <v>13</v>
      </c>
      <c r="F805" s="2" t="s">
        <v>1488</v>
      </c>
      <c r="G805" s="2"/>
      <c r="I805" s="2"/>
      <c r="J805" t="str">
        <f>VLOOKUP(A805,UFMT_FORMAT!$A:$C,3,FALSE)</f>
        <v>TPB CBS Format Message Notification Rvrsl for 1220</v>
      </c>
      <c r="K805" s="2" t="s">
        <v>7</v>
      </c>
      <c r="L805" t="str">
        <f t="shared" si="24"/>
        <v>Insert into UFMT_FIELD (FORMAT_ID, FIELD_NO, F_MAC, F_KEY, F_MANDATORY, DESCRIPTION) Values ('86', '9', '0', '0', '0', 'Conversion rate, reconciliation');</v>
      </c>
      <c r="M805" t="str">
        <f t="shared" si="25"/>
        <v>Update UFMT_FIELD SET F_MAC = '0', F_KEY = '0', F_MANDATORY = '0', DESCRIPTION = 'Conversion rate, reconciliation' where FORMAT_ID = '86' AND FIELD_NO = '9';</v>
      </c>
    </row>
    <row r="806" spans="1:13" x14ac:dyDescent="0.35">
      <c r="A806" t="s">
        <v>223</v>
      </c>
      <c r="B806" t="s">
        <v>40</v>
      </c>
      <c r="C806" t="s">
        <v>13</v>
      </c>
      <c r="D806" t="s">
        <v>12</v>
      </c>
      <c r="E806" t="s">
        <v>12</v>
      </c>
      <c r="F806" s="2" t="s">
        <v>1489</v>
      </c>
      <c r="G806" s="2"/>
      <c r="I806" s="2"/>
      <c r="J806" t="str">
        <f>VLOOKUP(A806,UFMT_FORMAT!$A:$C,3,FALSE)</f>
        <v>TPB CBS Format Message Notification Rvrsl for 1220</v>
      </c>
      <c r="K806" s="2" t="s">
        <v>7</v>
      </c>
      <c r="L806" t="str">
        <f t="shared" si="24"/>
        <v>Insert into UFMT_FIELD (FORMAT_ID, FIELD_NO, F_MAC, F_KEY, F_MANDATORY, DESCRIPTION) Values ('86', '11', '0', '1', '1', 'System Trace Audit Number');</v>
      </c>
      <c r="M806" t="str">
        <f t="shared" si="25"/>
        <v>Update UFMT_FIELD SET F_MAC = '0', F_KEY = '1', F_MANDATORY = '1', DESCRIPTION = 'System Trace Audit Number' where FORMAT_ID = '86' AND FIELD_NO = '11';</v>
      </c>
    </row>
    <row r="807" spans="1:13" x14ac:dyDescent="0.35">
      <c r="A807" t="s">
        <v>223</v>
      </c>
      <c r="B807" t="s">
        <v>42</v>
      </c>
      <c r="C807" t="s">
        <v>13</v>
      </c>
      <c r="D807" t="s">
        <v>12</v>
      </c>
      <c r="E807" t="s">
        <v>12</v>
      </c>
      <c r="F807" s="2" t="s">
        <v>1490</v>
      </c>
      <c r="G807" s="2"/>
      <c r="I807" s="2"/>
      <c r="J807" t="str">
        <f>VLOOKUP(A807,UFMT_FORMAT!$A:$C,3,FALSE)</f>
        <v>TPB CBS Format Message Notification Rvrsl for 1220</v>
      </c>
      <c r="K807" s="2" t="s">
        <v>7</v>
      </c>
      <c r="L807" t="str">
        <f t="shared" si="24"/>
        <v>Insert into UFMT_FIELD (FORMAT_ID, FIELD_NO, F_MAC, F_KEY, F_MANDATORY, DESCRIPTION) Values ('86', '12', '0', '1', '1', 'Date and time, local transaction');</v>
      </c>
      <c r="M807" t="str">
        <f t="shared" si="25"/>
        <v>Update UFMT_FIELD SET F_MAC = '0', F_KEY = '1', F_MANDATORY = '1', DESCRIPTION = 'Date and time, local transaction' where FORMAT_ID = '86' AND FIELD_NO = '12';</v>
      </c>
    </row>
    <row r="808" spans="1:13" x14ac:dyDescent="0.35">
      <c r="A808" t="s">
        <v>223</v>
      </c>
      <c r="B808" t="s">
        <v>56</v>
      </c>
      <c r="C808" t="s">
        <v>13</v>
      </c>
      <c r="D808" t="s">
        <v>13</v>
      </c>
      <c r="E808" t="s">
        <v>12</v>
      </c>
      <c r="F808" s="2" t="s">
        <v>1490</v>
      </c>
      <c r="G808" s="2"/>
      <c r="I808" s="2"/>
      <c r="J808" t="str">
        <f>VLOOKUP(A808,UFMT_FORMAT!$A:$C,3,FALSE)</f>
        <v>TPB CBS Format Message Notification Rvrsl for 1220</v>
      </c>
      <c r="K808" s="2" t="s">
        <v>7</v>
      </c>
      <c r="L808" t="str">
        <f t="shared" si="24"/>
        <v>Insert into UFMT_FIELD (FORMAT_ID, FIELD_NO, F_MAC, F_KEY, F_MANDATORY, DESCRIPTION) Values ('86', '17', '0', '0', '1', 'Date and time, local transaction');</v>
      </c>
      <c r="M808" t="str">
        <f t="shared" si="25"/>
        <v>Update UFMT_FIELD SET F_MAC = '0', F_KEY = '0', F_MANDATORY = '1', DESCRIPTION = 'Date and time, local transaction' where FORMAT_ID = '86' AND FIELD_NO = '17';</v>
      </c>
    </row>
    <row r="809" spans="1:13" x14ac:dyDescent="0.35">
      <c r="A809" t="s">
        <v>223</v>
      </c>
      <c r="B809" t="s">
        <v>77</v>
      </c>
      <c r="C809" t="s">
        <v>13</v>
      </c>
      <c r="D809" t="s">
        <v>13</v>
      </c>
      <c r="E809" t="s">
        <v>12</v>
      </c>
      <c r="F809" s="2" t="s">
        <v>1491</v>
      </c>
      <c r="G809" s="2"/>
      <c r="I809" s="2"/>
      <c r="J809" t="str">
        <f>VLOOKUP(A809,UFMT_FORMAT!$A:$C,3,FALSE)</f>
        <v>TPB CBS Format Message Notification Rvrsl for 1220</v>
      </c>
      <c r="K809" s="2" t="s">
        <v>7</v>
      </c>
      <c r="L809" t="str">
        <f t="shared" si="24"/>
        <v>Insert into UFMT_FIELD (FORMAT_ID, FIELD_NO, F_MAC, F_KEY, F_MANDATORY, DESCRIPTION) Values ('86', '24', '0', '0', '1', 'Function code');</v>
      </c>
      <c r="M809" t="str">
        <f t="shared" si="25"/>
        <v>Update UFMT_FIELD SET F_MAC = '0', F_KEY = '0', F_MANDATORY = '1', DESCRIPTION = 'Function code' where FORMAT_ID = '86' AND FIELD_NO = '24';</v>
      </c>
    </row>
    <row r="810" spans="1:13" x14ac:dyDescent="0.35">
      <c r="A810" t="s">
        <v>223</v>
      </c>
      <c r="B810" t="s">
        <v>98</v>
      </c>
      <c r="C810" t="s">
        <v>13</v>
      </c>
      <c r="D810" t="s">
        <v>13</v>
      </c>
      <c r="E810" t="s">
        <v>12</v>
      </c>
      <c r="F810" s="2" t="s">
        <v>1492</v>
      </c>
      <c r="G810" s="2"/>
      <c r="I810" s="2"/>
      <c r="J810" t="str">
        <f>VLOOKUP(A810,UFMT_FORMAT!$A:$C,3,FALSE)</f>
        <v>TPB CBS Format Message Notification Rvrsl for 1220</v>
      </c>
      <c r="K810" s="2" t="s">
        <v>7</v>
      </c>
      <c r="L810" t="str">
        <f t="shared" si="24"/>
        <v>Insert into UFMT_FIELD (FORMAT_ID, FIELD_NO, F_MAC, F_KEY, F_MANDATORY, DESCRIPTION) Values ('86', '32', '0', '0', '1', 'Acquirer institution ID');</v>
      </c>
      <c r="M810" t="str">
        <f t="shared" si="25"/>
        <v>Update UFMT_FIELD SET F_MAC = '0', F_KEY = '0', F_MANDATORY = '1', DESCRIPTION = 'Acquirer institution ID' where FORMAT_ID = '86' AND FIELD_NO = '32';</v>
      </c>
    </row>
    <row r="811" spans="1:13" x14ac:dyDescent="0.35">
      <c r="A811" t="s">
        <v>223</v>
      </c>
      <c r="B811" t="s">
        <v>101</v>
      </c>
      <c r="C811" t="s">
        <v>13</v>
      </c>
      <c r="D811" t="s">
        <v>13</v>
      </c>
      <c r="E811" t="s">
        <v>13</v>
      </c>
      <c r="F811" s="2" t="s">
        <v>1493</v>
      </c>
      <c r="G811" s="2"/>
      <c r="I811" s="2"/>
      <c r="J811" t="str">
        <f>VLOOKUP(A811,UFMT_FORMAT!$A:$C,3,FALSE)</f>
        <v>TPB CBS Format Message Notification Rvrsl for 1220</v>
      </c>
      <c r="K811" s="2" t="s">
        <v>7</v>
      </c>
      <c r="L811" t="str">
        <f t="shared" si="24"/>
        <v>Insert into UFMT_FIELD (FORMAT_ID, FIELD_NO, F_MAC, F_KEY, F_MANDATORY, DESCRIPTION) Values ('86', '33', '0', '0', '0', 'Forwarding institution ID');</v>
      </c>
      <c r="M811" t="str">
        <f t="shared" si="25"/>
        <v>Update UFMT_FIELD SET F_MAC = '0', F_KEY = '0', F_MANDATORY = '0', DESCRIPTION = 'Forwarding institution ID' where FORMAT_ID = '86' AND FIELD_NO = '33';</v>
      </c>
    </row>
    <row r="812" spans="1:13" x14ac:dyDescent="0.35">
      <c r="A812" t="s">
        <v>223</v>
      </c>
      <c r="B812" t="s">
        <v>93</v>
      </c>
      <c r="C812" t="s">
        <v>13</v>
      </c>
      <c r="D812" t="s">
        <v>13</v>
      </c>
      <c r="E812" t="s">
        <v>13</v>
      </c>
      <c r="F812" s="2" t="s">
        <v>1494</v>
      </c>
      <c r="G812" s="2"/>
      <c r="I812" s="2"/>
      <c r="J812" t="str">
        <f>VLOOKUP(A812,UFMT_FORMAT!$A:$C,3,FALSE)</f>
        <v>TPB CBS Format Message Notification Rvrsl for 1220</v>
      </c>
      <c r="K812" s="2" t="s">
        <v>7</v>
      </c>
      <c r="L812" t="str">
        <f t="shared" si="24"/>
        <v>Insert into UFMT_FIELD (FORMAT_ID, FIELD_NO, F_MAC, F_KEY, F_MANDATORY, DESCRIPTION) Values ('86', '35', '0', '0', '0', 'Track 2 data');</v>
      </c>
      <c r="M812" t="str">
        <f t="shared" si="25"/>
        <v>Update UFMT_FIELD SET F_MAC = '0', F_KEY = '0', F_MANDATORY = '0', DESCRIPTION = 'Track 2 data' where FORMAT_ID = '86' AND FIELD_NO = '35';</v>
      </c>
    </row>
    <row r="813" spans="1:13" x14ac:dyDescent="0.35">
      <c r="A813" t="s">
        <v>223</v>
      </c>
      <c r="B813" t="s">
        <v>99</v>
      </c>
      <c r="C813" t="s">
        <v>13</v>
      </c>
      <c r="D813" t="s">
        <v>13</v>
      </c>
      <c r="E813" t="s">
        <v>13</v>
      </c>
      <c r="F813" s="2" t="s">
        <v>1495</v>
      </c>
      <c r="G813" s="2"/>
      <c r="I813" s="2"/>
      <c r="J813" t="str">
        <f>VLOOKUP(A813,UFMT_FORMAT!$A:$C,3,FALSE)</f>
        <v>TPB CBS Format Message Notification Rvrsl for 1220</v>
      </c>
      <c r="K813" s="2" t="s">
        <v>7</v>
      </c>
      <c r="L813" t="str">
        <f t="shared" si="24"/>
        <v>Insert into UFMT_FIELD (FORMAT_ID, FIELD_NO, F_MAC, F_KEY, F_MANDATORY, DESCRIPTION) Values ('86', '37', '0', '0', '0', 'Retrival reference number');</v>
      </c>
      <c r="M813" t="str">
        <f t="shared" si="25"/>
        <v>Update UFMT_FIELD SET F_MAC = '0', F_KEY = '0', F_MANDATORY = '0', DESCRIPTION = 'Retrival reference number' where FORMAT_ID = '86' AND FIELD_NO = '37';</v>
      </c>
    </row>
    <row r="814" spans="1:13" x14ac:dyDescent="0.35">
      <c r="A814" t="s">
        <v>223</v>
      </c>
      <c r="B814" t="s">
        <v>119</v>
      </c>
      <c r="C814" t="s">
        <v>13</v>
      </c>
      <c r="D814" t="s">
        <v>13</v>
      </c>
      <c r="E814" t="s">
        <v>12</v>
      </c>
      <c r="F814" s="2" t="s">
        <v>1498</v>
      </c>
      <c r="G814" s="2"/>
      <c r="I814" s="2"/>
      <c r="J814" t="str">
        <f>VLOOKUP(A814,UFMT_FORMAT!$A:$C,3,FALSE)</f>
        <v>TPB CBS Format Message Notification Rvrsl for 1220</v>
      </c>
      <c r="K814" s="2" t="s">
        <v>7</v>
      </c>
      <c r="L814" t="str">
        <f t="shared" si="24"/>
        <v>Insert into UFMT_FIELD (FORMAT_ID, FIELD_NO, F_MAC, F_KEY, F_MANDATORY, DESCRIPTION) Values ('86', '41', '0', '0', '1', 'Card acceptor treminal ID');</v>
      </c>
      <c r="M814" t="str">
        <f t="shared" si="25"/>
        <v>Update UFMT_FIELD SET F_MAC = '0', F_KEY = '0', F_MANDATORY = '1', DESCRIPTION = 'Card acceptor treminal ID' where FORMAT_ID = '86' AND FIELD_NO = '41';</v>
      </c>
    </row>
    <row r="815" spans="1:13" x14ac:dyDescent="0.35">
      <c r="A815" t="s">
        <v>223</v>
      </c>
      <c r="B815" t="s">
        <v>122</v>
      </c>
      <c r="C815" t="s">
        <v>13</v>
      </c>
      <c r="D815" t="s">
        <v>13</v>
      </c>
      <c r="E815" t="s">
        <v>12</v>
      </c>
      <c r="F815" s="2" t="s">
        <v>1499</v>
      </c>
      <c r="G815" s="2"/>
      <c r="I815" s="2"/>
      <c r="J815" t="str">
        <f>VLOOKUP(A815,UFMT_FORMAT!$A:$C,3,FALSE)</f>
        <v>TPB CBS Format Message Notification Rvrsl for 1220</v>
      </c>
      <c r="K815" s="2" t="s">
        <v>7</v>
      </c>
      <c r="L815" t="str">
        <f t="shared" si="24"/>
        <v>Insert into UFMT_FIELD (FORMAT_ID, FIELD_NO, F_MAC, F_KEY, F_MANDATORY, DESCRIPTION) Values ('86', '42', '0', '0', '1', 'Card acceptor ID');</v>
      </c>
      <c r="M815" t="str">
        <f t="shared" si="25"/>
        <v>Update UFMT_FIELD SET F_MAC = '0', F_KEY = '0', F_MANDATORY = '1', DESCRIPTION = 'Card acceptor ID' where FORMAT_ID = '86' AND FIELD_NO = '42';</v>
      </c>
    </row>
    <row r="816" spans="1:13" x14ac:dyDescent="0.35">
      <c r="A816" t="s">
        <v>223</v>
      </c>
      <c r="B816" t="s">
        <v>125</v>
      </c>
      <c r="C816" t="s">
        <v>13</v>
      </c>
      <c r="D816" t="s">
        <v>13</v>
      </c>
      <c r="E816" t="s">
        <v>12</v>
      </c>
      <c r="F816" s="2" t="s">
        <v>1500</v>
      </c>
      <c r="G816" s="2"/>
      <c r="I816" s="2"/>
      <c r="J816" t="str">
        <f>VLOOKUP(A816,UFMT_FORMAT!$A:$C,3,FALSE)</f>
        <v>TPB CBS Format Message Notification Rvrsl for 1220</v>
      </c>
      <c r="K816" s="2" t="s">
        <v>7</v>
      </c>
      <c r="L816" t="str">
        <f t="shared" si="24"/>
        <v>Insert into UFMT_FIELD (FORMAT_ID, FIELD_NO, F_MAC, F_KEY, F_MANDATORY, DESCRIPTION) Values ('86', '43', '0', '0', '1', 'Card acceptor name/location');</v>
      </c>
      <c r="M816" t="str">
        <f t="shared" si="25"/>
        <v>Update UFMT_FIELD SET F_MAC = '0', F_KEY = '0', F_MANDATORY = '1', DESCRIPTION = 'Card acceptor name/location' where FORMAT_ID = '86' AND FIELD_NO = '43';</v>
      </c>
    </row>
    <row r="817" spans="1:13" x14ac:dyDescent="0.35">
      <c r="A817" t="s">
        <v>223</v>
      </c>
      <c r="B817" t="s">
        <v>45</v>
      </c>
      <c r="C817" t="s">
        <v>13</v>
      </c>
      <c r="D817" t="s">
        <v>13</v>
      </c>
      <c r="E817" t="s">
        <v>13</v>
      </c>
      <c r="F817" s="2" t="s">
        <v>1501</v>
      </c>
      <c r="G817" s="2"/>
      <c r="I817" s="2"/>
      <c r="J817" t="str">
        <f>VLOOKUP(A817,UFMT_FORMAT!$A:$C,3,FALSE)</f>
        <v>TPB CBS Format Message Notification Rvrsl for 1220</v>
      </c>
      <c r="K817" s="2" t="s">
        <v>7</v>
      </c>
      <c r="L817" t="str">
        <f t="shared" si="24"/>
        <v>Insert into UFMT_FIELD (FORMAT_ID, FIELD_NO, F_MAC, F_KEY, F_MANDATORY, DESCRIPTION) Values ('86', '46', '0', '0', '0', 'Fee, amount');</v>
      </c>
      <c r="M817" t="str">
        <f t="shared" si="25"/>
        <v>Update UFMT_FIELD SET F_MAC = '0', F_KEY = '0', F_MANDATORY = '0', DESCRIPTION = 'Fee, amount' where FORMAT_ID = '86' AND FIELD_NO = '46';</v>
      </c>
    </row>
    <row r="818" spans="1:13" x14ac:dyDescent="0.35">
      <c r="A818" t="s">
        <v>223</v>
      </c>
      <c r="B818" t="s">
        <v>138</v>
      </c>
      <c r="C818" t="s">
        <v>13</v>
      </c>
      <c r="D818" t="s">
        <v>13</v>
      </c>
      <c r="E818" t="s">
        <v>12</v>
      </c>
      <c r="F818" s="2" t="s">
        <v>1503</v>
      </c>
      <c r="G818" s="2"/>
      <c r="I818" s="2"/>
      <c r="J818" t="str">
        <f>VLOOKUP(A818,UFMT_FORMAT!$A:$C,3,FALSE)</f>
        <v>TPB CBS Format Message Notification Rvrsl for 1220</v>
      </c>
      <c r="K818" s="2" t="s">
        <v>7</v>
      </c>
      <c r="L818" t="str">
        <f t="shared" si="24"/>
        <v>Insert into UFMT_FIELD (FORMAT_ID, FIELD_NO, F_MAC, F_KEY, F_MANDATORY, DESCRIPTION) Values ('86', '49', '0', '0', '1', 'Currency code, transaction');</v>
      </c>
      <c r="M818" t="str">
        <f t="shared" si="25"/>
        <v>Update UFMT_FIELD SET F_MAC = '0', F_KEY = '0', F_MANDATORY = '1', DESCRIPTION = 'Currency code, transaction' where FORMAT_ID = '86' AND FIELD_NO = '49';</v>
      </c>
    </row>
    <row r="819" spans="1:13" x14ac:dyDescent="0.35">
      <c r="A819" t="s">
        <v>223</v>
      </c>
      <c r="B819" t="s">
        <v>80</v>
      </c>
      <c r="C819" t="s">
        <v>13</v>
      </c>
      <c r="D819" t="s">
        <v>13</v>
      </c>
      <c r="E819" t="s">
        <v>13</v>
      </c>
      <c r="F819" s="2" t="s">
        <v>1504</v>
      </c>
      <c r="G819" s="2"/>
      <c r="I819" s="2"/>
      <c r="J819" t="str">
        <f>VLOOKUP(A819,UFMT_FORMAT!$A:$C,3,FALSE)</f>
        <v>TPB CBS Format Message Notification Rvrsl for 1220</v>
      </c>
      <c r="K819" s="2" t="s">
        <v>7</v>
      </c>
      <c r="L819" t="str">
        <f t="shared" si="24"/>
        <v>Insert into UFMT_FIELD (FORMAT_ID, FIELD_NO, F_MAC, F_KEY, F_MANDATORY, DESCRIPTION) Values ('86', '50', '0', '0', '0', 'Currency code, reconcilliation');</v>
      </c>
      <c r="M819" t="str">
        <f t="shared" si="25"/>
        <v>Update UFMT_FIELD SET F_MAC = '0', F_KEY = '0', F_MANDATORY = '0', DESCRIPTION = 'Currency code, reconcilliation' where FORMAT_ID = '86' AND FIELD_NO = '50';</v>
      </c>
    </row>
    <row r="820" spans="1:13" x14ac:dyDescent="0.35">
      <c r="A820" t="s">
        <v>223</v>
      </c>
      <c r="B820" t="s">
        <v>149</v>
      </c>
      <c r="C820" t="s">
        <v>13</v>
      </c>
      <c r="D820" t="s">
        <v>13</v>
      </c>
      <c r="E820" t="s">
        <v>12</v>
      </c>
      <c r="F820" s="2" t="s">
        <v>1523</v>
      </c>
      <c r="G820" s="2"/>
      <c r="I820" s="2"/>
      <c r="J820" t="str">
        <f>VLOOKUP(A820,UFMT_FORMAT!$A:$C,3,FALSE)</f>
        <v>TPB CBS Format Message Notification Rvrsl for 1220</v>
      </c>
      <c r="K820" s="2" t="s">
        <v>7</v>
      </c>
      <c r="L820" t="str">
        <f t="shared" si="24"/>
        <v>Insert into UFMT_FIELD (FORMAT_ID, FIELD_NO, F_MAC, F_KEY, F_MANDATORY, DESCRIPTION) Values ('86', '56', '0', '0', '1', 'Orig data DE56');</v>
      </c>
      <c r="M820" t="str">
        <f t="shared" si="25"/>
        <v>Update UFMT_FIELD SET F_MAC = '0', F_KEY = '0', F_MANDATORY = '1', DESCRIPTION = 'Orig data DE56' where FORMAT_ID = '86' AND FIELD_NO = '56';</v>
      </c>
    </row>
    <row r="821" spans="1:13" x14ac:dyDescent="0.35">
      <c r="A821" t="s">
        <v>223</v>
      </c>
      <c r="B821" t="s">
        <v>270</v>
      </c>
      <c r="C821" t="s">
        <v>13</v>
      </c>
      <c r="D821" t="s">
        <v>13</v>
      </c>
      <c r="E821" t="s">
        <v>12</v>
      </c>
      <c r="F821" s="2" t="s">
        <v>1506</v>
      </c>
      <c r="G821" s="2"/>
      <c r="I821" s="2"/>
      <c r="J821" t="str">
        <f>VLOOKUP(A821,UFMT_FORMAT!$A:$C,3,FALSE)</f>
        <v>TPB CBS Format Message Notification Rvrsl for 1220</v>
      </c>
      <c r="K821" s="2" t="s">
        <v>7</v>
      </c>
      <c r="L821" t="str">
        <f t="shared" si="24"/>
        <v>Insert into UFMT_FIELD (FORMAT_ID, FIELD_NO, F_MAC, F_KEY, F_MANDATORY, DESCRIPTION) Values ('86', '102', '0', '0', '1', 'Account identification 1');</v>
      </c>
      <c r="M821" t="str">
        <f t="shared" si="25"/>
        <v>Update UFMT_FIELD SET F_MAC = '0', F_KEY = '0', F_MANDATORY = '1', DESCRIPTION = 'Account identification 1' where FORMAT_ID = '86' AND FIELD_NO = '102';</v>
      </c>
    </row>
    <row r="822" spans="1:13" x14ac:dyDescent="0.35">
      <c r="A822" t="s">
        <v>223</v>
      </c>
      <c r="B822" t="s">
        <v>778</v>
      </c>
      <c r="C822" t="s">
        <v>13</v>
      </c>
      <c r="D822" t="s">
        <v>13</v>
      </c>
      <c r="E822" t="s">
        <v>13</v>
      </c>
      <c r="F822" s="2" t="s">
        <v>1507</v>
      </c>
      <c r="G822" s="2"/>
      <c r="I822" s="2"/>
      <c r="J822" t="str">
        <f>VLOOKUP(A822,UFMT_FORMAT!$A:$C,3,FALSE)</f>
        <v>TPB CBS Format Message Notification Rvrsl for 1220</v>
      </c>
      <c r="K822" s="2" t="s">
        <v>7</v>
      </c>
      <c r="L822" t="str">
        <f t="shared" si="24"/>
        <v>Insert into UFMT_FIELD (FORMAT_ID, FIELD_NO, F_MAC, F_KEY, F_MANDATORY, DESCRIPTION) Values ('86', '103', '0', '0', '0', 'Account identification 2');</v>
      </c>
      <c r="M822" t="str">
        <f t="shared" si="25"/>
        <v>Update UFMT_FIELD SET F_MAC = '0', F_KEY = '0', F_MANDATORY = '0', DESCRIPTION = 'Account identification 2' where FORMAT_ID = '86' AND FIELD_NO = '103';</v>
      </c>
    </row>
    <row r="823" spans="1:13" x14ac:dyDescent="0.35">
      <c r="A823" t="s">
        <v>223</v>
      </c>
      <c r="B823" t="s">
        <v>143</v>
      </c>
      <c r="C823" t="s">
        <v>13</v>
      </c>
      <c r="D823" t="s">
        <v>13</v>
      </c>
      <c r="E823" t="s">
        <v>12</v>
      </c>
      <c r="F823" s="2" t="s">
        <v>1508</v>
      </c>
      <c r="G823" s="2"/>
      <c r="I823" s="2"/>
      <c r="J823" t="str">
        <f>VLOOKUP(A823,UFMT_FORMAT!$A:$C,3,FALSE)</f>
        <v>TPB CBS Format Message Notification Rvrsl for 1220</v>
      </c>
      <c r="K823" s="2" t="s">
        <v>7</v>
      </c>
      <c r="L823" t="str">
        <f t="shared" si="24"/>
        <v>Insert into UFMT_FIELD (FORMAT_ID, FIELD_NO, F_MAC, F_KEY, F_MANDATORY, DESCRIPTION) Values ('86', '123', '0', '0', '1', 'Channel ID');</v>
      </c>
      <c r="M823" t="str">
        <f t="shared" si="25"/>
        <v>Update UFMT_FIELD SET F_MAC = '0', F_KEY = '0', F_MANDATORY = '1', DESCRIPTION = 'Channel ID' where FORMAT_ID = '86' AND FIELD_NO = '123';</v>
      </c>
    </row>
    <row r="824" spans="1:13" x14ac:dyDescent="0.35">
      <c r="A824" t="s">
        <v>223</v>
      </c>
      <c r="B824" t="s">
        <v>813</v>
      </c>
      <c r="C824" t="s">
        <v>13</v>
      </c>
      <c r="D824" t="s">
        <v>13</v>
      </c>
      <c r="E824" t="s">
        <v>12</v>
      </c>
      <c r="F824" s="2" t="s">
        <v>1511</v>
      </c>
      <c r="G824" s="2"/>
      <c r="I824" s="2"/>
      <c r="J824" t="str">
        <f>VLOOKUP(A824,UFMT_FORMAT!$A:$C,3,FALSE)</f>
        <v>TPB CBS Format Message Notification Rvrsl for 1220</v>
      </c>
      <c r="K824" s="2" t="s">
        <v>7</v>
      </c>
      <c r="L824" t="str">
        <f t="shared" si="24"/>
        <v>Insert into UFMT_FIELD (FORMAT_ID, FIELD_NO, F_MAC, F_KEY, F_MANDATORY, DESCRIPTION) Values ('86', '126', '0', '0', '1', 'Private field');</v>
      </c>
      <c r="M824" t="str">
        <f t="shared" si="25"/>
        <v>Update UFMT_FIELD SET F_MAC = '0', F_KEY = '0', F_MANDATORY = '1', DESCRIPTION = 'Private field' where FORMAT_ID = '86' AND FIELD_NO = '126';</v>
      </c>
    </row>
    <row r="825" spans="1:13" x14ac:dyDescent="0.35">
      <c r="A825" t="s">
        <v>33</v>
      </c>
      <c r="B825" t="s">
        <v>15</v>
      </c>
      <c r="C825" t="s">
        <v>13</v>
      </c>
      <c r="D825" t="s">
        <v>12</v>
      </c>
      <c r="E825" t="s">
        <v>12</v>
      </c>
      <c r="F825" s="2" t="s">
        <v>1484</v>
      </c>
      <c r="G825" s="2"/>
      <c r="I825" s="2"/>
      <c r="J825" t="str">
        <f>VLOOKUP(A825,UFMT_FORMAT!$A:$C,3,FALSE)</f>
        <v>TPB CBS Def Format notif Rvrsl Message resp 1430</v>
      </c>
      <c r="K825" s="2" t="s">
        <v>7</v>
      </c>
      <c r="L825" t="str">
        <f t="shared" si="24"/>
        <v>Insert into UFMT_FIELD (FORMAT_ID, FIELD_NO, F_MAC, F_KEY, F_MANDATORY, DESCRIPTION) Values ('87', '2', '0', '1', '1', 'PAN');</v>
      </c>
      <c r="M825" t="str">
        <f t="shared" si="25"/>
        <v>Update UFMT_FIELD SET F_MAC = '0', F_KEY = '1', F_MANDATORY = '1', DESCRIPTION = 'PAN' where FORMAT_ID = '87' AND FIELD_NO = '2';</v>
      </c>
    </row>
    <row r="826" spans="1:13" x14ac:dyDescent="0.35">
      <c r="A826" t="s">
        <v>33</v>
      </c>
      <c r="B826" t="s">
        <v>17</v>
      </c>
      <c r="C826" t="s">
        <v>13</v>
      </c>
      <c r="D826" t="s">
        <v>13</v>
      </c>
      <c r="E826" t="s">
        <v>12</v>
      </c>
      <c r="F826" s="2" t="s">
        <v>1485</v>
      </c>
      <c r="G826" s="2"/>
      <c r="I826" s="2"/>
      <c r="J826" t="str">
        <f>VLOOKUP(A826,UFMT_FORMAT!$A:$C,3,FALSE)</f>
        <v>TPB CBS Def Format notif Rvrsl Message resp 1430</v>
      </c>
      <c r="K826" s="2" t="s">
        <v>7</v>
      </c>
      <c r="L826" t="str">
        <f t="shared" si="24"/>
        <v>Insert into UFMT_FIELD (FORMAT_ID, FIELD_NO, F_MAC, F_KEY, F_MANDATORY, DESCRIPTION) Values ('87', '3', '0', '0', '1', 'Processing Code');</v>
      </c>
      <c r="M826" t="str">
        <f t="shared" si="25"/>
        <v>Update UFMT_FIELD SET F_MAC = '0', F_KEY = '0', F_MANDATORY = '1', DESCRIPTION = 'Processing Code' where FORMAT_ID = '87' AND FIELD_NO = '3';</v>
      </c>
    </row>
    <row r="827" spans="1:13" x14ac:dyDescent="0.35">
      <c r="A827" t="s">
        <v>33</v>
      </c>
      <c r="B827" t="s">
        <v>20</v>
      </c>
      <c r="C827" t="s">
        <v>13</v>
      </c>
      <c r="D827" t="s">
        <v>13</v>
      </c>
      <c r="E827" t="s">
        <v>12</v>
      </c>
      <c r="F827" s="2" t="s">
        <v>1486</v>
      </c>
      <c r="G827" s="2"/>
      <c r="I827" s="2"/>
      <c r="J827" t="str">
        <f>VLOOKUP(A827,UFMT_FORMAT!$A:$C,3,FALSE)</f>
        <v>TPB CBS Def Format notif Rvrsl Message resp 1430</v>
      </c>
      <c r="K827" s="2" t="s">
        <v>7</v>
      </c>
      <c r="L827" t="str">
        <f t="shared" si="24"/>
        <v>Insert into UFMT_FIELD (FORMAT_ID, FIELD_NO, F_MAC, F_KEY, F_MANDATORY, DESCRIPTION) Values ('87', '4', '0', '0', '1', 'Request Amount');</v>
      </c>
      <c r="M827" t="str">
        <f t="shared" si="25"/>
        <v>Update UFMT_FIELD SET F_MAC = '0', F_KEY = '0', F_MANDATORY = '1', DESCRIPTION = 'Request Amount' where FORMAT_ID = '87' AND FIELD_NO = '4';</v>
      </c>
    </row>
    <row r="828" spans="1:13" x14ac:dyDescent="0.35">
      <c r="A828" t="s">
        <v>33</v>
      </c>
      <c r="B828" t="s">
        <v>23</v>
      </c>
      <c r="C828" t="s">
        <v>13</v>
      </c>
      <c r="D828" t="s">
        <v>13</v>
      </c>
      <c r="E828" t="s">
        <v>13</v>
      </c>
      <c r="F828" s="2" t="s">
        <v>1486</v>
      </c>
      <c r="G828" s="2"/>
      <c r="I828" s="2"/>
      <c r="J828" t="str">
        <f>VLOOKUP(A828,UFMT_FORMAT!$A:$C,3,FALSE)</f>
        <v>TPB CBS Def Format notif Rvrsl Message resp 1430</v>
      </c>
      <c r="K828" s="2" t="s">
        <v>7</v>
      </c>
      <c r="L828" t="str">
        <f t="shared" si="24"/>
        <v>Insert into UFMT_FIELD (FORMAT_ID, FIELD_NO, F_MAC, F_KEY, F_MANDATORY, DESCRIPTION) Values ('87', '5', '0', '0', '0', 'Request Amount');</v>
      </c>
      <c r="M828" t="str">
        <f t="shared" si="25"/>
        <v>Update UFMT_FIELD SET F_MAC = '0', F_KEY = '0', F_MANDATORY = '0', DESCRIPTION = 'Request Amount' where FORMAT_ID = '87' AND FIELD_NO = '5';</v>
      </c>
    </row>
    <row r="829" spans="1:13" x14ac:dyDescent="0.35">
      <c r="A829" t="s">
        <v>33</v>
      </c>
      <c r="B829" t="s">
        <v>26</v>
      </c>
      <c r="C829" t="s">
        <v>13</v>
      </c>
      <c r="D829" t="s">
        <v>13</v>
      </c>
      <c r="E829" t="s">
        <v>13</v>
      </c>
      <c r="F829" s="2" t="s">
        <v>1487</v>
      </c>
      <c r="G829" s="2"/>
      <c r="I829" s="2"/>
      <c r="J829" t="str">
        <f>VLOOKUP(A829,UFMT_FORMAT!$A:$C,3,FALSE)</f>
        <v>TPB CBS Def Format notif Rvrsl Message resp 1430</v>
      </c>
      <c r="K829" s="2" t="s">
        <v>7</v>
      </c>
      <c r="L829" t="str">
        <f t="shared" si="24"/>
        <v>Insert into UFMT_FIELD (FORMAT_ID, FIELD_NO, F_MAC, F_KEY, F_MANDATORY, DESCRIPTION) Values ('87', '6', '0', '0', '0', 'BIN Request Amount');</v>
      </c>
      <c r="M829" t="str">
        <f t="shared" si="25"/>
        <v>Update UFMT_FIELD SET F_MAC = '0', F_KEY = '0', F_MANDATORY = '0', DESCRIPTION = 'BIN Request Amount' where FORMAT_ID = '87' AND FIELD_NO = '6';</v>
      </c>
    </row>
    <row r="830" spans="1:13" x14ac:dyDescent="0.35">
      <c r="A830" t="s">
        <v>33</v>
      </c>
      <c r="B830" t="s">
        <v>35</v>
      </c>
      <c r="C830" t="s">
        <v>13</v>
      </c>
      <c r="D830" t="s">
        <v>13</v>
      </c>
      <c r="E830" t="s">
        <v>13</v>
      </c>
      <c r="F830" s="2" t="s">
        <v>1488</v>
      </c>
      <c r="G830" s="2"/>
      <c r="I830" s="2"/>
      <c r="J830" t="str">
        <f>VLOOKUP(A830,UFMT_FORMAT!$A:$C,3,FALSE)</f>
        <v>TPB CBS Def Format notif Rvrsl Message resp 1430</v>
      </c>
      <c r="K830" s="2" t="s">
        <v>7</v>
      </c>
      <c r="L830" t="str">
        <f t="shared" si="24"/>
        <v>Insert into UFMT_FIELD (FORMAT_ID, FIELD_NO, F_MAC, F_KEY, F_MANDATORY, DESCRIPTION) Values ('87', '9', '0', '0', '0', 'Conversion rate, reconciliation');</v>
      </c>
      <c r="M830" t="str">
        <f t="shared" si="25"/>
        <v>Update UFMT_FIELD SET F_MAC = '0', F_KEY = '0', F_MANDATORY = '0', DESCRIPTION = 'Conversion rate, reconciliation' where FORMAT_ID = '87' AND FIELD_NO = '9';</v>
      </c>
    </row>
    <row r="831" spans="1:13" x14ac:dyDescent="0.35">
      <c r="A831" t="s">
        <v>33</v>
      </c>
      <c r="B831" t="s">
        <v>40</v>
      </c>
      <c r="C831" t="s">
        <v>13</v>
      </c>
      <c r="D831" t="s">
        <v>12</v>
      </c>
      <c r="E831" t="s">
        <v>12</v>
      </c>
      <c r="F831" s="2" t="s">
        <v>1489</v>
      </c>
      <c r="G831" s="2"/>
      <c r="I831" s="2"/>
      <c r="J831" t="str">
        <f>VLOOKUP(A831,UFMT_FORMAT!$A:$C,3,FALSE)</f>
        <v>TPB CBS Def Format notif Rvrsl Message resp 1430</v>
      </c>
      <c r="K831" s="2" t="s">
        <v>7</v>
      </c>
      <c r="L831" t="str">
        <f t="shared" si="24"/>
        <v>Insert into UFMT_FIELD (FORMAT_ID, FIELD_NO, F_MAC, F_KEY, F_MANDATORY, DESCRIPTION) Values ('87', '11', '0', '1', '1', 'System Trace Audit Number');</v>
      </c>
      <c r="M831" t="str">
        <f t="shared" si="25"/>
        <v>Update UFMT_FIELD SET F_MAC = '0', F_KEY = '1', F_MANDATORY = '1', DESCRIPTION = 'System Trace Audit Number' where FORMAT_ID = '87' AND FIELD_NO = '11';</v>
      </c>
    </row>
    <row r="832" spans="1:13" x14ac:dyDescent="0.35">
      <c r="A832" t="s">
        <v>33</v>
      </c>
      <c r="B832" t="s">
        <v>42</v>
      </c>
      <c r="C832" t="s">
        <v>13</v>
      </c>
      <c r="D832" t="s">
        <v>12</v>
      </c>
      <c r="E832" t="s">
        <v>12</v>
      </c>
      <c r="F832" s="2" t="s">
        <v>1490</v>
      </c>
      <c r="G832" s="2"/>
      <c r="I832" s="2"/>
      <c r="J832" t="str">
        <f>VLOOKUP(A832,UFMT_FORMAT!$A:$C,3,FALSE)</f>
        <v>TPB CBS Def Format notif Rvrsl Message resp 1430</v>
      </c>
      <c r="K832" s="2" t="s">
        <v>7</v>
      </c>
      <c r="L832" t="str">
        <f t="shared" si="24"/>
        <v>Insert into UFMT_FIELD (FORMAT_ID, FIELD_NO, F_MAC, F_KEY, F_MANDATORY, DESCRIPTION) Values ('87', '12', '0', '1', '1', 'Date and time, local transaction');</v>
      </c>
      <c r="M832" t="str">
        <f t="shared" si="25"/>
        <v>Update UFMT_FIELD SET F_MAC = '0', F_KEY = '1', F_MANDATORY = '1', DESCRIPTION = 'Date and time, local transaction' where FORMAT_ID = '87' AND FIELD_NO = '12';</v>
      </c>
    </row>
    <row r="833" spans="1:13" x14ac:dyDescent="0.35">
      <c r="A833" t="s">
        <v>33</v>
      </c>
      <c r="B833" t="s">
        <v>56</v>
      </c>
      <c r="C833" t="s">
        <v>13</v>
      </c>
      <c r="D833" t="s">
        <v>13</v>
      </c>
      <c r="E833" t="s">
        <v>13</v>
      </c>
      <c r="F833" s="2" t="s">
        <v>1490</v>
      </c>
      <c r="G833" s="2"/>
      <c r="I833" s="2"/>
      <c r="J833" t="str">
        <f>VLOOKUP(A833,UFMT_FORMAT!$A:$C,3,FALSE)</f>
        <v>TPB CBS Def Format notif Rvrsl Message resp 1430</v>
      </c>
      <c r="K833" s="2" t="s">
        <v>7</v>
      </c>
      <c r="L833" t="str">
        <f t="shared" si="24"/>
        <v>Insert into UFMT_FIELD (FORMAT_ID, FIELD_NO, F_MAC, F_KEY, F_MANDATORY, DESCRIPTION) Values ('87', '17', '0', '0', '0', 'Date and time, local transaction');</v>
      </c>
      <c r="M833" t="str">
        <f t="shared" si="25"/>
        <v>Update UFMT_FIELD SET F_MAC = '0', F_KEY = '0', F_MANDATORY = '0', DESCRIPTION = 'Date and time, local transaction' where FORMAT_ID = '87' AND FIELD_NO = '17';</v>
      </c>
    </row>
    <row r="834" spans="1:13" x14ac:dyDescent="0.35">
      <c r="A834" t="s">
        <v>33</v>
      </c>
      <c r="B834" t="s">
        <v>77</v>
      </c>
      <c r="C834" t="s">
        <v>13</v>
      </c>
      <c r="D834" t="s">
        <v>13</v>
      </c>
      <c r="E834" t="s">
        <v>13</v>
      </c>
      <c r="F834" s="2" t="s">
        <v>1491</v>
      </c>
      <c r="G834" s="2"/>
      <c r="I834" s="2"/>
      <c r="J834" t="str">
        <f>VLOOKUP(A834,UFMT_FORMAT!$A:$C,3,FALSE)</f>
        <v>TPB CBS Def Format notif Rvrsl Message resp 1430</v>
      </c>
      <c r="K834" s="2" t="s">
        <v>7</v>
      </c>
      <c r="L834" t="str">
        <f t="shared" si="24"/>
        <v>Insert into UFMT_FIELD (FORMAT_ID, FIELD_NO, F_MAC, F_KEY, F_MANDATORY, DESCRIPTION) Values ('87', '24', '0', '0', '0', 'Function code');</v>
      </c>
      <c r="M834" t="str">
        <f t="shared" si="25"/>
        <v>Update UFMT_FIELD SET F_MAC = '0', F_KEY = '0', F_MANDATORY = '0', DESCRIPTION = 'Function code' where FORMAT_ID = '87' AND FIELD_NO = '24';</v>
      </c>
    </row>
    <row r="835" spans="1:13" x14ac:dyDescent="0.35">
      <c r="A835" t="s">
        <v>33</v>
      </c>
      <c r="B835" t="s">
        <v>98</v>
      </c>
      <c r="C835" t="s">
        <v>13</v>
      </c>
      <c r="D835" t="s">
        <v>13</v>
      </c>
      <c r="E835" t="s">
        <v>12</v>
      </c>
      <c r="F835" s="2" t="s">
        <v>1492</v>
      </c>
      <c r="G835" s="2"/>
      <c r="I835" s="2"/>
      <c r="J835" t="str">
        <f>VLOOKUP(A835,UFMT_FORMAT!$A:$C,3,FALSE)</f>
        <v>TPB CBS Def Format notif Rvrsl Message resp 1430</v>
      </c>
      <c r="K835" s="2" t="s">
        <v>7</v>
      </c>
      <c r="L835" t="str">
        <f t="shared" si="24"/>
        <v>Insert into UFMT_FIELD (FORMAT_ID, FIELD_NO, F_MAC, F_KEY, F_MANDATORY, DESCRIPTION) Values ('87', '32', '0', '0', '1', 'Acquirer institution ID');</v>
      </c>
      <c r="M835" t="str">
        <f t="shared" si="25"/>
        <v>Update UFMT_FIELD SET F_MAC = '0', F_KEY = '0', F_MANDATORY = '1', DESCRIPTION = 'Acquirer institution ID' where FORMAT_ID = '87' AND FIELD_NO = '32';</v>
      </c>
    </row>
    <row r="836" spans="1:13" x14ac:dyDescent="0.35">
      <c r="A836" t="s">
        <v>33</v>
      </c>
      <c r="B836" t="s">
        <v>101</v>
      </c>
      <c r="C836" t="s">
        <v>13</v>
      </c>
      <c r="D836" t="s">
        <v>13</v>
      </c>
      <c r="E836" t="s">
        <v>13</v>
      </c>
      <c r="F836" s="2" t="s">
        <v>1493</v>
      </c>
      <c r="G836" s="2"/>
      <c r="I836" s="2"/>
      <c r="J836" t="str">
        <f>VLOOKUP(A836,UFMT_FORMAT!$A:$C,3,FALSE)</f>
        <v>TPB CBS Def Format notif Rvrsl Message resp 1430</v>
      </c>
      <c r="K836" s="2" t="s">
        <v>7</v>
      </c>
      <c r="L836" t="str">
        <f t="shared" ref="L836:L899" si="26">"Insert into UFMT_FIELD (FORMAT_ID, FIELD_NO, F_MAC, F_KEY, F_MANDATORY, DESCRIPTION) Values ('"&amp;A836&amp;"', '"&amp;B836&amp;"', '"&amp;C836&amp;"', '"&amp;D836&amp;"', '"&amp;E836&amp;"', '"&amp;F836&amp;"');"</f>
        <v>Insert into UFMT_FIELD (FORMAT_ID, FIELD_NO, F_MAC, F_KEY, F_MANDATORY, DESCRIPTION) Values ('87', '33', '0', '0', '0', 'Forwarding institution ID');</v>
      </c>
      <c r="M836" t="str">
        <f t="shared" ref="M836:M899" si="27">"Update UFMT_FIELD SET F_MAC = '"&amp;C836&amp;"', F_KEY = '"&amp;D836&amp;"', F_MANDATORY = '"&amp;E836&amp;"', DESCRIPTION = '"&amp;F836&amp;"' where FORMAT_ID = '"&amp;A836&amp;"' AND FIELD_NO = '"&amp;B836&amp;"';"</f>
        <v>Update UFMT_FIELD SET F_MAC = '0', F_KEY = '0', F_MANDATORY = '0', DESCRIPTION = 'Forwarding institution ID' where FORMAT_ID = '87' AND FIELD_NO = '33';</v>
      </c>
    </row>
    <row r="837" spans="1:13" x14ac:dyDescent="0.35">
      <c r="A837" t="s">
        <v>33</v>
      </c>
      <c r="B837" t="s">
        <v>93</v>
      </c>
      <c r="C837" t="s">
        <v>13</v>
      </c>
      <c r="D837" t="s">
        <v>13</v>
      </c>
      <c r="E837" t="s">
        <v>13</v>
      </c>
      <c r="F837" s="2" t="s">
        <v>1494</v>
      </c>
      <c r="G837" s="2"/>
      <c r="I837" s="2"/>
      <c r="J837" t="str">
        <f>VLOOKUP(A837,UFMT_FORMAT!$A:$C,3,FALSE)</f>
        <v>TPB CBS Def Format notif Rvrsl Message resp 1430</v>
      </c>
      <c r="K837" s="2" t="s">
        <v>7</v>
      </c>
      <c r="L837" t="str">
        <f t="shared" si="26"/>
        <v>Insert into UFMT_FIELD (FORMAT_ID, FIELD_NO, F_MAC, F_KEY, F_MANDATORY, DESCRIPTION) Values ('87', '35', '0', '0', '0', 'Track 2 data');</v>
      </c>
      <c r="M837" t="str">
        <f t="shared" si="27"/>
        <v>Update UFMT_FIELD SET F_MAC = '0', F_KEY = '0', F_MANDATORY = '0', DESCRIPTION = 'Track 2 data' where FORMAT_ID = '87' AND FIELD_NO = '35';</v>
      </c>
    </row>
    <row r="838" spans="1:13" x14ac:dyDescent="0.35">
      <c r="A838" t="s">
        <v>33</v>
      </c>
      <c r="B838" t="s">
        <v>99</v>
      </c>
      <c r="C838" t="s">
        <v>13</v>
      </c>
      <c r="D838" t="s">
        <v>13</v>
      </c>
      <c r="E838" t="s">
        <v>13</v>
      </c>
      <c r="F838" s="2" t="s">
        <v>1495</v>
      </c>
      <c r="G838" s="2"/>
      <c r="I838" s="2"/>
      <c r="J838" t="str">
        <f>VLOOKUP(A838,UFMT_FORMAT!$A:$C,3,FALSE)</f>
        <v>TPB CBS Def Format notif Rvrsl Message resp 1430</v>
      </c>
      <c r="K838" s="2" t="s">
        <v>7</v>
      </c>
      <c r="L838" t="str">
        <f t="shared" si="26"/>
        <v>Insert into UFMT_FIELD (FORMAT_ID, FIELD_NO, F_MAC, F_KEY, F_MANDATORY, DESCRIPTION) Values ('87', '37', '0', '0', '0', 'Retrival reference number');</v>
      </c>
      <c r="M838" t="str">
        <f t="shared" si="27"/>
        <v>Update UFMT_FIELD SET F_MAC = '0', F_KEY = '0', F_MANDATORY = '0', DESCRIPTION = 'Retrival reference number' where FORMAT_ID = '87' AND FIELD_NO = '37';</v>
      </c>
    </row>
    <row r="839" spans="1:13" x14ac:dyDescent="0.35">
      <c r="A839" t="s">
        <v>33</v>
      </c>
      <c r="B839" t="s">
        <v>113</v>
      </c>
      <c r="C839" t="s">
        <v>13</v>
      </c>
      <c r="D839" t="s">
        <v>13</v>
      </c>
      <c r="E839" t="s">
        <v>13</v>
      </c>
      <c r="F839" s="2" t="s">
        <v>1496</v>
      </c>
      <c r="G839" s="2"/>
      <c r="I839" s="2"/>
      <c r="J839" t="str">
        <f>VLOOKUP(A839,UFMT_FORMAT!$A:$C,3,FALSE)</f>
        <v>TPB CBS Def Format notif Rvrsl Message resp 1430</v>
      </c>
      <c r="K839" s="2" t="s">
        <v>7</v>
      </c>
      <c r="L839" t="str">
        <f t="shared" si="26"/>
        <v>Insert into UFMT_FIELD (FORMAT_ID, FIELD_NO, F_MAC, F_KEY, F_MANDATORY, DESCRIPTION) Values ('87', '38', '0', '0', '0', 'Authorization Identification Response');</v>
      </c>
      <c r="M839" t="str">
        <f t="shared" si="27"/>
        <v>Update UFMT_FIELD SET F_MAC = '0', F_KEY = '0', F_MANDATORY = '0', DESCRIPTION = 'Authorization Identification Response' where FORMAT_ID = '87' AND FIELD_NO = '38';</v>
      </c>
    </row>
    <row r="840" spans="1:13" x14ac:dyDescent="0.35">
      <c r="A840" t="s">
        <v>33</v>
      </c>
      <c r="B840" t="s">
        <v>102</v>
      </c>
      <c r="C840" t="s">
        <v>13</v>
      </c>
      <c r="D840" t="s">
        <v>13</v>
      </c>
      <c r="E840" t="s">
        <v>12</v>
      </c>
      <c r="F840" s="2" t="s">
        <v>1497</v>
      </c>
      <c r="G840" s="2"/>
      <c r="I840" s="2"/>
      <c r="J840" t="str">
        <f>VLOOKUP(A840,UFMT_FORMAT!$A:$C,3,FALSE)</f>
        <v>TPB CBS Def Format notif Rvrsl Message resp 1430</v>
      </c>
      <c r="K840" s="2" t="s">
        <v>7</v>
      </c>
      <c r="L840" t="str">
        <f t="shared" si="26"/>
        <v>Insert into UFMT_FIELD (FORMAT_ID, FIELD_NO, F_MAC, F_KEY, F_MANDATORY, DESCRIPTION) Values ('87', '39', '0', '0', '1', 'Response code');</v>
      </c>
      <c r="M840" t="str">
        <f t="shared" si="27"/>
        <v>Update UFMT_FIELD SET F_MAC = '0', F_KEY = '0', F_MANDATORY = '1', DESCRIPTION = 'Response code' where FORMAT_ID = '87' AND FIELD_NO = '39';</v>
      </c>
    </row>
    <row r="841" spans="1:13" x14ac:dyDescent="0.35">
      <c r="A841" t="s">
        <v>33</v>
      </c>
      <c r="B841" t="s">
        <v>119</v>
      </c>
      <c r="C841" t="s">
        <v>13</v>
      </c>
      <c r="D841" t="s">
        <v>13</v>
      </c>
      <c r="E841" t="s">
        <v>12</v>
      </c>
      <c r="F841" s="2" t="s">
        <v>1498</v>
      </c>
      <c r="G841" s="2"/>
      <c r="I841" s="2"/>
      <c r="J841" t="str">
        <f>VLOOKUP(A841,UFMT_FORMAT!$A:$C,3,FALSE)</f>
        <v>TPB CBS Def Format notif Rvrsl Message resp 1430</v>
      </c>
      <c r="K841" s="2" t="s">
        <v>7</v>
      </c>
      <c r="L841" t="str">
        <f t="shared" si="26"/>
        <v>Insert into UFMT_FIELD (FORMAT_ID, FIELD_NO, F_MAC, F_KEY, F_MANDATORY, DESCRIPTION) Values ('87', '41', '0', '0', '1', 'Card acceptor treminal ID');</v>
      </c>
      <c r="M841" t="str">
        <f t="shared" si="27"/>
        <v>Update UFMT_FIELD SET F_MAC = '0', F_KEY = '0', F_MANDATORY = '1', DESCRIPTION = 'Card acceptor treminal ID' where FORMAT_ID = '87' AND FIELD_NO = '41';</v>
      </c>
    </row>
    <row r="842" spans="1:13" x14ac:dyDescent="0.35">
      <c r="A842" t="s">
        <v>33</v>
      </c>
      <c r="B842" t="s">
        <v>122</v>
      </c>
      <c r="C842" t="s">
        <v>13</v>
      </c>
      <c r="D842" t="s">
        <v>13</v>
      </c>
      <c r="E842" t="s">
        <v>13</v>
      </c>
      <c r="F842" s="2" t="s">
        <v>1499</v>
      </c>
      <c r="G842" s="2"/>
      <c r="I842" s="2"/>
      <c r="J842" t="str">
        <f>VLOOKUP(A842,UFMT_FORMAT!$A:$C,3,FALSE)</f>
        <v>TPB CBS Def Format notif Rvrsl Message resp 1430</v>
      </c>
      <c r="K842" s="2" t="s">
        <v>7</v>
      </c>
      <c r="L842" t="str">
        <f t="shared" si="26"/>
        <v>Insert into UFMT_FIELD (FORMAT_ID, FIELD_NO, F_MAC, F_KEY, F_MANDATORY, DESCRIPTION) Values ('87', '42', '0', '0', '0', 'Card acceptor ID');</v>
      </c>
      <c r="M842" t="str">
        <f t="shared" si="27"/>
        <v>Update UFMT_FIELD SET F_MAC = '0', F_KEY = '0', F_MANDATORY = '0', DESCRIPTION = 'Card acceptor ID' where FORMAT_ID = '87' AND FIELD_NO = '42';</v>
      </c>
    </row>
    <row r="843" spans="1:13" x14ac:dyDescent="0.35">
      <c r="A843" t="s">
        <v>33</v>
      </c>
      <c r="B843" t="s">
        <v>45</v>
      </c>
      <c r="C843" t="s">
        <v>13</v>
      </c>
      <c r="D843" t="s">
        <v>13</v>
      </c>
      <c r="E843" t="s">
        <v>13</v>
      </c>
      <c r="F843" s="2" t="s">
        <v>1501</v>
      </c>
      <c r="G843" s="2"/>
      <c r="I843" s="2"/>
      <c r="J843" t="str">
        <f>VLOOKUP(A843,UFMT_FORMAT!$A:$C,3,FALSE)</f>
        <v>TPB CBS Def Format notif Rvrsl Message resp 1430</v>
      </c>
      <c r="K843" s="2" t="s">
        <v>7</v>
      </c>
      <c r="L843" t="str">
        <f t="shared" si="26"/>
        <v>Insert into UFMT_FIELD (FORMAT_ID, FIELD_NO, F_MAC, F_KEY, F_MANDATORY, DESCRIPTION) Values ('87', '46', '0', '0', '0', 'Fee, amount');</v>
      </c>
      <c r="M843" t="str">
        <f t="shared" si="27"/>
        <v>Update UFMT_FIELD SET F_MAC = '0', F_KEY = '0', F_MANDATORY = '0', DESCRIPTION = 'Fee, amount' where FORMAT_ID = '87' AND FIELD_NO = '46';</v>
      </c>
    </row>
    <row r="844" spans="1:13" x14ac:dyDescent="0.35">
      <c r="A844" t="s">
        <v>33</v>
      </c>
      <c r="B844" t="s">
        <v>136</v>
      </c>
      <c r="C844" t="s">
        <v>13</v>
      </c>
      <c r="D844" t="s">
        <v>13</v>
      </c>
      <c r="E844" t="s">
        <v>13</v>
      </c>
      <c r="F844" s="2" t="s">
        <v>1502</v>
      </c>
      <c r="G844" s="2"/>
      <c r="I844" s="2"/>
      <c r="J844" t="str">
        <f>VLOOKUP(A844,UFMT_FORMAT!$A:$C,3,FALSE)</f>
        <v>TPB CBS Def Format notif Rvrsl Message resp 1430</v>
      </c>
      <c r="K844" s="2" t="s">
        <v>7</v>
      </c>
      <c r="L844" t="str">
        <f t="shared" si="26"/>
        <v>Insert into UFMT_FIELD (FORMAT_ID, FIELD_NO, F_MAC, F_KEY, F_MANDATORY, DESCRIPTION) Values ('87', '48', '0', '0', '0', 'Additional data');</v>
      </c>
      <c r="M844" t="str">
        <f t="shared" si="27"/>
        <v>Update UFMT_FIELD SET F_MAC = '0', F_KEY = '0', F_MANDATORY = '0', DESCRIPTION = 'Additional data' where FORMAT_ID = '87' AND FIELD_NO = '48';</v>
      </c>
    </row>
    <row r="845" spans="1:13" x14ac:dyDescent="0.35">
      <c r="A845" t="s">
        <v>33</v>
      </c>
      <c r="B845" t="s">
        <v>138</v>
      </c>
      <c r="C845" t="s">
        <v>13</v>
      </c>
      <c r="D845" t="s">
        <v>13</v>
      </c>
      <c r="E845" t="s">
        <v>12</v>
      </c>
      <c r="F845" s="2" t="s">
        <v>1503</v>
      </c>
      <c r="G845" s="2"/>
      <c r="I845" s="2"/>
      <c r="J845" t="str">
        <f>VLOOKUP(A845,UFMT_FORMAT!$A:$C,3,FALSE)</f>
        <v>TPB CBS Def Format notif Rvrsl Message resp 1430</v>
      </c>
      <c r="K845" s="2" t="s">
        <v>7</v>
      </c>
      <c r="L845" t="str">
        <f t="shared" si="26"/>
        <v>Insert into UFMT_FIELD (FORMAT_ID, FIELD_NO, F_MAC, F_KEY, F_MANDATORY, DESCRIPTION) Values ('87', '49', '0', '0', '1', 'Currency code, transaction');</v>
      </c>
      <c r="M845" t="str">
        <f t="shared" si="27"/>
        <v>Update UFMT_FIELD SET F_MAC = '0', F_KEY = '0', F_MANDATORY = '1', DESCRIPTION = 'Currency code, transaction' where FORMAT_ID = '87' AND FIELD_NO = '49';</v>
      </c>
    </row>
    <row r="846" spans="1:13" x14ac:dyDescent="0.35">
      <c r="A846" t="s">
        <v>33</v>
      </c>
      <c r="B846" t="s">
        <v>80</v>
      </c>
      <c r="C846" t="s">
        <v>13</v>
      </c>
      <c r="D846" t="s">
        <v>13</v>
      </c>
      <c r="E846" t="s">
        <v>13</v>
      </c>
      <c r="F846" s="2" t="s">
        <v>1504</v>
      </c>
      <c r="G846" s="2"/>
      <c r="I846" s="2"/>
      <c r="J846" t="str">
        <f>VLOOKUP(A846,UFMT_FORMAT!$A:$C,3,FALSE)</f>
        <v>TPB CBS Def Format notif Rvrsl Message resp 1430</v>
      </c>
      <c r="K846" s="2" t="s">
        <v>7</v>
      </c>
      <c r="L846" t="str">
        <f t="shared" si="26"/>
        <v>Insert into UFMT_FIELD (FORMAT_ID, FIELD_NO, F_MAC, F_KEY, F_MANDATORY, DESCRIPTION) Values ('87', '50', '0', '0', '0', 'Currency code, reconcilliation');</v>
      </c>
      <c r="M846" t="str">
        <f t="shared" si="27"/>
        <v>Update UFMT_FIELD SET F_MAC = '0', F_KEY = '0', F_MANDATORY = '0', DESCRIPTION = 'Currency code, reconcilliation' where FORMAT_ID = '87' AND FIELD_NO = '50';</v>
      </c>
    </row>
    <row r="847" spans="1:13" x14ac:dyDescent="0.35">
      <c r="A847" t="s">
        <v>33</v>
      </c>
      <c r="B847" t="s">
        <v>142</v>
      </c>
      <c r="C847" t="s">
        <v>13</v>
      </c>
      <c r="D847" t="s">
        <v>13</v>
      </c>
      <c r="E847" t="s">
        <v>13</v>
      </c>
      <c r="F847" s="2" t="s">
        <v>1505</v>
      </c>
      <c r="G847" s="2"/>
      <c r="I847" s="2"/>
      <c r="J847" t="str">
        <f>VLOOKUP(A847,UFMT_FORMAT!$A:$C,3,FALSE)</f>
        <v>TPB CBS Def Format notif Rvrsl Message resp 1430</v>
      </c>
      <c r="K847" s="2" t="s">
        <v>7</v>
      </c>
      <c r="L847" t="str">
        <f t="shared" si="26"/>
        <v>Insert into UFMT_FIELD (FORMAT_ID, FIELD_NO, F_MAC, F_KEY, F_MANDATORY, DESCRIPTION) Values ('87', '51', '0', '0', '0', 'BIN Currency code');</v>
      </c>
      <c r="M847" t="str">
        <f t="shared" si="27"/>
        <v>Update UFMT_FIELD SET F_MAC = '0', F_KEY = '0', F_MANDATORY = '0', DESCRIPTION = 'BIN Currency code' where FORMAT_ID = '87' AND FIELD_NO = '51';</v>
      </c>
    </row>
    <row r="848" spans="1:13" x14ac:dyDescent="0.35">
      <c r="A848" t="s">
        <v>33</v>
      </c>
      <c r="B848" t="s">
        <v>149</v>
      </c>
      <c r="C848" t="s">
        <v>13</v>
      </c>
      <c r="D848" t="s">
        <v>13</v>
      </c>
      <c r="E848" t="s">
        <v>13</v>
      </c>
      <c r="F848" s="2" t="s">
        <v>1523</v>
      </c>
      <c r="G848" s="2"/>
      <c r="I848" s="2"/>
      <c r="J848" t="str">
        <f>VLOOKUP(A848,UFMT_FORMAT!$A:$C,3,FALSE)</f>
        <v>TPB CBS Def Format notif Rvrsl Message resp 1430</v>
      </c>
      <c r="K848" s="2" t="s">
        <v>7</v>
      </c>
      <c r="L848" t="str">
        <f t="shared" si="26"/>
        <v>Insert into UFMT_FIELD (FORMAT_ID, FIELD_NO, F_MAC, F_KEY, F_MANDATORY, DESCRIPTION) Values ('87', '56', '0', '0', '0', 'Orig data DE56');</v>
      </c>
      <c r="M848" t="str">
        <f t="shared" si="27"/>
        <v>Update UFMT_FIELD SET F_MAC = '0', F_KEY = '0', F_MANDATORY = '0', DESCRIPTION = 'Orig data DE56' where FORMAT_ID = '87' AND FIELD_NO = '56';</v>
      </c>
    </row>
    <row r="849" spans="1:13" x14ac:dyDescent="0.35">
      <c r="A849" t="s">
        <v>33</v>
      </c>
      <c r="B849" t="s">
        <v>270</v>
      </c>
      <c r="C849" t="s">
        <v>13</v>
      </c>
      <c r="D849" t="s">
        <v>13</v>
      </c>
      <c r="E849" t="s">
        <v>13</v>
      </c>
      <c r="F849" s="2" t="s">
        <v>1506</v>
      </c>
      <c r="G849" s="2"/>
      <c r="I849" s="2"/>
      <c r="J849" t="str">
        <f>VLOOKUP(A849,UFMT_FORMAT!$A:$C,3,FALSE)</f>
        <v>TPB CBS Def Format notif Rvrsl Message resp 1430</v>
      </c>
      <c r="K849" s="2" t="s">
        <v>7</v>
      </c>
      <c r="L849" t="str">
        <f t="shared" si="26"/>
        <v>Insert into UFMT_FIELD (FORMAT_ID, FIELD_NO, F_MAC, F_KEY, F_MANDATORY, DESCRIPTION) Values ('87', '102', '0', '0', '0', 'Account identification 1');</v>
      </c>
      <c r="M849" t="str">
        <f t="shared" si="27"/>
        <v>Update UFMT_FIELD SET F_MAC = '0', F_KEY = '0', F_MANDATORY = '0', DESCRIPTION = 'Account identification 1' where FORMAT_ID = '87' AND FIELD_NO = '102';</v>
      </c>
    </row>
    <row r="850" spans="1:13" x14ac:dyDescent="0.35">
      <c r="A850" t="s">
        <v>33</v>
      </c>
      <c r="B850" t="s">
        <v>778</v>
      </c>
      <c r="C850" t="s">
        <v>13</v>
      </c>
      <c r="D850" t="s">
        <v>13</v>
      </c>
      <c r="E850" t="s">
        <v>13</v>
      </c>
      <c r="F850" s="2" t="s">
        <v>1507</v>
      </c>
      <c r="G850" s="2"/>
      <c r="I850" s="2"/>
      <c r="J850" t="str">
        <f>VLOOKUP(A850,UFMT_FORMAT!$A:$C,3,FALSE)</f>
        <v>TPB CBS Def Format notif Rvrsl Message resp 1430</v>
      </c>
      <c r="K850" s="2" t="s">
        <v>7</v>
      </c>
      <c r="L850" t="str">
        <f t="shared" si="26"/>
        <v>Insert into UFMT_FIELD (FORMAT_ID, FIELD_NO, F_MAC, F_KEY, F_MANDATORY, DESCRIPTION) Values ('87', '103', '0', '0', '0', 'Account identification 2');</v>
      </c>
      <c r="M850" t="str">
        <f t="shared" si="27"/>
        <v>Update UFMT_FIELD SET F_MAC = '0', F_KEY = '0', F_MANDATORY = '0', DESCRIPTION = 'Account identification 2' where FORMAT_ID = '87' AND FIELD_NO = '103';</v>
      </c>
    </row>
    <row r="851" spans="1:13" x14ac:dyDescent="0.35">
      <c r="A851" t="s">
        <v>33</v>
      </c>
      <c r="B851" t="s">
        <v>143</v>
      </c>
      <c r="C851" t="s">
        <v>13</v>
      </c>
      <c r="D851" t="s">
        <v>13</v>
      </c>
      <c r="E851" t="s">
        <v>13</v>
      </c>
      <c r="F851" s="2" t="s">
        <v>1508</v>
      </c>
      <c r="G851" s="2"/>
      <c r="I851" s="2"/>
      <c r="J851" t="str">
        <f>VLOOKUP(A851,UFMT_FORMAT!$A:$C,3,FALSE)</f>
        <v>TPB CBS Def Format notif Rvrsl Message resp 1430</v>
      </c>
      <c r="K851" s="2" t="s">
        <v>7</v>
      </c>
      <c r="L851" t="str">
        <f t="shared" si="26"/>
        <v>Insert into UFMT_FIELD (FORMAT_ID, FIELD_NO, F_MAC, F_KEY, F_MANDATORY, DESCRIPTION) Values ('87', '123', '0', '0', '0', 'Channel ID');</v>
      </c>
      <c r="M851" t="str">
        <f t="shared" si="27"/>
        <v>Update UFMT_FIELD SET F_MAC = '0', F_KEY = '0', F_MANDATORY = '0', DESCRIPTION = 'Channel ID' where FORMAT_ID = '87' AND FIELD_NO = '123';</v>
      </c>
    </row>
    <row r="852" spans="1:13" x14ac:dyDescent="0.35">
      <c r="A852" t="s">
        <v>33</v>
      </c>
      <c r="B852" t="s">
        <v>810</v>
      </c>
      <c r="C852" t="s">
        <v>13</v>
      </c>
      <c r="D852" t="s">
        <v>13</v>
      </c>
      <c r="E852" t="s">
        <v>13</v>
      </c>
      <c r="F852" s="2" t="s">
        <v>1509</v>
      </c>
      <c r="G852" s="2"/>
      <c r="I852" s="2"/>
      <c r="J852" t="str">
        <f>VLOOKUP(A852,UFMT_FORMAT!$A:$C,3,FALSE)</f>
        <v>TPB CBS Def Format notif Rvrsl Message resp 1430</v>
      </c>
      <c r="K852" s="2" t="s">
        <v>7</v>
      </c>
      <c r="L852" t="str">
        <f t="shared" si="26"/>
        <v>Insert into UFMT_FIELD (FORMAT_ID, FIELD_NO, F_MAC, F_KEY, F_MANDATORY, DESCRIPTION) Values ('87', '124', '0', '0', '0', 'Terminal type');</v>
      </c>
      <c r="M852" t="str">
        <f t="shared" si="27"/>
        <v>Update UFMT_FIELD SET F_MAC = '0', F_KEY = '0', F_MANDATORY = '0', DESCRIPTION = 'Terminal type' where FORMAT_ID = '87' AND FIELD_NO = '124';</v>
      </c>
    </row>
    <row r="853" spans="1:13" x14ac:dyDescent="0.35">
      <c r="A853" t="s">
        <v>33</v>
      </c>
      <c r="B853" t="s">
        <v>434</v>
      </c>
      <c r="C853" t="s">
        <v>13</v>
      </c>
      <c r="D853" t="s">
        <v>13</v>
      </c>
      <c r="E853" t="s">
        <v>13</v>
      </c>
      <c r="F853" s="2" t="s">
        <v>1542</v>
      </c>
      <c r="G853" s="2"/>
      <c r="I853" s="2"/>
      <c r="J853" t="str">
        <f>VLOOKUP(A853,UFMT_FORMAT!$A:$C,3,FALSE)</f>
        <v>TPB CBS Def Format notif Rvrsl Message resp 1430</v>
      </c>
      <c r="K853" s="2" t="s">
        <v>7</v>
      </c>
      <c r="L853" t="str">
        <f t="shared" si="26"/>
        <v>Insert into UFMT_FIELD (FORMAT_ID, FIELD_NO, F_MAC, F_KEY, F_MANDATORY, DESCRIPTION) Values ('87', '125', '0', '0', '0', 'Mini statement data');</v>
      </c>
      <c r="M853" t="str">
        <f t="shared" si="27"/>
        <v>Update UFMT_FIELD SET F_MAC = '0', F_KEY = '0', F_MANDATORY = '0', DESCRIPTION = 'Mini statement data' where FORMAT_ID = '87' AND FIELD_NO = '125';</v>
      </c>
    </row>
    <row r="854" spans="1:13" x14ac:dyDescent="0.35">
      <c r="A854" t="s">
        <v>33</v>
      </c>
      <c r="B854" t="s">
        <v>813</v>
      </c>
      <c r="C854" t="s">
        <v>13</v>
      </c>
      <c r="D854" t="s">
        <v>13</v>
      </c>
      <c r="E854" t="s">
        <v>12</v>
      </c>
      <c r="F854" s="2" t="s">
        <v>1511</v>
      </c>
      <c r="G854" s="2"/>
      <c r="I854" s="2"/>
      <c r="J854" t="str">
        <f>VLOOKUP(A854,UFMT_FORMAT!$A:$C,3,FALSE)</f>
        <v>TPB CBS Def Format notif Rvrsl Message resp 1430</v>
      </c>
      <c r="K854" s="2" t="s">
        <v>7</v>
      </c>
      <c r="L854" t="str">
        <f t="shared" si="26"/>
        <v>Insert into UFMT_FIELD (FORMAT_ID, FIELD_NO, F_MAC, F_KEY, F_MANDATORY, DESCRIPTION) Values ('87', '126', '0', '0', '1', 'Private field');</v>
      </c>
      <c r="M854" t="str">
        <f t="shared" si="27"/>
        <v>Update UFMT_FIELD SET F_MAC = '0', F_KEY = '0', F_MANDATORY = '1', DESCRIPTION = 'Private field' where FORMAT_ID = '87' AND FIELD_NO = '126';</v>
      </c>
    </row>
    <row r="855" spans="1:13" x14ac:dyDescent="0.35">
      <c r="A855" t="s">
        <v>228</v>
      </c>
      <c r="B855" t="s">
        <v>15</v>
      </c>
      <c r="C855" t="s">
        <v>13</v>
      </c>
      <c r="D855" t="s">
        <v>12</v>
      </c>
      <c r="E855" t="s">
        <v>12</v>
      </c>
      <c r="F855" s="2" t="s">
        <v>1484</v>
      </c>
      <c r="G855" s="2"/>
      <c r="I855" s="2"/>
      <c r="J855" t="str">
        <f>VLOOKUP(A855,UFMT_FORMAT!$A:$C,3,FALSE)</f>
        <v>T24 CBS Format Advice Message 1220 for 1041/0</v>
      </c>
      <c r="K855" s="2" t="s">
        <v>7</v>
      </c>
      <c r="L855" t="str">
        <f t="shared" si="26"/>
        <v>Insert into UFMT_FIELD (FORMAT_ID, FIELD_NO, F_MAC, F_KEY, F_MANDATORY, DESCRIPTION) Values ('88', '2', '0', '1', '1', 'PAN');</v>
      </c>
      <c r="M855" t="str">
        <f t="shared" si="27"/>
        <v>Update UFMT_FIELD SET F_MAC = '0', F_KEY = '1', F_MANDATORY = '1', DESCRIPTION = 'PAN' where FORMAT_ID = '88' AND FIELD_NO = '2';</v>
      </c>
    </row>
    <row r="856" spans="1:13" x14ac:dyDescent="0.35">
      <c r="A856" t="s">
        <v>228</v>
      </c>
      <c r="B856" t="s">
        <v>17</v>
      </c>
      <c r="C856" t="s">
        <v>13</v>
      </c>
      <c r="D856" t="s">
        <v>13</v>
      </c>
      <c r="E856" t="s">
        <v>12</v>
      </c>
      <c r="F856" s="2" t="s">
        <v>1485</v>
      </c>
      <c r="G856" s="2"/>
      <c r="I856" s="2"/>
      <c r="J856" t="str">
        <f>VLOOKUP(A856,UFMT_FORMAT!$A:$C,3,FALSE)</f>
        <v>T24 CBS Format Advice Message 1220 for 1041/0</v>
      </c>
      <c r="K856" s="2" t="s">
        <v>7</v>
      </c>
      <c r="L856" t="str">
        <f t="shared" si="26"/>
        <v>Insert into UFMT_FIELD (FORMAT_ID, FIELD_NO, F_MAC, F_KEY, F_MANDATORY, DESCRIPTION) Values ('88', '3', '0', '0', '1', 'Processing Code');</v>
      </c>
      <c r="M856" t="str">
        <f t="shared" si="27"/>
        <v>Update UFMT_FIELD SET F_MAC = '0', F_KEY = '0', F_MANDATORY = '1', DESCRIPTION = 'Processing Code' where FORMAT_ID = '88' AND FIELD_NO = '3';</v>
      </c>
    </row>
    <row r="857" spans="1:13" x14ac:dyDescent="0.35">
      <c r="A857" t="s">
        <v>228</v>
      </c>
      <c r="B857" t="s">
        <v>20</v>
      </c>
      <c r="C857" t="s">
        <v>13</v>
      </c>
      <c r="D857" t="s">
        <v>13</v>
      </c>
      <c r="E857" t="s">
        <v>12</v>
      </c>
      <c r="F857" s="2" t="s">
        <v>1486</v>
      </c>
      <c r="G857" s="2"/>
      <c r="I857" s="2"/>
      <c r="J857" t="str">
        <f>VLOOKUP(A857,UFMT_FORMAT!$A:$C,3,FALSE)</f>
        <v>T24 CBS Format Advice Message 1220 for 1041/0</v>
      </c>
      <c r="K857" s="2" t="s">
        <v>7</v>
      </c>
      <c r="L857" t="str">
        <f t="shared" si="26"/>
        <v>Insert into UFMT_FIELD (FORMAT_ID, FIELD_NO, F_MAC, F_KEY, F_MANDATORY, DESCRIPTION) Values ('88', '4', '0', '0', '1', 'Request Amount');</v>
      </c>
      <c r="M857" t="str">
        <f t="shared" si="27"/>
        <v>Update UFMT_FIELD SET F_MAC = '0', F_KEY = '0', F_MANDATORY = '1', DESCRIPTION = 'Request Amount' where FORMAT_ID = '88' AND FIELD_NO = '4';</v>
      </c>
    </row>
    <row r="858" spans="1:13" x14ac:dyDescent="0.35">
      <c r="A858" t="s">
        <v>228</v>
      </c>
      <c r="B858" t="s">
        <v>23</v>
      </c>
      <c r="C858" t="s">
        <v>13</v>
      </c>
      <c r="D858" t="s">
        <v>13</v>
      </c>
      <c r="E858" t="s">
        <v>13</v>
      </c>
      <c r="F858" s="2" t="s">
        <v>1513</v>
      </c>
      <c r="G858" s="2"/>
      <c r="I858" s="2"/>
      <c r="J858" t="str">
        <f>VLOOKUP(A858,UFMT_FORMAT!$A:$C,3,FALSE)</f>
        <v>T24 CBS Format Advice Message 1220 for 1041/0</v>
      </c>
      <c r="K858" s="2" t="s">
        <v>7</v>
      </c>
      <c r="L858" t="str">
        <f t="shared" si="26"/>
        <v>Insert into UFMT_FIELD (FORMAT_ID, FIELD_NO, F_MAC, F_KEY, F_MANDATORY, DESCRIPTION) Values ('88', '5', '0', '0', '0', ' Request Amount');</v>
      </c>
      <c r="M858" t="str">
        <f t="shared" si="27"/>
        <v>Update UFMT_FIELD SET F_MAC = '0', F_KEY = '0', F_MANDATORY = '0', DESCRIPTION = ' Request Amount' where FORMAT_ID = '88' AND FIELD_NO = '5';</v>
      </c>
    </row>
    <row r="859" spans="1:13" x14ac:dyDescent="0.35">
      <c r="A859" t="s">
        <v>228</v>
      </c>
      <c r="B859" t="s">
        <v>35</v>
      </c>
      <c r="C859" t="s">
        <v>13</v>
      </c>
      <c r="D859" t="s">
        <v>13</v>
      </c>
      <c r="E859" t="s">
        <v>13</v>
      </c>
      <c r="F859" s="2" t="s">
        <v>1488</v>
      </c>
      <c r="G859" s="2"/>
      <c r="I859" s="2"/>
      <c r="J859" t="str">
        <f>VLOOKUP(A859,UFMT_FORMAT!$A:$C,3,FALSE)</f>
        <v>T24 CBS Format Advice Message 1220 for 1041/0</v>
      </c>
      <c r="K859" s="2" t="s">
        <v>7</v>
      </c>
      <c r="L859" t="str">
        <f t="shared" si="26"/>
        <v>Insert into UFMT_FIELD (FORMAT_ID, FIELD_NO, F_MAC, F_KEY, F_MANDATORY, DESCRIPTION) Values ('88', '9', '0', '0', '0', 'Conversion rate, reconciliation');</v>
      </c>
      <c r="M859" t="str">
        <f t="shared" si="27"/>
        <v>Update UFMT_FIELD SET F_MAC = '0', F_KEY = '0', F_MANDATORY = '0', DESCRIPTION = 'Conversion rate, reconciliation' where FORMAT_ID = '88' AND FIELD_NO = '9';</v>
      </c>
    </row>
    <row r="860" spans="1:13" x14ac:dyDescent="0.35">
      <c r="A860" t="s">
        <v>228</v>
      </c>
      <c r="B860" t="s">
        <v>40</v>
      </c>
      <c r="C860" t="s">
        <v>13</v>
      </c>
      <c r="D860" t="s">
        <v>12</v>
      </c>
      <c r="E860" t="s">
        <v>12</v>
      </c>
      <c r="F860" s="2" t="s">
        <v>1489</v>
      </c>
      <c r="G860" s="2"/>
      <c r="I860" s="2"/>
      <c r="J860" t="str">
        <f>VLOOKUP(A860,UFMT_FORMAT!$A:$C,3,FALSE)</f>
        <v>T24 CBS Format Advice Message 1220 for 1041/0</v>
      </c>
      <c r="K860" s="2" t="s">
        <v>7</v>
      </c>
      <c r="L860" t="str">
        <f t="shared" si="26"/>
        <v>Insert into UFMT_FIELD (FORMAT_ID, FIELD_NO, F_MAC, F_KEY, F_MANDATORY, DESCRIPTION) Values ('88', '11', '0', '1', '1', 'System Trace Audit Number');</v>
      </c>
      <c r="M860" t="str">
        <f t="shared" si="27"/>
        <v>Update UFMT_FIELD SET F_MAC = '0', F_KEY = '1', F_MANDATORY = '1', DESCRIPTION = 'System Trace Audit Number' where FORMAT_ID = '88' AND FIELD_NO = '11';</v>
      </c>
    </row>
    <row r="861" spans="1:13" x14ac:dyDescent="0.35">
      <c r="A861" t="s">
        <v>228</v>
      </c>
      <c r="B861" t="s">
        <v>42</v>
      </c>
      <c r="C861" t="s">
        <v>13</v>
      </c>
      <c r="D861" t="s">
        <v>12</v>
      </c>
      <c r="E861" t="s">
        <v>12</v>
      </c>
      <c r="F861" s="2" t="s">
        <v>1490</v>
      </c>
      <c r="G861" s="2"/>
      <c r="I861" s="2"/>
      <c r="J861" t="str">
        <f>VLOOKUP(A861,UFMT_FORMAT!$A:$C,3,FALSE)</f>
        <v>T24 CBS Format Advice Message 1220 for 1041/0</v>
      </c>
      <c r="K861" s="2" t="s">
        <v>7</v>
      </c>
      <c r="L861" t="str">
        <f t="shared" si="26"/>
        <v>Insert into UFMT_FIELD (FORMAT_ID, FIELD_NO, F_MAC, F_KEY, F_MANDATORY, DESCRIPTION) Values ('88', '12', '0', '1', '1', 'Date and time, local transaction');</v>
      </c>
      <c r="M861" t="str">
        <f t="shared" si="27"/>
        <v>Update UFMT_FIELD SET F_MAC = '0', F_KEY = '1', F_MANDATORY = '1', DESCRIPTION = 'Date and time, local transaction' where FORMAT_ID = '88' AND FIELD_NO = '12';</v>
      </c>
    </row>
    <row r="862" spans="1:13" x14ac:dyDescent="0.35">
      <c r="A862" t="s">
        <v>228</v>
      </c>
      <c r="B862" t="s">
        <v>56</v>
      </c>
      <c r="C862" t="s">
        <v>13</v>
      </c>
      <c r="D862" t="s">
        <v>13</v>
      </c>
      <c r="E862" t="s">
        <v>12</v>
      </c>
      <c r="F862" s="2" t="s">
        <v>1490</v>
      </c>
      <c r="G862" s="2"/>
      <c r="I862" s="2"/>
      <c r="J862" t="str">
        <f>VLOOKUP(A862,UFMT_FORMAT!$A:$C,3,FALSE)</f>
        <v>T24 CBS Format Advice Message 1220 for 1041/0</v>
      </c>
      <c r="K862" s="2" t="s">
        <v>7</v>
      </c>
      <c r="L862" t="str">
        <f t="shared" si="26"/>
        <v>Insert into UFMT_FIELD (FORMAT_ID, FIELD_NO, F_MAC, F_KEY, F_MANDATORY, DESCRIPTION) Values ('88', '17', '0', '0', '1', 'Date and time, local transaction');</v>
      </c>
      <c r="M862" t="str">
        <f t="shared" si="27"/>
        <v>Update UFMT_FIELD SET F_MAC = '0', F_KEY = '0', F_MANDATORY = '1', DESCRIPTION = 'Date and time, local transaction' where FORMAT_ID = '88' AND FIELD_NO = '17';</v>
      </c>
    </row>
    <row r="863" spans="1:13" x14ac:dyDescent="0.35">
      <c r="A863" t="s">
        <v>228</v>
      </c>
      <c r="B863" t="s">
        <v>77</v>
      </c>
      <c r="C863" t="s">
        <v>13</v>
      </c>
      <c r="D863" t="s">
        <v>13</v>
      </c>
      <c r="E863" t="s">
        <v>12</v>
      </c>
      <c r="F863" s="2" t="s">
        <v>1491</v>
      </c>
      <c r="G863" s="2"/>
      <c r="I863" s="2"/>
      <c r="J863" t="str">
        <f>VLOOKUP(A863,UFMT_FORMAT!$A:$C,3,FALSE)</f>
        <v>T24 CBS Format Advice Message 1220 for 1041/0</v>
      </c>
      <c r="K863" s="2" t="s">
        <v>7</v>
      </c>
      <c r="L863" t="str">
        <f t="shared" si="26"/>
        <v>Insert into UFMT_FIELD (FORMAT_ID, FIELD_NO, F_MAC, F_KEY, F_MANDATORY, DESCRIPTION) Values ('88', '24', '0', '0', '1', 'Function code');</v>
      </c>
      <c r="M863" t="str">
        <f t="shared" si="27"/>
        <v>Update UFMT_FIELD SET F_MAC = '0', F_KEY = '0', F_MANDATORY = '1', DESCRIPTION = 'Function code' where FORMAT_ID = '88' AND FIELD_NO = '24';</v>
      </c>
    </row>
    <row r="864" spans="1:13" x14ac:dyDescent="0.35">
      <c r="A864" t="s">
        <v>228</v>
      </c>
      <c r="B864" t="s">
        <v>98</v>
      </c>
      <c r="C864" t="s">
        <v>13</v>
      </c>
      <c r="D864" t="s">
        <v>13</v>
      </c>
      <c r="E864" t="s">
        <v>12</v>
      </c>
      <c r="F864" s="2" t="s">
        <v>1492</v>
      </c>
      <c r="G864" s="2"/>
      <c r="I864" s="2"/>
      <c r="J864" t="str">
        <f>VLOOKUP(A864,UFMT_FORMAT!$A:$C,3,FALSE)</f>
        <v>T24 CBS Format Advice Message 1220 for 1041/0</v>
      </c>
      <c r="K864" s="2" t="s">
        <v>7</v>
      </c>
      <c r="L864" t="str">
        <f t="shared" si="26"/>
        <v>Insert into UFMT_FIELD (FORMAT_ID, FIELD_NO, F_MAC, F_KEY, F_MANDATORY, DESCRIPTION) Values ('88', '32', '0', '0', '1', 'Acquirer institution ID');</v>
      </c>
      <c r="M864" t="str">
        <f t="shared" si="27"/>
        <v>Update UFMT_FIELD SET F_MAC = '0', F_KEY = '0', F_MANDATORY = '1', DESCRIPTION = 'Acquirer institution ID' where FORMAT_ID = '88' AND FIELD_NO = '32';</v>
      </c>
    </row>
    <row r="865" spans="1:13" x14ac:dyDescent="0.35">
      <c r="A865" t="s">
        <v>228</v>
      </c>
      <c r="B865" t="s">
        <v>101</v>
      </c>
      <c r="C865" t="s">
        <v>13</v>
      </c>
      <c r="D865" t="s">
        <v>13</v>
      </c>
      <c r="E865" t="s">
        <v>13</v>
      </c>
      <c r="F865" s="2" t="s">
        <v>1493</v>
      </c>
      <c r="G865" s="2"/>
      <c r="I865" s="2"/>
      <c r="J865" t="str">
        <f>VLOOKUP(A865,UFMT_FORMAT!$A:$C,3,FALSE)</f>
        <v>T24 CBS Format Advice Message 1220 for 1041/0</v>
      </c>
      <c r="K865" s="2" t="s">
        <v>7</v>
      </c>
      <c r="L865" t="str">
        <f t="shared" si="26"/>
        <v>Insert into UFMT_FIELD (FORMAT_ID, FIELD_NO, F_MAC, F_KEY, F_MANDATORY, DESCRIPTION) Values ('88', '33', '0', '0', '0', 'Forwarding institution ID');</v>
      </c>
      <c r="M865" t="str">
        <f t="shared" si="27"/>
        <v>Update UFMT_FIELD SET F_MAC = '0', F_KEY = '0', F_MANDATORY = '0', DESCRIPTION = 'Forwarding institution ID' where FORMAT_ID = '88' AND FIELD_NO = '33';</v>
      </c>
    </row>
    <row r="866" spans="1:13" x14ac:dyDescent="0.35">
      <c r="A866" t="s">
        <v>228</v>
      </c>
      <c r="B866" t="s">
        <v>93</v>
      </c>
      <c r="C866" t="s">
        <v>13</v>
      </c>
      <c r="D866" t="s">
        <v>13</v>
      </c>
      <c r="E866" t="s">
        <v>13</v>
      </c>
      <c r="F866" s="2" t="s">
        <v>1494</v>
      </c>
      <c r="G866" s="2"/>
      <c r="I866" s="2"/>
      <c r="J866" t="str">
        <f>VLOOKUP(A866,UFMT_FORMAT!$A:$C,3,FALSE)</f>
        <v>T24 CBS Format Advice Message 1220 for 1041/0</v>
      </c>
      <c r="K866" s="2" t="s">
        <v>7</v>
      </c>
      <c r="L866" t="str">
        <f t="shared" si="26"/>
        <v>Insert into UFMT_FIELD (FORMAT_ID, FIELD_NO, F_MAC, F_KEY, F_MANDATORY, DESCRIPTION) Values ('88', '35', '0', '0', '0', 'Track 2 data');</v>
      </c>
      <c r="M866" t="str">
        <f t="shared" si="27"/>
        <v>Update UFMT_FIELD SET F_MAC = '0', F_KEY = '0', F_MANDATORY = '0', DESCRIPTION = 'Track 2 data' where FORMAT_ID = '88' AND FIELD_NO = '35';</v>
      </c>
    </row>
    <row r="867" spans="1:13" x14ac:dyDescent="0.35">
      <c r="A867" t="s">
        <v>228</v>
      </c>
      <c r="B867" t="s">
        <v>99</v>
      </c>
      <c r="C867" t="s">
        <v>13</v>
      </c>
      <c r="D867" t="s">
        <v>13</v>
      </c>
      <c r="E867" t="s">
        <v>13</v>
      </c>
      <c r="F867" s="2" t="s">
        <v>1495</v>
      </c>
      <c r="G867" s="2"/>
      <c r="I867" s="2"/>
      <c r="J867" t="str">
        <f>VLOOKUP(A867,UFMT_FORMAT!$A:$C,3,FALSE)</f>
        <v>T24 CBS Format Advice Message 1220 for 1041/0</v>
      </c>
      <c r="K867" s="2" t="s">
        <v>7</v>
      </c>
      <c r="L867" t="str">
        <f t="shared" si="26"/>
        <v>Insert into UFMT_FIELD (FORMAT_ID, FIELD_NO, F_MAC, F_KEY, F_MANDATORY, DESCRIPTION) Values ('88', '37', '0', '0', '0', 'Retrival reference number');</v>
      </c>
      <c r="M867" t="str">
        <f t="shared" si="27"/>
        <v>Update UFMT_FIELD SET F_MAC = '0', F_KEY = '0', F_MANDATORY = '0', DESCRIPTION = 'Retrival reference number' where FORMAT_ID = '88' AND FIELD_NO = '37';</v>
      </c>
    </row>
    <row r="868" spans="1:13" x14ac:dyDescent="0.35">
      <c r="A868" t="s">
        <v>228</v>
      </c>
      <c r="B868" t="s">
        <v>119</v>
      </c>
      <c r="C868" t="s">
        <v>13</v>
      </c>
      <c r="D868" t="s">
        <v>13</v>
      </c>
      <c r="E868" t="s">
        <v>12</v>
      </c>
      <c r="F868" s="2" t="s">
        <v>1498</v>
      </c>
      <c r="G868" s="2"/>
      <c r="I868" s="2"/>
      <c r="J868" t="str">
        <f>VLOOKUP(A868,UFMT_FORMAT!$A:$C,3,FALSE)</f>
        <v>T24 CBS Format Advice Message 1220 for 1041/0</v>
      </c>
      <c r="K868" s="2" t="s">
        <v>7</v>
      </c>
      <c r="L868" t="str">
        <f t="shared" si="26"/>
        <v>Insert into UFMT_FIELD (FORMAT_ID, FIELD_NO, F_MAC, F_KEY, F_MANDATORY, DESCRIPTION) Values ('88', '41', '0', '0', '1', 'Card acceptor treminal ID');</v>
      </c>
      <c r="M868" t="str">
        <f t="shared" si="27"/>
        <v>Update UFMT_FIELD SET F_MAC = '0', F_KEY = '0', F_MANDATORY = '1', DESCRIPTION = 'Card acceptor treminal ID' where FORMAT_ID = '88' AND FIELD_NO = '41';</v>
      </c>
    </row>
    <row r="869" spans="1:13" x14ac:dyDescent="0.35">
      <c r="A869" t="s">
        <v>228</v>
      </c>
      <c r="B869" t="s">
        <v>122</v>
      </c>
      <c r="C869" t="s">
        <v>13</v>
      </c>
      <c r="D869" t="s">
        <v>13</v>
      </c>
      <c r="E869" t="s">
        <v>12</v>
      </c>
      <c r="F869" s="2" t="s">
        <v>1499</v>
      </c>
      <c r="G869" s="2"/>
      <c r="I869" s="2"/>
      <c r="J869" t="str">
        <f>VLOOKUP(A869,UFMT_FORMAT!$A:$C,3,FALSE)</f>
        <v>T24 CBS Format Advice Message 1220 for 1041/0</v>
      </c>
      <c r="K869" s="2" t="s">
        <v>7</v>
      </c>
      <c r="L869" t="str">
        <f t="shared" si="26"/>
        <v>Insert into UFMT_FIELD (FORMAT_ID, FIELD_NO, F_MAC, F_KEY, F_MANDATORY, DESCRIPTION) Values ('88', '42', '0', '0', '1', 'Card acceptor ID');</v>
      </c>
      <c r="M869" t="str">
        <f t="shared" si="27"/>
        <v>Update UFMT_FIELD SET F_MAC = '0', F_KEY = '0', F_MANDATORY = '1', DESCRIPTION = 'Card acceptor ID' where FORMAT_ID = '88' AND FIELD_NO = '42';</v>
      </c>
    </row>
    <row r="870" spans="1:13" x14ac:dyDescent="0.35">
      <c r="A870" t="s">
        <v>228</v>
      </c>
      <c r="B870" t="s">
        <v>125</v>
      </c>
      <c r="C870" t="s">
        <v>13</v>
      </c>
      <c r="D870" t="s">
        <v>13</v>
      </c>
      <c r="E870" t="s">
        <v>12</v>
      </c>
      <c r="F870" s="2" t="s">
        <v>1500</v>
      </c>
      <c r="G870" s="2"/>
      <c r="I870" s="2"/>
      <c r="J870" t="str">
        <f>VLOOKUP(A870,UFMT_FORMAT!$A:$C,3,FALSE)</f>
        <v>T24 CBS Format Advice Message 1220 for 1041/0</v>
      </c>
      <c r="K870" s="2" t="s">
        <v>7</v>
      </c>
      <c r="L870" t="str">
        <f t="shared" si="26"/>
        <v>Insert into UFMT_FIELD (FORMAT_ID, FIELD_NO, F_MAC, F_KEY, F_MANDATORY, DESCRIPTION) Values ('88', '43', '0', '0', '1', 'Card acceptor name/location');</v>
      </c>
      <c r="M870" t="str">
        <f t="shared" si="27"/>
        <v>Update UFMT_FIELD SET F_MAC = '0', F_KEY = '0', F_MANDATORY = '1', DESCRIPTION = 'Card acceptor name/location' where FORMAT_ID = '88' AND FIELD_NO = '43';</v>
      </c>
    </row>
    <row r="871" spans="1:13" x14ac:dyDescent="0.35">
      <c r="A871" t="s">
        <v>228</v>
      </c>
      <c r="B871" t="s">
        <v>45</v>
      </c>
      <c r="C871" t="s">
        <v>13</v>
      </c>
      <c r="D871" t="s">
        <v>13</v>
      </c>
      <c r="E871" t="s">
        <v>13</v>
      </c>
      <c r="F871" s="2" t="s">
        <v>1501</v>
      </c>
      <c r="G871" s="2"/>
      <c r="I871" s="2"/>
      <c r="J871" t="str">
        <f>VLOOKUP(A871,UFMT_FORMAT!$A:$C,3,FALSE)</f>
        <v>T24 CBS Format Advice Message 1220 for 1041/0</v>
      </c>
      <c r="K871" s="2" t="s">
        <v>7</v>
      </c>
      <c r="L871" t="str">
        <f t="shared" si="26"/>
        <v>Insert into UFMT_FIELD (FORMAT_ID, FIELD_NO, F_MAC, F_KEY, F_MANDATORY, DESCRIPTION) Values ('88', '46', '0', '0', '0', 'Fee, amount');</v>
      </c>
      <c r="M871" t="str">
        <f t="shared" si="27"/>
        <v>Update UFMT_FIELD SET F_MAC = '0', F_KEY = '0', F_MANDATORY = '0', DESCRIPTION = 'Fee, amount' where FORMAT_ID = '88' AND FIELD_NO = '46';</v>
      </c>
    </row>
    <row r="872" spans="1:13" x14ac:dyDescent="0.35">
      <c r="A872" t="s">
        <v>228</v>
      </c>
      <c r="B872" t="s">
        <v>138</v>
      </c>
      <c r="C872" t="s">
        <v>13</v>
      </c>
      <c r="D872" t="s">
        <v>13</v>
      </c>
      <c r="E872" t="s">
        <v>12</v>
      </c>
      <c r="F872" s="2" t="s">
        <v>1503</v>
      </c>
      <c r="G872" s="2"/>
      <c r="I872" s="2"/>
      <c r="J872" t="str">
        <f>VLOOKUP(A872,UFMT_FORMAT!$A:$C,3,FALSE)</f>
        <v>T24 CBS Format Advice Message 1220 for 1041/0</v>
      </c>
      <c r="K872" s="2" t="s">
        <v>7</v>
      </c>
      <c r="L872" t="str">
        <f t="shared" si="26"/>
        <v>Insert into UFMT_FIELD (FORMAT_ID, FIELD_NO, F_MAC, F_KEY, F_MANDATORY, DESCRIPTION) Values ('88', '49', '0', '0', '1', 'Currency code, transaction');</v>
      </c>
      <c r="M872" t="str">
        <f t="shared" si="27"/>
        <v>Update UFMT_FIELD SET F_MAC = '0', F_KEY = '0', F_MANDATORY = '1', DESCRIPTION = 'Currency code, transaction' where FORMAT_ID = '88' AND FIELD_NO = '49';</v>
      </c>
    </row>
    <row r="873" spans="1:13" x14ac:dyDescent="0.35">
      <c r="A873" t="s">
        <v>228</v>
      </c>
      <c r="B873" t="s">
        <v>80</v>
      </c>
      <c r="C873" t="s">
        <v>13</v>
      </c>
      <c r="D873" t="s">
        <v>13</v>
      </c>
      <c r="E873" t="s">
        <v>13</v>
      </c>
      <c r="F873" s="2" t="s">
        <v>1504</v>
      </c>
      <c r="G873" s="2"/>
      <c r="I873" s="2"/>
      <c r="J873" t="str">
        <f>VLOOKUP(A873,UFMT_FORMAT!$A:$C,3,FALSE)</f>
        <v>T24 CBS Format Advice Message 1220 for 1041/0</v>
      </c>
      <c r="K873" s="2" t="s">
        <v>7</v>
      </c>
      <c r="L873" t="str">
        <f t="shared" si="26"/>
        <v>Insert into UFMT_FIELD (FORMAT_ID, FIELD_NO, F_MAC, F_KEY, F_MANDATORY, DESCRIPTION) Values ('88', '50', '0', '0', '0', 'Currency code, reconcilliation');</v>
      </c>
      <c r="M873" t="str">
        <f t="shared" si="27"/>
        <v>Update UFMT_FIELD SET F_MAC = '0', F_KEY = '0', F_MANDATORY = '0', DESCRIPTION = 'Currency code, reconcilliation' where FORMAT_ID = '88' AND FIELD_NO = '50';</v>
      </c>
    </row>
    <row r="874" spans="1:13" x14ac:dyDescent="0.35">
      <c r="A874" t="s">
        <v>228</v>
      </c>
      <c r="B874" t="s">
        <v>270</v>
      </c>
      <c r="C874" t="s">
        <v>13</v>
      </c>
      <c r="D874" t="s">
        <v>13</v>
      </c>
      <c r="E874" t="s">
        <v>13</v>
      </c>
      <c r="F874" s="2" t="s">
        <v>1506</v>
      </c>
      <c r="G874" s="2"/>
      <c r="I874" s="2"/>
      <c r="J874" t="str">
        <f>VLOOKUP(A874,UFMT_FORMAT!$A:$C,3,FALSE)</f>
        <v>T24 CBS Format Advice Message 1220 for 1041/0</v>
      </c>
      <c r="K874" s="2" t="s">
        <v>7</v>
      </c>
      <c r="L874" t="str">
        <f t="shared" si="26"/>
        <v>Insert into UFMT_FIELD (FORMAT_ID, FIELD_NO, F_MAC, F_KEY, F_MANDATORY, DESCRIPTION) Values ('88', '102', '0', '0', '0', 'Account identification 1');</v>
      </c>
      <c r="M874" t="str">
        <f t="shared" si="27"/>
        <v>Update UFMT_FIELD SET F_MAC = '0', F_KEY = '0', F_MANDATORY = '0', DESCRIPTION = 'Account identification 1' where FORMAT_ID = '88' AND FIELD_NO = '102';</v>
      </c>
    </row>
    <row r="875" spans="1:13" x14ac:dyDescent="0.35">
      <c r="A875" t="s">
        <v>228</v>
      </c>
      <c r="B875" t="s">
        <v>778</v>
      </c>
      <c r="C875" t="s">
        <v>13</v>
      </c>
      <c r="D875" t="s">
        <v>13</v>
      </c>
      <c r="E875" t="s">
        <v>13</v>
      </c>
      <c r="F875" s="2" t="s">
        <v>1507</v>
      </c>
      <c r="G875" s="2"/>
      <c r="I875" s="2"/>
      <c r="J875" t="str">
        <f>VLOOKUP(A875,UFMT_FORMAT!$A:$C,3,FALSE)</f>
        <v>T24 CBS Format Advice Message 1220 for 1041/0</v>
      </c>
      <c r="K875" s="2" t="s">
        <v>7</v>
      </c>
      <c r="L875" t="str">
        <f t="shared" si="26"/>
        <v>Insert into UFMT_FIELD (FORMAT_ID, FIELD_NO, F_MAC, F_KEY, F_MANDATORY, DESCRIPTION) Values ('88', '103', '0', '0', '0', 'Account identification 2');</v>
      </c>
      <c r="M875" t="str">
        <f t="shared" si="27"/>
        <v>Update UFMT_FIELD SET F_MAC = '0', F_KEY = '0', F_MANDATORY = '0', DESCRIPTION = 'Account identification 2' where FORMAT_ID = '88' AND FIELD_NO = '103';</v>
      </c>
    </row>
    <row r="876" spans="1:13" x14ac:dyDescent="0.35">
      <c r="A876" t="s">
        <v>228</v>
      </c>
      <c r="B876" t="s">
        <v>143</v>
      </c>
      <c r="C876" t="s">
        <v>13</v>
      </c>
      <c r="D876" t="s">
        <v>13</v>
      </c>
      <c r="E876" t="s">
        <v>12</v>
      </c>
      <c r="F876" s="2" t="s">
        <v>1508</v>
      </c>
      <c r="G876" s="2"/>
      <c r="I876" s="2"/>
      <c r="J876" t="str">
        <f>VLOOKUP(A876,UFMT_FORMAT!$A:$C,3,FALSE)</f>
        <v>T24 CBS Format Advice Message 1220 for 1041/0</v>
      </c>
      <c r="K876" s="2" t="s">
        <v>7</v>
      </c>
      <c r="L876" t="str">
        <f t="shared" si="26"/>
        <v>Insert into UFMT_FIELD (FORMAT_ID, FIELD_NO, F_MAC, F_KEY, F_MANDATORY, DESCRIPTION) Values ('88', '123', '0', '0', '1', 'Channel ID');</v>
      </c>
      <c r="M876" t="str">
        <f t="shared" si="27"/>
        <v>Update UFMT_FIELD SET F_MAC = '0', F_KEY = '0', F_MANDATORY = '1', DESCRIPTION = 'Channel ID' where FORMAT_ID = '88' AND FIELD_NO = '123';</v>
      </c>
    </row>
    <row r="877" spans="1:13" x14ac:dyDescent="0.35">
      <c r="A877" t="s">
        <v>228</v>
      </c>
      <c r="B877" t="s">
        <v>813</v>
      </c>
      <c r="C877" t="s">
        <v>13</v>
      </c>
      <c r="D877" t="s">
        <v>13</v>
      </c>
      <c r="E877" t="s">
        <v>12</v>
      </c>
      <c r="F877" s="2" t="s">
        <v>1511</v>
      </c>
      <c r="G877" s="2"/>
      <c r="I877" s="2"/>
      <c r="J877" t="str">
        <f>VLOOKUP(A877,UFMT_FORMAT!$A:$C,3,FALSE)</f>
        <v>T24 CBS Format Advice Message 1220 for 1041/0</v>
      </c>
      <c r="K877" s="2" t="s">
        <v>7</v>
      </c>
      <c r="L877" t="str">
        <f t="shared" si="26"/>
        <v>Insert into UFMT_FIELD (FORMAT_ID, FIELD_NO, F_MAC, F_KEY, F_MANDATORY, DESCRIPTION) Values ('88', '126', '0', '0', '1', 'Private field');</v>
      </c>
      <c r="M877" t="str">
        <f t="shared" si="27"/>
        <v>Update UFMT_FIELD SET F_MAC = '0', F_KEY = '0', F_MANDATORY = '1', DESCRIPTION = 'Private field' where FORMAT_ID = '88' AND FIELD_NO = '126';</v>
      </c>
    </row>
    <row r="878" spans="1:13" x14ac:dyDescent="0.35">
      <c r="A878" t="s">
        <v>774</v>
      </c>
      <c r="B878" t="s">
        <v>15</v>
      </c>
      <c r="C878" t="s">
        <v>13</v>
      </c>
      <c r="D878" t="s">
        <v>12</v>
      </c>
      <c r="E878" t="s">
        <v>12</v>
      </c>
      <c r="F878" s="2" t="s">
        <v>1484</v>
      </c>
      <c r="G878" s="2"/>
      <c r="I878" s="2"/>
      <c r="J878" t="str">
        <f>VLOOKUP(A878,UFMT_FORMAT!$A:$C,3,FALSE)</f>
        <v>Flexcube 87 Message Financial Request 0200</v>
      </c>
      <c r="K878" s="2" t="s">
        <v>7</v>
      </c>
      <c r="L878" t="str">
        <f t="shared" si="26"/>
        <v>Insert into UFMT_FIELD (FORMAT_ID, FIELD_NO, F_MAC, F_KEY, F_MANDATORY, DESCRIPTION) Values ('100', '2', '0', '1', '1', 'PAN');</v>
      </c>
      <c r="M878" t="str">
        <f t="shared" si="27"/>
        <v>Update UFMT_FIELD SET F_MAC = '0', F_KEY = '1', F_MANDATORY = '1', DESCRIPTION = 'PAN' where FORMAT_ID = '100' AND FIELD_NO = '2';</v>
      </c>
    </row>
    <row r="879" spans="1:13" x14ac:dyDescent="0.35">
      <c r="A879" t="s">
        <v>774</v>
      </c>
      <c r="B879" t="s">
        <v>17</v>
      </c>
      <c r="C879" t="s">
        <v>13</v>
      </c>
      <c r="D879" t="s">
        <v>13</v>
      </c>
      <c r="E879" t="s">
        <v>12</v>
      </c>
      <c r="F879" s="2" t="s">
        <v>1485</v>
      </c>
      <c r="G879" s="2"/>
      <c r="I879" s="2"/>
      <c r="J879" t="str">
        <f>VLOOKUP(A879,UFMT_FORMAT!$A:$C,3,FALSE)</f>
        <v>Flexcube 87 Message Financial Request 0200</v>
      </c>
      <c r="K879" s="2" t="s">
        <v>7</v>
      </c>
      <c r="L879" t="str">
        <f t="shared" si="26"/>
        <v>Insert into UFMT_FIELD (FORMAT_ID, FIELD_NO, F_MAC, F_KEY, F_MANDATORY, DESCRIPTION) Values ('100', '3', '0', '0', '1', 'Processing Code');</v>
      </c>
      <c r="M879" t="str">
        <f t="shared" si="27"/>
        <v>Update UFMT_FIELD SET F_MAC = '0', F_KEY = '0', F_MANDATORY = '1', DESCRIPTION = 'Processing Code' where FORMAT_ID = '100' AND FIELD_NO = '3';</v>
      </c>
    </row>
    <row r="880" spans="1:13" x14ac:dyDescent="0.35">
      <c r="A880" t="s">
        <v>774</v>
      </c>
      <c r="B880" t="s">
        <v>20</v>
      </c>
      <c r="C880" t="s">
        <v>13</v>
      </c>
      <c r="D880" t="s">
        <v>13</v>
      </c>
      <c r="E880" t="s">
        <v>12</v>
      </c>
      <c r="F880" s="2" t="s">
        <v>1486</v>
      </c>
      <c r="G880" s="2"/>
      <c r="I880" s="2"/>
      <c r="J880" t="str">
        <f>VLOOKUP(A880,UFMT_FORMAT!$A:$C,3,FALSE)</f>
        <v>Flexcube 87 Message Financial Request 0200</v>
      </c>
      <c r="K880" s="2" t="s">
        <v>7</v>
      </c>
      <c r="L880" t="str">
        <f t="shared" si="26"/>
        <v>Insert into UFMT_FIELD (FORMAT_ID, FIELD_NO, F_MAC, F_KEY, F_MANDATORY, DESCRIPTION) Values ('100', '4', '0', '0', '1', 'Request Amount');</v>
      </c>
      <c r="M880" t="str">
        <f t="shared" si="27"/>
        <v>Update UFMT_FIELD SET F_MAC = '0', F_KEY = '0', F_MANDATORY = '1', DESCRIPTION = 'Request Amount' where FORMAT_ID = '100' AND FIELD_NO = '4';</v>
      </c>
    </row>
    <row r="881" spans="1:13" x14ac:dyDescent="0.35">
      <c r="A881" t="s">
        <v>774</v>
      </c>
      <c r="B881" t="s">
        <v>26</v>
      </c>
      <c r="C881" t="s">
        <v>13</v>
      </c>
      <c r="D881" t="s">
        <v>13</v>
      </c>
      <c r="E881" t="s">
        <v>13</v>
      </c>
      <c r="F881" s="2" t="s">
        <v>1543</v>
      </c>
      <c r="G881" s="2"/>
      <c r="I881" s="2"/>
      <c r="J881" t="str">
        <f>VLOOKUP(A881,UFMT_FORMAT!$A:$C,3,FALSE)</f>
        <v>Flexcube 87 Message Financial Request 0200</v>
      </c>
      <c r="K881" s="2" t="s">
        <v>7</v>
      </c>
      <c r="L881" t="str">
        <f t="shared" si="26"/>
        <v>Insert into UFMT_FIELD (FORMAT_ID, FIELD_NO, F_MAC, F_KEY, F_MANDATORY, DESCRIPTION) Values ('100', '6', '0', '0', '0', 'Billing Amount');</v>
      </c>
      <c r="M881" t="str">
        <f t="shared" si="27"/>
        <v>Update UFMT_FIELD SET F_MAC = '0', F_KEY = '0', F_MANDATORY = '0', DESCRIPTION = 'Billing Amount' where FORMAT_ID = '100' AND FIELD_NO = '6';</v>
      </c>
    </row>
    <row r="882" spans="1:13" x14ac:dyDescent="0.35">
      <c r="A882" t="s">
        <v>774</v>
      </c>
      <c r="B882" t="s">
        <v>29</v>
      </c>
      <c r="C882" t="s">
        <v>13</v>
      </c>
      <c r="D882" t="s">
        <v>12</v>
      </c>
      <c r="E882" t="s">
        <v>12</v>
      </c>
      <c r="F882" s="2" t="s">
        <v>1544</v>
      </c>
      <c r="G882" s="2"/>
      <c r="I882" s="2"/>
      <c r="J882" t="str">
        <f>VLOOKUP(A882,UFMT_FORMAT!$A:$C,3,FALSE)</f>
        <v>Flexcube 87 Message Financial Request 0200</v>
      </c>
      <c r="K882" s="2" t="s">
        <v>7</v>
      </c>
      <c r="L882" t="str">
        <f t="shared" si="26"/>
        <v>Insert into UFMT_FIELD (FORMAT_ID, FIELD_NO, F_MAC, F_KEY, F_MANDATORY, DESCRIPTION) Values ('100', '7', '0', '1', '1', 'Transaction Date Time');</v>
      </c>
      <c r="M882" t="str">
        <f t="shared" si="27"/>
        <v>Update UFMT_FIELD SET F_MAC = '0', F_KEY = '1', F_MANDATORY = '1', DESCRIPTION = 'Transaction Date Time' where FORMAT_ID = '100' AND FIELD_NO = '7';</v>
      </c>
    </row>
    <row r="883" spans="1:13" x14ac:dyDescent="0.35">
      <c r="A883" t="s">
        <v>774</v>
      </c>
      <c r="B883" t="s">
        <v>40</v>
      </c>
      <c r="C883" t="s">
        <v>13</v>
      </c>
      <c r="D883" t="s">
        <v>12</v>
      </c>
      <c r="E883" t="s">
        <v>12</v>
      </c>
      <c r="F883" s="2" t="s">
        <v>1489</v>
      </c>
      <c r="G883" s="2"/>
      <c r="I883" s="2"/>
      <c r="J883" t="str">
        <f>VLOOKUP(A883,UFMT_FORMAT!$A:$C,3,FALSE)</f>
        <v>Flexcube 87 Message Financial Request 0200</v>
      </c>
      <c r="K883" s="2" t="s">
        <v>7</v>
      </c>
      <c r="L883" t="str">
        <f t="shared" si="26"/>
        <v>Insert into UFMT_FIELD (FORMAT_ID, FIELD_NO, F_MAC, F_KEY, F_MANDATORY, DESCRIPTION) Values ('100', '11', '0', '1', '1', 'System Trace Audit Number');</v>
      </c>
      <c r="M883" t="str">
        <f t="shared" si="27"/>
        <v>Update UFMT_FIELD SET F_MAC = '0', F_KEY = '1', F_MANDATORY = '1', DESCRIPTION = 'System Trace Audit Number' where FORMAT_ID = '100' AND FIELD_NO = '11';</v>
      </c>
    </row>
    <row r="884" spans="1:13" x14ac:dyDescent="0.35">
      <c r="A884" t="s">
        <v>774</v>
      </c>
      <c r="B884" t="s">
        <v>42</v>
      </c>
      <c r="C884" t="s">
        <v>13</v>
      </c>
      <c r="D884" t="s">
        <v>13</v>
      </c>
      <c r="E884" t="s">
        <v>12</v>
      </c>
      <c r="F884" s="2" t="s">
        <v>1545</v>
      </c>
      <c r="G884" s="2"/>
      <c r="I884" s="2"/>
      <c r="J884" t="str">
        <f>VLOOKUP(A884,UFMT_FORMAT!$A:$C,3,FALSE)</f>
        <v>Flexcube 87 Message Financial Request 0200</v>
      </c>
      <c r="K884" s="2" t="s">
        <v>7</v>
      </c>
      <c r="L884" t="str">
        <f t="shared" si="26"/>
        <v>Insert into UFMT_FIELD (FORMAT_ID, FIELD_NO, F_MAC, F_KEY, F_MANDATORY, DESCRIPTION) Values ('100', '12', '0', '0', '1', 'Time , local transaction');</v>
      </c>
      <c r="M884" t="str">
        <f t="shared" si="27"/>
        <v>Update UFMT_FIELD SET F_MAC = '0', F_KEY = '0', F_MANDATORY = '1', DESCRIPTION = 'Time , local transaction' where FORMAT_ID = '100' AND FIELD_NO = '12';</v>
      </c>
    </row>
    <row r="885" spans="1:13" x14ac:dyDescent="0.35">
      <c r="A885" t="s">
        <v>774</v>
      </c>
      <c r="B885" t="s">
        <v>44</v>
      </c>
      <c r="C885" t="s">
        <v>13</v>
      </c>
      <c r="D885" t="s">
        <v>13</v>
      </c>
      <c r="E885" t="s">
        <v>12</v>
      </c>
      <c r="F885" s="2" t="s">
        <v>1546</v>
      </c>
      <c r="G885" s="2"/>
      <c r="I885" s="2"/>
      <c r="J885" t="str">
        <f>VLOOKUP(A885,UFMT_FORMAT!$A:$C,3,FALSE)</f>
        <v>Flexcube 87 Message Financial Request 0200</v>
      </c>
      <c r="K885" s="2" t="s">
        <v>7</v>
      </c>
      <c r="L885" t="str">
        <f t="shared" si="26"/>
        <v>Insert into UFMT_FIELD (FORMAT_ID, FIELD_NO, F_MAC, F_KEY, F_MANDATORY, DESCRIPTION) Values ('100', '13', '0', '0', '1', 'Date , local transaction');</v>
      </c>
      <c r="M885" t="str">
        <f t="shared" si="27"/>
        <v>Update UFMT_FIELD SET F_MAC = '0', F_KEY = '0', F_MANDATORY = '1', DESCRIPTION = 'Date , local transaction' where FORMAT_ID = '100' AND FIELD_NO = '13';</v>
      </c>
    </row>
    <row r="886" spans="1:13" x14ac:dyDescent="0.35">
      <c r="A886" t="s">
        <v>774</v>
      </c>
      <c r="B886" t="s">
        <v>50</v>
      </c>
      <c r="C886" t="s">
        <v>13</v>
      </c>
      <c r="D886" t="s">
        <v>13</v>
      </c>
      <c r="E886" t="s">
        <v>12</v>
      </c>
      <c r="F886" s="2" t="s">
        <v>1547</v>
      </c>
      <c r="G886" s="2"/>
      <c r="I886" s="2"/>
      <c r="J886" t="str">
        <f>VLOOKUP(A886,UFMT_FORMAT!$A:$C,3,FALSE)</f>
        <v>Flexcube 87 Message Financial Request 0200</v>
      </c>
      <c r="K886" s="2" t="s">
        <v>7</v>
      </c>
      <c r="L886" t="str">
        <f t="shared" si="26"/>
        <v>Insert into UFMT_FIELD (FORMAT_ID, FIELD_NO, F_MAC, F_KEY, F_MANDATORY, DESCRIPTION) Values ('100', '15', '0', '0', '1', 'Date, Settlement');</v>
      </c>
      <c r="M886" t="str">
        <f t="shared" si="27"/>
        <v>Update UFMT_FIELD SET F_MAC = '0', F_KEY = '0', F_MANDATORY = '1', DESCRIPTION = 'Date, Settlement' where FORMAT_ID = '100' AND FIELD_NO = '15';</v>
      </c>
    </row>
    <row r="887" spans="1:13" x14ac:dyDescent="0.35">
      <c r="A887" t="s">
        <v>774</v>
      </c>
      <c r="B887" t="s">
        <v>56</v>
      </c>
      <c r="C887" t="s">
        <v>13</v>
      </c>
      <c r="D887" t="s">
        <v>13</v>
      </c>
      <c r="E887" t="s">
        <v>12</v>
      </c>
      <c r="F887" s="2" t="s">
        <v>1548</v>
      </c>
      <c r="G887" s="2"/>
      <c r="I887" s="2"/>
      <c r="J887" t="str">
        <f>VLOOKUP(A887,UFMT_FORMAT!$A:$C,3,FALSE)</f>
        <v>Flexcube 87 Message Financial Request 0200</v>
      </c>
      <c r="K887" s="2" t="s">
        <v>7</v>
      </c>
      <c r="L887" t="str">
        <f t="shared" si="26"/>
        <v>Insert into UFMT_FIELD (FORMAT_ID, FIELD_NO, F_MAC, F_KEY, F_MANDATORY, DESCRIPTION) Values ('100', '17', '0', '0', '1', 'Date, Capture');</v>
      </c>
      <c r="M887" t="str">
        <f t="shared" si="27"/>
        <v>Update UFMT_FIELD SET F_MAC = '0', F_KEY = '0', F_MANDATORY = '1', DESCRIPTION = 'Date, Capture' where FORMAT_ID = '100' AND FIELD_NO = '17';</v>
      </c>
    </row>
    <row r="888" spans="1:13" x14ac:dyDescent="0.35">
      <c r="A888" t="s">
        <v>774</v>
      </c>
      <c r="B888" t="s">
        <v>59</v>
      </c>
      <c r="C888" t="s">
        <v>13</v>
      </c>
      <c r="D888" t="s">
        <v>13</v>
      </c>
      <c r="E888" t="s">
        <v>12</v>
      </c>
      <c r="F888" s="2" t="s">
        <v>1549</v>
      </c>
      <c r="G888" s="2"/>
      <c r="I888" s="2"/>
      <c r="J888" t="str">
        <f>VLOOKUP(A888,UFMT_FORMAT!$A:$C,3,FALSE)</f>
        <v>Flexcube 87 Message Financial Request 0200</v>
      </c>
      <c r="K888" s="2" t="s">
        <v>7</v>
      </c>
      <c r="L888" t="str">
        <f t="shared" si="26"/>
        <v>Insert into UFMT_FIELD (FORMAT_ID, FIELD_NO, F_MAC, F_KEY, F_MANDATORY, DESCRIPTION) Values ('100', '18', '0', '0', '1', 'MCC');</v>
      </c>
      <c r="M888" t="str">
        <f t="shared" si="27"/>
        <v>Update UFMT_FIELD SET F_MAC = '0', F_KEY = '0', F_MANDATORY = '1', DESCRIPTION = 'MCC' where FORMAT_ID = '100' AND FIELD_NO = '18';</v>
      </c>
    </row>
    <row r="889" spans="1:13" x14ac:dyDescent="0.35">
      <c r="A889" t="s">
        <v>774</v>
      </c>
      <c r="B889" t="s">
        <v>72</v>
      </c>
      <c r="C889" t="s">
        <v>13</v>
      </c>
      <c r="D889" t="s">
        <v>13</v>
      </c>
      <c r="E889" t="s">
        <v>12</v>
      </c>
      <c r="F889" s="2" t="s">
        <v>1550</v>
      </c>
      <c r="G889" s="2"/>
      <c r="I889" s="2"/>
      <c r="J889" t="str">
        <f>VLOOKUP(A889,UFMT_FORMAT!$A:$C,3,FALSE)</f>
        <v>Flexcube 87 Message Financial Request 0200</v>
      </c>
      <c r="K889" s="2" t="s">
        <v>7</v>
      </c>
      <c r="L889" t="str">
        <f t="shared" si="26"/>
        <v>Insert into UFMT_FIELD (FORMAT_ID, FIELD_NO, F_MAC, F_KEY, F_MANDATORY, DESCRIPTION) Values ('100', '25', '0', '0', '1', 'POS Condition Code');</v>
      </c>
      <c r="M889" t="str">
        <f t="shared" si="27"/>
        <v>Update UFMT_FIELD SET F_MAC = '0', F_KEY = '0', F_MANDATORY = '1', DESCRIPTION = 'POS Condition Code' where FORMAT_ID = '100' AND FIELD_NO = '25';</v>
      </c>
    </row>
    <row r="890" spans="1:13" x14ac:dyDescent="0.35">
      <c r="A890" t="s">
        <v>774</v>
      </c>
      <c r="B890" t="s">
        <v>88</v>
      </c>
      <c r="C890" t="s">
        <v>13</v>
      </c>
      <c r="D890" t="s">
        <v>13</v>
      </c>
      <c r="E890" t="s">
        <v>13</v>
      </c>
      <c r="F890" s="2" t="s">
        <v>1551</v>
      </c>
      <c r="G890" s="2"/>
      <c r="I890" s="2"/>
      <c r="J890" t="str">
        <f>VLOOKUP(A890,UFMT_FORMAT!$A:$C,3,FALSE)</f>
        <v>Flexcube 87 Message Financial Request 0200</v>
      </c>
      <c r="K890" s="2" t="s">
        <v>7</v>
      </c>
      <c r="L890" t="str">
        <f t="shared" si="26"/>
        <v>Insert into UFMT_FIELD (FORMAT_ID, FIELD_NO, F_MAC, F_KEY, F_MANDATORY, DESCRIPTION) Values ('100', '28', '0', '0', '0', 'Transaction Fee');</v>
      </c>
      <c r="M890" t="str">
        <f t="shared" si="27"/>
        <v>Update UFMT_FIELD SET F_MAC = '0', F_KEY = '0', F_MANDATORY = '0', DESCRIPTION = 'Transaction Fee' where FORMAT_ID = '100' AND FIELD_NO = '28';</v>
      </c>
    </row>
    <row r="891" spans="1:13" x14ac:dyDescent="0.35">
      <c r="A891" t="s">
        <v>774</v>
      </c>
      <c r="B891" t="s">
        <v>98</v>
      </c>
      <c r="C891" t="s">
        <v>13</v>
      </c>
      <c r="D891" t="s">
        <v>13</v>
      </c>
      <c r="E891" t="s">
        <v>12</v>
      </c>
      <c r="F891" s="2" t="s">
        <v>1492</v>
      </c>
      <c r="G891" s="2"/>
      <c r="I891" s="2"/>
      <c r="J891" t="str">
        <f>VLOOKUP(A891,UFMT_FORMAT!$A:$C,3,FALSE)</f>
        <v>Flexcube 87 Message Financial Request 0200</v>
      </c>
      <c r="K891" s="2" t="s">
        <v>7</v>
      </c>
      <c r="L891" t="str">
        <f t="shared" si="26"/>
        <v>Insert into UFMT_FIELD (FORMAT_ID, FIELD_NO, F_MAC, F_KEY, F_MANDATORY, DESCRIPTION) Values ('100', '32', '0', '0', '1', 'Acquirer institution ID');</v>
      </c>
      <c r="M891" t="str">
        <f t="shared" si="27"/>
        <v>Update UFMT_FIELD SET F_MAC = '0', F_KEY = '0', F_MANDATORY = '1', DESCRIPTION = 'Acquirer institution ID' where FORMAT_ID = '100' AND FIELD_NO = '32';</v>
      </c>
    </row>
    <row r="892" spans="1:13" x14ac:dyDescent="0.35">
      <c r="A892" t="s">
        <v>774</v>
      </c>
      <c r="B892" t="s">
        <v>99</v>
      </c>
      <c r="C892" t="s">
        <v>13</v>
      </c>
      <c r="D892" t="s">
        <v>13</v>
      </c>
      <c r="E892" t="s">
        <v>12</v>
      </c>
      <c r="F892" s="2" t="s">
        <v>1495</v>
      </c>
      <c r="G892" s="2"/>
      <c r="I892" s="2"/>
      <c r="J892" t="str">
        <f>VLOOKUP(A892,UFMT_FORMAT!$A:$C,3,FALSE)</f>
        <v>Flexcube 87 Message Financial Request 0200</v>
      </c>
      <c r="K892" s="2" t="s">
        <v>7</v>
      </c>
      <c r="L892" t="str">
        <f t="shared" si="26"/>
        <v>Insert into UFMT_FIELD (FORMAT_ID, FIELD_NO, F_MAC, F_KEY, F_MANDATORY, DESCRIPTION) Values ('100', '37', '0', '0', '1', 'Retrival reference number');</v>
      </c>
      <c r="M892" t="str">
        <f t="shared" si="27"/>
        <v>Update UFMT_FIELD SET F_MAC = '0', F_KEY = '0', F_MANDATORY = '1', DESCRIPTION = 'Retrival reference number' where FORMAT_ID = '100' AND FIELD_NO = '37';</v>
      </c>
    </row>
    <row r="893" spans="1:13" x14ac:dyDescent="0.35">
      <c r="A893" t="s">
        <v>774</v>
      </c>
      <c r="B893" t="s">
        <v>119</v>
      </c>
      <c r="C893" t="s">
        <v>13</v>
      </c>
      <c r="D893" t="s">
        <v>13</v>
      </c>
      <c r="E893" t="s">
        <v>12</v>
      </c>
      <c r="F893" s="2" t="s">
        <v>1498</v>
      </c>
      <c r="G893" s="2"/>
      <c r="I893" s="2"/>
      <c r="J893" t="str">
        <f>VLOOKUP(A893,UFMT_FORMAT!$A:$C,3,FALSE)</f>
        <v>Flexcube 87 Message Financial Request 0200</v>
      </c>
      <c r="K893" s="2" t="s">
        <v>7</v>
      </c>
      <c r="L893" t="str">
        <f t="shared" si="26"/>
        <v>Insert into UFMT_FIELD (FORMAT_ID, FIELD_NO, F_MAC, F_KEY, F_MANDATORY, DESCRIPTION) Values ('100', '41', '0', '0', '1', 'Card acceptor treminal ID');</v>
      </c>
      <c r="M893" t="str">
        <f t="shared" si="27"/>
        <v>Update UFMT_FIELD SET F_MAC = '0', F_KEY = '0', F_MANDATORY = '1', DESCRIPTION = 'Card acceptor treminal ID' where FORMAT_ID = '100' AND FIELD_NO = '41';</v>
      </c>
    </row>
    <row r="894" spans="1:13" x14ac:dyDescent="0.35">
      <c r="A894" t="s">
        <v>774</v>
      </c>
      <c r="B894" t="s">
        <v>122</v>
      </c>
      <c r="C894" t="s">
        <v>13</v>
      </c>
      <c r="D894" t="s">
        <v>13</v>
      </c>
      <c r="E894" t="s">
        <v>12</v>
      </c>
      <c r="F894" s="2" t="s">
        <v>1499</v>
      </c>
      <c r="G894" s="2"/>
      <c r="I894" s="2"/>
      <c r="J894" t="str">
        <f>VLOOKUP(A894,UFMT_FORMAT!$A:$C,3,FALSE)</f>
        <v>Flexcube 87 Message Financial Request 0200</v>
      </c>
      <c r="K894" s="2" t="s">
        <v>7</v>
      </c>
      <c r="L894" t="str">
        <f t="shared" si="26"/>
        <v>Insert into UFMT_FIELD (FORMAT_ID, FIELD_NO, F_MAC, F_KEY, F_MANDATORY, DESCRIPTION) Values ('100', '42', '0', '0', '1', 'Card acceptor ID');</v>
      </c>
      <c r="M894" t="str">
        <f t="shared" si="27"/>
        <v>Update UFMT_FIELD SET F_MAC = '0', F_KEY = '0', F_MANDATORY = '1', DESCRIPTION = 'Card acceptor ID' where FORMAT_ID = '100' AND FIELD_NO = '42';</v>
      </c>
    </row>
    <row r="895" spans="1:13" x14ac:dyDescent="0.35">
      <c r="A895" t="s">
        <v>774</v>
      </c>
      <c r="B895" t="s">
        <v>125</v>
      </c>
      <c r="C895" t="s">
        <v>13</v>
      </c>
      <c r="D895" t="s">
        <v>13</v>
      </c>
      <c r="E895" t="s">
        <v>12</v>
      </c>
      <c r="F895" s="2" t="s">
        <v>1500</v>
      </c>
      <c r="G895" s="2"/>
      <c r="I895" s="2"/>
      <c r="J895" t="str">
        <f>VLOOKUP(A895,UFMT_FORMAT!$A:$C,3,FALSE)</f>
        <v>Flexcube 87 Message Financial Request 0200</v>
      </c>
      <c r="K895" s="2" t="s">
        <v>7</v>
      </c>
      <c r="L895" t="str">
        <f t="shared" si="26"/>
        <v>Insert into UFMT_FIELD (FORMAT_ID, FIELD_NO, F_MAC, F_KEY, F_MANDATORY, DESCRIPTION) Values ('100', '43', '0', '0', '1', 'Card acceptor name/location');</v>
      </c>
      <c r="M895" t="str">
        <f t="shared" si="27"/>
        <v>Update UFMT_FIELD SET F_MAC = '0', F_KEY = '0', F_MANDATORY = '1', DESCRIPTION = 'Card acceptor name/location' where FORMAT_ID = '100' AND FIELD_NO = '43';</v>
      </c>
    </row>
    <row r="896" spans="1:13" x14ac:dyDescent="0.35">
      <c r="A896" t="s">
        <v>774</v>
      </c>
      <c r="B896" t="s">
        <v>138</v>
      </c>
      <c r="C896" t="s">
        <v>13</v>
      </c>
      <c r="D896" t="s">
        <v>13</v>
      </c>
      <c r="E896" t="s">
        <v>12</v>
      </c>
      <c r="F896" s="2" t="s">
        <v>1503</v>
      </c>
      <c r="G896" s="2"/>
      <c r="I896" s="2"/>
      <c r="J896" t="str">
        <f>VLOOKUP(A896,UFMT_FORMAT!$A:$C,3,FALSE)</f>
        <v>Flexcube 87 Message Financial Request 0200</v>
      </c>
      <c r="K896" s="2" t="s">
        <v>7</v>
      </c>
      <c r="L896" t="str">
        <f t="shared" si="26"/>
        <v>Insert into UFMT_FIELD (FORMAT_ID, FIELD_NO, F_MAC, F_KEY, F_MANDATORY, DESCRIPTION) Values ('100', '49', '0', '0', '1', 'Currency code, transaction');</v>
      </c>
      <c r="M896" t="str">
        <f t="shared" si="27"/>
        <v>Update UFMT_FIELD SET F_MAC = '0', F_KEY = '0', F_MANDATORY = '1', DESCRIPTION = 'Currency code, transaction' where FORMAT_ID = '100' AND FIELD_NO = '49';</v>
      </c>
    </row>
    <row r="897" spans="1:13" x14ac:dyDescent="0.35">
      <c r="A897" t="s">
        <v>774</v>
      </c>
      <c r="B897" t="s">
        <v>142</v>
      </c>
      <c r="C897" t="s">
        <v>13</v>
      </c>
      <c r="D897" t="s">
        <v>13</v>
      </c>
      <c r="E897" t="s">
        <v>13</v>
      </c>
      <c r="F897" s="2" t="s">
        <v>1552</v>
      </c>
      <c r="G897" s="2"/>
      <c r="I897" s="2"/>
      <c r="J897" t="str">
        <f>VLOOKUP(A897,UFMT_FORMAT!$A:$C,3,FALSE)</f>
        <v>Flexcube 87 Message Financial Request 0200</v>
      </c>
      <c r="K897" s="2" t="s">
        <v>7</v>
      </c>
      <c r="L897" t="str">
        <f t="shared" si="26"/>
        <v>Insert into UFMT_FIELD (FORMAT_ID, FIELD_NO, F_MAC, F_KEY, F_MANDATORY, DESCRIPTION) Values ('100', '51', '0', '0', '0', 'Billing Currency code');</v>
      </c>
      <c r="M897" t="str">
        <f t="shared" si="27"/>
        <v>Update UFMT_FIELD SET F_MAC = '0', F_KEY = '0', F_MANDATORY = '0', DESCRIPTION = 'Billing Currency code' where FORMAT_ID = '100' AND FIELD_NO = '51';</v>
      </c>
    </row>
    <row r="898" spans="1:13" x14ac:dyDescent="0.35">
      <c r="A898" t="s">
        <v>774</v>
      </c>
      <c r="B898" t="s">
        <v>161</v>
      </c>
      <c r="C898" t="s">
        <v>13</v>
      </c>
      <c r="D898" t="s">
        <v>13</v>
      </c>
      <c r="E898" t="s">
        <v>13</v>
      </c>
      <c r="F898" s="2" t="s">
        <v>1553</v>
      </c>
      <c r="G898" s="2"/>
      <c r="I898" s="2"/>
      <c r="J898" t="str">
        <f>VLOOKUP(A898,UFMT_FORMAT!$A:$C,3,FALSE)</f>
        <v>Flexcube 87 Message Financial Request 0200</v>
      </c>
      <c r="K898" s="2" t="s">
        <v>7</v>
      </c>
      <c r="L898" t="str">
        <f t="shared" si="26"/>
        <v>Insert into UFMT_FIELD (FORMAT_ID, FIELD_NO, F_MAC, F_KEY, F_MANDATORY, DESCRIPTION) Values ('100', '60', '0', '0', '0', 'Private, Acquirer ID');</v>
      </c>
      <c r="M898" t="str">
        <f t="shared" si="27"/>
        <v>Update UFMT_FIELD SET F_MAC = '0', F_KEY = '0', F_MANDATORY = '0', DESCRIPTION = 'Private, Acquirer ID' where FORMAT_ID = '100' AND FIELD_NO = '60';</v>
      </c>
    </row>
    <row r="899" spans="1:13" x14ac:dyDescent="0.35">
      <c r="A899" t="s">
        <v>774</v>
      </c>
      <c r="B899" t="s">
        <v>270</v>
      </c>
      <c r="C899" t="s">
        <v>13</v>
      </c>
      <c r="D899" t="s">
        <v>13</v>
      </c>
      <c r="E899" t="s">
        <v>12</v>
      </c>
      <c r="F899" s="2" t="s">
        <v>1506</v>
      </c>
      <c r="G899" s="2"/>
      <c r="I899" s="2"/>
      <c r="J899" t="str">
        <f>VLOOKUP(A899,UFMT_FORMAT!$A:$C,3,FALSE)</f>
        <v>Flexcube 87 Message Financial Request 0200</v>
      </c>
      <c r="K899" s="2" t="s">
        <v>7</v>
      </c>
      <c r="L899" t="str">
        <f t="shared" si="26"/>
        <v>Insert into UFMT_FIELD (FORMAT_ID, FIELD_NO, F_MAC, F_KEY, F_MANDATORY, DESCRIPTION) Values ('100', '102', '0', '0', '1', 'Account identification 1');</v>
      </c>
      <c r="M899" t="str">
        <f t="shared" si="27"/>
        <v>Update UFMT_FIELD SET F_MAC = '0', F_KEY = '0', F_MANDATORY = '1', DESCRIPTION = 'Account identification 1' where FORMAT_ID = '100' AND FIELD_NO = '102';</v>
      </c>
    </row>
    <row r="900" spans="1:13" x14ac:dyDescent="0.35">
      <c r="A900" t="s">
        <v>774</v>
      </c>
      <c r="B900" t="s">
        <v>778</v>
      </c>
      <c r="C900" t="s">
        <v>13</v>
      </c>
      <c r="D900" t="s">
        <v>13</v>
      </c>
      <c r="E900" t="s">
        <v>13</v>
      </c>
      <c r="F900" s="2" t="s">
        <v>1507</v>
      </c>
      <c r="G900" s="2"/>
      <c r="I900" s="2"/>
      <c r="J900" t="str">
        <f>VLOOKUP(A900,UFMT_FORMAT!$A:$C,3,FALSE)</f>
        <v>Flexcube 87 Message Financial Request 0200</v>
      </c>
      <c r="K900" s="2" t="s">
        <v>7</v>
      </c>
      <c r="L900" t="str">
        <f t="shared" ref="L900:L963" si="28">"Insert into UFMT_FIELD (FORMAT_ID, FIELD_NO, F_MAC, F_KEY, F_MANDATORY, DESCRIPTION) Values ('"&amp;A900&amp;"', '"&amp;B900&amp;"', '"&amp;C900&amp;"', '"&amp;D900&amp;"', '"&amp;E900&amp;"', '"&amp;F900&amp;"');"</f>
        <v>Insert into UFMT_FIELD (FORMAT_ID, FIELD_NO, F_MAC, F_KEY, F_MANDATORY, DESCRIPTION) Values ('100', '103', '0', '0', '0', 'Account identification 2');</v>
      </c>
      <c r="M900" t="str">
        <f t="shared" ref="M900:M963" si="29">"Update UFMT_FIELD SET F_MAC = '"&amp;C900&amp;"', F_KEY = '"&amp;D900&amp;"', F_MANDATORY = '"&amp;E900&amp;"', DESCRIPTION = '"&amp;F900&amp;"' where FORMAT_ID = '"&amp;A900&amp;"' AND FIELD_NO = '"&amp;B900&amp;"';"</f>
        <v>Update UFMT_FIELD SET F_MAC = '0', F_KEY = '0', F_MANDATORY = '0', DESCRIPTION = 'Account identification 2' where FORMAT_ID = '100' AND FIELD_NO = '103';</v>
      </c>
    </row>
    <row r="901" spans="1:13" x14ac:dyDescent="0.35">
      <c r="A901" t="s">
        <v>107</v>
      </c>
      <c r="B901" t="s">
        <v>15</v>
      </c>
      <c r="C901" t="s">
        <v>13</v>
      </c>
      <c r="D901" t="s">
        <v>12</v>
      </c>
      <c r="E901" t="s">
        <v>12</v>
      </c>
      <c r="F901" s="2" t="s">
        <v>1484</v>
      </c>
      <c r="G901" s="2"/>
      <c r="I901" s="2"/>
      <c r="J901" t="str">
        <f>VLOOKUP(A901,UFMT_FORMAT!$A:$C,3,FALSE)</f>
        <v>Flexcube 87 Message Financial Response 0210 (51)</v>
      </c>
      <c r="K901" s="2" t="s">
        <v>7</v>
      </c>
      <c r="L901" t="str">
        <f t="shared" si="28"/>
        <v>Insert into UFMT_FIELD (FORMAT_ID, FIELD_NO, F_MAC, F_KEY, F_MANDATORY, DESCRIPTION) Values ('101', '2', '0', '1', '1', 'PAN');</v>
      </c>
      <c r="M901" t="str">
        <f t="shared" si="29"/>
        <v>Update UFMT_FIELD SET F_MAC = '0', F_KEY = '1', F_MANDATORY = '1', DESCRIPTION = 'PAN' where FORMAT_ID = '101' AND FIELD_NO = '2';</v>
      </c>
    </row>
    <row r="902" spans="1:13" x14ac:dyDescent="0.35">
      <c r="A902" t="s">
        <v>107</v>
      </c>
      <c r="B902" t="s">
        <v>17</v>
      </c>
      <c r="C902" t="s">
        <v>13</v>
      </c>
      <c r="D902" t="s">
        <v>13</v>
      </c>
      <c r="E902" t="s">
        <v>12</v>
      </c>
      <c r="F902" s="2" t="s">
        <v>1485</v>
      </c>
      <c r="G902" s="2"/>
      <c r="I902" s="2"/>
      <c r="J902" t="str">
        <f>VLOOKUP(A902,UFMT_FORMAT!$A:$C,3,FALSE)</f>
        <v>Flexcube 87 Message Financial Response 0210 (51)</v>
      </c>
      <c r="K902" s="2" t="s">
        <v>7</v>
      </c>
      <c r="L902" t="str">
        <f t="shared" si="28"/>
        <v>Insert into UFMT_FIELD (FORMAT_ID, FIELD_NO, F_MAC, F_KEY, F_MANDATORY, DESCRIPTION) Values ('101', '3', '0', '0', '1', 'Processing Code');</v>
      </c>
      <c r="M902" t="str">
        <f t="shared" si="29"/>
        <v>Update UFMT_FIELD SET F_MAC = '0', F_KEY = '0', F_MANDATORY = '1', DESCRIPTION = 'Processing Code' where FORMAT_ID = '101' AND FIELD_NO = '3';</v>
      </c>
    </row>
    <row r="903" spans="1:13" x14ac:dyDescent="0.35">
      <c r="A903" t="s">
        <v>107</v>
      </c>
      <c r="B903" t="s">
        <v>20</v>
      </c>
      <c r="C903" t="s">
        <v>13</v>
      </c>
      <c r="D903" t="s">
        <v>13</v>
      </c>
      <c r="E903" t="s">
        <v>12</v>
      </c>
      <c r="F903" s="2" t="s">
        <v>1486</v>
      </c>
      <c r="G903" s="2"/>
      <c r="I903" s="2"/>
      <c r="J903" t="str">
        <f>VLOOKUP(A903,UFMT_FORMAT!$A:$C,3,FALSE)</f>
        <v>Flexcube 87 Message Financial Response 0210 (51)</v>
      </c>
      <c r="K903" s="2" t="s">
        <v>7</v>
      </c>
      <c r="L903" t="str">
        <f t="shared" si="28"/>
        <v>Insert into UFMT_FIELD (FORMAT_ID, FIELD_NO, F_MAC, F_KEY, F_MANDATORY, DESCRIPTION) Values ('101', '4', '0', '0', '1', 'Request Amount');</v>
      </c>
      <c r="M903" t="str">
        <f t="shared" si="29"/>
        <v>Update UFMT_FIELD SET F_MAC = '0', F_KEY = '0', F_MANDATORY = '1', DESCRIPTION = 'Request Amount' where FORMAT_ID = '101' AND FIELD_NO = '4';</v>
      </c>
    </row>
    <row r="904" spans="1:13" x14ac:dyDescent="0.35">
      <c r="A904" t="s">
        <v>107</v>
      </c>
      <c r="B904" t="s">
        <v>26</v>
      </c>
      <c r="C904" t="s">
        <v>13</v>
      </c>
      <c r="D904" t="s">
        <v>13</v>
      </c>
      <c r="E904" t="s">
        <v>13</v>
      </c>
      <c r="F904" s="2" t="s">
        <v>1543</v>
      </c>
      <c r="G904" s="2"/>
      <c r="I904" s="2"/>
      <c r="J904" t="str">
        <f>VLOOKUP(A904,UFMT_FORMAT!$A:$C,3,FALSE)</f>
        <v>Flexcube 87 Message Financial Response 0210 (51)</v>
      </c>
      <c r="K904" s="2" t="s">
        <v>7</v>
      </c>
      <c r="L904" t="str">
        <f t="shared" si="28"/>
        <v>Insert into UFMT_FIELD (FORMAT_ID, FIELD_NO, F_MAC, F_KEY, F_MANDATORY, DESCRIPTION) Values ('101', '6', '0', '0', '0', 'Billing Amount');</v>
      </c>
      <c r="M904" t="str">
        <f t="shared" si="29"/>
        <v>Update UFMT_FIELD SET F_MAC = '0', F_KEY = '0', F_MANDATORY = '0', DESCRIPTION = 'Billing Amount' where FORMAT_ID = '101' AND FIELD_NO = '6';</v>
      </c>
    </row>
    <row r="905" spans="1:13" x14ac:dyDescent="0.35">
      <c r="A905" t="s">
        <v>107</v>
      </c>
      <c r="B905" t="s">
        <v>29</v>
      </c>
      <c r="C905" t="s">
        <v>13</v>
      </c>
      <c r="D905" t="s">
        <v>12</v>
      </c>
      <c r="E905" t="s">
        <v>12</v>
      </c>
      <c r="F905" s="2" t="s">
        <v>1544</v>
      </c>
      <c r="G905" s="2"/>
      <c r="I905" s="2"/>
      <c r="J905" t="str">
        <f>VLOOKUP(A905,UFMT_FORMAT!$A:$C,3,FALSE)</f>
        <v>Flexcube 87 Message Financial Response 0210 (51)</v>
      </c>
      <c r="K905" s="2" t="s">
        <v>7</v>
      </c>
      <c r="L905" t="str">
        <f t="shared" si="28"/>
        <v>Insert into UFMT_FIELD (FORMAT_ID, FIELD_NO, F_MAC, F_KEY, F_MANDATORY, DESCRIPTION) Values ('101', '7', '0', '1', '1', 'Transaction Date Time');</v>
      </c>
      <c r="M905" t="str">
        <f t="shared" si="29"/>
        <v>Update UFMT_FIELD SET F_MAC = '0', F_KEY = '1', F_MANDATORY = '1', DESCRIPTION = 'Transaction Date Time' where FORMAT_ID = '101' AND FIELD_NO = '7';</v>
      </c>
    </row>
    <row r="906" spans="1:13" x14ac:dyDescent="0.35">
      <c r="A906" t="s">
        <v>107</v>
      </c>
      <c r="B906" t="s">
        <v>40</v>
      </c>
      <c r="C906" t="s">
        <v>13</v>
      </c>
      <c r="D906" t="s">
        <v>12</v>
      </c>
      <c r="E906" t="s">
        <v>12</v>
      </c>
      <c r="F906" s="2" t="s">
        <v>1489</v>
      </c>
      <c r="G906" s="2"/>
      <c r="I906" s="2"/>
      <c r="J906" t="str">
        <f>VLOOKUP(A906,UFMT_FORMAT!$A:$C,3,FALSE)</f>
        <v>Flexcube 87 Message Financial Response 0210 (51)</v>
      </c>
      <c r="K906" s="2" t="s">
        <v>7</v>
      </c>
      <c r="L906" t="str">
        <f t="shared" si="28"/>
        <v>Insert into UFMT_FIELD (FORMAT_ID, FIELD_NO, F_MAC, F_KEY, F_MANDATORY, DESCRIPTION) Values ('101', '11', '0', '1', '1', 'System Trace Audit Number');</v>
      </c>
      <c r="M906" t="str">
        <f t="shared" si="29"/>
        <v>Update UFMT_FIELD SET F_MAC = '0', F_KEY = '1', F_MANDATORY = '1', DESCRIPTION = 'System Trace Audit Number' where FORMAT_ID = '101' AND FIELD_NO = '11';</v>
      </c>
    </row>
    <row r="907" spans="1:13" x14ac:dyDescent="0.35">
      <c r="A907" t="s">
        <v>107</v>
      </c>
      <c r="B907" t="s">
        <v>42</v>
      </c>
      <c r="C907" t="s">
        <v>13</v>
      </c>
      <c r="D907" t="s">
        <v>13</v>
      </c>
      <c r="E907" t="s">
        <v>12</v>
      </c>
      <c r="F907" s="2" t="s">
        <v>1545</v>
      </c>
      <c r="G907" s="2"/>
      <c r="I907" s="2"/>
      <c r="J907" t="str">
        <f>VLOOKUP(A907,UFMT_FORMAT!$A:$C,3,FALSE)</f>
        <v>Flexcube 87 Message Financial Response 0210 (51)</v>
      </c>
      <c r="K907" s="2" t="s">
        <v>7</v>
      </c>
      <c r="L907" t="str">
        <f t="shared" si="28"/>
        <v>Insert into UFMT_FIELD (FORMAT_ID, FIELD_NO, F_MAC, F_KEY, F_MANDATORY, DESCRIPTION) Values ('101', '12', '0', '0', '1', 'Time , local transaction');</v>
      </c>
      <c r="M907" t="str">
        <f t="shared" si="29"/>
        <v>Update UFMT_FIELD SET F_MAC = '0', F_KEY = '0', F_MANDATORY = '1', DESCRIPTION = 'Time , local transaction' where FORMAT_ID = '101' AND FIELD_NO = '12';</v>
      </c>
    </row>
    <row r="908" spans="1:13" x14ac:dyDescent="0.35">
      <c r="A908" t="s">
        <v>107</v>
      </c>
      <c r="B908" t="s">
        <v>44</v>
      </c>
      <c r="C908" t="s">
        <v>13</v>
      </c>
      <c r="D908" t="s">
        <v>13</v>
      </c>
      <c r="E908" t="s">
        <v>12</v>
      </c>
      <c r="F908" s="2" t="s">
        <v>1546</v>
      </c>
      <c r="G908" s="2"/>
      <c r="I908" s="2"/>
      <c r="J908" t="str">
        <f>VLOOKUP(A908,UFMT_FORMAT!$A:$C,3,FALSE)</f>
        <v>Flexcube 87 Message Financial Response 0210 (51)</v>
      </c>
      <c r="K908" s="2" t="s">
        <v>7</v>
      </c>
      <c r="L908" t="str">
        <f t="shared" si="28"/>
        <v>Insert into UFMT_FIELD (FORMAT_ID, FIELD_NO, F_MAC, F_KEY, F_MANDATORY, DESCRIPTION) Values ('101', '13', '0', '0', '1', 'Date , local transaction');</v>
      </c>
      <c r="M908" t="str">
        <f t="shared" si="29"/>
        <v>Update UFMT_FIELD SET F_MAC = '0', F_KEY = '0', F_MANDATORY = '1', DESCRIPTION = 'Date , local transaction' where FORMAT_ID = '101' AND FIELD_NO = '13';</v>
      </c>
    </row>
    <row r="909" spans="1:13" x14ac:dyDescent="0.35">
      <c r="A909" t="s">
        <v>107</v>
      </c>
      <c r="B909" t="s">
        <v>50</v>
      </c>
      <c r="C909" t="s">
        <v>13</v>
      </c>
      <c r="D909" t="s">
        <v>13</v>
      </c>
      <c r="E909" t="s">
        <v>13</v>
      </c>
      <c r="F909" s="2" t="s">
        <v>1547</v>
      </c>
      <c r="G909" s="2"/>
      <c r="I909" s="2"/>
      <c r="J909" t="str">
        <f>VLOOKUP(A909,UFMT_FORMAT!$A:$C,3,FALSE)</f>
        <v>Flexcube 87 Message Financial Response 0210 (51)</v>
      </c>
      <c r="K909" s="2" t="s">
        <v>7</v>
      </c>
      <c r="L909" t="str">
        <f t="shared" si="28"/>
        <v>Insert into UFMT_FIELD (FORMAT_ID, FIELD_NO, F_MAC, F_KEY, F_MANDATORY, DESCRIPTION) Values ('101', '15', '0', '0', '0', 'Date, Settlement');</v>
      </c>
      <c r="M909" t="str">
        <f t="shared" si="29"/>
        <v>Update UFMT_FIELD SET F_MAC = '0', F_KEY = '0', F_MANDATORY = '0', DESCRIPTION = 'Date, Settlement' where FORMAT_ID = '101' AND FIELD_NO = '15';</v>
      </c>
    </row>
    <row r="910" spans="1:13" x14ac:dyDescent="0.35">
      <c r="A910" t="s">
        <v>107</v>
      </c>
      <c r="B910" t="s">
        <v>56</v>
      </c>
      <c r="C910" t="s">
        <v>13</v>
      </c>
      <c r="D910" t="s">
        <v>13</v>
      </c>
      <c r="E910" t="s">
        <v>13</v>
      </c>
      <c r="F910" s="2" t="s">
        <v>1548</v>
      </c>
      <c r="G910" s="2"/>
      <c r="I910" s="2"/>
      <c r="J910" t="str">
        <f>VLOOKUP(A910,UFMT_FORMAT!$A:$C,3,FALSE)</f>
        <v>Flexcube 87 Message Financial Response 0210 (51)</v>
      </c>
      <c r="K910" s="2" t="s">
        <v>7</v>
      </c>
      <c r="L910" t="str">
        <f t="shared" si="28"/>
        <v>Insert into UFMT_FIELD (FORMAT_ID, FIELD_NO, F_MAC, F_KEY, F_MANDATORY, DESCRIPTION) Values ('101', '17', '0', '0', '0', 'Date, Capture');</v>
      </c>
      <c r="M910" t="str">
        <f t="shared" si="29"/>
        <v>Update UFMT_FIELD SET F_MAC = '0', F_KEY = '0', F_MANDATORY = '0', DESCRIPTION = 'Date, Capture' where FORMAT_ID = '101' AND FIELD_NO = '17';</v>
      </c>
    </row>
    <row r="911" spans="1:13" x14ac:dyDescent="0.35">
      <c r="A911" t="s">
        <v>107</v>
      </c>
      <c r="B911" t="s">
        <v>59</v>
      </c>
      <c r="C911" t="s">
        <v>13</v>
      </c>
      <c r="D911" t="s">
        <v>13</v>
      </c>
      <c r="E911" t="s">
        <v>13</v>
      </c>
      <c r="F911" s="2" t="s">
        <v>1549</v>
      </c>
      <c r="G911" s="2"/>
      <c r="I911" s="2"/>
      <c r="J911" t="str">
        <f>VLOOKUP(A911,UFMT_FORMAT!$A:$C,3,FALSE)</f>
        <v>Flexcube 87 Message Financial Response 0210 (51)</v>
      </c>
      <c r="K911" s="2" t="s">
        <v>7</v>
      </c>
      <c r="L911" t="str">
        <f t="shared" si="28"/>
        <v>Insert into UFMT_FIELD (FORMAT_ID, FIELD_NO, F_MAC, F_KEY, F_MANDATORY, DESCRIPTION) Values ('101', '18', '0', '0', '0', 'MCC');</v>
      </c>
      <c r="M911" t="str">
        <f t="shared" si="29"/>
        <v>Update UFMT_FIELD SET F_MAC = '0', F_KEY = '0', F_MANDATORY = '0', DESCRIPTION = 'MCC' where FORMAT_ID = '101' AND FIELD_NO = '18';</v>
      </c>
    </row>
    <row r="912" spans="1:13" x14ac:dyDescent="0.35">
      <c r="A912" t="s">
        <v>107</v>
      </c>
      <c r="B912" t="s">
        <v>88</v>
      </c>
      <c r="C912" t="s">
        <v>13</v>
      </c>
      <c r="D912" t="s">
        <v>13</v>
      </c>
      <c r="E912" t="s">
        <v>13</v>
      </c>
      <c r="F912" s="2" t="s">
        <v>1551</v>
      </c>
      <c r="G912" s="2"/>
      <c r="I912" s="2"/>
      <c r="J912" t="str">
        <f>VLOOKUP(A912,UFMT_FORMAT!$A:$C,3,FALSE)</f>
        <v>Flexcube 87 Message Financial Response 0210 (51)</v>
      </c>
      <c r="K912" s="2" t="s">
        <v>7</v>
      </c>
      <c r="L912" t="str">
        <f t="shared" si="28"/>
        <v>Insert into UFMT_FIELD (FORMAT_ID, FIELD_NO, F_MAC, F_KEY, F_MANDATORY, DESCRIPTION) Values ('101', '28', '0', '0', '0', 'Transaction Fee');</v>
      </c>
      <c r="M912" t="str">
        <f t="shared" si="29"/>
        <v>Update UFMT_FIELD SET F_MAC = '0', F_KEY = '0', F_MANDATORY = '0', DESCRIPTION = 'Transaction Fee' where FORMAT_ID = '101' AND FIELD_NO = '28';</v>
      </c>
    </row>
    <row r="913" spans="1:13" x14ac:dyDescent="0.35">
      <c r="A913" t="s">
        <v>107</v>
      </c>
      <c r="B913" t="s">
        <v>98</v>
      </c>
      <c r="C913" t="s">
        <v>13</v>
      </c>
      <c r="D913" t="s">
        <v>13</v>
      </c>
      <c r="E913" t="s">
        <v>12</v>
      </c>
      <c r="F913" s="2" t="s">
        <v>1492</v>
      </c>
      <c r="G913" s="2"/>
      <c r="I913" s="2"/>
      <c r="J913" t="str">
        <f>VLOOKUP(A913,UFMT_FORMAT!$A:$C,3,FALSE)</f>
        <v>Flexcube 87 Message Financial Response 0210 (51)</v>
      </c>
      <c r="K913" s="2" t="s">
        <v>7</v>
      </c>
      <c r="L913" t="str">
        <f t="shared" si="28"/>
        <v>Insert into UFMT_FIELD (FORMAT_ID, FIELD_NO, F_MAC, F_KEY, F_MANDATORY, DESCRIPTION) Values ('101', '32', '0', '0', '1', 'Acquirer institution ID');</v>
      </c>
      <c r="M913" t="str">
        <f t="shared" si="29"/>
        <v>Update UFMT_FIELD SET F_MAC = '0', F_KEY = '0', F_MANDATORY = '1', DESCRIPTION = 'Acquirer institution ID' where FORMAT_ID = '101' AND FIELD_NO = '32';</v>
      </c>
    </row>
    <row r="914" spans="1:13" x14ac:dyDescent="0.35">
      <c r="A914" t="s">
        <v>107</v>
      </c>
      <c r="B914" t="s">
        <v>99</v>
      </c>
      <c r="C914" t="s">
        <v>13</v>
      </c>
      <c r="D914" t="s">
        <v>13</v>
      </c>
      <c r="E914" t="s">
        <v>12</v>
      </c>
      <c r="F914" s="2" t="s">
        <v>1495</v>
      </c>
      <c r="G914" s="2"/>
      <c r="I914" s="2"/>
      <c r="J914" t="str">
        <f>VLOOKUP(A914,UFMT_FORMAT!$A:$C,3,FALSE)</f>
        <v>Flexcube 87 Message Financial Response 0210 (51)</v>
      </c>
      <c r="K914" s="2" t="s">
        <v>7</v>
      </c>
      <c r="L914" t="str">
        <f t="shared" si="28"/>
        <v>Insert into UFMT_FIELD (FORMAT_ID, FIELD_NO, F_MAC, F_KEY, F_MANDATORY, DESCRIPTION) Values ('101', '37', '0', '0', '1', 'Retrival reference number');</v>
      </c>
      <c r="M914" t="str">
        <f t="shared" si="29"/>
        <v>Update UFMT_FIELD SET F_MAC = '0', F_KEY = '0', F_MANDATORY = '1', DESCRIPTION = 'Retrival reference number' where FORMAT_ID = '101' AND FIELD_NO = '37';</v>
      </c>
    </row>
    <row r="915" spans="1:13" x14ac:dyDescent="0.35">
      <c r="A915" t="s">
        <v>107</v>
      </c>
      <c r="B915" t="s">
        <v>113</v>
      </c>
      <c r="C915" t="s">
        <v>13</v>
      </c>
      <c r="D915" t="s">
        <v>13</v>
      </c>
      <c r="E915" t="s">
        <v>13</v>
      </c>
      <c r="F915" s="2" t="s">
        <v>1554</v>
      </c>
      <c r="G915" s="2"/>
      <c r="I915" s="2"/>
      <c r="J915" t="str">
        <f>VLOOKUP(A915,UFMT_FORMAT!$A:$C,3,FALSE)</f>
        <v>Flexcube 87 Message Financial Response 0210 (51)</v>
      </c>
      <c r="K915" s="2" t="s">
        <v>7</v>
      </c>
      <c r="L915" t="str">
        <f t="shared" si="28"/>
        <v>Insert into UFMT_FIELD (FORMAT_ID, FIELD_NO, F_MAC, F_KEY, F_MANDATORY, DESCRIPTION) Values ('101', '38', '0', '0', '0', 'Response Code');</v>
      </c>
      <c r="M915" t="str">
        <f t="shared" si="29"/>
        <v>Update UFMT_FIELD SET F_MAC = '0', F_KEY = '0', F_MANDATORY = '0', DESCRIPTION = 'Response Code' where FORMAT_ID = '101' AND FIELD_NO = '38';</v>
      </c>
    </row>
    <row r="916" spans="1:13" x14ac:dyDescent="0.35">
      <c r="A916" t="s">
        <v>107</v>
      </c>
      <c r="B916" t="s">
        <v>102</v>
      </c>
      <c r="C916" t="s">
        <v>13</v>
      </c>
      <c r="D916" t="s">
        <v>13</v>
      </c>
      <c r="E916" t="s">
        <v>12</v>
      </c>
      <c r="F916" s="2" t="s">
        <v>1495</v>
      </c>
      <c r="G916" s="2"/>
      <c r="I916" s="2"/>
      <c r="J916" t="str">
        <f>VLOOKUP(A916,UFMT_FORMAT!$A:$C,3,FALSE)</f>
        <v>Flexcube 87 Message Financial Response 0210 (51)</v>
      </c>
      <c r="K916" s="2" t="s">
        <v>7</v>
      </c>
      <c r="L916" t="str">
        <f t="shared" si="28"/>
        <v>Insert into UFMT_FIELD (FORMAT_ID, FIELD_NO, F_MAC, F_KEY, F_MANDATORY, DESCRIPTION) Values ('101', '39', '0', '0', '1', 'Retrival reference number');</v>
      </c>
      <c r="M916" t="str">
        <f t="shared" si="29"/>
        <v>Update UFMT_FIELD SET F_MAC = '0', F_KEY = '0', F_MANDATORY = '1', DESCRIPTION = 'Retrival reference number' where FORMAT_ID = '101' AND FIELD_NO = '39';</v>
      </c>
    </row>
    <row r="917" spans="1:13" x14ac:dyDescent="0.35">
      <c r="A917" t="s">
        <v>107</v>
      </c>
      <c r="B917" t="s">
        <v>119</v>
      </c>
      <c r="C917" t="s">
        <v>13</v>
      </c>
      <c r="D917" t="s">
        <v>13</v>
      </c>
      <c r="E917" t="s">
        <v>12</v>
      </c>
      <c r="F917" s="2" t="s">
        <v>1498</v>
      </c>
      <c r="G917" s="2"/>
      <c r="I917" s="2"/>
      <c r="J917" t="str">
        <f>VLOOKUP(A917,UFMT_FORMAT!$A:$C,3,FALSE)</f>
        <v>Flexcube 87 Message Financial Response 0210 (51)</v>
      </c>
      <c r="K917" s="2" t="s">
        <v>7</v>
      </c>
      <c r="L917" t="str">
        <f t="shared" si="28"/>
        <v>Insert into UFMT_FIELD (FORMAT_ID, FIELD_NO, F_MAC, F_KEY, F_MANDATORY, DESCRIPTION) Values ('101', '41', '0', '0', '1', 'Card acceptor treminal ID');</v>
      </c>
      <c r="M917" t="str">
        <f t="shared" si="29"/>
        <v>Update UFMT_FIELD SET F_MAC = '0', F_KEY = '0', F_MANDATORY = '1', DESCRIPTION = 'Card acceptor treminal ID' where FORMAT_ID = '101' AND FIELD_NO = '41';</v>
      </c>
    </row>
    <row r="918" spans="1:13" x14ac:dyDescent="0.35">
      <c r="A918" t="s">
        <v>107</v>
      </c>
      <c r="B918" t="s">
        <v>122</v>
      </c>
      <c r="C918" t="s">
        <v>13</v>
      </c>
      <c r="D918" t="s">
        <v>13</v>
      </c>
      <c r="E918" t="s">
        <v>12</v>
      </c>
      <c r="F918" s="2" t="s">
        <v>1499</v>
      </c>
      <c r="G918" s="2"/>
      <c r="I918" s="2"/>
      <c r="J918" t="str">
        <f>VLOOKUP(A918,UFMT_FORMAT!$A:$C,3,FALSE)</f>
        <v>Flexcube 87 Message Financial Response 0210 (51)</v>
      </c>
      <c r="K918" s="2" t="s">
        <v>7</v>
      </c>
      <c r="L918" t="str">
        <f t="shared" si="28"/>
        <v>Insert into UFMT_FIELD (FORMAT_ID, FIELD_NO, F_MAC, F_KEY, F_MANDATORY, DESCRIPTION) Values ('101', '42', '0', '0', '1', 'Card acceptor ID');</v>
      </c>
      <c r="M918" t="str">
        <f t="shared" si="29"/>
        <v>Update UFMT_FIELD SET F_MAC = '0', F_KEY = '0', F_MANDATORY = '1', DESCRIPTION = 'Card acceptor ID' where FORMAT_ID = '101' AND FIELD_NO = '42';</v>
      </c>
    </row>
    <row r="919" spans="1:13" x14ac:dyDescent="0.35">
      <c r="A919" t="s">
        <v>107</v>
      </c>
      <c r="B919" t="s">
        <v>125</v>
      </c>
      <c r="C919" t="s">
        <v>13</v>
      </c>
      <c r="D919" t="s">
        <v>13</v>
      </c>
      <c r="E919" t="s">
        <v>12</v>
      </c>
      <c r="F919" s="2" t="s">
        <v>1500</v>
      </c>
      <c r="G919" s="2"/>
      <c r="I919" s="2"/>
      <c r="J919" t="str">
        <f>VLOOKUP(A919,UFMT_FORMAT!$A:$C,3,FALSE)</f>
        <v>Flexcube 87 Message Financial Response 0210 (51)</v>
      </c>
      <c r="K919" s="2" t="s">
        <v>7</v>
      </c>
      <c r="L919" t="str">
        <f t="shared" si="28"/>
        <v>Insert into UFMT_FIELD (FORMAT_ID, FIELD_NO, F_MAC, F_KEY, F_MANDATORY, DESCRIPTION) Values ('101', '43', '0', '0', '1', 'Card acceptor name/location');</v>
      </c>
      <c r="M919" t="str">
        <f t="shared" si="29"/>
        <v>Update UFMT_FIELD SET F_MAC = '0', F_KEY = '0', F_MANDATORY = '1', DESCRIPTION = 'Card acceptor name/location' where FORMAT_ID = '101' AND FIELD_NO = '43';</v>
      </c>
    </row>
    <row r="920" spans="1:13" x14ac:dyDescent="0.35">
      <c r="A920" t="s">
        <v>107</v>
      </c>
      <c r="B920" t="s">
        <v>138</v>
      </c>
      <c r="C920" t="s">
        <v>13</v>
      </c>
      <c r="D920" t="s">
        <v>13</v>
      </c>
      <c r="E920" t="s">
        <v>12</v>
      </c>
      <c r="F920" s="2" t="s">
        <v>1503</v>
      </c>
      <c r="G920" s="2"/>
      <c r="I920" s="2"/>
      <c r="J920" t="str">
        <f>VLOOKUP(A920,UFMT_FORMAT!$A:$C,3,FALSE)</f>
        <v>Flexcube 87 Message Financial Response 0210 (51)</v>
      </c>
      <c r="K920" s="2" t="s">
        <v>7</v>
      </c>
      <c r="L920" t="str">
        <f t="shared" si="28"/>
        <v>Insert into UFMT_FIELD (FORMAT_ID, FIELD_NO, F_MAC, F_KEY, F_MANDATORY, DESCRIPTION) Values ('101', '49', '0', '0', '1', 'Currency code, transaction');</v>
      </c>
      <c r="M920" t="str">
        <f t="shared" si="29"/>
        <v>Update UFMT_FIELD SET F_MAC = '0', F_KEY = '0', F_MANDATORY = '1', DESCRIPTION = 'Currency code, transaction' where FORMAT_ID = '101' AND FIELD_NO = '49';</v>
      </c>
    </row>
    <row r="921" spans="1:13" x14ac:dyDescent="0.35">
      <c r="A921" t="s">
        <v>107</v>
      </c>
      <c r="B921" t="s">
        <v>142</v>
      </c>
      <c r="C921" t="s">
        <v>13</v>
      </c>
      <c r="D921" t="s">
        <v>13</v>
      </c>
      <c r="E921" t="s">
        <v>13</v>
      </c>
      <c r="F921" s="2" t="s">
        <v>1552</v>
      </c>
      <c r="G921" s="2"/>
      <c r="I921" s="2"/>
      <c r="J921" t="str">
        <f>VLOOKUP(A921,UFMT_FORMAT!$A:$C,3,FALSE)</f>
        <v>Flexcube 87 Message Financial Response 0210 (51)</v>
      </c>
      <c r="K921" s="2" t="s">
        <v>7</v>
      </c>
      <c r="L921" t="str">
        <f t="shared" si="28"/>
        <v>Insert into UFMT_FIELD (FORMAT_ID, FIELD_NO, F_MAC, F_KEY, F_MANDATORY, DESCRIPTION) Values ('101', '51', '0', '0', '0', 'Billing Currency code');</v>
      </c>
      <c r="M921" t="str">
        <f t="shared" si="29"/>
        <v>Update UFMT_FIELD SET F_MAC = '0', F_KEY = '0', F_MANDATORY = '0', DESCRIPTION = 'Billing Currency code' where FORMAT_ID = '101' AND FIELD_NO = '51';</v>
      </c>
    </row>
    <row r="922" spans="1:13" x14ac:dyDescent="0.35">
      <c r="A922" t="s">
        <v>107</v>
      </c>
      <c r="B922" t="s">
        <v>109</v>
      </c>
      <c r="C922" t="s">
        <v>13</v>
      </c>
      <c r="D922" t="s">
        <v>13</v>
      </c>
      <c r="E922" t="s">
        <v>13</v>
      </c>
      <c r="F922" s="2" t="s">
        <v>1555</v>
      </c>
      <c r="G922" s="2"/>
      <c r="I922" s="2"/>
      <c r="J922" t="str">
        <f>VLOOKUP(A922,UFMT_FORMAT!$A:$C,3,FALSE)</f>
        <v>Flexcube 87 Message Financial Response 0210 (51)</v>
      </c>
      <c r="K922" s="2" t="s">
        <v>7</v>
      </c>
      <c r="L922" t="str">
        <f t="shared" si="28"/>
        <v>Insert into UFMT_FIELD (FORMAT_ID, FIELD_NO, F_MAC, F_KEY, F_MANDATORY, DESCRIPTION) Values ('101', '54', '0', '0', '0', 'Additional Amounts');</v>
      </c>
      <c r="M922" t="str">
        <f t="shared" si="29"/>
        <v>Update UFMT_FIELD SET F_MAC = '0', F_KEY = '0', F_MANDATORY = '0', DESCRIPTION = 'Additional Amounts' where FORMAT_ID = '101' AND FIELD_NO = '54';</v>
      </c>
    </row>
    <row r="923" spans="1:13" x14ac:dyDescent="0.35">
      <c r="A923" t="s">
        <v>107</v>
      </c>
      <c r="B923" t="s">
        <v>161</v>
      </c>
      <c r="C923" t="s">
        <v>13</v>
      </c>
      <c r="D923" t="s">
        <v>13</v>
      </c>
      <c r="E923" t="s">
        <v>13</v>
      </c>
      <c r="F923" s="2" t="s">
        <v>1553</v>
      </c>
      <c r="G923" s="2"/>
      <c r="I923" s="2"/>
      <c r="J923" t="str">
        <f>VLOOKUP(A923,UFMT_FORMAT!$A:$C,3,FALSE)</f>
        <v>Flexcube 87 Message Financial Response 0210 (51)</v>
      </c>
      <c r="K923" s="2" t="s">
        <v>7</v>
      </c>
      <c r="L923" t="str">
        <f t="shared" si="28"/>
        <v>Insert into UFMT_FIELD (FORMAT_ID, FIELD_NO, F_MAC, F_KEY, F_MANDATORY, DESCRIPTION) Values ('101', '60', '0', '0', '0', 'Private, Acquirer ID');</v>
      </c>
      <c r="M923" t="str">
        <f t="shared" si="29"/>
        <v>Update UFMT_FIELD SET F_MAC = '0', F_KEY = '0', F_MANDATORY = '0', DESCRIPTION = 'Private, Acquirer ID' where FORMAT_ID = '101' AND FIELD_NO = '60';</v>
      </c>
    </row>
    <row r="924" spans="1:13" x14ac:dyDescent="0.35">
      <c r="A924" t="s">
        <v>107</v>
      </c>
      <c r="B924" t="s">
        <v>270</v>
      </c>
      <c r="C924" t="s">
        <v>13</v>
      </c>
      <c r="D924" t="s">
        <v>13</v>
      </c>
      <c r="E924" t="s">
        <v>12</v>
      </c>
      <c r="F924" s="2" t="s">
        <v>1506</v>
      </c>
      <c r="G924" s="2"/>
      <c r="I924" s="2"/>
      <c r="J924" t="str">
        <f>VLOOKUP(A924,UFMT_FORMAT!$A:$C,3,FALSE)</f>
        <v>Flexcube 87 Message Financial Response 0210 (51)</v>
      </c>
      <c r="K924" s="2" t="s">
        <v>7</v>
      </c>
      <c r="L924" t="str">
        <f t="shared" si="28"/>
        <v>Insert into UFMT_FIELD (FORMAT_ID, FIELD_NO, F_MAC, F_KEY, F_MANDATORY, DESCRIPTION) Values ('101', '102', '0', '0', '1', 'Account identification 1');</v>
      </c>
      <c r="M924" t="str">
        <f t="shared" si="29"/>
        <v>Update UFMT_FIELD SET F_MAC = '0', F_KEY = '0', F_MANDATORY = '1', DESCRIPTION = 'Account identification 1' where FORMAT_ID = '101' AND FIELD_NO = '102';</v>
      </c>
    </row>
    <row r="925" spans="1:13" x14ac:dyDescent="0.35">
      <c r="A925" t="s">
        <v>107</v>
      </c>
      <c r="B925" t="s">
        <v>778</v>
      </c>
      <c r="C925" t="s">
        <v>13</v>
      </c>
      <c r="D925" t="s">
        <v>13</v>
      </c>
      <c r="E925" t="s">
        <v>13</v>
      </c>
      <c r="F925" s="2" t="s">
        <v>1507</v>
      </c>
      <c r="G925" s="2"/>
      <c r="I925" s="2"/>
      <c r="J925" t="str">
        <f>VLOOKUP(A925,UFMT_FORMAT!$A:$C,3,FALSE)</f>
        <v>Flexcube 87 Message Financial Response 0210 (51)</v>
      </c>
      <c r="K925" s="2" t="s">
        <v>7</v>
      </c>
      <c r="L925" t="str">
        <f t="shared" si="28"/>
        <v>Insert into UFMT_FIELD (FORMAT_ID, FIELD_NO, F_MAC, F_KEY, F_MANDATORY, DESCRIPTION) Values ('101', '103', '0', '0', '0', 'Account identification 2');</v>
      </c>
      <c r="M925" t="str">
        <f t="shared" si="29"/>
        <v>Update UFMT_FIELD SET F_MAC = '0', F_KEY = '0', F_MANDATORY = '0', DESCRIPTION = 'Account identification 2' where FORMAT_ID = '101' AND FIELD_NO = '103';</v>
      </c>
    </row>
    <row r="926" spans="1:13" x14ac:dyDescent="0.35">
      <c r="A926" t="s">
        <v>107</v>
      </c>
      <c r="B926" t="s">
        <v>815</v>
      </c>
      <c r="C926" t="s">
        <v>13</v>
      </c>
      <c r="D926" t="s">
        <v>13</v>
      </c>
      <c r="E926" t="s">
        <v>13</v>
      </c>
      <c r="F926" s="2" t="s">
        <v>1542</v>
      </c>
      <c r="G926" s="2"/>
      <c r="I926" s="2"/>
      <c r="J926" t="str">
        <f>VLOOKUP(A926,UFMT_FORMAT!$A:$C,3,FALSE)</f>
        <v>Flexcube 87 Message Financial Response 0210 (51)</v>
      </c>
      <c r="K926" s="2" t="s">
        <v>7</v>
      </c>
      <c r="L926" t="str">
        <f t="shared" si="28"/>
        <v>Insert into UFMT_FIELD (FORMAT_ID, FIELD_NO, F_MAC, F_KEY, F_MANDATORY, DESCRIPTION) Values ('101', '127', '0', '0', '0', 'Mini statement data');</v>
      </c>
      <c r="M926" t="str">
        <f t="shared" si="29"/>
        <v>Update UFMT_FIELD SET F_MAC = '0', F_KEY = '0', F_MANDATORY = '0', DESCRIPTION = 'Mini statement data' where FORMAT_ID = '101' AND FIELD_NO = '127';</v>
      </c>
    </row>
    <row r="927" spans="1:13" x14ac:dyDescent="0.35">
      <c r="A927" t="s">
        <v>270</v>
      </c>
      <c r="B927" t="s">
        <v>15</v>
      </c>
      <c r="C927" t="s">
        <v>13</v>
      </c>
      <c r="D927" t="s">
        <v>12</v>
      </c>
      <c r="E927" t="s">
        <v>12</v>
      </c>
      <c r="F927" s="2" t="s">
        <v>1484</v>
      </c>
      <c r="G927" s="2"/>
      <c r="I927" s="2"/>
      <c r="J927" t="str">
        <f>VLOOKUP(A927,UFMT_FORMAT!$A:$C,3,FALSE)</f>
        <v>Flexcube 87 Financial Reversal Request 0420</v>
      </c>
      <c r="K927" s="2" t="s">
        <v>7</v>
      </c>
      <c r="L927" t="str">
        <f t="shared" si="28"/>
        <v>Insert into UFMT_FIELD (FORMAT_ID, FIELD_NO, F_MAC, F_KEY, F_MANDATORY, DESCRIPTION) Values ('102', '2', '0', '1', '1', 'PAN');</v>
      </c>
      <c r="M927" t="str">
        <f t="shared" si="29"/>
        <v>Update UFMT_FIELD SET F_MAC = '0', F_KEY = '1', F_MANDATORY = '1', DESCRIPTION = 'PAN' where FORMAT_ID = '102' AND FIELD_NO = '2';</v>
      </c>
    </row>
    <row r="928" spans="1:13" x14ac:dyDescent="0.35">
      <c r="A928" t="s">
        <v>270</v>
      </c>
      <c r="B928" t="s">
        <v>17</v>
      </c>
      <c r="C928" t="s">
        <v>13</v>
      </c>
      <c r="D928" t="s">
        <v>13</v>
      </c>
      <c r="E928" t="s">
        <v>12</v>
      </c>
      <c r="F928" s="2" t="s">
        <v>1485</v>
      </c>
      <c r="G928" s="2"/>
      <c r="I928" s="2"/>
      <c r="J928" t="str">
        <f>VLOOKUP(A928,UFMT_FORMAT!$A:$C,3,FALSE)</f>
        <v>Flexcube 87 Financial Reversal Request 0420</v>
      </c>
      <c r="K928" s="2" t="s">
        <v>7</v>
      </c>
      <c r="L928" t="str">
        <f t="shared" si="28"/>
        <v>Insert into UFMT_FIELD (FORMAT_ID, FIELD_NO, F_MAC, F_KEY, F_MANDATORY, DESCRIPTION) Values ('102', '3', '0', '0', '1', 'Processing Code');</v>
      </c>
      <c r="M928" t="str">
        <f t="shared" si="29"/>
        <v>Update UFMT_FIELD SET F_MAC = '0', F_KEY = '0', F_MANDATORY = '1', DESCRIPTION = 'Processing Code' where FORMAT_ID = '102' AND FIELD_NO = '3';</v>
      </c>
    </row>
    <row r="929" spans="1:13" x14ac:dyDescent="0.35">
      <c r="A929" t="s">
        <v>270</v>
      </c>
      <c r="B929" t="s">
        <v>20</v>
      </c>
      <c r="C929" t="s">
        <v>13</v>
      </c>
      <c r="D929" t="s">
        <v>13</v>
      </c>
      <c r="E929" t="s">
        <v>12</v>
      </c>
      <c r="F929" s="2" t="s">
        <v>1486</v>
      </c>
      <c r="G929" s="2"/>
      <c r="I929" s="2"/>
      <c r="J929" t="str">
        <f>VLOOKUP(A929,UFMT_FORMAT!$A:$C,3,FALSE)</f>
        <v>Flexcube 87 Financial Reversal Request 0420</v>
      </c>
      <c r="K929" s="2" t="s">
        <v>7</v>
      </c>
      <c r="L929" t="str">
        <f t="shared" si="28"/>
        <v>Insert into UFMT_FIELD (FORMAT_ID, FIELD_NO, F_MAC, F_KEY, F_MANDATORY, DESCRIPTION) Values ('102', '4', '0', '0', '1', 'Request Amount');</v>
      </c>
      <c r="M929" t="str">
        <f t="shared" si="29"/>
        <v>Update UFMT_FIELD SET F_MAC = '0', F_KEY = '0', F_MANDATORY = '1', DESCRIPTION = 'Request Amount' where FORMAT_ID = '102' AND FIELD_NO = '4';</v>
      </c>
    </row>
    <row r="930" spans="1:13" x14ac:dyDescent="0.35">
      <c r="A930" t="s">
        <v>270</v>
      </c>
      <c r="B930" t="s">
        <v>26</v>
      </c>
      <c r="C930" t="s">
        <v>13</v>
      </c>
      <c r="D930" t="s">
        <v>13</v>
      </c>
      <c r="E930" t="s">
        <v>13</v>
      </c>
      <c r="F930" s="2" t="s">
        <v>1543</v>
      </c>
      <c r="G930" s="2"/>
      <c r="I930" s="2"/>
      <c r="J930" t="str">
        <f>VLOOKUP(A930,UFMT_FORMAT!$A:$C,3,FALSE)</f>
        <v>Flexcube 87 Financial Reversal Request 0420</v>
      </c>
      <c r="K930" s="2" t="s">
        <v>7</v>
      </c>
      <c r="L930" t="str">
        <f t="shared" si="28"/>
        <v>Insert into UFMT_FIELD (FORMAT_ID, FIELD_NO, F_MAC, F_KEY, F_MANDATORY, DESCRIPTION) Values ('102', '6', '0', '0', '0', 'Billing Amount');</v>
      </c>
      <c r="M930" t="str">
        <f t="shared" si="29"/>
        <v>Update UFMT_FIELD SET F_MAC = '0', F_KEY = '0', F_MANDATORY = '0', DESCRIPTION = 'Billing Amount' where FORMAT_ID = '102' AND FIELD_NO = '6';</v>
      </c>
    </row>
    <row r="931" spans="1:13" x14ac:dyDescent="0.35">
      <c r="A931" t="s">
        <v>270</v>
      </c>
      <c r="B931" t="s">
        <v>29</v>
      </c>
      <c r="C931" t="s">
        <v>13</v>
      </c>
      <c r="D931" t="s">
        <v>12</v>
      </c>
      <c r="E931" t="s">
        <v>12</v>
      </c>
      <c r="F931" s="2" t="s">
        <v>1544</v>
      </c>
      <c r="G931" s="2"/>
      <c r="I931" s="2"/>
      <c r="J931" t="str">
        <f>VLOOKUP(A931,UFMT_FORMAT!$A:$C,3,FALSE)</f>
        <v>Flexcube 87 Financial Reversal Request 0420</v>
      </c>
      <c r="K931" s="2" t="s">
        <v>7</v>
      </c>
      <c r="L931" t="str">
        <f t="shared" si="28"/>
        <v>Insert into UFMT_FIELD (FORMAT_ID, FIELD_NO, F_MAC, F_KEY, F_MANDATORY, DESCRIPTION) Values ('102', '7', '0', '1', '1', 'Transaction Date Time');</v>
      </c>
      <c r="M931" t="str">
        <f t="shared" si="29"/>
        <v>Update UFMT_FIELD SET F_MAC = '0', F_KEY = '1', F_MANDATORY = '1', DESCRIPTION = 'Transaction Date Time' where FORMAT_ID = '102' AND FIELD_NO = '7';</v>
      </c>
    </row>
    <row r="932" spans="1:13" x14ac:dyDescent="0.35">
      <c r="A932" t="s">
        <v>270</v>
      </c>
      <c r="B932" t="s">
        <v>40</v>
      </c>
      <c r="C932" t="s">
        <v>13</v>
      </c>
      <c r="D932" t="s">
        <v>12</v>
      </c>
      <c r="E932" t="s">
        <v>12</v>
      </c>
      <c r="F932" s="2" t="s">
        <v>1489</v>
      </c>
      <c r="G932" s="2"/>
      <c r="I932" s="2"/>
      <c r="J932" t="str">
        <f>VLOOKUP(A932,UFMT_FORMAT!$A:$C,3,FALSE)</f>
        <v>Flexcube 87 Financial Reversal Request 0420</v>
      </c>
      <c r="K932" s="2" t="s">
        <v>7</v>
      </c>
      <c r="L932" t="str">
        <f t="shared" si="28"/>
        <v>Insert into UFMT_FIELD (FORMAT_ID, FIELD_NO, F_MAC, F_KEY, F_MANDATORY, DESCRIPTION) Values ('102', '11', '0', '1', '1', 'System Trace Audit Number');</v>
      </c>
      <c r="M932" t="str">
        <f t="shared" si="29"/>
        <v>Update UFMT_FIELD SET F_MAC = '0', F_KEY = '1', F_MANDATORY = '1', DESCRIPTION = 'System Trace Audit Number' where FORMAT_ID = '102' AND FIELD_NO = '11';</v>
      </c>
    </row>
    <row r="933" spans="1:13" x14ac:dyDescent="0.35">
      <c r="A933" t="s">
        <v>270</v>
      </c>
      <c r="B933" t="s">
        <v>42</v>
      </c>
      <c r="C933" t="s">
        <v>13</v>
      </c>
      <c r="D933" t="s">
        <v>13</v>
      </c>
      <c r="E933" t="s">
        <v>12</v>
      </c>
      <c r="F933" s="2" t="s">
        <v>1545</v>
      </c>
      <c r="G933" s="2"/>
      <c r="I933" s="2"/>
      <c r="J933" t="str">
        <f>VLOOKUP(A933,UFMT_FORMAT!$A:$C,3,FALSE)</f>
        <v>Flexcube 87 Financial Reversal Request 0420</v>
      </c>
      <c r="K933" s="2" t="s">
        <v>7</v>
      </c>
      <c r="L933" t="str">
        <f t="shared" si="28"/>
        <v>Insert into UFMT_FIELD (FORMAT_ID, FIELD_NO, F_MAC, F_KEY, F_MANDATORY, DESCRIPTION) Values ('102', '12', '0', '0', '1', 'Time , local transaction');</v>
      </c>
      <c r="M933" t="str">
        <f t="shared" si="29"/>
        <v>Update UFMT_FIELD SET F_MAC = '0', F_KEY = '0', F_MANDATORY = '1', DESCRIPTION = 'Time , local transaction' where FORMAT_ID = '102' AND FIELD_NO = '12';</v>
      </c>
    </row>
    <row r="934" spans="1:13" x14ac:dyDescent="0.35">
      <c r="A934" t="s">
        <v>270</v>
      </c>
      <c r="B934" t="s">
        <v>44</v>
      </c>
      <c r="C934" t="s">
        <v>13</v>
      </c>
      <c r="D934" t="s">
        <v>13</v>
      </c>
      <c r="E934" t="s">
        <v>12</v>
      </c>
      <c r="F934" s="2" t="s">
        <v>1546</v>
      </c>
      <c r="G934" s="2"/>
      <c r="I934" s="2"/>
      <c r="J934" t="str">
        <f>VLOOKUP(A934,UFMT_FORMAT!$A:$C,3,FALSE)</f>
        <v>Flexcube 87 Financial Reversal Request 0420</v>
      </c>
      <c r="K934" s="2" t="s">
        <v>7</v>
      </c>
      <c r="L934" t="str">
        <f t="shared" si="28"/>
        <v>Insert into UFMT_FIELD (FORMAT_ID, FIELD_NO, F_MAC, F_KEY, F_MANDATORY, DESCRIPTION) Values ('102', '13', '0', '0', '1', 'Date , local transaction');</v>
      </c>
      <c r="M934" t="str">
        <f t="shared" si="29"/>
        <v>Update UFMT_FIELD SET F_MAC = '0', F_KEY = '0', F_MANDATORY = '1', DESCRIPTION = 'Date , local transaction' where FORMAT_ID = '102' AND FIELD_NO = '13';</v>
      </c>
    </row>
    <row r="935" spans="1:13" x14ac:dyDescent="0.35">
      <c r="A935" t="s">
        <v>270</v>
      </c>
      <c r="B935" t="s">
        <v>50</v>
      </c>
      <c r="C935" t="s">
        <v>13</v>
      </c>
      <c r="D935" t="s">
        <v>13</v>
      </c>
      <c r="E935" t="s">
        <v>12</v>
      </c>
      <c r="F935" s="2" t="s">
        <v>1547</v>
      </c>
      <c r="G935" s="2"/>
      <c r="I935" s="2"/>
      <c r="J935" t="str">
        <f>VLOOKUP(A935,UFMT_FORMAT!$A:$C,3,FALSE)</f>
        <v>Flexcube 87 Financial Reversal Request 0420</v>
      </c>
      <c r="K935" s="2" t="s">
        <v>7</v>
      </c>
      <c r="L935" t="str">
        <f t="shared" si="28"/>
        <v>Insert into UFMT_FIELD (FORMAT_ID, FIELD_NO, F_MAC, F_KEY, F_MANDATORY, DESCRIPTION) Values ('102', '15', '0', '0', '1', 'Date, Settlement');</v>
      </c>
      <c r="M935" t="str">
        <f t="shared" si="29"/>
        <v>Update UFMT_FIELD SET F_MAC = '0', F_KEY = '0', F_MANDATORY = '1', DESCRIPTION = 'Date, Settlement' where FORMAT_ID = '102' AND FIELD_NO = '15';</v>
      </c>
    </row>
    <row r="936" spans="1:13" x14ac:dyDescent="0.35">
      <c r="A936" t="s">
        <v>270</v>
      </c>
      <c r="B936" t="s">
        <v>56</v>
      </c>
      <c r="C936" t="s">
        <v>13</v>
      </c>
      <c r="D936" t="s">
        <v>13</v>
      </c>
      <c r="E936" t="s">
        <v>12</v>
      </c>
      <c r="F936" s="2" t="s">
        <v>1548</v>
      </c>
      <c r="G936" s="2"/>
      <c r="I936" s="2"/>
      <c r="J936" t="str">
        <f>VLOOKUP(A936,UFMT_FORMAT!$A:$C,3,FALSE)</f>
        <v>Flexcube 87 Financial Reversal Request 0420</v>
      </c>
      <c r="K936" s="2" t="s">
        <v>7</v>
      </c>
      <c r="L936" t="str">
        <f t="shared" si="28"/>
        <v>Insert into UFMT_FIELD (FORMAT_ID, FIELD_NO, F_MAC, F_KEY, F_MANDATORY, DESCRIPTION) Values ('102', '17', '0', '0', '1', 'Date, Capture');</v>
      </c>
      <c r="M936" t="str">
        <f t="shared" si="29"/>
        <v>Update UFMT_FIELD SET F_MAC = '0', F_KEY = '0', F_MANDATORY = '1', DESCRIPTION = 'Date, Capture' where FORMAT_ID = '102' AND FIELD_NO = '17';</v>
      </c>
    </row>
    <row r="937" spans="1:13" x14ac:dyDescent="0.35">
      <c r="A937" t="s">
        <v>270</v>
      </c>
      <c r="B937" t="s">
        <v>59</v>
      </c>
      <c r="C937" t="s">
        <v>13</v>
      </c>
      <c r="D937" t="s">
        <v>13</v>
      </c>
      <c r="E937" t="s">
        <v>12</v>
      </c>
      <c r="F937" s="2" t="s">
        <v>1549</v>
      </c>
      <c r="G937" s="2"/>
      <c r="I937" s="2"/>
      <c r="J937" t="str">
        <f>VLOOKUP(A937,UFMT_FORMAT!$A:$C,3,FALSE)</f>
        <v>Flexcube 87 Financial Reversal Request 0420</v>
      </c>
      <c r="K937" s="2" t="s">
        <v>7</v>
      </c>
      <c r="L937" t="str">
        <f t="shared" si="28"/>
        <v>Insert into UFMT_FIELD (FORMAT_ID, FIELD_NO, F_MAC, F_KEY, F_MANDATORY, DESCRIPTION) Values ('102', '18', '0', '0', '1', 'MCC');</v>
      </c>
      <c r="M937" t="str">
        <f t="shared" si="29"/>
        <v>Update UFMT_FIELD SET F_MAC = '0', F_KEY = '0', F_MANDATORY = '1', DESCRIPTION = 'MCC' where FORMAT_ID = '102' AND FIELD_NO = '18';</v>
      </c>
    </row>
    <row r="938" spans="1:13" x14ac:dyDescent="0.35">
      <c r="A938" t="s">
        <v>270</v>
      </c>
      <c r="B938" t="s">
        <v>72</v>
      </c>
      <c r="C938" t="s">
        <v>13</v>
      </c>
      <c r="D938" t="s">
        <v>13</v>
      </c>
      <c r="E938" t="s">
        <v>12</v>
      </c>
      <c r="F938" s="2" t="s">
        <v>1550</v>
      </c>
      <c r="G938" s="2"/>
      <c r="I938" s="2"/>
      <c r="J938" t="str">
        <f>VLOOKUP(A938,UFMT_FORMAT!$A:$C,3,FALSE)</f>
        <v>Flexcube 87 Financial Reversal Request 0420</v>
      </c>
      <c r="K938" s="2" t="s">
        <v>7</v>
      </c>
      <c r="L938" t="str">
        <f t="shared" si="28"/>
        <v>Insert into UFMT_FIELD (FORMAT_ID, FIELD_NO, F_MAC, F_KEY, F_MANDATORY, DESCRIPTION) Values ('102', '25', '0', '0', '1', 'POS Condition Code');</v>
      </c>
      <c r="M938" t="str">
        <f t="shared" si="29"/>
        <v>Update UFMT_FIELD SET F_MAC = '0', F_KEY = '0', F_MANDATORY = '1', DESCRIPTION = 'POS Condition Code' where FORMAT_ID = '102' AND FIELD_NO = '25';</v>
      </c>
    </row>
    <row r="939" spans="1:13" x14ac:dyDescent="0.35">
      <c r="A939" t="s">
        <v>270</v>
      </c>
      <c r="B939" t="s">
        <v>88</v>
      </c>
      <c r="C939" t="s">
        <v>13</v>
      </c>
      <c r="D939" t="s">
        <v>13</v>
      </c>
      <c r="E939" t="s">
        <v>13</v>
      </c>
      <c r="F939" s="2" t="s">
        <v>1551</v>
      </c>
      <c r="G939" s="2"/>
      <c r="I939" s="2"/>
      <c r="J939" t="str">
        <f>VLOOKUP(A939,UFMT_FORMAT!$A:$C,3,FALSE)</f>
        <v>Flexcube 87 Financial Reversal Request 0420</v>
      </c>
      <c r="K939" s="2" t="s">
        <v>7</v>
      </c>
      <c r="L939" t="str">
        <f t="shared" si="28"/>
        <v>Insert into UFMT_FIELD (FORMAT_ID, FIELD_NO, F_MAC, F_KEY, F_MANDATORY, DESCRIPTION) Values ('102', '28', '0', '0', '0', 'Transaction Fee');</v>
      </c>
      <c r="M939" t="str">
        <f t="shared" si="29"/>
        <v>Update UFMT_FIELD SET F_MAC = '0', F_KEY = '0', F_MANDATORY = '0', DESCRIPTION = 'Transaction Fee' where FORMAT_ID = '102' AND FIELD_NO = '28';</v>
      </c>
    </row>
    <row r="940" spans="1:13" x14ac:dyDescent="0.35">
      <c r="A940" t="s">
        <v>270</v>
      </c>
      <c r="B940" t="s">
        <v>98</v>
      </c>
      <c r="C940" t="s">
        <v>13</v>
      </c>
      <c r="D940" t="s">
        <v>13</v>
      </c>
      <c r="E940" t="s">
        <v>12</v>
      </c>
      <c r="F940" s="2" t="s">
        <v>1492</v>
      </c>
      <c r="G940" s="2"/>
      <c r="I940" s="2"/>
      <c r="J940" t="str">
        <f>VLOOKUP(A940,UFMT_FORMAT!$A:$C,3,FALSE)</f>
        <v>Flexcube 87 Financial Reversal Request 0420</v>
      </c>
      <c r="K940" s="2" t="s">
        <v>7</v>
      </c>
      <c r="L940" t="str">
        <f t="shared" si="28"/>
        <v>Insert into UFMT_FIELD (FORMAT_ID, FIELD_NO, F_MAC, F_KEY, F_MANDATORY, DESCRIPTION) Values ('102', '32', '0', '0', '1', 'Acquirer institution ID');</v>
      </c>
      <c r="M940" t="str">
        <f t="shared" si="29"/>
        <v>Update UFMT_FIELD SET F_MAC = '0', F_KEY = '0', F_MANDATORY = '1', DESCRIPTION = 'Acquirer institution ID' where FORMAT_ID = '102' AND FIELD_NO = '32';</v>
      </c>
    </row>
    <row r="941" spans="1:13" x14ac:dyDescent="0.35">
      <c r="A941" t="s">
        <v>270</v>
      </c>
      <c r="B941" t="s">
        <v>99</v>
      </c>
      <c r="C941" t="s">
        <v>13</v>
      </c>
      <c r="D941" t="s">
        <v>13</v>
      </c>
      <c r="E941" t="s">
        <v>12</v>
      </c>
      <c r="F941" s="2" t="s">
        <v>1495</v>
      </c>
      <c r="G941" s="2"/>
      <c r="I941" s="2"/>
      <c r="J941" t="str">
        <f>VLOOKUP(A941,UFMT_FORMAT!$A:$C,3,FALSE)</f>
        <v>Flexcube 87 Financial Reversal Request 0420</v>
      </c>
      <c r="K941" s="2" t="s">
        <v>7</v>
      </c>
      <c r="L941" t="str">
        <f t="shared" si="28"/>
        <v>Insert into UFMT_FIELD (FORMAT_ID, FIELD_NO, F_MAC, F_KEY, F_MANDATORY, DESCRIPTION) Values ('102', '37', '0', '0', '1', 'Retrival reference number');</v>
      </c>
      <c r="M941" t="str">
        <f t="shared" si="29"/>
        <v>Update UFMT_FIELD SET F_MAC = '0', F_KEY = '0', F_MANDATORY = '1', DESCRIPTION = 'Retrival reference number' where FORMAT_ID = '102' AND FIELD_NO = '37';</v>
      </c>
    </row>
    <row r="942" spans="1:13" x14ac:dyDescent="0.35">
      <c r="A942" t="s">
        <v>270</v>
      </c>
      <c r="B942" t="s">
        <v>119</v>
      </c>
      <c r="C942" t="s">
        <v>13</v>
      </c>
      <c r="D942" t="s">
        <v>13</v>
      </c>
      <c r="E942" t="s">
        <v>12</v>
      </c>
      <c r="F942" s="2" t="s">
        <v>1498</v>
      </c>
      <c r="G942" s="2"/>
      <c r="I942" s="2"/>
      <c r="J942" t="str">
        <f>VLOOKUP(A942,UFMT_FORMAT!$A:$C,3,FALSE)</f>
        <v>Flexcube 87 Financial Reversal Request 0420</v>
      </c>
      <c r="K942" s="2" t="s">
        <v>7</v>
      </c>
      <c r="L942" t="str">
        <f t="shared" si="28"/>
        <v>Insert into UFMT_FIELD (FORMAT_ID, FIELD_NO, F_MAC, F_KEY, F_MANDATORY, DESCRIPTION) Values ('102', '41', '0', '0', '1', 'Card acceptor treminal ID');</v>
      </c>
      <c r="M942" t="str">
        <f t="shared" si="29"/>
        <v>Update UFMT_FIELD SET F_MAC = '0', F_KEY = '0', F_MANDATORY = '1', DESCRIPTION = 'Card acceptor treminal ID' where FORMAT_ID = '102' AND FIELD_NO = '41';</v>
      </c>
    </row>
    <row r="943" spans="1:13" x14ac:dyDescent="0.35">
      <c r="A943" t="s">
        <v>270</v>
      </c>
      <c r="B943" t="s">
        <v>122</v>
      </c>
      <c r="C943" t="s">
        <v>13</v>
      </c>
      <c r="D943" t="s">
        <v>13</v>
      </c>
      <c r="E943" t="s">
        <v>12</v>
      </c>
      <c r="F943" s="2" t="s">
        <v>1499</v>
      </c>
      <c r="G943" s="2"/>
      <c r="I943" s="2"/>
      <c r="J943" t="str">
        <f>VLOOKUP(A943,UFMT_FORMAT!$A:$C,3,FALSE)</f>
        <v>Flexcube 87 Financial Reversal Request 0420</v>
      </c>
      <c r="K943" s="2" t="s">
        <v>7</v>
      </c>
      <c r="L943" t="str">
        <f t="shared" si="28"/>
        <v>Insert into UFMT_FIELD (FORMAT_ID, FIELD_NO, F_MAC, F_KEY, F_MANDATORY, DESCRIPTION) Values ('102', '42', '0', '0', '1', 'Card acceptor ID');</v>
      </c>
      <c r="M943" t="str">
        <f t="shared" si="29"/>
        <v>Update UFMT_FIELD SET F_MAC = '0', F_KEY = '0', F_MANDATORY = '1', DESCRIPTION = 'Card acceptor ID' where FORMAT_ID = '102' AND FIELD_NO = '42';</v>
      </c>
    </row>
    <row r="944" spans="1:13" x14ac:dyDescent="0.35">
      <c r="A944" t="s">
        <v>270</v>
      </c>
      <c r="B944" t="s">
        <v>138</v>
      </c>
      <c r="C944" t="s">
        <v>13</v>
      </c>
      <c r="D944" t="s">
        <v>13</v>
      </c>
      <c r="E944" t="s">
        <v>12</v>
      </c>
      <c r="F944" s="2" t="s">
        <v>1503</v>
      </c>
      <c r="G944" s="2"/>
      <c r="I944" s="2"/>
      <c r="J944" t="str">
        <f>VLOOKUP(A944,UFMT_FORMAT!$A:$C,3,FALSE)</f>
        <v>Flexcube 87 Financial Reversal Request 0420</v>
      </c>
      <c r="K944" s="2" t="s">
        <v>7</v>
      </c>
      <c r="L944" t="str">
        <f t="shared" si="28"/>
        <v>Insert into UFMT_FIELD (FORMAT_ID, FIELD_NO, F_MAC, F_KEY, F_MANDATORY, DESCRIPTION) Values ('102', '49', '0', '0', '1', 'Currency code, transaction');</v>
      </c>
      <c r="M944" t="str">
        <f t="shared" si="29"/>
        <v>Update UFMT_FIELD SET F_MAC = '0', F_KEY = '0', F_MANDATORY = '1', DESCRIPTION = 'Currency code, transaction' where FORMAT_ID = '102' AND FIELD_NO = '49';</v>
      </c>
    </row>
    <row r="945" spans="1:13" x14ac:dyDescent="0.35">
      <c r="A945" t="s">
        <v>270</v>
      </c>
      <c r="B945" t="s">
        <v>142</v>
      </c>
      <c r="C945" t="s">
        <v>13</v>
      </c>
      <c r="D945" t="s">
        <v>13</v>
      </c>
      <c r="E945" t="s">
        <v>12</v>
      </c>
      <c r="F945" s="2" t="s">
        <v>1552</v>
      </c>
      <c r="G945" s="2"/>
      <c r="I945" s="2"/>
      <c r="J945" t="str">
        <f>VLOOKUP(A945,UFMT_FORMAT!$A:$C,3,FALSE)</f>
        <v>Flexcube 87 Financial Reversal Request 0420</v>
      </c>
      <c r="K945" s="2" t="s">
        <v>7</v>
      </c>
      <c r="L945" t="str">
        <f t="shared" si="28"/>
        <v>Insert into UFMT_FIELD (FORMAT_ID, FIELD_NO, F_MAC, F_KEY, F_MANDATORY, DESCRIPTION) Values ('102', '51', '0', '0', '1', 'Billing Currency code');</v>
      </c>
      <c r="M945" t="str">
        <f t="shared" si="29"/>
        <v>Update UFMT_FIELD SET F_MAC = '0', F_KEY = '0', F_MANDATORY = '1', DESCRIPTION = 'Billing Currency code' where FORMAT_ID = '102' AND FIELD_NO = '51';</v>
      </c>
    </row>
    <row r="946" spans="1:13" x14ac:dyDescent="0.35">
      <c r="A946" t="s">
        <v>270</v>
      </c>
      <c r="B946" t="s">
        <v>161</v>
      </c>
      <c r="C946" t="s">
        <v>13</v>
      </c>
      <c r="D946" t="s">
        <v>13</v>
      </c>
      <c r="E946" t="s">
        <v>13</v>
      </c>
      <c r="F946" s="2" t="s">
        <v>1553</v>
      </c>
      <c r="G946" s="2"/>
      <c r="I946" s="2"/>
      <c r="J946" t="str">
        <f>VLOOKUP(A946,UFMT_FORMAT!$A:$C,3,FALSE)</f>
        <v>Flexcube 87 Financial Reversal Request 0420</v>
      </c>
      <c r="K946" s="2" t="s">
        <v>7</v>
      </c>
      <c r="L946" t="str">
        <f t="shared" si="28"/>
        <v>Insert into UFMT_FIELD (FORMAT_ID, FIELD_NO, F_MAC, F_KEY, F_MANDATORY, DESCRIPTION) Values ('102', '60', '0', '0', '0', 'Private, Acquirer ID');</v>
      </c>
      <c r="M946" t="str">
        <f t="shared" si="29"/>
        <v>Update UFMT_FIELD SET F_MAC = '0', F_KEY = '0', F_MANDATORY = '0', DESCRIPTION = 'Private, Acquirer ID' where FORMAT_ID = '102' AND FIELD_NO = '60';</v>
      </c>
    </row>
    <row r="947" spans="1:13" x14ac:dyDescent="0.35">
      <c r="A947" t="s">
        <v>270</v>
      </c>
      <c r="B947" t="s">
        <v>233</v>
      </c>
      <c r="C947" t="s">
        <v>13</v>
      </c>
      <c r="D947" t="s">
        <v>13</v>
      </c>
      <c r="E947" t="s">
        <v>12</v>
      </c>
      <c r="F947" s="2" t="s">
        <v>1556</v>
      </c>
      <c r="G947" s="2"/>
      <c r="I947" s="2"/>
      <c r="J947" t="str">
        <f>VLOOKUP(A947,UFMT_FORMAT!$A:$C,3,FALSE)</f>
        <v>Flexcube 87 Financial Reversal Request 0420</v>
      </c>
      <c r="K947" s="2" t="s">
        <v>7</v>
      </c>
      <c r="L947" t="str">
        <f t="shared" si="28"/>
        <v>Insert into UFMT_FIELD (FORMAT_ID, FIELD_NO, F_MAC, F_KEY, F_MANDATORY, DESCRIPTION) Values ('102', '90', '0', '0', '1', 'Original data elements');</v>
      </c>
      <c r="M947" t="str">
        <f t="shared" si="29"/>
        <v>Update UFMT_FIELD SET F_MAC = '0', F_KEY = '0', F_MANDATORY = '1', DESCRIPTION = 'Original data elements' where FORMAT_ID = '102' AND FIELD_NO = '90';</v>
      </c>
    </row>
    <row r="948" spans="1:13" x14ac:dyDescent="0.35">
      <c r="A948" t="s">
        <v>270</v>
      </c>
      <c r="B948" t="s">
        <v>270</v>
      </c>
      <c r="C948" t="s">
        <v>13</v>
      </c>
      <c r="D948" t="s">
        <v>13</v>
      </c>
      <c r="E948" t="s">
        <v>12</v>
      </c>
      <c r="F948" s="2" t="s">
        <v>1506</v>
      </c>
      <c r="G948" s="2"/>
      <c r="I948" s="2"/>
      <c r="J948" t="str">
        <f>VLOOKUP(A948,UFMT_FORMAT!$A:$C,3,FALSE)</f>
        <v>Flexcube 87 Financial Reversal Request 0420</v>
      </c>
      <c r="K948" s="2" t="s">
        <v>7</v>
      </c>
      <c r="L948" t="str">
        <f t="shared" si="28"/>
        <v>Insert into UFMT_FIELD (FORMAT_ID, FIELD_NO, F_MAC, F_KEY, F_MANDATORY, DESCRIPTION) Values ('102', '102', '0', '0', '1', 'Account identification 1');</v>
      </c>
      <c r="M948" t="str">
        <f t="shared" si="29"/>
        <v>Update UFMT_FIELD SET F_MAC = '0', F_KEY = '0', F_MANDATORY = '1', DESCRIPTION = 'Account identification 1' where FORMAT_ID = '102' AND FIELD_NO = '102';</v>
      </c>
    </row>
    <row r="949" spans="1:13" x14ac:dyDescent="0.35">
      <c r="A949" t="s">
        <v>778</v>
      </c>
      <c r="B949" t="s">
        <v>15</v>
      </c>
      <c r="C949" t="s">
        <v>13</v>
      </c>
      <c r="D949" t="s">
        <v>12</v>
      </c>
      <c r="E949" t="s">
        <v>12</v>
      </c>
      <c r="F949" s="2" t="s">
        <v>1484</v>
      </c>
      <c r="G949" s="2"/>
      <c r="I949" s="2"/>
      <c r="J949" t="str">
        <f>VLOOKUP(A949,UFMT_FORMAT!$A:$C,3,FALSE)</f>
        <v>Flexcube 87 Financial Reversal Response 0430</v>
      </c>
      <c r="K949" s="2" t="s">
        <v>7</v>
      </c>
      <c r="L949" t="str">
        <f t="shared" si="28"/>
        <v>Insert into UFMT_FIELD (FORMAT_ID, FIELD_NO, F_MAC, F_KEY, F_MANDATORY, DESCRIPTION) Values ('103', '2', '0', '1', '1', 'PAN');</v>
      </c>
      <c r="M949" t="str">
        <f t="shared" si="29"/>
        <v>Update UFMT_FIELD SET F_MAC = '0', F_KEY = '1', F_MANDATORY = '1', DESCRIPTION = 'PAN' where FORMAT_ID = '103' AND FIELD_NO = '2';</v>
      </c>
    </row>
    <row r="950" spans="1:13" x14ac:dyDescent="0.35">
      <c r="A950" t="s">
        <v>778</v>
      </c>
      <c r="B950" t="s">
        <v>17</v>
      </c>
      <c r="C950" t="s">
        <v>13</v>
      </c>
      <c r="D950" t="s">
        <v>13</v>
      </c>
      <c r="E950" t="s">
        <v>12</v>
      </c>
      <c r="F950" s="2" t="s">
        <v>1485</v>
      </c>
      <c r="G950" s="2"/>
      <c r="I950" s="2"/>
      <c r="J950" t="str">
        <f>VLOOKUP(A950,UFMT_FORMAT!$A:$C,3,FALSE)</f>
        <v>Flexcube 87 Financial Reversal Response 0430</v>
      </c>
      <c r="K950" s="2" t="s">
        <v>7</v>
      </c>
      <c r="L950" t="str">
        <f t="shared" si="28"/>
        <v>Insert into UFMT_FIELD (FORMAT_ID, FIELD_NO, F_MAC, F_KEY, F_MANDATORY, DESCRIPTION) Values ('103', '3', '0', '0', '1', 'Processing Code');</v>
      </c>
      <c r="M950" t="str">
        <f t="shared" si="29"/>
        <v>Update UFMT_FIELD SET F_MAC = '0', F_KEY = '0', F_MANDATORY = '1', DESCRIPTION = 'Processing Code' where FORMAT_ID = '103' AND FIELD_NO = '3';</v>
      </c>
    </row>
    <row r="951" spans="1:13" x14ac:dyDescent="0.35">
      <c r="A951" t="s">
        <v>778</v>
      </c>
      <c r="B951" t="s">
        <v>20</v>
      </c>
      <c r="C951" t="s">
        <v>13</v>
      </c>
      <c r="D951" t="s">
        <v>13</v>
      </c>
      <c r="E951" t="s">
        <v>12</v>
      </c>
      <c r="F951" s="2" t="s">
        <v>1486</v>
      </c>
      <c r="G951" s="2"/>
      <c r="I951" s="2"/>
      <c r="J951" t="str">
        <f>VLOOKUP(A951,UFMT_FORMAT!$A:$C,3,FALSE)</f>
        <v>Flexcube 87 Financial Reversal Response 0430</v>
      </c>
      <c r="K951" s="2" t="s">
        <v>7</v>
      </c>
      <c r="L951" t="str">
        <f t="shared" si="28"/>
        <v>Insert into UFMT_FIELD (FORMAT_ID, FIELD_NO, F_MAC, F_KEY, F_MANDATORY, DESCRIPTION) Values ('103', '4', '0', '0', '1', 'Request Amount');</v>
      </c>
      <c r="M951" t="str">
        <f t="shared" si="29"/>
        <v>Update UFMT_FIELD SET F_MAC = '0', F_KEY = '0', F_MANDATORY = '1', DESCRIPTION = 'Request Amount' where FORMAT_ID = '103' AND FIELD_NO = '4';</v>
      </c>
    </row>
    <row r="952" spans="1:13" x14ac:dyDescent="0.35">
      <c r="A952" t="s">
        <v>778</v>
      </c>
      <c r="B952" t="s">
        <v>26</v>
      </c>
      <c r="C952" t="s">
        <v>13</v>
      </c>
      <c r="D952" t="s">
        <v>13</v>
      </c>
      <c r="E952" t="s">
        <v>13</v>
      </c>
      <c r="F952" s="2" t="s">
        <v>1543</v>
      </c>
      <c r="G952" s="2"/>
      <c r="I952" s="2"/>
      <c r="J952" t="str">
        <f>VLOOKUP(A952,UFMT_FORMAT!$A:$C,3,FALSE)</f>
        <v>Flexcube 87 Financial Reversal Response 0430</v>
      </c>
      <c r="K952" s="2" t="s">
        <v>7</v>
      </c>
      <c r="L952" t="str">
        <f t="shared" si="28"/>
        <v>Insert into UFMT_FIELD (FORMAT_ID, FIELD_NO, F_MAC, F_KEY, F_MANDATORY, DESCRIPTION) Values ('103', '6', '0', '0', '0', 'Billing Amount');</v>
      </c>
      <c r="M952" t="str">
        <f t="shared" si="29"/>
        <v>Update UFMT_FIELD SET F_MAC = '0', F_KEY = '0', F_MANDATORY = '0', DESCRIPTION = 'Billing Amount' where FORMAT_ID = '103' AND FIELD_NO = '6';</v>
      </c>
    </row>
    <row r="953" spans="1:13" x14ac:dyDescent="0.35">
      <c r="A953" t="s">
        <v>778</v>
      </c>
      <c r="B953" t="s">
        <v>29</v>
      </c>
      <c r="C953" t="s">
        <v>13</v>
      </c>
      <c r="D953" t="s">
        <v>12</v>
      </c>
      <c r="E953" t="s">
        <v>12</v>
      </c>
      <c r="F953" s="2" t="s">
        <v>1544</v>
      </c>
      <c r="G953" s="2"/>
      <c r="I953" s="2"/>
      <c r="J953" t="str">
        <f>VLOOKUP(A953,UFMT_FORMAT!$A:$C,3,FALSE)</f>
        <v>Flexcube 87 Financial Reversal Response 0430</v>
      </c>
      <c r="K953" s="2" t="s">
        <v>7</v>
      </c>
      <c r="L953" t="str">
        <f t="shared" si="28"/>
        <v>Insert into UFMT_FIELD (FORMAT_ID, FIELD_NO, F_MAC, F_KEY, F_MANDATORY, DESCRIPTION) Values ('103', '7', '0', '1', '1', 'Transaction Date Time');</v>
      </c>
      <c r="M953" t="str">
        <f t="shared" si="29"/>
        <v>Update UFMT_FIELD SET F_MAC = '0', F_KEY = '1', F_MANDATORY = '1', DESCRIPTION = 'Transaction Date Time' where FORMAT_ID = '103' AND FIELD_NO = '7';</v>
      </c>
    </row>
    <row r="954" spans="1:13" x14ac:dyDescent="0.35">
      <c r="A954" t="s">
        <v>778</v>
      </c>
      <c r="B954" t="s">
        <v>40</v>
      </c>
      <c r="C954" t="s">
        <v>13</v>
      </c>
      <c r="D954" t="s">
        <v>12</v>
      </c>
      <c r="E954" t="s">
        <v>12</v>
      </c>
      <c r="F954" s="2" t="s">
        <v>1489</v>
      </c>
      <c r="G954" s="2"/>
      <c r="I954" s="2"/>
      <c r="J954" t="str">
        <f>VLOOKUP(A954,UFMT_FORMAT!$A:$C,3,FALSE)</f>
        <v>Flexcube 87 Financial Reversal Response 0430</v>
      </c>
      <c r="K954" s="2" t="s">
        <v>7</v>
      </c>
      <c r="L954" t="str">
        <f t="shared" si="28"/>
        <v>Insert into UFMT_FIELD (FORMAT_ID, FIELD_NO, F_MAC, F_KEY, F_MANDATORY, DESCRIPTION) Values ('103', '11', '0', '1', '1', 'System Trace Audit Number');</v>
      </c>
      <c r="M954" t="str">
        <f t="shared" si="29"/>
        <v>Update UFMT_FIELD SET F_MAC = '0', F_KEY = '1', F_MANDATORY = '1', DESCRIPTION = 'System Trace Audit Number' where FORMAT_ID = '103' AND FIELD_NO = '11';</v>
      </c>
    </row>
    <row r="955" spans="1:13" x14ac:dyDescent="0.35">
      <c r="A955" t="s">
        <v>778</v>
      </c>
      <c r="B955" t="s">
        <v>42</v>
      </c>
      <c r="C955" t="s">
        <v>13</v>
      </c>
      <c r="D955" t="s">
        <v>13</v>
      </c>
      <c r="E955" t="s">
        <v>12</v>
      </c>
      <c r="F955" s="2" t="s">
        <v>1545</v>
      </c>
      <c r="G955" s="2"/>
      <c r="I955" s="2"/>
      <c r="J955" t="str">
        <f>VLOOKUP(A955,UFMT_FORMAT!$A:$C,3,FALSE)</f>
        <v>Flexcube 87 Financial Reversal Response 0430</v>
      </c>
      <c r="K955" s="2" t="s">
        <v>7</v>
      </c>
      <c r="L955" t="str">
        <f t="shared" si="28"/>
        <v>Insert into UFMT_FIELD (FORMAT_ID, FIELD_NO, F_MAC, F_KEY, F_MANDATORY, DESCRIPTION) Values ('103', '12', '0', '0', '1', 'Time , local transaction');</v>
      </c>
      <c r="M955" t="str">
        <f t="shared" si="29"/>
        <v>Update UFMT_FIELD SET F_MAC = '0', F_KEY = '0', F_MANDATORY = '1', DESCRIPTION = 'Time , local transaction' where FORMAT_ID = '103' AND FIELD_NO = '12';</v>
      </c>
    </row>
    <row r="956" spans="1:13" x14ac:dyDescent="0.35">
      <c r="A956" t="s">
        <v>778</v>
      </c>
      <c r="B956" t="s">
        <v>44</v>
      </c>
      <c r="C956" t="s">
        <v>13</v>
      </c>
      <c r="D956" t="s">
        <v>13</v>
      </c>
      <c r="E956" t="s">
        <v>12</v>
      </c>
      <c r="F956" s="2" t="s">
        <v>1546</v>
      </c>
      <c r="G956" s="2"/>
      <c r="I956" s="2"/>
      <c r="J956" t="str">
        <f>VLOOKUP(A956,UFMT_FORMAT!$A:$C,3,FALSE)</f>
        <v>Flexcube 87 Financial Reversal Response 0430</v>
      </c>
      <c r="K956" s="2" t="s">
        <v>7</v>
      </c>
      <c r="L956" t="str">
        <f t="shared" si="28"/>
        <v>Insert into UFMT_FIELD (FORMAT_ID, FIELD_NO, F_MAC, F_KEY, F_MANDATORY, DESCRIPTION) Values ('103', '13', '0', '0', '1', 'Date , local transaction');</v>
      </c>
      <c r="M956" t="str">
        <f t="shared" si="29"/>
        <v>Update UFMT_FIELD SET F_MAC = '0', F_KEY = '0', F_MANDATORY = '1', DESCRIPTION = 'Date , local transaction' where FORMAT_ID = '103' AND FIELD_NO = '13';</v>
      </c>
    </row>
    <row r="957" spans="1:13" x14ac:dyDescent="0.35">
      <c r="A957" t="s">
        <v>778</v>
      </c>
      <c r="B957" t="s">
        <v>50</v>
      </c>
      <c r="C957" t="s">
        <v>13</v>
      </c>
      <c r="D957" t="s">
        <v>13</v>
      </c>
      <c r="E957" t="s">
        <v>12</v>
      </c>
      <c r="F957" s="2" t="s">
        <v>1547</v>
      </c>
      <c r="G957" s="2"/>
      <c r="I957" s="2"/>
      <c r="J957" t="str">
        <f>VLOOKUP(A957,UFMT_FORMAT!$A:$C,3,FALSE)</f>
        <v>Flexcube 87 Financial Reversal Response 0430</v>
      </c>
      <c r="K957" s="2" t="s">
        <v>7</v>
      </c>
      <c r="L957" t="str">
        <f t="shared" si="28"/>
        <v>Insert into UFMT_FIELD (FORMAT_ID, FIELD_NO, F_MAC, F_KEY, F_MANDATORY, DESCRIPTION) Values ('103', '15', '0', '0', '1', 'Date, Settlement');</v>
      </c>
      <c r="M957" t="str">
        <f t="shared" si="29"/>
        <v>Update UFMT_FIELD SET F_MAC = '0', F_KEY = '0', F_MANDATORY = '1', DESCRIPTION = 'Date, Settlement' where FORMAT_ID = '103' AND FIELD_NO = '15';</v>
      </c>
    </row>
    <row r="958" spans="1:13" x14ac:dyDescent="0.35">
      <c r="A958" t="s">
        <v>778</v>
      </c>
      <c r="B958" t="s">
        <v>56</v>
      </c>
      <c r="C958" t="s">
        <v>13</v>
      </c>
      <c r="D958" t="s">
        <v>13</v>
      </c>
      <c r="E958" t="s">
        <v>12</v>
      </c>
      <c r="F958" s="2" t="s">
        <v>1548</v>
      </c>
      <c r="G958" s="2"/>
      <c r="I958" s="2"/>
      <c r="J958" t="str">
        <f>VLOOKUP(A958,UFMT_FORMAT!$A:$C,3,FALSE)</f>
        <v>Flexcube 87 Financial Reversal Response 0430</v>
      </c>
      <c r="K958" s="2" t="s">
        <v>7</v>
      </c>
      <c r="L958" t="str">
        <f t="shared" si="28"/>
        <v>Insert into UFMT_FIELD (FORMAT_ID, FIELD_NO, F_MAC, F_KEY, F_MANDATORY, DESCRIPTION) Values ('103', '17', '0', '0', '1', 'Date, Capture');</v>
      </c>
      <c r="M958" t="str">
        <f t="shared" si="29"/>
        <v>Update UFMT_FIELD SET F_MAC = '0', F_KEY = '0', F_MANDATORY = '1', DESCRIPTION = 'Date, Capture' where FORMAT_ID = '103' AND FIELD_NO = '17';</v>
      </c>
    </row>
    <row r="959" spans="1:13" x14ac:dyDescent="0.35">
      <c r="A959" t="s">
        <v>778</v>
      </c>
      <c r="B959" t="s">
        <v>59</v>
      </c>
      <c r="C959" t="s">
        <v>13</v>
      </c>
      <c r="D959" t="s">
        <v>13</v>
      </c>
      <c r="E959" t="s">
        <v>12</v>
      </c>
      <c r="F959" s="2" t="s">
        <v>1549</v>
      </c>
      <c r="G959" s="2"/>
      <c r="I959" s="2"/>
      <c r="J959" t="str">
        <f>VLOOKUP(A959,UFMT_FORMAT!$A:$C,3,FALSE)</f>
        <v>Flexcube 87 Financial Reversal Response 0430</v>
      </c>
      <c r="K959" s="2" t="s">
        <v>7</v>
      </c>
      <c r="L959" t="str">
        <f t="shared" si="28"/>
        <v>Insert into UFMT_FIELD (FORMAT_ID, FIELD_NO, F_MAC, F_KEY, F_MANDATORY, DESCRIPTION) Values ('103', '18', '0', '0', '1', 'MCC');</v>
      </c>
      <c r="M959" t="str">
        <f t="shared" si="29"/>
        <v>Update UFMT_FIELD SET F_MAC = '0', F_KEY = '0', F_MANDATORY = '1', DESCRIPTION = 'MCC' where FORMAT_ID = '103' AND FIELD_NO = '18';</v>
      </c>
    </row>
    <row r="960" spans="1:13" x14ac:dyDescent="0.35">
      <c r="A960" t="s">
        <v>778</v>
      </c>
      <c r="B960" t="s">
        <v>88</v>
      </c>
      <c r="C960" t="s">
        <v>13</v>
      </c>
      <c r="D960" t="s">
        <v>13</v>
      </c>
      <c r="E960" t="s">
        <v>13</v>
      </c>
      <c r="F960" s="2" t="s">
        <v>1551</v>
      </c>
      <c r="G960" s="2"/>
      <c r="I960" s="2"/>
      <c r="J960" t="str">
        <f>VLOOKUP(A960,UFMT_FORMAT!$A:$C,3,FALSE)</f>
        <v>Flexcube 87 Financial Reversal Response 0430</v>
      </c>
      <c r="K960" s="2" t="s">
        <v>7</v>
      </c>
      <c r="L960" t="str">
        <f t="shared" si="28"/>
        <v>Insert into UFMT_FIELD (FORMAT_ID, FIELD_NO, F_MAC, F_KEY, F_MANDATORY, DESCRIPTION) Values ('103', '28', '0', '0', '0', 'Transaction Fee');</v>
      </c>
      <c r="M960" t="str">
        <f t="shared" si="29"/>
        <v>Update UFMT_FIELD SET F_MAC = '0', F_KEY = '0', F_MANDATORY = '0', DESCRIPTION = 'Transaction Fee' where FORMAT_ID = '103' AND FIELD_NO = '28';</v>
      </c>
    </row>
    <row r="961" spans="1:13" x14ac:dyDescent="0.35">
      <c r="A961" t="s">
        <v>778</v>
      </c>
      <c r="B961" t="s">
        <v>98</v>
      </c>
      <c r="C961" t="s">
        <v>13</v>
      </c>
      <c r="D961" t="s">
        <v>13</v>
      </c>
      <c r="E961" t="s">
        <v>12</v>
      </c>
      <c r="F961" s="2" t="s">
        <v>1492</v>
      </c>
      <c r="G961" s="2"/>
      <c r="I961" s="2"/>
      <c r="J961" t="str">
        <f>VLOOKUP(A961,UFMT_FORMAT!$A:$C,3,FALSE)</f>
        <v>Flexcube 87 Financial Reversal Response 0430</v>
      </c>
      <c r="K961" s="2" t="s">
        <v>7</v>
      </c>
      <c r="L961" t="str">
        <f t="shared" si="28"/>
        <v>Insert into UFMT_FIELD (FORMAT_ID, FIELD_NO, F_MAC, F_KEY, F_MANDATORY, DESCRIPTION) Values ('103', '32', '0', '0', '1', 'Acquirer institution ID');</v>
      </c>
      <c r="M961" t="str">
        <f t="shared" si="29"/>
        <v>Update UFMT_FIELD SET F_MAC = '0', F_KEY = '0', F_MANDATORY = '1', DESCRIPTION = 'Acquirer institution ID' where FORMAT_ID = '103' AND FIELD_NO = '32';</v>
      </c>
    </row>
    <row r="962" spans="1:13" x14ac:dyDescent="0.35">
      <c r="A962" t="s">
        <v>778</v>
      </c>
      <c r="B962" t="s">
        <v>99</v>
      </c>
      <c r="C962" t="s">
        <v>13</v>
      </c>
      <c r="D962" t="s">
        <v>13</v>
      </c>
      <c r="E962" t="s">
        <v>12</v>
      </c>
      <c r="F962" s="2" t="s">
        <v>1495</v>
      </c>
      <c r="G962" s="2"/>
      <c r="I962" s="2"/>
      <c r="J962" t="str">
        <f>VLOOKUP(A962,UFMT_FORMAT!$A:$C,3,FALSE)</f>
        <v>Flexcube 87 Financial Reversal Response 0430</v>
      </c>
      <c r="K962" s="2" t="s">
        <v>7</v>
      </c>
      <c r="L962" t="str">
        <f t="shared" si="28"/>
        <v>Insert into UFMT_FIELD (FORMAT_ID, FIELD_NO, F_MAC, F_KEY, F_MANDATORY, DESCRIPTION) Values ('103', '37', '0', '0', '1', 'Retrival reference number');</v>
      </c>
      <c r="M962" t="str">
        <f t="shared" si="29"/>
        <v>Update UFMT_FIELD SET F_MAC = '0', F_KEY = '0', F_MANDATORY = '1', DESCRIPTION = 'Retrival reference number' where FORMAT_ID = '103' AND FIELD_NO = '37';</v>
      </c>
    </row>
    <row r="963" spans="1:13" x14ac:dyDescent="0.35">
      <c r="A963" t="s">
        <v>778</v>
      </c>
      <c r="B963" t="s">
        <v>113</v>
      </c>
      <c r="C963" t="s">
        <v>13</v>
      </c>
      <c r="D963" t="s">
        <v>13</v>
      </c>
      <c r="E963" t="s">
        <v>13</v>
      </c>
      <c r="F963" s="2" t="s">
        <v>1554</v>
      </c>
      <c r="G963" s="2"/>
      <c r="I963" s="2"/>
      <c r="J963" t="str">
        <f>VLOOKUP(A963,UFMT_FORMAT!$A:$C,3,FALSE)</f>
        <v>Flexcube 87 Financial Reversal Response 0430</v>
      </c>
      <c r="K963" s="2" t="s">
        <v>7</v>
      </c>
      <c r="L963" t="str">
        <f t="shared" si="28"/>
        <v>Insert into UFMT_FIELD (FORMAT_ID, FIELD_NO, F_MAC, F_KEY, F_MANDATORY, DESCRIPTION) Values ('103', '38', '0', '0', '0', 'Response Code');</v>
      </c>
      <c r="M963" t="str">
        <f t="shared" si="29"/>
        <v>Update UFMT_FIELD SET F_MAC = '0', F_KEY = '0', F_MANDATORY = '0', DESCRIPTION = 'Response Code' where FORMAT_ID = '103' AND FIELD_NO = '38';</v>
      </c>
    </row>
    <row r="964" spans="1:13" x14ac:dyDescent="0.35">
      <c r="A964" t="s">
        <v>778</v>
      </c>
      <c r="B964" t="s">
        <v>102</v>
      </c>
      <c r="C964" t="s">
        <v>13</v>
      </c>
      <c r="D964" t="s">
        <v>13</v>
      </c>
      <c r="E964" t="s">
        <v>12</v>
      </c>
      <c r="F964" s="2" t="s">
        <v>1495</v>
      </c>
      <c r="G964" s="2"/>
      <c r="I964" s="2"/>
      <c r="J964" t="str">
        <f>VLOOKUP(A964,UFMT_FORMAT!$A:$C,3,FALSE)</f>
        <v>Flexcube 87 Financial Reversal Response 0430</v>
      </c>
      <c r="K964" s="2" t="s">
        <v>7</v>
      </c>
      <c r="L964" t="str">
        <f t="shared" ref="L964:L1027" si="30">"Insert into UFMT_FIELD (FORMAT_ID, FIELD_NO, F_MAC, F_KEY, F_MANDATORY, DESCRIPTION) Values ('"&amp;A964&amp;"', '"&amp;B964&amp;"', '"&amp;C964&amp;"', '"&amp;D964&amp;"', '"&amp;E964&amp;"', '"&amp;F964&amp;"');"</f>
        <v>Insert into UFMT_FIELD (FORMAT_ID, FIELD_NO, F_MAC, F_KEY, F_MANDATORY, DESCRIPTION) Values ('103', '39', '0', '0', '1', 'Retrival reference number');</v>
      </c>
      <c r="M964" t="str">
        <f t="shared" ref="M964:M1027" si="31">"Update UFMT_FIELD SET F_MAC = '"&amp;C964&amp;"', F_KEY = '"&amp;D964&amp;"', F_MANDATORY = '"&amp;E964&amp;"', DESCRIPTION = '"&amp;F964&amp;"' where FORMAT_ID = '"&amp;A964&amp;"' AND FIELD_NO = '"&amp;B964&amp;"';"</f>
        <v>Update UFMT_FIELD SET F_MAC = '0', F_KEY = '0', F_MANDATORY = '1', DESCRIPTION = 'Retrival reference number' where FORMAT_ID = '103' AND FIELD_NO = '39';</v>
      </c>
    </row>
    <row r="965" spans="1:13" x14ac:dyDescent="0.35">
      <c r="A965" t="s">
        <v>778</v>
      </c>
      <c r="B965" t="s">
        <v>119</v>
      </c>
      <c r="C965" t="s">
        <v>13</v>
      </c>
      <c r="D965" t="s">
        <v>13</v>
      </c>
      <c r="E965" t="s">
        <v>12</v>
      </c>
      <c r="F965" s="2" t="s">
        <v>1498</v>
      </c>
      <c r="G965" s="2"/>
      <c r="I965" s="2"/>
      <c r="J965" t="str">
        <f>VLOOKUP(A965,UFMT_FORMAT!$A:$C,3,FALSE)</f>
        <v>Flexcube 87 Financial Reversal Response 0430</v>
      </c>
      <c r="K965" s="2" t="s">
        <v>7</v>
      </c>
      <c r="L965" t="str">
        <f t="shared" si="30"/>
        <v>Insert into UFMT_FIELD (FORMAT_ID, FIELD_NO, F_MAC, F_KEY, F_MANDATORY, DESCRIPTION) Values ('103', '41', '0', '0', '1', 'Card acceptor treminal ID');</v>
      </c>
      <c r="M965" t="str">
        <f t="shared" si="31"/>
        <v>Update UFMT_FIELD SET F_MAC = '0', F_KEY = '0', F_MANDATORY = '1', DESCRIPTION = 'Card acceptor treminal ID' where FORMAT_ID = '103' AND FIELD_NO = '41';</v>
      </c>
    </row>
    <row r="966" spans="1:13" x14ac:dyDescent="0.35">
      <c r="A966" t="s">
        <v>778</v>
      </c>
      <c r="B966" t="s">
        <v>122</v>
      </c>
      <c r="C966" t="s">
        <v>13</v>
      </c>
      <c r="D966" t="s">
        <v>13</v>
      </c>
      <c r="E966" t="s">
        <v>12</v>
      </c>
      <c r="F966" s="2" t="s">
        <v>1499</v>
      </c>
      <c r="G966" s="2"/>
      <c r="I966" s="2"/>
      <c r="J966" t="str">
        <f>VLOOKUP(A966,UFMT_FORMAT!$A:$C,3,FALSE)</f>
        <v>Flexcube 87 Financial Reversal Response 0430</v>
      </c>
      <c r="K966" s="2" t="s">
        <v>7</v>
      </c>
      <c r="L966" t="str">
        <f t="shared" si="30"/>
        <v>Insert into UFMT_FIELD (FORMAT_ID, FIELD_NO, F_MAC, F_KEY, F_MANDATORY, DESCRIPTION) Values ('103', '42', '0', '0', '1', 'Card acceptor ID');</v>
      </c>
      <c r="M966" t="str">
        <f t="shared" si="31"/>
        <v>Update UFMT_FIELD SET F_MAC = '0', F_KEY = '0', F_MANDATORY = '1', DESCRIPTION = 'Card acceptor ID' where FORMAT_ID = '103' AND FIELD_NO = '42';</v>
      </c>
    </row>
    <row r="967" spans="1:13" x14ac:dyDescent="0.35">
      <c r="A967" t="s">
        <v>778</v>
      </c>
      <c r="B967" t="s">
        <v>138</v>
      </c>
      <c r="C967" t="s">
        <v>13</v>
      </c>
      <c r="D967" t="s">
        <v>13</v>
      </c>
      <c r="E967" t="s">
        <v>12</v>
      </c>
      <c r="F967" s="2" t="s">
        <v>1503</v>
      </c>
      <c r="G967" s="2"/>
      <c r="I967" s="2"/>
      <c r="J967" t="str">
        <f>VLOOKUP(A967,UFMT_FORMAT!$A:$C,3,FALSE)</f>
        <v>Flexcube 87 Financial Reversal Response 0430</v>
      </c>
      <c r="K967" s="2" t="s">
        <v>7</v>
      </c>
      <c r="L967" t="str">
        <f t="shared" si="30"/>
        <v>Insert into UFMT_FIELD (FORMAT_ID, FIELD_NO, F_MAC, F_KEY, F_MANDATORY, DESCRIPTION) Values ('103', '49', '0', '0', '1', 'Currency code, transaction');</v>
      </c>
      <c r="M967" t="str">
        <f t="shared" si="31"/>
        <v>Update UFMT_FIELD SET F_MAC = '0', F_KEY = '0', F_MANDATORY = '1', DESCRIPTION = 'Currency code, transaction' where FORMAT_ID = '103' AND FIELD_NO = '49';</v>
      </c>
    </row>
    <row r="968" spans="1:13" x14ac:dyDescent="0.35">
      <c r="A968" t="s">
        <v>778</v>
      </c>
      <c r="B968" t="s">
        <v>142</v>
      </c>
      <c r="C968" t="s">
        <v>13</v>
      </c>
      <c r="D968" t="s">
        <v>13</v>
      </c>
      <c r="E968" t="s">
        <v>13</v>
      </c>
      <c r="F968" s="2" t="s">
        <v>1552</v>
      </c>
      <c r="G968" s="2"/>
      <c r="I968" s="2"/>
      <c r="J968" t="str">
        <f>VLOOKUP(A968,UFMT_FORMAT!$A:$C,3,FALSE)</f>
        <v>Flexcube 87 Financial Reversal Response 0430</v>
      </c>
      <c r="K968" s="2" t="s">
        <v>7</v>
      </c>
      <c r="L968" t="str">
        <f t="shared" si="30"/>
        <v>Insert into UFMT_FIELD (FORMAT_ID, FIELD_NO, F_MAC, F_KEY, F_MANDATORY, DESCRIPTION) Values ('103', '51', '0', '0', '0', 'Billing Currency code');</v>
      </c>
      <c r="M968" t="str">
        <f t="shared" si="31"/>
        <v>Update UFMT_FIELD SET F_MAC = '0', F_KEY = '0', F_MANDATORY = '0', DESCRIPTION = 'Billing Currency code' where FORMAT_ID = '103' AND FIELD_NO = '51';</v>
      </c>
    </row>
    <row r="969" spans="1:13" x14ac:dyDescent="0.35">
      <c r="A969" t="s">
        <v>778</v>
      </c>
      <c r="B969" t="s">
        <v>109</v>
      </c>
      <c r="C969" t="s">
        <v>13</v>
      </c>
      <c r="D969" t="s">
        <v>13</v>
      </c>
      <c r="E969" t="s">
        <v>13</v>
      </c>
      <c r="F969" s="2" t="s">
        <v>1555</v>
      </c>
      <c r="G969" s="2"/>
      <c r="I969" s="2"/>
      <c r="J969" t="str">
        <f>VLOOKUP(A969,UFMT_FORMAT!$A:$C,3,FALSE)</f>
        <v>Flexcube 87 Financial Reversal Response 0430</v>
      </c>
      <c r="K969" s="2" t="s">
        <v>7</v>
      </c>
      <c r="L969" t="str">
        <f t="shared" si="30"/>
        <v>Insert into UFMT_FIELD (FORMAT_ID, FIELD_NO, F_MAC, F_KEY, F_MANDATORY, DESCRIPTION) Values ('103', '54', '0', '0', '0', 'Additional Amounts');</v>
      </c>
      <c r="M969" t="str">
        <f t="shared" si="31"/>
        <v>Update UFMT_FIELD SET F_MAC = '0', F_KEY = '0', F_MANDATORY = '0', DESCRIPTION = 'Additional Amounts' where FORMAT_ID = '103' AND FIELD_NO = '54';</v>
      </c>
    </row>
    <row r="970" spans="1:13" x14ac:dyDescent="0.35">
      <c r="A970" t="s">
        <v>778</v>
      </c>
      <c r="B970" t="s">
        <v>161</v>
      </c>
      <c r="C970" t="s">
        <v>13</v>
      </c>
      <c r="D970" t="s">
        <v>13</v>
      </c>
      <c r="E970" t="s">
        <v>13</v>
      </c>
      <c r="F970" s="2" t="s">
        <v>1553</v>
      </c>
      <c r="G970" s="2"/>
      <c r="I970" s="2"/>
      <c r="J970" t="str">
        <f>VLOOKUP(A970,UFMT_FORMAT!$A:$C,3,FALSE)</f>
        <v>Flexcube 87 Financial Reversal Response 0430</v>
      </c>
      <c r="K970" s="2" t="s">
        <v>7</v>
      </c>
      <c r="L970" t="str">
        <f t="shared" si="30"/>
        <v>Insert into UFMT_FIELD (FORMAT_ID, FIELD_NO, F_MAC, F_KEY, F_MANDATORY, DESCRIPTION) Values ('103', '60', '0', '0', '0', 'Private, Acquirer ID');</v>
      </c>
      <c r="M970" t="str">
        <f t="shared" si="31"/>
        <v>Update UFMT_FIELD SET F_MAC = '0', F_KEY = '0', F_MANDATORY = '0', DESCRIPTION = 'Private, Acquirer ID' where FORMAT_ID = '103' AND FIELD_NO = '60';</v>
      </c>
    </row>
    <row r="971" spans="1:13" x14ac:dyDescent="0.35">
      <c r="A971" t="s">
        <v>778</v>
      </c>
      <c r="B971" t="s">
        <v>270</v>
      </c>
      <c r="C971" t="s">
        <v>13</v>
      </c>
      <c r="D971" t="s">
        <v>13</v>
      </c>
      <c r="E971" t="s">
        <v>13</v>
      </c>
      <c r="F971" s="2" t="s">
        <v>1506</v>
      </c>
      <c r="G971" s="2"/>
      <c r="I971" s="2"/>
      <c r="J971" t="str">
        <f>VLOOKUP(A971,UFMT_FORMAT!$A:$C,3,FALSE)</f>
        <v>Flexcube 87 Financial Reversal Response 0430</v>
      </c>
      <c r="K971" s="2" t="s">
        <v>7</v>
      </c>
      <c r="L971" t="str">
        <f t="shared" si="30"/>
        <v>Insert into UFMT_FIELD (FORMAT_ID, FIELD_NO, F_MAC, F_KEY, F_MANDATORY, DESCRIPTION) Values ('103', '102', '0', '0', '0', 'Account identification 1');</v>
      </c>
      <c r="M971" t="str">
        <f t="shared" si="31"/>
        <v>Update UFMT_FIELD SET F_MAC = '0', F_KEY = '0', F_MANDATORY = '0', DESCRIPTION = 'Account identification 1' where FORMAT_ID = '103' AND FIELD_NO = '102';</v>
      </c>
    </row>
    <row r="972" spans="1:13" x14ac:dyDescent="0.35">
      <c r="A972" t="s">
        <v>780</v>
      </c>
      <c r="B972" t="s">
        <v>29</v>
      </c>
      <c r="C972" t="s">
        <v>13</v>
      </c>
      <c r="D972" t="s">
        <v>12</v>
      </c>
      <c r="E972" t="s">
        <v>12</v>
      </c>
      <c r="F972" s="2" t="s">
        <v>1544</v>
      </c>
      <c r="G972" s="2"/>
      <c r="I972" s="2"/>
      <c r="J972" t="str">
        <f>VLOOKUP(A972,UFMT_FORMAT!$A:$C,3,FALSE)</f>
        <v>Flexcube 87 ECHO Request 0800</v>
      </c>
      <c r="K972" s="2" t="s">
        <v>7</v>
      </c>
      <c r="L972" t="str">
        <f t="shared" si="30"/>
        <v>Insert into UFMT_FIELD (FORMAT_ID, FIELD_NO, F_MAC, F_KEY, F_MANDATORY, DESCRIPTION) Values ('104', '7', '0', '1', '1', 'Transaction Date Time');</v>
      </c>
      <c r="M972" t="str">
        <f t="shared" si="31"/>
        <v>Update UFMT_FIELD SET F_MAC = '0', F_KEY = '1', F_MANDATORY = '1', DESCRIPTION = 'Transaction Date Time' where FORMAT_ID = '104' AND FIELD_NO = '7';</v>
      </c>
    </row>
    <row r="973" spans="1:13" x14ac:dyDescent="0.35">
      <c r="A973" t="s">
        <v>780</v>
      </c>
      <c r="B973" t="s">
        <v>40</v>
      </c>
      <c r="C973" t="s">
        <v>13</v>
      </c>
      <c r="D973" t="s">
        <v>12</v>
      </c>
      <c r="E973" t="s">
        <v>12</v>
      </c>
      <c r="F973" s="2" t="s">
        <v>1489</v>
      </c>
      <c r="G973" s="2"/>
      <c r="I973" s="2"/>
      <c r="J973" t="str">
        <f>VLOOKUP(A973,UFMT_FORMAT!$A:$C,3,FALSE)</f>
        <v>Flexcube 87 ECHO Request 0800</v>
      </c>
      <c r="K973" s="2" t="s">
        <v>7</v>
      </c>
      <c r="L973" t="str">
        <f t="shared" si="30"/>
        <v>Insert into UFMT_FIELD (FORMAT_ID, FIELD_NO, F_MAC, F_KEY, F_MANDATORY, DESCRIPTION) Values ('104', '11', '0', '1', '1', 'System Trace Audit Number');</v>
      </c>
      <c r="M973" t="str">
        <f t="shared" si="31"/>
        <v>Update UFMT_FIELD SET F_MAC = '0', F_KEY = '1', F_MANDATORY = '1', DESCRIPTION = 'System Trace Audit Number' where FORMAT_ID = '104' AND FIELD_NO = '11';</v>
      </c>
    </row>
    <row r="974" spans="1:13" x14ac:dyDescent="0.35">
      <c r="A974" t="s">
        <v>780</v>
      </c>
      <c r="B974" t="s">
        <v>185</v>
      </c>
      <c r="C974" t="s">
        <v>13</v>
      </c>
      <c r="D974" t="s">
        <v>13</v>
      </c>
      <c r="E974" t="s">
        <v>12</v>
      </c>
      <c r="F974" s="2" t="s">
        <v>1557</v>
      </c>
      <c r="G974" s="2"/>
      <c r="I974" s="2"/>
      <c r="J974" t="str">
        <f>VLOOKUP(A974,UFMT_FORMAT!$A:$C,3,FALSE)</f>
        <v>Flexcube 87 ECHO Request 0800</v>
      </c>
      <c r="K974" s="2" t="s">
        <v>7</v>
      </c>
      <c r="L974" t="str">
        <f t="shared" si="30"/>
        <v>Insert into UFMT_FIELD (FORMAT_ID, FIELD_NO, F_MAC, F_KEY, F_MANDATORY, DESCRIPTION) Values ('104', '70', '0', '0', '1', 'Network Management Code');</v>
      </c>
      <c r="M974" t="str">
        <f t="shared" si="31"/>
        <v>Update UFMT_FIELD SET F_MAC = '0', F_KEY = '0', F_MANDATORY = '1', DESCRIPTION = 'Network Management Code' where FORMAT_ID = '104' AND FIELD_NO = '70';</v>
      </c>
    </row>
    <row r="975" spans="1:13" x14ac:dyDescent="0.35">
      <c r="A975" t="s">
        <v>54</v>
      </c>
      <c r="B975" t="s">
        <v>29</v>
      </c>
      <c r="C975" t="s">
        <v>13</v>
      </c>
      <c r="D975" t="s">
        <v>12</v>
      </c>
      <c r="E975" t="s">
        <v>12</v>
      </c>
      <c r="F975" s="2" t="s">
        <v>1544</v>
      </c>
      <c r="G975" s="2"/>
      <c r="I975" s="2"/>
      <c r="J975" t="str">
        <f>VLOOKUP(A975,UFMT_FORMAT!$A:$C,3,FALSE)</f>
        <v>Flexcube 87 ECHO Response 0810</v>
      </c>
      <c r="K975" s="2" t="s">
        <v>7</v>
      </c>
      <c r="L975" t="str">
        <f t="shared" si="30"/>
        <v>Insert into UFMT_FIELD (FORMAT_ID, FIELD_NO, F_MAC, F_KEY, F_MANDATORY, DESCRIPTION) Values ('105', '7', '0', '1', '1', 'Transaction Date Time');</v>
      </c>
      <c r="M975" t="str">
        <f t="shared" si="31"/>
        <v>Update UFMT_FIELD SET F_MAC = '0', F_KEY = '1', F_MANDATORY = '1', DESCRIPTION = 'Transaction Date Time' where FORMAT_ID = '105' AND FIELD_NO = '7';</v>
      </c>
    </row>
    <row r="976" spans="1:13" x14ac:dyDescent="0.35">
      <c r="A976" t="s">
        <v>54</v>
      </c>
      <c r="B976" t="s">
        <v>40</v>
      </c>
      <c r="C976" t="s">
        <v>13</v>
      </c>
      <c r="D976" t="s">
        <v>12</v>
      </c>
      <c r="E976" t="s">
        <v>12</v>
      </c>
      <c r="F976" s="2" t="s">
        <v>1489</v>
      </c>
      <c r="G976" s="2"/>
      <c r="I976" s="2"/>
      <c r="J976" t="str">
        <f>VLOOKUP(A976,UFMT_FORMAT!$A:$C,3,FALSE)</f>
        <v>Flexcube 87 ECHO Response 0810</v>
      </c>
      <c r="K976" s="2" t="s">
        <v>7</v>
      </c>
      <c r="L976" t="str">
        <f t="shared" si="30"/>
        <v>Insert into UFMT_FIELD (FORMAT_ID, FIELD_NO, F_MAC, F_KEY, F_MANDATORY, DESCRIPTION) Values ('105', '11', '0', '1', '1', 'System Trace Audit Number');</v>
      </c>
      <c r="M976" t="str">
        <f t="shared" si="31"/>
        <v>Update UFMT_FIELD SET F_MAC = '0', F_KEY = '1', F_MANDATORY = '1', DESCRIPTION = 'System Trace Audit Number' where FORMAT_ID = '105' AND FIELD_NO = '11';</v>
      </c>
    </row>
    <row r="977" spans="1:13" x14ac:dyDescent="0.35">
      <c r="A977" t="s">
        <v>54</v>
      </c>
      <c r="B977" t="s">
        <v>102</v>
      </c>
      <c r="C977" t="s">
        <v>13</v>
      </c>
      <c r="D977" t="s">
        <v>13</v>
      </c>
      <c r="E977" t="s">
        <v>12</v>
      </c>
      <c r="F977" s="2" t="s">
        <v>1554</v>
      </c>
      <c r="G977" s="2"/>
      <c r="I977" s="2"/>
      <c r="J977" t="str">
        <f>VLOOKUP(A977,UFMT_FORMAT!$A:$C,3,FALSE)</f>
        <v>Flexcube 87 ECHO Response 0810</v>
      </c>
      <c r="K977" s="2" t="s">
        <v>7</v>
      </c>
      <c r="L977" t="str">
        <f t="shared" si="30"/>
        <v>Insert into UFMT_FIELD (FORMAT_ID, FIELD_NO, F_MAC, F_KEY, F_MANDATORY, DESCRIPTION) Values ('105', '39', '0', '0', '1', 'Response Code');</v>
      </c>
      <c r="M977" t="str">
        <f t="shared" si="31"/>
        <v>Update UFMT_FIELD SET F_MAC = '0', F_KEY = '0', F_MANDATORY = '1', DESCRIPTION = 'Response Code' where FORMAT_ID = '105' AND FIELD_NO = '39';</v>
      </c>
    </row>
    <row r="978" spans="1:13" x14ac:dyDescent="0.35">
      <c r="A978" t="s">
        <v>54</v>
      </c>
      <c r="B978" t="s">
        <v>185</v>
      </c>
      <c r="C978" t="s">
        <v>13</v>
      </c>
      <c r="D978" t="s">
        <v>13</v>
      </c>
      <c r="E978" t="s">
        <v>12</v>
      </c>
      <c r="F978" s="2" t="s">
        <v>1557</v>
      </c>
      <c r="G978" s="2"/>
      <c r="I978" s="2"/>
      <c r="J978" t="str">
        <f>VLOOKUP(A978,UFMT_FORMAT!$A:$C,3,FALSE)</f>
        <v>Flexcube 87 ECHO Response 0810</v>
      </c>
      <c r="K978" s="2" t="s">
        <v>7</v>
      </c>
      <c r="L978" t="str">
        <f t="shared" si="30"/>
        <v>Insert into UFMT_FIELD (FORMAT_ID, FIELD_NO, F_MAC, F_KEY, F_MANDATORY, DESCRIPTION) Values ('105', '70', '0', '0', '1', 'Network Management Code');</v>
      </c>
      <c r="M978" t="str">
        <f t="shared" si="31"/>
        <v>Update UFMT_FIELD SET F_MAC = '0', F_KEY = '0', F_MANDATORY = '1', DESCRIPTION = 'Network Management Code' where FORMAT_ID = '105' AND FIELD_NO = '70';</v>
      </c>
    </row>
    <row r="979" spans="1:13" x14ac:dyDescent="0.35">
      <c r="A979" t="s">
        <v>783</v>
      </c>
      <c r="B979" t="s">
        <v>15</v>
      </c>
      <c r="C979" t="s">
        <v>13</v>
      </c>
      <c r="D979" t="s">
        <v>12</v>
      </c>
      <c r="E979" t="s">
        <v>12</v>
      </c>
      <c r="F979" s="2" t="s">
        <v>1484</v>
      </c>
      <c r="G979" s="2"/>
      <c r="I979" s="2"/>
      <c r="J979" t="str">
        <f>VLOOKUP(A979,UFMT_FORMAT!$A:$C,3,FALSE)</f>
        <v>Flexcube 87 Message Financial Response 0210</v>
      </c>
      <c r="K979" s="2" t="s">
        <v>7</v>
      </c>
      <c r="L979" t="str">
        <f t="shared" si="30"/>
        <v>Insert into UFMT_FIELD (FORMAT_ID, FIELD_NO, F_MAC, F_KEY, F_MANDATORY, DESCRIPTION) Values ('106', '2', '0', '1', '1', 'PAN');</v>
      </c>
      <c r="M979" t="str">
        <f t="shared" si="31"/>
        <v>Update UFMT_FIELD SET F_MAC = '0', F_KEY = '1', F_MANDATORY = '1', DESCRIPTION = 'PAN' where FORMAT_ID = '106' AND FIELD_NO = '2';</v>
      </c>
    </row>
    <row r="980" spans="1:13" x14ac:dyDescent="0.35">
      <c r="A980" t="s">
        <v>783</v>
      </c>
      <c r="B980" t="s">
        <v>17</v>
      </c>
      <c r="C980" t="s">
        <v>13</v>
      </c>
      <c r="D980" t="s">
        <v>13</v>
      </c>
      <c r="E980" t="s">
        <v>12</v>
      </c>
      <c r="F980" s="2" t="s">
        <v>1485</v>
      </c>
      <c r="G980" s="2"/>
      <c r="I980" s="2"/>
      <c r="J980" t="str">
        <f>VLOOKUP(A980,UFMT_FORMAT!$A:$C,3,FALSE)</f>
        <v>Flexcube 87 Message Financial Response 0210</v>
      </c>
      <c r="K980" s="2" t="s">
        <v>7</v>
      </c>
      <c r="L980" t="str">
        <f t="shared" si="30"/>
        <v>Insert into UFMT_FIELD (FORMAT_ID, FIELD_NO, F_MAC, F_KEY, F_MANDATORY, DESCRIPTION) Values ('106', '3', '0', '0', '1', 'Processing Code');</v>
      </c>
      <c r="M980" t="str">
        <f t="shared" si="31"/>
        <v>Update UFMT_FIELD SET F_MAC = '0', F_KEY = '0', F_MANDATORY = '1', DESCRIPTION = 'Processing Code' where FORMAT_ID = '106' AND FIELD_NO = '3';</v>
      </c>
    </row>
    <row r="981" spans="1:13" x14ac:dyDescent="0.35">
      <c r="A981" t="s">
        <v>783</v>
      </c>
      <c r="B981" t="s">
        <v>20</v>
      </c>
      <c r="C981" t="s">
        <v>13</v>
      </c>
      <c r="D981" t="s">
        <v>13</v>
      </c>
      <c r="E981" t="s">
        <v>12</v>
      </c>
      <c r="F981" s="2" t="s">
        <v>1486</v>
      </c>
      <c r="G981" s="2"/>
      <c r="I981" s="2"/>
      <c r="J981" t="str">
        <f>VLOOKUP(A981,UFMT_FORMAT!$A:$C,3,FALSE)</f>
        <v>Flexcube 87 Message Financial Response 0210</v>
      </c>
      <c r="K981" s="2" t="s">
        <v>7</v>
      </c>
      <c r="L981" t="str">
        <f t="shared" si="30"/>
        <v>Insert into UFMT_FIELD (FORMAT_ID, FIELD_NO, F_MAC, F_KEY, F_MANDATORY, DESCRIPTION) Values ('106', '4', '0', '0', '1', 'Request Amount');</v>
      </c>
      <c r="M981" t="str">
        <f t="shared" si="31"/>
        <v>Update UFMT_FIELD SET F_MAC = '0', F_KEY = '0', F_MANDATORY = '1', DESCRIPTION = 'Request Amount' where FORMAT_ID = '106' AND FIELD_NO = '4';</v>
      </c>
    </row>
    <row r="982" spans="1:13" x14ac:dyDescent="0.35">
      <c r="A982" t="s">
        <v>783</v>
      </c>
      <c r="B982" t="s">
        <v>26</v>
      </c>
      <c r="C982" t="s">
        <v>13</v>
      </c>
      <c r="D982" t="s">
        <v>13</v>
      </c>
      <c r="E982" t="s">
        <v>13</v>
      </c>
      <c r="F982" s="2" t="s">
        <v>1543</v>
      </c>
      <c r="G982" s="2"/>
      <c r="I982" s="2"/>
      <c r="J982" t="str">
        <f>VLOOKUP(A982,UFMT_FORMAT!$A:$C,3,FALSE)</f>
        <v>Flexcube 87 Message Financial Response 0210</v>
      </c>
      <c r="K982" s="2" t="s">
        <v>7</v>
      </c>
      <c r="L982" t="str">
        <f t="shared" si="30"/>
        <v>Insert into UFMT_FIELD (FORMAT_ID, FIELD_NO, F_MAC, F_KEY, F_MANDATORY, DESCRIPTION) Values ('106', '6', '0', '0', '0', 'Billing Amount');</v>
      </c>
      <c r="M982" t="str">
        <f t="shared" si="31"/>
        <v>Update UFMT_FIELD SET F_MAC = '0', F_KEY = '0', F_MANDATORY = '0', DESCRIPTION = 'Billing Amount' where FORMAT_ID = '106' AND FIELD_NO = '6';</v>
      </c>
    </row>
    <row r="983" spans="1:13" x14ac:dyDescent="0.35">
      <c r="A983" t="s">
        <v>783</v>
      </c>
      <c r="B983" t="s">
        <v>29</v>
      </c>
      <c r="C983" t="s">
        <v>13</v>
      </c>
      <c r="D983" t="s">
        <v>12</v>
      </c>
      <c r="E983" t="s">
        <v>12</v>
      </c>
      <c r="F983" s="2" t="s">
        <v>1544</v>
      </c>
      <c r="G983" s="2"/>
      <c r="I983" s="2"/>
      <c r="J983" t="str">
        <f>VLOOKUP(A983,UFMT_FORMAT!$A:$C,3,FALSE)</f>
        <v>Flexcube 87 Message Financial Response 0210</v>
      </c>
      <c r="K983" s="2" t="s">
        <v>7</v>
      </c>
      <c r="L983" t="str">
        <f t="shared" si="30"/>
        <v>Insert into UFMT_FIELD (FORMAT_ID, FIELD_NO, F_MAC, F_KEY, F_MANDATORY, DESCRIPTION) Values ('106', '7', '0', '1', '1', 'Transaction Date Time');</v>
      </c>
      <c r="M983" t="str">
        <f t="shared" si="31"/>
        <v>Update UFMT_FIELD SET F_MAC = '0', F_KEY = '1', F_MANDATORY = '1', DESCRIPTION = 'Transaction Date Time' where FORMAT_ID = '106' AND FIELD_NO = '7';</v>
      </c>
    </row>
    <row r="984" spans="1:13" x14ac:dyDescent="0.35">
      <c r="A984" t="s">
        <v>783</v>
      </c>
      <c r="B984" t="s">
        <v>40</v>
      </c>
      <c r="C984" t="s">
        <v>13</v>
      </c>
      <c r="D984" t="s">
        <v>12</v>
      </c>
      <c r="E984" t="s">
        <v>12</v>
      </c>
      <c r="F984" s="2" t="s">
        <v>1489</v>
      </c>
      <c r="G984" s="2"/>
      <c r="I984" s="2"/>
      <c r="J984" t="str">
        <f>VLOOKUP(A984,UFMT_FORMAT!$A:$C,3,FALSE)</f>
        <v>Flexcube 87 Message Financial Response 0210</v>
      </c>
      <c r="K984" s="2" t="s">
        <v>7</v>
      </c>
      <c r="L984" t="str">
        <f t="shared" si="30"/>
        <v>Insert into UFMT_FIELD (FORMAT_ID, FIELD_NO, F_MAC, F_KEY, F_MANDATORY, DESCRIPTION) Values ('106', '11', '0', '1', '1', 'System Trace Audit Number');</v>
      </c>
      <c r="M984" t="str">
        <f t="shared" si="31"/>
        <v>Update UFMT_FIELD SET F_MAC = '0', F_KEY = '1', F_MANDATORY = '1', DESCRIPTION = 'System Trace Audit Number' where FORMAT_ID = '106' AND FIELD_NO = '11';</v>
      </c>
    </row>
    <row r="985" spans="1:13" x14ac:dyDescent="0.35">
      <c r="A985" t="s">
        <v>783</v>
      </c>
      <c r="B985" t="s">
        <v>42</v>
      </c>
      <c r="C985" t="s">
        <v>13</v>
      </c>
      <c r="D985" t="s">
        <v>13</v>
      </c>
      <c r="E985" t="s">
        <v>12</v>
      </c>
      <c r="F985" s="2" t="s">
        <v>1545</v>
      </c>
      <c r="G985" s="2"/>
      <c r="I985" s="2"/>
      <c r="J985" t="str">
        <f>VLOOKUP(A985,UFMT_FORMAT!$A:$C,3,FALSE)</f>
        <v>Flexcube 87 Message Financial Response 0210</v>
      </c>
      <c r="K985" s="2" t="s">
        <v>7</v>
      </c>
      <c r="L985" t="str">
        <f t="shared" si="30"/>
        <v>Insert into UFMT_FIELD (FORMAT_ID, FIELD_NO, F_MAC, F_KEY, F_MANDATORY, DESCRIPTION) Values ('106', '12', '0', '0', '1', 'Time , local transaction');</v>
      </c>
      <c r="M985" t="str">
        <f t="shared" si="31"/>
        <v>Update UFMT_FIELD SET F_MAC = '0', F_KEY = '0', F_MANDATORY = '1', DESCRIPTION = 'Time , local transaction' where FORMAT_ID = '106' AND FIELD_NO = '12';</v>
      </c>
    </row>
    <row r="986" spans="1:13" x14ac:dyDescent="0.35">
      <c r="A986" t="s">
        <v>783</v>
      </c>
      <c r="B986" t="s">
        <v>44</v>
      </c>
      <c r="C986" t="s">
        <v>13</v>
      </c>
      <c r="D986" t="s">
        <v>13</v>
      </c>
      <c r="E986" t="s">
        <v>12</v>
      </c>
      <c r="F986" s="2" t="s">
        <v>1546</v>
      </c>
      <c r="G986" s="2"/>
      <c r="I986" s="2"/>
      <c r="J986" t="str">
        <f>VLOOKUP(A986,UFMT_FORMAT!$A:$C,3,FALSE)</f>
        <v>Flexcube 87 Message Financial Response 0210</v>
      </c>
      <c r="K986" s="2" t="s">
        <v>7</v>
      </c>
      <c r="L986" t="str">
        <f t="shared" si="30"/>
        <v>Insert into UFMT_FIELD (FORMAT_ID, FIELD_NO, F_MAC, F_KEY, F_MANDATORY, DESCRIPTION) Values ('106', '13', '0', '0', '1', 'Date , local transaction');</v>
      </c>
      <c r="M986" t="str">
        <f t="shared" si="31"/>
        <v>Update UFMT_FIELD SET F_MAC = '0', F_KEY = '0', F_MANDATORY = '1', DESCRIPTION = 'Date , local transaction' where FORMAT_ID = '106' AND FIELD_NO = '13';</v>
      </c>
    </row>
    <row r="987" spans="1:13" x14ac:dyDescent="0.35">
      <c r="A987" t="s">
        <v>783</v>
      </c>
      <c r="B987" t="s">
        <v>50</v>
      </c>
      <c r="C987" t="s">
        <v>13</v>
      </c>
      <c r="D987" t="s">
        <v>13</v>
      </c>
      <c r="E987" t="s">
        <v>13</v>
      </c>
      <c r="F987" s="2" t="s">
        <v>1547</v>
      </c>
      <c r="G987" s="2"/>
      <c r="I987" s="2"/>
      <c r="J987" t="str">
        <f>VLOOKUP(A987,UFMT_FORMAT!$A:$C,3,FALSE)</f>
        <v>Flexcube 87 Message Financial Response 0210</v>
      </c>
      <c r="K987" s="2" t="s">
        <v>7</v>
      </c>
      <c r="L987" t="str">
        <f t="shared" si="30"/>
        <v>Insert into UFMT_FIELD (FORMAT_ID, FIELD_NO, F_MAC, F_KEY, F_MANDATORY, DESCRIPTION) Values ('106', '15', '0', '0', '0', 'Date, Settlement');</v>
      </c>
      <c r="M987" t="str">
        <f t="shared" si="31"/>
        <v>Update UFMT_FIELD SET F_MAC = '0', F_KEY = '0', F_MANDATORY = '0', DESCRIPTION = 'Date, Settlement' where FORMAT_ID = '106' AND FIELD_NO = '15';</v>
      </c>
    </row>
    <row r="988" spans="1:13" x14ac:dyDescent="0.35">
      <c r="A988" t="s">
        <v>783</v>
      </c>
      <c r="B988" t="s">
        <v>56</v>
      </c>
      <c r="C988" t="s">
        <v>13</v>
      </c>
      <c r="D988" t="s">
        <v>13</v>
      </c>
      <c r="E988" t="s">
        <v>13</v>
      </c>
      <c r="F988" s="2" t="s">
        <v>1548</v>
      </c>
      <c r="G988" s="2"/>
      <c r="I988" s="2"/>
      <c r="J988" t="str">
        <f>VLOOKUP(A988,UFMT_FORMAT!$A:$C,3,FALSE)</f>
        <v>Flexcube 87 Message Financial Response 0210</v>
      </c>
      <c r="K988" s="2" t="s">
        <v>7</v>
      </c>
      <c r="L988" t="str">
        <f t="shared" si="30"/>
        <v>Insert into UFMT_FIELD (FORMAT_ID, FIELD_NO, F_MAC, F_KEY, F_MANDATORY, DESCRIPTION) Values ('106', '17', '0', '0', '0', 'Date, Capture');</v>
      </c>
      <c r="M988" t="str">
        <f t="shared" si="31"/>
        <v>Update UFMT_FIELD SET F_MAC = '0', F_KEY = '0', F_MANDATORY = '0', DESCRIPTION = 'Date, Capture' where FORMAT_ID = '106' AND FIELD_NO = '17';</v>
      </c>
    </row>
    <row r="989" spans="1:13" x14ac:dyDescent="0.35">
      <c r="A989" t="s">
        <v>783</v>
      </c>
      <c r="B989" t="s">
        <v>59</v>
      </c>
      <c r="C989" t="s">
        <v>13</v>
      </c>
      <c r="D989" t="s">
        <v>13</v>
      </c>
      <c r="E989" t="s">
        <v>13</v>
      </c>
      <c r="F989" s="2" t="s">
        <v>1549</v>
      </c>
      <c r="G989" s="2"/>
      <c r="I989" s="2"/>
      <c r="J989" t="str">
        <f>VLOOKUP(A989,UFMT_FORMAT!$A:$C,3,FALSE)</f>
        <v>Flexcube 87 Message Financial Response 0210</v>
      </c>
      <c r="K989" s="2" t="s">
        <v>7</v>
      </c>
      <c r="L989" t="str">
        <f t="shared" si="30"/>
        <v>Insert into UFMT_FIELD (FORMAT_ID, FIELD_NO, F_MAC, F_KEY, F_MANDATORY, DESCRIPTION) Values ('106', '18', '0', '0', '0', 'MCC');</v>
      </c>
      <c r="M989" t="str">
        <f t="shared" si="31"/>
        <v>Update UFMT_FIELD SET F_MAC = '0', F_KEY = '0', F_MANDATORY = '0', DESCRIPTION = 'MCC' where FORMAT_ID = '106' AND FIELD_NO = '18';</v>
      </c>
    </row>
    <row r="990" spans="1:13" x14ac:dyDescent="0.35">
      <c r="A990" t="s">
        <v>783</v>
      </c>
      <c r="B990" t="s">
        <v>88</v>
      </c>
      <c r="C990" t="s">
        <v>13</v>
      </c>
      <c r="D990" t="s">
        <v>13</v>
      </c>
      <c r="E990" t="s">
        <v>13</v>
      </c>
      <c r="F990" s="2" t="s">
        <v>1551</v>
      </c>
      <c r="G990" s="2"/>
      <c r="I990" s="2"/>
      <c r="J990" t="str">
        <f>VLOOKUP(A990,UFMT_FORMAT!$A:$C,3,FALSE)</f>
        <v>Flexcube 87 Message Financial Response 0210</v>
      </c>
      <c r="K990" s="2" t="s">
        <v>7</v>
      </c>
      <c r="L990" t="str">
        <f t="shared" si="30"/>
        <v>Insert into UFMT_FIELD (FORMAT_ID, FIELD_NO, F_MAC, F_KEY, F_MANDATORY, DESCRIPTION) Values ('106', '28', '0', '0', '0', 'Transaction Fee');</v>
      </c>
      <c r="M990" t="str">
        <f t="shared" si="31"/>
        <v>Update UFMT_FIELD SET F_MAC = '0', F_KEY = '0', F_MANDATORY = '0', DESCRIPTION = 'Transaction Fee' where FORMAT_ID = '106' AND FIELD_NO = '28';</v>
      </c>
    </row>
    <row r="991" spans="1:13" x14ac:dyDescent="0.35">
      <c r="A991" t="s">
        <v>783</v>
      </c>
      <c r="B991" t="s">
        <v>98</v>
      </c>
      <c r="C991" t="s">
        <v>13</v>
      </c>
      <c r="D991" t="s">
        <v>13</v>
      </c>
      <c r="E991" t="s">
        <v>12</v>
      </c>
      <c r="F991" s="2" t="s">
        <v>1492</v>
      </c>
      <c r="G991" s="2"/>
      <c r="I991" s="2"/>
      <c r="J991" t="str">
        <f>VLOOKUP(A991,UFMT_FORMAT!$A:$C,3,FALSE)</f>
        <v>Flexcube 87 Message Financial Response 0210</v>
      </c>
      <c r="K991" s="2" t="s">
        <v>7</v>
      </c>
      <c r="L991" t="str">
        <f t="shared" si="30"/>
        <v>Insert into UFMT_FIELD (FORMAT_ID, FIELD_NO, F_MAC, F_KEY, F_MANDATORY, DESCRIPTION) Values ('106', '32', '0', '0', '1', 'Acquirer institution ID');</v>
      </c>
      <c r="M991" t="str">
        <f t="shared" si="31"/>
        <v>Update UFMT_FIELD SET F_MAC = '0', F_KEY = '0', F_MANDATORY = '1', DESCRIPTION = 'Acquirer institution ID' where FORMAT_ID = '106' AND FIELD_NO = '32';</v>
      </c>
    </row>
    <row r="992" spans="1:13" x14ac:dyDescent="0.35">
      <c r="A992" t="s">
        <v>783</v>
      </c>
      <c r="B992" t="s">
        <v>99</v>
      </c>
      <c r="C992" t="s">
        <v>13</v>
      </c>
      <c r="D992" t="s">
        <v>13</v>
      </c>
      <c r="E992" t="s">
        <v>12</v>
      </c>
      <c r="F992" s="2" t="s">
        <v>1495</v>
      </c>
      <c r="G992" s="2"/>
      <c r="I992" s="2"/>
      <c r="J992" t="str">
        <f>VLOOKUP(A992,UFMT_FORMAT!$A:$C,3,FALSE)</f>
        <v>Flexcube 87 Message Financial Response 0210</v>
      </c>
      <c r="K992" s="2" t="s">
        <v>7</v>
      </c>
      <c r="L992" t="str">
        <f t="shared" si="30"/>
        <v>Insert into UFMT_FIELD (FORMAT_ID, FIELD_NO, F_MAC, F_KEY, F_MANDATORY, DESCRIPTION) Values ('106', '37', '0', '0', '1', 'Retrival reference number');</v>
      </c>
      <c r="M992" t="str">
        <f t="shared" si="31"/>
        <v>Update UFMT_FIELD SET F_MAC = '0', F_KEY = '0', F_MANDATORY = '1', DESCRIPTION = 'Retrival reference number' where FORMAT_ID = '106' AND FIELD_NO = '37';</v>
      </c>
    </row>
    <row r="993" spans="1:13" x14ac:dyDescent="0.35">
      <c r="A993" t="s">
        <v>783</v>
      </c>
      <c r="B993" t="s">
        <v>113</v>
      </c>
      <c r="C993" t="s">
        <v>13</v>
      </c>
      <c r="D993" t="s">
        <v>13</v>
      </c>
      <c r="E993" t="s">
        <v>13</v>
      </c>
      <c r="F993" s="2" t="s">
        <v>1554</v>
      </c>
      <c r="G993" s="2"/>
      <c r="I993" s="2"/>
      <c r="J993" t="str">
        <f>VLOOKUP(A993,UFMT_FORMAT!$A:$C,3,FALSE)</f>
        <v>Flexcube 87 Message Financial Response 0210</v>
      </c>
      <c r="K993" s="2" t="s">
        <v>7</v>
      </c>
      <c r="L993" t="str">
        <f t="shared" si="30"/>
        <v>Insert into UFMT_FIELD (FORMAT_ID, FIELD_NO, F_MAC, F_KEY, F_MANDATORY, DESCRIPTION) Values ('106', '38', '0', '0', '0', 'Response Code');</v>
      </c>
      <c r="M993" t="str">
        <f t="shared" si="31"/>
        <v>Update UFMT_FIELD SET F_MAC = '0', F_KEY = '0', F_MANDATORY = '0', DESCRIPTION = 'Response Code' where FORMAT_ID = '106' AND FIELD_NO = '38';</v>
      </c>
    </row>
    <row r="994" spans="1:13" x14ac:dyDescent="0.35">
      <c r="A994" t="s">
        <v>783</v>
      </c>
      <c r="B994" t="s">
        <v>102</v>
      </c>
      <c r="C994" t="s">
        <v>13</v>
      </c>
      <c r="D994" t="s">
        <v>13</v>
      </c>
      <c r="E994" t="s">
        <v>12</v>
      </c>
      <c r="F994" s="2" t="s">
        <v>1554</v>
      </c>
      <c r="G994" s="2"/>
      <c r="I994" s="2"/>
      <c r="J994" t="str">
        <f>VLOOKUP(A994,UFMT_FORMAT!$A:$C,3,FALSE)</f>
        <v>Flexcube 87 Message Financial Response 0210</v>
      </c>
      <c r="K994" s="2" t="s">
        <v>7</v>
      </c>
      <c r="L994" t="str">
        <f t="shared" si="30"/>
        <v>Insert into UFMT_FIELD (FORMAT_ID, FIELD_NO, F_MAC, F_KEY, F_MANDATORY, DESCRIPTION) Values ('106', '39', '0', '0', '1', 'Response Code');</v>
      </c>
      <c r="M994" t="str">
        <f t="shared" si="31"/>
        <v>Update UFMT_FIELD SET F_MAC = '0', F_KEY = '0', F_MANDATORY = '1', DESCRIPTION = 'Response Code' where FORMAT_ID = '106' AND FIELD_NO = '39';</v>
      </c>
    </row>
    <row r="995" spans="1:13" x14ac:dyDescent="0.35">
      <c r="A995" t="s">
        <v>783</v>
      </c>
      <c r="B995" t="s">
        <v>119</v>
      </c>
      <c r="C995" t="s">
        <v>13</v>
      </c>
      <c r="D995" t="s">
        <v>13</v>
      </c>
      <c r="E995" t="s">
        <v>12</v>
      </c>
      <c r="F995" s="2" t="s">
        <v>1498</v>
      </c>
      <c r="G995" s="2"/>
      <c r="I995" s="2"/>
      <c r="J995" t="str">
        <f>VLOOKUP(A995,UFMT_FORMAT!$A:$C,3,FALSE)</f>
        <v>Flexcube 87 Message Financial Response 0210</v>
      </c>
      <c r="K995" s="2" t="s">
        <v>7</v>
      </c>
      <c r="L995" t="str">
        <f t="shared" si="30"/>
        <v>Insert into UFMT_FIELD (FORMAT_ID, FIELD_NO, F_MAC, F_KEY, F_MANDATORY, DESCRIPTION) Values ('106', '41', '0', '0', '1', 'Card acceptor treminal ID');</v>
      </c>
      <c r="M995" t="str">
        <f t="shared" si="31"/>
        <v>Update UFMT_FIELD SET F_MAC = '0', F_KEY = '0', F_MANDATORY = '1', DESCRIPTION = 'Card acceptor treminal ID' where FORMAT_ID = '106' AND FIELD_NO = '41';</v>
      </c>
    </row>
    <row r="996" spans="1:13" x14ac:dyDescent="0.35">
      <c r="A996" t="s">
        <v>783</v>
      </c>
      <c r="B996" t="s">
        <v>122</v>
      </c>
      <c r="C996" t="s">
        <v>13</v>
      </c>
      <c r="D996" t="s">
        <v>13</v>
      </c>
      <c r="E996" t="s">
        <v>12</v>
      </c>
      <c r="F996" s="2" t="s">
        <v>1499</v>
      </c>
      <c r="G996" s="2"/>
      <c r="I996" s="2"/>
      <c r="J996" t="str">
        <f>VLOOKUP(A996,UFMT_FORMAT!$A:$C,3,FALSE)</f>
        <v>Flexcube 87 Message Financial Response 0210</v>
      </c>
      <c r="K996" s="2" t="s">
        <v>7</v>
      </c>
      <c r="L996" t="str">
        <f t="shared" si="30"/>
        <v>Insert into UFMT_FIELD (FORMAT_ID, FIELD_NO, F_MAC, F_KEY, F_MANDATORY, DESCRIPTION) Values ('106', '42', '0', '0', '1', 'Card acceptor ID');</v>
      </c>
      <c r="M996" t="str">
        <f t="shared" si="31"/>
        <v>Update UFMT_FIELD SET F_MAC = '0', F_KEY = '0', F_MANDATORY = '1', DESCRIPTION = 'Card acceptor ID' where FORMAT_ID = '106' AND FIELD_NO = '42';</v>
      </c>
    </row>
    <row r="997" spans="1:13" x14ac:dyDescent="0.35">
      <c r="A997" t="s">
        <v>783</v>
      </c>
      <c r="B997" t="s">
        <v>125</v>
      </c>
      <c r="C997" t="s">
        <v>13</v>
      </c>
      <c r="D997" t="s">
        <v>13</v>
      </c>
      <c r="E997" t="s">
        <v>12</v>
      </c>
      <c r="F997" s="2" t="s">
        <v>1500</v>
      </c>
      <c r="G997" s="2"/>
      <c r="I997" s="2"/>
      <c r="J997" t="str">
        <f>VLOOKUP(A997,UFMT_FORMAT!$A:$C,3,FALSE)</f>
        <v>Flexcube 87 Message Financial Response 0210</v>
      </c>
      <c r="K997" s="2" t="s">
        <v>7</v>
      </c>
      <c r="L997" t="str">
        <f t="shared" si="30"/>
        <v>Insert into UFMT_FIELD (FORMAT_ID, FIELD_NO, F_MAC, F_KEY, F_MANDATORY, DESCRIPTION) Values ('106', '43', '0', '0', '1', 'Card acceptor name/location');</v>
      </c>
      <c r="M997" t="str">
        <f t="shared" si="31"/>
        <v>Update UFMT_FIELD SET F_MAC = '0', F_KEY = '0', F_MANDATORY = '1', DESCRIPTION = 'Card acceptor name/location' where FORMAT_ID = '106' AND FIELD_NO = '43';</v>
      </c>
    </row>
    <row r="998" spans="1:13" x14ac:dyDescent="0.35">
      <c r="A998" t="s">
        <v>783</v>
      </c>
      <c r="B998" t="s">
        <v>138</v>
      </c>
      <c r="C998" t="s">
        <v>13</v>
      </c>
      <c r="D998" t="s">
        <v>13</v>
      </c>
      <c r="E998" t="s">
        <v>12</v>
      </c>
      <c r="F998" s="2" t="s">
        <v>1503</v>
      </c>
      <c r="G998" s="2"/>
      <c r="I998" s="2"/>
      <c r="J998" t="str">
        <f>VLOOKUP(A998,UFMT_FORMAT!$A:$C,3,FALSE)</f>
        <v>Flexcube 87 Message Financial Response 0210</v>
      </c>
      <c r="K998" s="2" t="s">
        <v>7</v>
      </c>
      <c r="L998" t="str">
        <f t="shared" si="30"/>
        <v>Insert into UFMT_FIELD (FORMAT_ID, FIELD_NO, F_MAC, F_KEY, F_MANDATORY, DESCRIPTION) Values ('106', '49', '0', '0', '1', 'Currency code, transaction');</v>
      </c>
      <c r="M998" t="str">
        <f t="shared" si="31"/>
        <v>Update UFMT_FIELD SET F_MAC = '0', F_KEY = '0', F_MANDATORY = '1', DESCRIPTION = 'Currency code, transaction' where FORMAT_ID = '106' AND FIELD_NO = '49';</v>
      </c>
    </row>
    <row r="999" spans="1:13" x14ac:dyDescent="0.35">
      <c r="A999" t="s">
        <v>783</v>
      </c>
      <c r="B999" t="s">
        <v>142</v>
      </c>
      <c r="C999" t="s">
        <v>13</v>
      </c>
      <c r="D999" t="s">
        <v>13</v>
      </c>
      <c r="E999" t="s">
        <v>13</v>
      </c>
      <c r="F999" s="2" t="s">
        <v>1552</v>
      </c>
      <c r="G999" s="2"/>
      <c r="I999" s="2"/>
      <c r="J999" t="str">
        <f>VLOOKUP(A999,UFMT_FORMAT!$A:$C,3,FALSE)</f>
        <v>Flexcube 87 Message Financial Response 0210</v>
      </c>
      <c r="K999" s="2" t="s">
        <v>7</v>
      </c>
      <c r="L999" t="str">
        <f t="shared" si="30"/>
        <v>Insert into UFMT_FIELD (FORMAT_ID, FIELD_NO, F_MAC, F_KEY, F_MANDATORY, DESCRIPTION) Values ('106', '51', '0', '0', '0', 'Billing Currency code');</v>
      </c>
      <c r="M999" t="str">
        <f t="shared" si="31"/>
        <v>Update UFMT_FIELD SET F_MAC = '0', F_KEY = '0', F_MANDATORY = '0', DESCRIPTION = 'Billing Currency code' where FORMAT_ID = '106' AND FIELD_NO = '51';</v>
      </c>
    </row>
    <row r="1000" spans="1:13" x14ac:dyDescent="0.35">
      <c r="A1000" t="s">
        <v>783</v>
      </c>
      <c r="B1000" t="s">
        <v>109</v>
      </c>
      <c r="C1000" t="s">
        <v>13</v>
      </c>
      <c r="D1000" t="s">
        <v>13</v>
      </c>
      <c r="E1000" t="s">
        <v>13</v>
      </c>
      <c r="F1000" s="2" t="s">
        <v>1555</v>
      </c>
      <c r="G1000" s="2"/>
      <c r="I1000" s="2"/>
      <c r="J1000" t="str">
        <f>VLOOKUP(A1000,UFMT_FORMAT!$A:$C,3,FALSE)</f>
        <v>Flexcube 87 Message Financial Response 0210</v>
      </c>
      <c r="K1000" s="2" t="s">
        <v>7</v>
      </c>
      <c r="L1000" t="str">
        <f t="shared" si="30"/>
        <v>Insert into UFMT_FIELD (FORMAT_ID, FIELD_NO, F_MAC, F_KEY, F_MANDATORY, DESCRIPTION) Values ('106', '54', '0', '0', '0', 'Additional Amounts');</v>
      </c>
      <c r="M1000" t="str">
        <f t="shared" si="31"/>
        <v>Update UFMT_FIELD SET F_MAC = '0', F_KEY = '0', F_MANDATORY = '0', DESCRIPTION = 'Additional Amounts' where FORMAT_ID = '106' AND FIELD_NO = '54';</v>
      </c>
    </row>
    <row r="1001" spans="1:13" x14ac:dyDescent="0.35">
      <c r="A1001" t="s">
        <v>783</v>
      </c>
      <c r="B1001" t="s">
        <v>161</v>
      </c>
      <c r="C1001" t="s">
        <v>13</v>
      </c>
      <c r="D1001" t="s">
        <v>13</v>
      </c>
      <c r="E1001" t="s">
        <v>13</v>
      </c>
      <c r="F1001" s="2" t="s">
        <v>1553</v>
      </c>
      <c r="G1001" s="2"/>
      <c r="I1001" s="2"/>
      <c r="J1001" t="str">
        <f>VLOOKUP(A1001,UFMT_FORMAT!$A:$C,3,FALSE)</f>
        <v>Flexcube 87 Message Financial Response 0210</v>
      </c>
      <c r="K1001" s="2" t="s">
        <v>7</v>
      </c>
      <c r="L1001" t="str">
        <f t="shared" si="30"/>
        <v>Insert into UFMT_FIELD (FORMAT_ID, FIELD_NO, F_MAC, F_KEY, F_MANDATORY, DESCRIPTION) Values ('106', '60', '0', '0', '0', 'Private, Acquirer ID');</v>
      </c>
      <c r="M1001" t="str">
        <f t="shared" si="31"/>
        <v>Update UFMT_FIELD SET F_MAC = '0', F_KEY = '0', F_MANDATORY = '0', DESCRIPTION = 'Private, Acquirer ID' where FORMAT_ID = '106' AND FIELD_NO = '60';</v>
      </c>
    </row>
    <row r="1002" spans="1:13" x14ac:dyDescent="0.35">
      <c r="A1002" t="s">
        <v>783</v>
      </c>
      <c r="B1002" t="s">
        <v>270</v>
      </c>
      <c r="C1002" t="s">
        <v>13</v>
      </c>
      <c r="D1002" t="s">
        <v>13</v>
      </c>
      <c r="E1002" t="s">
        <v>12</v>
      </c>
      <c r="F1002" s="2" t="s">
        <v>1506</v>
      </c>
      <c r="G1002" s="2"/>
      <c r="I1002" s="2"/>
      <c r="J1002" t="str">
        <f>VLOOKUP(A1002,UFMT_FORMAT!$A:$C,3,FALSE)</f>
        <v>Flexcube 87 Message Financial Response 0210</v>
      </c>
      <c r="K1002" s="2" t="s">
        <v>7</v>
      </c>
      <c r="L1002" t="str">
        <f t="shared" si="30"/>
        <v>Insert into UFMT_FIELD (FORMAT_ID, FIELD_NO, F_MAC, F_KEY, F_MANDATORY, DESCRIPTION) Values ('106', '102', '0', '0', '1', 'Account identification 1');</v>
      </c>
      <c r="M1002" t="str">
        <f t="shared" si="31"/>
        <v>Update UFMT_FIELD SET F_MAC = '0', F_KEY = '0', F_MANDATORY = '1', DESCRIPTION = 'Account identification 1' where FORMAT_ID = '106' AND FIELD_NO = '102';</v>
      </c>
    </row>
    <row r="1003" spans="1:13" x14ac:dyDescent="0.35">
      <c r="A1003" t="s">
        <v>783</v>
      </c>
      <c r="B1003" t="s">
        <v>778</v>
      </c>
      <c r="C1003" t="s">
        <v>13</v>
      </c>
      <c r="D1003" t="s">
        <v>13</v>
      </c>
      <c r="E1003" t="s">
        <v>13</v>
      </c>
      <c r="F1003" s="2" t="s">
        <v>1507</v>
      </c>
      <c r="G1003" s="2"/>
      <c r="I1003" s="2"/>
      <c r="J1003" t="str">
        <f>VLOOKUP(A1003,UFMT_FORMAT!$A:$C,3,FALSE)</f>
        <v>Flexcube 87 Message Financial Response 0210</v>
      </c>
      <c r="K1003" s="2" t="s">
        <v>7</v>
      </c>
      <c r="L1003" t="str">
        <f t="shared" si="30"/>
        <v>Insert into UFMT_FIELD (FORMAT_ID, FIELD_NO, F_MAC, F_KEY, F_MANDATORY, DESCRIPTION) Values ('106', '103', '0', '0', '0', 'Account identification 2');</v>
      </c>
      <c r="M1003" t="str">
        <f t="shared" si="31"/>
        <v>Update UFMT_FIELD SET F_MAC = '0', F_KEY = '0', F_MANDATORY = '0', DESCRIPTION = 'Account identification 2' where FORMAT_ID = '106' AND FIELD_NO = '103';</v>
      </c>
    </row>
    <row r="1004" spans="1:13" x14ac:dyDescent="0.35">
      <c r="A1004" t="s">
        <v>783</v>
      </c>
      <c r="B1004" t="s">
        <v>815</v>
      </c>
      <c r="C1004" t="s">
        <v>13</v>
      </c>
      <c r="D1004" t="s">
        <v>13</v>
      </c>
      <c r="E1004" t="s">
        <v>13</v>
      </c>
      <c r="F1004" s="2" t="s">
        <v>1542</v>
      </c>
      <c r="G1004" s="2"/>
      <c r="I1004" s="2"/>
      <c r="J1004" t="str">
        <f>VLOOKUP(A1004,UFMT_FORMAT!$A:$C,3,FALSE)</f>
        <v>Flexcube 87 Message Financial Response 0210</v>
      </c>
      <c r="K1004" s="2" t="s">
        <v>7</v>
      </c>
      <c r="L1004" t="str">
        <f t="shared" si="30"/>
        <v>Insert into UFMT_FIELD (FORMAT_ID, FIELD_NO, F_MAC, F_KEY, F_MANDATORY, DESCRIPTION) Values ('106', '127', '0', '0', '0', 'Mini statement data');</v>
      </c>
      <c r="M1004" t="str">
        <f t="shared" si="31"/>
        <v>Update UFMT_FIELD SET F_MAC = '0', F_KEY = '0', F_MANDATORY = '0', DESCRIPTION = 'Mini statement data' where FORMAT_ID = '106' AND FIELD_NO = '127';</v>
      </c>
    </row>
    <row r="1005" spans="1:13" x14ac:dyDescent="0.35">
      <c r="A1005" t="s">
        <v>785</v>
      </c>
      <c r="B1005" t="s">
        <v>29</v>
      </c>
      <c r="C1005" t="s">
        <v>13</v>
      </c>
      <c r="D1005" t="s">
        <v>12</v>
      </c>
      <c r="E1005" t="s">
        <v>12</v>
      </c>
      <c r="F1005" s="2" t="s">
        <v>1544</v>
      </c>
      <c r="G1005" s="2"/>
      <c r="I1005" s="2"/>
      <c r="J1005" t="str">
        <f>VLOOKUP(A1005,UFMT_FORMAT!$A:$C,3,FALSE)</f>
        <v>Flexcube 87 ECHO Response 0810 - TO BE REMOVED</v>
      </c>
      <c r="K1005" s="2" t="s">
        <v>7</v>
      </c>
      <c r="L1005" t="str">
        <f t="shared" si="30"/>
        <v>Insert into UFMT_FIELD (FORMAT_ID, FIELD_NO, F_MAC, F_KEY, F_MANDATORY, DESCRIPTION) Values ('107', '7', '0', '1', '1', 'Transaction Date Time');</v>
      </c>
      <c r="M1005" t="str">
        <f t="shared" si="31"/>
        <v>Update UFMT_FIELD SET F_MAC = '0', F_KEY = '1', F_MANDATORY = '1', DESCRIPTION = 'Transaction Date Time' where FORMAT_ID = '107' AND FIELD_NO = '7';</v>
      </c>
    </row>
    <row r="1006" spans="1:13" x14ac:dyDescent="0.35">
      <c r="A1006" t="s">
        <v>785</v>
      </c>
      <c r="B1006" t="s">
        <v>40</v>
      </c>
      <c r="C1006" t="s">
        <v>13</v>
      </c>
      <c r="D1006" t="s">
        <v>12</v>
      </c>
      <c r="E1006" t="s">
        <v>12</v>
      </c>
      <c r="F1006" s="2" t="s">
        <v>1489</v>
      </c>
      <c r="G1006" s="2"/>
      <c r="I1006" s="2"/>
      <c r="J1006" t="str">
        <f>VLOOKUP(A1006,UFMT_FORMAT!$A:$C,3,FALSE)</f>
        <v>Flexcube 87 ECHO Response 0810 - TO BE REMOVED</v>
      </c>
      <c r="K1006" s="2" t="s">
        <v>7</v>
      </c>
      <c r="L1006" t="str">
        <f t="shared" si="30"/>
        <v>Insert into UFMT_FIELD (FORMAT_ID, FIELD_NO, F_MAC, F_KEY, F_MANDATORY, DESCRIPTION) Values ('107', '11', '0', '1', '1', 'System Trace Audit Number');</v>
      </c>
      <c r="M1006" t="str">
        <f t="shared" si="31"/>
        <v>Update UFMT_FIELD SET F_MAC = '0', F_KEY = '1', F_MANDATORY = '1', DESCRIPTION = 'System Trace Audit Number' where FORMAT_ID = '107' AND FIELD_NO = '11';</v>
      </c>
    </row>
    <row r="1007" spans="1:13" x14ac:dyDescent="0.35">
      <c r="A1007" t="s">
        <v>785</v>
      </c>
      <c r="B1007" t="s">
        <v>102</v>
      </c>
      <c r="C1007" t="s">
        <v>13</v>
      </c>
      <c r="D1007" t="s">
        <v>13</v>
      </c>
      <c r="E1007" t="s">
        <v>12</v>
      </c>
      <c r="F1007" s="2" t="s">
        <v>1554</v>
      </c>
      <c r="G1007" s="2"/>
      <c r="I1007" s="2"/>
      <c r="J1007" t="str">
        <f>VLOOKUP(A1007,UFMT_FORMAT!$A:$C,3,FALSE)</f>
        <v>Flexcube 87 ECHO Response 0810 - TO BE REMOVED</v>
      </c>
      <c r="K1007" s="2" t="s">
        <v>7</v>
      </c>
      <c r="L1007" t="str">
        <f t="shared" si="30"/>
        <v>Insert into UFMT_FIELD (FORMAT_ID, FIELD_NO, F_MAC, F_KEY, F_MANDATORY, DESCRIPTION) Values ('107', '39', '0', '0', '1', 'Response Code');</v>
      </c>
      <c r="M1007" t="str">
        <f t="shared" si="31"/>
        <v>Update UFMT_FIELD SET F_MAC = '0', F_KEY = '0', F_MANDATORY = '1', DESCRIPTION = 'Response Code' where FORMAT_ID = '107' AND FIELD_NO = '39';</v>
      </c>
    </row>
    <row r="1008" spans="1:13" x14ac:dyDescent="0.35">
      <c r="A1008" t="s">
        <v>785</v>
      </c>
      <c r="B1008" t="s">
        <v>185</v>
      </c>
      <c r="C1008" t="s">
        <v>13</v>
      </c>
      <c r="D1008" t="s">
        <v>13</v>
      </c>
      <c r="E1008" t="s">
        <v>12</v>
      </c>
      <c r="F1008" s="2" t="s">
        <v>1557</v>
      </c>
      <c r="G1008" s="2"/>
      <c r="I1008" s="2"/>
      <c r="J1008" t="str">
        <f>VLOOKUP(A1008,UFMT_FORMAT!$A:$C,3,FALSE)</f>
        <v>Flexcube 87 ECHO Response 0810 - TO BE REMOVED</v>
      </c>
      <c r="K1008" s="2" t="s">
        <v>7</v>
      </c>
      <c r="L1008" t="str">
        <f t="shared" si="30"/>
        <v>Insert into UFMT_FIELD (FORMAT_ID, FIELD_NO, F_MAC, F_KEY, F_MANDATORY, DESCRIPTION) Values ('107', '70', '0', '0', '1', 'Network Management Code');</v>
      </c>
      <c r="M1008" t="str">
        <f t="shared" si="31"/>
        <v>Update UFMT_FIELD SET F_MAC = '0', F_KEY = '0', F_MANDATORY = '1', DESCRIPTION = 'Network Management Code' where FORMAT_ID = '107' AND FIELD_NO = '70';</v>
      </c>
    </row>
    <row r="1009" spans="1:13" x14ac:dyDescent="0.35">
      <c r="A1009" t="s">
        <v>787</v>
      </c>
      <c r="B1009" t="s">
        <v>15</v>
      </c>
      <c r="C1009" t="s">
        <v>13</v>
      </c>
      <c r="D1009" t="s">
        <v>12</v>
      </c>
      <c r="E1009" t="s">
        <v>12</v>
      </c>
      <c r="F1009" s="2" t="s">
        <v>1484</v>
      </c>
      <c r="G1009" s="2"/>
      <c r="I1009" s="2"/>
      <c r="J1009" t="str">
        <f>VLOOKUP(A1009,UFMT_FORMAT!$A:$C,3,FALSE)</f>
        <v>Flexcube 87 Financial Notification Request 0220</v>
      </c>
      <c r="K1009" s="2" t="s">
        <v>7</v>
      </c>
      <c r="L1009" t="str">
        <f t="shared" si="30"/>
        <v>Insert into UFMT_FIELD (FORMAT_ID, FIELD_NO, F_MAC, F_KEY, F_MANDATORY, DESCRIPTION) Values ('108', '2', '0', '1', '1', 'PAN');</v>
      </c>
      <c r="M1009" t="str">
        <f t="shared" si="31"/>
        <v>Update UFMT_FIELD SET F_MAC = '0', F_KEY = '1', F_MANDATORY = '1', DESCRIPTION = 'PAN' where FORMAT_ID = '108' AND FIELD_NO = '2';</v>
      </c>
    </row>
    <row r="1010" spans="1:13" x14ac:dyDescent="0.35">
      <c r="A1010" t="s">
        <v>787</v>
      </c>
      <c r="B1010" t="s">
        <v>17</v>
      </c>
      <c r="C1010" t="s">
        <v>13</v>
      </c>
      <c r="D1010" t="s">
        <v>13</v>
      </c>
      <c r="E1010" t="s">
        <v>12</v>
      </c>
      <c r="F1010" s="2" t="s">
        <v>1485</v>
      </c>
      <c r="G1010" s="2"/>
      <c r="I1010" s="2"/>
      <c r="J1010" t="str">
        <f>VLOOKUP(A1010,UFMT_FORMAT!$A:$C,3,FALSE)</f>
        <v>Flexcube 87 Financial Notification Request 0220</v>
      </c>
      <c r="K1010" s="2" t="s">
        <v>7</v>
      </c>
      <c r="L1010" t="str">
        <f t="shared" si="30"/>
        <v>Insert into UFMT_FIELD (FORMAT_ID, FIELD_NO, F_MAC, F_KEY, F_MANDATORY, DESCRIPTION) Values ('108', '3', '0', '0', '1', 'Processing Code');</v>
      </c>
      <c r="M1010" t="str">
        <f t="shared" si="31"/>
        <v>Update UFMT_FIELD SET F_MAC = '0', F_KEY = '0', F_MANDATORY = '1', DESCRIPTION = 'Processing Code' where FORMAT_ID = '108' AND FIELD_NO = '3';</v>
      </c>
    </row>
    <row r="1011" spans="1:13" x14ac:dyDescent="0.35">
      <c r="A1011" t="s">
        <v>787</v>
      </c>
      <c r="B1011" t="s">
        <v>20</v>
      </c>
      <c r="C1011" t="s">
        <v>13</v>
      </c>
      <c r="D1011" t="s">
        <v>13</v>
      </c>
      <c r="E1011" t="s">
        <v>12</v>
      </c>
      <c r="F1011" s="2" t="s">
        <v>1486</v>
      </c>
      <c r="G1011" s="2"/>
      <c r="I1011" s="2"/>
      <c r="J1011" t="str">
        <f>VLOOKUP(A1011,UFMT_FORMAT!$A:$C,3,FALSE)</f>
        <v>Flexcube 87 Financial Notification Request 0220</v>
      </c>
      <c r="K1011" s="2" t="s">
        <v>7</v>
      </c>
      <c r="L1011" t="str">
        <f t="shared" si="30"/>
        <v>Insert into UFMT_FIELD (FORMAT_ID, FIELD_NO, F_MAC, F_KEY, F_MANDATORY, DESCRIPTION) Values ('108', '4', '0', '0', '1', 'Request Amount');</v>
      </c>
      <c r="M1011" t="str">
        <f t="shared" si="31"/>
        <v>Update UFMT_FIELD SET F_MAC = '0', F_KEY = '0', F_MANDATORY = '1', DESCRIPTION = 'Request Amount' where FORMAT_ID = '108' AND FIELD_NO = '4';</v>
      </c>
    </row>
    <row r="1012" spans="1:13" x14ac:dyDescent="0.35">
      <c r="A1012" t="s">
        <v>787</v>
      </c>
      <c r="B1012" t="s">
        <v>29</v>
      </c>
      <c r="C1012" t="s">
        <v>13</v>
      </c>
      <c r="D1012" t="s">
        <v>12</v>
      </c>
      <c r="E1012" t="s">
        <v>12</v>
      </c>
      <c r="F1012" s="2" t="s">
        <v>1544</v>
      </c>
      <c r="G1012" s="2"/>
      <c r="I1012" s="2"/>
      <c r="J1012" t="str">
        <f>VLOOKUP(A1012,UFMT_FORMAT!$A:$C,3,FALSE)</f>
        <v>Flexcube 87 Financial Notification Request 0220</v>
      </c>
      <c r="K1012" s="2" t="s">
        <v>7</v>
      </c>
      <c r="L1012" t="str">
        <f t="shared" si="30"/>
        <v>Insert into UFMT_FIELD (FORMAT_ID, FIELD_NO, F_MAC, F_KEY, F_MANDATORY, DESCRIPTION) Values ('108', '7', '0', '1', '1', 'Transaction Date Time');</v>
      </c>
      <c r="M1012" t="str">
        <f t="shared" si="31"/>
        <v>Update UFMT_FIELD SET F_MAC = '0', F_KEY = '1', F_MANDATORY = '1', DESCRIPTION = 'Transaction Date Time' where FORMAT_ID = '108' AND FIELD_NO = '7';</v>
      </c>
    </row>
    <row r="1013" spans="1:13" x14ac:dyDescent="0.35">
      <c r="A1013" t="s">
        <v>787</v>
      </c>
      <c r="B1013" t="s">
        <v>40</v>
      </c>
      <c r="C1013" t="s">
        <v>13</v>
      </c>
      <c r="D1013" t="s">
        <v>12</v>
      </c>
      <c r="E1013" t="s">
        <v>12</v>
      </c>
      <c r="F1013" s="2" t="s">
        <v>1489</v>
      </c>
      <c r="G1013" s="2"/>
      <c r="I1013" s="2"/>
      <c r="J1013" t="str">
        <f>VLOOKUP(A1013,UFMT_FORMAT!$A:$C,3,FALSE)</f>
        <v>Flexcube 87 Financial Notification Request 0220</v>
      </c>
      <c r="K1013" s="2" t="s">
        <v>7</v>
      </c>
      <c r="L1013" t="str">
        <f t="shared" si="30"/>
        <v>Insert into UFMT_FIELD (FORMAT_ID, FIELD_NO, F_MAC, F_KEY, F_MANDATORY, DESCRIPTION) Values ('108', '11', '0', '1', '1', 'System Trace Audit Number');</v>
      </c>
      <c r="M1013" t="str">
        <f t="shared" si="31"/>
        <v>Update UFMT_FIELD SET F_MAC = '0', F_KEY = '1', F_MANDATORY = '1', DESCRIPTION = 'System Trace Audit Number' where FORMAT_ID = '108' AND FIELD_NO = '11';</v>
      </c>
    </row>
    <row r="1014" spans="1:13" x14ac:dyDescent="0.35">
      <c r="A1014" t="s">
        <v>787</v>
      </c>
      <c r="B1014" t="s">
        <v>42</v>
      </c>
      <c r="C1014" t="s">
        <v>13</v>
      </c>
      <c r="D1014" t="s">
        <v>13</v>
      </c>
      <c r="E1014" t="s">
        <v>12</v>
      </c>
      <c r="F1014" s="2" t="s">
        <v>1545</v>
      </c>
      <c r="G1014" s="2"/>
      <c r="I1014" s="2"/>
      <c r="J1014" t="str">
        <f>VLOOKUP(A1014,UFMT_FORMAT!$A:$C,3,FALSE)</f>
        <v>Flexcube 87 Financial Notification Request 0220</v>
      </c>
      <c r="K1014" s="2" t="s">
        <v>7</v>
      </c>
      <c r="L1014" t="str">
        <f t="shared" si="30"/>
        <v>Insert into UFMT_FIELD (FORMAT_ID, FIELD_NO, F_MAC, F_KEY, F_MANDATORY, DESCRIPTION) Values ('108', '12', '0', '0', '1', 'Time , local transaction');</v>
      </c>
      <c r="M1014" t="str">
        <f t="shared" si="31"/>
        <v>Update UFMT_FIELD SET F_MAC = '0', F_KEY = '0', F_MANDATORY = '1', DESCRIPTION = 'Time , local transaction' where FORMAT_ID = '108' AND FIELD_NO = '12';</v>
      </c>
    </row>
    <row r="1015" spans="1:13" x14ac:dyDescent="0.35">
      <c r="A1015" t="s">
        <v>787</v>
      </c>
      <c r="B1015" t="s">
        <v>44</v>
      </c>
      <c r="C1015" t="s">
        <v>13</v>
      </c>
      <c r="D1015" t="s">
        <v>13</v>
      </c>
      <c r="E1015" t="s">
        <v>12</v>
      </c>
      <c r="F1015" s="2" t="s">
        <v>1546</v>
      </c>
      <c r="G1015" s="2"/>
      <c r="I1015" s="2"/>
      <c r="J1015" t="str">
        <f>VLOOKUP(A1015,UFMT_FORMAT!$A:$C,3,FALSE)</f>
        <v>Flexcube 87 Financial Notification Request 0220</v>
      </c>
      <c r="K1015" s="2" t="s">
        <v>7</v>
      </c>
      <c r="L1015" t="str">
        <f t="shared" si="30"/>
        <v>Insert into UFMT_FIELD (FORMAT_ID, FIELD_NO, F_MAC, F_KEY, F_MANDATORY, DESCRIPTION) Values ('108', '13', '0', '0', '1', 'Date , local transaction');</v>
      </c>
      <c r="M1015" t="str">
        <f t="shared" si="31"/>
        <v>Update UFMT_FIELD SET F_MAC = '0', F_KEY = '0', F_MANDATORY = '1', DESCRIPTION = 'Date , local transaction' where FORMAT_ID = '108' AND FIELD_NO = '13';</v>
      </c>
    </row>
    <row r="1016" spans="1:13" x14ac:dyDescent="0.35">
      <c r="A1016" t="s">
        <v>787</v>
      </c>
      <c r="B1016" t="s">
        <v>50</v>
      </c>
      <c r="C1016" t="s">
        <v>13</v>
      </c>
      <c r="D1016" t="s">
        <v>13</v>
      </c>
      <c r="E1016" t="s">
        <v>12</v>
      </c>
      <c r="F1016" s="2" t="s">
        <v>1547</v>
      </c>
      <c r="G1016" s="2"/>
      <c r="I1016" s="2"/>
      <c r="J1016" t="str">
        <f>VLOOKUP(A1016,UFMT_FORMAT!$A:$C,3,FALSE)</f>
        <v>Flexcube 87 Financial Notification Request 0220</v>
      </c>
      <c r="K1016" s="2" t="s">
        <v>7</v>
      </c>
      <c r="L1016" t="str">
        <f t="shared" si="30"/>
        <v>Insert into UFMT_FIELD (FORMAT_ID, FIELD_NO, F_MAC, F_KEY, F_MANDATORY, DESCRIPTION) Values ('108', '15', '0', '0', '1', 'Date, Settlement');</v>
      </c>
      <c r="M1016" t="str">
        <f t="shared" si="31"/>
        <v>Update UFMT_FIELD SET F_MAC = '0', F_KEY = '0', F_MANDATORY = '1', DESCRIPTION = 'Date, Settlement' where FORMAT_ID = '108' AND FIELD_NO = '15';</v>
      </c>
    </row>
    <row r="1017" spans="1:13" x14ac:dyDescent="0.35">
      <c r="A1017" t="s">
        <v>787</v>
      </c>
      <c r="B1017" t="s">
        <v>56</v>
      </c>
      <c r="C1017" t="s">
        <v>13</v>
      </c>
      <c r="D1017" t="s">
        <v>13</v>
      </c>
      <c r="E1017" t="s">
        <v>12</v>
      </c>
      <c r="F1017" s="2" t="s">
        <v>1548</v>
      </c>
      <c r="G1017" s="2"/>
      <c r="I1017" s="2"/>
      <c r="J1017" t="str">
        <f>VLOOKUP(A1017,UFMT_FORMAT!$A:$C,3,FALSE)</f>
        <v>Flexcube 87 Financial Notification Request 0220</v>
      </c>
      <c r="K1017" s="2" t="s">
        <v>7</v>
      </c>
      <c r="L1017" t="str">
        <f t="shared" si="30"/>
        <v>Insert into UFMT_FIELD (FORMAT_ID, FIELD_NO, F_MAC, F_KEY, F_MANDATORY, DESCRIPTION) Values ('108', '17', '0', '0', '1', 'Date, Capture');</v>
      </c>
      <c r="M1017" t="str">
        <f t="shared" si="31"/>
        <v>Update UFMT_FIELD SET F_MAC = '0', F_KEY = '0', F_MANDATORY = '1', DESCRIPTION = 'Date, Capture' where FORMAT_ID = '108' AND FIELD_NO = '17';</v>
      </c>
    </row>
    <row r="1018" spans="1:13" x14ac:dyDescent="0.35">
      <c r="A1018" t="s">
        <v>787</v>
      </c>
      <c r="B1018" t="s">
        <v>59</v>
      </c>
      <c r="C1018" t="s">
        <v>13</v>
      </c>
      <c r="D1018" t="s">
        <v>13</v>
      </c>
      <c r="E1018" t="s">
        <v>12</v>
      </c>
      <c r="F1018" s="2" t="s">
        <v>1549</v>
      </c>
      <c r="G1018" s="2"/>
      <c r="I1018" s="2"/>
      <c r="J1018" t="str">
        <f>VLOOKUP(A1018,UFMT_FORMAT!$A:$C,3,FALSE)</f>
        <v>Flexcube 87 Financial Notification Request 0220</v>
      </c>
      <c r="K1018" s="2" t="s">
        <v>7</v>
      </c>
      <c r="L1018" t="str">
        <f t="shared" si="30"/>
        <v>Insert into UFMT_FIELD (FORMAT_ID, FIELD_NO, F_MAC, F_KEY, F_MANDATORY, DESCRIPTION) Values ('108', '18', '0', '0', '1', 'MCC');</v>
      </c>
      <c r="M1018" t="str">
        <f t="shared" si="31"/>
        <v>Update UFMT_FIELD SET F_MAC = '0', F_KEY = '0', F_MANDATORY = '1', DESCRIPTION = 'MCC' where FORMAT_ID = '108' AND FIELD_NO = '18';</v>
      </c>
    </row>
    <row r="1019" spans="1:13" x14ac:dyDescent="0.35">
      <c r="A1019" t="s">
        <v>787</v>
      </c>
      <c r="B1019" t="s">
        <v>72</v>
      </c>
      <c r="C1019" t="s">
        <v>13</v>
      </c>
      <c r="D1019" t="s">
        <v>13</v>
      </c>
      <c r="E1019" t="s">
        <v>12</v>
      </c>
      <c r="F1019" s="2" t="s">
        <v>1550</v>
      </c>
      <c r="G1019" s="2"/>
      <c r="I1019" s="2"/>
      <c r="J1019" t="str">
        <f>VLOOKUP(A1019,UFMT_FORMAT!$A:$C,3,FALSE)</f>
        <v>Flexcube 87 Financial Notification Request 0220</v>
      </c>
      <c r="K1019" s="2" t="s">
        <v>7</v>
      </c>
      <c r="L1019" t="str">
        <f t="shared" si="30"/>
        <v>Insert into UFMT_FIELD (FORMAT_ID, FIELD_NO, F_MAC, F_KEY, F_MANDATORY, DESCRIPTION) Values ('108', '25', '0', '0', '1', 'POS Condition Code');</v>
      </c>
      <c r="M1019" t="str">
        <f t="shared" si="31"/>
        <v>Update UFMT_FIELD SET F_MAC = '0', F_KEY = '0', F_MANDATORY = '1', DESCRIPTION = 'POS Condition Code' where FORMAT_ID = '108' AND FIELD_NO = '25';</v>
      </c>
    </row>
    <row r="1020" spans="1:13" x14ac:dyDescent="0.35">
      <c r="A1020" t="s">
        <v>787</v>
      </c>
      <c r="B1020" t="s">
        <v>98</v>
      </c>
      <c r="C1020" t="s">
        <v>13</v>
      </c>
      <c r="D1020" t="s">
        <v>13</v>
      </c>
      <c r="E1020" t="s">
        <v>12</v>
      </c>
      <c r="F1020" s="2" t="s">
        <v>1492</v>
      </c>
      <c r="G1020" s="2"/>
      <c r="I1020" s="2"/>
      <c r="J1020" t="str">
        <f>VLOOKUP(A1020,UFMT_FORMAT!$A:$C,3,FALSE)</f>
        <v>Flexcube 87 Financial Notification Request 0220</v>
      </c>
      <c r="K1020" s="2" t="s">
        <v>7</v>
      </c>
      <c r="L1020" t="str">
        <f t="shared" si="30"/>
        <v>Insert into UFMT_FIELD (FORMAT_ID, FIELD_NO, F_MAC, F_KEY, F_MANDATORY, DESCRIPTION) Values ('108', '32', '0', '0', '1', 'Acquirer institution ID');</v>
      </c>
      <c r="M1020" t="str">
        <f t="shared" si="31"/>
        <v>Update UFMT_FIELD SET F_MAC = '0', F_KEY = '0', F_MANDATORY = '1', DESCRIPTION = 'Acquirer institution ID' where FORMAT_ID = '108' AND FIELD_NO = '32';</v>
      </c>
    </row>
    <row r="1021" spans="1:13" x14ac:dyDescent="0.35">
      <c r="A1021" t="s">
        <v>787</v>
      </c>
      <c r="B1021" t="s">
        <v>99</v>
      </c>
      <c r="C1021" t="s">
        <v>13</v>
      </c>
      <c r="D1021" t="s">
        <v>13</v>
      </c>
      <c r="E1021" t="s">
        <v>12</v>
      </c>
      <c r="F1021" s="2" t="s">
        <v>1495</v>
      </c>
      <c r="G1021" s="2"/>
      <c r="I1021" s="2"/>
      <c r="J1021" t="str">
        <f>VLOOKUP(A1021,UFMT_FORMAT!$A:$C,3,FALSE)</f>
        <v>Flexcube 87 Financial Notification Request 0220</v>
      </c>
      <c r="K1021" s="2" t="s">
        <v>7</v>
      </c>
      <c r="L1021" t="str">
        <f t="shared" si="30"/>
        <v>Insert into UFMT_FIELD (FORMAT_ID, FIELD_NO, F_MAC, F_KEY, F_MANDATORY, DESCRIPTION) Values ('108', '37', '0', '0', '1', 'Retrival reference number');</v>
      </c>
      <c r="M1021" t="str">
        <f t="shared" si="31"/>
        <v>Update UFMT_FIELD SET F_MAC = '0', F_KEY = '0', F_MANDATORY = '1', DESCRIPTION = 'Retrival reference number' where FORMAT_ID = '108' AND FIELD_NO = '37';</v>
      </c>
    </row>
    <row r="1022" spans="1:13" x14ac:dyDescent="0.35">
      <c r="A1022" t="s">
        <v>787</v>
      </c>
      <c r="B1022" t="s">
        <v>119</v>
      </c>
      <c r="C1022" t="s">
        <v>13</v>
      </c>
      <c r="D1022" t="s">
        <v>13</v>
      </c>
      <c r="E1022" t="s">
        <v>12</v>
      </c>
      <c r="F1022" s="2" t="s">
        <v>1498</v>
      </c>
      <c r="G1022" s="2"/>
      <c r="I1022" s="2"/>
      <c r="J1022" t="str">
        <f>VLOOKUP(A1022,UFMT_FORMAT!$A:$C,3,FALSE)</f>
        <v>Flexcube 87 Financial Notification Request 0220</v>
      </c>
      <c r="K1022" s="2" t="s">
        <v>7</v>
      </c>
      <c r="L1022" t="str">
        <f t="shared" si="30"/>
        <v>Insert into UFMT_FIELD (FORMAT_ID, FIELD_NO, F_MAC, F_KEY, F_MANDATORY, DESCRIPTION) Values ('108', '41', '0', '0', '1', 'Card acceptor treminal ID');</v>
      </c>
      <c r="M1022" t="str">
        <f t="shared" si="31"/>
        <v>Update UFMT_FIELD SET F_MAC = '0', F_KEY = '0', F_MANDATORY = '1', DESCRIPTION = 'Card acceptor treminal ID' where FORMAT_ID = '108' AND FIELD_NO = '41';</v>
      </c>
    </row>
    <row r="1023" spans="1:13" x14ac:dyDescent="0.35">
      <c r="A1023" t="s">
        <v>787</v>
      </c>
      <c r="B1023" t="s">
        <v>122</v>
      </c>
      <c r="C1023" t="s">
        <v>13</v>
      </c>
      <c r="D1023" t="s">
        <v>13</v>
      </c>
      <c r="E1023" t="s">
        <v>12</v>
      </c>
      <c r="F1023" s="2" t="s">
        <v>1499</v>
      </c>
      <c r="G1023" s="2"/>
      <c r="I1023" s="2"/>
      <c r="J1023" t="str">
        <f>VLOOKUP(A1023,UFMT_FORMAT!$A:$C,3,FALSE)</f>
        <v>Flexcube 87 Financial Notification Request 0220</v>
      </c>
      <c r="K1023" s="2" t="s">
        <v>7</v>
      </c>
      <c r="L1023" t="str">
        <f t="shared" si="30"/>
        <v>Insert into UFMT_FIELD (FORMAT_ID, FIELD_NO, F_MAC, F_KEY, F_MANDATORY, DESCRIPTION) Values ('108', '42', '0', '0', '1', 'Card acceptor ID');</v>
      </c>
      <c r="M1023" t="str">
        <f t="shared" si="31"/>
        <v>Update UFMT_FIELD SET F_MAC = '0', F_KEY = '0', F_MANDATORY = '1', DESCRIPTION = 'Card acceptor ID' where FORMAT_ID = '108' AND FIELD_NO = '42';</v>
      </c>
    </row>
    <row r="1024" spans="1:13" x14ac:dyDescent="0.35">
      <c r="A1024" t="s">
        <v>787</v>
      </c>
      <c r="B1024" t="s">
        <v>125</v>
      </c>
      <c r="C1024" t="s">
        <v>13</v>
      </c>
      <c r="D1024" t="s">
        <v>13</v>
      </c>
      <c r="E1024" t="s">
        <v>12</v>
      </c>
      <c r="F1024" s="2" t="s">
        <v>1500</v>
      </c>
      <c r="G1024" s="2"/>
      <c r="I1024" s="2"/>
      <c r="J1024" t="str">
        <f>VLOOKUP(A1024,UFMT_FORMAT!$A:$C,3,FALSE)</f>
        <v>Flexcube 87 Financial Notification Request 0220</v>
      </c>
      <c r="K1024" s="2" t="s">
        <v>7</v>
      </c>
      <c r="L1024" t="str">
        <f t="shared" si="30"/>
        <v>Insert into UFMT_FIELD (FORMAT_ID, FIELD_NO, F_MAC, F_KEY, F_MANDATORY, DESCRIPTION) Values ('108', '43', '0', '0', '1', 'Card acceptor name/location');</v>
      </c>
      <c r="M1024" t="str">
        <f t="shared" si="31"/>
        <v>Update UFMT_FIELD SET F_MAC = '0', F_KEY = '0', F_MANDATORY = '1', DESCRIPTION = 'Card acceptor name/location' where FORMAT_ID = '108' AND FIELD_NO = '43';</v>
      </c>
    </row>
    <row r="1025" spans="1:13" x14ac:dyDescent="0.35">
      <c r="A1025" t="s">
        <v>787</v>
      </c>
      <c r="B1025" t="s">
        <v>138</v>
      </c>
      <c r="C1025" t="s">
        <v>13</v>
      </c>
      <c r="D1025" t="s">
        <v>13</v>
      </c>
      <c r="E1025" t="s">
        <v>12</v>
      </c>
      <c r="F1025" s="2" t="s">
        <v>1503</v>
      </c>
      <c r="G1025" s="2"/>
      <c r="I1025" s="2"/>
      <c r="J1025" t="str">
        <f>VLOOKUP(A1025,UFMT_FORMAT!$A:$C,3,FALSE)</f>
        <v>Flexcube 87 Financial Notification Request 0220</v>
      </c>
      <c r="K1025" s="2" t="s">
        <v>7</v>
      </c>
      <c r="L1025" t="str">
        <f t="shared" si="30"/>
        <v>Insert into UFMT_FIELD (FORMAT_ID, FIELD_NO, F_MAC, F_KEY, F_MANDATORY, DESCRIPTION) Values ('108', '49', '0', '0', '1', 'Currency code, transaction');</v>
      </c>
      <c r="M1025" t="str">
        <f t="shared" si="31"/>
        <v>Update UFMT_FIELD SET F_MAC = '0', F_KEY = '0', F_MANDATORY = '1', DESCRIPTION = 'Currency code, transaction' where FORMAT_ID = '108' AND FIELD_NO = '49';</v>
      </c>
    </row>
    <row r="1026" spans="1:13" x14ac:dyDescent="0.35">
      <c r="A1026" t="s">
        <v>787</v>
      </c>
      <c r="B1026" t="s">
        <v>161</v>
      </c>
      <c r="C1026" t="s">
        <v>13</v>
      </c>
      <c r="D1026" t="s">
        <v>13</v>
      </c>
      <c r="E1026" t="s">
        <v>13</v>
      </c>
      <c r="F1026" s="2" t="s">
        <v>1553</v>
      </c>
      <c r="G1026" s="2"/>
      <c r="I1026" s="2"/>
      <c r="J1026" t="str">
        <f>VLOOKUP(A1026,UFMT_FORMAT!$A:$C,3,FALSE)</f>
        <v>Flexcube 87 Financial Notification Request 0220</v>
      </c>
      <c r="K1026" s="2" t="s">
        <v>7</v>
      </c>
      <c r="L1026" t="str">
        <f t="shared" si="30"/>
        <v>Insert into UFMT_FIELD (FORMAT_ID, FIELD_NO, F_MAC, F_KEY, F_MANDATORY, DESCRIPTION) Values ('108', '60', '0', '0', '0', 'Private, Acquirer ID');</v>
      </c>
      <c r="M1026" t="str">
        <f t="shared" si="31"/>
        <v>Update UFMT_FIELD SET F_MAC = '0', F_KEY = '0', F_MANDATORY = '0', DESCRIPTION = 'Private, Acquirer ID' where FORMAT_ID = '108' AND FIELD_NO = '60';</v>
      </c>
    </row>
    <row r="1027" spans="1:13" x14ac:dyDescent="0.35">
      <c r="A1027" t="s">
        <v>789</v>
      </c>
      <c r="B1027" t="s">
        <v>15</v>
      </c>
      <c r="C1027" t="s">
        <v>13</v>
      </c>
      <c r="D1027" t="s">
        <v>12</v>
      </c>
      <c r="E1027" t="s">
        <v>12</v>
      </c>
      <c r="F1027" s="2" t="s">
        <v>1484</v>
      </c>
      <c r="G1027" s="2"/>
      <c r="I1027" s="2"/>
      <c r="J1027" t="str">
        <f>VLOOKUP(A1027,UFMT_FORMAT!$A:$C,3,FALSE)</f>
        <v>Flexcube 87 Financial Notification Response 0230</v>
      </c>
      <c r="K1027" s="2" t="s">
        <v>7</v>
      </c>
      <c r="L1027" t="str">
        <f t="shared" si="30"/>
        <v>Insert into UFMT_FIELD (FORMAT_ID, FIELD_NO, F_MAC, F_KEY, F_MANDATORY, DESCRIPTION) Values ('109', '2', '0', '1', '1', 'PAN');</v>
      </c>
      <c r="M1027" t="str">
        <f t="shared" si="31"/>
        <v>Update UFMT_FIELD SET F_MAC = '0', F_KEY = '1', F_MANDATORY = '1', DESCRIPTION = 'PAN' where FORMAT_ID = '109' AND FIELD_NO = '2';</v>
      </c>
    </row>
    <row r="1028" spans="1:13" x14ac:dyDescent="0.35">
      <c r="A1028" t="s">
        <v>789</v>
      </c>
      <c r="B1028" t="s">
        <v>17</v>
      </c>
      <c r="C1028" t="s">
        <v>13</v>
      </c>
      <c r="D1028" t="s">
        <v>13</v>
      </c>
      <c r="E1028" t="s">
        <v>12</v>
      </c>
      <c r="F1028" s="2" t="s">
        <v>1485</v>
      </c>
      <c r="G1028" s="2"/>
      <c r="I1028" s="2"/>
      <c r="J1028" t="str">
        <f>VLOOKUP(A1028,UFMT_FORMAT!$A:$C,3,FALSE)</f>
        <v>Flexcube 87 Financial Notification Response 0230</v>
      </c>
      <c r="K1028" s="2" t="s">
        <v>7</v>
      </c>
      <c r="L1028" t="str">
        <f t="shared" ref="L1028:L1091" si="32">"Insert into UFMT_FIELD (FORMAT_ID, FIELD_NO, F_MAC, F_KEY, F_MANDATORY, DESCRIPTION) Values ('"&amp;A1028&amp;"', '"&amp;B1028&amp;"', '"&amp;C1028&amp;"', '"&amp;D1028&amp;"', '"&amp;E1028&amp;"', '"&amp;F1028&amp;"');"</f>
        <v>Insert into UFMT_FIELD (FORMAT_ID, FIELD_NO, F_MAC, F_KEY, F_MANDATORY, DESCRIPTION) Values ('109', '3', '0', '0', '1', 'Processing Code');</v>
      </c>
      <c r="M1028" t="str">
        <f t="shared" ref="M1028:M1091" si="33">"Update UFMT_FIELD SET F_MAC = '"&amp;C1028&amp;"', F_KEY = '"&amp;D1028&amp;"', F_MANDATORY = '"&amp;E1028&amp;"', DESCRIPTION = '"&amp;F1028&amp;"' where FORMAT_ID = '"&amp;A1028&amp;"' AND FIELD_NO = '"&amp;B1028&amp;"';"</f>
        <v>Update UFMT_FIELD SET F_MAC = '0', F_KEY = '0', F_MANDATORY = '1', DESCRIPTION = 'Processing Code' where FORMAT_ID = '109' AND FIELD_NO = '3';</v>
      </c>
    </row>
    <row r="1029" spans="1:13" x14ac:dyDescent="0.35">
      <c r="A1029" t="s">
        <v>789</v>
      </c>
      <c r="B1029" t="s">
        <v>20</v>
      </c>
      <c r="C1029" t="s">
        <v>13</v>
      </c>
      <c r="D1029" t="s">
        <v>13</v>
      </c>
      <c r="E1029" t="s">
        <v>12</v>
      </c>
      <c r="F1029" s="2" t="s">
        <v>1486</v>
      </c>
      <c r="G1029" s="2"/>
      <c r="I1029" s="2"/>
      <c r="J1029" t="str">
        <f>VLOOKUP(A1029,UFMT_FORMAT!$A:$C,3,FALSE)</f>
        <v>Flexcube 87 Financial Notification Response 0230</v>
      </c>
      <c r="K1029" s="2" t="s">
        <v>7</v>
      </c>
      <c r="L1029" t="str">
        <f t="shared" si="32"/>
        <v>Insert into UFMT_FIELD (FORMAT_ID, FIELD_NO, F_MAC, F_KEY, F_MANDATORY, DESCRIPTION) Values ('109', '4', '0', '0', '1', 'Request Amount');</v>
      </c>
      <c r="M1029" t="str">
        <f t="shared" si="33"/>
        <v>Update UFMT_FIELD SET F_MAC = '0', F_KEY = '0', F_MANDATORY = '1', DESCRIPTION = 'Request Amount' where FORMAT_ID = '109' AND FIELD_NO = '4';</v>
      </c>
    </row>
    <row r="1030" spans="1:13" x14ac:dyDescent="0.35">
      <c r="A1030" t="s">
        <v>789</v>
      </c>
      <c r="B1030" t="s">
        <v>29</v>
      </c>
      <c r="C1030" t="s">
        <v>13</v>
      </c>
      <c r="D1030" t="s">
        <v>12</v>
      </c>
      <c r="E1030" t="s">
        <v>12</v>
      </c>
      <c r="F1030" s="2" t="s">
        <v>1544</v>
      </c>
      <c r="G1030" s="2"/>
      <c r="I1030" s="2"/>
      <c r="J1030" t="str">
        <f>VLOOKUP(A1030,UFMT_FORMAT!$A:$C,3,FALSE)</f>
        <v>Flexcube 87 Financial Notification Response 0230</v>
      </c>
      <c r="K1030" s="2" t="s">
        <v>7</v>
      </c>
      <c r="L1030" t="str">
        <f t="shared" si="32"/>
        <v>Insert into UFMT_FIELD (FORMAT_ID, FIELD_NO, F_MAC, F_KEY, F_MANDATORY, DESCRIPTION) Values ('109', '7', '0', '1', '1', 'Transaction Date Time');</v>
      </c>
      <c r="M1030" t="str">
        <f t="shared" si="33"/>
        <v>Update UFMT_FIELD SET F_MAC = '0', F_KEY = '1', F_MANDATORY = '1', DESCRIPTION = 'Transaction Date Time' where FORMAT_ID = '109' AND FIELD_NO = '7';</v>
      </c>
    </row>
    <row r="1031" spans="1:13" x14ac:dyDescent="0.35">
      <c r="A1031" t="s">
        <v>789</v>
      </c>
      <c r="B1031" t="s">
        <v>40</v>
      </c>
      <c r="C1031" t="s">
        <v>13</v>
      </c>
      <c r="D1031" t="s">
        <v>12</v>
      </c>
      <c r="E1031" t="s">
        <v>12</v>
      </c>
      <c r="F1031" s="2" t="s">
        <v>1489</v>
      </c>
      <c r="G1031" s="2"/>
      <c r="I1031" s="2"/>
      <c r="J1031" t="str">
        <f>VLOOKUP(A1031,UFMT_FORMAT!$A:$C,3,FALSE)</f>
        <v>Flexcube 87 Financial Notification Response 0230</v>
      </c>
      <c r="K1031" s="2" t="s">
        <v>7</v>
      </c>
      <c r="L1031" t="str">
        <f t="shared" si="32"/>
        <v>Insert into UFMT_FIELD (FORMAT_ID, FIELD_NO, F_MAC, F_KEY, F_MANDATORY, DESCRIPTION) Values ('109', '11', '0', '1', '1', 'System Trace Audit Number');</v>
      </c>
      <c r="M1031" t="str">
        <f t="shared" si="33"/>
        <v>Update UFMT_FIELD SET F_MAC = '0', F_KEY = '1', F_MANDATORY = '1', DESCRIPTION = 'System Trace Audit Number' where FORMAT_ID = '109' AND FIELD_NO = '11';</v>
      </c>
    </row>
    <row r="1032" spans="1:13" x14ac:dyDescent="0.35">
      <c r="A1032" t="s">
        <v>789</v>
      </c>
      <c r="B1032" t="s">
        <v>42</v>
      </c>
      <c r="C1032" t="s">
        <v>13</v>
      </c>
      <c r="D1032" t="s">
        <v>13</v>
      </c>
      <c r="E1032" t="s">
        <v>12</v>
      </c>
      <c r="F1032" s="2" t="s">
        <v>1545</v>
      </c>
      <c r="G1032" s="2"/>
      <c r="I1032" s="2"/>
      <c r="J1032" t="str">
        <f>VLOOKUP(A1032,UFMT_FORMAT!$A:$C,3,FALSE)</f>
        <v>Flexcube 87 Financial Notification Response 0230</v>
      </c>
      <c r="K1032" s="2" t="s">
        <v>7</v>
      </c>
      <c r="L1032" t="str">
        <f t="shared" si="32"/>
        <v>Insert into UFMT_FIELD (FORMAT_ID, FIELD_NO, F_MAC, F_KEY, F_MANDATORY, DESCRIPTION) Values ('109', '12', '0', '0', '1', 'Time , local transaction');</v>
      </c>
      <c r="M1032" t="str">
        <f t="shared" si="33"/>
        <v>Update UFMT_FIELD SET F_MAC = '0', F_KEY = '0', F_MANDATORY = '1', DESCRIPTION = 'Time , local transaction' where FORMAT_ID = '109' AND FIELD_NO = '12';</v>
      </c>
    </row>
    <row r="1033" spans="1:13" x14ac:dyDescent="0.35">
      <c r="A1033" t="s">
        <v>789</v>
      </c>
      <c r="B1033" t="s">
        <v>44</v>
      </c>
      <c r="C1033" t="s">
        <v>13</v>
      </c>
      <c r="D1033" t="s">
        <v>13</v>
      </c>
      <c r="E1033" t="s">
        <v>12</v>
      </c>
      <c r="F1033" s="2" t="s">
        <v>1546</v>
      </c>
      <c r="G1033" s="2"/>
      <c r="I1033" s="2"/>
      <c r="J1033" t="str">
        <f>VLOOKUP(A1033,UFMT_FORMAT!$A:$C,3,FALSE)</f>
        <v>Flexcube 87 Financial Notification Response 0230</v>
      </c>
      <c r="K1033" s="2" t="s">
        <v>7</v>
      </c>
      <c r="L1033" t="str">
        <f t="shared" si="32"/>
        <v>Insert into UFMT_FIELD (FORMAT_ID, FIELD_NO, F_MAC, F_KEY, F_MANDATORY, DESCRIPTION) Values ('109', '13', '0', '0', '1', 'Date , local transaction');</v>
      </c>
      <c r="M1033" t="str">
        <f t="shared" si="33"/>
        <v>Update UFMT_FIELD SET F_MAC = '0', F_KEY = '0', F_MANDATORY = '1', DESCRIPTION = 'Date , local transaction' where FORMAT_ID = '109' AND FIELD_NO = '13';</v>
      </c>
    </row>
    <row r="1034" spans="1:13" x14ac:dyDescent="0.35">
      <c r="A1034" t="s">
        <v>789</v>
      </c>
      <c r="B1034" t="s">
        <v>50</v>
      </c>
      <c r="C1034" t="s">
        <v>13</v>
      </c>
      <c r="D1034" t="s">
        <v>13</v>
      </c>
      <c r="E1034" t="s">
        <v>12</v>
      </c>
      <c r="F1034" s="2" t="s">
        <v>1547</v>
      </c>
      <c r="G1034" s="2"/>
      <c r="I1034" s="2"/>
      <c r="J1034" t="str">
        <f>VLOOKUP(A1034,UFMT_FORMAT!$A:$C,3,FALSE)</f>
        <v>Flexcube 87 Financial Notification Response 0230</v>
      </c>
      <c r="K1034" s="2" t="s">
        <v>7</v>
      </c>
      <c r="L1034" t="str">
        <f t="shared" si="32"/>
        <v>Insert into UFMT_FIELD (FORMAT_ID, FIELD_NO, F_MAC, F_KEY, F_MANDATORY, DESCRIPTION) Values ('109', '15', '0', '0', '1', 'Date, Settlement');</v>
      </c>
      <c r="M1034" t="str">
        <f t="shared" si="33"/>
        <v>Update UFMT_FIELD SET F_MAC = '0', F_KEY = '0', F_MANDATORY = '1', DESCRIPTION = 'Date, Settlement' where FORMAT_ID = '109' AND FIELD_NO = '15';</v>
      </c>
    </row>
    <row r="1035" spans="1:13" x14ac:dyDescent="0.35">
      <c r="A1035" t="s">
        <v>789</v>
      </c>
      <c r="B1035" t="s">
        <v>56</v>
      </c>
      <c r="C1035" t="s">
        <v>13</v>
      </c>
      <c r="D1035" t="s">
        <v>13</v>
      </c>
      <c r="E1035" t="s">
        <v>12</v>
      </c>
      <c r="F1035" s="2" t="s">
        <v>1548</v>
      </c>
      <c r="G1035" s="2"/>
      <c r="I1035" s="2"/>
      <c r="J1035" t="str">
        <f>VLOOKUP(A1035,UFMT_FORMAT!$A:$C,3,FALSE)</f>
        <v>Flexcube 87 Financial Notification Response 0230</v>
      </c>
      <c r="K1035" s="2" t="s">
        <v>7</v>
      </c>
      <c r="L1035" t="str">
        <f t="shared" si="32"/>
        <v>Insert into UFMT_FIELD (FORMAT_ID, FIELD_NO, F_MAC, F_KEY, F_MANDATORY, DESCRIPTION) Values ('109', '17', '0', '0', '1', 'Date, Capture');</v>
      </c>
      <c r="M1035" t="str">
        <f t="shared" si="33"/>
        <v>Update UFMT_FIELD SET F_MAC = '0', F_KEY = '0', F_MANDATORY = '1', DESCRIPTION = 'Date, Capture' where FORMAT_ID = '109' AND FIELD_NO = '17';</v>
      </c>
    </row>
    <row r="1036" spans="1:13" x14ac:dyDescent="0.35">
      <c r="A1036" t="s">
        <v>789</v>
      </c>
      <c r="B1036" t="s">
        <v>59</v>
      </c>
      <c r="C1036" t="s">
        <v>13</v>
      </c>
      <c r="D1036" t="s">
        <v>13</v>
      </c>
      <c r="E1036" t="s">
        <v>12</v>
      </c>
      <c r="F1036" s="2" t="s">
        <v>1549</v>
      </c>
      <c r="G1036" s="2"/>
      <c r="I1036" s="2"/>
      <c r="J1036" t="str">
        <f>VLOOKUP(A1036,UFMT_FORMAT!$A:$C,3,FALSE)</f>
        <v>Flexcube 87 Financial Notification Response 0230</v>
      </c>
      <c r="K1036" s="2" t="s">
        <v>7</v>
      </c>
      <c r="L1036" t="str">
        <f t="shared" si="32"/>
        <v>Insert into UFMT_FIELD (FORMAT_ID, FIELD_NO, F_MAC, F_KEY, F_MANDATORY, DESCRIPTION) Values ('109', '18', '0', '0', '1', 'MCC');</v>
      </c>
      <c r="M1036" t="str">
        <f t="shared" si="33"/>
        <v>Update UFMT_FIELD SET F_MAC = '0', F_KEY = '0', F_MANDATORY = '1', DESCRIPTION = 'MCC' where FORMAT_ID = '109' AND FIELD_NO = '18';</v>
      </c>
    </row>
    <row r="1037" spans="1:13" x14ac:dyDescent="0.35">
      <c r="A1037" t="s">
        <v>789</v>
      </c>
      <c r="B1037" t="s">
        <v>72</v>
      </c>
      <c r="C1037" t="s">
        <v>13</v>
      </c>
      <c r="D1037" t="s">
        <v>13</v>
      </c>
      <c r="E1037" t="s">
        <v>13</v>
      </c>
      <c r="F1037" s="2" t="s">
        <v>1550</v>
      </c>
      <c r="G1037" s="2"/>
      <c r="I1037" s="2"/>
      <c r="J1037" t="str">
        <f>VLOOKUP(A1037,UFMT_FORMAT!$A:$C,3,FALSE)</f>
        <v>Flexcube 87 Financial Notification Response 0230</v>
      </c>
      <c r="K1037" s="2" t="s">
        <v>7</v>
      </c>
      <c r="L1037" t="str">
        <f t="shared" si="32"/>
        <v>Insert into UFMT_FIELD (FORMAT_ID, FIELD_NO, F_MAC, F_KEY, F_MANDATORY, DESCRIPTION) Values ('109', '25', '0', '0', '0', 'POS Condition Code');</v>
      </c>
      <c r="M1037" t="str">
        <f t="shared" si="33"/>
        <v>Update UFMT_FIELD SET F_MAC = '0', F_KEY = '0', F_MANDATORY = '0', DESCRIPTION = 'POS Condition Code' where FORMAT_ID = '109' AND FIELD_NO = '25';</v>
      </c>
    </row>
    <row r="1038" spans="1:13" x14ac:dyDescent="0.35">
      <c r="A1038" t="s">
        <v>789</v>
      </c>
      <c r="B1038" t="s">
        <v>88</v>
      </c>
      <c r="C1038" t="s">
        <v>13</v>
      </c>
      <c r="D1038" t="s">
        <v>13</v>
      </c>
      <c r="E1038" t="s">
        <v>13</v>
      </c>
      <c r="F1038" s="2" t="s">
        <v>1551</v>
      </c>
      <c r="G1038" s="2"/>
      <c r="I1038" s="2"/>
      <c r="J1038" t="str">
        <f>VLOOKUP(A1038,UFMT_FORMAT!$A:$C,3,FALSE)</f>
        <v>Flexcube 87 Financial Notification Response 0230</v>
      </c>
      <c r="K1038" s="2" t="s">
        <v>7</v>
      </c>
      <c r="L1038" t="str">
        <f t="shared" si="32"/>
        <v>Insert into UFMT_FIELD (FORMAT_ID, FIELD_NO, F_MAC, F_KEY, F_MANDATORY, DESCRIPTION) Values ('109', '28', '0', '0', '0', 'Transaction Fee');</v>
      </c>
      <c r="M1038" t="str">
        <f t="shared" si="33"/>
        <v>Update UFMT_FIELD SET F_MAC = '0', F_KEY = '0', F_MANDATORY = '0', DESCRIPTION = 'Transaction Fee' where FORMAT_ID = '109' AND FIELD_NO = '28';</v>
      </c>
    </row>
    <row r="1039" spans="1:13" x14ac:dyDescent="0.35">
      <c r="A1039" t="s">
        <v>789</v>
      </c>
      <c r="B1039" t="s">
        <v>98</v>
      </c>
      <c r="C1039" t="s">
        <v>13</v>
      </c>
      <c r="D1039" t="s">
        <v>13</v>
      </c>
      <c r="E1039" t="s">
        <v>12</v>
      </c>
      <c r="F1039" s="2" t="s">
        <v>1492</v>
      </c>
      <c r="G1039" s="2"/>
      <c r="I1039" s="2"/>
      <c r="J1039" t="str">
        <f>VLOOKUP(A1039,UFMT_FORMAT!$A:$C,3,FALSE)</f>
        <v>Flexcube 87 Financial Notification Response 0230</v>
      </c>
      <c r="K1039" s="2" t="s">
        <v>7</v>
      </c>
      <c r="L1039" t="str">
        <f t="shared" si="32"/>
        <v>Insert into UFMT_FIELD (FORMAT_ID, FIELD_NO, F_MAC, F_KEY, F_MANDATORY, DESCRIPTION) Values ('109', '32', '0', '0', '1', 'Acquirer institution ID');</v>
      </c>
      <c r="M1039" t="str">
        <f t="shared" si="33"/>
        <v>Update UFMT_FIELD SET F_MAC = '0', F_KEY = '0', F_MANDATORY = '1', DESCRIPTION = 'Acquirer institution ID' where FORMAT_ID = '109' AND FIELD_NO = '32';</v>
      </c>
    </row>
    <row r="1040" spans="1:13" x14ac:dyDescent="0.35">
      <c r="A1040" t="s">
        <v>789</v>
      </c>
      <c r="B1040" t="s">
        <v>99</v>
      </c>
      <c r="C1040" t="s">
        <v>13</v>
      </c>
      <c r="D1040" t="s">
        <v>13</v>
      </c>
      <c r="E1040" t="s">
        <v>12</v>
      </c>
      <c r="F1040" s="2" t="s">
        <v>1495</v>
      </c>
      <c r="G1040" s="2"/>
      <c r="I1040" s="2"/>
      <c r="J1040" t="str">
        <f>VLOOKUP(A1040,UFMT_FORMAT!$A:$C,3,FALSE)</f>
        <v>Flexcube 87 Financial Notification Response 0230</v>
      </c>
      <c r="K1040" s="2" t="s">
        <v>7</v>
      </c>
      <c r="L1040" t="str">
        <f t="shared" si="32"/>
        <v>Insert into UFMT_FIELD (FORMAT_ID, FIELD_NO, F_MAC, F_KEY, F_MANDATORY, DESCRIPTION) Values ('109', '37', '0', '0', '1', 'Retrival reference number');</v>
      </c>
      <c r="M1040" t="str">
        <f t="shared" si="33"/>
        <v>Update UFMT_FIELD SET F_MAC = '0', F_KEY = '0', F_MANDATORY = '1', DESCRIPTION = 'Retrival reference number' where FORMAT_ID = '109' AND FIELD_NO = '37';</v>
      </c>
    </row>
    <row r="1041" spans="1:13" x14ac:dyDescent="0.35">
      <c r="A1041" t="s">
        <v>789</v>
      </c>
      <c r="B1041" t="s">
        <v>113</v>
      </c>
      <c r="C1041" t="s">
        <v>13</v>
      </c>
      <c r="D1041" t="s">
        <v>13</v>
      </c>
      <c r="E1041" t="s">
        <v>13</v>
      </c>
      <c r="F1041" s="2" t="s">
        <v>1554</v>
      </c>
      <c r="G1041" s="2"/>
      <c r="I1041" s="2"/>
      <c r="J1041" t="str">
        <f>VLOOKUP(A1041,UFMT_FORMAT!$A:$C,3,FALSE)</f>
        <v>Flexcube 87 Financial Notification Response 0230</v>
      </c>
      <c r="K1041" s="2" t="s">
        <v>7</v>
      </c>
      <c r="L1041" t="str">
        <f t="shared" si="32"/>
        <v>Insert into UFMT_FIELD (FORMAT_ID, FIELD_NO, F_MAC, F_KEY, F_MANDATORY, DESCRIPTION) Values ('109', '38', '0', '0', '0', 'Response Code');</v>
      </c>
      <c r="M1041" t="str">
        <f t="shared" si="33"/>
        <v>Update UFMT_FIELD SET F_MAC = '0', F_KEY = '0', F_MANDATORY = '0', DESCRIPTION = 'Response Code' where FORMAT_ID = '109' AND FIELD_NO = '38';</v>
      </c>
    </row>
    <row r="1042" spans="1:13" x14ac:dyDescent="0.35">
      <c r="A1042" t="s">
        <v>789</v>
      </c>
      <c r="B1042" t="s">
        <v>102</v>
      </c>
      <c r="C1042" t="s">
        <v>13</v>
      </c>
      <c r="D1042" t="s">
        <v>13</v>
      </c>
      <c r="E1042" t="s">
        <v>12</v>
      </c>
      <c r="F1042" s="2" t="s">
        <v>1495</v>
      </c>
      <c r="G1042" s="2"/>
      <c r="I1042" s="2"/>
      <c r="J1042" t="str">
        <f>VLOOKUP(A1042,UFMT_FORMAT!$A:$C,3,FALSE)</f>
        <v>Flexcube 87 Financial Notification Response 0230</v>
      </c>
      <c r="K1042" s="2" t="s">
        <v>7</v>
      </c>
      <c r="L1042" t="str">
        <f t="shared" si="32"/>
        <v>Insert into UFMT_FIELD (FORMAT_ID, FIELD_NO, F_MAC, F_KEY, F_MANDATORY, DESCRIPTION) Values ('109', '39', '0', '0', '1', 'Retrival reference number');</v>
      </c>
      <c r="M1042" t="str">
        <f t="shared" si="33"/>
        <v>Update UFMT_FIELD SET F_MAC = '0', F_KEY = '0', F_MANDATORY = '1', DESCRIPTION = 'Retrival reference number' where FORMAT_ID = '109' AND FIELD_NO = '39';</v>
      </c>
    </row>
    <row r="1043" spans="1:13" x14ac:dyDescent="0.35">
      <c r="A1043" t="s">
        <v>789</v>
      </c>
      <c r="B1043" t="s">
        <v>119</v>
      </c>
      <c r="C1043" t="s">
        <v>13</v>
      </c>
      <c r="D1043" t="s">
        <v>13</v>
      </c>
      <c r="E1043" t="s">
        <v>12</v>
      </c>
      <c r="F1043" s="2" t="s">
        <v>1498</v>
      </c>
      <c r="G1043" s="2"/>
      <c r="I1043" s="2"/>
      <c r="J1043" t="str">
        <f>VLOOKUP(A1043,UFMT_FORMAT!$A:$C,3,FALSE)</f>
        <v>Flexcube 87 Financial Notification Response 0230</v>
      </c>
      <c r="K1043" s="2" t="s">
        <v>7</v>
      </c>
      <c r="L1043" t="str">
        <f t="shared" si="32"/>
        <v>Insert into UFMT_FIELD (FORMAT_ID, FIELD_NO, F_MAC, F_KEY, F_MANDATORY, DESCRIPTION) Values ('109', '41', '0', '0', '1', 'Card acceptor treminal ID');</v>
      </c>
      <c r="M1043" t="str">
        <f t="shared" si="33"/>
        <v>Update UFMT_FIELD SET F_MAC = '0', F_KEY = '0', F_MANDATORY = '1', DESCRIPTION = 'Card acceptor treminal ID' where FORMAT_ID = '109' AND FIELD_NO = '41';</v>
      </c>
    </row>
    <row r="1044" spans="1:13" x14ac:dyDescent="0.35">
      <c r="A1044" t="s">
        <v>789</v>
      </c>
      <c r="B1044" t="s">
        <v>122</v>
      </c>
      <c r="C1044" t="s">
        <v>13</v>
      </c>
      <c r="D1044" t="s">
        <v>13</v>
      </c>
      <c r="E1044" t="s">
        <v>12</v>
      </c>
      <c r="F1044" s="2" t="s">
        <v>1499</v>
      </c>
      <c r="G1044" s="2"/>
      <c r="I1044" s="2"/>
      <c r="J1044" t="str">
        <f>VLOOKUP(A1044,UFMT_FORMAT!$A:$C,3,FALSE)</f>
        <v>Flexcube 87 Financial Notification Response 0230</v>
      </c>
      <c r="K1044" s="2" t="s">
        <v>7</v>
      </c>
      <c r="L1044" t="str">
        <f t="shared" si="32"/>
        <v>Insert into UFMT_FIELD (FORMAT_ID, FIELD_NO, F_MAC, F_KEY, F_MANDATORY, DESCRIPTION) Values ('109', '42', '0', '0', '1', 'Card acceptor ID');</v>
      </c>
      <c r="M1044" t="str">
        <f t="shared" si="33"/>
        <v>Update UFMT_FIELD SET F_MAC = '0', F_KEY = '0', F_MANDATORY = '1', DESCRIPTION = 'Card acceptor ID' where FORMAT_ID = '109' AND FIELD_NO = '42';</v>
      </c>
    </row>
    <row r="1045" spans="1:13" x14ac:dyDescent="0.35">
      <c r="A1045" t="s">
        <v>789</v>
      </c>
      <c r="B1045" t="s">
        <v>125</v>
      </c>
      <c r="C1045" t="s">
        <v>13</v>
      </c>
      <c r="D1045" t="s">
        <v>13</v>
      </c>
      <c r="E1045" t="s">
        <v>12</v>
      </c>
      <c r="F1045" s="2" t="s">
        <v>1500</v>
      </c>
      <c r="G1045" s="2"/>
      <c r="I1045" s="2"/>
      <c r="J1045" t="str">
        <f>VLOOKUP(A1045,UFMT_FORMAT!$A:$C,3,FALSE)</f>
        <v>Flexcube 87 Financial Notification Response 0230</v>
      </c>
      <c r="K1045" s="2" t="s">
        <v>7</v>
      </c>
      <c r="L1045" t="str">
        <f t="shared" si="32"/>
        <v>Insert into UFMT_FIELD (FORMAT_ID, FIELD_NO, F_MAC, F_KEY, F_MANDATORY, DESCRIPTION) Values ('109', '43', '0', '0', '1', 'Card acceptor name/location');</v>
      </c>
      <c r="M1045" t="str">
        <f t="shared" si="33"/>
        <v>Update UFMT_FIELD SET F_MAC = '0', F_KEY = '0', F_MANDATORY = '1', DESCRIPTION = 'Card acceptor name/location' where FORMAT_ID = '109' AND FIELD_NO = '43';</v>
      </c>
    </row>
    <row r="1046" spans="1:13" x14ac:dyDescent="0.35">
      <c r="A1046" t="s">
        <v>789</v>
      </c>
      <c r="B1046" t="s">
        <v>138</v>
      </c>
      <c r="C1046" t="s">
        <v>13</v>
      </c>
      <c r="D1046" t="s">
        <v>13</v>
      </c>
      <c r="E1046" t="s">
        <v>12</v>
      </c>
      <c r="F1046" s="2" t="s">
        <v>1503</v>
      </c>
      <c r="G1046" s="2"/>
      <c r="I1046" s="2"/>
      <c r="J1046" t="str">
        <f>VLOOKUP(A1046,UFMT_FORMAT!$A:$C,3,FALSE)</f>
        <v>Flexcube 87 Financial Notification Response 0230</v>
      </c>
      <c r="K1046" s="2" t="s">
        <v>7</v>
      </c>
      <c r="L1046" t="str">
        <f t="shared" si="32"/>
        <v>Insert into UFMT_FIELD (FORMAT_ID, FIELD_NO, F_MAC, F_KEY, F_MANDATORY, DESCRIPTION) Values ('109', '49', '0', '0', '1', 'Currency code, transaction');</v>
      </c>
      <c r="M1046" t="str">
        <f t="shared" si="33"/>
        <v>Update UFMT_FIELD SET F_MAC = '0', F_KEY = '0', F_MANDATORY = '1', DESCRIPTION = 'Currency code, transaction' where FORMAT_ID = '109' AND FIELD_NO = '49';</v>
      </c>
    </row>
    <row r="1047" spans="1:13" x14ac:dyDescent="0.35">
      <c r="A1047" t="s">
        <v>789</v>
      </c>
      <c r="B1047" t="s">
        <v>142</v>
      </c>
      <c r="C1047" t="s">
        <v>13</v>
      </c>
      <c r="D1047" t="s">
        <v>13</v>
      </c>
      <c r="E1047" t="s">
        <v>13</v>
      </c>
      <c r="F1047" s="2" t="s">
        <v>1558</v>
      </c>
      <c r="G1047" s="2"/>
      <c r="I1047" s="2"/>
      <c r="J1047" t="str">
        <f>VLOOKUP(A1047,UFMT_FORMAT!$A:$C,3,FALSE)</f>
        <v>Flexcube 87 Financial Notification Response 0230</v>
      </c>
      <c r="K1047" s="2" t="s">
        <v>7</v>
      </c>
      <c r="L1047" t="str">
        <f t="shared" si="32"/>
        <v>Insert into UFMT_FIELD (FORMAT_ID, FIELD_NO, F_MAC, F_KEY, F_MANDATORY, DESCRIPTION) Values ('109', '51', '0', '0', '0', 'Billing Currency Code');</v>
      </c>
      <c r="M1047" t="str">
        <f t="shared" si="33"/>
        <v>Update UFMT_FIELD SET F_MAC = '0', F_KEY = '0', F_MANDATORY = '0', DESCRIPTION = 'Billing Currency Code' where FORMAT_ID = '109' AND FIELD_NO = '51';</v>
      </c>
    </row>
    <row r="1048" spans="1:13" x14ac:dyDescent="0.35">
      <c r="A1048" t="s">
        <v>789</v>
      </c>
      <c r="B1048" t="s">
        <v>109</v>
      </c>
      <c r="C1048" t="s">
        <v>13</v>
      </c>
      <c r="D1048" t="s">
        <v>13</v>
      </c>
      <c r="E1048" t="s">
        <v>13</v>
      </c>
      <c r="F1048" s="2" t="s">
        <v>1555</v>
      </c>
      <c r="G1048" s="2"/>
      <c r="I1048" s="2"/>
      <c r="J1048" t="str">
        <f>VLOOKUP(A1048,UFMT_FORMAT!$A:$C,3,FALSE)</f>
        <v>Flexcube 87 Financial Notification Response 0230</v>
      </c>
      <c r="K1048" s="2" t="s">
        <v>7</v>
      </c>
      <c r="L1048" t="str">
        <f t="shared" si="32"/>
        <v>Insert into UFMT_FIELD (FORMAT_ID, FIELD_NO, F_MAC, F_KEY, F_MANDATORY, DESCRIPTION) Values ('109', '54', '0', '0', '0', 'Additional Amounts');</v>
      </c>
      <c r="M1048" t="str">
        <f t="shared" si="33"/>
        <v>Update UFMT_FIELD SET F_MAC = '0', F_KEY = '0', F_MANDATORY = '0', DESCRIPTION = 'Additional Amounts' where FORMAT_ID = '109' AND FIELD_NO = '54';</v>
      </c>
    </row>
    <row r="1049" spans="1:13" x14ac:dyDescent="0.35">
      <c r="A1049" t="s">
        <v>789</v>
      </c>
      <c r="B1049" t="s">
        <v>161</v>
      </c>
      <c r="C1049" t="s">
        <v>13</v>
      </c>
      <c r="D1049" t="s">
        <v>13</v>
      </c>
      <c r="E1049" t="s">
        <v>13</v>
      </c>
      <c r="F1049" s="2" t="s">
        <v>1553</v>
      </c>
      <c r="G1049" s="2"/>
      <c r="I1049" s="2"/>
      <c r="J1049" t="str">
        <f>VLOOKUP(A1049,UFMT_FORMAT!$A:$C,3,FALSE)</f>
        <v>Flexcube 87 Financial Notification Response 0230</v>
      </c>
      <c r="K1049" s="2" t="s">
        <v>7</v>
      </c>
      <c r="L1049" t="str">
        <f t="shared" si="32"/>
        <v>Insert into UFMT_FIELD (FORMAT_ID, FIELD_NO, F_MAC, F_KEY, F_MANDATORY, DESCRIPTION) Values ('109', '60', '0', '0', '0', 'Private, Acquirer ID');</v>
      </c>
      <c r="M1049" t="str">
        <f t="shared" si="33"/>
        <v>Update UFMT_FIELD SET F_MAC = '0', F_KEY = '0', F_MANDATORY = '0', DESCRIPTION = 'Private, Acquirer ID' where FORMAT_ID = '109' AND FIELD_NO = '60';</v>
      </c>
    </row>
    <row r="1050" spans="1:13" x14ac:dyDescent="0.35">
      <c r="A1050" t="s">
        <v>789</v>
      </c>
      <c r="B1050" t="s">
        <v>270</v>
      </c>
      <c r="C1050" t="s">
        <v>13</v>
      </c>
      <c r="D1050" t="s">
        <v>13</v>
      </c>
      <c r="E1050" t="s">
        <v>13</v>
      </c>
      <c r="F1050" s="2" t="s">
        <v>1559</v>
      </c>
      <c r="G1050" s="2"/>
      <c r="I1050" s="2"/>
      <c r="J1050" t="str">
        <f>VLOOKUP(A1050,UFMT_FORMAT!$A:$C,3,FALSE)</f>
        <v>Flexcube 87 Financial Notification Response 0230</v>
      </c>
      <c r="K1050" s="2" t="s">
        <v>7</v>
      </c>
      <c r="L1050" t="str">
        <f t="shared" si="32"/>
        <v>Insert into UFMT_FIELD (FORMAT_ID, FIELD_NO, F_MAC, F_KEY, F_MANDATORY, DESCRIPTION) Values ('109', '102', '0', '0', '0', 'Account Identification 1');</v>
      </c>
      <c r="M1050" t="str">
        <f t="shared" si="33"/>
        <v>Update UFMT_FIELD SET F_MAC = '0', F_KEY = '0', F_MANDATORY = '0', DESCRIPTION = 'Account Identification 1' where FORMAT_ID = '109' AND FIELD_NO = '102';</v>
      </c>
    </row>
    <row r="1051" spans="1:13" x14ac:dyDescent="0.35">
      <c r="A1051" t="s">
        <v>789</v>
      </c>
      <c r="B1051" t="s">
        <v>778</v>
      </c>
      <c r="C1051" t="s">
        <v>13</v>
      </c>
      <c r="D1051" t="s">
        <v>13</v>
      </c>
      <c r="E1051" t="s">
        <v>13</v>
      </c>
      <c r="F1051" s="2" t="s">
        <v>1560</v>
      </c>
      <c r="G1051" s="2"/>
      <c r="I1051" s="2"/>
      <c r="J1051" t="str">
        <f>VLOOKUP(A1051,UFMT_FORMAT!$A:$C,3,FALSE)</f>
        <v>Flexcube 87 Financial Notification Response 0230</v>
      </c>
      <c r="K1051" s="2" t="s">
        <v>7</v>
      </c>
      <c r="L1051" t="str">
        <f t="shared" si="32"/>
        <v>Insert into UFMT_FIELD (FORMAT_ID, FIELD_NO, F_MAC, F_KEY, F_MANDATORY, DESCRIPTION) Values ('109', '103', '0', '0', '0', 'Account Identification 2');</v>
      </c>
      <c r="M1051" t="str">
        <f t="shared" si="33"/>
        <v>Update UFMT_FIELD SET F_MAC = '0', F_KEY = '0', F_MANDATORY = '0', DESCRIPTION = 'Account Identification 2' where FORMAT_ID = '109' AND FIELD_NO = '103';</v>
      </c>
    </row>
    <row r="1052" spans="1:13" x14ac:dyDescent="0.35">
      <c r="A1052" t="s">
        <v>789</v>
      </c>
      <c r="B1052" t="s">
        <v>815</v>
      </c>
      <c r="C1052" t="s">
        <v>13</v>
      </c>
      <c r="D1052" t="s">
        <v>13</v>
      </c>
      <c r="E1052" t="s">
        <v>13</v>
      </c>
      <c r="F1052" s="2" t="s">
        <v>1561</v>
      </c>
      <c r="G1052" s="2"/>
      <c r="I1052" s="2"/>
      <c r="J1052" t="str">
        <f>VLOOKUP(A1052,UFMT_FORMAT!$A:$C,3,FALSE)</f>
        <v>Flexcube 87 Financial Notification Response 0230</v>
      </c>
      <c r="K1052" s="2" t="s">
        <v>7</v>
      </c>
      <c r="L1052" t="str">
        <f t="shared" si="32"/>
        <v>Insert into UFMT_FIELD (FORMAT_ID, FIELD_NO, F_MAC, F_KEY, F_MANDATORY, DESCRIPTION) Values ('109', '127', '0', '0', '0', 'Mini Statement');</v>
      </c>
      <c r="M1052" t="str">
        <f t="shared" si="33"/>
        <v>Update UFMT_FIELD SET F_MAC = '0', F_KEY = '0', F_MANDATORY = '0', DESCRIPTION = 'Mini Statement' where FORMAT_ID = '109' AND FIELD_NO = '127';</v>
      </c>
    </row>
    <row r="1053" spans="1:13" x14ac:dyDescent="0.35">
      <c r="A1053" t="s">
        <v>237</v>
      </c>
      <c r="B1053" t="s">
        <v>15</v>
      </c>
      <c r="C1053" t="s">
        <v>13</v>
      </c>
      <c r="D1053" t="s">
        <v>12</v>
      </c>
      <c r="E1053" t="s">
        <v>12</v>
      </c>
      <c r="F1053" s="2" t="s">
        <v>1484</v>
      </c>
      <c r="G1053" s="2"/>
      <c r="I1053" s="2"/>
      <c r="J1053" t="str">
        <f>VLOOKUP(A1053,UFMT_FORMAT!$A:$C,3,FALSE)</f>
        <v>Flexcube 87 Message Notification Reversal 0420</v>
      </c>
      <c r="K1053" s="2" t="s">
        <v>7</v>
      </c>
      <c r="L1053" t="str">
        <f t="shared" si="32"/>
        <v>Insert into UFMT_FIELD (FORMAT_ID, FIELD_NO, F_MAC, F_KEY, F_MANDATORY, DESCRIPTION) Values ('110', '2', '0', '1', '1', 'PAN');</v>
      </c>
      <c r="M1053" t="str">
        <f t="shared" si="33"/>
        <v>Update UFMT_FIELD SET F_MAC = '0', F_KEY = '1', F_MANDATORY = '1', DESCRIPTION = 'PAN' where FORMAT_ID = '110' AND FIELD_NO = '2';</v>
      </c>
    </row>
    <row r="1054" spans="1:13" x14ac:dyDescent="0.35">
      <c r="A1054" t="s">
        <v>237</v>
      </c>
      <c r="B1054" t="s">
        <v>17</v>
      </c>
      <c r="C1054" t="s">
        <v>13</v>
      </c>
      <c r="D1054" t="s">
        <v>13</v>
      </c>
      <c r="E1054" t="s">
        <v>12</v>
      </c>
      <c r="F1054" s="2" t="s">
        <v>1485</v>
      </c>
      <c r="G1054" s="2"/>
      <c r="I1054" s="2"/>
      <c r="J1054" t="str">
        <f>VLOOKUP(A1054,UFMT_FORMAT!$A:$C,3,FALSE)</f>
        <v>Flexcube 87 Message Notification Reversal 0420</v>
      </c>
      <c r="K1054" s="2" t="s">
        <v>7</v>
      </c>
      <c r="L1054" t="str">
        <f t="shared" si="32"/>
        <v>Insert into UFMT_FIELD (FORMAT_ID, FIELD_NO, F_MAC, F_KEY, F_MANDATORY, DESCRIPTION) Values ('110', '3', '0', '0', '1', 'Processing Code');</v>
      </c>
      <c r="M1054" t="str">
        <f t="shared" si="33"/>
        <v>Update UFMT_FIELD SET F_MAC = '0', F_KEY = '0', F_MANDATORY = '1', DESCRIPTION = 'Processing Code' where FORMAT_ID = '110' AND FIELD_NO = '3';</v>
      </c>
    </row>
    <row r="1055" spans="1:13" x14ac:dyDescent="0.35">
      <c r="A1055" t="s">
        <v>237</v>
      </c>
      <c r="B1055" t="s">
        <v>20</v>
      </c>
      <c r="C1055" t="s">
        <v>13</v>
      </c>
      <c r="D1055" t="s">
        <v>13</v>
      </c>
      <c r="E1055" t="s">
        <v>12</v>
      </c>
      <c r="F1055" s="2" t="s">
        <v>1486</v>
      </c>
      <c r="G1055" s="2"/>
      <c r="I1055" s="2"/>
      <c r="J1055" t="str">
        <f>VLOOKUP(A1055,UFMT_FORMAT!$A:$C,3,FALSE)</f>
        <v>Flexcube 87 Message Notification Reversal 0420</v>
      </c>
      <c r="K1055" s="2" t="s">
        <v>7</v>
      </c>
      <c r="L1055" t="str">
        <f t="shared" si="32"/>
        <v>Insert into UFMT_FIELD (FORMAT_ID, FIELD_NO, F_MAC, F_KEY, F_MANDATORY, DESCRIPTION) Values ('110', '4', '0', '0', '1', 'Request Amount');</v>
      </c>
      <c r="M1055" t="str">
        <f t="shared" si="33"/>
        <v>Update UFMT_FIELD SET F_MAC = '0', F_KEY = '0', F_MANDATORY = '1', DESCRIPTION = 'Request Amount' where FORMAT_ID = '110' AND FIELD_NO = '4';</v>
      </c>
    </row>
    <row r="1056" spans="1:13" x14ac:dyDescent="0.35">
      <c r="A1056" t="s">
        <v>237</v>
      </c>
      <c r="B1056" t="s">
        <v>29</v>
      </c>
      <c r="C1056" t="s">
        <v>13</v>
      </c>
      <c r="D1056" t="s">
        <v>12</v>
      </c>
      <c r="E1056" t="s">
        <v>12</v>
      </c>
      <c r="F1056" s="2" t="s">
        <v>1544</v>
      </c>
      <c r="G1056" s="2"/>
      <c r="I1056" s="2"/>
      <c r="J1056" t="str">
        <f>VLOOKUP(A1056,UFMT_FORMAT!$A:$C,3,FALSE)</f>
        <v>Flexcube 87 Message Notification Reversal 0420</v>
      </c>
      <c r="K1056" s="2" t="s">
        <v>7</v>
      </c>
      <c r="L1056" t="str">
        <f t="shared" si="32"/>
        <v>Insert into UFMT_FIELD (FORMAT_ID, FIELD_NO, F_MAC, F_KEY, F_MANDATORY, DESCRIPTION) Values ('110', '7', '0', '1', '1', 'Transaction Date Time');</v>
      </c>
      <c r="M1056" t="str">
        <f t="shared" si="33"/>
        <v>Update UFMT_FIELD SET F_MAC = '0', F_KEY = '1', F_MANDATORY = '1', DESCRIPTION = 'Transaction Date Time' where FORMAT_ID = '110' AND FIELD_NO = '7';</v>
      </c>
    </row>
    <row r="1057" spans="1:13" x14ac:dyDescent="0.35">
      <c r="A1057" t="s">
        <v>237</v>
      </c>
      <c r="B1057" t="s">
        <v>40</v>
      </c>
      <c r="C1057" t="s">
        <v>13</v>
      </c>
      <c r="D1057" t="s">
        <v>12</v>
      </c>
      <c r="E1057" t="s">
        <v>12</v>
      </c>
      <c r="F1057" s="2" t="s">
        <v>1489</v>
      </c>
      <c r="G1057" s="2"/>
      <c r="I1057" s="2"/>
      <c r="J1057" t="str">
        <f>VLOOKUP(A1057,UFMT_FORMAT!$A:$C,3,FALSE)</f>
        <v>Flexcube 87 Message Notification Reversal 0420</v>
      </c>
      <c r="K1057" s="2" t="s">
        <v>7</v>
      </c>
      <c r="L1057" t="str">
        <f t="shared" si="32"/>
        <v>Insert into UFMT_FIELD (FORMAT_ID, FIELD_NO, F_MAC, F_KEY, F_MANDATORY, DESCRIPTION) Values ('110', '11', '0', '1', '1', 'System Trace Audit Number');</v>
      </c>
      <c r="M1057" t="str">
        <f t="shared" si="33"/>
        <v>Update UFMT_FIELD SET F_MAC = '0', F_KEY = '1', F_MANDATORY = '1', DESCRIPTION = 'System Trace Audit Number' where FORMAT_ID = '110' AND FIELD_NO = '11';</v>
      </c>
    </row>
    <row r="1058" spans="1:13" x14ac:dyDescent="0.35">
      <c r="A1058" t="s">
        <v>237</v>
      </c>
      <c r="B1058" t="s">
        <v>42</v>
      </c>
      <c r="C1058" t="s">
        <v>13</v>
      </c>
      <c r="D1058" t="s">
        <v>13</v>
      </c>
      <c r="E1058" t="s">
        <v>12</v>
      </c>
      <c r="F1058" s="2" t="s">
        <v>1545</v>
      </c>
      <c r="G1058" s="2"/>
      <c r="I1058" s="2"/>
      <c r="J1058" t="str">
        <f>VLOOKUP(A1058,UFMT_FORMAT!$A:$C,3,FALSE)</f>
        <v>Flexcube 87 Message Notification Reversal 0420</v>
      </c>
      <c r="K1058" s="2" t="s">
        <v>7</v>
      </c>
      <c r="L1058" t="str">
        <f t="shared" si="32"/>
        <v>Insert into UFMT_FIELD (FORMAT_ID, FIELD_NO, F_MAC, F_KEY, F_MANDATORY, DESCRIPTION) Values ('110', '12', '0', '0', '1', 'Time , local transaction');</v>
      </c>
      <c r="M1058" t="str">
        <f t="shared" si="33"/>
        <v>Update UFMT_FIELD SET F_MAC = '0', F_KEY = '0', F_MANDATORY = '1', DESCRIPTION = 'Time , local transaction' where FORMAT_ID = '110' AND FIELD_NO = '12';</v>
      </c>
    </row>
    <row r="1059" spans="1:13" x14ac:dyDescent="0.35">
      <c r="A1059" t="s">
        <v>237</v>
      </c>
      <c r="B1059" t="s">
        <v>44</v>
      </c>
      <c r="C1059" t="s">
        <v>13</v>
      </c>
      <c r="D1059" t="s">
        <v>13</v>
      </c>
      <c r="E1059" t="s">
        <v>12</v>
      </c>
      <c r="F1059" s="2" t="s">
        <v>1546</v>
      </c>
      <c r="G1059" s="2"/>
      <c r="I1059" s="2"/>
      <c r="J1059" t="str">
        <f>VLOOKUP(A1059,UFMT_FORMAT!$A:$C,3,FALSE)</f>
        <v>Flexcube 87 Message Notification Reversal 0420</v>
      </c>
      <c r="K1059" s="2" t="s">
        <v>7</v>
      </c>
      <c r="L1059" t="str">
        <f t="shared" si="32"/>
        <v>Insert into UFMT_FIELD (FORMAT_ID, FIELD_NO, F_MAC, F_KEY, F_MANDATORY, DESCRIPTION) Values ('110', '13', '0', '0', '1', 'Date , local transaction');</v>
      </c>
      <c r="M1059" t="str">
        <f t="shared" si="33"/>
        <v>Update UFMT_FIELD SET F_MAC = '0', F_KEY = '0', F_MANDATORY = '1', DESCRIPTION = 'Date , local transaction' where FORMAT_ID = '110' AND FIELD_NO = '13';</v>
      </c>
    </row>
    <row r="1060" spans="1:13" x14ac:dyDescent="0.35">
      <c r="A1060" t="s">
        <v>237</v>
      </c>
      <c r="B1060" t="s">
        <v>50</v>
      </c>
      <c r="C1060" t="s">
        <v>13</v>
      </c>
      <c r="D1060" t="s">
        <v>13</v>
      </c>
      <c r="E1060" t="s">
        <v>12</v>
      </c>
      <c r="F1060" s="2" t="s">
        <v>1547</v>
      </c>
      <c r="G1060" s="2"/>
      <c r="I1060" s="2"/>
      <c r="J1060" t="str">
        <f>VLOOKUP(A1060,UFMT_FORMAT!$A:$C,3,FALSE)</f>
        <v>Flexcube 87 Message Notification Reversal 0420</v>
      </c>
      <c r="K1060" s="2" t="s">
        <v>7</v>
      </c>
      <c r="L1060" t="str">
        <f t="shared" si="32"/>
        <v>Insert into UFMT_FIELD (FORMAT_ID, FIELD_NO, F_MAC, F_KEY, F_MANDATORY, DESCRIPTION) Values ('110', '15', '0', '0', '1', 'Date, Settlement');</v>
      </c>
      <c r="M1060" t="str">
        <f t="shared" si="33"/>
        <v>Update UFMT_FIELD SET F_MAC = '0', F_KEY = '0', F_MANDATORY = '1', DESCRIPTION = 'Date, Settlement' where FORMAT_ID = '110' AND FIELD_NO = '15';</v>
      </c>
    </row>
    <row r="1061" spans="1:13" x14ac:dyDescent="0.35">
      <c r="A1061" t="s">
        <v>237</v>
      </c>
      <c r="B1061" t="s">
        <v>56</v>
      </c>
      <c r="C1061" t="s">
        <v>13</v>
      </c>
      <c r="D1061" t="s">
        <v>13</v>
      </c>
      <c r="E1061" t="s">
        <v>12</v>
      </c>
      <c r="F1061" s="2" t="s">
        <v>1548</v>
      </c>
      <c r="G1061" s="2"/>
      <c r="I1061" s="2"/>
      <c r="J1061" t="str">
        <f>VLOOKUP(A1061,UFMT_FORMAT!$A:$C,3,FALSE)</f>
        <v>Flexcube 87 Message Notification Reversal 0420</v>
      </c>
      <c r="K1061" s="2" t="s">
        <v>7</v>
      </c>
      <c r="L1061" t="str">
        <f t="shared" si="32"/>
        <v>Insert into UFMT_FIELD (FORMAT_ID, FIELD_NO, F_MAC, F_KEY, F_MANDATORY, DESCRIPTION) Values ('110', '17', '0', '0', '1', 'Date, Capture');</v>
      </c>
      <c r="M1061" t="str">
        <f t="shared" si="33"/>
        <v>Update UFMT_FIELD SET F_MAC = '0', F_KEY = '0', F_MANDATORY = '1', DESCRIPTION = 'Date, Capture' where FORMAT_ID = '110' AND FIELD_NO = '17';</v>
      </c>
    </row>
    <row r="1062" spans="1:13" x14ac:dyDescent="0.35">
      <c r="A1062" t="s">
        <v>237</v>
      </c>
      <c r="B1062" t="s">
        <v>59</v>
      </c>
      <c r="C1062" t="s">
        <v>13</v>
      </c>
      <c r="D1062" t="s">
        <v>13</v>
      </c>
      <c r="E1062" t="s">
        <v>12</v>
      </c>
      <c r="F1062" s="2" t="s">
        <v>1549</v>
      </c>
      <c r="G1062" s="2"/>
      <c r="I1062" s="2"/>
      <c r="J1062" t="str">
        <f>VLOOKUP(A1062,UFMT_FORMAT!$A:$C,3,FALSE)</f>
        <v>Flexcube 87 Message Notification Reversal 0420</v>
      </c>
      <c r="K1062" s="2" t="s">
        <v>7</v>
      </c>
      <c r="L1062" t="str">
        <f t="shared" si="32"/>
        <v>Insert into UFMT_FIELD (FORMAT_ID, FIELD_NO, F_MAC, F_KEY, F_MANDATORY, DESCRIPTION) Values ('110', '18', '0', '0', '1', 'MCC');</v>
      </c>
      <c r="M1062" t="str">
        <f t="shared" si="33"/>
        <v>Update UFMT_FIELD SET F_MAC = '0', F_KEY = '0', F_MANDATORY = '1', DESCRIPTION = 'MCC' where FORMAT_ID = '110' AND FIELD_NO = '18';</v>
      </c>
    </row>
    <row r="1063" spans="1:13" x14ac:dyDescent="0.35">
      <c r="A1063" t="s">
        <v>237</v>
      </c>
      <c r="B1063" t="s">
        <v>72</v>
      </c>
      <c r="C1063" t="s">
        <v>13</v>
      </c>
      <c r="D1063" t="s">
        <v>13</v>
      </c>
      <c r="E1063" t="s">
        <v>12</v>
      </c>
      <c r="F1063" s="2" t="s">
        <v>1550</v>
      </c>
      <c r="G1063" s="2"/>
      <c r="I1063" s="2"/>
      <c r="J1063" t="str">
        <f>VLOOKUP(A1063,UFMT_FORMAT!$A:$C,3,FALSE)</f>
        <v>Flexcube 87 Message Notification Reversal 0420</v>
      </c>
      <c r="K1063" s="2" t="s">
        <v>7</v>
      </c>
      <c r="L1063" t="str">
        <f t="shared" si="32"/>
        <v>Insert into UFMT_FIELD (FORMAT_ID, FIELD_NO, F_MAC, F_KEY, F_MANDATORY, DESCRIPTION) Values ('110', '25', '0', '0', '1', 'POS Condition Code');</v>
      </c>
      <c r="M1063" t="str">
        <f t="shared" si="33"/>
        <v>Update UFMT_FIELD SET F_MAC = '0', F_KEY = '0', F_MANDATORY = '1', DESCRIPTION = 'POS Condition Code' where FORMAT_ID = '110' AND FIELD_NO = '25';</v>
      </c>
    </row>
    <row r="1064" spans="1:13" x14ac:dyDescent="0.35">
      <c r="A1064" t="s">
        <v>237</v>
      </c>
      <c r="B1064" t="s">
        <v>88</v>
      </c>
      <c r="C1064" t="s">
        <v>13</v>
      </c>
      <c r="D1064" t="s">
        <v>13</v>
      </c>
      <c r="E1064" t="s">
        <v>13</v>
      </c>
      <c r="F1064" s="2" t="s">
        <v>1551</v>
      </c>
      <c r="G1064" s="2"/>
      <c r="I1064" s="2"/>
      <c r="J1064" t="str">
        <f>VLOOKUP(A1064,UFMT_FORMAT!$A:$C,3,FALSE)</f>
        <v>Flexcube 87 Message Notification Reversal 0420</v>
      </c>
      <c r="K1064" s="2" t="s">
        <v>7</v>
      </c>
      <c r="L1064" t="str">
        <f t="shared" si="32"/>
        <v>Insert into UFMT_FIELD (FORMAT_ID, FIELD_NO, F_MAC, F_KEY, F_MANDATORY, DESCRIPTION) Values ('110', '28', '0', '0', '0', 'Transaction Fee');</v>
      </c>
      <c r="M1064" t="str">
        <f t="shared" si="33"/>
        <v>Update UFMT_FIELD SET F_MAC = '0', F_KEY = '0', F_MANDATORY = '0', DESCRIPTION = 'Transaction Fee' where FORMAT_ID = '110' AND FIELD_NO = '28';</v>
      </c>
    </row>
    <row r="1065" spans="1:13" x14ac:dyDescent="0.35">
      <c r="A1065" t="s">
        <v>237</v>
      </c>
      <c r="B1065" t="s">
        <v>98</v>
      </c>
      <c r="C1065" t="s">
        <v>13</v>
      </c>
      <c r="D1065" t="s">
        <v>13</v>
      </c>
      <c r="E1065" t="s">
        <v>12</v>
      </c>
      <c r="F1065" s="2" t="s">
        <v>1492</v>
      </c>
      <c r="G1065" s="2"/>
      <c r="I1065" s="2"/>
      <c r="J1065" t="str">
        <f>VLOOKUP(A1065,UFMT_FORMAT!$A:$C,3,FALSE)</f>
        <v>Flexcube 87 Message Notification Reversal 0420</v>
      </c>
      <c r="K1065" s="2" t="s">
        <v>7</v>
      </c>
      <c r="L1065" t="str">
        <f t="shared" si="32"/>
        <v>Insert into UFMT_FIELD (FORMAT_ID, FIELD_NO, F_MAC, F_KEY, F_MANDATORY, DESCRIPTION) Values ('110', '32', '0', '0', '1', 'Acquirer institution ID');</v>
      </c>
      <c r="M1065" t="str">
        <f t="shared" si="33"/>
        <v>Update UFMT_FIELD SET F_MAC = '0', F_KEY = '0', F_MANDATORY = '1', DESCRIPTION = 'Acquirer institution ID' where FORMAT_ID = '110' AND FIELD_NO = '32';</v>
      </c>
    </row>
    <row r="1066" spans="1:13" x14ac:dyDescent="0.35">
      <c r="A1066" t="s">
        <v>237</v>
      </c>
      <c r="B1066" t="s">
        <v>99</v>
      </c>
      <c r="C1066" t="s">
        <v>13</v>
      </c>
      <c r="D1066" t="s">
        <v>13</v>
      </c>
      <c r="E1066" t="s">
        <v>12</v>
      </c>
      <c r="F1066" s="2" t="s">
        <v>1495</v>
      </c>
      <c r="G1066" s="2"/>
      <c r="I1066" s="2"/>
      <c r="J1066" t="str">
        <f>VLOOKUP(A1066,UFMT_FORMAT!$A:$C,3,FALSE)</f>
        <v>Flexcube 87 Message Notification Reversal 0420</v>
      </c>
      <c r="K1066" s="2" t="s">
        <v>7</v>
      </c>
      <c r="L1066" t="str">
        <f t="shared" si="32"/>
        <v>Insert into UFMT_FIELD (FORMAT_ID, FIELD_NO, F_MAC, F_KEY, F_MANDATORY, DESCRIPTION) Values ('110', '37', '0', '0', '1', 'Retrival reference number');</v>
      </c>
      <c r="M1066" t="str">
        <f t="shared" si="33"/>
        <v>Update UFMT_FIELD SET F_MAC = '0', F_KEY = '0', F_MANDATORY = '1', DESCRIPTION = 'Retrival reference number' where FORMAT_ID = '110' AND FIELD_NO = '37';</v>
      </c>
    </row>
    <row r="1067" spans="1:13" x14ac:dyDescent="0.35">
      <c r="A1067" t="s">
        <v>237</v>
      </c>
      <c r="B1067" t="s">
        <v>119</v>
      </c>
      <c r="C1067" t="s">
        <v>13</v>
      </c>
      <c r="D1067" t="s">
        <v>13</v>
      </c>
      <c r="E1067" t="s">
        <v>12</v>
      </c>
      <c r="F1067" s="2" t="s">
        <v>1498</v>
      </c>
      <c r="G1067" s="2"/>
      <c r="I1067" s="2"/>
      <c r="J1067" t="str">
        <f>VLOOKUP(A1067,UFMT_FORMAT!$A:$C,3,FALSE)</f>
        <v>Flexcube 87 Message Notification Reversal 0420</v>
      </c>
      <c r="K1067" s="2" t="s">
        <v>7</v>
      </c>
      <c r="L1067" t="str">
        <f t="shared" si="32"/>
        <v>Insert into UFMT_FIELD (FORMAT_ID, FIELD_NO, F_MAC, F_KEY, F_MANDATORY, DESCRIPTION) Values ('110', '41', '0', '0', '1', 'Card acceptor treminal ID');</v>
      </c>
      <c r="M1067" t="str">
        <f t="shared" si="33"/>
        <v>Update UFMT_FIELD SET F_MAC = '0', F_KEY = '0', F_MANDATORY = '1', DESCRIPTION = 'Card acceptor treminal ID' where FORMAT_ID = '110' AND FIELD_NO = '41';</v>
      </c>
    </row>
    <row r="1068" spans="1:13" x14ac:dyDescent="0.35">
      <c r="A1068" t="s">
        <v>237</v>
      </c>
      <c r="B1068" t="s">
        <v>122</v>
      </c>
      <c r="C1068" t="s">
        <v>13</v>
      </c>
      <c r="D1068" t="s">
        <v>13</v>
      </c>
      <c r="E1068" t="s">
        <v>12</v>
      </c>
      <c r="F1068" s="2" t="s">
        <v>1499</v>
      </c>
      <c r="G1068" s="2"/>
      <c r="I1068" s="2"/>
      <c r="J1068" t="str">
        <f>VLOOKUP(A1068,UFMT_FORMAT!$A:$C,3,FALSE)</f>
        <v>Flexcube 87 Message Notification Reversal 0420</v>
      </c>
      <c r="K1068" s="2" t="s">
        <v>7</v>
      </c>
      <c r="L1068" t="str">
        <f t="shared" si="32"/>
        <v>Insert into UFMT_FIELD (FORMAT_ID, FIELD_NO, F_MAC, F_KEY, F_MANDATORY, DESCRIPTION) Values ('110', '42', '0', '0', '1', 'Card acceptor ID');</v>
      </c>
      <c r="M1068" t="str">
        <f t="shared" si="33"/>
        <v>Update UFMT_FIELD SET F_MAC = '0', F_KEY = '0', F_MANDATORY = '1', DESCRIPTION = 'Card acceptor ID' where FORMAT_ID = '110' AND FIELD_NO = '42';</v>
      </c>
    </row>
    <row r="1069" spans="1:13" x14ac:dyDescent="0.35">
      <c r="A1069" t="s">
        <v>237</v>
      </c>
      <c r="B1069" t="s">
        <v>138</v>
      </c>
      <c r="C1069" t="s">
        <v>13</v>
      </c>
      <c r="D1069" t="s">
        <v>13</v>
      </c>
      <c r="E1069" t="s">
        <v>12</v>
      </c>
      <c r="F1069" s="2" t="s">
        <v>1503</v>
      </c>
      <c r="G1069" s="2"/>
      <c r="I1069" s="2"/>
      <c r="J1069" t="str">
        <f>VLOOKUP(A1069,UFMT_FORMAT!$A:$C,3,FALSE)</f>
        <v>Flexcube 87 Message Notification Reversal 0420</v>
      </c>
      <c r="K1069" s="2" t="s">
        <v>7</v>
      </c>
      <c r="L1069" t="str">
        <f t="shared" si="32"/>
        <v>Insert into UFMT_FIELD (FORMAT_ID, FIELD_NO, F_MAC, F_KEY, F_MANDATORY, DESCRIPTION) Values ('110', '49', '0', '0', '1', 'Currency code, transaction');</v>
      </c>
      <c r="M1069" t="str">
        <f t="shared" si="33"/>
        <v>Update UFMT_FIELD SET F_MAC = '0', F_KEY = '0', F_MANDATORY = '1', DESCRIPTION = 'Currency code, transaction' where FORMAT_ID = '110' AND FIELD_NO = '49';</v>
      </c>
    </row>
    <row r="1070" spans="1:13" x14ac:dyDescent="0.35">
      <c r="A1070" t="s">
        <v>237</v>
      </c>
      <c r="B1070" t="s">
        <v>161</v>
      </c>
      <c r="C1070" t="s">
        <v>13</v>
      </c>
      <c r="D1070" t="s">
        <v>13</v>
      </c>
      <c r="E1070" t="s">
        <v>13</v>
      </c>
      <c r="F1070" s="2" t="s">
        <v>1553</v>
      </c>
      <c r="G1070" s="2"/>
      <c r="I1070" s="2"/>
      <c r="J1070" t="str">
        <f>VLOOKUP(A1070,UFMT_FORMAT!$A:$C,3,FALSE)</f>
        <v>Flexcube 87 Message Notification Reversal 0420</v>
      </c>
      <c r="K1070" s="2" t="s">
        <v>7</v>
      </c>
      <c r="L1070" t="str">
        <f t="shared" si="32"/>
        <v>Insert into UFMT_FIELD (FORMAT_ID, FIELD_NO, F_MAC, F_KEY, F_MANDATORY, DESCRIPTION) Values ('110', '60', '0', '0', '0', 'Private, Acquirer ID');</v>
      </c>
      <c r="M1070" t="str">
        <f t="shared" si="33"/>
        <v>Update UFMT_FIELD SET F_MAC = '0', F_KEY = '0', F_MANDATORY = '0', DESCRIPTION = 'Private, Acquirer ID' where FORMAT_ID = '110' AND FIELD_NO = '60';</v>
      </c>
    </row>
    <row r="1071" spans="1:13" x14ac:dyDescent="0.35">
      <c r="A1071" t="s">
        <v>237</v>
      </c>
      <c r="B1071" t="s">
        <v>233</v>
      </c>
      <c r="C1071" t="s">
        <v>13</v>
      </c>
      <c r="D1071" t="s">
        <v>13</v>
      </c>
      <c r="E1071" t="s">
        <v>12</v>
      </c>
      <c r="F1071" s="2" t="s">
        <v>1556</v>
      </c>
      <c r="G1071" s="2"/>
      <c r="I1071" s="2"/>
      <c r="J1071" t="str">
        <f>VLOOKUP(A1071,UFMT_FORMAT!$A:$C,3,FALSE)</f>
        <v>Flexcube 87 Message Notification Reversal 0420</v>
      </c>
      <c r="K1071" s="2" t="s">
        <v>7</v>
      </c>
      <c r="L1071" t="str">
        <f t="shared" si="32"/>
        <v>Insert into UFMT_FIELD (FORMAT_ID, FIELD_NO, F_MAC, F_KEY, F_MANDATORY, DESCRIPTION) Values ('110', '90', '0', '0', '1', 'Original data elements');</v>
      </c>
      <c r="M1071" t="str">
        <f t="shared" si="33"/>
        <v>Update UFMT_FIELD SET F_MAC = '0', F_KEY = '0', F_MANDATORY = '1', DESCRIPTION = 'Original data elements' where FORMAT_ID = '110' AND FIELD_NO = '90';</v>
      </c>
    </row>
    <row r="1072" spans="1:13" x14ac:dyDescent="0.35">
      <c r="A1072" t="s">
        <v>63</v>
      </c>
      <c r="B1072" t="s">
        <v>15</v>
      </c>
      <c r="C1072" t="s">
        <v>13</v>
      </c>
      <c r="D1072" t="s">
        <v>12</v>
      </c>
      <c r="E1072" t="s">
        <v>12</v>
      </c>
      <c r="F1072" s="2" t="s">
        <v>1484</v>
      </c>
      <c r="G1072" s="2"/>
      <c r="I1072" s="2"/>
      <c r="J1072" t="str">
        <f>VLOOKUP(A1072,UFMT_FORMAT!$A:$C,3,FALSE)</f>
        <v>CBS ISO 8583-87 CTZ Financial Request 200</v>
      </c>
      <c r="K1072" s="2" t="s">
        <v>7</v>
      </c>
      <c r="L1072" t="str">
        <f t="shared" si="32"/>
        <v>Insert into UFMT_FIELD (FORMAT_ID, FIELD_NO, F_MAC, F_KEY, F_MANDATORY, DESCRIPTION) Values ('200', '2', '0', '1', '1', 'PAN');</v>
      </c>
      <c r="M1072" t="str">
        <f t="shared" si="33"/>
        <v>Update UFMT_FIELD SET F_MAC = '0', F_KEY = '1', F_MANDATORY = '1', DESCRIPTION = 'PAN' where FORMAT_ID = '200' AND FIELD_NO = '2';</v>
      </c>
    </row>
    <row r="1073" spans="1:13" x14ac:dyDescent="0.35">
      <c r="A1073" t="s">
        <v>63</v>
      </c>
      <c r="B1073" t="s">
        <v>17</v>
      </c>
      <c r="C1073" t="s">
        <v>13</v>
      </c>
      <c r="D1073" t="s">
        <v>13</v>
      </c>
      <c r="E1073" t="s">
        <v>12</v>
      </c>
      <c r="F1073" s="2" t="s">
        <v>1485</v>
      </c>
      <c r="G1073" s="2"/>
      <c r="I1073" s="2"/>
      <c r="J1073" t="str">
        <f>VLOOKUP(A1073,UFMT_FORMAT!$A:$C,3,FALSE)</f>
        <v>CBS ISO 8583-87 CTZ Financial Request 200</v>
      </c>
      <c r="K1073" s="2" t="s">
        <v>7</v>
      </c>
      <c r="L1073" t="str">
        <f t="shared" si="32"/>
        <v>Insert into UFMT_FIELD (FORMAT_ID, FIELD_NO, F_MAC, F_KEY, F_MANDATORY, DESCRIPTION) Values ('200', '3', '0', '0', '1', 'Processing Code');</v>
      </c>
      <c r="M1073" t="str">
        <f t="shared" si="33"/>
        <v>Update UFMT_FIELD SET F_MAC = '0', F_KEY = '0', F_MANDATORY = '1', DESCRIPTION = 'Processing Code' where FORMAT_ID = '200' AND FIELD_NO = '3';</v>
      </c>
    </row>
    <row r="1074" spans="1:13" x14ac:dyDescent="0.35">
      <c r="A1074" t="s">
        <v>63</v>
      </c>
      <c r="B1074" t="s">
        <v>20</v>
      </c>
      <c r="C1074" t="s">
        <v>13</v>
      </c>
      <c r="D1074" t="s">
        <v>13</v>
      </c>
      <c r="E1074" t="s">
        <v>12</v>
      </c>
      <c r="F1074" s="2" t="s">
        <v>1486</v>
      </c>
      <c r="G1074" s="2"/>
      <c r="I1074" s="2"/>
      <c r="J1074" t="str">
        <f>VLOOKUP(A1074,UFMT_FORMAT!$A:$C,3,FALSE)</f>
        <v>CBS ISO 8583-87 CTZ Financial Request 200</v>
      </c>
      <c r="K1074" s="2" t="s">
        <v>7</v>
      </c>
      <c r="L1074" t="str">
        <f t="shared" si="32"/>
        <v>Insert into UFMT_FIELD (FORMAT_ID, FIELD_NO, F_MAC, F_KEY, F_MANDATORY, DESCRIPTION) Values ('200', '4', '0', '0', '1', 'Request Amount');</v>
      </c>
      <c r="M1074" t="str">
        <f t="shared" si="33"/>
        <v>Update UFMT_FIELD SET F_MAC = '0', F_KEY = '0', F_MANDATORY = '1', DESCRIPTION = 'Request Amount' where FORMAT_ID = '200' AND FIELD_NO = '4';</v>
      </c>
    </row>
    <row r="1075" spans="1:13" x14ac:dyDescent="0.35">
      <c r="A1075" t="s">
        <v>63</v>
      </c>
      <c r="B1075" t="s">
        <v>26</v>
      </c>
      <c r="C1075" t="s">
        <v>13</v>
      </c>
      <c r="D1075" t="s">
        <v>13</v>
      </c>
      <c r="E1075" t="s">
        <v>13</v>
      </c>
      <c r="F1075" s="2" t="s">
        <v>1543</v>
      </c>
      <c r="G1075" s="2"/>
      <c r="I1075" s="2"/>
      <c r="J1075" t="str">
        <f>VLOOKUP(A1075,UFMT_FORMAT!$A:$C,3,FALSE)</f>
        <v>CBS ISO 8583-87 CTZ Financial Request 200</v>
      </c>
      <c r="K1075" s="2" t="s">
        <v>7</v>
      </c>
      <c r="L1075" t="str">
        <f t="shared" si="32"/>
        <v>Insert into UFMT_FIELD (FORMAT_ID, FIELD_NO, F_MAC, F_KEY, F_MANDATORY, DESCRIPTION) Values ('200', '6', '0', '0', '0', 'Billing Amount');</v>
      </c>
      <c r="M1075" t="str">
        <f t="shared" si="33"/>
        <v>Update UFMT_FIELD SET F_MAC = '0', F_KEY = '0', F_MANDATORY = '0', DESCRIPTION = 'Billing Amount' where FORMAT_ID = '200' AND FIELD_NO = '6';</v>
      </c>
    </row>
    <row r="1076" spans="1:13" x14ac:dyDescent="0.35">
      <c r="A1076" t="s">
        <v>63</v>
      </c>
      <c r="B1076" t="s">
        <v>29</v>
      </c>
      <c r="C1076" t="s">
        <v>13</v>
      </c>
      <c r="D1076" t="s">
        <v>12</v>
      </c>
      <c r="E1076" t="s">
        <v>12</v>
      </c>
      <c r="F1076" s="2" t="s">
        <v>1544</v>
      </c>
      <c r="G1076" s="2"/>
      <c r="I1076" s="2"/>
      <c r="J1076" t="str">
        <f>VLOOKUP(A1076,UFMT_FORMAT!$A:$C,3,FALSE)</f>
        <v>CBS ISO 8583-87 CTZ Financial Request 200</v>
      </c>
      <c r="K1076" s="2" t="s">
        <v>7</v>
      </c>
      <c r="L1076" t="str">
        <f t="shared" si="32"/>
        <v>Insert into UFMT_FIELD (FORMAT_ID, FIELD_NO, F_MAC, F_KEY, F_MANDATORY, DESCRIPTION) Values ('200', '7', '0', '1', '1', 'Transaction Date Time');</v>
      </c>
      <c r="M1076" t="str">
        <f t="shared" si="33"/>
        <v>Update UFMT_FIELD SET F_MAC = '0', F_KEY = '1', F_MANDATORY = '1', DESCRIPTION = 'Transaction Date Time' where FORMAT_ID = '200' AND FIELD_NO = '7';</v>
      </c>
    </row>
    <row r="1077" spans="1:13" x14ac:dyDescent="0.35">
      <c r="A1077" t="s">
        <v>63</v>
      </c>
      <c r="B1077" t="s">
        <v>40</v>
      </c>
      <c r="C1077" t="s">
        <v>13</v>
      </c>
      <c r="D1077" t="s">
        <v>12</v>
      </c>
      <c r="E1077" t="s">
        <v>12</v>
      </c>
      <c r="F1077" s="2" t="s">
        <v>1489</v>
      </c>
      <c r="G1077" s="2"/>
      <c r="I1077" s="2"/>
      <c r="J1077" t="str">
        <f>VLOOKUP(A1077,UFMT_FORMAT!$A:$C,3,FALSE)</f>
        <v>CBS ISO 8583-87 CTZ Financial Request 200</v>
      </c>
      <c r="K1077" s="2" t="s">
        <v>7</v>
      </c>
      <c r="L1077" t="str">
        <f t="shared" si="32"/>
        <v>Insert into UFMT_FIELD (FORMAT_ID, FIELD_NO, F_MAC, F_KEY, F_MANDATORY, DESCRIPTION) Values ('200', '11', '0', '1', '1', 'System Trace Audit Number');</v>
      </c>
      <c r="M1077" t="str">
        <f t="shared" si="33"/>
        <v>Update UFMT_FIELD SET F_MAC = '0', F_KEY = '1', F_MANDATORY = '1', DESCRIPTION = 'System Trace Audit Number' where FORMAT_ID = '200' AND FIELD_NO = '11';</v>
      </c>
    </row>
    <row r="1078" spans="1:13" x14ac:dyDescent="0.35">
      <c r="A1078" t="s">
        <v>63</v>
      </c>
      <c r="B1078" t="s">
        <v>42</v>
      </c>
      <c r="C1078" t="s">
        <v>13</v>
      </c>
      <c r="D1078" t="s">
        <v>13</v>
      </c>
      <c r="E1078" t="s">
        <v>12</v>
      </c>
      <c r="F1078" s="2" t="s">
        <v>1545</v>
      </c>
      <c r="G1078" s="2"/>
      <c r="I1078" s="2"/>
      <c r="J1078" t="str">
        <f>VLOOKUP(A1078,UFMT_FORMAT!$A:$C,3,FALSE)</f>
        <v>CBS ISO 8583-87 CTZ Financial Request 200</v>
      </c>
      <c r="K1078" s="2" t="s">
        <v>7</v>
      </c>
      <c r="L1078" t="str">
        <f t="shared" si="32"/>
        <v>Insert into UFMT_FIELD (FORMAT_ID, FIELD_NO, F_MAC, F_KEY, F_MANDATORY, DESCRIPTION) Values ('200', '12', '0', '0', '1', 'Time , local transaction');</v>
      </c>
      <c r="M1078" t="str">
        <f t="shared" si="33"/>
        <v>Update UFMT_FIELD SET F_MAC = '0', F_KEY = '0', F_MANDATORY = '1', DESCRIPTION = 'Time , local transaction' where FORMAT_ID = '200' AND FIELD_NO = '12';</v>
      </c>
    </row>
    <row r="1079" spans="1:13" x14ac:dyDescent="0.35">
      <c r="A1079" t="s">
        <v>63</v>
      </c>
      <c r="B1079" t="s">
        <v>44</v>
      </c>
      <c r="C1079" t="s">
        <v>13</v>
      </c>
      <c r="D1079" t="s">
        <v>13</v>
      </c>
      <c r="E1079" t="s">
        <v>12</v>
      </c>
      <c r="F1079" s="2" t="s">
        <v>1546</v>
      </c>
      <c r="G1079" s="2"/>
      <c r="I1079" s="2"/>
      <c r="J1079" t="str">
        <f>VLOOKUP(A1079,UFMT_FORMAT!$A:$C,3,FALSE)</f>
        <v>CBS ISO 8583-87 CTZ Financial Request 200</v>
      </c>
      <c r="K1079" s="2" t="s">
        <v>7</v>
      </c>
      <c r="L1079" t="str">
        <f t="shared" si="32"/>
        <v>Insert into UFMT_FIELD (FORMAT_ID, FIELD_NO, F_MAC, F_KEY, F_MANDATORY, DESCRIPTION) Values ('200', '13', '0', '0', '1', 'Date , local transaction');</v>
      </c>
      <c r="M1079" t="str">
        <f t="shared" si="33"/>
        <v>Update UFMT_FIELD SET F_MAC = '0', F_KEY = '0', F_MANDATORY = '1', DESCRIPTION = 'Date , local transaction' where FORMAT_ID = '200' AND FIELD_NO = '13';</v>
      </c>
    </row>
    <row r="1080" spans="1:13" x14ac:dyDescent="0.35">
      <c r="A1080" t="s">
        <v>63</v>
      </c>
      <c r="B1080" t="s">
        <v>50</v>
      </c>
      <c r="C1080" t="s">
        <v>13</v>
      </c>
      <c r="D1080" t="s">
        <v>13</v>
      </c>
      <c r="E1080" t="s">
        <v>12</v>
      </c>
      <c r="F1080" s="2" t="s">
        <v>1547</v>
      </c>
      <c r="G1080" s="2"/>
      <c r="I1080" s="2"/>
      <c r="J1080" t="str">
        <f>VLOOKUP(A1080,UFMT_FORMAT!$A:$C,3,FALSE)</f>
        <v>CBS ISO 8583-87 CTZ Financial Request 200</v>
      </c>
      <c r="K1080" s="2" t="s">
        <v>7</v>
      </c>
      <c r="L1080" t="str">
        <f t="shared" si="32"/>
        <v>Insert into UFMT_FIELD (FORMAT_ID, FIELD_NO, F_MAC, F_KEY, F_MANDATORY, DESCRIPTION) Values ('200', '15', '0', '0', '1', 'Date, Settlement');</v>
      </c>
      <c r="M1080" t="str">
        <f t="shared" si="33"/>
        <v>Update UFMT_FIELD SET F_MAC = '0', F_KEY = '0', F_MANDATORY = '1', DESCRIPTION = 'Date, Settlement' where FORMAT_ID = '200' AND FIELD_NO = '15';</v>
      </c>
    </row>
    <row r="1081" spans="1:13" x14ac:dyDescent="0.35">
      <c r="A1081" t="s">
        <v>63</v>
      </c>
      <c r="B1081" t="s">
        <v>56</v>
      </c>
      <c r="C1081" t="s">
        <v>13</v>
      </c>
      <c r="D1081" t="s">
        <v>13</v>
      </c>
      <c r="E1081" t="s">
        <v>12</v>
      </c>
      <c r="F1081" s="2" t="s">
        <v>1548</v>
      </c>
      <c r="G1081" s="2"/>
      <c r="I1081" s="2"/>
      <c r="J1081" t="str">
        <f>VLOOKUP(A1081,UFMT_FORMAT!$A:$C,3,FALSE)</f>
        <v>CBS ISO 8583-87 CTZ Financial Request 200</v>
      </c>
      <c r="K1081" s="2" t="s">
        <v>7</v>
      </c>
      <c r="L1081" t="str">
        <f t="shared" si="32"/>
        <v>Insert into UFMT_FIELD (FORMAT_ID, FIELD_NO, F_MAC, F_KEY, F_MANDATORY, DESCRIPTION) Values ('200', '17', '0', '0', '1', 'Date, Capture');</v>
      </c>
      <c r="M1081" t="str">
        <f t="shared" si="33"/>
        <v>Update UFMT_FIELD SET F_MAC = '0', F_KEY = '0', F_MANDATORY = '1', DESCRIPTION = 'Date, Capture' where FORMAT_ID = '200' AND FIELD_NO = '17';</v>
      </c>
    </row>
    <row r="1082" spans="1:13" x14ac:dyDescent="0.35">
      <c r="A1082" t="s">
        <v>63</v>
      </c>
      <c r="B1082" t="s">
        <v>59</v>
      </c>
      <c r="C1082" t="s">
        <v>13</v>
      </c>
      <c r="D1082" t="s">
        <v>13</v>
      </c>
      <c r="E1082" t="s">
        <v>13</v>
      </c>
      <c r="F1082" s="2" t="s">
        <v>1549</v>
      </c>
      <c r="G1082" s="2"/>
      <c r="I1082" s="2"/>
      <c r="J1082" t="str">
        <f>VLOOKUP(A1082,UFMT_FORMAT!$A:$C,3,FALSE)</f>
        <v>CBS ISO 8583-87 CTZ Financial Request 200</v>
      </c>
      <c r="K1082" s="2" t="s">
        <v>7</v>
      </c>
      <c r="L1082" t="str">
        <f t="shared" si="32"/>
        <v>Insert into UFMT_FIELD (FORMAT_ID, FIELD_NO, F_MAC, F_KEY, F_MANDATORY, DESCRIPTION) Values ('200', '18', '0', '0', '0', 'MCC');</v>
      </c>
      <c r="M1082" t="str">
        <f t="shared" si="33"/>
        <v>Update UFMT_FIELD SET F_MAC = '0', F_KEY = '0', F_MANDATORY = '0', DESCRIPTION = 'MCC' where FORMAT_ID = '200' AND FIELD_NO = '18';</v>
      </c>
    </row>
    <row r="1083" spans="1:13" x14ac:dyDescent="0.35">
      <c r="A1083" t="s">
        <v>63</v>
      </c>
      <c r="B1083" t="s">
        <v>72</v>
      </c>
      <c r="C1083" t="s">
        <v>13</v>
      </c>
      <c r="D1083" t="s">
        <v>13</v>
      </c>
      <c r="E1083" t="s">
        <v>13</v>
      </c>
      <c r="F1083" s="2" t="s">
        <v>1550</v>
      </c>
      <c r="G1083" s="2"/>
      <c r="I1083" s="2"/>
      <c r="J1083" t="str">
        <f>VLOOKUP(A1083,UFMT_FORMAT!$A:$C,3,FALSE)</f>
        <v>CBS ISO 8583-87 CTZ Financial Request 200</v>
      </c>
      <c r="K1083" s="2" t="s">
        <v>7</v>
      </c>
      <c r="L1083" t="str">
        <f t="shared" si="32"/>
        <v>Insert into UFMT_FIELD (FORMAT_ID, FIELD_NO, F_MAC, F_KEY, F_MANDATORY, DESCRIPTION) Values ('200', '25', '0', '0', '0', 'POS Condition Code');</v>
      </c>
      <c r="M1083" t="str">
        <f t="shared" si="33"/>
        <v>Update UFMT_FIELD SET F_MAC = '0', F_KEY = '0', F_MANDATORY = '0', DESCRIPTION = 'POS Condition Code' where FORMAT_ID = '200' AND FIELD_NO = '25';</v>
      </c>
    </row>
    <row r="1084" spans="1:13" x14ac:dyDescent="0.35">
      <c r="A1084" t="s">
        <v>63</v>
      </c>
      <c r="B1084" t="s">
        <v>88</v>
      </c>
      <c r="C1084" t="s">
        <v>13</v>
      </c>
      <c r="D1084" t="s">
        <v>13</v>
      </c>
      <c r="E1084" t="s">
        <v>13</v>
      </c>
      <c r="F1084" s="2" t="s">
        <v>1551</v>
      </c>
      <c r="G1084" s="2"/>
      <c r="I1084" s="2"/>
      <c r="J1084" t="str">
        <f>VLOOKUP(A1084,UFMT_FORMAT!$A:$C,3,FALSE)</f>
        <v>CBS ISO 8583-87 CTZ Financial Request 200</v>
      </c>
      <c r="K1084" s="2" t="s">
        <v>7</v>
      </c>
      <c r="L1084" t="str">
        <f t="shared" si="32"/>
        <v>Insert into UFMT_FIELD (FORMAT_ID, FIELD_NO, F_MAC, F_KEY, F_MANDATORY, DESCRIPTION) Values ('200', '28', '0', '0', '0', 'Transaction Fee');</v>
      </c>
      <c r="M1084" t="str">
        <f t="shared" si="33"/>
        <v>Update UFMT_FIELD SET F_MAC = '0', F_KEY = '0', F_MANDATORY = '0', DESCRIPTION = 'Transaction Fee' where FORMAT_ID = '200' AND FIELD_NO = '28';</v>
      </c>
    </row>
    <row r="1085" spans="1:13" x14ac:dyDescent="0.35">
      <c r="A1085" t="s">
        <v>63</v>
      </c>
      <c r="B1085" t="s">
        <v>98</v>
      </c>
      <c r="C1085" t="s">
        <v>13</v>
      </c>
      <c r="D1085" t="s">
        <v>13</v>
      </c>
      <c r="E1085" t="s">
        <v>12</v>
      </c>
      <c r="F1085" s="2" t="s">
        <v>1492</v>
      </c>
      <c r="G1085" s="2"/>
      <c r="I1085" s="2"/>
      <c r="J1085" t="str">
        <f>VLOOKUP(A1085,UFMT_FORMAT!$A:$C,3,FALSE)</f>
        <v>CBS ISO 8583-87 CTZ Financial Request 200</v>
      </c>
      <c r="K1085" s="2" t="s">
        <v>7</v>
      </c>
      <c r="L1085" t="str">
        <f t="shared" si="32"/>
        <v>Insert into UFMT_FIELD (FORMAT_ID, FIELD_NO, F_MAC, F_KEY, F_MANDATORY, DESCRIPTION) Values ('200', '32', '0', '0', '1', 'Acquirer institution ID');</v>
      </c>
      <c r="M1085" t="str">
        <f t="shared" si="33"/>
        <v>Update UFMT_FIELD SET F_MAC = '0', F_KEY = '0', F_MANDATORY = '1', DESCRIPTION = 'Acquirer institution ID' where FORMAT_ID = '200' AND FIELD_NO = '32';</v>
      </c>
    </row>
    <row r="1086" spans="1:13" x14ac:dyDescent="0.35">
      <c r="A1086" t="s">
        <v>63</v>
      </c>
      <c r="B1086" t="s">
        <v>99</v>
      </c>
      <c r="C1086" t="s">
        <v>13</v>
      </c>
      <c r="D1086" t="s">
        <v>13</v>
      </c>
      <c r="E1086" t="s">
        <v>13</v>
      </c>
      <c r="F1086" s="2" t="s">
        <v>1495</v>
      </c>
      <c r="G1086" s="2"/>
      <c r="I1086" s="2"/>
      <c r="J1086" t="str">
        <f>VLOOKUP(A1086,UFMT_FORMAT!$A:$C,3,FALSE)</f>
        <v>CBS ISO 8583-87 CTZ Financial Request 200</v>
      </c>
      <c r="K1086" s="2" t="s">
        <v>7</v>
      </c>
      <c r="L1086" t="str">
        <f t="shared" si="32"/>
        <v>Insert into UFMT_FIELD (FORMAT_ID, FIELD_NO, F_MAC, F_KEY, F_MANDATORY, DESCRIPTION) Values ('200', '37', '0', '0', '0', 'Retrival reference number');</v>
      </c>
      <c r="M1086" t="str">
        <f t="shared" si="33"/>
        <v>Update UFMT_FIELD SET F_MAC = '0', F_KEY = '0', F_MANDATORY = '0', DESCRIPTION = 'Retrival reference number' where FORMAT_ID = '200' AND FIELD_NO = '37';</v>
      </c>
    </row>
    <row r="1087" spans="1:13" x14ac:dyDescent="0.35">
      <c r="A1087" t="s">
        <v>63</v>
      </c>
      <c r="B1087" t="s">
        <v>119</v>
      </c>
      <c r="C1087" t="s">
        <v>13</v>
      </c>
      <c r="D1087" t="s">
        <v>13</v>
      </c>
      <c r="E1087" t="s">
        <v>12</v>
      </c>
      <c r="F1087" s="2" t="s">
        <v>1498</v>
      </c>
      <c r="G1087" s="2"/>
      <c r="I1087" s="2"/>
      <c r="J1087" t="str">
        <f>VLOOKUP(A1087,UFMT_FORMAT!$A:$C,3,FALSE)</f>
        <v>CBS ISO 8583-87 CTZ Financial Request 200</v>
      </c>
      <c r="K1087" s="2" t="s">
        <v>7</v>
      </c>
      <c r="L1087" t="str">
        <f t="shared" si="32"/>
        <v>Insert into UFMT_FIELD (FORMAT_ID, FIELD_NO, F_MAC, F_KEY, F_MANDATORY, DESCRIPTION) Values ('200', '41', '0', '0', '1', 'Card acceptor treminal ID');</v>
      </c>
      <c r="M1087" t="str">
        <f t="shared" si="33"/>
        <v>Update UFMT_FIELD SET F_MAC = '0', F_KEY = '0', F_MANDATORY = '1', DESCRIPTION = 'Card acceptor treminal ID' where FORMAT_ID = '200' AND FIELD_NO = '41';</v>
      </c>
    </row>
    <row r="1088" spans="1:13" x14ac:dyDescent="0.35">
      <c r="A1088" t="s">
        <v>63</v>
      </c>
      <c r="B1088" t="s">
        <v>122</v>
      </c>
      <c r="C1088" t="s">
        <v>13</v>
      </c>
      <c r="D1088" t="s">
        <v>13</v>
      </c>
      <c r="E1088" t="s">
        <v>12</v>
      </c>
      <c r="F1088" s="2" t="s">
        <v>1499</v>
      </c>
      <c r="G1088" s="2"/>
      <c r="I1088" s="2"/>
      <c r="J1088" t="str">
        <f>VLOOKUP(A1088,UFMT_FORMAT!$A:$C,3,FALSE)</f>
        <v>CBS ISO 8583-87 CTZ Financial Request 200</v>
      </c>
      <c r="K1088" s="2" t="s">
        <v>7</v>
      </c>
      <c r="L1088" t="str">
        <f t="shared" si="32"/>
        <v>Insert into UFMT_FIELD (FORMAT_ID, FIELD_NO, F_MAC, F_KEY, F_MANDATORY, DESCRIPTION) Values ('200', '42', '0', '0', '1', 'Card acceptor ID');</v>
      </c>
      <c r="M1088" t="str">
        <f t="shared" si="33"/>
        <v>Update UFMT_FIELD SET F_MAC = '0', F_KEY = '0', F_MANDATORY = '1', DESCRIPTION = 'Card acceptor ID' where FORMAT_ID = '200' AND FIELD_NO = '42';</v>
      </c>
    </row>
    <row r="1089" spans="1:13" x14ac:dyDescent="0.35">
      <c r="A1089" t="s">
        <v>63</v>
      </c>
      <c r="B1089" t="s">
        <v>125</v>
      </c>
      <c r="C1089" t="s">
        <v>13</v>
      </c>
      <c r="D1089" t="s">
        <v>13</v>
      </c>
      <c r="E1089" t="s">
        <v>13</v>
      </c>
      <c r="F1089" s="2" t="s">
        <v>1500</v>
      </c>
      <c r="G1089" s="2"/>
      <c r="I1089" s="2"/>
      <c r="J1089" t="str">
        <f>VLOOKUP(A1089,UFMT_FORMAT!$A:$C,3,FALSE)</f>
        <v>CBS ISO 8583-87 CTZ Financial Request 200</v>
      </c>
      <c r="K1089" s="2" t="s">
        <v>7</v>
      </c>
      <c r="L1089" t="str">
        <f t="shared" si="32"/>
        <v>Insert into UFMT_FIELD (FORMAT_ID, FIELD_NO, F_MAC, F_KEY, F_MANDATORY, DESCRIPTION) Values ('200', '43', '0', '0', '0', 'Card acceptor name/location');</v>
      </c>
      <c r="M1089" t="str">
        <f t="shared" si="33"/>
        <v>Update UFMT_FIELD SET F_MAC = '0', F_KEY = '0', F_MANDATORY = '0', DESCRIPTION = 'Card acceptor name/location' where FORMAT_ID = '200' AND FIELD_NO = '43';</v>
      </c>
    </row>
    <row r="1090" spans="1:13" x14ac:dyDescent="0.35">
      <c r="A1090" t="s">
        <v>63</v>
      </c>
      <c r="B1090" t="s">
        <v>138</v>
      </c>
      <c r="C1090" t="s">
        <v>13</v>
      </c>
      <c r="D1090" t="s">
        <v>13</v>
      </c>
      <c r="E1090" t="s">
        <v>12</v>
      </c>
      <c r="F1090" s="2" t="s">
        <v>1503</v>
      </c>
      <c r="G1090" s="2"/>
      <c r="I1090" s="2"/>
      <c r="J1090" t="str">
        <f>VLOOKUP(A1090,UFMT_FORMAT!$A:$C,3,FALSE)</f>
        <v>CBS ISO 8583-87 CTZ Financial Request 200</v>
      </c>
      <c r="K1090" s="2" t="s">
        <v>7</v>
      </c>
      <c r="L1090" t="str">
        <f t="shared" si="32"/>
        <v>Insert into UFMT_FIELD (FORMAT_ID, FIELD_NO, F_MAC, F_KEY, F_MANDATORY, DESCRIPTION) Values ('200', '49', '0', '0', '1', 'Currency code, transaction');</v>
      </c>
      <c r="M1090" t="str">
        <f t="shared" si="33"/>
        <v>Update UFMT_FIELD SET F_MAC = '0', F_KEY = '0', F_MANDATORY = '1', DESCRIPTION = 'Currency code, transaction' where FORMAT_ID = '200' AND FIELD_NO = '49';</v>
      </c>
    </row>
    <row r="1091" spans="1:13" x14ac:dyDescent="0.35">
      <c r="A1091" t="s">
        <v>63</v>
      </c>
      <c r="B1091" t="s">
        <v>142</v>
      </c>
      <c r="C1091" t="s">
        <v>13</v>
      </c>
      <c r="D1091" t="s">
        <v>13</v>
      </c>
      <c r="E1091" t="s">
        <v>13</v>
      </c>
      <c r="F1091" s="2" t="s">
        <v>1552</v>
      </c>
      <c r="G1091" s="2"/>
      <c r="I1091" s="2"/>
      <c r="J1091" t="str">
        <f>VLOOKUP(A1091,UFMT_FORMAT!$A:$C,3,FALSE)</f>
        <v>CBS ISO 8583-87 CTZ Financial Request 200</v>
      </c>
      <c r="K1091" s="2" t="s">
        <v>7</v>
      </c>
      <c r="L1091" t="str">
        <f t="shared" si="32"/>
        <v>Insert into UFMT_FIELD (FORMAT_ID, FIELD_NO, F_MAC, F_KEY, F_MANDATORY, DESCRIPTION) Values ('200', '51', '0', '0', '0', 'Billing Currency code');</v>
      </c>
      <c r="M1091" t="str">
        <f t="shared" si="33"/>
        <v>Update UFMT_FIELD SET F_MAC = '0', F_KEY = '0', F_MANDATORY = '0', DESCRIPTION = 'Billing Currency code' where FORMAT_ID = '200' AND FIELD_NO = '51';</v>
      </c>
    </row>
    <row r="1092" spans="1:13" x14ac:dyDescent="0.35">
      <c r="A1092" t="s">
        <v>63</v>
      </c>
      <c r="B1092" t="s">
        <v>161</v>
      </c>
      <c r="C1092" t="s">
        <v>13</v>
      </c>
      <c r="D1092" t="s">
        <v>13</v>
      </c>
      <c r="E1092" t="s">
        <v>13</v>
      </c>
      <c r="F1092" s="2" t="s">
        <v>1553</v>
      </c>
      <c r="G1092" s="2"/>
      <c r="I1092" s="2"/>
      <c r="J1092" t="str">
        <f>VLOOKUP(A1092,UFMT_FORMAT!$A:$C,3,FALSE)</f>
        <v>CBS ISO 8583-87 CTZ Financial Request 200</v>
      </c>
      <c r="K1092" s="2" t="s">
        <v>7</v>
      </c>
      <c r="L1092" t="str">
        <f t="shared" ref="L1092:L1155" si="34">"Insert into UFMT_FIELD (FORMAT_ID, FIELD_NO, F_MAC, F_KEY, F_MANDATORY, DESCRIPTION) Values ('"&amp;A1092&amp;"', '"&amp;B1092&amp;"', '"&amp;C1092&amp;"', '"&amp;D1092&amp;"', '"&amp;E1092&amp;"', '"&amp;F1092&amp;"');"</f>
        <v>Insert into UFMT_FIELD (FORMAT_ID, FIELD_NO, F_MAC, F_KEY, F_MANDATORY, DESCRIPTION) Values ('200', '60', '0', '0', '0', 'Private, Acquirer ID');</v>
      </c>
      <c r="M1092" t="str">
        <f t="shared" ref="M1092:M1155" si="35">"Update UFMT_FIELD SET F_MAC = '"&amp;C1092&amp;"', F_KEY = '"&amp;D1092&amp;"', F_MANDATORY = '"&amp;E1092&amp;"', DESCRIPTION = '"&amp;F1092&amp;"' where FORMAT_ID = '"&amp;A1092&amp;"' AND FIELD_NO = '"&amp;B1092&amp;"';"</f>
        <v>Update UFMT_FIELD SET F_MAC = '0', F_KEY = '0', F_MANDATORY = '0', DESCRIPTION = 'Private, Acquirer ID' where FORMAT_ID = '200' AND FIELD_NO = '60';</v>
      </c>
    </row>
    <row r="1093" spans="1:13" x14ac:dyDescent="0.35">
      <c r="A1093" t="s">
        <v>63</v>
      </c>
      <c r="B1093" t="s">
        <v>270</v>
      </c>
      <c r="C1093" t="s">
        <v>13</v>
      </c>
      <c r="D1093" t="s">
        <v>13</v>
      </c>
      <c r="E1093" t="s">
        <v>12</v>
      </c>
      <c r="F1093" s="2" t="s">
        <v>1506</v>
      </c>
      <c r="G1093" s="2"/>
      <c r="J1093" t="str">
        <f>VLOOKUP(A1093,UFMT_FORMAT!$A:$C,3,FALSE)</f>
        <v>CBS ISO 8583-87 CTZ Financial Request 200</v>
      </c>
      <c r="K1093" s="2" t="s">
        <v>7</v>
      </c>
      <c r="L1093" t="str">
        <f t="shared" si="34"/>
        <v>Insert into UFMT_FIELD (FORMAT_ID, FIELD_NO, F_MAC, F_KEY, F_MANDATORY, DESCRIPTION) Values ('200', '102', '0', '0', '1', 'Account identification 1');</v>
      </c>
      <c r="M1093" t="str">
        <f t="shared" si="35"/>
        <v>Update UFMT_FIELD SET F_MAC = '0', F_KEY = '0', F_MANDATORY = '1', DESCRIPTION = 'Account identification 1' where FORMAT_ID = '200' AND FIELD_NO = '102';</v>
      </c>
    </row>
    <row r="1094" spans="1:13" x14ac:dyDescent="0.35">
      <c r="A1094" t="s">
        <v>63</v>
      </c>
      <c r="B1094" t="s">
        <v>778</v>
      </c>
      <c r="C1094" t="s">
        <v>13</v>
      </c>
      <c r="D1094" t="s">
        <v>13</v>
      </c>
      <c r="E1094" t="s">
        <v>13</v>
      </c>
      <c r="F1094" s="2" t="s">
        <v>1507</v>
      </c>
      <c r="G1094" s="2"/>
      <c r="J1094" t="str">
        <f>VLOOKUP(A1094,UFMT_FORMAT!$A:$C,3,FALSE)</f>
        <v>CBS ISO 8583-87 CTZ Financial Request 200</v>
      </c>
      <c r="K1094" s="2" t="s">
        <v>7</v>
      </c>
      <c r="L1094" t="str">
        <f t="shared" si="34"/>
        <v>Insert into UFMT_FIELD (FORMAT_ID, FIELD_NO, F_MAC, F_KEY, F_MANDATORY, DESCRIPTION) Values ('200', '103', '0', '0', '0', 'Account identification 2');</v>
      </c>
      <c r="M1094" t="str">
        <f t="shared" si="35"/>
        <v>Update UFMT_FIELD SET F_MAC = '0', F_KEY = '0', F_MANDATORY = '0', DESCRIPTION = 'Account identification 2' where FORMAT_ID = '200' AND FIELD_NO = '103';</v>
      </c>
    </row>
    <row r="1095" spans="1:13" x14ac:dyDescent="0.35">
      <c r="A1095" t="s">
        <v>63</v>
      </c>
      <c r="B1095" t="s">
        <v>75</v>
      </c>
      <c r="C1095" t="s">
        <v>13</v>
      </c>
      <c r="D1095" t="s">
        <v>13</v>
      </c>
      <c r="E1095" t="s">
        <v>13</v>
      </c>
      <c r="F1095" s="2" t="s">
        <v>1562</v>
      </c>
      <c r="G1095" s="2"/>
      <c r="J1095" t="str">
        <f>VLOOKUP(A1095,UFMT_FORMAT!$A:$C,3,FALSE)</f>
        <v>CBS ISO 8583-87 CTZ Financial Request 200</v>
      </c>
      <c r="K1095" s="2" t="s">
        <v>7</v>
      </c>
      <c r="L1095" t="str">
        <f t="shared" si="34"/>
        <v>Insert into UFMT_FIELD (FORMAT_ID, FIELD_NO, F_MAC, F_KEY, F_MANDATORY, DESCRIPTION) Values ('200', '116', '0', '0', '0', 'Transaction Fee, Amount');</v>
      </c>
      <c r="M1095" t="str">
        <f t="shared" si="35"/>
        <v>Update UFMT_FIELD SET F_MAC = '0', F_KEY = '0', F_MANDATORY = '0', DESCRIPTION = 'Transaction Fee, Amount' where FORMAT_ID = '200' AND FIELD_NO = '116';</v>
      </c>
    </row>
    <row r="1096" spans="1:13" x14ac:dyDescent="0.35">
      <c r="A1096" t="s">
        <v>392</v>
      </c>
      <c r="B1096" t="s">
        <v>15</v>
      </c>
      <c r="C1096" t="s">
        <v>13</v>
      </c>
      <c r="D1096" t="s">
        <v>12</v>
      </c>
      <c r="E1096" t="s">
        <v>12</v>
      </c>
      <c r="F1096" s="2" t="s">
        <v>1484</v>
      </c>
      <c r="G1096" s="2"/>
      <c r="J1096" t="str">
        <f>VLOOKUP(A1096,UFMT_FORMAT!$A:$C,3,FALSE)</f>
        <v>CBS ISO 8583-87 CTZ Financial Response 210</v>
      </c>
      <c r="K1096" s="2" t="s">
        <v>7</v>
      </c>
      <c r="L1096" t="str">
        <f t="shared" si="34"/>
        <v>Insert into UFMT_FIELD (FORMAT_ID, FIELD_NO, F_MAC, F_KEY, F_MANDATORY, DESCRIPTION) Values ('201', '2', '0', '1', '1', 'PAN');</v>
      </c>
      <c r="M1096" t="str">
        <f t="shared" si="35"/>
        <v>Update UFMT_FIELD SET F_MAC = '0', F_KEY = '1', F_MANDATORY = '1', DESCRIPTION = 'PAN' where FORMAT_ID = '201' AND FIELD_NO = '2';</v>
      </c>
    </row>
    <row r="1097" spans="1:13" x14ac:dyDescent="0.35">
      <c r="A1097" t="s">
        <v>392</v>
      </c>
      <c r="B1097" t="s">
        <v>17</v>
      </c>
      <c r="C1097" t="s">
        <v>13</v>
      </c>
      <c r="D1097" t="s">
        <v>13</v>
      </c>
      <c r="E1097" t="s">
        <v>12</v>
      </c>
      <c r="F1097" s="2" t="s">
        <v>1485</v>
      </c>
      <c r="G1097" s="2"/>
      <c r="I1097" s="2"/>
      <c r="J1097" t="str">
        <f>VLOOKUP(A1097,UFMT_FORMAT!$A:$C,3,FALSE)</f>
        <v>CBS ISO 8583-87 CTZ Financial Response 210</v>
      </c>
      <c r="K1097" s="2" t="s">
        <v>7</v>
      </c>
      <c r="L1097" t="str">
        <f t="shared" si="34"/>
        <v>Insert into UFMT_FIELD (FORMAT_ID, FIELD_NO, F_MAC, F_KEY, F_MANDATORY, DESCRIPTION) Values ('201', '3', '0', '0', '1', 'Processing Code');</v>
      </c>
      <c r="M1097" t="str">
        <f t="shared" si="35"/>
        <v>Update UFMT_FIELD SET F_MAC = '0', F_KEY = '0', F_MANDATORY = '1', DESCRIPTION = 'Processing Code' where FORMAT_ID = '201' AND FIELD_NO = '3';</v>
      </c>
    </row>
    <row r="1098" spans="1:13" x14ac:dyDescent="0.35">
      <c r="A1098" t="s">
        <v>392</v>
      </c>
      <c r="B1098" t="s">
        <v>20</v>
      </c>
      <c r="C1098" t="s">
        <v>13</v>
      </c>
      <c r="D1098" t="s">
        <v>13</v>
      </c>
      <c r="E1098" t="s">
        <v>13</v>
      </c>
      <c r="F1098" s="2" t="s">
        <v>1486</v>
      </c>
      <c r="G1098" s="2"/>
      <c r="I1098" s="2"/>
      <c r="J1098" t="str">
        <f>VLOOKUP(A1098,UFMT_FORMAT!$A:$C,3,FALSE)</f>
        <v>CBS ISO 8583-87 CTZ Financial Response 210</v>
      </c>
      <c r="K1098" s="2" t="s">
        <v>7</v>
      </c>
      <c r="L1098" t="str">
        <f t="shared" si="34"/>
        <v>Insert into UFMT_FIELD (FORMAT_ID, FIELD_NO, F_MAC, F_KEY, F_MANDATORY, DESCRIPTION) Values ('201', '4', '0', '0', '0', 'Request Amount');</v>
      </c>
      <c r="M1098" t="str">
        <f t="shared" si="35"/>
        <v>Update UFMT_FIELD SET F_MAC = '0', F_KEY = '0', F_MANDATORY = '0', DESCRIPTION = 'Request Amount' where FORMAT_ID = '201' AND FIELD_NO = '4';</v>
      </c>
    </row>
    <row r="1099" spans="1:13" x14ac:dyDescent="0.35">
      <c r="A1099" t="s">
        <v>392</v>
      </c>
      <c r="B1099" t="s">
        <v>26</v>
      </c>
      <c r="C1099" t="s">
        <v>13</v>
      </c>
      <c r="D1099" t="s">
        <v>13</v>
      </c>
      <c r="E1099" t="s">
        <v>13</v>
      </c>
      <c r="F1099" s="2" t="s">
        <v>1543</v>
      </c>
      <c r="G1099" s="2"/>
      <c r="I1099" s="2"/>
      <c r="J1099" t="str">
        <f>VLOOKUP(A1099,UFMT_FORMAT!$A:$C,3,FALSE)</f>
        <v>CBS ISO 8583-87 CTZ Financial Response 210</v>
      </c>
      <c r="K1099" s="2" t="s">
        <v>7</v>
      </c>
      <c r="L1099" t="str">
        <f t="shared" si="34"/>
        <v>Insert into UFMT_FIELD (FORMAT_ID, FIELD_NO, F_MAC, F_KEY, F_MANDATORY, DESCRIPTION) Values ('201', '6', '0', '0', '0', 'Billing Amount');</v>
      </c>
      <c r="M1099" t="str">
        <f t="shared" si="35"/>
        <v>Update UFMT_FIELD SET F_MAC = '0', F_KEY = '0', F_MANDATORY = '0', DESCRIPTION = 'Billing Amount' where FORMAT_ID = '201' AND FIELD_NO = '6';</v>
      </c>
    </row>
    <row r="1100" spans="1:13" x14ac:dyDescent="0.35">
      <c r="A1100" t="s">
        <v>392</v>
      </c>
      <c r="B1100" t="s">
        <v>29</v>
      </c>
      <c r="C1100" t="s">
        <v>13</v>
      </c>
      <c r="D1100" t="s">
        <v>12</v>
      </c>
      <c r="E1100" t="s">
        <v>12</v>
      </c>
      <c r="F1100" s="2" t="s">
        <v>1544</v>
      </c>
      <c r="G1100" s="2"/>
      <c r="I1100" s="2"/>
      <c r="J1100" t="str">
        <f>VLOOKUP(A1100,UFMT_FORMAT!$A:$C,3,FALSE)</f>
        <v>CBS ISO 8583-87 CTZ Financial Response 210</v>
      </c>
      <c r="K1100" s="2" t="s">
        <v>7</v>
      </c>
      <c r="L1100" t="str">
        <f t="shared" si="34"/>
        <v>Insert into UFMT_FIELD (FORMAT_ID, FIELD_NO, F_MAC, F_KEY, F_MANDATORY, DESCRIPTION) Values ('201', '7', '0', '1', '1', 'Transaction Date Time');</v>
      </c>
      <c r="M1100" t="str">
        <f t="shared" si="35"/>
        <v>Update UFMT_FIELD SET F_MAC = '0', F_KEY = '1', F_MANDATORY = '1', DESCRIPTION = 'Transaction Date Time' where FORMAT_ID = '201' AND FIELD_NO = '7';</v>
      </c>
    </row>
    <row r="1101" spans="1:13" x14ac:dyDescent="0.35">
      <c r="A1101" t="s">
        <v>392</v>
      </c>
      <c r="B1101" t="s">
        <v>40</v>
      </c>
      <c r="C1101" t="s">
        <v>13</v>
      </c>
      <c r="D1101" t="s">
        <v>12</v>
      </c>
      <c r="E1101" t="s">
        <v>12</v>
      </c>
      <c r="F1101" s="2" t="s">
        <v>1489</v>
      </c>
      <c r="G1101" s="2"/>
      <c r="I1101" s="2"/>
      <c r="J1101" t="str">
        <f>VLOOKUP(A1101,UFMT_FORMAT!$A:$C,3,FALSE)</f>
        <v>CBS ISO 8583-87 CTZ Financial Response 210</v>
      </c>
      <c r="K1101" s="2" t="s">
        <v>7</v>
      </c>
      <c r="L1101" t="str">
        <f t="shared" si="34"/>
        <v>Insert into UFMT_FIELD (FORMAT_ID, FIELD_NO, F_MAC, F_KEY, F_MANDATORY, DESCRIPTION) Values ('201', '11', '0', '1', '1', 'System Trace Audit Number');</v>
      </c>
      <c r="M1101" t="str">
        <f t="shared" si="35"/>
        <v>Update UFMT_FIELD SET F_MAC = '0', F_KEY = '1', F_MANDATORY = '1', DESCRIPTION = 'System Trace Audit Number' where FORMAT_ID = '201' AND FIELD_NO = '11';</v>
      </c>
    </row>
    <row r="1102" spans="1:13" x14ac:dyDescent="0.35">
      <c r="A1102" t="s">
        <v>392</v>
      </c>
      <c r="B1102" t="s">
        <v>42</v>
      </c>
      <c r="C1102" t="s">
        <v>13</v>
      </c>
      <c r="D1102" t="s">
        <v>13</v>
      </c>
      <c r="E1102" t="s">
        <v>12</v>
      </c>
      <c r="F1102" s="2" t="s">
        <v>1545</v>
      </c>
      <c r="G1102" s="2"/>
      <c r="I1102" s="2"/>
      <c r="J1102" t="str">
        <f>VLOOKUP(A1102,UFMT_FORMAT!$A:$C,3,FALSE)</f>
        <v>CBS ISO 8583-87 CTZ Financial Response 210</v>
      </c>
      <c r="K1102" s="2" t="s">
        <v>7</v>
      </c>
      <c r="L1102" t="str">
        <f t="shared" si="34"/>
        <v>Insert into UFMT_FIELD (FORMAT_ID, FIELD_NO, F_MAC, F_KEY, F_MANDATORY, DESCRIPTION) Values ('201', '12', '0', '0', '1', 'Time , local transaction');</v>
      </c>
      <c r="M1102" t="str">
        <f t="shared" si="35"/>
        <v>Update UFMT_FIELD SET F_MAC = '0', F_KEY = '0', F_MANDATORY = '1', DESCRIPTION = 'Time , local transaction' where FORMAT_ID = '201' AND FIELD_NO = '12';</v>
      </c>
    </row>
    <row r="1103" spans="1:13" x14ac:dyDescent="0.35">
      <c r="A1103" t="s">
        <v>392</v>
      </c>
      <c r="B1103" t="s">
        <v>44</v>
      </c>
      <c r="C1103" t="s">
        <v>13</v>
      </c>
      <c r="D1103" t="s">
        <v>13</v>
      </c>
      <c r="E1103" t="s">
        <v>12</v>
      </c>
      <c r="F1103" s="2" t="s">
        <v>1546</v>
      </c>
      <c r="G1103" s="2"/>
      <c r="I1103" s="2"/>
      <c r="J1103" t="str">
        <f>VLOOKUP(A1103,UFMT_FORMAT!$A:$C,3,FALSE)</f>
        <v>CBS ISO 8583-87 CTZ Financial Response 210</v>
      </c>
      <c r="K1103" s="2" t="s">
        <v>7</v>
      </c>
      <c r="L1103" t="str">
        <f t="shared" si="34"/>
        <v>Insert into UFMT_FIELD (FORMAT_ID, FIELD_NO, F_MAC, F_KEY, F_MANDATORY, DESCRIPTION) Values ('201', '13', '0', '0', '1', 'Date , local transaction');</v>
      </c>
      <c r="M1103" t="str">
        <f t="shared" si="35"/>
        <v>Update UFMT_FIELD SET F_MAC = '0', F_KEY = '0', F_MANDATORY = '1', DESCRIPTION = 'Date , local transaction' where FORMAT_ID = '201' AND FIELD_NO = '13';</v>
      </c>
    </row>
    <row r="1104" spans="1:13" x14ac:dyDescent="0.35">
      <c r="A1104" t="s">
        <v>392</v>
      </c>
      <c r="B1104" t="s">
        <v>50</v>
      </c>
      <c r="C1104" t="s">
        <v>13</v>
      </c>
      <c r="D1104" t="s">
        <v>13</v>
      </c>
      <c r="E1104" t="s">
        <v>13</v>
      </c>
      <c r="F1104" s="2" t="s">
        <v>1547</v>
      </c>
      <c r="G1104" s="2"/>
      <c r="I1104" s="2"/>
      <c r="J1104" t="str">
        <f>VLOOKUP(A1104,UFMT_FORMAT!$A:$C,3,FALSE)</f>
        <v>CBS ISO 8583-87 CTZ Financial Response 210</v>
      </c>
      <c r="K1104" s="2" t="s">
        <v>7</v>
      </c>
      <c r="L1104" t="str">
        <f t="shared" si="34"/>
        <v>Insert into UFMT_FIELD (FORMAT_ID, FIELD_NO, F_MAC, F_KEY, F_MANDATORY, DESCRIPTION) Values ('201', '15', '0', '0', '0', 'Date, Settlement');</v>
      </c>
      <c r="M1104" t="str">
        <f t="shared" si="35"/>
        <v>Update UFMT_FIELD SET F_MAC = '0', F_KEY = '0', F_MANDATORY = '0', DESCRIPTION = 'Date, Settlement' where FORMAT_ID = '201' AND FIELD_NO = '15';</v>
      </c>
    </row>
    <row r="1105" spans="1:13" x14ac:dyDescent="0.35">
      <c r="A1105" t="s">
        <v>392</v>
      </c>
      <c r="B1105" t="s">
        <v>56</v>
      </c>
      <c r="C1105" t="s">
        <v>13</v>
      </c>
      <c r="D1105" t="s">
        <v>13</v>
      </c>
      <c r="E1105" t="s">
        <v>13</v>
      </c>
      <c r="F1105" s="2" t="s">
        <v>1548</v>
      </c>
      <c r="G1105" s="2"/>
      <c r="I1105" s="2"/>
      <c r="J1105" t="str">
        <f>VLOOKUP(A1105,UFMT_FORMAT!$A:$C,3,FALSE)</f>
        <v>CBS ISO 8583-87 CTZ Financial Response 210</v>
      </c>
      <c r="K1105" s="2" t="s">
        <v>7</v>
      </c>
      <c r="L1105" t="str">
        <f t="shared" si="34"/>
        <v>Insert into UFMT_FIELD (FORMAT_ID, FIELD_NO, F_MAC, F_KEY, F_MANDATORY, DESCRIPTION) Values ('201', '17', '0', '0', '0', 'Date, Capture');</v>
      </c>
      <c r="M1105" t="str">
        <f t="shared" si="35"/>
        <v>Update UFMT_FIELD SET F_MAC = '0', F_KEY = '0', F_MANDATORY = '0', DESCRIPTION = 'Date, Capture' where FORMAT_ID = '201' AND FIELD_NO = '17';</v>
      </c>
    </row>
    <row r="1106" spans="1:13" x14ac:dyDescent="0.35">
      <c r="A1106" t="s">
        <v>392</v>
      </c>
      <c r="B1106" t="s">
        <v>59</v>
      </c>
      <c r="C1106" t="s">
        <v>13</v>
      </c>
      <c r="D1106" t="s">
        <v>13</v>
      </c>
      <c r="E1106" t="s">
        <v>13</v>
      </c>
      <c r="F1106" s="2" t="s">
        <v>1549</v>
      </c>
      <c r="G1106" s="2"/>
      <c r="I1106" s="2"/>
      <c r="J1106" t="str">
        <f>VLOOKUP(A1106,UFMT_FORMAT!$A:$C,3,FALSE)</f>
        <v>CBS ISO 8583-87 CTZ Financial Response 210</v>
      </c>
      <c r="K1106" s="2" t="s">
        <v>7</v>
      </c>
      <c r="L1106" t="str">
        <f t="shared" si="34"/>
        <v>Insert into UFMT_FIELD (FORMAT_ID, FIELD_NO, F_MAC, F_KEY, F_MANDATORY, DESCRIPTION) Values ('201', '18', '0', '0', '0', 'MCC');</v>
      </c>
      <c r="M1106" t="str">
        <f t="shared" si="35"/>
        <v>Update UFMT_FIELD SET F_MAC = '0', F_KEY = '0', F_MANDATORY = '0', DESCRIPTION = 'MCC' where FORMAT_ID = '201' AND FIELD_NO = '18';</v>
      </c>
    </row>
    <row r="1107" spans="1:13" x14ac:dyDescent="0.35">
      <c r="A1107" t="s">
        <v>392</v>
      </c>
      <c r="B1107" t="s">
        <v>72</v>
      </c>
      <c r="C1107" t="s">
        <v>13</v>
      </c>
      <c r="D1107" t="s">
        <v>13</v>
      </c>
      <c r="E1107" t="s">
        <v>13</v>
      </c>
      <c r="F1107" s="2" t="s">
        <v>1563</v>
      </c>
      <c r="G1107" s="2"/>
      <c r="I1107" s="2"/>
      <c r="J1107" t="str">
        <f>VLOOKUP(A1107,UFMT_FORMAT!$A:$C,3,FALSE)</f>
        <v>CBS ISO 8583-87 CTZ Financial Response 210</v>
      </c>
      <c r="K1107" s="2" t="s">
        <v>7</v>
      </c>
      <c r="L1107" t="str">
        <f t="shared" si="34"/>
        <v>Insert into UFMT_FIELD (FORMAT_ID, FIELD_NO, F_MAC, F_KEY, F_MANDATORY, DESCRIPTION) Values ('201', '25', '0', '0', '0', 'POS condition code');</v>
      </c>
      <c r="M1107" t="str">
        <f t="shared" si="35"/>
        <v>Update UFMT_FIELD SET F_MAC = '0', F_KEY = '0', F_MANDATORY = '0', DESCRIPTION = 'POS condition code' where FORMAT_ID = '201' AND FIELD_NO = '25';</v>
      </c>
    </row>
    <row r="1108" spans="1:13" x14ac:dyDescent="0.35">
      <c r="A1108" t="s">
        <v>392</v>
      </c>
      <c r="B1108" t="s">
        <v>88</v>
      </c>
      <c r="C1108" t="s">
        <v>13</v>
      </c>
      <c r="D1108" t="s">
        <v>13</v>
      </c>
      <c r="E1108" t="s">
        <v>13</v>
      </c>
      <c r="F1108" s="2" t="s">
        <v>1551</v>
      </c>
      <c r="G1108" s="2"/>
      <c r="I1108" s="2"/>
      <c r="J1108" t="str">
        <f>VLOOKUP(A1108,UFMT_FORMAT!$A:$C,3,FALSE)</f>
        <v>CBS ISO 8583-87 CTZ Financial Response 210</v>
      </c>
      <c r="K1108" s="2" t="s">
        <v>7</v>
      </c>
      <c r="L1108" t="str">
        <f t="shared" si="34"/>
        <v>Insert into UFMT_FIELD (FORMAT_ID, FIELD_NO, F_MAC, F_KEY, F_MANDATORY, DESCRIPTION) Values ('201', '28', '0', '0', '0', 'Transaction Fee');</v>
      </c>
      <c r="M1108" t="str">
        <f t="shared" si="35"/>
        <v>Update UFMT_FIELD SET F_MAC = '0', F_KEY = '0', F_MANDATORY = '0', DESCRIPTION = 'Transaction Fee' where FORMAT_ID = '201' AND FIELD_NO = '28';</v>
      </c>
    </row>
    <row r="1109" spans="1:13" x14ac:dyDescent="0.35">
      <c r="A1109" t="s">
        <v>392</v>
      </c>
      <c r="B1109" t="s">
        <v>98</v>
      </c>
      <c r="C1109" t="s">
        <v>13</v>
      </c>
      <c r="D1109" t="s">
        <v>13</v>
      </c>
      <c r="E1109" t="s">
        <v>13</v>
      </c>
      <c r="F1109" s="2" t="s">
        <v>1492</v>
      </c>
      <c r="G1109" s="2"/>
      <c r="I1109" s="2"/>
      <c r="J1109" t="str">
        <f>VLOOKUP(A1109,UFMT_FORMAT!$A:$C,3,FALSE)</f>
        <v>CBS ISO 8583-87 CTZ Financial Response 210</v>
      </c>
      <c r="K1109" s="2" t="s">
        <v>7</v>
      </c>
      <c r="L1109" t="str">
        <f t="shared" si="34"/>
        <v>Insert into UFMT_FIELD (FORMAT_ID, FIELD_NO, F_MAC, F_KEY, F_MANDATORY, DESCRIPTION) Values ('201', '32', '0', '0', '0', 'Acquirer institution ID');</v>
      </c>
      <c r="M1109" t="str">
        <f t="shared" si="35"/>
        <v>Update UFMT_FIELD SET F_MAC = '0', F_KEY = '0', F_MANDATORY = '0', DESCRIPTION = 'Acquirer institution ID' where FORMAT_ID = '201' AND FIELD_NO = '32';</v>
      </c>
    </row>
    <row r="1110" spans="1:13" x14ac:dyDescent="0.35">
      <c r="A1110" t="s">
        <v>392</v>
      </c>
      <c r="B1110" t="s">
        <v>99</v>
      </c>
      <c r="C1110" t="s">
        <v>13</v>
      </c>
      <c r="D1110" t="s">
        <v>13</v>
      </c>
      <c r="E1110" t="s">
        <v>13</v>
      </c>
      <c r="F1110" s="2" t="s">
        <v>1495</v>
      </c>
      <c r="G1110" s="2"/>
      <c r="I1110" s="2"/>
      <c r="J1110" t="str">
        <f>VLOOKUP(A1110,UFMT_FORMAT!$A:$C,3,FALSE)</f>
        <v>CBS ISO 8583-87 CTZ Financial Response 210</v>
      </c>
      <c r="K1110" s="2" t="s">
        <v>7</v>
      </c>
      <c r="L1110" t="str">
        <f t="shared" si="34"/>
        <v>Insert into UFMT_FIELD (FORMAT_ID, FIELD_NO, F_MAC, F_KEY, F_MANDATORY, DESCRIPTION) Values ('201', '37', '0', '0', '0', 'Retrival reference number');</v>
      </c>
      <c r="M1110" t="str">
        <f t="shared" si="35"/>
        <v>Update UFMT_FIELD SET F_MAC = '0', F_KEY = '0', F_MANDATORY = '0', DESCRIPTION = 'Retrival reference number' where FORMAT_ID = '201' AND FIELD_NO = '37';</v>
      </c>
    </row>
    <row r="1111" spans="1:13" x14ac:dyDescent="0.35">
      <c r="A1111" t="s">
        <v>392</v>
      </c>
      <c r="B1111" t="s">
        <v>113</v>
      </c>
      <c r="C1111" t="s">
        <v>13</v>
      </c>
      <c r="D1111" t="s">
        <v>13</v>
      </c>
      <c r="E1111" t="s">
        <v>13</v>
      </c>
      <c r="F1111" s="2" t="s">
        <v>1554</v>
      </c>
      <c r="G1111" s="2"/>
      <c r="I1111" s="2"/>
      <c r="J1111" t="str">
        <f>VLOOKUP(A1111,UFMT_FORMAT!$A:$C,3,FALSE)</f>
        <v>CBS ISO 8583-87 CTZ Financial Response 210</v>
      </c>
      <c r="K1111" s="2" t="s">
        <v>7</v>
      </c>
      <c r="L1111" t="str">
        <f t="shared" si="34"/>
        <v>Insert into UFMT_FIELD (FORMAT_ID, FIELD_NO, F_MAC, F_KEY, F_MANDATORY, DESCRIPTION) Values ('201', '38', '0', '0', '0', 'Response Code');</v>
      </c>
      <c r="M1111" t="str">
        <f t="shared" si="35"/>
        <v>Update UFMT_FIELD SET F_MAC = '0', F_KEY = '0', F_MANDATORY = '0', DESCRIPTION = 'Response Code' where FORMAT_ID = '201' AND FIELD_NO = '38';</v>
      </c>
    </row>
    <row r="1112" spans="1:13" x14ac:dyDescent="0.35">
      <c r="A1112" t="s">
        <v>392</v>
      </c>
      <c r="B1112" t="s">
        <v>102</v>
      </c>
      <c r="C1112" t="s">
        <v>13</v>
      </c>
      <c r="D1112" t="s">
        <v>13</v>
      </c>
      <c r="E1112" t="s">
        <v>12</v>
      </c>
      <c r="F1112" s="2" t="s">
        <v>1495</v>
      </c>
      <c r="G1112" s="2"/>
      <c r="I1112" s="2"/>
      <c r="J1112" t="str">
        <f>VLOOKUP(A1112,UFMT_FORMAT!$A:$C,3,FALSE)</f>
        <v>CBS ISO 8583-87 CTZ Financial Response 210</v>
      </c>
      <c r="K1112" s="2" t="s">
        <v>7</v>
      </c>
      <c r="L1112" t="str">
        <f t="shared" si="34"/>
        <v>Insert into UFMT_FIELD (FORMAT_ID, FIELD_NO, F_MAC, F_KEY, F_MANDATORY, DESCRIPTION) Values ('201', '39', '0', '0', '1', 'Retrival reference number');</v>
      </c>
      <c r="M1112" t="str">
        <f t="shared" si="35"/>
        <v>Update UFMT_FIELD SET F_MAC = '0', F_KEY = '0', F_MANDATORY = '1', DESCRIPTION = 'Retrival reference number' where FORMAT_ID = '201' AND FIELD_NO = '39';</v>
      </c>
    </row>
    <row r="1113" spans="1:13" x14ac:dyDescent="0.35">
      <c r="A1113" t="s">
        <v>392</v>
      </c>
      <c r="B1113" t="s">
        <v>119</v>
      </c>
      <c r="C1113" t="s">
        <v>13</v>
      </c>
      <c r="D1113" t="s">
        <v>13</v>
      </c>
      <c r="E1113" t="s">
        <v>12</v>
      </c>
      <c r="F1113" s="2" t="s">
        <v>1498</v>
      </c>
      <c r="G1113" s="2"/>
      <c r="I1113" s="2"/>
      <c r="J1113" t="str">
        <f>VLOOKUP(A1113,UFMT_FORMAT!$A:$C,3,FALSE)</f>
        <v>CBS ISO 8583-87 CTZ Financial Response 210</v>
      </c>
      <c r="K1113" s="2" t="s">
        <v>7</v>
      </c>
      <c r="L1113" t="str">
        <f t="shared" si="34"/>
        <v>Insert into UFMT_FIELD (FORMAT_ID, FIELD_NO, F_MAC, F_KEY, F_MANDATORY, DESCRIPTION) Values ('201', '41', '0', '0', '1', 'Card acceptor treminal ID');</v>
      </c>
      <c r="M1113" t="str">
        <f t="shared" si="35"/>
        <v>Update UFMT_FIELD SET F_MAC = '0', F_KEY = '0', F_MANDATORY = '1', DESCRIPTION = 'Card acceptor treminal ID' where FORMAT_ID = '201' AND FIELD_NO = '41';</v>
      </c>
    </row>
    <row r="1114" spans="1:13" x14ac:dyDescent="0.35">
      <c r="A1114" t="s">
        <v>392</v>
      </c>
      <c r="B1114" t="s">
        <v>122</v>
      </c>
      <c r="C1114" t="s">
        <v>13</v>
      </c>
      <c r="D1114" t="s">
        <v>13</v>
      </c>
      <c r="E1114" t="s">
        <v>13</v>
      </c>
      <c r="F1114" s="2" t="s">
        <v>1499</v>
      </c>
      <c r="G1114" s="2"/>
      <c r="I1114" s="2"/>
      <c r="J1114" t="str">
        <f>VLOOKUP(A1114,UFMT_FORMAT!$A:$C,3,FALSE)</f>
        <v>CBS ISO 8583-87 CTZ Financial Response 210</v>
      </c>
      <c r="K1114" s="2" t="s">
        <v>7</v>
      </c>
      <c r="L1114" t="str">
        <f t="shared" si="34"/>
        <v>Insert into UFMT_FIELD (FORMAT_ID, FIELD_NO, F_MAC, F_KEY, F_MANDATORY, DESCRIPTION) Values ('201', '42', '0', '0', '0', 'Card acceptor ID');</v>
      </c>
      <c r="M1114" t="str">
        <f t="shared" si="35"/>
        <v>Update UFMT_FIELD SET F_MAC = '0', F_KEY = '0', F_MANDATORY = '0', DESCRIPTION = 'Card acceptor ID' where FORMAT_ID = '201' AND FIELD_NO = '42';</v>
      </c>
    </row>
    <row r="1115" spans="1:13" x14ac:dyDescent="0.35">
      <c r="A1115" t="s">
        <v>392</v>
      </c>
      <c r="B1115" t="s">
        <v>125</v>
      </c>
      <c r="C1115" t="s">
        <v>13</v>
      </c>
      <c r="D1115" t="s">
        <v>13</v>
      </c>
      <c r="E1115" t="s">
        <v>13</v>
      </c>
      <c r="F1115" s="2" t="s">
        <v>1500</v>
      </c>
      <c r="G1115" s="2"/>
      <c r="I1115" s="2"/>
      <c r="J1115" t="str">
        <f>VLOOKUP(A1115,UFMT_FORMAT!$A:$C,3,FALSE)</f>
        <v>CBS ISO 8583-87 CTZ Financial Response 210</v>
      </c>
      <c r="K1115" s="2" t="s">
        <v>7</v>
      </c>
      <c r="L1115" t="str">
        <f t="shared" si="34"/>
        <v>Insert into UFMT_FIELD (FORMAT_ID, FIELD_NO, F_MAC, F_KEY, F_MANDATORY, DESCRIPTION) Values ('201', '43', '0', '0', '0', 'Card acceptor name/location');</v>
      </c>
      <c r="M1115" t="str">
        <f t="shared" si="35"/>
        <v>Update UFMT_FIELD SET F_MAC = '0', F_KEY = '0', F_MANDATORY = '0', DESCRIPTION = 'Card acceptor name/location' where FORMAT_ID = '201' AND FIELD_NO = '43';</v>
      </c>
    </row>
    <row r="1116" spans="1:13" x14ac:dyDescent="0.35">
      <c r="A1116" t="s">
        <v>392</v>
      </c>
      <c r="B1116" t="s">
        <v>60</v>
      </c>
      <c r="C1116" t="s">
        <v>13</v>
      </c>
      <c r="D1116" t="s">
        <v>13</v>
      </c>
      <c r="E1116" t="s">
        <v>13</v>
      </c>
      <c r="F1116" s="2" t="s">
        <v>1564</v>
      </c>
      <c r="G1116" s="2"/>
      <c r="I1116" s="2"/>
      <c r="J1116" t="str">
        <f>VLOOKUP(A1116,UFMT_FORMAT!$A:$C,3,FALSE)</f>
        <v>CBS ISO 8583-87 CTZ Financial Response 210</v>
      </c>
      <c r="K1116" s="2" t="s">
        <v>7</v>
      </c>
      <c r="L1116" t="str">
        <f t="shared" si="34"/>
        <v>Insert into UFMT_FIELD (FORMAT_ID, FIELD_NO, F_MAC, F_KEY, F_MANDATORY, DESCRIPTION) Values ('201', '44', '0', '0', '0', 'Card acceptor number');</v>
      </c>
      <c r="M1116" t="str">
        <f t="shared" si="35"/>
        <v>Update UFMT_FIELD SET F_MAC = '0', F_KEY = '0', F_MANDATORY = '0', DESCRIPTION = 'Card acceptor number' where FORMAT_ID = '201' AND FIELD_NO = '44';</v>
      </c>
    </row>
    <row r="1117" spans="1:13" x14ac:dyDescent="0.35">
      <c r="A1117" t="s">
        <v>392</v>
      </c>
      <c r="B1117" t="s">
        <v>138</v>
      </c>
      <c r="C1117" t="s">
        <v>13</v>
      </c>
      <c r="D1117" t="s">
        <v>13</v>
      </c>
      <c r="E1117" t="s">
        <v>13</v>
      </c>
      <c r="F1117" s="2" t="s">
        <v>1503</v>
      </c>
      <c r="G1117" s="2"/>
      <c r="I1117" s="2"/>
      <c r="J1117" t="str">
        <f>VLOOKUP(A1117,UFMT_FORMAT!$A:$C,3,FALSE)</f>
        <v>CBS ISO 8583-87 CTZ Financial Response 210</v>
      </c>
      <c r="K1117" s="2" t="s">
        <v>7</v>
      </c>
      <c r="L1117" t="str">
        <f t="shared" si="34"/>
        <v>Insert into UFMT_FIELD (FORMAT_ID, FIELD_NO, F_MAC, F_KEY, F_MANDATORY, DESCRIPTION) Values ('201', '49', '0', '0', '0', 'Currency code, transaction');</v>
      </c>
      <c r="M1117" t="str">
        <f t="shared" si="35"/>
        <v>Update UFMT_FIELD SET F_MAC = '0', F_KEY = '0', F_MANDATORY = '0', DESCRIPTION = 'Currency code, transaction' where FORMAT_ID = '201' AND FIELD_NO = '49';</v>
      </c>
    </row>
    <row r="1118" spans="1:13" x14ac:dyDescent="0.35">
      <c r="A1118" t="s">
        <v>392</v>
      </c>
      <c r="B1118" t="s">
        <v>142</v>
      </c>
      <c r="C1118" t="s">
        <v>13</v>
      </c>
      <c r="D1118" t="s">
        <v>13</v>
      </c>
      <c r="E1118" t="s">
        <v>13</v>
      </c>
      <c r="F1118" s="2" t="s">
        <v>1552</v>
      </c>
      <c r="G1118" s="2"/>
      <c r="I1118" s="2"/>
      <c r="J1118" t="str">
        <f>VLOOKUP(A1118,UFMT_FORMAT!$A:$C,3,FALSE)</f>
        <v>CBS ISO 8583-87 CTZ Financial Response 210</v>
      </c>
      <c r="K1118" s="2" t="s">
        <v>7</v>
      </c>
      <c r="L1118" t="str">
        <f t="shared" si="34"/>
        <v>Insert into UFMT_FIELD (FORMAT_ID, FIELD_NO, F_MAC, F_KEY, F_MANDATORY, DESCRIPTION) Values ('201', '51', '0', '0', '0', 'Billing Currency code');</v>
      </c>
      <c r="M1118" t="str">
        <f t="shared" si="35"/>
        <v>Update UFMT_FIELD SET F_MAC = '0', F_KEY = '0', F_MANDATORY = '0', DESCRIPTION = 'Billing Currency code' where FORMAT_ID = '201' AND FIELD_NO = '51';</v>
      </c>
    </row>
    <row r="1119" spans="1:13" x14ac:dyDescent="0.35">
      <c r="A1119" t="s">
        <v>392</v>
      </c>
      <c r="B1119" t="s">
        <v>109</v>
      </c>
      <c r="C1119" t="s">
        <v>13</v>
      </c>
      <c r="D1119" t="s">
        <v>13</v>
      </c>
      <c r="E1119" t="s">
        <v>13</v>
      </c>
      <c r="F1119" s="2" t="s">
        <v>1555</v>
      </c>
      <c r="G1119" s="2"/>
      <c r="I1119" s="2"/>
      <c r="J1119" t="str">
        <f>VLOOKUP(A1119,UFMT_FORMAT!$A:$C,3,FALSE)</f>
        <v>CBS ISO 8583-87 CTZ Financial Response 210</v>
      </c>
      <c r="K1119" s="2" t="s">
        <v>7</v>
      </c>
      <c r="L1119" t="str">
        <f t="shared" si="34"/>
        <v>Insert into UFMT_FIELD (FORMAT_ID, FIELD_NO, F_MAC, F_KEY, F_MANDATORY, DESCRIPTION) Values ('201', '54', '0', '0', '0', 'Additional Amounts');</v>
      </c>
      <c r="M1119" t="str">
        <f t="shared" si="35"/>
        <v>Update UFMT_FIELD SET F_MAC = '0', F_KEY = '0', F_MANDATORY = '0', DESCRIPTION = 'Additional Amounts' where FORMAT_ID = '201' AND FIELD_NO = '54';</v>
      </c>
    </row>
    <row r="1120" spans="1:13" x14ac:dyDescent="0.35">
      <c r="A1120" t="s">
        <v>392</v>
      </c>
      <c r="B1120" t="s">
        <v>161</v>
      </c>
      <c r="C1120" t="s">
        <v>13</v>
      </c>
      <c r="D1120" t="s">
        <v>13</v>
      </c>
      <c r="E1120" t="s">
        <v>13</v>
      </c>
      <c r="F1120" s="2" t="s">
        <v>1553</v>
      </c>
      <c r="G1120" s="2"/>
      <c r="I1120" s="2"/>
      <c r="J1120" t="str">
        <f>VLOOKUP(A1120,UFMT_FORMAT!$A:$C,3,FALSE)</f>
        <v>CBS ISO 8583-87 CTZ Financial Response 210</v>
      </c>
      <c r="K1120" s="2" t="s">
        <v>7</v>
      </c>
      <c r="L1120" t="str">
        <f t="shared" si="34"/>
        <v>Insert into UFMT_FIELD (FORMAT_ID, FIELD_NO, F_MAC, F_KEY, F_MANDATORY, DESCRIPTION) Values ('201', '60', '0', '0', '0', 'Private, Acquirer ID');</v>
      </c>
      <c r="M1120" t="str">
        <f t="shared" si="35"/>
        <v>Update UFMT_FIELD SET F_MAC = '0', F_KEY = '0', F_MANDATORY = '0', DESCRIPTION = 'Private, Acquirer ID' where FORMAT_ID = '201' AND FIELD_NO = '60';</v>
      </c>
    </row>
    <row r="1121" spans="1:13" x14ac:dyDescent="0.35">
      <c r="A1121" t="s">
        <v>392</v>
      </c>
      <c r="B1121" t="s">
        <v>270</v>
      </c>
      <c r="C1121" t="s">
        <v>13</v>
      </c>
      <c r="D1121" t="s">
        <v>13</v>
      </c>
      <c r="E1121" t="s">
        <v>12</v>
      </c>
      <c r="F1121" s="2" t="s">
        <v>1506</v>
      </c>
      <c r="G1121" s="2"/>
      <c r="I1121" s="2"/>
      <c r="J1121" t="str">
        <f>VLOOKUP(A1121,UFMT_FORMAT!$A:$C,3,FALSE)</f>
        <v>CBS ISO 8583-87 CTZ Financial Response 210</v>
      </c>
      <c r="K1121" s="2" t="s">
        <v>7</v>
      </c>
      <c r="L1121" t="str">
        <f t="shared" si="34"/>
        <v>Insert into UFMT_FIELD (FORMAT_ID, FIELD_NO, F_MAC, F_KEY, F_MANDATORY, DESCRIPTION) Values ('201', '102', '0', '0', '1', 'Account identification 1');</v>
      </c>
      <c r="M1121" t="str">
        <f t="shared" si="35"/>
        <v>Update UFMT_FIELD SET F_MAC = '0', F_KEY = '0', F_MANDATORY = '1', DESCRIPTION = 'Account identification 1' where FORMAT_ID = '201' AND FIELD_NO = '102';</v>
      </c>
    </row>
    <row r="1122" spans="1:13" x14ac:dyDescent="0.35">
      <c r="A1122" t="s">
        <v>392</v>
      </c>
      <c r="B1122" t="s">
        <v>778</v>
      </c>
      <c r="C1122" t="s">
        <v>13</v>
      </c>
      <c r="D1122" t="s">
        <v>13</v>
      </c>
      <c r="E1122" t="s">
        <v>13</v>
      </c>
      <c r="F1122" s="2" t="s">
        <v>1507</v>
      </c>
      <c r="G1122" s="2"/>
      <c r="J1122" t="str">
        <f>VLOOKUP(A1122,UFMT_FORMAT!$A:$C,3,FALSE)</f>
        <v>CBS ISO 8583-87 CTZ Financial Response 210</v>
      </c>
      <c r="K1122" s="2" t="s">
        <v>7</v>
      </c>
      <c r="L1122" t="str">
        <f t="shared" si="34"/>
        <v>Insert into UFMT_FIELD (FORMAT_ID, FIELD_NO, F_MAC, F_KEY, F_MANDATORY, DESCRIPTION) Values ('201', '103', '0', '0', '0', 'Account identification 2');</v>
      </c>
      <c r="M1122" t="str">
        <f t="shared" si="35"/>
        <v>Update UFMT_FIELD SET F_MAC = '0', F_KEY = '0', F_MANDATORY = '0', DESCRIPTION = 'Account identification 2' where FORMAT_ID = '201' AND FIELD_NO = '103';</v>
      </c>
    </row>
    <row r="1123" spans="1:13" x14ac:dyDescent="0.35">
      <c r="A1123" t="s">
        <v>392</v>
      </c>
      <c r="B1123" t="s">
        <v>792</v>
      </c>
      <c r="C1123" t="s">
        <v>13</v>
      </c>
      <c r="D1123" t="s">
        <v>13</v>
      </c>
      <c r="E1123" t="s">
        <v>13</v>
      </c>
      <c r="F1123" s="2" t="s">
        <v>1565</v>
      </c>
      <c r="G1123" s="2"/>
      <c r="J1123" t="str">
        <f>VLOOKUP(A1123,UFMT_FORMAT!$A:$C,3,FALSE)</f>
        <v>CBS ISO 8583-87 CTZ Financial Response 210</v>
      </c>
      <c r="K1123" s="2" t="s">
        <v>7</v>
      </c>
      <c r="L1123" t="str">
        <f t="shared" si="34"/>
        <v>Insert into UFMT_FIELD (FORMAT_ID, FIELD_NO, F_MAC, F_KEY, F_MANDATORY, DESCRIPTION) Values ('201', '111', '0', '0', '0', 'Account detail');</v>
      </c>
      <c r="M1123" t="str">
        <f t="shared" si="35"/>
        <v>Update UFMT_FIELD SET F_MAC = '0', F_KEY = '0', F_MANDATORY = '0', DESCRIPTION = 'Account detail' where FORMAT_ID = '201' AND FIELD_NO = '111';</v>
      </c>
    </row>
    <row r="1124" spans="1:13" x14ac:dyDescent="0.35">
      <c r="A1124" t="s">
        <v>392</v>
      </c>
      <c r="B1124" t="s">
        <v>75</v>
      </c>
      <c r="C1124" t="s">
        <v>13</v>
      </c>
      <c r="D1124" t="s">
        <v>13</v>
      </c>
      <c r="E1124" t="s">
        <v>13</v>
      </c>
      <c r="F1124" s="2" t="s">
        <v>1562</v>
      </c>
      <c r="G1124" s="2"/>
      <c r="I1124" s="2"/>
      <c r="J1124" t="str">
        <f>VLOOKUP(A1124,UFMT_FORMAT!$A:$C,3,FALSE)</f>
        <v>CBS ISO 8583-87 CTZ Financial Response 210</v>
      </c>
      <c r="K1124" s="2" t="s">
        <v>7</v>
      </c>
      <c r="L1124" t="str">
        <f t="shared" si="34"/>
        <v>Insert into UFMT_FIELD (FORMAT_ID, FIELD_NO, F_MAC, F_KEY, F_MANDATORY, DESCRIPTION) Values ('201', '116', '0', '0', '0', 'Transaction Fee, Amount');</v>
      </c>
      <c r="M1124" t="str">
        <f t="shared" si="35"/>
        <v>Update UFMT_FIELD SET F_MAC = '0', F_KEY = '0', F_MANDATORY = '0', DESCRIPTION = 'Transaction Fee, Amount' where FORMAT_ID = '201' AND FIELD_NO = '116';</v>
      </c>
    </row>
    <row r="1125" spans="1:13" x14ac:dyDescent="0.35">
      <c r="A1125" t="s">
        <v>392</v>
      </c>
      <c r="B1125" t="s">
        <v>815</v>
      </c>
      <c r="C1125" t="s">
        <v>13</v>
      </c>
      <c r="D1125" t="s">
        <v>13</v>
      </c>
      <c r="E1125" t="s">
        <v>13</v>
      </c>
      <c r="F1125" s="2" t="s">
        <v>1542</v>
      </c>
      <c r="G1125" s="2"/>
      <c r="I1125" s="2"/>
      <c r="J1125" t="str">
        <f>VLOOKUP(A1125,UFMT_FORMAT!$A:$C,3,FALSE)</f>
        <v>CBS ISO 8583-87 CTZ Financial Response 210</v>
      </c>
      <c r="K1125" s="2" t="s">
        <v>7</v>
      </c>
      <c r="L1125" t="str">
        <f t="shared" si="34"/>
        <v>Insert into UFMT_FIELD (FORMAT_ID, FIELD_NO, F_MAC, F_KEY, F_MANDATORY, DESCRIPTION) Values ('201', '127', '0', '0', '0', 'Mini statement data');</v>
      </c>
      <c r="M1125" t="str">
        <f t="shared" si="35"/>
        <v>Update UFMT_FIELD SET F_MAC = '0', F_KEY = '0', F_MANDATORY = '0', DESCRIPTION = 'Mini statement data' where FORMAT_ID = '201' AND FIELD_NO = '127';</v>
      </c>
    </row>
    <row r="1126" spans="1:13" x14ac:dyDescent="0.35">
      <c r="A1126" t="s">
        <v>394</v>
      </c>
      <c r="B1126" t="s">
        <v>15</v>
      </c>
      <c r="C1126" t="s">
        <v>13</v>
      </c>
      <c r="D1126" t="s">
        <v>12</v>
      </c>
      <c r="E1126" t="s">
        <v>12</v>
      </c>
      <c r="F1126" s="2" t="s">
        <v>1484</v>
      </c>
      <c r="G1126" s="2"/>
      <c r="I1126" s="2"/>
      <c r="J1126" t="str">
        <f>VLOOKUP(A1126,UFMT_FORMAT!$A:$C,3,FALSE)</f>
        <v>CBS ISO 8583-87 CTZ Financial Reversal Request 420</v>
      </c>
      <c r="K1126" s="2" t="s">
        <v>7</v>
      </c>
      <c r="L1126" t="str">
        <f t="shared" si="34"/>
        <v>Insert into UFMT_FIELD (FORMAT_ID, FIELD_NO, F_MAC, F_KEY, F_MANDATORY, DESCRIPTION) Values ('202', '2', '0', '1', '1', 'PAN');</v>
      </c>
      <c r="M1126" t="str">
        <f t="shared" si="35"/>
        <v>Update UFMT_FIELD SET F_MAC = '0', F_KEY = '1', F_MANDATORY = '1', DESCRIPTION = 'PAN' where FORMAT_ID = '202' AND FIELD_NO = '2';</v>
      </c>
    </row>
    <row r="1127" spans="1:13" x14ac:dyDescent="0.35">
      <c r="A1127" t="s">
        <v>394</v>
      </c>
      <c r="B1127" t="s">
        <v>17</v>
      </c>
      <c r="C1127" t="s">
        <v>13</v>
      </c>
      <c r="D1127" t="s">
        <v>13</v>
      </c>
      <c r="E1127" t="s">
        <v>12</v>
      </c>
      <c r="F1127" s="2" t="s">
        <v>1485</v>
      </c>
      <c r="G1127" s="2"/>
      <c r="I1127" s="2"/>
      <c r="J1127" t="str">
        <f>VLOOKUP(A1127,UFMT_FORMAT!$A:$C,3,FALSE)</f>
        <v>CBS ISO 8583-87 CTZ Financial Reversal Request 420</v>
      </c>
      <c r="K1127" s="2" t="s">
        <v>7</v>
      </c>
      <c r="L1127" t="str">
        <f t="shared" si="34"/>
        <v>Insert into UFMT_FIELD (FORMAT_ID, FIELD_NO, F_MAC, F_KEY, F_MANDATORY, DESCRIPTION) Values ('202', '3', '0', '0', '1', 'Processing Code');</v>
      </c>
      <c r="M1127" t="str">
        <f t="shared" si="35"/>
        <v>Update UFMT_FIELD SET F_MAC = '0', F_KEY = '0', F_MANDATORY = '1', DESCRIPTION = 'Processing Code' where FORMAT_ID = '202' AND FIELD_NO = '3';</v>
      </c>
    </row>
    <row r="1128" spans="1:13" x14ac:dyDescent="0.35">
      <c r="A1128" t="s">
        <v>394</v>
      </c>
      <c r="B1128" t="s">
        <v>20</v>
      </c>
      <c r="C1128" t="s">
        <v>13</v>
      </c>
      <c r="D1128" t="s">
        <v>13</v>
      </c>
      <c r="E1128" t="s">
        <v>12</v>
      </c>
      <c r="F1128" s="2" t="s">
        <v>1486</v>
      </c>
      <c r="G1128" s="2"/>
      <c r="I1128" s="2"/>
      <c r="J1128" t="str">
        <f>VLOOKUP(A1128,UFMT_FORMAT!$A:$C,3,FALSE)</f>
        <v>CBS ISO 8583-87 CTZ Financial Reversal Request 420</v>
      </c>
      <c r="K1128" s="2" t="s">
        <v>7</v>
      </c>
      <c r="L1128" t="str">
        <f t="shared" si="34"/>
        <v>Insert into UFMT_FIELD (FORMAT_ID, FIELD_NO, F_MAC, F_KEY, F_MANDATORY, DESCRIPTION) Values ('202', '4', '0', '0', '1', 'Request Amount');</v>
      </c>
      <c r="M1128" t="str">
        <f t="shared" si="35"/>
        <v>Update UFMT_FIELD SET F_MAC = '0', F_KEY = '0', F_MANDATORY = '1', DESCRIPTION = 'Request Amount' where FORMAT_ID = '202' AND FIELD_NO = '4';</v>
      </c>
    </row>
    <row r="1129" spans="1:13" x14ac:dyDescent="0.35">
      <c r="A1129" t="s">
        <v>394</v>
      </c>
      <c r="B1129" t="s">
        <v>26</v>
      </c>
      <c r="C1129" t="s">
        <v>13</v>
      </c>
      <c r="D1129" t="s">
        <v>13</v>
      </c>
      <c r="E1129" t="s">
        <v>13</v>
      </c>
      <c r="F1129" s="2" t="s">
        <v>1543</v>
      </c>
      <c r="G1129" s="2"/>
      <c r="I1129" s="2"/>
      <c r="J1129" t="str">
        <f>VLOOKUP(A1129,UFMT_FORMAT!$A:$C,3,FALSE)</f>
        <v>CBS ISO 8583-87 CTZ Financial Reversal Request 420</v>
      </c>
      <c r="K1129" s="2" t="s">
        <v>7</v>
      </c>
      <c r="L1129" t="str">
        <f t="shared" si="34"/>
        <v>Insert into UFMT_FIELD (FORMAT_ID, FIELD_NO, F_MAC, F_KEY, F_MANDATORY, DESCRIPTION) Values ('202', '6', '0', '0', '0', 'Billing Amount');</v>
      </c>
      <c r="M1129" t="str">
        <f t="shared" si="35"/>
        <v>Update UFMT_FIELD SET F_MAC = '0', F_KEY = '0', F_MANDATORY = '0', DESCRIPTION = 'Billing Amount' where FORMAT_ID = '202' AND FIELD_NO = '6';</v>
      </c>
    </row>
    <row r="1130" spans="1:13" x14ac:dyDescent="0.35">
      <c r="A1130" t="s">
        <v>394</v>
      </c>
      <c r="B1130" t="s">
        <v>29</v>
      </c>
      <c r="C1130" t="s">
        <v>13</v>
      </c>
      <c r="D1130" t="s">
        <v>12</v>
      </c>
      <c r="E1130" t="s">
        <v>12</v>
      </c>
      <c r="F1130" s="2" t="s">
        <v>1544</v>
      </c>
      <c r="G1130" s="2"/>
      <c r="I1130" s="2"/>
      <c r="J1130" t="str">
        <f>VLOOKUP(A1130,UFMT_FORMAT!$A:$C,3,FALSE)</f>
        <v>CBS ISO 8583-87 CTZ Financial Reversal Request 420</v>
      </c>
      <c r="K1130" s="2" t="s">
        <v>7</v>
      </c>
      <c r="L1130" t="str">
        <f t="shared" si="34"/>
        <v>Insert into UFMT_FIELD (FORMAT_ID, FIELD_NO, F_MAC, F_KEY, F_MANDATORY, DESCRIPTION) Values ('202', '7', '0', '1', '1', 'Transaction Date Time');</v>
      </c>
      <c r="M1130" t="str">
        <f t="shared" si="35"/>
        <v>Update UFMT_FIELD SET F_MAC = '0', F_KEY = '1', F_MANDATORY = '1', DESCRIPTION = 'Transaction Date Time' where FORMAT_ID = '202' AND FIELD_NO = '7';</v>
      </c>
    </row>
    <row r="1131" spans="1:13" x14ac:dyDescent="0.35">
      <c r="A1131" t="s">
        <v>394</v>
      </c>
      <c r="B1131" t="s">
        <v>40</v>
      </c>
      <c r="C1131" t="s">
        <v>13</v>
      </c>
      <c r="D1131" t="s">
        <v>12</v>
      </c>
      <c r="E1131" t="s">
        <v>12</v>
      </c>
      <c r="F1131" s="2" t="s">
        <v>1489</v>
      </c>
      <c r="G1131" s="2"/>
      <c r="I1131" s="2"/>
      <c r="J1131" t="str">
        <f>VLOOKUP(A1131,UFMT_FORMAT!$A:$C,3,FALSE)</f>
        <v>CBS ISO 8583-87 CTZ Financial Reversal Request 420</v>
      </c>
      <c r="K1131" s="2" t="s">
        <v>7</v>
      </c>
      <c r="L1131" t="str">
        <f t="shared" si="34"/>
        <v>Insert into UFMT_FIELD (FORMAT_ID, FIELD_NO, F_MAC, F_KEY, F_MANDATORY, DESCRIPTION) Values ('202', '11', '0', '1', '1', 'System Trace Audit Number');</v>
      </c>
      <c r="M1131" t="str">
        <f t="shared" si="35"/>
        <v>Update UFMT_FIELD SET F_MAC = '0', F_KEY = '1', F_MANDATORY = '1', DESCRIPTION = 'System Trace Audit Number' where FORMAT_ID = '202' AND FIELD_NO = '11';</v>
      </c>
    </row>
    <row r="1132" spans="1:13" x14ac:dyDescent="0.35">
      <c r="A1132" t="s">
        <v>394</v>
      </c>
      <c r="B1132" t="s">
        <v>42</v>
      </c>
      <c r="C1132" t="s">
        <v>13</v>
      </c>
      <c r="D1132" t="s">
        <v>13</v>
      </c>
      <c r="E1132" t="s">
        <v>12</v>
      </c>
      <c r="F1132" s="2" t="s">
        <v>1545</v>
      </c>
      <c r="G1132" s="2"/>
      <c r="I1132" s="2"/>
      <c r="J1132" t="str">
        <f>VLOOKUP(A1132,UFMT_FORMAT!$A:$C,3,FALSE)</f>
        <v>CBS ISO 8583-87 CTZ Financial Reversal Request 420</v>
      </c>
      <c r="K1132" s="2" t="s">
        <v>7</v>
      </c>
      <c r="L1132" t="str">
        <f t="shared" si="34"/>
        <v>Insert into UFMT_FIELD (FORMAT_ID, FIELD_NO, F_MAC, F_KEY, F_MANDATORY, DESCRIPTION) Values ('202', '12', '0', '0', '1', 'Time , local transaction');</v>
      </c>
      <c r="M1132" t="str">
        <f t="shared" si="35"/>
        <v>Update UFMT_FIELD SET F_MAC = '0', F_KEY = '0', F_MANDATORY = '1', DESCRIPTION = 'Time , local transaction' where FORMAT_ID = '202' AND FIELD_NO = '12';</v>
      </c>
    </row>
    <row r="1133" spans="1:13" x14ac:dyDescent="0.35">
      <c r="A1133" t="s">
        <v>394</v>
      </c>
      <c r="B1133" t="s">
        <v>44</v>
      </c>
      <c r="C1133" t="s">
        <v>13</v>
      </c>
      <c r="D1133" t="s">
        <v>13</v>
      </c>
      <c r="E1133" t="s">
        <v>12</v>
      </c>
      <c r="F1133" s="2" t="s">
        <v>1546</v>
      </c>
      <c r="G1133" s="2"/>
      <c r="I1133" s="2"/>
      <c r="J1133" t="str">
        <f>VLOOKUP(A1133,UFMT_FORMAT!$A:$C,3,FALSE)</f>
        <v>CBS ISO 8583-87 CTZ Financial Reversal Request 420</v>
      </c>
      <c r="K1133" s="2" t="s">
        <v>7</v>
      </c>
      <c r="L1133" t="str">
        <f t="shared" si="34"/>
        <v>Insert into UFMT_FIELD (FORMAT_ID, FIELD_NO, F_MAC, F_KEY, F_MANDATORY, DESCRIPTION) Values ('202', '13', '0', '0', '1', 'Date , local transaction');</v>
      </c>
      <c r="M1133" t="str">
        <f t="shared" si="35"/>
        <v>Update UFMT_FIELD SET F_MAC = '0', F_KEY = '0', F_MANDATORY = '1', DESCRIPTION = 'Date , local transaction' where FORMAT_ID = '202' AND FIELD_NO = '13';</v>
      </c>
    </row>
    <row r="1134" spans="1:13" x14ac:dyDescent="0.35">
      <c r="A1134" t="s">
        <v>394</v>
      </c>
      <c r="B1134" t="s">
        <v>50</v>
      </c>
      <c r="C1134" t="s">
        <v>13</v>
      </c>
      <c r="D1134" t="s">
        <v>13</v>
      </c>
      <c r="E1134" t="s">
        <v>12</v>
      </c>
      <c r="F1134" s="2" t="s">
        <v>1547</v>
      </c>
      <c r="G1134" s="2"/>
      <c r="I1134" s="2"/>
      <c r="J1134" t="str">
        <f>VLOOKUP(A1134,UFMT_FORMAT!$A:$C,3,FALSE)</f>
        <v>CBS ISO 8583-87 CTZ Financial Reversal Request 420</v>
      </c>
      <c r="K1134" s="2" t="s">
        <v>7</v>
      </c>
      <c r="L1134" t="str">
        <f t="shared" si="34"/>
        <v>Insert into UFMT_FIELD (FORMAT_ID, FIELD_NO, F_MAC, F_KEY, F_MANDATORY, DESCRIPTION) Values ('202', '15', '0', '0', '1', 'Date, Settlement');</v>
      </c>
      <c r="M1134" t="str">
        <f t="shared" si="35"/>
        <v>Update UFMT_FIELD SET F_MAC = '0', F_KEY = '0', F_MANDATORY = '1', DESCRIPTION = 'Date, Settlement' where FORMAT_ID = '202' AND FIELD_NO = '15';</v>
      </c>
    </row>
    <row r="1135" spans="1:13" x14ac:dyDescent="0.35">
      <c r="A1135" t="s">
        <v>394</v>
      </c>
      <c r="B1135" t="s">
        <v>56</v>
      </c>
      <c r="C1135" t="s">
        <v>13</v>
      </c>
      <c r="D1135" t="s">
        <v>13</v>
      </c>
      <c r="E1135" t="s">
        <v>12</v>
      </c>
      <c r="F1135" s="2" t="s">
        <v>1548</v>
      </c>
      <c r="G1135" s="2"/>
      <c r="I1135" s="2"/>
      <c r="J1135" t="str">
        <f>VLOOKUP(A1135,UFMT_FORMAT!$A:$C,3,FALSE)</f>
        <v>CBS ISO 8583-87 CTZ Financial Reversal Request 420</v>
      </c>
      <c r="K1135" s="2" t="s">
        <v>7</v>
      </c>
      <c r="L1135" t="str">
        <f t="shared" si="34"/>
        <v>Insert into UFMT_FIELD (FORMAT_ID, FIELD_NO, F_MAC, F_KEY, F_MANDATORY, DESCRIPTION) Values ('202', '17', '0', '0', '1', 'Date, Capture');</v>
      </c>
      <c r="M1135" t="str">
        <f t="shared" si="35"/>
        <v>Update UFMT_FIELD SET F_MAC = '0', F_KEY = '0', F_MANDATORY = '1', DESCRIPTION = 'Date, Capture' where FORMAT_ID = '202' AND FIELD_NO = '17';</v>
      </c>
    </row>
    <row r="1136" spans="1:13" x14ac:dyDescent="0.35">
      <c r="A1136" t="s">
        <v>394</v>
      </c>
      <c r="B1136" t="s">
        <v>59</v>
      </c>
      <c r="C1136" t="s">
        <v>13</v>
      </c>
      <c r="D1136" t="s">
        <v>13</v>
      </c>
      <c r="E1136" t="s">
        <v>12</v>
      </c>
      <c r="F1136" s="2" t="s">
        <v>1549</v>
      </c>
      <c r="G1136" s="2"/>
      <c r="I1136" s="2"/>
      <c r="J1136" t="str">
        <f>VLOOKUP(A1136,UFMT_FORMAT!$A:$C,3,FALSE)</f>
        <v>CBS ISO 8583-87 CTZ Financial Reversal Request 420</v>
      </c>
      <c r="K1136" s="2" t="s">
        <v>7</v>
      </c>
      <c r="L1136" t="str">
        <f t="shared" si="34"/>
        <v>Insert into UFMT_FIELD (FORMAT_ID, FIELD_NO, F_MAC, F_KEY, F_MANDATORY, DESCRIPTION) Values ('202', '18', '0', '0', '1', 'MCC');</v>
      </c>
      <c r="M1136" t="str">
        <f t="shared" si="35"/>
        <v>Update UFMT_FIELD SET F_MAC = '0', F_KEY = '0', F_MANDATORY = '1', DESCRIPTION = 'MCC' where FORMAT_ID = '202' AND FIELD_NO = '18';</v>
      </c>
    </row>
    <row r="1137" spans="1:13" x14ac:dyDescent="0.35">
      <c r="A1137" t="s">
        <v>394</v>
      </c>
      <c r="B1137" t="s">
        <v>72</v>
      </c>
      <c r="C1137" t="s">
        <v>13</v>
      </c>
      <c r="D1137" t="s">
        <v>13</v>
      </c>
      <c r="E1137" t="s">
        <v>12</v>
      </c>
      <c r="F1137" s="2" t="s">
        <v>1550</v>
      </c>
      <c r="G1137" s="2"/>
      <c r="I1137" s="2"/>
      <c r="J1137" t="str">
        <f>VLOOKUP(A1137,UFMT_FORMAT!$A:$C,3,FALSE)</f>
        <v>CBS ISO 8583-87 CTZ Financial Reversal Request 420</v>
      </c>
      <c r="K1137" s="2" t="s">
        <v>7</v>
      </c>
      <c r="L1137" t="str">
        <f t="shared" si="34"/>
        <v>Insert into UFMT_FIELD (FORMAT_ID, FIELD_NO, F_MAC, F_KEY, F_MANDATORY, DESCRIPTION) Values ('202', '25', '0', '0', '1', 'POS Condition Code');</v>
      </c>
      <c r="M1137" t="str">
        <f t="shared" si="35"/>
        <v>Update UFMT_FIELD SET F_MAC = '0', F_KEY = '0', F_MANDATORY = '1', DESCRIPTION = 'POS Condition Code' where FORMAT_ID = '202' AND FIELD_NO = '25';</v>
      </c>
    </row>
    <row r="1138" spans="1:13" x14ac:dyDescent="0.35">
      <c r="A1138" t="s">
        <v>394</v>
      </c>
      <c r="B1138" t="s">
        <v>88</v>
      </c>
      <c r="C1138" t="s">
        <v>13</v>
      </c>
      <c r="D1138" t="s">
        <v>13</v>
      </c>
      <c r="E1138" t="s">
        <v>13</v>
      </c>
      <c r="F1138" s="2" t="s">
        <v>1551</v>
      </c>
      <c r="G1138" s="2"/>
      <c r="I1138" s="2"/>
      <c r="J1138" t="str">
        <f>VLOOKUP(A1138,UFMT_FORMAT!$A:$C,3,FALSE)</f>
        <v>CBS ISO 8583-87 CTZ Financial Reversal Request 420</v>
      </c>
      <c r="K1138" s="2" t="s">
        <v>7</v>
      </c>
      <c r="L1138" t="str">
        <f t="shared" si="34"/>
        <v>Insert into UFMT_FIELD (FORMAT_ID, FIELD_NO, F_MAC, F_KEY, F_MANDATORY, DESCRIPTION) Values ('202', '28', '0', '0', '0', 'Transaction Fee');</v>
      </c>
      <c r="M1138" t="str">
        <f t="shared" si="35"/>
        <v>Update UFMT_FIELD SET F_MAC = '0', F_KEY = '0', F_MANDATORY = '0', DESCRIPTION = 'Transaction Fee' where FORMAT_ID = '202' AND FIELD_NO = '28';</v>
      </c>
    </row>
    <row r="1139" spans="1:13" x14ac:dyDescent="0.35">
      <c r="A1139" t="s">
        <v>394</v>
      </c>
      <c r="B1139" t="s">
        <v>98</v>
      </c>
      <c r="C1139" t="s">
        <v>13</v>
      </c>
      <c r="D1139" t="s">
        <v>13</v>
      </c>
      <c r="E1139" t="s">
        <v>12</v>
      </c>
      <c r="F1139" s="2" t="s">
        <v>1492</v>
      </c>
      <c r="G1139" s="2"/>
      <c r="I1139" s="2"/>
      <c r="J1139" t="str">
        <f>VLOOKUP(A1139,UFMT_FORMAT!$A:$C,3,FALSE)</f>
        <v>CBS ISO 8583-87 CTZ Financial Reversal Request 420</v>
      </c>
      <c r="K1139" s="2" t="s">
        <v>7</v>
      </c>
      <c r="L1139" t="str">
        <f t="shared" si="34"/>
        <v>Insert into UFMT_FIELD (FORMAT_ID, FIELD_NO, F_MAC, F_KEY, F_MANDATORY, DESCRIPTION) Values ('202', '32', '0', '0', '1', 'Acquirer institution ID');</v>
      </c>
      <c r="M1139" t="str">
        <f t="shared" si="35"/>
        <v>Update UFMT_FIELD SET F_MAC = '0', F_KEY = '0', F_MANDATORY = '1', DESCRIPTION = 'Acquirer institution ID' where FORMAT_ID = '202' AND FIELD_NO = '32';</v>
      </c>
    </row>
    <row r="1140" spans="1:13" x14ac:dyDescent="0.35">
      <c r="A1140" t="s">
        <v>394</v>
      </c>
      <c r="B1140" t="s">
        <v>99</v>
      </c>
      <c r="C1140" t="s">
        <v>13</v>
      </c>
      <c r="D1140" t="s">
        <v>13</v>
      </c>
      <c r="E1140" t="s">
        <v>12</v>
      </c>
      <c r="F1140" s="2" t="s">
        <v>1495</v>
      </c>
      <c r="G1140" s="2"/>
      <c r="I1140" s="2"/>
      <c r="J1140" t="str">
        <f>VLOOKUP(A1140,UFMT_FORMAT!$A:$C,3,FALSE)</f>
        <v>CBS ISO 8583-87 CTZ Financial Reversal Request 420</v>
      </c>
      <c r="K1140" s="2" t="s">
        <v>7</v>
      </c>
      <c r="L1140" t="str">
        <f t="shared" si="34"/>
        <v>Insert into UFMT_FIELD (FORMAT_ID, FIELD_NO, F_MAC, F_KEY, F_MANDATORY, DESCRIPTION) Values ('202', '37', '0', '0', '1', 'Retrival reference number');</v>
      </c>
      <c r="M1140" t="str">
        <f t="shared" si="35"/>
        <v>Update UFMT_FIELD SET F_MAC = '0', F_KEY = '0', F_MANDATORY = '1', DESCRIPTION = 'Retrival reference number' where FORMAT_ID = '202' AND FIELD_NO = '37';</v>
      </c>
    </row>
    <row r="1141" spans="1:13" x14ac:dyDescent="0.35">
      <c r="A1141" t="s">
        <v>394</v>
      </c>
      <c r="B1141" t="s">
        <v>119</v>
      </c>
      <c r="C1141" t="s">
        <v>13</v>
      </c>
      <c r="D1141" t="s">
        <v>13</v>
      </c>
      <c r="E1141" t="s">
        <v>12</v>
      </c>
      <c r="F1141" s="2" t="s">
        <v>1498</v>
      </c>
      <c r="G1141" s="2"/>
      <c r="I1141" s="2"/>
      <c r="J1141" t="str">
        <f>VLOOKUP(A1141,UFMT_FORMAT!$A:$C,3,FALSE)</f>
        <v>CBS ISO 8583-87 CTZ Financial Reversal Request 420</v>
      </c>
      <c r="K1141" s="2" t="s">
        <v>7</v>
      </c>
      <c r="L1141" t="str">
        <f t="shared" si="34"/>
        <v>Insert into UFMT_FIELD (FORMAT_ID, FIELD_NO, F_MAC, F_KEY, F_MANDATORY, DESCRIPTION) Values ('202', '41', '0', '0', '1', 'Card acceptor treminal ID');</v>
      </c>
      <c r="M1141" t="str">
        <f t="shared" si="35"/>
        <v>Update UFMT_FIELD SET F_MAC = '0', F_KEY = '0', F_MANDATORY = '1', DESCRIPTION = 'Card acceptor treminal ID' where FORMAT_ID = '202' AND FIELD_NO = '41';</v>
      </c>
    </row>
    <row r="1142" spans="1:13" x14ac:dyDescent="0.35">
      <c r="A1142" t="s">
        <v>394</v>
      </c>
      <c r="B1142" t="s">
        <v>122</v>
      </c>
      <c r="C1142" t="s">
        <v>13</v>
      </c>
      <c r="D1142" t="s">
        <v>13</v>
      </c>
      <c r="E1142" t="s">
        <v>12</v>
      </c>
      <c r="F1142" s="2" t="s">
        <v>1499</v>
      </c>
      <c r="G1142" s="2"/>
      <c r="I1142" s="2"/>
      <c r="J1142" t="str">
        <f>VLOOKUP(A1142,UFMT_FORMAT!$A:$C,3,FALSE)</f>
        <v>CBS ISO 8583-87 CTZ Financial Reversal Request 420</v>
      </c>
      <c r="K1142" s="2" t="s">
        <v>7</v>
      </c>
      <c r="L1142" t="str">
        <f t="shared" si="34"/>
        <v>Insert into UFMT_FIELD (FORMAT_ID, FIELD_NO, F_MAC, F_KEY, F_MANDATORY, DESCRIPTION) Values ('202', '42', '0', '0', '1', 'Card acceptor ID');</v>
      </c>
      <c r="M1142" t="str">
        <f t="shared" si="35"/>
        <v>Update UFMT_FIELD SET F_MAC = '0', F_KEY = '0', F_MANDATORY = '1', DESCRIPTION = 'Card acceptor ID' where FORMAT_ID = '202' AND FIELD_NO = '42';</v>
      </c>
    </row>
    <row r="1143" spans="1:13" x14ac:dyDescent="0.35">
      <c r="A1143" t="s">
        <v>394</v>
      </c>
      <c r="B1143" t="s">
        <v>138</v>
      </c>
      <c r="C1143" t="s">
        <v>13</v>
      </c>
      <c r="D1143" t="s">
        <v>13</v>
      </c>
      <c r="E1143" t="s">
        <v>12</v>
      </c>
      <c r="F1143" s="2" t="s">
        <v>1503</v>
      </c>
      <c r="G1143" s="2"/>
      <c r="I1143" s="2"/>
      <c r="J1143" t="str">
        <f>VLOOKUP(A1143,UFMT_FORMAT!$A:$C,3,FALSE)</f>
        <v>CBS ISO 8583-87 CTZ Financial Reversal Request 420</v>
      </c>
      <c r="K1143" s="2" t="s">
        <v>7</v>
      </c>
      <c r="L1143" t="str">
        <f t="shared" si="34"/>
        <v>Insert into UFMT_FIELD (FORMAT_ID, FIELD_NO, F_MAC, F_KEY, F_MANDATORY, DESCRIPTION) Values ('202', '49', '0', '0', '1', 'Currency code, transaction');</v>
      </c>
      <c r="M1143" t="str">
        <f t="shared" si="35"/>
        <v>Update UFMT_FIELD SET F_MAC = '0', F_KEY = '0', F_MANDATORY = '1', DESCRIPTION = 'Currency code, transaction' where FORMAT_ID = '202' AND FIELD_NO = '49';</v>
      </c>
    </row>
    <row r="1144" spans="1:13" x14ac:dyDescent="0.35">
      <c r="A1144" t="s">
        <v>394</v>
      </c>
      <c r="B1144" t="s">
        <v>142</v>
      </c>
      <c r="C1144" t="s">
        <v>13</v>
      </c>
      <c r="D1144" t="s">
        <v>13</v>
      </c>
      <c r="E1144" t="s">
        <v>12</v>
      </c>
      <c r="F1144" s="2" t="s">
        <v>1552</v>
      </c>
      <c r="G1144" s="2"/>
      <c r="I1144" s="2"/>
      <c r="J1144" t="str">
        <f>VLOOKUP(A1144,UFMT_FORMAT!$A:$C,3,FALSE)</f>
        <v>CBS ISO 8583-87 CTZ Financial Reversal Request 420</v>
      </c>
      <c r="K1144" s="2" t="s">
        <v>7</v>
      </c>
      <c r="L1144" t="str">
        <f t="shared" si="34"/>
        <v>Insert into UFMT_FIELD (FORMAT_ID, FIELD_NO, F_MAC, F_KEY, F_MANDATORY, DESCRIPTION) Values ('202', '51', '0', '0', '1', 'Billing Currency code');</v>
      </c>
      <c r="M1144" t="str">
        <f t="shared" si="35"/>
        <v>Update UFMT_FIELD SET F_MAC = '0', F_KEY = '0', F_MANDATORY = '1', DESCRIPTION = 'Billing Currency code' where FORMAT_ID = '202' AND FIELD_NO = '51';</v>
      </c>
    </row>
    <row r="1145" spans="1:13" x14ac:dyDescent="0.35">
      <c r="A1145" t="s">
        <v>394</v>
      </c>
      <c r="B1145" t="s">
        <v>161</v>
      </c>
      <c r="C1145" t="s">
        <v>13</v>
      </c>
      <c r="D1145" t="s">
        <v>13</v>
      </c>
      <c r="E1145" t="s">
        <v>13</v>
      </c>
      <c r="F1145" s="2" t="s">
        <v>1553</v>
      </c>
      <c r="G1145" s="2"/>
      <c r="I1145" s="2"/>
      <c r="J1145" t="str">
        <f>VLOOKUP(A1145,UFMT_FORMAT!$A:$C,3,FALSE)</f>
        <v>CBS ISO 8583-87 CTZ Financial Reversal Request 420</v>
      </c>
      <c r="K1145" s="2" t="s">
        <v>7</v>
      </c>
      <c r="L1145" t="str">
        <f t="shared" si="34"/>
        <v>Insert into UFMT_FIELD (FORMAT_ID, FIELD_NO, F_MAC, F_KEY, F_MANDATORY, DESCRIPTION) Values ('202', '60', '0', '0', '0', 'Private, Acquirer ID');</v>
      </c>
      <c r="M1145" t="str">
        <f t="shared" si="35"/>
        <v>Update UFMT_FIELD SET F_MAC = '0', F_KEY = '0', F_MANDATORY = '0', DESCRIPTION = 'Private, Acquirer ID' where FORMAT_ID = '202' AND FIELD_NO = '60';</v>
      </c>
    </row>
    <row r="1146" spans="1:13" x14ac:dyDescent="0.35">
      <c r="A1146" t="s">
        <v>394</v>
      </c>
      <c r="B1146" t="s">
        <v>233</v>
      </c>
      <c r="C1146" t="s">
        <v>13</v>
      </c>
      <c r="D1146" t="s">
        <v>13</v>
      </c>
      <c r="E1146" t="s">
        <v>12</v>
      </c>
      <c r="F1146" s="2" t="s">
        <v>1556</v>
      </c>
      <c r="G1146" s="2"/>
      <c r="I1146" s="2"/>
      <c r="J1146" t="str">
        <f>VLOOKUP(A1146,UFMT_FORMAT!$A:$C,3,FALSE)</f>
        <v>CBS ISO 8583-87 CTZ Financial Reversal Request 420</v>
      </c>
      <c r="K1146" s="2" t="s">
        <v>7</v>
      </c>
      <c r="L1146" t="str">
        <f t="shared" si="34"/>
        <v>Insert into UFMT_FIELD (FORMAT_ID, FIELD_NO, F_MAC, F_KEY, F_MANDATORY, DESCRIPTION) Values ('202', '90', '0', '0', '1', 'Original data elements');</v>
      </c>
      <c r="M1146" t="str">
        <f t="shared" si="35"/>
        <v>Update UFMT_FIELD SET F_MAC = '0', F_KEY = '0', F_MANDATORY = '1', DESCRIPTION = 'Original data elements' where FORMAT_ID = '202' AND FIELD_NO = '90';</v>
      </c>
    </row>
    <row r="1147" spans="1:13" x14ac:dyDescent="0.35">
      <c r="A1147" t="s">
        <v>394</v>
      </c>
      <c r="B1147" t="s">
        <v>270</v>
      </c>
      <c r="C1147" t="s">
        <v>13</v>
      </c>
      <c r="D1147" t="s">
        <v>13</v>
      </c>
      <c r="E1147" t="s">
        <v>12</v>
      </c>
      <c r="F1147" s="2" t="s">
        <v>1506</v>
      </c>
      <c r="G1147" s="2"/>
      <c r="I1147" s="2"/>
      <c r="J1147" t="str">
        <f>VLOOKUP(A1147,UFMT_FORMAT!$A:$C,3,FALSE)</f>
        <v>CBS ISO 8583-87 CTZ Financial Reversal Request 420</v>
      </c>
      <c r="K1147" s="2" t="s">
        <v>7</v>
      </c>
      <c r="L1147" t="str">
        <f t="shared" si="34"/>
        <v>Insert into UFMT_FIELD (FORMAT_ID, FIELD_NO, F_MAC, F_KEY, F_MANDATORY, DESCRIPTION) Values ('202', '102', '0', '0', '1', 'Account identification 1');</v>
      </c>
      <c r="M1147" t="str">
        <f t="shared" si="35"/>
        <v>Update UFMT_FIELD SET F_MAC = '0', F_KEY = '0', F_MANDATORY = '1', DESCRIPTION = 'Account identification 1' where FORMAT_ID = '202' AND FIELD_NO = '102';</v>
      </c>
    </row>
    <row r="1148" spans="1:13" x14ac:dyDescent="0.35">
      <c r="A1148" t="s">
        <v>394</v>
      </c>
      <c r="B1148" t="s">
        <v>75</v>
      </c>
      <c r="C1148" t="s">
        <v>13</v>
      </c>
      <c r="D1148" t="s">
        <v>13</v>
      </c>
      <c r="E1148" t="s">
        <v>13</v>
      </c>
      <c r="F1148" s="2" t="s">
        <v>1562</v>
      </c>
      <c r="G1148" s="2"/>
      <c r="I1148" s="2"/>
      <c r="J1148" t="str">
        <f>VLOOKUP(A1148,UFMT_FORMAT!$A:$C,3,FALSE)</f>
        <v>CBS ISO 8583-87 CTZ Financial Reversal Request 420</v>
      </c>
      <c r="K1148" s="2" t="s">
        <v>7</v>
      </c>
      <c r="L1148" t="str">
        <f t="shared" si="34"/>
        <v>Insert into UFMT_FIELD (FORMAT_ID, FIELD_NO, F_MAC, F_KEY, F_MANDATORY, DESCRIPTION) Values ('202', '116', '0', '0', '0', 'Transaction Fee, Amount');</v>
      </c>
      <c r="M1148" t="str">
        <f t="shared" si="35"/>
        <v>Update UFMT_FIELD SET F_MAC = '0', F_KEY = '0', F_MANDATORY = '0', DESCRIPTION = 'Transaction Fee, Amount' where FORMAT_ID = '202' AND FIELD_NO = '116';</v>
      </c>
    </row>
    <row r="1149" spans="1:13" x14ac:dyDescent="0.35">
      <c r="A1149" t="s">
        <v>396</v>
      </c>
      <c r="B1149" t="s">
        <v>15</v>
      </c>
      <c r="C1149" t="s">
        <v>13</v>
      </c>
      <c r="D1149" t="s">
        <v>12</v>
      </c>
      <c r="E1149" t="s">
        <v>12</v>
      </c>
      <c r="F1149" s="2" t="s">
        <v>1484</v>
      </c>
      <c r="G1149" s="2"/>
      <c r="I1149" s="2"/>
      <c r="J1149" t="str">
        <f>VLOOKUP(A1149,UFMT_FORMAT!$A:$C,3,FALSE)</f>
        <v>CBS ISO 8583-87 CTZ Financial Reversal Response 430</v>
      </c>
      <c r="K1149" s="2" t="s">
        <v>7</v>
      </c>
      <c r="L1149" t="str">
        <f t="shared" si="34"/>
        <v>Insert into UFMT_FIELD (FORMAT_ID, FIELD_NO, F_MAC, F_KEY, F_MANDATORY, DESCRIPTION) Values ('203', '2', '0', '1', '1', 'PAN');</v>
      </c>
      <c r="M1149" t="str">
        <f t="shared" si="35"/>
        <v>Update UFMT_FIELD SET F_MAC = '0', F_KEY = '1', F_MANDATORY = '1', DESCRIPTION = 'PAN' where FORMAT_ID = '203' AND FIELD_NO = '2';</v>
      </c>
    </row>
    <row r="1150" spans="1:13" x14ac:dyDescent="0.35">
      <c r="A1150" t="s">
        <v>396</v>
      </c>
      <c r="B1150" t="s">
        <v>17</v>
      </c>
      <c r="C1150" t="s">
        <v>13</v>
      </c>
      <c r="D1150" t="s">
        <v>13</v>
      </c>
      <c r="E1150" t="s">
        <v>12</v>
      </c>
      <c r="F1150" s="2" t="s">
        <v>1485</v>
      </c>
      <c r="G1150" s="2"/>
      <c r="I1150" s="2"/>
      <c r="J1150" t="str">
        <f>VLOOKUP(A1150,UFMT_FORMAT!$A:$C,3,FALSE)</f>
        <v>CBS ISO 8583-87 CTZ Financial Reversal Response 430</v>
      </c>
      <c r="K1150" s="2" t="s">
        <v>7</v>
      </c>
      <c r="L1150" t="str">
        <f t="shared" si="34"/>
        <v>Insert into UFMT_FIELD (FORMAT_ID, FIELD_NO, F_MAC, F_KEY, F_MANDATORY, DESCRIPTION) Values ('203', '3', '0', '0', '1', 'Processing Code');</v>
      </c>
      <c r="M1150" t="str">
        <f t="shared" si="35"/>
        <v>Update UFMT_FIELD SET F_MAC = '0', F_KEY = '0', F_MANDATORY = '1', DESCRIPTION = 'Processing Code' where FORMAT_ID = '203' AND FIELD_NO = '3';</v>
      </c>
    </row>
    <row r="1151" spans="1:13" x14ac:dyDescent="0.35">
      <c r="A1151" t="s">
        <v>396</v>
      </c>
      <c r="B1151" t="s">
        <v>20</v>
      </c>
      <c r="C1151" t="s">
        <v>13</v>
      </c>
      <c r="D1151" t="s">
        <v>13</v>
      </c>
      <c r="E1151" t="s">
        <v>13</v>
      </c>
      <c r="F1151" s="2" t="s">
        <v>1486</v>
      </c>
      <c r="G1151" s="2"/>
      <c r="I1151" s="2"/>
      <c r="J1151" t="str">
        <f>VLOOKUP(A1151,UFMT_FORMAT!$A:$C,3,FALSE)</f>
        <v>CBS ISO 8583-87 CTZ Financial Reversal Response 430</v>
      </c>
      <c r="K1151" s="2" t="s">
        <v>7</v>
      </c>
      <c r="L1151" t="str">
        <f t="shared" si="34"/>
        <v>Insert into UFMT_FIELD (FORMAT_ID, FIELD_NO, F_MAC, F_KEY, F_MANDATORY, DESCRIPTION) Values ('203', '4', '0', '0', '0', 'Request Amount');</v>
      </c>
      <c r="M1151" t="str">
        <f t="shared" si="35"/>
        <v>Update UFMT_FIELD SET F_MAC = '0', F_KEY = '0', F_MANDATORY = '0', DESCRIPTION = 'Request Amount' where FORMAT_ID = '203' AND FIELD_NO = '4';</v>
      </c>
    </row>
    <row r="1152" spans="1:13" x14ac:dyDescent="0.35">
      <c r="A1152" t="s">
        <v>396</v>
      </c>
      <c r="B1152" t="s">
        <v>26</v>
      </c>
      <c r="C1152" t="s">
        <v>13</v>
      </c>
      <c r="D1152" t="s">
        <v>13</v>
      </c>
      <c r="E1152" t="s">
        <v>13</v>
      </c>
      <c r="F1152" s="2" t="s">
        <v>1543</v>
      </c>
      <c r="G1152" s="2"/>
      <c r="J1152" t="str">
        <f>VLOOKUP(A1152,UFMT_FORMAT!$A:$C,3,FALSE)</f>
        <v>CBS ISO 8583-87 CTZ Financial Reversal Response 430</v>
      </c>
      <c r="K1152" s="2" t="s">
        <v>7</v>
      </c>
      <c r="L1152" t="str">
        <f t="shared" si="34"/>
        <v>Insert into UFMT_FIELD (FORMAT_ID, FIELD_NO, F_MAC, F_KEY, F_MANDATORY, DESCRIPTION) Values ('203', '6', '0', '0', '0', 'Billing Amount');</v>
      </c>
      <c r="M1152" t="str">
        <f t="shared" si="35"/>
        <v>Update UFMT_FIELD SET F_MAC = '0', F_KEY = '0', F_MANDATORY = '0', DESCRIPTION = 'Billing Amount' where FORMAT_ID = '203' AND FIELD_NO = '6';</v>
      </c>
    </row>
    <row r="1153" spans="1:13" x14ac:dyDescent="0.35">
      <c r="A1153" t="s">
        <v>396</v>
      </c>
      <c r="B1153" t="s">
        <v>29</v>
      </c>
      <c r="C1153" t="s">
        <v>13</v>
      </c>
      <c r="D1153" t="s">
        <v>12</v>
      </c>
      <c r="E1153" t="s">
        <v>12</v>
      </c>
      <c r="F1153" s="2" t="s">
        <v>1544</v>
      </c>
      <c r="G1153" s="2"/>
      <c r="J1153" t="str">
        <f>VLOOKUP(A1153,UFMT_FORMAT!$A:$C,3,FALSE)</f>
        <v>CBS ISO 8583-87 CTZ Financial Reversal Response 430</v>
      </c>
      <c r="K1153" s="2" t="s">
        <v>7</v>
      </c>
      <c r="L1153" t="str">
        <f t="shared" si="34"/>
        <v>Insert into UFMT_FIELD (FORMAT_ID, FIELD_NO, F_MAC, F_KEY, F_MANDATORY, DESCRIPTION) Values ('203', '7', '0', '1', '1', 'Transaction Date Time');</v>
      </c>
      <c r="M1153" t="str">
        <f t="shared" si="35"/>
        <v>Update UFMT_FIELD SET F_MAC = '0', F_KEY = '1', F_MANDATORY = '1', DESCRIPTION = 'Transaction Date Time' where FORMAT_ID = '203' AND FIELD_NO = '7';</v>
      </c>
    </row>
    <row r="1154" spans="1:13" x14ac:dyDescent="0.35">
      <c r="A1154" t="s">
        <v>396</v>
      </c>
      <c r="B1154" t="s">
        <v>40</v>
      </c>
      <c r="C1154" t="s">
        <v>13</v>
      </c>
      <c r="D1154" t="s">
        <v>12</v>
      </c>
      <c r="E1154" t="s">
        <v>12</v>
      </c>
      <c r="F1154" s="2" t="s">
        <v>1489</v>
      </c>
      <c r="G1154" s="2"/>
      <c r="J1154" t="str">
        <f>VLOOKUP(A1154,UFMT_FORMAT!$A:$C,3,FALSE)</f>
        <v>CBS ISO 8583-87 CTZ Financial Reversal Response 430</v>
      </c>
      <c r="K1154" s="2" t="s">
        <v>7</v>
      </c>
      <c r="L1154" t="str">
        <f t="shared" si="34"/>
        <v>Insert into UFMT_FIELD (FORMAT_ID, FIELD_NO, F_MAC, F_KEY, F_MANDATORY, DESCRIPTION) Values ('203', '11', '0', '1', '1', 'System Trace Audit Number');</v>
      </c>
      <c r="M1154" t="str">
        <f t="shared" si="35"/>
        <v>Update UFMT_FIELD SET F_MAC = '0', F_KEY = '1', F_MANDATORY = '1', DESCRIPTION = 'System Trace Audit Number' where FORMAT_ID = '203' AND FIELD_NO = '11';</v>
      </c>
    </row>
    <row r="1155" spans="1:13" x14ac:dyDescent="0.35">
      <c r="A1155" t="s">
        <v>396</v>
      </c>
      <c r="B1155" t="s">
        <v>42</v>
      </c>
      <c r="C1155" t="s">
        <v>13</v>
      </c>
      <c r="D1155" t="s">
        <v>13</v>
      </c>
      <c r="E1155" t="s">
        <v>12</v>
      </c>
      <c r="F1155" s="2" t="s">
        <v>1545</v>
      </c>
      <c r="G1155" s="2"/>
      <c r="J1155" t="str">
        <f>VLOOKUP(A1155,UFMT_FORMAT!$A:$C,3,FALSE)</f>
        <v>CBS ISO 8583-87 CTZ Financial Reversal Response 430</v>
      </c>
      <c r="K1155" s="2" t="s">
        <v>7</v>
      </c>
      <c r="L1155" t="str">
        <f t="shared" si="34"/>
        <v>Insert into UFMT_FIELD (FORMAT_ID, FIELD_NO, F_MAC, F_KEY, F_MANDATORY, DESCRIPTION) Values ('203', '12', '0', '0', '1', 'Time , local transaction');</v>
      </c>
      <c r="M1155" t="str">
        <f t="shared" si="35"/>
        <v>Update UFMT_FIELD SET F_MAC = '0', F_KEY = '0', F_MANDATORY = '1', DESCRIPTION = 'Time , local transaction' where FORMAT_ID = '203' AND FIELD_NO = '12';</v>
      </c>
    </row>
    <row r="1156" spans="1:13" x14ac:dyDescent="0.35">
      <c r="A1156" t="s">
        <v>396</v>
      </c>
      <c r="B1156" t="s">
        <v>44</v>
      </c>
      <c r="C1156" t="s">
        <v>13</v>
      </c>
      <c r="D1156" t="s">
        <v>13</v>
      </c>
      <c r="E1156" t="s">
        <v>12</v>
      </c>
      <c r="F1156" s="2" t="s">
        <v>1546</v>
      </c>
      <c r="G1156" s="2"/>
      <c r="I1156" s="2"/>
      <c r="J1156" t="str">
        <f>VLOOKUP(A1156,UFMT_FORMAT!$A:$C,3,FALSE)</f>
        <v>CBS ISO 8583-87 CTZ Financial Reversal Response 430</v>
      </c>
      <c r="K1156" s="2" t="s">
        <v>7</v>
      </c>
      <c r="L1156" t="str">
        <f t="shared" ref="L1156:L1219" si="36">"Insert into UFMT_FIELD (FORMAT_ID, FIELD_NO, F_MAC, F_KEY, F_MANDATORY, DESCRIPTION) Values ('"&amp;A1156&amp;"', '"&amp;B1156&amp;"', '"&amp;C1156&amp;"', '"&amp;D1156&amp;"', '"&amp;E1156&amp;"', '"&amp;F1156&amp;"');"</f>
        <v>Insert into UFMT_FIELD (FORMAT_ID, FIELD_NO, F_MAC, F_KEY, F_MANDATORY, DESCRIPTION) Values ('203', '13', '0', '0', '1', 'Date , local transaction');</v>
      </c>
      <c r="M1156" t="str">
        <f t="shared" ref="M1156:M1219" si="37">"Update UFMT_FIELD SET F_MAC = '"&amp;C1156&amp;"', F_KEY = '"&amp;D1156&amp;"', F_MANDATORY = '"&amp;E1156&amp;"', DESCRIPTION = '"&amp;F1156&amp;"' where FORMAT_ID = '"&amp;A1156&amp;"' AND FIELD_NO = '"&amp;B1156&amp;"';"</f>
        <v>Update UFMT_FIELD SET F_MAC = '0', F_KEY = '0', F_MANDATORY = '1', DESCRIPTION = 'Date , local transaction' where FORMAT_ID = '203' AND FIELD_NO = '13';</v>
      </c>
    </row>
    <row r="1157" spans="1:13" x14ac:dyDescent="0.35">
      <c r="A1157" t="s">
        <v>396</v>
      </c>
      <c r="B1157" t="s">
        <v>50</v>
      </c>
      <c r="C1157" t="s">
        <v>13</v>
      </c>
      <c r="D1157" t="s">
        <v>13</v>
      </c>
      <c r="E1157" t="s">
        <v>13</v>
      </c>
      <c r="F1157" s="2" t="s">
        <v>1547</v>
      </c>
      <c r="G1157" s="2"/>
      <c r="I1157" s="2"/>
      <c r="J1157" t="str">
        <f>VLOOKUP(A1157,UFMT_FORMAT!$A:$C,3,FALSE)</f>
        <v>CBS ISO 8583-87 CTZ Financial Reversal Response 430</v>
      </c>
      <c r="K1157" s="2" t="s">
        <v>7</v>
      </c>
      <c r="L1157" t="str">
        <f t="shared" si="36"/>
        <v>Insert into UFMT_FIELD (FORMAT_ID, FIELD_NO, F_MAC, F_KEY, F_MANDATORY, DESCRIPTION) Values ('203', '15', '0', '0', '0', 'Date, Settlement');</v>
      </c>
      <c r="M1157" t="str">
        <f t="shared" si="37"/>
        <v>Update UFMT_FIELD SET F_MAC = '0', F_KEY = '0', F_MANDATORY = '0', DESCRIPTION = 'Date, Settlement' where FORMAT_ID = '203' AND FIELD_NO = '15';</v>
      </c>
    </row>
    <row r="1158" spans="1:13" x14ac:dyDescent="0.35">
      <c r="A1158" t="s">
        <v>396</v>
      </c>
      <c r="B1158" t="s">
        <v>56</v>
      </c>
      <c r="C1158" t="s">
        <v>13</v>
      </c>
      <c r="D1158" t="s">
        <v>13</v>
      </c>
      <c r="E1158" t="s">
        <v>13</v>
      </c>
      <c r="F1158" s="2" t="s">
        <v>1548</v>
      </c>
      <c r="G1158" s="2"/>
      <c r="I1158" s="2"/>
      <c r="J1158" t="str">
        <f>VLOOKUP(A1158,UFMT_FORMAT!$A:$C,3,FALSE)</f>
        <v>CBS ISO 8583-87 CTZ Financial Reversal Response 430</v>
      </c>
      <c r="K1158" s="2" t="s">
        <v>7</v>
      </c>
      <c r="L1158" t="str">
        <f t="shared" si="36"/>
        <v>Insert into UFMT_FIELD (FORMAT_ID, FIELD_NO, F_MAC, F_KEY, F_MANDATORY, DESCRIPTION) Values ('203', '17', '0', '0', '0', 'Date, Capture');</v>
      </c>
      <c r="M1158" t="str">
        <f t="shared" si="37"/>
        <v>Update UFMT_FIELD SET F_MAC = '0', F_KEY = '0', F_MANDATORY = '0', DESCRIPTION = 'Date, Capture' where FORMAT_ID = '203' AND FIELD_NO = '17';</v>
      </c>
    </row>
    <row r="1159" spans="1:13" x14ac:dyDescent="0.35">
      <c r="A1159" t="s">
        <v>396</v>
      </c>
      <c r="B1159" t="s">
        <v>59</v>
      </c>
      <c r="C1159" t="s">
        <v>13</v>
      </c>
      <c r="D1159" t="s">
        <v>13</v>
      </c>
      <c r="E1159" t="s">
        <v>13</v>
      </c>
      <c r="F1159" s="2" t="s">
        <v>1549</v>
      </c>
      <c r="G1159" s="2"/>
      <c r="I1159" s="2"/>
      <c r="J1159" t="str">
        <f>VLOOKUP(A1159,UFMT_FORMAT!$A:$C,3,FALSE)</f>
        <v>CBS ISO 8583-87 CTZ Financial Reversal Response 430</v>
      </c>
      <c r="K1159" s="2" t="s">
        <v>7</v>
      </c>
      <c r="L1159" t="str">
        <f t="shared" si="36"/>
        <v>Insert into UFMT_FIELD (FORMAT_ID, FIELD_NO, F_MAC, F_KEY, F_MANDATORY, DESCRIPTION) Values ('203', '18', '0', '0', '0', 'MCC');</v>
      </c>
      <c r="M1159" t="str">
        <f t="shared" si="37"/>
        <v>Update UFMT_FIELD SET F_MAC = '0', F_KEY = '0', F_MANDATORY = '0', DESCRIPTION = 'MCC' where FORMAT_ID = '203' AND FIELD_NO = '18';</v>
      </c>
    </row>
    <row r="1160" spans="1:13" x14ac:dyDescent="0.35">
      <c r="A1160" t="s">
        <v>396</v>
      </c>
      <c r="B1160" t="s">
        <v>88</v>
      </c>
      <c r="C1160" t="s">
        <v>13</v>
      </c>
      <c r="D1160" t="s">
        <v>13</v>
      </c>
      <c r="E1160" t="s">
        <v>13</v>
      </c>
      <c r="F1160" s="2" t="s">
        <v>1551</v>
      </c>
      <c r="G1160" s="2"/>
      <c r="I1160" s="2"/>
      <c r="J1160" t="str">
        <f>VLOOKUP(A1160,UFMT_FORMAT!$A:$C,3,FALSE)</f>
        <v>CBS ISO 8583-87 CTZ Financial Reversal Response 430</v>
      </c>
      <c r="K1160" s="2" t="s">
        <v>7</v>
      </c>
      <c r="L1160" t="str">
        <f t="shared" si="36"/>
        <v>Insert into UFMT_FIELD (FORMAT_ID, FIELD_NO, F_MAC, F_KEY, F_MANDATORY, DESCRIPTION) Values ('203', '28', '0', '0', '0', 'Transaction Fee');</v>
      </c>
      <c r="M1160" t="str">
        <f t="shared" si="37"/>
        <v>Update UFMT_FIELD SET F_MAC = '0', F_KEY = '0', F_MANDATORY = '0', DESCRIPTION = 'Transaction Fee' where FORMAT_ID = '203' AND FIELD_NO = '28';</v>
      </c>
    </row>
    <row r="1161" spans="1:13" x14ac:dyDescent="0.35">
      <c r="A1161" t="s">
        <v>396</v>
      </c>
      <c r="B1161" t="s">
        <v>98</v>
      </c>
      <c r="C1161" t="s">
        <v>13</v>
      </c>
      <c r="D1161" t="s">
        <v>13</v>
      </c>
      <c r="E1161" t="s">
        <v>13</v>
      </c>
      <c r="F1161" s="2" t="s">
        <v>1492</v>
      </c>
      <c r="G1161" s="2"/>
      <c r="I1161" s="2"/>
      <c r="J1161" t="str">
        <f>VLOOKUP(A1161,UFMT_FORMAT!$A:$C,3,FALSE)</f>
        <v>CBS ISO 8583-87 CTZ Financial Reversal Response 430</v>
      </c>
      <c r="K1161" s="2" t="s">
        <v>7</v>
      </c>
      <c r="L1161" t="str">
        <f t="shared" si="36"/>
        <v>Insert into UFMT_FIELD (FORMAT_ID, FIELD_NO, F_MAC, F_KEY, F_MANDATORY, DESCRIPTION) Values ('203', '32', '0', '0', '0', 'Acquirer institution ID');</v>
      </c>
      <c r="M1161" t="str">
        <f t="shared" si="37"/>
        <v>Update UFMT_FIELD SET F_MAC = '0', F_KEY = '0', F_MANDATORY = '0', DESCRIPTION = 'Acquirer institution ID' where FORMAT_ID = '203' AND FIELD_NO = '32';</v>
      </c>
    </row>
    <row r="1162" spans="1:13" x14ac:dyDescent="0.35">
      <c r="A1162" t="s">
        <v>396</v>
      </c>
      <c r="B1162" t="s">
        <v>99</v>
      </c>
      <c r="C1162" t="s">
        <v>13</v>
      </c>
      <c r="D1162" t="s">
        <v>13</v>
      </c>
      <c r="E1162" t="s">
        <v>12</v>
      </c>
      <c r="F1162" s="2" t="s">
        <v>1495</v>
      </c>
      <c r="G1162" s="2"/>
      <c r="I1162" s="2"/>
      <c r="J1162" t="str">
        <f>VLOOKUP(A1162,UFMT_FORMAT!$A:$C,3,FALSE)</f>
        <v>CBS ISO 8583-87 CTZ Financial Reversal Response 430</v>
      </c>
      <c r="K1162" s="2" t="s">
        <v>7</v>
      </c>
      <c r="L1162" t="str">
        <f t="shared" si="36"/>
        <v>Insert into UFMT_FIELD (FORMAT_ID, FIELD_NO, F_MAC, F_KEY, F_MANDATORY, DESCRIPTION) Values ('203', '37', '0', '0', '1', 'Retrival reference number');</v>
      </c>
      <c r="M1162" t="str">
        <f t="shared" si="37"/>
        <v>Update UFMT_FIELD SET F_MAC = '0', F_KEY = '0', F_MANDATORY = '1', DESCRIPTION = 'Retrival reference number' where FORMAT_ID = '203' AND FIELD_NO = '37';</v>
      </c>
    </row>
    <row r="1163" spans="1:13" x14ac:dyDescent="0.35">
      <c r="A1163" t="s">
        <v>396</v>
      </c>
      <c r="B1163" t="s">
        <v>113</v>
      </c>
      <c r="C1163" t="s">
        <v>13</v>
      </c>
      <c r="D1163" t="s">
        <v>13</v>
      </c>
      <c r="E1163" t="s">
        <v>13</v>
      </c>
      <c r="F1163" s="2" t="s">
        <v>1554</v>
      </c>
      <c r="G1163" s="2"/>
      <c r="I1163" s="2"/>
      <c r="J1163" t="str">
        <f>VLOOKUP(A1163,UFMT_FORMAT!$A:$C,3,FALSE)</f>
        <v>CBS ISO 8583-87 CTZ Financial Reversal Response 430</v>
      </c>
      <c r="K1163" s="2" t="s">
        <v>7</v>
      </c>
      <c r="L1163" t="str">
        <f t="shared" si="36"/>
        <v>Insert into UFMT_FIELD (FORMAT_ID, FIELD_NO, F_MAC, F_KEY, F_MANDATORY, DESCRIPTION) Values ('203', '38', '0', '0', '0', 'Response Code');</v>
      </c>
      <c r="M1163" t="str">
        <f t="shared" si="37"/>
        <v>Update UFMT_FIELD SET F_MAC = '0', F_KEY = '0', F_MANDATORY = '0', DESCRIPTION = 'Response Code' where FORMAT_ID = '203' AND FIELD_NO = '38';</v>
      </c>
    </row>
    <row r="1164" spans="1:13" x14ac:dyDescent="0.35">
      <c r="A1164" t="s">
        <v>396</v>
      </c>
      <c r="B1164" t="s">
        <v>102</v>
      </c>
      <c r="C1164" t="s">
        <v>13</v>
      </c>
      <c r="D1164" t="s">
        <v>13</v>
      </c>
      <c r="E1164" t="s">
        <v>12</v>
      </c>
      <c r="F1164" s="2" t="s">
        <v>1495</v>
      </c>
      <c r="G1164" s="2"/>
      <c r="I1164" s="2"/>
      <c r="J1164" t="str">
        <f>VLOOKUP(A1164,UFMT_FORMAT!$A:$C,3,FALSE)</f>
        <v>CBS ISO 8583-87 CTZ Financial Reversal Response 430</v>
      </c>
      <c r="K1164" s="2" t="s">
        <v>7</v>
      </c>
      <c r="L1164" t="str">
        <f t="shared" si="36"/>
        <v>Insert into UFMT_FIELD (FORMAT_ID, FIELD_NO, F_MAC, F_KEY, F_MANDATORY, DESCRIPTION) Values ('203', '39', '0', '0', '1', 'Retrival reference number');</v>
      </c>
      <c r="M1164" t="str">
        <f t="shared" si="37"/>
        <v>Update UFMT_FIELD SET F_MAC = '0', F_KEY = '0', F_MANDATORY = '1', DESCRIPTION = 'Retrival reference number' where FORMAT_ID = '203' AND FIELD_NO = '39';</v>
      </c>
    </row>
    <row r="1165" spans="1:13" x14ac:dyDescent="0.35">
      <c r="A1165" t="s">
        <v>396</v>
      </c>
      <c r="B1165" t="s">
        <v>119</v>
      </c>
      <c r="C1165" t="s">
        <v>13</v>
      </c>
      <c r="D1165" t="s">
        <v>13</v>
      </c>
      <c r="E1165" t="s">
        <v>12</v>
      </c>
      <c r="F1165" s="2" t="s">
        <v>1498</v>
      </c>
      <c r="G1165" s="2"/>
      <c r="I1165" s="2"/>
      <c r="J1165" t="str">
        <f>VLOOKUP(A1165,UFMT_FORMAT!$A:$C,3,FALSE)</f>
        <v>CBS ISO 8583-87 CTZ Financial Reversal Response 430</v>
      </c>
      <c r="K1165" s="2" t="s">
        <v>7</v>
      </c>
      <c r="L1165" t="str">
        <f t="shared" si="36"/>
        <v>Insert into UFMT_FIELD (FORMAT_ID, FIELD_NO, F_MAC, F_KEY, F_MANDATORY, DESCRIPTION) Values ('203', '41', '0', '0', '1', 'Card acceptor treminal ID');</v>
      </c>
      <c r="M1165" t="str">
        <f t="shared" si="37"/>
        <v>Update UFMT_FIELD SET F_MAC = '0', F_KEY = '0', F_MANDATORY = '1', DESCRIPTION = 'Card acceptor treminal ID' where FORMAT_ID = '203' AND FIELD_NO = '41';</v>
      </c>
    </row>
    <row r="1166" spans="1:13" x14ac:dyDescent="0.35">
      <c r="A1166" t="s">
        <v>396</v>
      </c>
      <c r="B1166" t="s">
        <v>122</v>
      </c>
      <c r="C1166" t="s">
        <v>13</v>
      </c>
      <c r="D1166" t="s">
        <v>13</v>
      </c>
      <c r="E1166" t="s">
        <v>13</v>
      </c>
      <c r="F1166" s="2" t="s">
        <v>1499</v>
      </c>
      <c r="G1166" s="2"/>
      <c r="I1166" s="2"/>
      <c r="J1166" t="str">
        <f>VLOOKUP(A1166,UFMT_FORMAT!$A:$C,3,FALSE)</f>
        <v>CBS ISO 8583-87 CTZ Financial Reversal Response 430</v>
      </c>
      <c r="K1166" s="2" t="s">
        <v>7</v>
      </c>
      <c r="L1166" t="str">
        <f t="shared" si="36"/>
        <v>Insert into UFMT_FIELD (FORMAT_ID, FIELD_NO, F_MAC, F_KEY, F_MANDATORY, DESCRIPTION) Values ('203', '42', '0', '0', '0', 'Card acceptor ID');</v>
      </c>
      <c r="M1166" t="str">
        <f t="shared" si="37"/>
        <v>Update UFMT_FIELD SET F_MAC = '0', F_KEY = '0', F_MANDATORY = '0', DESCRIPTION = 'Card acceptor ID' where FORMAT_ID = '203' AND FIELD_NO = '42';</v>
      </c>
    </row>
    <row r="1167" spans="1:13" x14ac:dyDescent="0.35">
      <c r="A1167" t="s">
        <v>396</v>
      </c>
      <c r="B1167" t="s">
        <v>138</v>
      </c>
      <c r="C1167" t="s">
        <v>13</v>
      </c>
      <c r="D1167" t="s">
        <v>13</v>
      </c>
      <c r="E1167" t="s">
        <v>13</v>
      </c>
      <c r="F1167" s="2" t="s">
        <v>1503</v>
      </c>
      <c r="G1167" s="2"/>
      <c r="I1167" s="2"/>
      <c r="J1167" t="str">
        <f>VLOOKUP(A1167,UFMT_FORMAT!$A:$C,3,FALSE)</f>
        <v>CBS ISO 8583-87 CTZ Financial Reversal Response 430</v>
      </c>
      <c r="K1167" s="2" t="s">
        <v>7</v>
      </c>
      <c r="L1167" t="str">
        <f t="shared" si="36"/>
        <v>Insert into UFMT_FIELD (FORMAT_ID, FIELD_NO, F_MAC, F_KEY, F_MANDATORY, DESCRIPTION) Values ('203', '49', '0', '0', '0', 'Currency code, transaction');</v>
      </c>
      <c r="M1167" t="str">
        <f t="shared" si="37"/>
        <v>Update UFMT_FIELD SET F_MAC = '0', F_KEY = '0', F_MANDATORY = '0', DESCRIPTION = 'Currency code, transaction' where FORMAT_ID = '203' AND FIELD_NO = '49';</v>
      </c>
    </row>
    <row r="1168" spans="1:13" x14ac:dyDescent="0.35">
      <c r="A1168" t="s">
        <v>396</v>
      </c>
      <c r="B1168" t="s">
        <v>142</v>
      </c>
      <c r="C1168" t="s">
        <v>13</v>
      </c>
      <c r="D1168" t="s">
        <v>13</v>
      </c>
      <c r="E1168" t="s">
        <v>13</v>
      </c>
      <c r="F1168" s="2" t="s">
        <v>1552</v>
      </c>
      <c r="G1168" s="2"/>
      <c r="I1168" s="2"/>
      <c r="J1168" t="str">
        <f>VLOOKUP(A1168,UFMT_FORMAT!$A:$C,3,FALSE)</f>
        <v>CBS ISO 8583-87 CTZ Financial Reversal Response 430</v>
      </c>
      <c r="K1168" s="2" t="s">
        <v>7</v>
      </c>
      <c r="L1168" t="str">
        <f t="shared" si="36"/>
        <v>Insert into UFMT_FIELD (FORMAT_ID, FIELD_NO, F_MAC, F_KEY, F_MANDATORY, DESCRIPTION) Values ('203', '51', '0', '0', '0', 'Billing Currency code');</v>
      </c>
      <c r="M1168" t="str">
        <f t="shared" si="37"/>
        <v>Update UFMT_FIELD SET F_MAC = '0', F_KEY = '0', F_MANDATORY = '0', DESCRIPTION = 'Billing Currency code' where FORMAT_ID = '203' AND FIELD_NO = '51';</v>
      </c>
    </row>
    <row r="1169" spans="1:13" x14ac:dyDescent="0.35">
      <c r="A1169" t="s">
        <v>396</v>
      </c>
      <c r="B1169" t="s">
        <v>109</v>
      </c>
      <c r="C1169" t="s">
        <v>13</v>
      </c>
      <c r="D1169" t="s">
        <v>13</v>
      </c>
      <c r="E1169" t="s">
        <v>13</v>
      </c>
      <c r="F1169" s="2" t="s">
        <v>1555</v>
      </c>
      <c r="G1169" s="2"/>
      <c r="I1169" s="2"/>
      <c r="J1169" t="str">
        <f>VLOOKUP(A1169,UFMT_FORMAT!$A:$C,3,FALSE)</f>
        <v>CBS ISO 8583-87 CTZ Financial Reversal Response 430</v>
      </c>
      <c r="K1169" s="2" t="s">
        <v>7</v>
      </c>
      <c r="L1169" t="str">
        <f t="shared" si="36"/>
        <v>Insert into UFMT_FIELD (FORMAT_ID, FIELD_NO, F_MAC, F_KEY, F_MANDATORY, DESCRIPTION) Values ('203', '54', '0', '0', '0', 'Additional Amounts');</v>
      </c>
      <c r="M1169" t="str">
        <f t="shared" si="37"/>
        <v>Update UFMT_FIELD SET F_MAC = '0', F_KEY = '0', F_MANDATORY = '0', DESCRIPTION = 'Additional Amounts' where FORMAT_ID = '203' AND FIELD_NO = '54';</v>
      </c>
    </row>
    <row r="1170" spans="1:13" x14ac:dyDescent="0.35">
      <c r="A1170" t="s">
        <v>396</v>
      </c>
      <c r="B1170" t="s">
        <v>161</v>
      </c>
      <c r="C1170" t="s">
        <v>13</v>
      </c>
      <c r="D1170" t="s">
        <v>13</v>
      </c>
      <c r="E1170" t="s">
        <v>13</v>
      </c>
      <c r="F1170" s="2" t="s">
        <v>1553</v>
      </c>
      <c r="G1170" s="2"/>
      <c r="I1170" s="2"/>
      <c r="J1170" t="str">
        <f>VLOOKUP(A1170,UFMT_FORMAT!$A:$C,3,FALSE)</f>
        <v>CBS ISO 8583-87 CTZ Financial Reversal Response 430</v>
      </c>
      <c r="K1170" s="2" t="s">
        <v>7</v>
      </c>
      <c r="L1170" t="str">
        <f t="shared" si="36"/>
        <v>Insert into UFMT_FIELD (FORMAT_ID, FIELD_NO, F_MAC, F_KEY, F_MANDATORY, DESCRIPTION) Values ('203', '60', '0', '0', '0', 'Private, Acquirer ID');</v>
      </c>
      <c r="M1170" t="str">
        <f t="shared" si="37"/>
        <v>Update UFMT_FIELD SET F_MAC = '0', F_KEY = '0', F_MANDATORY = '0', DESCRIPTION = 'Private, Acquirer ID' where FORMAT_ID = '203' AND FIELD_NO = '60';</v>
      </c>
    </row>
    <row r="1171" spans="1:13" x14ac:dyDescent="0.35">
      <c r="A1171" t="s">
        <v>396</v>
      </c>
      <c r="B1171" t="s">
        <v>270</v>
      </c>
      <c r="C1171" t="s">
        <v>13</v>
      </c>
      <c r="D1171" t="s">
        <v>13</v>
      </c>
      <c r="E1171" t="s">
        <v>13</v>
      </c>
      <c r="F1171" s="2" t="s">
        <v>1506</v>
      </c>
      <c r="G1171" s="2"/>
      <c r="I1171" s="2"/>
      <c r="J1171" t="str">
        <f>VLOOKUP(A1171,UFMT_FORMAT!$A:$C,3,FALSE)</f>
        <v>CBS ISO 8583-87 CTZ Financial Reversal Response 430</v>
      </c>
      <c r="K1171" s="2" t="s">
        <v>7</v>
      </c>
      <c r="L1171" t="str">
        <f t="shared" si="36"/>
        <v>Insert into UFMT_FIELD (FORMAT_ID, FIELD_NO, F_MAC, F_KEY, F_MANDATORY, DESCRIPTION) Values ('203', '102', '0', '0', '0', 'Account identification 1');</v>
      </c>
      <c r="M1171" t="str">
        <f t="shared" si="37"/>
        <v>Update UFMT_FIELD SET F_MAC = '0', F_KEY = '0', F_MANDATORY = '0', DESCRIPTION = 'Account identification 1' where FORMAT_ID = '203' AND FIELD_NO = '102';</v>
      </c>
    </row>
    <row r="1172" spans="1:13" x14ac:dyDescent="0.35">
      <c r="A1172" t="s">
        <v>396</v>
      </c>
      <c r="B1172" t="s">
        <v>75</v>
      </c>
      <c r="C1172" t="s">
        <v>13</v>
      </c>
      <c r="D1172" t="s">
        <v>13</v>
      </c>
      <c r="E1172" t="s">
        <v>13</v>
      </c>
      <c r="F1172" s="2" t="s">
        <v>1562</v>
      </c>
      <c r="G1172" s="2"/>
      <c r="I1172" s="2"/>
      <c r="J1172" t="str">
        <f>VLOOKUP(A1172,UFMT_FORMAT!$A:$C,3,FALSE)</f>
        <v>CBS ISO 8583-87 CTZ Financial Reversal Response 430</v>
      </c>
      <c r="K1172" s="2" t="s">
        <v>7</v>
      </c>
      <c r="L1172" t="str">
        <f t="shared" si="36"/>
        <v>Insert into UFMT_FIELD (FORMAT_ID, FIELD_NO, F_MAC, F_KEY, F_MANDATORY, DESCRIPTION) Values ('203', '116', '0', '0', '0', 'Transaction Fee, Amount');</v>
      </c>
      <c r="M1172" t="str">
        <f t="shared" si="37"/>
        <v>Update UFMT_FIELD SET F_MAC = '0', F_KEY = '0', F_MANDATORY = '0', DESCRIPTION = 'Transaction Fee, Amount' where FORMAT_ID = '203' AND FIELD_NO = '116';</v>
      </c>
    </row>
    <row r="1173" spans="1:13" x14ac:dyDescent="0.35">
      <c r="A1173" t="s">
        <v>399</v>
      </c>
      <c r="B1173" t="s">
        <v>29</v>
      </c>
      <c r="C1173" t="s">
        <v>13</v>
      </c>
      <c r="D1173" t="s">
        <v>12</v>
      </c>
      <c r="E1173" t="s">
        <v>12</v>
      </c>
      <c r="F1173" s="2" t="s">
        <v>1544</v>
      </c>
      <c r="G1173" s="2"/>
      <c r="I1173" s="2"/>
      <c r="J1173" t="str">
        <f>VLOOKUP(A1173,UFMT_FORMAT!$A:$C,3,FALSE)</f>
        <v>CBS ISO 8583-87 CTZ Echo request 800</v>
      </c>
      <c r="K1173" s="2" t="s">
        <v>7</v>
      </c>
      <c r="L1173" t="str">
        <f t="shared" si="36"/>
        <v>Insert into UFMT_FIELD (FORMAT_ID, FIELD_NO, F_MAC, F_KEY, F_MANDATORY, DESCRIPTION) Values ('204', '7', '0', '1', '1', 'Transaction Date Time');</v>
      </c>
      <c r="M1173" t="str">
        <f t="shared" si="37"/>
        <v>Update UFMT_FIELD SET F_MAC = '0', F_KEY = '1', F_MANDATORY = '1', DESCRIPTION = 'Transaction Date Time' where FORMAT_ID = '204' AND FIELD_NO = '7';</v>
      </c>
    </row>
    <row r="1174" spans="1:13" x14ac:dyDescent="0.35">
      <c r="A1174" t="s">
        <v>399</v>
      </c>
      <c r="B1174" t="s">
        <v>40</v>
      </c>
      <c r="C1174" t="s">
        <v>13</v>
      </c>
      <c r="D1174" t="s">
        <v>12</v>
      </c>
      <c r="E1174" t="s">
        <v>12</v>
      </c>
      <c r="F1174" s="2" t="s">
        <v>1489</v>
      </c>
      <c r="G1174" s="2"/>
      <c r="I1174" s="2"/>
      <c r="J1174" t="str">
        <f>VLOOKUP(A1174,UFMT_FORMAT!$A:$C,3,FALSE)</f>
        <v>CBS ISO 8583-87 CTZ Echo request 800</v>
      </c>
      <c r="K1174" s="2" t="s">
        <v>7</v>
      </c>
      <c r="L1174" t="str">
        <f t="shared" si="36"/>
        <v>Insert into UFMT_FIELD (FORMAT_ID, FIELD_NO, F_MAC, F_KEY, F_MANDATORY, DESCRIPTION) Values ('204', '11', '0', '1', '1', 'System Trace Audit Number');</v>
      </c>
      <c r="M1174" t="str">
        <f t="shared" si="37"/>
        <v>Update UFMT_FIELD SET F_MAC = '0', F_KEY = '1', F_MANDATORY = '1', DESCRIPTION = 'System Trace Audit Number' where FORMAT_ID = '204' AND FIELD_NO = '11';</v>
      </c>
    </row>
    <row r="1175" spans="1:13" x14ac:dyDescent="0.35">
      <c r="A1175" t="s">
        <v>399</v>
      </c>
      <c r="B1175" t="s">
        <v>185</v>
      </c>
      <c r="C1175" t="s">
        <v>13</v>
      </c>
      <c r="D1175" t="s">
        <v>13</v>
      </c>
      <c r="E1175" t="s">
        <v>12</v>
      </c>
      <c r="F1175" s="2" t="s">
        <v>1557</v>
      </c>
      <c r="G1175" s="2"/>
      <c r="I1175" s="2"/>
      <c r="J1175" t="str">
        <f>VLOOKUP(A1175,UFMT_FORMAT!$A:$C,3,FALSE)</f>
        <v>CBS ISO 8583-87 CTZ Echo request 800</v>
      </c>
      <c r="K1175" s="2" t="s">
        <v>7</v>
      </c>
      <c r="L1175" t="str">
        <f t="shared" si="36"/>
        <v>Insert into UFMT_FIELD (FORMAT_ID, FIELD_NO, F_MAC, F_KEY, F_MANDATORY, DESCRIPTION) Values ('204', '70', '0', '0', '1', 'Network Management Code');</v>
      </c>
      <c r="M1175" t="str">
        <f t="shared" si="37"/>
        <v>Update UFMT_FIELD SET F_MAC = '0', F_KEY = '0', F_MANDATORY = '1', DESCRIPTION = 'Network Management Code' where FORMAT_ID = '204' AND FIELD_NO = '70';</v>
      </c>
    </row>
    <row r="1176" spans="1:13" x14ac:dyDescent="0.35">
      <c r="A1176" t="s">
        <v>298</v>
      </c>
      <c r="B1176" t="s">
        <v>29</v>
      </c>
      <c r="C1176" t="s">
        <v>13</v>
      </c>
      <c r="D1176" t="s">
        <v>12</v>
      </c>
      <c r="E1176" t="s">
        <v>12</v>
      </c>
      <c r="F1176" s="2" t="s">
        <v>1544</v>
      </c>
      <c r="G1176" s="2"/>
      <c r="I1176" s="2"/>
      <c r="J1176" t="str">
        <f>VLOOKUP(A1176,UFMT_FORMAT!$A:$C,3,FALSE)</f>
        <v>CBS ISO 8583-87 CTZ Echo response 810</v>
      </c>
      <c r="K1176" s="2" t="s">
        <v>7</v>
      </c>
      <c r="L1176" t="str">
        <f t="shared" si="36"/>
        <v>Insert into UFMT_FIELD (FORMAT_ID, FIELD_NO, F_MAC, F_KEY, F_MANDATORY, DESCRIPTION) Values ('205', '7', '0', '1', '1', 'Transaction Date Time');</v>
      </c>
      <c r="M1176" t="str">
        <f t="shared" si="37"/>
        <v>Update UFMT_FIELD SET F_MAC = '0', F_KEY = '1', F_MANDATORY = '1', DESCRIPTION = 'Transaction Date Time' where FORMAT_ID = '205' AND FIELD_NO = '7';</v>
      </c>
    </row>
    <row r="1177" spans="1:13" x14ac:dyDescent="0.35">
      <c r="A1177" t="s">
        <v>298</v>
      </c>
      <c r="B1177" t="s">
        <v>40</v>
      </c>
      <c r="C1177" t="s">
        <v>13</v>
      </c>
      <c r="D1177" t="s">
        <v>12</v>
      </c>
      <c r="E1177" t="s">
        <v>12</v>
      </c>
      <c r="F1177" s="2" t="s">
        <v>1489</v>
      </c>
      <c r="G1177" s="2"/>
      <c r="I1177" s="2"/>
      <c r="J1177" t="str">
        <f>VLOOKUP(A1177,UFMT_FORMAT!$A:$C,3,FALSE)</f>
        <v>CBS ISO 8583-87 CTZ Echo response 810</v>
      </c>
      <c r="K1177" s="2" t="s">
        <v>7</v>
      </c>
      <c r="L1177" t="str">
        <f t="shared" si="36"/>
        <v>Insert into UFMT_FIELD (FORMAT_ID, FIELD_NO, F_MAC, F_KEY, F_MANDATORY, DESCRIPTION) Values ('205', '11', '0', '1', '1', 'System Trace Audit Number');</v>
      </c>
      <c r="M1177" t="str">
        <f t="shared" si="37"/>
        <v>Update UFMT_FIELD SET F_MAC = '0', F_KEY = '1', F_MANDATORY = '1', DESCRIPTION = 'System Trace Audit Number' where FORMAT_ID = '205' AND FIELD_NO = '11';</v>
      </c>
    </row>
    <row r="1178" spans="1:13" x14ac:dyDescent="0.35">
      <c r="A1178" t="s">
        <v>298</v>
      </c>
      <c r="B1178" t="s">
        <v>99</v>
      </c>
      <c r="C1178" t="s">
        <v>13</v>
      </c>
      <c r="D1178" t="s">
        <v>13</v>
      </c>
      <c r="E1178" t="s">
        <v>13</v>
      </c>
      <c r="F1178" s="2" t="s">
        <v>1495</v>
      </c>
      <c r="G1178" s="2"/>
      <c r="I1178" s="2"/>
      <c r="J1178" t="str">
        <f>VLOOKUP(A1178,UFMT_FORMAT!$A:$C,3,FALSE)</f>
        <v>CBS ISO 8583-87 CTZ Echo response 810</v>
      </c>
      <c r="K1178" s="2" t="s">
        <v>7</v>
      </c>
      <c r="L1178" t="str">
        <f t="shared" si="36"/>
        <v>Insert into UFMT_FIELD (FORMAT_ID, FIELD_NO, F_MAC, F_KEY, F_MANDATORY, DESCRIPTION) Values ('205', '37', '0', '0', '0', 'Retrival reference number');</v>
      </c>
      <c r="M1178" t="str">
        <f t="shared" si="37"/>
        <v>Update UFMT_FIELD SET F_MAC = '0', F_KEY = '0', F_MANDATORY = '0', DESCRIPTION = 'Retrival reference number' where FORMAT_ID = '205' AND FIELD_NO = '37';</v>
      </c>
    </row>
    <row r="1179" spans="1:13" x14ac:dyDescent="0.35">
      <c r="A1179" t="s">
        <v>298</v>
      </c>
      <c r="B1179" t="s">
        <v>102</v>
      </c>
      <c r="C1179" t="s">
        <v>13</v>
      </c>
      <c r="D1179" t="s">
        <v>13</v>
      </c>
      <c r="E1179" t="s">
        <v>12</v>
      </c>
      <c r="F1179" s="2" t="s">
        <v>1554</v>
      </c>
      <c r="G1179" s="2"/>
      <c r="I1179" s="2"/>
      <c r="J1179" t="str">
        <f>VLOOKUP(A1179,UFMT_FORMAT!$A:$C,3,FALSE)</f>
        <v>CBS ISO 8583-87 CTZ Echo response 810</v>
      </c>
      <c r="K1179" s="2" t="s">
        <v>7</v>
      </c>
      <c r="L1179" t="str">
        <f t="shared" si="36"/>
        <v>Insert into UFMT_FIELD (FORMAT_ID, FIELD_NO, F_MAC, F_KEY, F_MANDATORY, DESCRIPTION) Values ('205', '39', '0', '0', '1', 'Response Code');</v>
      </c>
      <c r="M1179" t="str">
        <f t="shared" si="37"/>
        <v>Update UFMT_FIELD SET F_MAC = '0', F_KEY = '0', F_MANDATORY = '1', DESCRIPTION = 'Response Code' where FORMAT_ID = '205' AND FIELD_NO = '39';</v>
      </c>
    </row>
    <row r="1180" spans="1:13" x14ac:dyDescent="0.35">
      <c r="A1180" t="s">
        <v>298</v>
      </c>
      <c r="B1180" t="s">
        <v>185</v>
      </c>
      <c r="C1180" t="s">
        <v>13</v>
      </c>
      <c r="D1180" t="s">
        <v>13</v>
      </c>
      <c r="E1180" t="s">
        <v>12</v>
      </c>
      <c r="F1180" s="2" t="s">
        <v>1557</v>
      </c>
      <c r="G1180" s="2"/>
      <c r="I1180" s="2"/>
      <c r="J1180" t="str">
        <f>VLOOKUP(A1180,UFMT_FORMAT!$A:$C,3,FALSE)</f>
        <v>CBS ISO 8583-87 CTZ Echo response 810</v>
      </c>
      <c r="K1180" s="2" t="s">
        <v>7</v>
      </c>
      <c r="L1180" t="str">
        <f t="shared" si="36"/>
        <v>Insert into UFMT_FIELD (FORMAT_ID, FIELD_NO, F_MAC, F_KEY, F_MANDATORY, DESCRIPTION) Values ('205', '70', '0', '0', '1', 'Network Management Code');</v>
      </c>
      <c r="M1180" t="str">
        <f t="shared" si="37"/>
        <v>Update UFMT_FIELD SET F_MAC = '0', F_KEY = '0', F_MANDATORY = '1', DESCRIPTION = 'Network Management Code' where FORMAT_ID = '205' AND FIELD_NO = '70';</v>
      </c>
    </row>
    <row r="1181" spans="1:13" x14ac:dyDescent="0.35">
      <c r="A1181" t="s">
        <v>403</v>
      </c>
      <c r="B1181" t="s">
        <v>15</v>
      </c>
      <c r="C1181" t="s">
        <v>13</v>
      </c>
      <c r="D1181" t="s">
        <v>12</v>
      </c>
      <c r="E1181" t="s">
        <v>12</v>
      </c>
      <c r="F1181" s="2" t="s">
        <v>1484</v>
      </c>
      <c r="G1181" s="2"/>
      <c r="J1181" t="str">
        <f>VLOOKUP(A1181,UFMT_FORMAT!$A:$C,3,FALSE)</f>
        <v>CBS ISO 8583-87 CTZ Financial Response 210</v>
      </c>
      <c r="K1181" s="2" t="s">
        <v>7</v>
      </c>
      <c r="L1181" t="str">
        <f t="shared" si="36"/>
        <v>Insert into UFMT_FIELD (FORMAT_ID, FIELD_NO, F_MAC, F_KEY, F_MANDATORY, DESCRIPTION) Values ('206', '2', '0', '1', '1', 'PAN');</v>
      </c>
      <c r="M1181" t="str">
        <f t="shared" si="37"/>
        <v>Update UFMT_FIELD SET F_MAC = '0', F_KEY = '1', F_MANDATORY = '1', DESCRIPTION = 'PAN' where FORMAT_ID = '206' AND FIELD_NO = '2';</v>
      </c>
    </row>
    <row r="1182" spans="1:13" x14ac:dyDescent="0.35">
      <c r="A1182" t="s">
        <v>403</v>
      </c>
      <c r="B1182" t="s">
        <v>17</v>
      </c>
      <c r="C1182" t="s">
        <v>13</v>
      </c>
      <c r="D1182" t="s">
        <v>13</v>
      </c>
      <c r="E1182" t="s">
        <v>12</v>
      </c>
      <c r="F1182" s="2" t="s">
        <v>1485</v>
      </c>
      <c r="G1182" s="2"/>
      <c r="J1182" t="str">
        <f>VLOOKUP(A1182,UFMT_FORMAT!$A:$C,3,FALSE)</f>
        <v>CBS ISO 8583-87 CTZ Financial Response 210</v>
      </c>
      <c r="K1182" s="2" t="s">
        <v>7</v>
      </c>
      <c r="L1182" t="str">
        <f t="shared" si="36"/>
        <v>Insert into UFMT_FIELD (FORMAT_ID, FIELD_NO, F_MAC, F_KEY, F_MANDATORY, DESCRIPTION) Values ('206', '3', '0', '0', '1', 'Processing Code');</v>
      </c>
      <c r="M1182" t="str">
        <f t="shared" si="37"/>
        <v>Update UFMT_FIELD SET F_MAC = '0', F_KEY = '0', F_MANDATORY = '1', DESCRIPTION = 'Processing Code' where FORMAT_ID = '206' AND FIELD_NO = '3';</v>
      </c>
    </row>
    <row r="1183" spans="1:13" x14ac:dyDescent="0.35">
      <c r="A1183" t="s">
        <v>403</v>
      </c>
      <c r="B1183" t="s">
        <v>20</v>
      </c>
      <c r="C1183" t="s">
        <v>13</v>
      </c>
      <c r="D1183" t="s">
        <v>13</v>
      </c>
      <c r="E1183" t="s">
        <v>13</v>
      </c>
      <c r="F1183" s="2" t="s">
        <v>1486</v>
      </c>
      <c r="G1183" s="2"/>
      <c r="I1183" s="2"/>
      <c r="J1183" t="str">
        <f>VLOOKUP(A1183,UFMT_FORMAT!$A:$C,3,FALSE)</f>
        <v>CBS ISO 8583-87 CTZ Financial Response 210</v>
      </c>
      <c r="K1183" s="2" t="s">
        <v>7</v>
      </c>
      <c r="L1183" t="str">
        <f t="shared" si="36"/>
        <v>Insert into UFMT_FIELD (FORMAT_ID, FIELD_NO, F_MAC, F_KEY, F_MANDATORY, DESCRIPTION) Values ('206', '4', '0', '0', '0', 'Request Amount');</v>
      </c>
      <c r="M1183" t="str">
        <f t="shared" si="37"/>
        <v>Update UFMT_FIELD SET F_MAC = '0', F_KEY = '0', F_MANDATORY = '0', DESCRIPTION = 'Request Amount' where FORMAT_ID = '206' AND FIELD_NO = '4';</v>
      </c>
    </row>
    <row r="1184" spans="1:13" x14ac:dyDescent="0.35">
      <c r="A1184" t="s">
        <v>403</v>
      </c>
      <c r="B1184" t="s">
        <v>26</v>
      </c>
      <c r="C1184" t="s">
        <v>13</v>
      </c>
      <c r="D1184" t="s">
        <v>13</v>
      </c>
      <c r="E1184" t="s">
        <v>13</v>
      </c>
      <c r="F1184" s="2" t="s">
        <v>1543</v>
      </c>
      <c r="G1184" s="2"/>
      <c r="I1184" s="2"/>
      <c r="J1184" t="str">
        <f>VLOOKUP(A1184,UFMT_FORMAT!$A:$C,3,FALSE)</f>
        <v>CBS ISO 8583-87 CTZ Financial Response 210</v>
      </c>
      <c r="K1184" s="2" t="s">
        <v>7</v>
      </c>
      <c r="L1184" t="str">
        <f t="shared" si="36"/>
        <v>Insert into UFMT_FIELD (FORMAT_ID, FIELD_NO, F_MAC, F_KEY, F_MANDATORY, DESCRIPTION) Values ('206', '6', '0', '0', '0', 'Billing Amount');</v>
      </c>
      <c r="M1184" t="str">
        <f t="shared" si="37"/>
        <v>Update UFMT_FIELD SET F_MAC = '0', F_KEY = '0', F_MANDATORY = '0', DESCRIPTION = 'Billing Amount' where FORMAT_ID = '206' AND FIELD_NO = '6';</v>
      </c>
    </row>
    <row r="1185" spans="1:13" x14ac:dyDescent="0.35">
      <c r="A1185" t="s">
        <v>403</v>
      </c>
      <c r="B1185" t="s">
        <v>29</v>
      </c>
      <c r="C1185" t="s">
        <v>13</v>
      </c>
      <c r="D1185" t="s">
        <v>12</v>
      </c>
      <c r="E1185" t="s">
        <v>12</v>
      </c>
      <c r="F1185" s="2" t="s">
        <v>1544</v>
      </c>
      <c r="G1185" s="2"/>
      <c r="I1185" s="2"/>
      <c r="J1185" t="str">
        <f>VLOOKUP(A1185,UFMT_FORMAT!$A:$C,3,FALSE)</f>
        <v>CBS ISO 8583-87 CTZ Financial Response 210</v>
      </c>
      <c r="K1185" s="2" t="s">
        <v>7</v>
      </c>
      <c r="L1185" t="str">
        <f t="shared" si="36"/>
        <v>Insert into UFMT_FIELD (FORMAT_ID, FIELD_NO, F_MAC, F_KEY, F_MANDATORY, DESCRIPTION) Values ('206', '7', '0', '1', '1', 'Transaction Date Time');</v>
      </c>
      <c r="M1185" t="str">
        <f t="shared" si="37"/>
        <v>Update UFMT_FIELD SET F_MAC = '0', F_KEY = '1', F_MANDATORY = '1', DESCRIPTION = 'Transaction Date Time' where FORMAT_ID = '206' AND FIELD_NO = '7';</v>
      </c>
    </row>
    <row r="1186" spans="1:13" x14ac:dyDescent="0.35">
      <c r="A1186" t="s">
        <v>403</v>
      </c>
      <c r="B1186" t="s">
        <v>40</v>
      </c>
      <c r="C1186" t="s">
        <v>13</v>
      </c>
      <c r="D1186" t="s">
        <v>12</v>
      </c>
      <c r="E1186" t="s">
        <v>12</v>
      </c>
      <c r="F1186" s="2" t="s">
        <v>1489</v>
      </c>
      <c r="G1186" s="2"/>
      <c r="I1186" s="2"/>
      <c r="J1186" t="str">
        <f>VLOOKUP(A1186,UFMT_FORMAT!$A:$C,3,FALSE)</f>
        <v>CBS ISO 8583-87 CTZ Financial Response 210</v>
      </c>
      <c r="K1186" s="2" t="s">
        <v>7</v>
      </c>
      <c r="L1186" t="str">
        <f t="shared" si="36"/>
        <v>Insert into UFMT_FIELD (FORMAT_ID, FIELD_NO, F_MAC, F_KEY, F_MANDATORY, DESCRIPTION) Values ('206', '11', '0', '1', '1', 'System Trace Audit Number');</v>
      </c>
      <c r="M1186" t="str">
        <f t="shared" si="37"/>
        <v>Update UFMT_FIELD SET F_MAC = '0', F_KEY = '1', F_MANDATORY = '1', DESCRIPTION = 'System Trace Audit Number' where FORMAT_ID = '206' AND FIELD_NO = '11';</v>
      </c>
    </row>
    <row r="1187" spans="1:13" x14ac:dyDescent="0.35">
      <c r="A1187" t="s">
        <v>403</v>
      </c>
      <c r="B1187" t="s">
        <v>42</v>
      </c>
      <c r="C1187" t="s">
        <v>13</v>
      </c>
      <c r="D1187" t="s">
        <v>13</v>
      </c>
      <c r="E1187" t="s">
        <v>12</v>
      </c>
      <c r="F1187" s="2" t="s">
        <v>1545</v>
      </c>
      <c r="G1187" s="2"/>
      <c r="I1187" s="2"/>
      <c r="J1187" t="str">
        <f>VLOOKUP(A1187,UFMT_FORMAT!$A:$C,3,FALSE)</f>
        <v>CBS ISO 8583-87 CTZ Financial Response 210</v>
      </c>
      <c r="K1187" s="2" t="s">
        <v>7</v>
      </c>
      <c r="L1187" t="str">
        <f t="shared" si="36"/>
        <v>Insert into UFMT_FIELD (FORMAT_ID, FIELD_NO, F_MAC, F_KEY, F_MANDATORY, DESCRIPTION) Values ('206', '12', '0', '0', '1', 'Time , local transaction');</v>
      </c>
      <c r="M1187" t="str">
        <f t="shared" si="37"/>
        <v>Update UFMT_FIELD SET F_MAC = '0', F_KEY = '0', F_MANDATORY = '1', DESCRIPTION = 'Time , local transaction' where FORMAT_ID = '206' AND FIELD_NO = '12';</v>
      </c>
    </row>
    <row r="1188" spans="1:13" x14ac:dyDescent="0.35">
      <c r="A1188" t="s">
        <v>403</v>
      </c>
      <c r="B1188" t="s">
        <v>44</v>
      </c>
      <c r="C1188" t="s">
        <v>13</v>
      </c>
      <c r="D1188" t="s">
        <v>13</v>
      </c>
      <c r="E1188" t="s">
        <v>12</v>
      </c>
      <c r="F1188" s="2" t="s">
        <v>1546</v>
      </c>
      <c r="G1188" s="2"/>
      <c r="I1188" s="2"/>
      <c r="J1188" t="str">
        <f>VLOOKUP(A1188,UFMT_FORMAT!$A:$C,3,FALSE)</f>
        <v>CBS ISO 8583-87 CTZ Financial Response 210</v>
      </c>
      <c r="K1188" s="2" t="s">
        <v>7</v>
      </c>
      <c r="L1188" t="str">
        <f t="shared" si="36"/>
        <v>Insert into UFMT_FIELD (FORMAT_ID, FIELD_NO, F_MAC, F_KEY, F_MANDATORY, DESCRIPTION) Values ('206', '13', '0', '0', '1', 'Date , local transaction');</v>
      </c>
      <c r="M1188" t="str">
        <f t="shared" si="37"/>
        <v>Update UFMT_FIELD SET F_MAC = '0', F_KEY = '0', F_MANDATORY = '1', DESCRIPTION = 'Date , local transaction' where FORMAT_ID = '206' AND FIELD_NO = '13';</v>
      </c>
    </row>
    <row r="1189" spans="1:13" x14ac:dyDescent="0.35">
      <c r="A1189" t="s">
        <v>403</v>
      </c>
      <c r="B1189" t="s">
        <v>50</v>
      </c>
      <c r="C1189" t="s">
        <v>13</v>
      </c>
      <c r="D1189" t="s">
        <v>13</v>
      </c>
      <c r="E1189" t="s">
        <v>13</v>
      </c>
      <c r="F1189" s="2" t="s">
        <v>1547</v>
      </c>
      <c r="G1189" s="2"/>
      <c r="I1189" s="2"/>
      <c r="J1189" t="str">
        <f>VLOOKUP(A1189,UFMT_FORMAT!$A:$C,3,FALSE)</f>
        <v>CBS ISO 8583-87 CTZ Financial Response 210</v>
      </c>
      <c r="K1189" s="2" t="s">
        <v>7</v>
      </c>
      <c r="L1189" t="str">
        <f t="shared" si="36"/>
        <v>Insert into UFMT_FIELD (FORMAT_ID, FIELD_NO, F_MAC, F_KEY, F_MANDATORY, DESCRIPTION) Values ('206', '15', '0', '0', '0', 'Date, Settlement');</v>
      </c>
      <c r="M1189" t="str">
        <f t="shared" si="37"/>
        <v>Update UFMT_FIELD SET F_MAC = '0', F_KEY = '0', F_MANDATORY = '0', DESCRIPTION = 'Date, Settlement' where FORMAT_ID = '206' AND FIELD_NO = '15';</v>
      </c>
    </row>
    <row r="1190" spans="1:13" x14ac:dyDescent="0.35">
      <c r="A1190" t="s">
        <v>403</v>
      </c>
      <c r="B1190" t="s">
        <v>56</v>
      </c>
      <c r="C1190" t="s">
        <v>13</v>
      </c>
      <c r="D1190" t="s">
        <v>13</v>
      </c>
      <c r="E1190" t="s">
        <v>13</v>
      </c>
      <c r="F1190" s="2" t="s">
        <v>1548</v>
      </c>
      <c r="G1190" s="2"/>
      <c r="I1190" s="2"/>
      <c r="J1190" t="str">
        <f>VLOOKUP(A1190,UFMT_FORMAT!$A:$C,3,FALSE)</f>
        <v>CBS ISO 8583-87 CTZ Financial Response 210</v>
      </c>
      <c r="K1190" s="2" t="s">
        <v>7</v>
      </c>
      <c r="L1190" t="str">
        <f t="shared" si="36"/>
        <v>Insert into UFMT_FIELD (FORMAT_ID, FIELD_NO, F_MAC, F_KEY, F_MANDATORY, DESCRIPTION) Values ('206', '17', '0', '0', '0', 'Date, Capture');</v>
      </c>
      <c r="M1190" t="str">
        <f t="shared" si="37"/>
        <v>Update UFMT_FIELD SET F_MAC = '0', F_KEY = '0', F_MANDATORY = '0', DESCRIPTION = 'Date, Capture' where FORMAT_ID = '206' AND FIELD_NO = '17';</v>
      </c>
    </row>
    <row r="1191" spans="1:13" x14ac:dyDescent="0.35">
      <c r="A1191" t="s">
        <v>403</v>
      </c>
      <c r="B1191" t="s">
        <v>59</v>
      </c>
      <c r="C1191" t="s">
        <v>13</v>
      </c>
      <c r="D1191" t="s">
        <v>13</v>
      </c>
      <c r="E1191" t="s">
        <v>13</v>
      </c>
      <c r="F1191" s="2" t="s">
        <v>1549</v>
      </c>
      <c r="G1191" s="2"/>
      <c r="I1191" s="2"/>
      <c r="J1191" t="str">
        <f>VLOOKUP(A1191,UFMT_FORMAT!$A:$C,3,FALSE)</f>
        <v>CBS ISO 8583-87 CTZ Financial Response 210</v>
      </c>
      <c r="K1191" s="2" t="s">
        <v>7</v>
      </c>
      <c r="L1191" t="str">
        <f t="shared" si="36"/>
        <v>Insert into UFMT_FIELD (FORMAT_ID, FIELD_NO, F_MAC, F_KEY, F_MANDATORY, DESCRIPTION) Values ('206', '18', '0', '0', '0', 'MCC');</v>
      </c>
      <c r="M1191" t="str">
        <f t="shared" si="37"/>
        <v>Update UFMT_FIELD SET F_MAC = '0', F_KEY = '0', F_MANDATORY = '0', DESCRIPTION = 'MCC' where FORMAT_ID = '206' AND FIELD_NO = '18';</v>
      </c>
    </row>
    <row r="1192" spans="1:13" x14ac:dyDescent="0.35">
      <c r="A1192" t="s">
        <v>403</v>
      </c>
      <c r="B1192" t="s">
        <v>88</v>
      </c>
      <c r="C1192" t="s">
        <v>13</v>
      </c>
      <c r="D1192" t="s">
        <v>13</v>
      </c>
      <c r="E1192" t="s">
        <v>13</v>
      </c>
      <c r="F1192" s="2" t="s">
        <v>1551</v>
      </c>
      <c r="G1192" s="2"/>
      <c r="I1192" s="2"/>
      <c r="J1192" t="str">
        <f>VLOOKUP(A1192,UFMT_FORMAT!$A:$C,3,FALSE)</f>
        <v>CBS ISO 8583-87 CTZ Financial Response 210</v>
      </c>
      <c r="K1192" s="2" t="s">
        <v>7</v>
      </c>
      <c r="L1192" t="str">
        <f t="shared" si="36"/>
        <v>Insert into UFMT_FIELD (FORMAT_ID, FIELD_NO, F_MAC, F_KEY, F_MANDATORY, DESCRIPTION) Values ('206', '28', '0', '0', '0', 'Transaction Fee');</v>
      </c>
      <c r="M1192" t="str">
        <f t="shared" si="37"/>
        <v>Update UFMT_FIELD SET F_MAC = '0', F_KEY = '0', F_MANDATORY = '0', DESCRIPTION = 'Transaction Fee' where FORMAT_ID = '206' AND FIELD_NO = '28';</v>
      </c>
    </row>
    <row r="1193" spans="1:13" x14ac:dyDescent="0.35">
      <c r="A1193" t="s">
        <v>403</v>
      </c>
      <c r="B1193" t="s">
        <v>98</v>
      </c>
      <c r="C1193" t="s">
        <v>13</v>
      </c>
      <c r="D1193" t="s">
        <v>13</v>
      </c>
      <c r="E1193" t="s">
        <v>13</v>
      </c>
      <c r="F1193" s="2" t="s">
        <v>1492</v>
      </c>
      <c r="G1193" s="2"/>
      <c r="I1193" s="2"/>
      <c r="J1193" t="str">
        <f>VLOOKUP(A1193,UFMT_FORMAT!$A:$C,3,FALSE)</f>
        <v>CBS ISO 8583-87 CTZ Financial Response 210</v>
      </c>
      <c r="K1193" s="2" t="s">
        <v>7</v>
      </c>
      <c r="L1193" t="str">
        <f t="shared" si="36"/>
        <v>Insert into UFMT_FIELD (FORMAT_ID, FIELD_NO, F_MAC, F_KEY, F_MANDATORY, DESCRIPTION) Values ('206', '32', '0', '0', '0', 'Acquirer institution ID');</v>
      </c>
      <c r="M1193" t="str">
        <f t="shared" si="37"/>
        <v>Update UFMT_FIELD SET F_MAC = '0', F_KEY = '0', F_MANDATORY = '0', DESCRIPTION = 'Acquirer institution ID' where FORMAT_ID = '206' AND FIELD_NO = '32';</v>
      </c>
    </row>
    <row r="1194" spans="1:13" x14ac:dyDescent="0.35">
      <c r="A1194" t="s">
        <v>403</v>
      </c>
      <c r="B1194" t="s">
        <v>99</v>
      </c>
      <c r="C1194" t="s">
        <v>13</v>
      </c>
      <c r="D1194" t="s">
        <v>13</v>
      </c>
      <c r="E1194" t="s">
        <v>13</v>
      </c>
      <c r="F1194" s="2" t="s">
        <v>1495</v>
      </c>
      <c r="G1194" s="2"/>
      <c r="I1194" s="2"/>
      <c r="J1194" t="str">
        <f>VLOOKUP(A1194,UFMT_FORMAT!$A:$C,3,FALSE)</f>
        <v>CBS ISO 8583-87 CTZ Financial Response 210</v>
      </c>
      <c r="K1194" s="2" t="s">
        <v>7</v>
      </c>
      <c r="L1194" t="str">
        <f t="shared" si="36"/>
        <v>Insert into UFMT_FIELD (FORMAT_ID, FIELD_NO, F_MAC, F_KEY, F_MANDATORY, DESCRIPTION) Values ('206', '37', '0', '0', '0', 'Retrival reference number');</v>
      </c>
      <c r="M1194" t="str">
        <f t="shared" si="37"/>
        <v>Update UFMT_FIELD SET F_MAC = '0', F_KEY = '0', F_MANDATORY = '0', DESCRIPTION = 'Retrival reference number' where FORMAT_ID = '206' AND FIELD_NO = '37';</v>
      </c>
    </row>
    <row r="1195" spans="1:13" x14ac:dyDescent="0.35">
      <c r="A1195" t="s">
        <v>403</v>
      </c>
      <c r="B1195" t="s">
        <v>113</v>
      </c>
      <c r="C1195" t="s">
        <v>13</v>
      </c>
      <c r="D1195" t="s">
        <v>13</v>
      </c>
      <c r="E1195" t="s">
        <v>13</v>
      </c>
      <c r="F1195" s="2" t="s">
        <v>1554</v>
      </c>
      <c r="G1195" s="2"/>
      <c r="I1195" s="2"/>
      <c r="J1195" t="str">
        <f>VLOOKUP(A1195,UFMT_FORMAT!$A:$C,3,FALSE)</f>
        <v>CBS ISO 8583-87 CTZ Financial Response 210</v>
      </c>
      <c r="K1195" s="2" t="s">
        <v>7</v>
      </c>
      <c r="L1195" t="str">
        <f t="shared" si="36"/>
        <v>Insert into UFMT_FIELD (FORMAT_ID, FIELD_NO, F_MAC, F_KEY, F_MANDATORY, DESCRIPTION) Values ('206', '38', '0', '0', '0', 'Response Code');</v>
      </c>
      <c r="M1195" t="str">
        <f t="shared" si="37"/>
        <v>Update UFMT_FIELD SET F_MAC = '0', F_KEY = '0', F_MANDATORY = '0', DESCRIPTION = 'Response Code' where FORMAT_ID = '206' AND FIELD_NO = '38';</v>
      </c>
    </row>
    <row r="1196" spans="1:13" x14ac:dyDescent="0.35">
      <c r="A1196" t="s">
        <v>403</v>
      </c>
      <c r="B1196" t="s">
        <v>102</v>
      </c>
      <c r="C1196" t="s">
        <v>13</v>
      </c>
      <c r="D1196" t="s">
        <v>13</v>
      </c>
      <c r="E1196" t="s">
        <v>12</v>
      </c>
      <c r="F1196" s="2" t="s">
        <v>1554</v>
      </c>
      <c r="G1196" s="2"/>
      <c r="I1196" s="2"/>
      <c r="J1196" t="str">
        <f>VLOOKUP(A1196,UFMT_FORMAT!$A:$C,3,FALSE)</f>
        <v>CBS ISO 8583-87 CTZ Financial Response 210</v>
      </c>
      <c r="K1196" s="2" t="s">
        <v>7</v>
      </c>
      <c r="L1196" t="str">
        <f t="shared" si="36"/>
        <v>Insert into UFMT_FIELD (FORMAT_ID, FIELD_NO, F_MAC, F_KEY, F_MANDATORY, DESCRIPTION) Values ('206', '39', '0', '0', '1', 'Response Code');</v>
      </c>
      <c r="M1196" t="str">
        <f t="shared" si="37"/>
        <v>Update UFMT_FIELD SET F_MAC = '0', F_KEY = '0', F_MANDATORY = '1', DESCRIPTION = 'Response Code' where FORMAT_ID = '206' AND FIELD_NO = '39';</v>
      </c>
    </row>
    <row r="1197" spans="1:13" x14ac:dyDescent="0.35">
      <c r="A1197" t="s">
        <v>403</v>
      </c>
      <c r="B1197" t="s">
        <v>119</v>
      </c>
      <c r="C1197" t="s">
        <v>13</v>
      </c>
      <c r="D1197" t="s">
        <v>13</v>
      </c>
      <c r="E1197" t="s">
        <v>12</v>
      </c>
      <c r="F1197" s="2" t="s">
        <v>1498</v>
      </c>
      <c r="G1197" s="2"/>
      <c r="I1197" s="2"/>
      <c r="J1197" t="str">
        <f>VLOOKUP(A1197,UFMT_FORMAT!$A:$C,3,FALSE)</f>
        <v>CBS ISO 8583-87 CTZ Financial Response 210</v>
      </c>
      <c r="K1197" s="2" t="s">
        <v>7</v>
      </c>
      <c r="L1197" t="str">
        <f t="shared" si="36"/>
        <v>Insert into UFMT_FIELD (FORMAT_ID, FIELD_NO, F_MAC, F_KEY, F_MANDATORY, DESCRIPTION) Values ('206', '41', '0', '0', '1', 'Card acceptor treminal ID');</v>
      </c>
      <c r="M1197" t="str">
        <f t="shared" si="37"/>
        <v>Update UFMT_FIELD SET F_MAC = '0', F_KEY = '0', F_MANDATORY = '1', DESCRIPTION = 'Card acceptor treminal ID' where FORMAT_ID = '206' AND FIELD_NO = '41';</v>
      </c>
    </row>
    <row r="1198" spans="1:13" x14ac:dyDescent="0.35">
      <c r="A1198" t="s">
        <v>403</v>
      </c>
      <c r="B1198" t="s">
        <v>122</v>
      </c>
      <c r="C1198" t="s">
        <v>13</v>
      </c>
      <c r="D1198" t="s">
        <v>13</v>
      </c>
      <c r="E1198" t="s">
        <v>13</v>
      </c>
      <c r="F1198" s="2" t="s">
        <v>1499</v>
      </c>
      <c r="G1198" s="2"/>
      <c r="I1198" s="2"/>
      <c r="J1198" t="str">
        <f>VLOOKUP(A1198,UFMT_FORMAT!$A:$C,3,FALSE)</f>
        <v>CBS ISO 8583-87 CTZ Financial Response 210</v>
      </c>
      <c r="K1198" s="2" t="s">
        <v>7</v>
      </c>
      <c r="L1198" t="str">
        <f t="shared" si="36"/>
        <v>Insert into UFMT_FIELD (FORMAT_ID, FIELD_NO, F_MAC, F_KEY, F_MANDATORY, DESCRIPTION) Values ('206', '42', '0', '0', '0', 'Card acceptor ID');</v>
      </c>
      <c r="M1198" t="str">
        <f t="shared" si="37"/>
        <v>Update UFMT_FIELD SET F_MAC = '0', F_KEY = '0', F_MANDATORY = '0', DESCRIPTION = 'Card acceptor ID' where FORMAT_ID = '206' AND FIELD_NO = '42';</v>
      </c>
    </row>
    <row r="1199" spans="1:13" x14ac:dyDescent="0.35">
      <c r="A1199" t="s">
        <v>403</v>
      </c>
      <c r="B1199" t="s">
        <v>125</v>
      </c>
      <c r="C1199" t="s">
        <v>13</v>
      </c>
      <c r="D1199" t="s">
        <v>13</v>
      </c>
      <c r="E1199" t="s">
        <v>13</v>
      </c>
      <c r="F1199" s="2" t="s">
        <v>1500</v>
      </c>
      <c r="G1199" s="2"/>
      <c r="I1199" s="2"/>
      <c r="J1199" t="str">
        <f>VLOOKUP(A1199,UFMT_FORMAT!$A:$C,3,FALSE)</f>
        <v>CBS ISO 8583-87 CTZ Financial Response 210</v>
      </c>
      <c r="K1199" s="2" t="s">
        <v>7</v>
      </c>
      <c r="L1199" t="str">
        <f t="shared" si="36"/>
        <v>Insert into UFMT_FIELD (FORMAT_ID, FIELD_NO, F_MAC, F_KEY, F_MANDATORY, DESCRIPTION) Values ('206', '43', '0', '0', '0', 'Card acceptor name/location');</v>
      </c>
      <c r="M1199" t="str">
        <f t="shared" si="37"/>
        <v>Update UFMT_FIELD SET F_MAC = '0', F_KEY = '0', F_MANDATORY = '0', DESCRIPTION = 'Card acceptor name/location' where FORMAT_ID = '206' AND FIELD_NO = '43';</v>
      </c>
    </row>
    <row r="1200" spans="1:13" x14ac:dyDescent="0.35">
      <c r="A1200" t="s">
        <v>403</v>
      </c>
      <c r="B1200" t="s">
        <v>60</v>
      </c>
      <c r="C1200" t="s">
        <v>13</v>
      </c>
      <c r="D1200" t="s">
        <v>13</v>
      </c>
      <c r="E1200" t="s">
        <v>13</v>
      </c>
      <c r="F1200" s="2" t="s">
        <v>1566</v>
      </c>
      <c r="G1200" s="2"/>
      <c r="I1200" s="2"/>
      <c r="J1200" t="str">
        <f>VLOOKUP(A1200,UFMT_FORMAT!$A:$C,3,FALSE)</f>
        <v>CBS ISO 8583-87 CTZ Financial Response 210</v>
      </c>
      <c r="K1200" s="2" t="s">
        <v>7</v>
      </c>
      <c r="L1200" t="str">
        <f t="shared" si="36"/>
        <v>Insert into UFMT_FIELD (FORMAT_ID, FIELD_NO, F_MAC, F_KEY, F_MANDATORY, DESCRIPTION) Values ('206', '44', '0', '0', '0', 'Card accepter number');</v>
      </c>
      <c r="M1200" t="str">
        <f t="shared" si="37"/>
        <v>Update UFMT_FIELD SET F_MAC = '0', F_KEY = '0', F_MANDATORY = '0', DESCRIPTION = 'Card accepter number' where FORMAT_ID = '206' AND FIELD_NO = '44';</v>
      </c>
    </row>
    <row r="1201" spans="1:13" x14ac:dyDescent="0.35">
      <c r="A1201" t="s">
        <v>403</v>
      </c>
      <c r="B1201" t="s">
        <v>138</v>
      </c>
      <c r="C1201" t="s">
        <v>13</v>
      </c>
      <c r="D1201" t="s">
        <v>13</v>
      </c>
      <c r="E1201" t="s">
        <v>13</v>
      </c>
      <c r="F1201" s="2" t="s">
        <v>1503</v>
      </c>
      <c r="G1201" s="2"/>
      <c r="I1201" s="2"/>
      <c r="J1201" t="str">
        <f>VLOOKUP(A1201,UFMT_FORMAT!$A:$C,3,FALSE)</f>
        <v>CBS ISO 8583-87 CTZ Financial Response 210</v>
      </c>
      <c r="K1201" s="2" t="s">
        <v>7</v>
      </c>
      <c r="L1201" t="str">
        <f t="shared" si="36"/>
        <v>Insert into UFMT_FIELD (FORMAT_ID, FIELD_NO, F_MAC, F_KEY, F_MANDATORY, DESCRIPTION) Values ('206', '49', '0', '0', '0', 'Currency code, transaction');</v>
      </c>
      <c r="M1201" t="str">
        <f t="shared" si="37"/>
        <v>Update UFMT_FIELD SET F_MAC = '0', F_KEY = '0', F_MANDATORY = '0', DESCRIPTION = 'Currency code, transaction' where FORMAT_ID = '206' AND FIELD_NO = '49';</v>
      </c>
    </row>
    <row r="1202" spans="1:13" x14ac:dyDescent="0.35">
      <c r="A1202" t="s">
        <v>403</v>
      </c>
      <c r="B1202" t="s">
        <v>142</v>
      </c>
      <c r="C1202" t="s">
        <v>13</v>
      </c>
      <c r="D1202" t="s">
        <v>13</v>
      </c>
      <c r="E1202" t="s">
        <v>13</v>
      </c>
      <c r="F1202" s="2" t="s">
        <v>1552</v>
      </c>
      <c r="G1202" s="2"/>
      <c r="I1202" s="2"/>
      <c r="J1202" t="str">
        <f>VLOOKUP(A1202,UFMT_FORMAT!$A:$C,3,FALSE)</f>
        <v>CBS ISO 8583-87 CTZ Financial Response 210</v>
      </c>
      <c r="K1202" s="2" t="s">
        <v>7</v>
      </c>
      <c r="L1202" t="str">
        <f t="shared" si="36"/>
        <v>Insert into UFMT_FIELD (FORMAT_ID, FIELD_NO, F_MAC, F_KEY, F_MANDATORY, DESCRIPTION) Values ('206', '51', '0', '0', '0', 'Billing Currency code');</v>
      </c>
      <c r="M1202" t="str">
        <f t="shared" si="37"/>
        <v>Update UFMT_FIELD SET F_MAC = '0', F_KEY = '0', F_MANDATORY = '0', DESCRIPTION = 'Billing Currency code' where FORMAT_ID = '206' AND FIELD_NO = '51';</v>
      </c>
    </row>
    <row r="1203" spans="1:13" x14ac:dyDescent="0.35">
      <c r="A1203" t="s">
        <v>403</v>
      </c>
      <c r="B1203" t="s">
        <v>109</v>
      </c>
      <c r="C1203" t="s">
        <v>13</v>
      </c>
      <c r="D1203" t="s">
        <v>13</v>
      </c>
      <c r="E1203" t="s">
        <v>13</v>
      </c>
      <c r="F1203" s="2" t="s">
        <v>1555</v>
      </c>
      <c r="G1203" s="2"/>
      <c r="I1203" s="2"/>
      <c r="J1203" t="str">
        <f>VLOOKUP(A1203,UFMT_FORMAT!$A:$C,3,FALSE)</f>
        <v>CBS ISO 8583-87 CTZ Financial Response 210</v>
      </c>
      <c r="K1203" s="2" t="s">
        <v>7</v>
      </c>
      <c r="L1203" t="str">
        <f t="shared" si="36"/>
        <v>Insert into UFMT_FIELD (FORMAT_ID, FIELD_NO, F_MAC, F_KEY, F_MANDATORY, DESCRIPTION) Values ('206', '54', '0', '0', '0', 'Additional Amounts');</v>
      </c>
      <c r="M1203" t="str">
        <f t="shared" si="37"/>
        <v>Update UFMT_FIELD SET F_MAC = '0', F_KEY = '0', F_MANDATORY = '0', DESCRIPTION = 'Additional Amounts' where FORMAT_ID = '206' AND FIELD_NO = '54';</v>
      </c>
    </row>
    <row r="1204" spans="1:13" x14ac:dyDescent="0.35">
      <c r="A1204" t="s">
        <v>403</v>
      </c>
      <c r="B1204" t="s">
        <v>161</v>
      </c>
      <c r="C1204" t="s">
        <v>13</v>
      </c>
      <c r="D1204" t="s">
        <v>13</v>
      </c>
      <c r="E1204" t="s">
        <v>13</v>
      </c>
      <c r="F1204" s="2" t="s">
        <v>1553</v>
      </c>
      <c r="G1204" s="2"/>
      <c r="I1204" s="2"/>
      <c r="J1204" t="str">
        <f>VLOOKUP(A1204,UFMT_FORMAT!$A:$C,3,FALSE)</f>
        <v>CBS ISO 8583-87 CTZ Financial Response 210</v>
      </c>
      <c r="K1204" s="2" t="s">
        <v>7</v>
      </c>
      <c r="L1204" t="str">
        <f t="shared" si="36"/>
        <v>Insert into UFMT_FIELD (FORMAT_ID, FIELD_NO, F_MAC, F_KEY, F_MANDATORY, DESCRIPTION) Values ('206', '60', '0', '0', '0', 'Private, Acquirer ID');</v>
      </c>
      <c r="M1204" t="str">
        <f t="shared" si="37"/>
        <v>Update UFMT_FIELD SET F_MAC = '0', F_KEY = '0', F_MANDATORY = '0', DESCRIPTION = 'Private, Acquirer ID' where FORMAT_ID = '206' AND FIELD_NO = '60';</v>
      </c>
    </row>
    <row r="1205" spans="1:13" x14ac:dyDescent="0.35">
      <c r="A1205" t="s">
        <v>403</v>
      </c>
      <c r="B1205" t="s">
        <v>270</v>
      </c>
      <c r="C1205" t="s">
        <v>13</v>
      </c>
      <c r="D1205" t="s">
        <v>13</v>
      </c>
      <c r="E1205" t="s">
        <v>12</v>
      </c>
      <c r="F1205" s="2" t="s">
        <v>1506</v>
      </c>
      <c r="G1205" s="2"/>
      <c r="I1205" s="2"/>
      <c r="J1205" t="str">
        <f>VLOOKUP(A1205,UFMT_FORMAT!$A:$C,3,FALSE)</f>
        <v>CBS ISO 8583-87 CTZ Financial Response 210</v>
      </c>
      <c r="K1205" s="2" t="s">
        <v>7</v>
      </c>
      <c r="L1205" t="str">
        <f t="shared" si="36"/>
        <v>Insert into UFMT_FIELD (FORMAT_ID, FIELD_NO, F_MAC, F_KEY, F_MANDATORY, DESCRIPTION) Values ('206', '102', '0', '0', '1', 'Account identification 1');</v>
      </c>
      <c r="M1205" t="str">
        <f t="shared" si="37"/>
        <v>Update UFMT_FIELD SET F_MAC = '0', F_KEY = '0', F_MANDATORY = '1', DESCRIPTION = 'Account identification 1' where FORMAT_ID = '206' AND FIELD_NO = '102';</v>
      </c>
    </row>
    <row r="1206" spans="1:13" x14ac:dyDescent="0.35">
      <c r="A1206" t="s">
        <v>403</v>
      </c>
      <c r="B1206" t="s">
        <v>778</v>
      </c>
      <c r="C1206" t="s">
        <v>13</v>
      </c>
      <c r="D1206" t="s">
        <v>13</v>
      </c>
      <c r="E1206" t="s">
        <v>13</v>
      </c>
      <c r="F1206" s="2" t="s">
        <v>1507</v>
      </c>
      <c r="G1206" s="2"/>
      <c r="I1206" s="2"/>
      <c r="J1206" t="str">
        <f>VLOOKUP(A1206,UFMT_FORMAT!$A:$C,3,FALSE)</f>
        <v>CBS ISO 8583-87 CTZ Financial Response 210</v>
      </c>
      <c r="K1206" s="2" t="s">
        <v>7</v>
      </c>
      <c r="L1206" t="str">
        <f t="shared" si="36"/>
        <v>Insert into UFMT_FIELD (FORMAT_ID, FIELD_NO, F_MAC, F_KEY, F_MANDATORY, DESCRIPTION) Values ('206', '103', '0', '0', '0', 'Account identification 2');</v>
      </c>
      <c r="M1206" t="str">
        <f t="shared" si="37"/>
        <v>Update UFMT_FIELD SET F_MAC = '0', F_KEY = '0', F_MANDATORY = '0', DESCRIPTION = 'Account identification 2' where FORMAT_ID = '206' AND FIELD_NO = '103';</v>
      </c>
    </row>
    <row r="1207" spans="1:13" x14ac:dyDescent="0.35">
      <c r="A1207" t="s">
        <v>403</v>
      </c>
      <c r="B1207" t="s">
        <v>792</v>
      </c>
      <c r="C1207" t="s">
        <v>13</v>
      </c>
      <c r="D1207" t="s">
        <v>13</v>
      </c>
      <c r="E1207" t="s">
        <v>13</v>
      </c>
      <c r="F1207" s="2" t="s">
        <v>1565</v>
      </c>
      <c r="G1207" s="2"/>
      <c r="I1207" s="2"/>
      <c r="J1207" t="str">
        <f>VLOOKUP(A1207,UFMT_FORMAT!$A:$C,3,FALSE)</f>
        <v>CBS ISO 8583-87 CTZ Financial Response 210</v>
      </c>
      <c r="K1207" s="2" t="s">
        <v>7</v>
      </c>
      <c r="L1207" t="str">
        <f t="shared" si="36"/>
        <v>Insert into UFMT_FIELD (FORMAT_ID, FIELD_NO, F_MAC, F_KEY, F_MANDATORY, DESCRIPTION) Values ('206', '111', '0', '0', '0', 'Account detail');</v>
      </c>
      <c r="M1207" t="str">
        <f t="shared" si="37"/>
        <v>Update UFMT_FIELD SET F_MAC = '0', F_KEY = '0', F_MANDATORY = '0', DESCRIPTION = 'Account detail' where FORMAT_ID = '206' AND FIELD_NO = '111';</v>
      </c>
    </row>
    <row r="1208" spans="1:13" x14ac:dyDescent="0.35">
      <c r="A1208" t="s">
        <v>403</v>
      </c>
      <c r="B1208" t="s">
        <v>75</v>
      </c>
      <c r="C1208" t="s">
        <v>13</v>
      </c>
      <c r="D1208" t="s">
        <v>13</v>
      </c>
      <c r="E1208" t="s">
        <v>13</v>
      </c>
      <c r="F1208" s="2" t="s">
        <v>1562</v>
      </c>
      <c r="G1208" s="2"/>
      <c r="I1208" s="2"/>
      <c r="J1208" t="str">
        <f>VLOOKUP(A1208,UFMT_FORMAT!$A:$C,3,FALSE)</f>
        <v>CBS ISO 8583-87 CTZ Financial Response 210</v>
      </c>
      <c r="K1208" s="2" t="s">
        <v>7</v>
      </c>
      <c r="L1208" t="str">
        <f t="shared" si="36"/>
        <v>Insert into UFMT_FIELD (FORMAT_ID, FIELD_NO, F_MAC, F_KEY, F_MANDATORY, DESCRIPTION) Values ('206', '116', '0', '0', '0', 'Transaction Fee, Amount');</v>
      </c>
      <c r="M1208" t="str">
        <f t="shared" si="37"/>
        <v>Update UFMT_FIELD SET F_MAC = '0', F_KEY = '0', F_MANDATORY = '0', DESCRIPTION = 'Transaction Fee, Amount' where FORMAT_ID = '206' AND FIELD_NO = '116';</v>
      </c>
    </row>
    <row r="1209" spans="1:13" x14ac:dyDescent="0.35">
      <c r="A1209" t="s">
        <v>403</v>
      </c>
      <c r="B1209" t="s">
        <v>815</v>
      </c>
      <c r="C1209" t="s">
        <v>13</v>
      </c>
      <c r="D1209" t="s">
        <v>13</v>
      </c>
      <c r="E1209" t="s">
        <v>13</v>
      </c>
      <c r="F1209" s="2" t="s">
        <v>1542</v>
      </c>
      <c r="G1209" s="2"/>
      <c r="I1209" s="2"/>
      <c r="J1209" t="str">
        <f>VLOOKUP(A1209,UFMT_FORMAT!$A:$C,3,FALSE)</f>
        <v>CBS ISO 8583-87 CTZ Financial Response 210</v>
      </c>
      <c r="K1209" s="2" t="s">
        <v>7</v>
      </c>
      <c r="L1209" t="str">
        <f t="shared" si="36"/>
        <v>Insert into UFMT_FIELD (FORMAT_ID, FIELD_NO, F_MAC, F_KEY, F_MANDATORY, DESCRIPTION) Values ('206', '127', '0', '0', '0', 'Mini statement data');</v>
      </c>
      <c r="M1209" t="str">
        <f t="shared" si="37"/>
        <v>Update UFMT_FIELD SET F_MAC = '0', F_KEY = '0', F_MANDATORY = '0', DESCRIPTION = 'Mini statement data' where FORMAT_ID = '206' AND FIELD_NO = '127';</v>
      </c>
    </row>
    <row r="1210" spans="1:13" x14ac:dyDescent="0.35">
      <c r="A1210" t="s">
        <v>406</v>
      </c>
      <c r="B1210" t="s">
        <v>29</v>
      </c>
      <c r="C1210" t="s">
        <v>13</v>
      </c>
      <c r="D1210" t="s">
        <v>12</v>
      </c>
      <c r="E1210" t="s">
        <v>12</v>
      </c>
      <c r="F1210" s="2" t="s">
        <v>1544</v>
      </c>
      <c r="G1210" s="2"/>
      <c r="I1210" s="2"/>
      <c r="J1210" t="str">
        <f>VLOOKUP(A1210,UFMT_FORMAT!$A:$C,3,FALSE)</f>
        <v>CBS ISO 8583-87 CTZ Format - TO BE REMOVED</v>
      </c>
      <c r="K1210" s="2" t="s">
        <v>7</v>
      </c>
      <c r="L1210" t="str">
        <f t="shared" si="36"/>
        <v>Insert into UFMT_FIELD (FORMAT_ID, FIELD_NO, F_MAC, F_KEY, F_MANDATORY, DESCRIPTION) Values ('207', '7', '0', '1', '1', 'Transaction Date Time');</v>
      </c>
      <c r="M1210" t="str">
        <f t="shared" si="37"/>
        <v>Update UFMT_FIELD SET F_MAC = '0', F_KEY = '1', F_MANDATORY = '1', DESCRIPTION = 'Transaction Date Time' where FORMAT_ID = '207' AND FIELD_NO = '7';</v>
      </c>
    </row>
    <row r="1211" spans="1:13" x14ac:dyDescent="0.35">
      <c r="A1211" t="s">
        <v>406</v>
      </c>
      <c r="B1211" t="s">
        <v>40</v>
      </c>
      <c r="C1211" t="s">
        <v>13</v>
      </c>
      <c r="D1211" t="s">
        <v>12</v>
      </c>
      <c r="E1211" t="s">
        <v>12</v>
      </c>
      <c r="F1211" s="2" t="s">
        <v>1489</v>
      </c>
      <c r="G1211" s="2"/>
      <c r="I1211" s="2"/>
      <c r="J1211" t="str">
        <f>VLOOKUP(A1211,UFMT_FORMAT!$A:$C,3,FALSE)</f>
        <v>CBS ISO 8583-87 CTZ Format - TO BE REMOVED</v>
      </c>
      <c r="K1211" s="2" t="s">
        <v>7</v>
      </c>
      <c r="L1211" t="str">
        <f t="shared" si="36"/>
        <v>Insert into UFMT_FIELD (FORMAT_ID, FIELD_NO, F_MAC, F_KEY, F_MANDATORY, DESCRIPTION) Values ('207', '11', '0', '1', '1', 'System Trace Audit Number');</v>
      </c>
      <c r="M1211" t="str">
        <f t="shared" si="37"/>
        <v>Update UFMT_FIELD SET F_MAC = '0', F_KEY = '1', F_MANDATORY = '1', DESCRIPTION = 'System Trace Audit Number' where FORMAT_ID = '207' AND FIELD_NO = '11';</v>
      </c>
    </row>
    <row r="1212" spans="1:13" x14ac:dyDescent="0.35">
      <c r="A1212" t="s">
        <v>406</v>
      </c>
      <c r="B1212" t="s">
        <v>102</v>
      </c>
      <c r="C1212" t="s">
        <v>13</v>
      </c>
      <c r="D1212" t="s">
        <v>13</v>
      </c>
      <c r="E1212" t="s">
        <v>12</v>
      </c>
      <c r="F1212" s="2" t="s">
        <v>1554</v>
      </c>
      <c r="G1212" s="2"/>
      <c r="J1212" t="str">
        <f>VLOOKUP(A1212,UFMT_FORMAT!$A:$C,3,FALSE)</f>
        <v>CBS ISO 8583-87 CTZ Format - TO BE REMOVED</v>
      </c>
      <c r="K1212" s="2" t="s">
        <v>7</v>
      </c>
      <c r="L1212" t="str">
        <f t="shared" si="36"/>
        <v>Insert into UFMT_FIELD (FORMAT_ID, FIELD_NO, F_MAC, F_KEY, F_MANDATORY, DESCRIPTION) Values ('207', '39', '0', '0', '1', 'Response Code');</v>
      </c>
      <c r="M1212" t="str">
        <f t="shared" si="37"/>
        <v>Update UFMT_FIELD SET F_MAC = '0', F_KEY = '0', F_MANDATORY = '1', DESCRIPTION = 'Response Code' where FORMAT_ID = '207' AND FIELD_NO = '39';</v>
      </c>
    </row>
    <row r="1213" spans="1:13" x14ac:dyDescent="0.35">
      <c r="A1213" t="s">
        <v>406</v>
      </c>
      <c r="B1213" t="s">
        <v>185</v>
      </c>
      <c r="C1213" t="s">
        <v>13</v>
      </c>
      <c r="D1213" t="s">
        <v>13</v>
      </c>
      <c r="E1213" t="s">
        <v>12</v>
      </c>
      <c r="F1213" s="2" t="s">
        <v>1557</v>
      </c>
      <c r="G1213" s="2"/>
      <c r="J1213" t="str">
        <f>VLOOKUP(A1213,UFMT_FORMAT!$A:$C,3,FALSE)</f>
        <v>CBS ISO 8583-87 CTZ Format - TO BE REMOVED</v>
      </c>
      <c r="K1213" s="2" t="s">
        <v>7</v>
      </c>
      <c r="L1213" t="str">
        <f t="shared" si="36"/>
        <v>Insert into UFMT_FIELD (FORMAT_ID, FIELD_NO, F_MAC, F_KEY, F_MANDATORY, DESCRIPTION) Values ('207', '70', '0', '0', '1', 'Network Management Code');</v>
      </c>
      <c r="M1213" t="str">
        <f t="shared" si="37"/>
        <v>Update UFMT_FIELD SET F_MAC = '0', F_KEY = '0', F_MANDATORY = '1', DESCRIPTION = 'Network Management Code' where FORMAT_ID = '207' AND FIELD_NO = '70';</v>
      </c>
    </row>
    <row r="1214" spans="1:13" x14ac:dyDescent="0.35">
      <c r="A1214" t="s">
        <v>409</v>
      </c>
      <c r="B1214" t="s">
        <v>15</v>
      </c>
      <c r="C1214" t="s">
        <v>13</v>
      </c>
      <c r="D1214" t="s">
        <v>12</v>
      </c>
      <c r="E1214" t="s">
        <v>12</v>
      </c>
      <c r="F1214" s="2" t="s">
        <v>1567</v>
      </c>
      <c r="G1214" s="2"/>
      <c r="J1214" t="str">
        <f>VLOOKUP(A1214,UFMT_FORMAT!$A:$C,3,FALSE)</f>
        <v>CBS ISO 8583-87 CTZ Notification Request 220</v>
      </c>
      <c r="K1214" s="2" t="s">
        <v>7</v>
      </c>
      <c r="L1214" t="str">
        <f t="shared" si="36"/>
        <v>Insert into UFMT_FIELD (FORMAT_ID, FIELD_NO, F_MAC, F_KEY, F_MANDATORY, DESCRIPTION) Values ('208', '2', '0', '1', '1', 'Primary account number');</v>
      </c>
      <c r="M1214" t="str">
        <f t="shared" si="37"/>
        <v>Update UFMT_FIELD SET F_MAC = '0', F_KEY = '1', F_MANDATORY = '1', DESCRIPTION = 'Primary account number' where FORMAT_ID = '208' AND FIELD_NO = '2';</v>
      </c>
    </row>
    <row r="1215" spans="1:13" x14ac:dyDescent="0.35">
      <c r="A1215" t="s">
        <v>409</v>
      </c>
      <c r="B1215" t="s">
        <v>17</v>
      </c>
      <c r="C1215" t="s">
        <v>13</v>
      </c>
      <c r="D1215" t="s">
        <v>13</v>
      </c>
      <c r="E1215" t="s">
        <v>12</v>
      </c>
      <c r="F1215" s="2" t="s">
        <v>1568</v>
      </c>
      <c r="G1215" s="2"/>
      <c r="J1215" t="str">
        <f>VLOOKUP(A1215,UFMT_FORMAT!$A:$C,3,FALSE)</f>
        <v>CBS ISO 8583-87 CTZ Notification Request 220</v>
      </c>
      <c r="K1215" s="2" t="s">
        <v>7</v>
      </c>
      <c r="L1215" t="str">
        <f t="shared" si="36"/>
        <v>Insert into UFMT_FIELD (FORMAT_ID, FIELD_NO, F_MAC, F_KEY, F_MANDATORY, DESCRIPTION) Values ('208', '3', '0', '0', '1', 'Processing code');</v>
      </c>
      <c r="M1215" t="str">
        <f t="shared" si="37"/>
        <v>Update UFMT_FIELD SET F_MAC = '0', F_KEY = '0', F_MANDATORY = '1', DESCRIPTION = 'Processing code' where FORMAT_ID = '208' AND FIELD_NO = '3';</v>
      </c>
    </row>
    <row r="1216" spans="1:13" x14ac:dyDescent="0.35">
      <c r="A1216" t="s">
        <v>409</v>
      </c>
      <c r="B1216" t="s">
        <v>20</v>
      </c>
      <c r="C1216" t="s">
        <v>13</v>
      </c>
      <c r="D1216" t="s">
        <v>13</v>
      </c>
      <c r="E1216" t="s">
        <v>13</v>
      </c>
      <c r="F1216" s="2" t="s">
        <v>1569</v>
      </c>
      <c r="G1216" s="2"/>
      <c r="J1216" t="str">
        <f>VLOOKUP(A1216,UFMT_FORMAT!$A:$C,3,FALSE)</f>
        <v>CBS ISO 8583-87 CTZ Notification Request 220</v>
      </c>
      <c r="K1216" s="2" t="s">
        <v>7</v>
      </c>
      <c r="L1216" t="str">
        <f t="shared" si="36"/>
        <v>Insert into UFMT_FIELD (FORMAT_ID, FIELD_NO, F_MAC, F_KEY, F_MANDATORY, DESCRIPTION) Values ('208', '4', '0', '0', '0', 'Amount, Transaction');</v>
      </c>
      <c r="M1216" t="str">
        <f t="shared" si="37"/>
        <v>Update UFMT_FIELD SET F_MAC = '0', F_KEY = '0', F_MANDATORY = '0', DESCRIPTION = 'Amount, Transaction' where FORMAT_ID = '208' AND FIELD_NO = '4';</v>
      </c>
    </row>
    <row r="1217" spans="1:13" x14ac:dyDescent="0.35">
      <c r="A1217" t="s">
        <v>409</v>
      </c>
      <c r="B1217" t="s">
        <v>26</v>
      </c>
      <c r="C1217" t="s">
        <v>13</v>
      </c>
      <c r="D1217" t="s">
        <v>13</v>
      </c>
      <c r="E1217" t="s">
        <v>13</v>
      </c>
      <c r="F1217" s="2" t="s">
        <v>1543</v>
      </c>
      <c r="G1217" s="2"/>
      <c r="I1217" s="2"/>
      <c r="J1217" t="str">
        <f>VLOOKUP(A1217,UFMT_FORMAT!$A:$C,3,FALSE)</f>
        <v>CBS ISO 8583-87 CTZ Notification Request 220</v>
      </c>
      <c r="K1217" s="2" t="s">
        <v>7</v>
      </c>
      <c r="L1217" t="str">
        <f t="shared" si="36"/>
        <v>Insert into UFMT_FIELD (FORMAT_ID, FIELD_NO, F_MAC, F_KEY, F_MANDATORY, DESCRIPTION) Values ('208', '6', '0', '0', '0', 'Billing Amount');</v>
      </c>
      <c r="M1217" t="str">
        <f t="shared" si="37"/>
        <v>Update UFMT_FIELD SET F_MAC = '0', F_KEY = '0', F_MANDATORY = '0', DESCRIPTION = 'Billing Amount' where FORMAT_ID = '208' AND FIELD_NO = '6';</v>
      </c>
    </row>
    <row r="1218" spans="1:13" x14ac:dyDescent="0.35">
      <c r="A1218" t="s">
        <v>409</v>
      </c>
      <c r="B1218" t="s">
        <v>29</v>
      </c>
      <c r="C1218" t="s">
        <v>13</v>
      </c>
      <c r="D1218" t="s">
        <v>12</v>
      </c>
      <c r="E1218" t="s">
        <v>12</v>
      </c>
      <c r="F1218" s="2" t="s">
        <v>1570</v>
      </c>
      <c r="G1218" s="2"/>
      <c r="I1218" s="2"/>
      <c r="J1218" t="str">
        <f>VLOOKUP(A1218,UFMT_FORMAT!$A:$C,3,FALSE)</f>
        <v>CBS ISO 8583-87 CTZ Notification Request 220</v>
      </c>
      <c r="K1218" s="2" t="s">
        <v>7</v>
      </c>
      <c r="L1218" t="str">
        <f t="shared" si="36"/>
        <v>Insert into UFMT_FIELD (FORMAT_ID, FIELD_NO, F_MAC, F_KEY, F_MANDATORY, DESCRIPTION) Values ('208', '7', '0', '1', '1', 'Transmission DateTime');</v>
      </c>
      <c r="M1218" t="str">
        <f t="shared" si="37"/>
        <v>Update UFMT_FIELD SET F_MAC = '0', F_KEY = '1', F_MANDATORY = '1', DESCRIPTION = 'Transmission DateTime' where FORMAT_ID = '208' AND FIELD_NO = '7';</v>
      </c>
    </row>
    <row r="1219" spans="1:13" x14ac:dyDescent="0.35">
      <c r="A1219" t="s">
        <v>409</v>
      </c>
      <c r="B1219" t="s">
        <v>40</v>
      </c>
      <c r="C1219" t="s">
        <v>13</v>
      </c>
      <c r="D1219" t="s">
        <v>12</v>
      </c>
      <c r="E1219" t="s">
        <v>12</v>
      </c>
      <c r="F1219" s="2" t="s">
        <v>1489</v>
      </c>
      <c r="G1219" s="2"/>
      <c r="I1219" s="2"/>
      <c r="J1219" t="str">
        <f>VLOOKUP(A1219,UFMT_FORMAT!$A:$C,3,FALSE)</f>
        <v>CBS ISO 8583-87 CTZ Notification Request 220</v>
      </c>
      <c r="K1219" s="2" t="s">
        <v>7</v>
      </c>
      <c r="L1219" t="str">
        <f t="shared" si="36"/>
        <v>Insert into UFMT_FIELD (FORMAT_ID, FIELD_NO, F_MAC, F_KEY, F_MANDATORY, DESCRIPTION) Values ('208', '11', '0', '1', '1', 'System Trace Audit Number');</v>
      </c>
      <c r="M1219" t="str">
        <f t="shared" si="37"/>
        <v>Update UFMT_FIELD SET F_MAC = '0', F_KEY = '1', F_MANDATORY = '1', DESCRIPTION = 'System Trace Audit Number' where FORMAT_ID = '208' AND FIELD_NO = '11';</v>
      </c>
    </row>
    <row r="1220" spans="1:13" x14ac:dyDescent="0.35">
      <c r="A1220" t="s">
        <v>409</v>
      </c>
      <c r="B1220" t="s">
        <v>42</v>
      </c>
      <c r="C1220" t="s">
        <v>13</v>
      </c>
      <c r="D1220" t="s">
        <v>13</v>
      </c>
      <c r="E1220" t="s">
        <v>12</v>
      </c>
      <c r="F1220" s="2" t="s">
        <v>1571</v>
      </c>
      <c r="G1220" s="2"/>
      <c r="I1220" s="2"/>
      <c r="J1220" t="str">
        <f>VLOOKUP(A1220,UFMT_FORMAT!$A:$C,3,FALSE)</f>
        <v>CBS ISO 8583-87 CTZ Notification Request 220</v>
      </c>
      <c r="K1220" s="2" t="s">
        <v>7</v>
      </c>
      <c r="L1220" t="str">
        <f t="shared" ref="L1220:L1283" si="38">"Insert into UFMT_FIELD (FORMAT_ID, FIELD_NO, F_MAC, F_KEY, F_MANDATORY, DESCRIPTION) Values ('"&amp;A1220&amp;"', '"&amp;B1220&amp;"', '"&amp;C1220&amp;"', '"&amp;D1220&amp;"', '"&amp;E1220&amp;"', '"&amp;F1220&amp;"');"</f>
        <v>Insert into UFMT_FIELD (FORMAT_ID, FIELD_NO, F_MAC, F_KEY, F_MANDATORY, DESCRIPTION) Values ('208', '12', '0', '0', '1', 'Time, Local Transaction');</v>
      </c>
      <c r="M1220" t="str">
        <f t="shared" ref="M1220:M1283" si="39">"Update UFMT_FIELD SET F_MAC = '"&amp;C1220&amp;"', F_KEY = '"&amp;D1220&amp;"', F_MANDATORY = '"&amp;E1220&amp;"', DESCRIPTION = '"&amp;F1220&amp;"' where FORMAT_ID = '"&amp;A1220&amp;"' AND FIELD_NO = '"&amp;B1220&amp;"';"</f>
        <v>Update UFMT_FIELD SET F_MAC = '0', F_KEY = '0', F_MANDATORY = '1', DESCRIPTION = 'Time, Local Transaction' where FORMAT_ID = '208' AND FIELD_NO = '12';</v>
      </c>
    </row>
    <row r="1221" spans="1:13" x14ac:dyDescent="0.35">
      <c r="A1221" t="s">
        <v>409</v>
      </c>
      <c r="B1221" t="s">
        <v>44</v>
      </c>
      <c r="C1221" t="s">
        <v>13</v>
      </c>
      <c r="D1221" t="s">
        <v>13</v>
      </c>
      <c r="E1221" t="s">
        <v>12</v>
      </c>
      <c r="F1221" s="2" t="s">
        <v>1572</v>
      </c>
      <c r="G1221" s="2"/>
      <c r="I1221" s="2"/>
      <c r="J1221" t="str">
        <f>VLOOKUP(A1221,UFMT_FORMAT!$A:$C,3,FALSE)</f>
        <v>CBS ISO 8583-87 CTZ Notification Request 220</v>
      </c>
      <c r="K1221" s="2" t="s">
        <v>7</v>
      </c>
      <c r="L1221" t="str">
        <f t="shared" si="38"/>
        <v>Insert into UFMT_FIELD (FORMAT_ID, FIELD_NO, F_MAC, F_KEY, F_MANDATORY, DESCRIPTION) Values ('208', '13', '0', '0', '1', 'Date, Local Transaction');</v>
      </c>
      <c r="M1221" t="str">
        <f t="shared" si="39"/>
        <v>Update UFMT_FIELD SET F_MAC = '0', F_KEY = '0', F_MANDATORY = '1', DESCRIPTION = 'Date, Local Transaction' where FORMAT_ID = '208' AND FIELD_NO = '13';</v>
      </c>
    </row>
    <row r="1222" spans="1:13" x14ac:dyDescent="0.35">
      <c r="A1222" t="s">
        <v>409</v>
      </c>
      <c r="B1222" t="s">
        <v>50</v>
      </c>
      <c r="C1222" t="s">
        <v>13</v>
      </c>
      <c r="D1222" t="s">
        <v>13</v>
      </c>
      <c r="E1222" t="s">
        <v>13</v>
      </c>
      <c r="F1222" s="2" t="s">
        <v>1547</v>
      </c>
      <c r="G1222" s="2"/>
      <c r="I1222" s="2"/>
      <c r="J1222" t="str">
        <f>VLOOKUP(A1222,UFMT_FORMAT!$A:$C,3,FALSE)</f>
        <v>CBS ISO 8583-87 CTZ Notification Request 220</v>
      </c>
      <c r="K1222" s="2" t="s">
        <v>7</v>
      </c>
      <c r="L1222" t="str">
        <f t="shared" si="38"/>
        <v>Insert into UFMT_FIELD (FORMAT_ID, FIELD_NO, F_MAC, F_KEY, F_MANDATORY, DESCRIPTION) Values ('208', '15', '0', '0', '0', 'Date, Settlement');</v>
      </c>
      <c r="M1222" t="str">
        <f t="shared" si="39"/>
        <v>Update UFMT_FIELD SET F_MAC = '0', F_KEY = '0', F_MANDATORY = '0', DESCRIPTION = 'Date, Settlement' where FORMAT_ID = '208' AND FIELD_NO = '15';</v>
      </c>
    </row>
    <row r="1223" spans="1:13" x14ac:dyDescent="0.35">
      <c r="A1223" t="s">
        <v>409</v>
      </c>
      <c r="B1223" t="s">
        <v>56</v>
      </c>
      <c r="C1223" t="s">
        <v>13</v>
      </c>
      <c r="D1223" t="s">
        <v>13</v>
      </c>
      <c r="E1223" t="s">
        <v>13</v>
      </c>
      <c r="F1223" s="2" t="s">
        <v>1548</v>
      </c>
      <c r="G1223" s="2"/>
      <c r="I1223" s="2"/>
      <c r="J1223" t="str">
        <f>VLOOKUP(A1223,UFMT_FORMAT!$A:$C,3,FALSE)</f>
        <v>CBS ISO 8583-87 CTZ Notification Request 220</v>
      </c>
      <c r="K1223" s="2" t="s">
        <v>7</v>
      </c>
      <c r="L1223" t="str">
        <f t="shared" si="38"/>
        <v>Insert into UFMT_FIELD (FORMAT_ID, FIELD_NO, F_MAC, F_KEY, F_MANDATORY, DESCRIPTION) Values ('208', '17', '0', '0', '0', 'Date, Capture');</v>
      </c>
      <c r="M1223" t="str">
        <f t="shared" si="39"/>
        <v>Update UFMT_FIELD SET F_MAC = '0', F_KEY = '0', F_MANDATORY = '0', DESCRIPTION = 'Date, Capture' where FORMAT_ID = '208' AND FIELD_NO = '17';</v>
      </c>
    </row>
    <row r="1224" spans="1:13" x14ac:dyDescent="0.35">
      <c r="A1224" t="s">
        <v>409</v>
      </c>
      <c r="B1224" t="s">
        <v>59</v>
      </c>
      <c r="C1224" t="s">
        <v>13</v>
      </c>
      <c r="D1224" t="s">
        <v>13</v>
      </c>
      <c r="E1224" t="s">
        <v>13</v>
      </c>
      <c r="F1224" s="2" t="s">
        <v>1573</v>
      </c>
      <c r="G1224" s="2"/>
      <c r="I1224" s="2"/>
      <c r="J1224" t="str">
        <f>VLOOKUP(A1224,UFMT_FORMAT!$A:$C,3,FALSE)</f>
        <v>CBS ISO 8583-87 CTZ Notification Request 220</v>
      </c>
      <c r="K1224" s="2" t="s">
        <v>7</v>
      </c>
      <c r="L1224" t="str">
        <f t="shared" si="38"/>
        <v>Insert into UFMT_FIELD (FORMAT_ID, FIELD_NO, F_MAC, F_KEY, F_MANDATORY, DESCRIPTION) Values ('208', '18', '0', '0', '0', 'Merchant type');</v>
      </c>
      <c r="M1224" t="str">
        <f t="shared" si="39"/>
        <v>Update UFMT_FIELD SET F_MAC = '0', F_KEY = '0', F_MANDATORY = '0', DESCRIPTION = 'Merchant type' where FORMAT_ID = '208' AND FIELD_NO = '18';</v>
      </c>
    </row>
    <row r="1225" spans="1:13" x14ac:dyDescent="0.35">
      <c r="A1225" t="s">
        <v>409</v>
      </c>
      <c r="B1225" t="s">
        <v>72</v>
      </c>
      <c r="C1225" t="s">
        <v>13</v>
      </c>
      <c r="D1225" t="s">
        <v>13</v>
      </c>
      <c r="E1225" t="s">
        <v>13</v>
      </c>
      <c r="F1225" s="2" t="s">
        <v>1574</v>
      </c>
      <c r="G1225" s="2"/>
      <c r="I1225" s="2"/>
      <c r="J1225" t="str">
        <f>VLOOKUP(A1225,UFMT_FORMAT!$A:$C,3,FALSE)</f>
        <v>CBS ISO 8583-87 CTZ Notification Request 220</v>
      </c>
      <c r="K1225" s="2" t="s">
        <v>7</v>
      </c>
      <c r="L1225" t="str">
        <f t="shared" si="38"/>
        <v>Insert into UFMT_FIELD (FORMAT_ID, FIELD_NO, F_MAC, F_KEY, F_MANDATORY, DESCRIPTION) Values ('208', '25', '0', '0', '0', 'Point of service condition code');</v>
      </c>
      <c r="M1225" t="str">
        <f t="shared" si="39"/>
        <v>Update UFMT_FIELD SET F_MAC = '0', F_KEY = '0', F_MANDATORY = '0', DESCRIPTION = 'Point of service condition code' where FORMAT_ID = '208' AND FIELD_NO = '25';</v>
      </c>
    </row>
    <row r="1226" spans="1:13" x14ac:dyDescent="0.35">
      <c r="A1226" t="s">
        <v>409</v>
      </c>
      <c r="B1226" t="s">
        <v>98</v>
      </c>
      <c r="C1226" t="s">
        <v>13</v>
      </c>
      <c r="D1226" t="s">
        <v>13</v>
      </c>
      <c r="E1226" t="s">
        <v>13</v>
      </c>
      <c r="F1226" s="2" t="s">
        <v>1575</v>
      </c>
      <c r="G1226" s="2"/>
      <c r="I1226" s="2"/>
      <c r="J1226" t="str">
        <f>VLOOKUP(A1226,UFMT_FORMAT!$A:$C,3,FALSE)</f>
        <v>CBS ISO 8583-87 CTZ Notification Request 220</v>
      </c>
      <c r="K1226" s="2" t="s">
        <v>7</v>
      </c>
      <c r="L1226" t="str">
        <f t="shared" si="38"/>
        <v>Insert into UFMT_FIELD (FORMAT_ID, FIELD_NO, F_MAC, F_KEY, F_MANDATORY, DESCRIPTION) Values ('208', '32', '0', '0', '0', 'Acquiring Institution Id Code');</v>
      </c>
      <c r="M1226" t="str">
        <f t="shared" si="39"/>
        <v>Update UFMT_FIELD SET F_MAC = '0', F_KEY = '0', F_MANDATORY = '0', DESCRIPTION = 'Acquiring Institution Id Code' where FORMAT_ID = '208' AND FIELD_NO = '32';</v>
      </c>
    </row>
    <row r="1227" spans="1:13" x14ac:dyDescent="0.35">
      <c r="A1227" t="s">
        <v>409</v>
      </c>
      <c r="B1227" t="s">
        <v>99</v>
      </c>
      <c r="C1227" t="s">
        <v>13</v>
      </c>
      <c r="D1227" t="s">
        <v>13</v>
      </c>
      <c r="E1227" t="s">
        <v>12</v>
      </c>
      <c r="F1227" s="2" t="s">
        <v>1576</v>
      </c>
      <c r="G1227" s="2"/>
      <c r="I1227" s="2"/>
      <c r="J1227" t="str">
        <f>VLOOKUP(A1227,UFMT_FORMAT!$A:$C,3,FALSE)</f>
        <v>CBS ISO 8583-87 CTZ Notification Request 220</v>
      </c>
      <c r="K1227" s="2" t="s">
        <v>7</v>
      </c>
      <c r="L1227" t="str">
        <f t="shared" si="38"/>
        <v>Insert into UFMT_FIELD (FORMAT_ID, FIELD_NO, F_MAC, F_KEY, F_MANDATORY, DESCRIPTION) Values ('208', '37', '0', '0', '1', 'Retrieval reference number');</v>
      </c>
      <c r="M1227" t="str">
        <f t="shared" si="39"/>
        <v>Update UFMT_FIELD SET F_MAC = '0', F_KEY = '0', F_MANDATORY = '1', DESCRIPTION = 'Retrieval reference number' where FORMAT_ID = '208' AND FIELD_NO = '37';</v>
      </c>
    </row>
    <row r="1228" spans="1:13" x14ac:dyDescent="0.35">
      <c r="A1228" t="s">
        <v>409</v>
      </c>
      <c r="B1228" t="s">
        <v>113</v>
      </c>
      <c r="C1228" t="s">
        <v>13</v>
      </c>
      <c r="D1228" t="s">
        <v>13</v>
      </c>
      <c r="E1228" t="s">
        <v>13</v>
      </c>
      <c r="F1228" s="2" t="s">
        <v>1497</v>
      </c>
      <c r="G1228" s="2"/>
      <c r="I1228" s="2"/>
      <c r="J1228" t="str">
        <f>VLOOKUP(A1228,UFMT_FORMAT!$A:$C,3,FALSE)</f>
        <v>CBS ISO 8583-87 CTZ Notification Request 220</v>
      </c>
      <c r="K1228" s="2" t="s">
        <v>7</v>
      </c>
      <c r="L1228" t="str">
        <f t="shared" si="38"/>
        <v>Insert into UFMT_FIELD (FORMAT_ID, FIELD_NO, F_MAC, F_KEY, F_MANDATORY, DESCRIPTION) Values ('208', '38', '0', '0', '0', 'Response code');</v>
      </c>
      <c r="M1228" t="str">
        <f t="shared" si="39"/>
        <v>Update UFMT_FIELD SET F_MAC = '0', F_KEY = '0', F_MANDATORY = '0', DESCRIPTION = 'Response code' where FORMAT_ID = '208' AND FIELD_NO = '38';</v>
      </c>
    </row>
    <row r="1229" spans="1:13" x14ac:dyDescent="0.35">
      <c r="A1229" t="s">
        <v>409</v>
      </c>
      <c r="B1229" t="s">
        <v>119</v>
      </c>
      <c r="C1229" t="s">
        <v>13</v>
      </c>
      <c r="D1229" t="s">
        <v>13</v>
      </c>
      <c r="E1229" t="s">
        <v>12</v>
      </c>
      <c r="F1229" s="2" t="s">
        <v>1577</v>
      </c>
      <c r="G1229" s="2"/>
      <c r="I1229" s="2"/>
      <c r="J1229" t="str">
        <f>VLOOKUP(A1229,UFMT_FORMAT!$A:$C,3,FALSE)</f>
        <v>CBS ISO 8583-87 CTZ Notification Request 220</v>
      </c>
      <c r="K1229" s="2" t="s">
        <v>7</v>
      </c>
      <c r="L1229" t="str">
        <f t="shared" si="38"/>
        <v>Insert into UFMT_FIELD (FORMAT_ID, FIELD_NO, F_MAC, F_KEY, F_MANDATORY, DESCRIPTION) Values ('208', '41', '0', '0', '1', 'Card Acceptor Terminal Identification');</v>
      </c>
      <c r="M1229" t="str">
        <f t="shared" si="39"/>
        <v>Update UFMT_FIELD SET F_MAC = '0', F_KEY = '0', F_MANDATORY = '1', DESCRIPTION = 'Card Acceptor Terminal Identification' where FORMAT_ID = '208' AND FIELD_NO = '41';</v>
      </c>
    </row>
    <row r="1230" spans="1:13" x14ac:dyDescent="0.35">
      <c r="A1230" t="s">
        <v>409</v>
      </c>
      <c r="B1230" t="s">
        <v>122</v>
      </c>
      <c r="C1230" t="s">
        <v>13</v>
      </c>
      <c r="D1230" t="s">
        <v>13</v>
      </c>
      <c r="E1230" t="s">
        <v>13</v>
      </c>
      <c r="F1230" s="2" t="s">
        <v>1578</v>
      </c>
      <c r="G1230" s="2"/>
      <c r="I1230" s="2"/>
      <c r="J1230" t="str">
        <f>VLOOKUP(A1230,UFMT_FORMAT!$A:$C,3,FALSE)</f>
        <v>CBS ISO 8583-87 CTZ Notification Request 220</v>
      </c>
      <c r="K1230" s="2" t="s">
        <v>7</v>
      </c>
      <c r="L1230" t="str">
        <f t="shared" si="38"/>
        <v>Insert into UFMT_FIELD (FORMAT_ID, FIELD_NO, F_MAC, F_KEY, F_MANDATORY, DESCRIPTION) Values ('208', '42', '0', '0', '0', 'Card Acceptor Identification Code');</v>
      </c>
      <c r="M1230" t="str">
        <f t="shared" si="39"/>
        <v>Update UFMT_FIELD SET F_MAC = '0', F_KEY = '0', F_MANDATORY = '0', DESCRIPTION = 'Card Acceptor Identification Code' where FORMAT_ID = '208' AND FIELD_NO = '42';</v>
      </c>
    </row>
    <row r="1231" spans="1:13" x14ac:dyDescent="0.35">
      <c r="A1231" t="s">
        <v>409</v>
      </c>
      <c r="B1231" t="s">
        <v>125</v>
      </c>
      <c r="C1231" t="s">
        <v>13</v>
      </c>
      <c r="D1231" t="s">
        <v>13</v>
      </c>
      <c r="E1231" t="s">
        <v>13</v>
      </c>
      <c r="F1231" s="2" t="s">
        <v>1500</v>
      </c>
      <c r="G1231" s="2"/>
      <c r="I1231" s="2"/>
      <c r="J1231" t="str">
        <f>VLOOKUP(A1231,UFMT_FORMAT!$A:$C,3,FALSE)</f>
        <v>CBS ISO 8583-87 CTZ Notification Request 220</v>
      </c>
      <c r="K1231" s="2" t="s">
        <v>7</v>
      </c>
      <c r="L1231" t="str">
        <f t="shared" si="38"/>
        <v>Insert into UFMT_FIELD (FORMAT_ID, FIELD_NO, F_MAC, F_KEY, F_MANDATORY, DESCRIPTION) Values ('208', '43', '0', '0', '0', 'Card acceptor name/location');</v>
      </c>
      <c r="M1231" t="str">
        <f t="shared" si="39"/>
        <v>Update UFMT_FIELD SET F_MAC = '0', F_KEY = '0', F_MANDATORY = '0', DESCRIPTION = 'Card acceptor name/location' where FORMAT_ID = '208' AND FIELD_NO = '43';</v>
      </c>
    </row>
    <row r="1232" spans="1:13" x14ac:dyDescent="0.35">
      <c r="A1232" t="s">
        <v>409</v>
      </c>
      <c r="B1232" t="s">
        <v>138</v>
      </c>
      <c r="C1232" t="s">
        <v>13</v>
      </c>
      <c r="D1232" t="s">
        <v>13</v>
      </c>
      <c r="E1232" t="s">
        <v>13</v>
      </c>
      <c r="F1232" s="2" t="s">
        <v>1503</v>
      </c>
      <c r="G1232" s="2"/>
      <c r="I1232" s="2"/>
      <c r="J1232" t="str">
        <f>VLOOKUP(A1232,UFMT_FORMAT!$A:$C,3,FALSE)</f>
        <v>CBS ISO 8583-87 CTZ Notification Request 220</v>
      </c>
      <c r="K1232" s="2" t="s">
        <v>7</v>
      </c>
      <c r="L1232" t="str">
        <f t="shared" si="38"/>
        <v>Insert into UFMT_FIELD (FORMAT_ID, FIELD_NO, F_MAC, F_KEY, F_MANDATORY, DESCRIPTION) Values ('208', '49', '0', '0', '0', 'Currency code, transaction');</v>
      </c>
      <c r="M1232" t="str">
        <f t="shared" si="39"/>
        <v>Update UFMT_FIELD SET F_MAC = '0', F_KEY = '0', F_MANDATORY = '0', DESCRIPTION = 'Currency code, transaction' where FORMAT_ID = '208' AND FIELD_NO = '49';</v>
      </c>
    </row>
    <row r="1233" spans="1:13" x14ac:dyDescent="0.35">
      <c r="A1233" t="s">
        <v>409</v>
      </c>
      <c r="B1233" t="s">
        <v>142</v>
      </c>
      <c r="C1233" t="s">
        <v>13</v>
      </c>
      <c r="D1233" t="s">
        <v>13</v>
      </c>
      <c r="E1233" t="s">
        <v>13</v>
      </c>
      <c r="F1233" s="2" t="s">
        <v>1579</v>
      </c>
      <c r="G1233" s="2"/>
      <c r="I1233" s="2"/>
      <c r="J1233" t="str">
        <f>VLOOKUP(A1233,UFMT_FORMAT!$A:$C,3,FALSE)</f>
        <v>CBS ISO 8583-87 CTZ Notification Request 220</v>
      </c>
      <c r="K1233" s="2" t="s">
        <v>7</v>
      </c>
      <c r="L1233" t="str">
        <f t="shared" si="38"/>
        <v>Insert into UFMT_FIELD (FORMAT_ID, FIELD_NO, F_MAC, F_KEY, F_MANDATORY, DESCRIPTION) Values ('208', '51', '0', '0', '0', 'Billing currency code');</v>
      </c>
      <c r="M1233" t="str">
        <f t="shared" si="39"/>
        <v>Update UFMT_FIELD SET F_MAC = '0', F_KEY = '0', F_MANDATORY = '0', DESCRIPTION = 'Billing currency code' where FORMAT_ID = '208' AND FIELD_NO = '51';</v>
      </c>
    </row>
    <row r="1234" spans="1:13" x14ac:dyDescent="0.35">
      <c r="A1234" t="s">
        <v>409</v>
      </c>
      <c r="B1234" t="s">
        <v>161</v>
      </c>
      <c r="C1234" t="s">
        <v>13</v>
      </c>
      <c r="D1234" t="s">
        <v>13</v>
      </c>
      <c r="E1234" t="s">
        <v>13</v>
      </c>
      <c r="F1234" s="2" t="s">
        <v>1580</v>
      </c>
      <c r="G1234" s="2"/>
      <c r="I1234" s="2"/>
      <c r="J1234" t="str">
        <f>VLOOKUP(A1234,UFMT_FORMAT!$A:$C,3,FALSE)</f>
        <v>CBS ISO 8583-87 CTZ Notification Request 220</v>
      </c>
      <c r="K1234" s="2" t="s">
        <v>7</v>
      </c>
      <c r="L1234" t="str">
        <f t="shared" si="38"/>
        <v>Insert into UFMT_FIELD (FORMAT_ID, FIELD_NO, F_MAC, F_KEY, F_MANDATORY, DESCRIPTION) Values ('208', '60', '0', '0', '0', 'Advice/reason code ');</v>
      </c>
      <c r="M1234" t="str">
        <f t="shared" si="39"/>
        <v>Update UFMT_FIELD SET F_MAC = '0', F_KEY = '0', F_MANDATORY = '0', DESCRIPTION = 'Advice/reason code ' where FORMAT_ID = '208' AND FIELD_NO = '60';</v>
      </c>
    </row>
    <row r="1235" spans="1:13" x14ac:dyDescent="0.35">
      <c r="A1235" t="s">
        <v>409</v>
      </c>
      <c r="B1235" t="s">
        <v>75</v>
      </c>
      <c r="C1235" t="s">
        <v>13</v>
      </c>
      <c r="D1235" t="s">
        <v>13</v>
      </c>
      <c r="E1235" t="s">
        <v>13</v>
      </c>
      <c r="F1235" s="2" t="s">
        <v>1562</v>
      </c>
      <c r="G1235" s="2"/>
      <c r="I1235" s="2"/>
      <c r="J1235" t="str">
        <f>VLOOKUP(A1235,UFMT_FORMAT!$A:$C,3,FALSE)</f>
        <v>CBS ISO 8583-87 CTZ Notification Request 220</v>
      </c>
      <c r="K1235" s="2" t="s">
        <v>7</v>
      </c>
      <c r="L1235" t="str">
        <f t="shared" si="38"/>
        <v>Insert into UFMT_FIELD (FORMAT_ID, FIELD_NO, F_MAC, F_KEY, F_MANDATORY, DESCRIPTION) Values ('208', '116', '0', '0', '0', 'Transaction Fee, Amount');</v>
      </c>
      <c r="M1235" t="str">
        <f t="shared" si="39"/>
        <v>Update UFMT_FIELD SET F_MAC = '0', F_KEY = '0', F_MANDATORY = '0', DESCRIPTION = 'Transaction Fee, Amount' where FORMAT_ID = '208' AND FIELD_NO = '116';</v>
      </c>
    </row>
    <row r="1236" spans="1:13" x14ac:dyDescent="0.35">
      <c r="A1236" t="s">
        <v>412</v>
      </c>
      <c r="B1236" t="s">
        <v>15</v>
      </c>
      <c r="C1236" t="s">
        <v>13</v>
      </c>
      <c r="D1236" t="s">
        <v>12</v>
      </c>
      <c r="E1236" t="s">
        <v>12</v>
      </c>
      <c r="F1236" s="2" t="s">
        <v>1567</v>
      </c>
      <c r="G1236" s="2"/>
      <c r="I1236" s="2"/>
      <c r="J1236" t="str">
        <f>VLOOKUP(A1236,UFMT_FORMAT!$A:$C,3,FALSE)</f>
        <v>CBS ISO 8583-87 CTZ Notification Response 230</v>
      </c>
      <c r="K1236" s="2" t="s">
        <v>7</v>
      </c>
      <c r="L1236" t="str">
        <f t="shared" si="38"/>
        <v>Insert into UFMT_FIELD (FORMAT_ID, FIELD_NO, F_MAC, F_KEY, F_MANDATORY, DESCRIPTION) Values ('209', '2', '0', '1', '1', 'Primary account number');</v>
      </c>
      <c r="M1236" t="str">
        <f t="shared" si="39"/>
        <v>Update UFMT_FIELD SET F_MAC = '0', F_KEY = '1', F_MANDATORY = '1', DESCRIPTION = 'Primary account number' where FORMAT_ID = '209' AND FIELD_NO = '2';</v>
      </c>
    </row>
    <row r="1237" spans="1:13" x14ac:dyDescent="0.35">
      <c r="A1237" t="s">
        <v>412</v>
      </c>
      <c r="B1237" t="s">
        <v>17</v>
      </c>
      <c r="C1237" t="s">
        <v>13</v>
      </c>
      <c r="D1237" t="s">
        <v>13</v>
      </c>
      <c r="E1237" t="s">
        <v>12</v>
      </c>
      <c r="F1237" s="2" t="s">
        <v>1568</v>
      </c>
      <c r="G1237" s="2"/>
      <c r="I1237" s="2"/>
      <c r="J1237" t="str">
        <f>VLOOKUP(A1237,UFMT_FORMAT!$A:$C,3,FALSE)</f>
        <v>CBS ISO 8583-87 CTZ Notification Response 230</v>
      </c>
      <c r="K1237" s="2" t="s">
        <v>7</v>
      </c>
      <c r="L1237" t="str">
        <f t="shared" si="38"/>
        <v>Insert into UFMT_FIELD (FORMAT_ID, FIELD_NO, F_MAC, F_KEY, F_MANDATORY, DESCRIPTION) Values ('209', '3', '0', '0', '1', 'Processing code');</v>
      </c>
      <c r="M1237" t="str">
        <f t="shared" si="39"/>
        <v>Update UFMT_FIELD SET F_MAC = '0', F_KEY = '0', F_MANDATORY = '1', DESCRIPTION = 'Processing code' where FORMAT_ID = '209' AND FIELD_NO = '3';</v>
      </c>
    </row>
    <row r="1238" spans="1:13" x14ac:dyDescent="0.35">
      <c r="A1238" t="s">
        <v>412</v>
      </c>
      <c r="B1238" t="s">
        <v>20</v>
      </c>
      <c r="C1238" t="s">
        <v>13</v>
      </c>
      <c r="D1238" t="s">
        <v>13</v>
      </c>
      <c r="E1238" t="s">
        <v>13</v>
      </c>
      <c r="F1238" s="2" t="s">
        <v>1569</v>
      </c>
      <c r="G1238" s="2"/>
      <c r="I1238" s="2"/>
      <c r="J1238" t="str">
        <f>VLOOKUP(A1238,UFMT_FORMAT!$A:$C,3,FALSE)</f>
        <v>CBS ISO 8583-87 CTZ Notification Response 230</v>
      </c>
      <c r="K1238" s="2" t="s">
        <v>7</v>
      </c>
      <c r="L1238" t="str">
        <f t="shared" si="38"/>
        <v>Insert into UFMT_FIELD (FORMAT_ID, FIELD_NO, F_MAC, F_KEY, F_MANDATORY, DESCRIPTION) Values ('209', '4', '0', '0', '0', 'Amount, Transaction');</v>
      </c>
      <c r="M1238" t="str">
        <f t="shared" si="39"/>
        <v>Update UFMT_FIELD SET F_MAC = '0', F_KEY = '0', F_MANDATORY = '0', DESCRIPTION = 'Amount, Transaction' where FORMAT_ID = '209' AND FIELD_NO = '4';</v>
      </c>
    </row>
    <row r="1239" spans="1:13" x14ac:dyDescent="0.35">
      <c r="A1239" t="s">
        <v>412</v>
      </c>
      <c r="B1239" t="s">
        <v>26</v>
      </c>
      <c r="C1239" t="s">
        <v>13</v>
      </c>
      <c r="D1239" t="s">
        <v>13</v>
      </c>
      <c r="E1239" t="s">
        <v>13</v>
      </c>
      <c r="F1239" s="2" t="s">
        <v>1581</v>
      </c>
      <c r="G1239" s="2"/>
      <c r="I1239" s="2"/>
      <c r="J1239" t="str">
        <f>VLOOKUP(A1239,UFMT_FORMAT!$A:$C,3,FALSE)</f>
        <v>CBS ISO 8583-87 CTZ Notification Response 230</v>
      </c>
      <c r="K1239" s="2" t="s">
        <v>7</v>
      </c>
      <c r="L1239" t="str">
        <f t="shared" si="38"/>
        <v>Insert into UFMT_FIELD (FORMAT_ID, FIELD_NO, F_MAC, F_KEY, F_MANDATORY, DESCRIPTION) Values ('209', '6', '0', '0', '0', 'Billing amount');</v>
      </c>
      <c r="M1239" t="str">
        <f t="shared" si="39"/>
        <v>Update UFMT_FIELD SET F_MAC = '0', F_KEY = '0', F_MANDATORY = '0', DESCRIPTION = 'Billing amount' where FORMAT_ID = '209' AND FIELD_NO = '6';</v>
      </c>
    </row>
    <row r="1240" spans="1:13" x14ac:dyDescent="0.35">
      <c r="A1240" t="s">
        <v>412</v>
      </c>
      <c r="B1240" t="s">
        <v>29</v>
      </c>
      <c r="C1240" t="s">
        <v>13</v>
      </c>
      <c r="D1240" t="s">
        <v>12</v>
      </c>
      <c r="E1240" t="s">
        <v>12</v>
      </c>
      <c r="F1240" s="2" t="s">
        <v>1570</v>
      </c>
      <c r="G1240" s="2"/>
      <c r="I1240" s="2"/>
      <c r="J1240" t="str">
        <f>VLOOKUP(A1240,UFMT_FORMAT!$A:$C,3,FALSE)</f>
        <v>CBS ISO 8583-87 CTZ Notification Response 230</v>
      </c>
      <c r="K1240" s="2" t="s">
        <v>7</v>
      </c>
      <c r="L1240" t="str">
        <f t="shared" si="38"/>
        <v>Insert into UFMT_FIELD (FORMAT_ID, FIELD_NO, F_MAC, F_KEY, F_MANDATORY, DESCRIPTION) Values ('209', '7', '0', '1', '1', 'Transmission DateTime');</v>
      </c>
      <c r="M1240" t="str">
        <f t="shared" si="39"/>
        <v>Update UFMT_FIELD SET F_MAC = '0', F_KEY = '1', F_MANDATORY = '1', DESCRIPTION = 'Transmission DateTime' where FORMAT_ID = '209' AND FIELD_NO = '7';</v>
      </c>
    </row>
    <row r="1241" spans="1:13" x14ac:dyDescent="0.35">
      <c r="A1241" t="s">
        <v>412</v>
      </c>
      <c r="B1241" t="s">
        <v>40</v>
      </c>
      <c r="C1241" t="s">
        <v>13</v>
      </c>
      <c r="D1241" t="s">
        <v>12</v>
      </c>
      <c r="E1241" t="s">
        <v>12</v>
      </c>
      <c r="F1241" s="2" t="s">
        <v>1489</v>
      </c>
      <c r="G1241" s="2"/>
      <c r="I1241" s="2"/>
      <c r="J1241" t="str">
        <f>VLOOKUP(A1241,UFMT_FORMAT!$A:$C,3,FALSE)</f>
        <v>CBS ISO 8583-87 CTZ Notification Response 230</v>
      </c>
      <c r="K1241" s="2" t="s">
        <v>7</v>
      </c>
      <c r="L1241" t="str">
        <f t="shared" si="38"/>
        <v>Insert into UFMT_FIELD (FORMAT_ID, FIELD_NO, F_MAC, F_KEY, F_MANDATORY, DESCRIPTION) Values ('209', '11', '0', '1', '1', 'System Trace Audit Number');</v>
      </c>
      <c r="M1241" t="str">
        <f t="shared" si="39"/>
        <v>Update UFMT_FIELD SET F_MAC = '0', F_KEY = '1', F_MANDATORY = '1', DESCRIPTION = 'System Trace Audit Number' where FORMAT_ID = '209' AND FIELD_NO = '11';</v>
      </c>
    </row>
    <row r="1242" spans="1:13" x14ac:dyDescent="0.35">
      <c r="A1242" t="s">
        <v>412</v>
      </c>
      <c r="B1242" t="s">
        <v>42</v>
      </c>
      <c r="C1242" t="s">
        <v>13</v>
      </c>
      <c r="D1242" t="s">
        <v>13</v>
      </c>
      <c r="E1242" t="s">
        <v>12</v>
      </c>
      <c r="F1242" s="2" t="s">
        <v>1571</v>
      </c>
      <c r="G1242" s="2"/>
      <c r="J1242" t="str">
        <f>VLOOKUP(A1242,UFMT_FORMAT!$A:$C,3,FALSE)</f>
        <v>CBS ISO 8583-87 CTZ Notification Response 230</v>
      </c>
      <c r="K1242" s="2" t="s">
        <v>7</v>
      </c>
      <c r="L1242" t="str">
        <f t="shared" si="38"/>
        <v>Insert into UFMT_FIELD (FORMAT_ID, FIELD_NO, F_MAC, F_KEY, F_MANDATORY, DESCRIPTION) Values ('209', '12', '0', '0', '1', 'Time, Local Transaction');</v>
      </c>
      <c r="M1242" t="str">
        <f t="shared" si="39"/>
        <v>Update UFMT_FIELD SET F_MAC = '0', F_KEY = '0', F_MANDATORY = '1', DESCRIPTION = 'Time, Local Transaction' where FORMAT_ID = '209' AND FIELD_NO = '12';</v>
      </c>
    </row>
    <row r="1243" spans="1:13" x14ac:dyDescent="0.35">
      <c r="A1243" t="s">
        <v>412</v>
      </c>
      <c r="B1243" t="s">
        <v>44</v>
      </c>
      <c r="C1243" t="s">
        <v>13</v>
      </c>
      <c r="D1243" t="s">
        <v>13</v>
      </c>
      <c r="E1243" t="s">
        <v>12</v>
      </c>
      <c r="F1243" s="2" t="s">
        <v>1572</v>
      </c>
      <c r="G1243" s="2"/>
      <c r="J1243" t="str">
        <f>VLOOKUP(A1243,UFMT_FORMAT!$A:$C,3,FALSE)</f>
        <v>CBS ISO 8583-87 CTZ Notification Response 230</v>
      </c>
      <c r="K1243" s="2" t="s">
        <v>7</v>
      </c>
      <c r="L1243" t="str">
        <f t="shared" si="38"/>
        <v>Insert into UFMT_FIELD (FORMAT_ID, FIELD_NO, F_MAC, F_KEY, F_MANDATORY, DESCRIPTION) Values ('209', '13', '0', '0', '1', 'Date, Local Transaction');</v>
      </c>
      <c r="M1243" t="str">
        <f t="shared" si="39"/>
        <v>Update UFMT_FIELD SET F_MAC = '0', F_KEY = '0', F_MANDATORY = '1', DESCRIPTION = 'Date, Local Transaction' where FORMAT_ID = '209' AND FIELD_NO = '13';</v>
      </c>
    </row>
    <row r="1244" spans="1:13" x14ac:dyDescent="0.35">
      <c r="A1244" t="s">
        <v>412</v>
      </c>
      <c r="B1244" t="s">
        <v>50</v>
      </c>
      <c r="C1244" t="s">
        <v>13</v>
      </c>
      <c r="D1244" t="s">
        <v>13</v>
      </c>
      <c r="E1244" t="s">
        <v>13</v>
      </c>
      <c r="F1244" s="2" t="s">
        <v>1547</v>
      </c>
      <c r="G1244" s="2"/>
      <c r="J1244" t="str">
        <f>VLOOKUP(A1244,UFMT_FORMAT!$A:$C,3,FALSE)</f>
        <v>CBS ISO 8583-87 CTZ Notification Response 230</v>
      </c>
      <c r="K1244" s="2" t="s">
        <v>7</v>
      </c>
      <c r="L1244" t="str">
        <f t="shared" si="38"/>
        <v>Insert into UFMT_FIELD (FORMAT_ID, FIELD_NO, F_MAC, F_KEY, F_MANDATORY, DESCRIPTION) Values ('209', '15', '0', '0', '0', 'Date, Settlement');</v>
      </c>
      <c r="M1244" t="str">
        <f t="shared" si="39"/>
        <v>Update UFMT_FIELD SET F_MAC = '0', F_KEY = '0', F_MANDATORY = '0', DESCRIPTION = 'Date, Settlement' where FORMAT_ID = '209' AND FIELD_NO = '15';</v>
      </c>
    </row>
    <row r="1245" spans="1:13" x14ac:dyDescent="0.35">
      <c r="A1245" t="s">
        <v>412</v>
      </c>
      <c r="B1245" t="s">
        <v>56</v>
      </c>
      <c r="C1245" t="s">
        <v>13</v>
      </c>
      <c r="D1245" t="s">
        <v>13</v>
      </c>
      <c r="E1245" t="s">
        <v>13</v>
      </c>
      <c r="F1245" s="2" t="s">
        <v>1548</v>
      </c>
      <c r="G1245" s="2"/>
      <c r="J1245" t="str">
        <f>VLOOKUP(A1245,UFMT_FORMAT!$A:$C,3,FALSE)</f>
        <v>CBS ISO 8583-87 CTZ Notification Response 230</v>
      </c>
      <c r="K1245" s="2" t="s">
        <v>7</v>
      </c>
      <c r="L1245" t="str">
        <f t="shared" si="38"/>
        <v>Insert into UFMT_FIELD (FORMAT_ID, FIELD_NO, F_MAC, F_KEY, F_MANDATORY, DESCRIPTION) Values ('209', '17', '0', '0', '0', 'Date, Capture');</v>
      </c>
      <c r="M1245" t="str">
        <f t="shared" si="39"/>
        <v>Update UFMT_FIELD SET F_MAC = '0', F_KEY = '0', F_MANDATORY = '0', DESCRIPTION = 'Date, Capture' where FORMAT_ID = '209' AND FIELD_NO = '17';</v>
      </c>
    </row>
    <row r="1246" spans="1:13" x14ac:dyDescent="0.35">
      <c r="A1246" t="s">
        <v>412</v>
      </c>
      <c r="B1246" t="s">
        <v>59</v>
      </c>
      <c r="C1246" t="s">
        <v>13</v>
      </c>
      <c r="D1246" t="s">
        <v>13</v>
      </c>
      <c r="E1246" t="s">
        <v>13</v>
      </c>
      <c r="F1246" s="2" t="s">
        <v>1573</v>
      </c>
      <c r="G1246" s="2"/>
      <c r="J1246" t="str">
        <f>VLOOKUP(A1246,UFMT_FORMAT!$A:$C,3,FALSE)</f>
        <v>CBS ISO 8583-87 CTZ Notification Response 230</v>
      </c>
      <c r="K1246" s="2" t="s">
        <v>7</v>
      </c>
      <c r="L1246" t="str">
        <f t="shared" si="38"/>
        <v>Insert into UFMT_FIELD (FORMAT_ID, FIELD_NO, F_MAC, F_KEY, F_MANDATORY, DESCRIPTION) Values ('209', '18', '0', '0', '0', 'Merchant type');</v>
      </c>
      <c r="M1246" t="str">
        <f t="shared" si="39"/>
        <v>Update UFMT_FIELD SET F_MAC = '0', F_KEY = '0', F_MANDATORY = '0', DESCRIPTION = 'Merchant type' where FORMAT_ID = '209' AND FIELD_NO = '18';</v>
      </c>
    </row>
    <row r="1247" spans="1:13" x14ac:dyDescent="0.35">
      <c r="A1247" t="s">
        <v>412</v>
      </c>
      <c r="B1247" t="s">
        <v>72</v>
      </c>
      <c r="C1247" t="s">
        <v>13</v>
      </c>
      <c r="D1247" t="s">
        <v>13</v>
      </c>
      <c r="E1247" t="s">
        <v>13</v>
      </c>
      <c r="F1247" s="2" t="s">
        <v>1574</v>
      </c>
      <c r="G1247" s="2"/>
      <c r="J1247" t="str">
        <f>VLOOKUP(A1247,UFMT_FORMAT!$A:$C,3,FALSE)</f>
        <v>CBS ISO 8583-87 CTZ Notification Response 230</v>
      </c>
      <c r="K1247" s="2" t="s">
        <v>7</v>
      </c>
      <c r="L1247" t="str">
        <f t="shared" si="38"/>
        <v>Insert into UFMT_FIELD (FORMAT_ID, FIELD_NO, F_MAC, F_KEY, F_MANDATORY, DESCRIPTION) Values ('209', '25', '0', '0', '0', 'Point of service condition code');</v>
      </c>
      <c r="M1247" t="str">
        <f t="shared" si="39"/>
        <v>Update UFMT_FIELD SET F_MAC = '0', F_KEY = '0', F_MANDATORY = '0', DESCRIPTION = 'Point of service condition code' where FORMAT_ID = '209' AND FIELD_NO = '25';</v>
      </c>
    </row>
    <row r="1248" spans="1:13" x14ac:dyDescent="0.35">
      <c r="A1248" t="s">
        <v>412</v>
      </c>
      <c r="B1248" t="s">
        <v>98</v>
      </c>
      <c r="C1248" t="s">
        <v>13</v>
      </c>
      <c r="D1248" t="s">
        <v>13</v>
      </c>
      <c r="E1248" t="s">
        <v>13</v>
      </c>
      <c r="F1248" s="2" t="s">
        <v>1575</v>
      </c>
      <c r="G1248" s="2"/>
      <c r="J1248" t="str">
        <f>VLOOKUP(A1248,UFMT_FORMAT!$A:$C,3,FALSE)</f>
        <v>CBS ISO 8583-87 CTZ Notification Response 230</v>
      </c>
      <c r="K1248" s="2" t="s">
        <v>7</v>
      </c>
      <c r="L1248" t="str">
        <f t="shared" si="38"/>
        <v>Insert into UFMT_FIELD (FORMAT_ID, FIELD_NO, F_MAC, F_KEY, F_MANDATORY, DESCRIPTION) Values ('209', '32', '0', '0', '0', 'Acquiring Institution Id Code');</v>
      </c>
      <c r="M1248" t="str">
        <f t="shared" si="39"/>
        <v>Update UFMT_FIELD SET F_MAC = '0', F_KEY = '0', F_MANDATORY = '0', DESCRIPTION = 'Acquiring Institution Id Code' where FORMAT_ID = '209' AND FIELD_NO = '32';</v>
      </c>
    </row>
    <row r="1249" spans="1:13" x14ac:dyDescent="0.35">
      <c r="A1249" t="s">
        <v>412</v>
      </c>
      <c r="B1249" t="s">
        <v>99</v>
      </c>
      <c r="C1249" t="s">
        <v>13</v>
      </c>
      <c r="D1249" t="s">
        <v>13</v>
      </c>
      <c r="E1249" t="s">
        <v>12</v>
      </c>
      <c r="F1249" s="2" t="s">
        <v>1576</v>
      </c>
      <c r="G1249" s="2"/>
      <c r="J1249" t="str">
        <f>VLOOKUP(A1249,UFMT_FORMAT!$A:$C,3,FALSE)</f>
        <v>CBS ISO 8583-87 CTZ Notification Response 230</v>
      </c>
      <c r="K1249" s="2" t="s">
        <v>7</v>
      </c>
      <c r="L1249" t="str">
        <f t="shared" si="38"/>
        <v>Insert into UFMT_FIELD (FORMAT_ID, FIELD_NO, F_MAC, F_KEY, F_MANDATORY, DESCRIPTION) Values ('209', '37', '0', '0', '1', 'Retrieval reference number');</v>
      </c>
      <c r="M1249" t="str">
        <f t="shared" si="39"/>
        <v>Update UFMT_FIELD SET F_MAC = '0', F_KEY = '0', F_MANDATORY = '1', DESCRIPTION = 'Retrieval reference number' where FORMAT_ID = '209' AND FIELD_NO = '37';</v>
      </c>
    </row>
    <row r="1250" spans="1:13" x14ac:dyDescent="0.35">
      <c r="A1250" t="s">
        <v>412</v>
      </c>
      <c r="B1250" t="s">
        <v>113</v>
      </c>
      <c r="C1250" t="s">
        <v>13</v>
      </c>
      <c r="D1250" t="s">
        <v>13</v>
      </c>
      <c r="E1250" t="s">
        <v>13</v>
      </c>
      <c r="F1250" s="2" t="s">
        <v>1497</v>
      </c>
      <c r="G1250" s="2"/>
      <c r="J1250" t="str">
        <f>VLOOKUP(A1250,UFMT_FORMAT!$A:$C,3,FALSE)</f>
        <v>CBS ISO 8583-87 CTZ Notification Response 230</v>
      </c>
      <c r="K1250" s="2" t="s">
        <v>7</v>
      </c>
      <c r="L1250" t="str">
        <f t="shared" si="38"/>
        <v>Insert into UFMT_FIELD (FORMAT_ID, FIELD_NO, F_MAC, F_KEY, F_MANDATORY, DESCRIPTION) Values ('209', '38', '0', '0', '0', 'Response code');</v>
      </c>
      <c r="M1250" t="str">
        <f t="shared" si="39"/>
        <v>Update UFMT_FIELD SET F_MAC = '0', F_KEY = '0', F_MANDATORY = '0', DESCRIPTION = 'Response code' where FORMAT_ID = '209' AND FIELD_NO = '38';</v>
      </c>
    </row>
    <row r="1251" spans="1:13" x14ac:dyDescent="0.35">
      <c r="A1251" t="s">
        <v>412</v>
      </c>
      <c r="B1251" t="s">
        <v>102</v>
      </c>
      <c r="C1251" t="s">
        <v>13</v>
      </c>
      <c r="D1251" t="s">
        <v>13</v>
      </c>
      <c r="E1251" t="s">
        <v>12</v>
      </c>
      <c r="F1251" s="2" t="s">
        <v>1495</v>
      </c>
      <c r="G1251" s="2"/>
      <c r="J1251" t="str">
        <f>VLOOKUP(A1251,UFMT_FORMAT!$A:$C,3,FALSE)</f>
        <v>CBS ISO 8583-87 CTZ Notification Response 230</v>
      </c>
      <c r="K1251" s="2" t="s">
        <v>7</v>
      </c>
      <c r="L1251" t="str">
        <f t="shared" si="38"/>
        <v>Insert into UFMT_FIELD (FORMAT_ID, FIELD_NO, F_MAC, F_KEY, F_MANDATORY, DESCRIPTION) Values ('209', '39', '0', '0', '1', 'Retrival reference number');</v>
      </c>
      <c r="M1251" t="str">
        <f t="shared" si="39"/>
        <v>Update UFMT_FIELD SET F_MAC = '0', F_KEY = '0', F_MANDATORY = '1', DESCRIPTION = 'Retrival reference number' where FORMAT_ID = '209' AND FIELD_NO = '39';</v>
      </c>
    </row>
    <row r="1252" spans="1:13" x14ac:dyDescent="0.35">
      <c r="A1252" t="s">
        <v>412</v>
      </c>
      <c r="B1252" t="s">
        <v>119</v>
      </c>
      <c r="C1252" t="s">
        <v>13</v>
      </c>
      <c r="D1252" t="s">
        <v>13</v>
      </c>
      <c r="E1252" t="s">
        <v>12</v>
      </c>
      <c r="F1252" s="2" t="s">
        <v>1577</v>
      </c>
      <c r="G1252" s="2"/>
      <c r="J1252" t="str">
        <f>VLOOKUP(A1252,UFMT_FORMAT!$A:$C,3,FALSE)</f>
        <v>CBS ISO 8583-87 CTZ Notification Response 230</v>
      </c>
      <c r="K1252" s="2" t="s">
        <v>7</v>
      </c>
      <c r="L1252" t="str">
        <f t="shared" si="38"/>
        <v>Insert into UFMT_FIELD (FORMAT_ID, FIELD_NO, F_MAC, F_KEY, F_MANDATORY, DESCRIPTION) Values ('209', '41', '0', '0', '1', 'Card Acceptor Terminal Identification');</v>
      </c>
      <c r="M1252" t="str">
        <f t="shared" si="39"/>
        <v>Update UFMT_FIELD SET F_MAC = '0', F_KEY = '0', F_MANDATORY = '1', DESCRIPTION = 'Card Acceptor Terminal Identification' where FORMAT_ID = '209' AND FIELD_NO = '41';</v>
      </c>
    </row>
    <row r="1253" spans="1:13" x14ac:dyDescent="0.35">
      <c r="A1253" t="s">
        <v>412</v>
      </c>
      <c r="B1253" t="s">
        <v>122</v>
      </c>
      <c r="C1253" t="s">
        <v>13</v>
      </c>
      <c r="D1253" t="s">
        <v>13</v>
      </c>
      <c r="E1253" t="s">
        <v>13</v>
      </c>
      <c r="F1253" s="2" t="s">
        <v>1578</v>
      </c>
      <c r="G1253" s="2"/>
      <c r="J1253" t="str">
        <f>VLOOKUP(A1253,UFMT_FORMAT!$A:$C,3,FALSE)</f>
        <v>CBS ISO 8583-87 CTZ Notification Response 230</v>
      </c>
      <c r="K1253" s="2" t="s">
        <v>7</v>
      </c>
      <c r="L1253" t="str">
        <f t="shared" si="38"/>
        <v>Insert into UFMT_FIELD (FORMAT_ID, FIELD_NO, F_MAC, F_KEY, F_MANDATORY, DESCRIPTION) Values ('209', '42', '0', '0', '0', 'Card Acceptor Identification Code');</v>
      </c>
      <c r="M1253" t="str">
        <f t="shared" si="39"/>
        <v>Update UFMT_FIELD SET F_MAC = '0', F_KEY = '0', F_MANDATORY = '0', DESCRIPTION = 'Card Acceptor Identification Code' where FORMAT_ID = '209' AND FIELD_NO = '42';</v>
      </c>
    </row>
    <row r="1254" spans="1:13" x14ac:dyDescent="0.35">
      <c r="A1254" t="s">
        <v>412</v>
      </c>
      <c r="B1254" t="s">
        <v>125</v>
      </c>
      <c r="C1254" t="s">
        <v>13</v>
      </c>
      <c r="D1254" t="s">
        <v>13</v>
      </c>
      <c r="E1254" t="s">
        <v>13</v>
      </c>
      <c r="F1254" s="2" t="s">
        <v>1500</v>
      </c>
      <c r="G1254" s="2"/>
      <c r="J1254" t="str">
        <f>VLOOKUP(A1254,UFMT_FORMAT!$A:$C,3,FALSE)</f>
        <v>CBS ISO 8583-87 CTZ Notification Response 230</v>
      </c>
      <c r="K1254" s="2" t="s">
        <v>7</v>
      </c>
      <c r="L1254" t="str">
        <f t="shared" si="38"/>
        <v>Insert into UFMT_FIELD (FORMAT_ID, FIELD_NO, F_MAC, F_KEY, F_MANDATORY, DESCRIPTION) Values ('209', '43', '0', '0', '0', 'Card acceptor name/location');</v>
      </c>
      <c r="M1254" t="str">
        <f t="shared" si="39"/>
        <v>Update UFMT_FIELD SET F_MAC = '0', F_KEY = '0', F_MANDATORY = '0', DESCRIPTION = 'Card acceptor name/location' where FORMAT_ID = '209' AND FIELD_NO = '43';</v>
      </c>
    </row>
    <row r="1255" spans="1:13" x14ac:dyDescent="0.35">
      <c r="A1255" t="s">
        <v>412</v>
      </c>
      <c r="B1255" t="s">
        <v>138</v>
      </c>
      <c r="C1255" t="s">
        <v>13</v>
      </c>
      <c r="D1255" t="s">
        <v>13</v>
      </c>
      <c r="E1255" t="s">
        <v>13</v>
      </c>
      <c r="F1255" s="2" t="s">
        <v>1503</v>
      </c>
      <c r="G1255" s="2"/>
      <c r="J1255" t="str">
        <f>VLOOKUP(A1255,UFMT_FORMAT!$A:$C,3,FALSE)</f>
        <v>CBS ISO 8583-87 CTZ Notification Response 230</v>
      </c>
      <c r="K1255" s="2" t="s">
        <v>7</v>
      </c>
      <c r="L1255" t="str">
        <f t="shared" si="38"/>
        <v>Insert into UFMT_FIELD (FORMAT_ID, FIELD_NO, F_MAC, F_KEY, F_MANDATORY, DESCRIPTION) Values ('209', '49', '0', '0', '0', 'Currency code, transaction');</v>
      </c>
      <c r="M1255" t="str">
        <f t="shared" si="39"/>
        <v>Update UFMT_FIELD SET F_MAC = '0', F_KEY = '0', F_MANDATORY = '0', DESCRIPTION = 'Currency code, transaction' where FORMAT_ID = '209' AND FIELD_NO = '49';</v>
      </c>
    </row>
    <row r="1256" spans="1:13" x14ac:dyDescent="0.35">
      <c r="A1256" t="s">
        <v>412</v>
      </c>
      <c r="B1256" t="s">
        <v>142</v>
      </c>
      <c r="C1256" t="s">
        <v>13</v>
      </c>
      <c r="D1256" t="s">
        <v>13</v>
      </c>
      <c r="E1256" t="s">
        <v>13</v>
      </c>
      <c r="F1256" s="2" t="s">
        <v>1579</v>
      </c>
      <c r="G1256" s="2"/>
      <c r="J1256" t="str">
        <f>VLOOKUP(A1256,UFMT_FORMAT!$A:$C,3,FALSE)</f>
        <v>CBS ISO 8583-87 CTZ Notification Response 230</v>
      </c>
      <c r="K1256" s="2" t="s">
        <v>7</v>
      </c>
      <c r="L1256" t="str">
        <f t="shared" si="38"/>
        <v>Insert into UFMT_FIELD (FORMAT_ID, FIELD_NO, F_MAC, F_KEY, F_MANDATORY, DESCRIPTION) Values ('209', '51', '0', '0', '0', 'Billing currency code');</v>
      </c>
      <c r="M1256" t="str">
        <f t="shared" si="39"/>
        <v>Update UFMT_FIELD SET F_MAC = '0', F_KEY = '0', F_MANDATORY = '0', DESCRIPTION = 'Billing currency code' where FORMAT_ID = '209' AND FIELD_NO = '51';</v>
      </c>
    </row>
    <row r="1257" spans="1:13" x14ac:dyDescent="0.35">
      <c r="A1257" t="s">
        <v>412</v>
      </c>
      <c r="B1257" t="s">
        <v>109</v>
      </c>
      <c r="C1257" t="s">
        <v>13</v>
      </c>
      <c r="D1257" t="s">
        <v>13</v>
      </c>
      <c r="E1257" t="s">
        <v>13</v>
      </c>
      <c r="F1257" s="2" t="s">
        <v>1582</v>
      </c>
      <c r="G1257" s="2"/>
      <c r="J1257" t="str">
        <f>VLOOKUP(A1257,UFMT_FORMAT!$A:$C,3,FALSE)</f>
        <v>CBS ISO 8583-87 CTZ Notification Response 230</v>
      </c>
      <c r="K1257" s="2" t="s">
        <v>7</v>
      </c>
      <c r="L1257" t="str">
        <f t="shared" si="38"/>
        <v>Insert into UFMT_FIELD (FORMAT_ID, FIELD_NO, F_MAC, F_KEY, F_MANDATORY, DESCRIPTION) Values ('209', '54', '0', '0', '0', 'Additional amounts');</v>
      </c>
      <c r="M1257" t="str">
        <f t="shared" si="39"/>
        <v>Update UFMT_FIELD SET F_MAC = '0', F_KEY = '0', F_MANDATORY = '0', DESCRIPTION = 'Additional amounts' where FORMAT_ID = '209' AND FIELD_NO = '54';</v>
      </c>
    </row>
    <row r="1258" spans="1:13" x14ac:dyDescent="0.35">
      <c r="A1258" t="s">
        <v>412</v>
      </c>
      <c r="B1258" t="s">
        <v>161</v>
      </c>
      <c r="C1258" t="s">
        <v>13</v>
      </c>
      <c r="D1258" t="s">
        <v>13</v>
      </c>
      <c r="E1258" t="s">
        <v>13</v>
      </c>
      <c r="F1258" s="2" t="s">
        <v>1580</v>
      </c>
      <c r="G1258" s="2"/>
      <c r="J1258" t="str">
        <f>VLOOKUP(A1258,UFMT_FORMAT!$A:$C,3,FALSE)</f>
        <v>CBS ISO 8583-87 CTZ Notification Response 230</v>
      </c>
      <c r="K1258" s="2" t="s">
        <v>7</v>
      </c>
      <c r="L1258" t="str">
        <f t="shared" si="38"/>
        <v>Insert into UFMT_FIELD (FORMAT_ID, FIELD_NO, F_MAC, F_KEY, F_MANDATORY, DESCRIPTION) Values ('209', '60', '0', '0', '0', 'Advice/reason code ');</v>
      </c>
      <c r="M1258" t="str">
        <f t="shared" si="39"/>
        <v>Update UFMT_FIELD SET F_MAC = '0', F_KEY = '0', F_MANDATORY = '0', DESCRIPTION = 'Advice/reason code ' where FORMAT_ID = '209' AND FIELD_NO = '60';</v>
      </c>
    </row>
    <row r="1259" spans="1:13" x14ac:dyDescent="0.35">
      <c r="A1259" t="s">
        <v>412</v>
      </c>
      <c r="B1259" t="s">
        <v>270</v>
      </c>
      <c r="C1259" t="s">
        <v>13</v>
      </c>
      <c r="D1259" t="s">
        <v>13</v>
      </c>
      <c r="E1259" t="s">
        <v>13</v>
      </c>
      <c r="F1259" s="2" t="s">
        <v>1559</v>
      </c>
      <c r="G1259" s="2"/>
      <c r="J1259" t="str">
        <f>VLOOKUP(A1259,UFMT_FORMAT!$A:$C,3,FALSE)</f>
        <v>CBS ISO 8583-87 CTZ Notification Response 230</v>
      </c>
      <c r="K1259" s="2" t="s">
        <v>7</v>
      </c>
      <c r="L1259" t="str">
        <f t="shared" si="38"/>
        <v>Insert into UFMT_FIELD (FORMAT_ID, FIELD_NO, F_MAC, F_KEY, F_MANDATORY, DESCRIPTION) Values ('209', '102', '0', '0', '0', 'Account Identification 1');</v>
      </c>
      <c r="M1259" t="str">
        <f t="shared" si="39"/>
        <v>Update UFMT_FIELD SET F_MAC = '0', F_KEY = '0', F_MANDATORY = '0', DESCRIPTION = 'Account Identification 1' where FORMAT_ID = '209' AND FIELD_NO = '102';</v>
      </c>
    </row>
    <row r="1260" spans="1:13" x14ac:dyDescent="0.35">
      <c r="A1260" t="s">
        <v>412</v>
      </c>
      <c r="B1260" t="s">
        <v>778</v>
      </c>
      <c r="C1260" t="s">
        <v>13</v>
      </c>
      <c r="D1260" t="s">
        <v>13</v>
      </c>
      <c r="E1260" t="s">
        <v>13</v>
      </c>
      <c r="F1260" s="2" t="s">
        <v>1560</v>
      </c>
      <c r="G1260" s="2"/>
      <c r="J1260" t="str">
        <f>VLOOKUP(A1260,UFMT_FORMAT!$A:$C,3,FALSE)</f>
        <v>CBS ISO 8583-87 CTZ Notification Response 230</v>
      </c>
      <c r="K1260" s="2" t="s">
        <v>7</v>
      </c>
      <c r="L1260" t="str">
        <f t="shared" si="38"/>
        <v>Insert into UFMT_FIELD (FORMAT_ID, FIELD_NO, F_MAC, F_KEY, F_MANDATORY, DESCRIPTION) Values ('209', '103', '0', '0', '0', 'Account Identification 2');</v>
      </c>
      <c r="M1260" t="str">
        <f t="shared" si="39"/>
        <v>Update UFMT_FIELD SET F_MAC = '0', F_KEY = '0', F_MANDATORY = '0', DESCRIPTION = 'Account Identification 2' where FORMAT_ID = '209' AND FIELD_NO = '103';</v>
      </c>
    </row>
    <row r="1261" spans="1:13" x14ac:dyDescent="0.35">
      <c r="A1261" t="s">
        <v>412</v>
      </c>
      <c r="B1261" t="s">
        <v>75</v>
      </c>
      <c r="C1261" t="s">
        <v>13</v>
      </c>
      <c r="D1261" t="s">
        <v>13</v>
      </c>
      <c r="E1261" t="s">
        <v>13</v>
      </c>
      <c r="F1261" s="2" t="s">
        <v>1562</v>
      </c>
      <c r="G1261" s="2"/>
      <c r="J1261" t="str">
        <f>VLOOKUP(A1261,UFMT_FORMAT!$A:$C,3,FALSE)</f>
        <v>CBS ISO 8583-87 CTZ Notification Response 230</v>
      </c>
      <c r="K1261" s="2" t="s">
        <v>7</v>
      </c>
      <c r="L1261" t="str">
        <f t="shared" si="38"/>
        <v>Insert into UFMT_FIELD (FORMAT_ID, FIELD_NO, F_MAC, F_KEY, F_MANDATORY, DESCRIPTION) Values ('209', '116', '0', '0', '0', 'Transaction Fee, Amount');</v>
      </c>
      <c r="M1261" t="str">
        <f t="shared" si="39"/>
        <v>Update UFMT_FIELD SET F_MAC = '0', F_KEY = '0', F_MANDATORY = '0', DESCRIPTION = 'Transaction Fee, Amount' where FORMAT_ID = '209' AND FIELD_NO = '116';</v>
      </c>
    </row>
    <row r="1262" spans="1:13" x14ac:dyDescent="0.35">
      <c r="A1262" t="s">
        <v>412</v>
      </c>
      <c r="B1262" t="s">
        <v>815</v>
      </c>
      <c r="C1262" t="s">
        <v>13</v>
      </c>
      <c r="D1262" t="s">
        <v>13</v>
      </c>
      <c r="E1262" t="s">
        <v>13</v>
      </c>
      <c r="F1262" s="2" t="s">
        <v>1583</v>
      </c>
      <c r="G1262" s="2"/>
      <c r="J1262" t="str">
        <f>VLOOKUP(A1262,UFMT_FORMAT!$A:$C,3,FALSE)</f>
        <v>CBS ISO 8583-87 CTZ Notification Response 230</v>
      </c>
      <c r="K1262" s="2" t="s">
        <v>7</v>
      </c>
      <c r="L1262" t="str">
        <f t="shared" si="38"/>
        <v>Insert into UFMT_FIELD (FORMAT_ID, FIELD_NO, F_MAC, F_KEY, F_MANDATORY, DESCRIPTION) Values ('209', '127', '0', '0', '0', 'Mini statement');</v>
      </c>
      <c r="M1262" t="str">
        <f t="shared" si="39"/>
        <v>Update UFMT_FIELD SET F_MAC = '0', F_KEY = '0', F_MANDATORY = '0', DESCRIPTION = 'Mini statement' where FORMAT_ID = '209' AND FIELD_NO = '127';</v>
      </c>
    </row>
    <row r="1263" spans="1:13" x14ac:dyDescent="0.35">
      <c r="A1263" t="s">
        <v>1437</v>
      </c>
      <c r="B1263" t="s">
        <v>29</v>
      </c>
      <c r="C1263" t="s">
        <v>13</v>
      </c>
      <c r="D1263" t="s">
        <v>12</v>
      </c>
      <c r="E1263" t="s">
        <v>12</v>
      </c>
      <c r="F1263" s="2" t="s">
        <v>1584</v>
      </c>
      <c r="G1263" s="2"/>
      <c r="J1263" t="str">
        <f>VLOOKUP(A1263,UFMT_FORMAT!$A:$C,3,FALSE)</f>
        <v>Bankanywhere Epayint Format message 0800 Request OUT</v>
      </c>
      <c r="K1263" s="2" t="s">
        <v>7</v>
      </c>
      <c r="L1263" t="str">
        <f t="shared" si="38"/>
        <v>Insert into UFMT_FIELD (FORMAT_ID, FIELD_NO, F_MAC, F_KEY, F_MANDATORY, DESCRIPTION) Values ('500', '7', '0', '1', '1', 'Transmission Date and Time');</v>
      </c>
      <c r="M1263" t="str">
        <f t="shared" si="39"/>
        <v>Update UFMT_FIELD SET F_MAC = '0', F_KEY = '1', F_MANDATORY = '1', DESCRIPTION = 'Transmission Date and Time' where FORMAT_ID = '500' AND FIELD_NO = '7';</v>
      </c>
    </row>
    <row r="1264" spans="1:13" x14ac:dyDescent="0.35">
      <c r="A1264" t="s">
        <v>1437</v>
      </c>
      <c r="B1264" t="s">
        <v>40</v>
      </c>
      <c r="C1264" t="s">
        <v>13</v>
      </c>
      <c r="D1264" t="s">
        <v>12</v>
      </c>
      <c r="E1264" t="s">
        <v>12</v>
      </c>
      <c r="F1264" s="2" t="s">
        <v>1489</v>
      </c>
      <c r="G1264" s="2"/>
      <c r="J1264" t="str">
        <f>VLOOKUP(A1264,UFMT_FORMAT!$A:$C,3,FALSE)</f>
        <v>Bankanywhere Epayint Format message 0800 Request OUT</v>
      </c>
      <c r="K1264" s="2" t="s">
        <v>7</v>
      </c>
      <c r="L1264" t="str">
        <f t="shared" si="38"/>
        <v>Insert into UFMT_FIELD (FORMAT_ID, FIELD_NO, F_MAC, F_KEY, F_MANDATORY, DESCRIPTION) Values ('500', '11', '0', '1', '1', 'System Trace Audit Number');</v>
      </c>
      <c r="M1264" t="str">
        <f t="shared" si="39"/>
        <v>Update UFMT_FIELD SET F_MAC = '0', F_KEY = '1', F_MANDATORY = '1', DESCRIPTION = 'System Trace Audit Number' where FORMAT_ID = '500' AND FIELD_NO = '11';</v>
      </c>
    </row>
    <row r="1265" spans="1:13" x14ac:dyDescent="0.35">
      <c r="A1265" t="s">
        <v>1437</v>
      </c>
      <c r="B1265" t="s">
        <v>42</v>
      </c>
      <c r="C1265" t="s">
        <v>13</v>
      </c>
      <c r="D1265" t="s">
        <v>13</v>
      </c>
      <c r="E1265" t="s">
        <v>12</v>
      </c>
      <c r="F1265" s="2" t="s">
        <v>1571</v>
      </c>
      <c r="G1265" s="2"/>
      <c r="J1265" t="str">
        <f>VLOOKUP(A1265,UFMT_FORMAT!$A:$C,3,FALSE)</f>
        <v>Bankanywhere Epayint Format message 0800 Request OUT</v>
      </c>
      <c r="K1265" s="2" t="s">
        <v>7</v>
      </c>
      <c r="L1265" t="str">
        <f t="shared" si="38"/>
        <v>Insert into UFMT_FIELD (FORMAT_ID, FIELD_NO, F_MAC, F_KEY, F_MANDATORY, DESCRIPTION) Values ('500', '12', '0', '0', '1', 'Time, Local Transaction');</v>
      </c>
      <c r="M1265" t="str">
        <f t="shared" si="39"/>
        <v>Update UFMT_FIELD SET F_MAC = '0', F_KEY = '0', F_MANDATORY = '1', DESCRIPTION = 'Time, Local Transaction' where FORMAT_ID = '500' AND FIELD_NO = '12';</v>
      </c>
    </row>
    <row r="1266" spans="1:13" x14ac:dyDescent="0.35">
      <c r="A1266" t="s">
        <v>1437</v>
      </c>
      <c r="B1266" t="s">
        <v>44</v>
      </c>
      <c r="C1266" t="s">
        <v>13</v>
      </c>
      <c r="D1266" t="s">
        <v>13</v>
      </c>
      <c r="E1266" t="s">
        <v>12</v>
      </c>
      <c r="F1266" s="2" t="s">
        <v>1572</v>
      </c>
      <c r="G1266" s="2"/>
      <c r="J1266" t="str">
        <f>VLOOKUP(A1266,UFMT_FORMAT!$A:$C,3,FALSE)</f>
        <v>Bankanywhere Epayint Format message 0800 Request OUT</v>
      </c>
      <c r="K1266" s="2" t="s">
        <v>7</v>
      </c>
      <c r="L1266" t="str">
        <f t="shared" si="38"/>
        <v>Insert into UFMT_FIELD (FORMAT_ID, FIELD_NO, F_MAC, F_KEY, F_MANDATORY, DESCRIPTION) Values ('500', '13', '0', '0', '1', 'Date, Local Transaction');</v>
      </c>
      <c r="M1266" t="str">
        <f t="shared" si="39"/>
        <v>Update UFMT_FIELD SET F_MAC = '0', F_KEY = '0', F_MANDATORY = '1', DESCRIPTION = 'Date, Local Transaction' where FORMAT_ID = '500' AND FIELD_NO = '13';</v>
      </c>
    </row>
    <row r="1267" spans="1:13" x14ac:dyDescent="0.35">
      <c r="A1267" t="s">
        <v>1437</v>
      </c>
      <c r="B1267" t="s">
        <v>185</v>
      </c>
      <c r="C1267" t="s">
        <v>13</v>
      </c>
      <c r="D1267" t="s">
        <v>13</v>
      </c>
      <c r="E1267" t="s">
        <v>12</v>
      </c>
      <c r="F1267" s="2" t="s">
        <v>1585</v>
      </c>
      <c r="G1267" s="2"/>
      <c r="J1267" t="str">
        <f>VLOOKUP(A1267,UFMT_FORMAT!$A:$C,3,FALSE)</f>
        <v>Bankanywhere Epayint Format message 0800 Request OUT</v>
      </c>
      <c r="K1267" s="2" t="s">
        <v>7</v>
      </c>
      <c r="L1267" t="str">
        <f t="shared" si="38"/>
        <v>Insert into UFMT_FIELD (FORMAT_ID, FIELD_NO, F_MAC, F_KEY, F_MANDATORY, DESCRIPTION) Values ('500', '70', '0', '0', '1', 'Network Management Information Code');</v>
      </c>
      <c r="M1267" t="str">
        <f t="shared" si="39"/>
        <v>Update UFMT_FIELD SET F_MAC = '0', F_KEY = '0', F_MANDATORY = '1', DESCRIPTION = 'Network Management Information Code' where FORMAT_ID = '500' AND FIELD_NO = '70';</v>
      </c>
    </row>
    <row r="1268" spans="1:13" x14ac:dyDescent="0.35">
      <c r="A1268" t="s">
        <v>1439</v>
      </c>
      <c r="B1268" t="s">
        <v>29</v>
      </c>
      <c r="C1268" t="s">
        <v>13</v>
      </c>
      <c r="D1268" t="s">
        <v>12</v>
      </c>
      <c r="E1268" t="s">
        <v>12</v>
      </c>
      <c r="F1268" s="2" t="s">
        <v>1584</v>
      </c>
      <c r="G1268" s="2"/>
      <c r="J1268" t="str">
        <f>VLOOKUP(A1268,UFMT_FORMAT!$A:$C,3,FALSE)</f>
        <v>Bankanywhere Epayint Format message 0810 Response IN</v>
      </c>
      <c r="K1268" s="2" t="s">
        <v>7</v>
      </c>
      <c r="L1268" t="str">
        <f t="shared" si="38"/>
        <v>Insert into UFMT_FIELD (FORMAT_ID, FIELD_NO, F_MAC, F_KEY, F_MANDATORY, DESCRIPTION) Values ('501', '7', '0', '1', '1', 'Transmission Date and Time');</v>
      </c>
      <c r="M1268" t="str">
        <f t="shared" si="39"/>
        <v>Update UFMT_FIELD SET F_MAC = '0', F_KEY = '1', F_MANDATORY = '1', DESCRIPTION = 'Transmission Date and Time' where FORMAT_ID = '501' AND FIELD_NO = '7';</v>
      </c>
    </row>
    <row r="1269" spans="1:13" x14ac:dyDescent="0.35">
      <c r="A1269" t="s">
        <v>1439</v>
      </c>
      <c r="B1269" t="s">
        <v>40</v>
      </c>
      <c r="C1269" t="s">
        <v>13</v>
      </c>
      <c r="D1269" t="s">
        <v>12</v>
      </c>
      <c r="E1269" t="s">
        <v>12</v>
      </c>
      <c r="F1269" s="2" t="s">
        <v>1489</v>
      </c>
      <c r="G1269" s="2"/>
      <c r="J1269" t="str">
        <f>VLOOKUP(A1269,UFMT_FORMAT!$A:$C,3,FALSE)</f>
        <v>Bankanywhere Epayint Format message 0810 Response IN</v>
      </c>
      <c r="K1269" s="2" t="s">
        <v>7</v>
      </c>
      <c r="L1269" t="str">
        <f t="shared" si="38"/>
        <v>Insert into UFMT_FIELD (FORMAT_ID, FIELD_NO, F_MAC, F_KEY, F_MANDATORY, DESCRIPTION) Values ('501', '11', '0', '1', '1', 'System Trace Audit Number');</v>
      </c>
      <c r="M1269" t="str">
        <f t="shared" si="39"/>
        <v>Update UFMT_FIELD SET F_MAC = '0', F_KEY = '1', F_MANDATORY = '1', DESCRIPTION = 'System Trace Audit Number' where FORMAT_ID = '501' AND FIELD_NO = '11';</v>
      </c>
    </row>
    <row r="1270" spans="1:13" x14ac:dyDescent="0.35">
      <c r="A1270" t="s">
        <v>1439</v>
      </c>
      <c r="B1270" t="s">
        <v>42</v>
      </c>
      <c r="C1270" t="s">
        <v>13</v>
      </c>
      <c r="D1270" t="s">
        <v>13</v>
      </c>
      <c r="E1270" t="s">
        <v>12</v>
      </c>
      <c r="F1270" s="2" t="s">
        <v>1586</v>
      </c>
      <c r="G1270" s="2"/>
      <c r="J1270" t="str">
        <f>VLOOKUP(A1270,UFMT_FORMAT!$A:$C,3,FALSE)</f>
        <v>Bankanywhere Epayint Format message 0810 Response IN</v>
      </c>
      <c r="K1270" s="2" t="s">
        <v>7</v>
      </c>
      <c r="L1270" t="str">
        <f t="shared" si="38"/>
        <v>Insert into UFMT_FIELD (FORMAT_ID, FIELD_NO, F_MAC, F_KEY, F_MANDATORY, DESCRIPTION) Values ('501', '12', '0', '0', '1', 'Time, local transaction');</v>
      </c>
      <c r="M1270" t="str">
        <f t="shared" si="39"/>
        <v>Update UFMT_FIELD SET F_MAC = '0', F_KEY = '0', F_MANDATORY = '1', DESCRIPTION = 'Time, local transaction' where FORMAT_ID = '501' AND FIELD_NO = '12';</v>
      </c>
    </row>
    <row r="1271" spans="1:13" x14ac:dyDescent="0.35">
      <c r="A1271" t="s">
        <v>1439</v>
      </c>
      <c r="B1271" t="s">
        <v>44</v>
      </c>
      <c r="C1271" t="s">
        <v>13</v>
      </c>
      <c r="D1271" t="s">
        <v>13</v>
      </c>
      <c r="E1271" t="s">
        <v>12</v>
      </c>
      <c r="F1271" s="2" t="s">
        <v>1572</v>
      </c>
      <c r="G1271" s="2"/>
      <c r="J1271" t="str">
        <f>VLOOKUP(A1271,UFMT_FORMAT!$A:$C,3,FALSE)</f>
        <v>Bankanywhere Epayint Format message 0810 Response IN</v>
      </c>
      <c r="K1271" s="2" t="s">
        <v>7</v>
      </c>
      <c r="L1271" t="str">
        <f t="shared" si="38"/>
        <v>Insert into UFMT_FIELD (FORMAT_ID, FIELD_NO, F_MAC, F_KEY, F_MANDATORY, DESCRIPTION) Values ('501', '13', '0', '0', '1', 'Date, Local Transaction');</v>
      </c>
      <c r="M1271" t="str">
        <f t="shared" si="39"/>
        <v>Update UFMT_FIELD SET F_MAC = '0', F_KEY = '0', F_MANDATORY = '1', DESCRIPTION = 'Date, Local Transaction' where FORMAT_ID = '501' AND FIELD_NO = '13';</v>
      </c>
    </row>
    <row r="1272" spans="1:13" x14ac:dyDescent="0.35">
      <c r="A1272" t="s">
        <v>1439</v>
      </c>
      <c r="B1272" t="s">
        <v>102</v>
      </c>
      <c r="C1272" t="s">
        <v>13</v>
      </c>
      <c r="D1272" t="s">
        <v>13</v>
      </c>
      <c r="E1272" t="s">
        <v>12</v>
      </c>
      <c r="F1272" s="2" t="s">
        <v>1497</v>
      </c>
      <c r="G1272" s="2"/>
      <c r="J1272" t="str">
        <f>VLOOKUP(A1272,UFMT_FORMAT!$A:$C,3,FALSE)</f>
        <v>Bankanywhere Epayint Format message 0810 Response IN</v>
      </c>
      <c r="K1272" s="2" t="s">
        <v>7</v>
      </c>
      <c r="L1272" t="str">
        <f t="shared" si="38"/>
        <v>Insert into UFMT_FIELD (FORMAT_ID, FIELD_NO, F_MAC, F_KEY, F_MANDATORY, DESCRIPTION) Values ('501', '39', '0', '0', '1', 'Response code');</v>
      </c>
      <c r="M1272" t="str">
        <f t="shared" si="39"/>
        <v>Update UFMT_FIELD SET F_MAC = '0', F_KEY = '0', F_MANDATORY = '1', DESCRIPTION = 'Response code' where FORMAT_ID = '501' AND FIELD_NO = '39';</v>
      </c>
    </row>
    <row r="1273" spans="1:13" x14ac:dyDescent="0.35">
      <c r="A1273" t="s">
        <v>1439</v>
      </c>
      <c r="B1273" t="s">
        <v>185</v>
      </c>
      <c r="C1273" t="s">
        <v>13</v>
      </c>
      <c r="D1273" t="s">
        <v>13</v>
      </c>
      <c r="E1273" t="s">
        <v>12</v>
      </c>
      <c r="F1273" s="2" t="s">
        <v>1585</v>
      </c>
      <c r="G1273" s="2"/>
      <c r="J1273" t="str">
        <f>VLOOKUP(A1273,UFMT_FORMAT!$A:$C,3,FALSE)</f>
        <v>Bankanywhere Epayint Format message 0810 Response IN</v>
      </c>
      <c r="K1273" s="2" t="s">
        <v>7</v>
      </c>
      <c r="L1273" t="str">
        <f t="shared" si="38"/>
        <v>Insert into UFMT_FIELD (FORMAT_ID, FIELD_NO, F_MAC, F_KEY, F_MANDATORY, DESCRIPTION) Values ('501', '70', '0', '0', '1', 'Network Management Information Code');</v>
      </c>
      <c r="M1273" t="str">
        <f t="shared" si="39"/>
        <v>Update UFMT_FIELD SET F_MAC = '0', F_KEY = '0', F_MANDATORY = '1', DESCRIPTION = 'Network Management Information Code' where FORMAT_ID = '501' AND FIELD_NO = '70';</v>
      </c>
    </row>
    <row r="1274" spans="1:13" x14ac:dyDescent="0.35">
      <c r="A1274" t="s">
        <v>1441</v>
      </c>
      <c r="B1274" t="s">
        <v>40</v>
      </c>
      <c r="C1274" t="s">
        <v>13</v>
      </c>
      <c r="D1274" t="s">
        <v>12</v>
      </c>
      <c r="E1274" t="s">
        <v>12</v>
      </c>
      <c r="F1274" s="2" t="s">
        <v>1489</v>
      </c>
      <c r="G1274" s="2"/>
      <c r="J1274" t="str">
        <f>VLOOKUP(A1274,UFMT_FORMAT!$A:$C,3,FALSE)</f>
        <v>Bankanywhere Epayint Format message 0800 Request IN</v>
      </c>
      <c r="K1274" s="2" t="s">
        <v>7</v>
      </c>
      <c r="L1274" t="str">
        <f t="shared" si="38"/>
        <v>Insert into UFMT_FIELD (FORMAT_ID, FIELD_NO, F_MAC, F_KEY, F_MANDATORY, DESCRIPTION) Values ('502', '11', '0', '1', '1', 'System Trace Audit Number');</v>
      </c>
      <c r="M1274" t="str">
        <f t="shared" si="39"/>
        <v>Update UFMT_FIELD SET F_MAC = '0', F_KEY = '1', F_MANDATORY = '1', DESCRIPTION = 'System Trace Audit Number' where FORMAT_ID = '502' AND FIELD_NO = '11';</v>
      </c>
    </row>
    <row r="1275" spans="1:13" x14ac:dyDescent="0.35">
      <c r="A1275" t="s">
        <v>1441</v>
      </c>
      <c r="B1275" t="s">
        <v>42</v>
      </c>
      <c r="C1275" t="s">
        <v>13</v>
      </c>
      <c r="D1275" t="s">
        <v>13</v>
      </c>
      <c r="E1275" t="s">
        <v>12</v>
      </c>
      <c r="F1275" s="2" t="s">
        <v>1490</v>
      </c>
      <c r="G1275" s="2"/>
      <c r="J1275" t="str">
        <f>VLOOKUP(A1275,UFMT_FORMAT!$A:$C,3,FALSE)</f>
        <v>Bankanywhere Epayint Format message 0800 Request IN</v>
      </c>
      <c r="K1275" s="2" t="s">
        <v>7</v>
      </c>
      <c r="L1275" t="str">
        <f t="shared" si="38"/>
        <v>Insert into UFMT_FIELD (FORMAT_ID, FIELD_NO, F_MAC, F_KEY, F_MANDATORY, DESCRIPTION) Values ('502', '12', '0', '0', '1', 'Date and time, local transaction');</v>
      </c>
      <c r="M1275" t="str">
        <f t="shared" si="39"/>
        <v>Update UFMT_FIELD SET F_MAC = '0', F_KEY = '0', F_MANDATORY = '1', DESCRIPTION = 'Date and time, local transaction' where FORMAT_ID = '502' AND FIELD_NO = '12';</v>
      </c>
    </row>
    <row r="1276" spans="1:13" x14ac:dyDescent="0.35">
      <c r="A1276" t="s">
        <v>1441</v>
      </c>
      <c r="B1276" t="s">
        <v>77</v>
      </c>
      <c r="C1276" t="s">
        <v>13</v>
      </c>
      <c r="D1276" t="s">
        <v>12</v>
      </c>
      <c r="E1276" t="s">
        <v>12</v>
      </c>
      <c r="F1276" s="2" t="s">
        <v>1491</v>
      </c>
      <c r="G1276" s="2"/>
      <c r="J1276" t="str">
        <f>VLOOKUP(A1276,UFMT_FORMAT!$A:$C,3,FALSE)</f>
        <v>Bankanywhere Epayint Format message 0800 Request IN</v>
      </c>
      <c r="K1276" s="2" t="s">
        <v>7</v>
      </c>
      <c r="L1276" t="str">
        <f t="shared" si="38"/>
        <v>Insert into UFMT_FIELD (FORMAT_ID, FIELD_NO, F_MAC, F_KEY, F_MANDATORY, DESCRIPTION) Values ('502', '24', '0', '1', '1', 'Function code');</v>
      </c>
      <c r="M1276" t="str">
        <f t="shared" si="39"/>
        <v>Update UFMT_FIELD SET F_MAC = '0', F_KEY = '1', F_MANDATORY = '1', DESCRIPTION = 'Function code' where FORMAT_ID = '502' AND FIELD_NO = '24';</v>
      </c>
    </row>
    <row r="1277" spans="1:13" x14ac:dyDescent="0.35">
      <c r="A1277" t="s">
        <v>1441</v>
      </c>
      <c r="B1277" t="s">
        <v>102</v>
      </c>
      <c r="C1277" t="s">
        <v>13</v>
      </c>
      <c r="D1277" t="s">
        <v>13</v>
      </c>
      <c r="E1277" t="s">
        <v>13</v>
      </c>
      <c r="F1277" s="2" t="s">
        <v>1497</v>
      </c>
      <c r="G1277" s="2"/>
      <c r="J1277" t="str">
        <f>VLOOKUP(A1277,UFMT_FORMAT!$A:$C,3,FALSE)</f>
        <v>Bankanywhere Epayint Format message 0800 Request IN</v>
      </c>
      <c r="K1277" s="2" t="s">
        <v>7</v>
      </c>
      <c r="L1277" t="str">
        <f t="shared" si="38"/>
        <v>Insert into UFMT_FIELD (FORMAT_ID, FIELD_NO, F_MAC, F_KEY, F_MANDATORY, DESCRIPTION) Values ('502', '39', '0', '0', '0', 'Response code');</v>
      </c>
      <c r="M1277" t="str">
        <f t="shared" si="39"/>
        <v>Update UFMT_FIELD SET F_MAC = '0', F_KEY = '0', F_MANDATORY = '0', DESCRIPTION = 'Response code' where FORMAT_ID = '502' AND FIELD_NO = '39';</v>
      </c>
    </row>
    <row r="1278" spans="1:13" x14ac:dyDescent="0.35">
      <c r="A1278" t="s">
        <v>1441</v>
      </c>
      <c r="B1278" t="s">
        <v>158</v>
      </c>
      <c r="C1278" t="s">
        <v>13</v>
      </c>
      <c r="D1278" t="s">
        <v>13</v>
      </c>
      <c r="E1278" t="s">
        <v>13</v>
      </c>
      <c r="F1278" s="2" t="s">
        <v>1538</v>
      </c>
      <c r="G1278" s="2"/>
      <c r="J1278" t="str">
        <f>VLOOKUP(A1278,UFMT_FORMAT!$A:$C,3,FALSE)</f>
        <v>Bankanywhere Epayint Format message 0800 Request IN</v>
      </c>
      <c r="K1278" s="2" t="s">
        <v>7</v>
      </c>
      <c r="L1278" t="str">
        <f t="shared" si="38"/>
        <v>Insert into UFMT_FIELD (FORMAT_ID, FIELD_NO, F_MAC, F_KEY, F_MANDATORY, DESCRIPTION) Values ('502', '59', '0', '0', '0', 'Transport data');</v>
      </c>
      <c r="M1278" t="str">
        <f t="shared" si="39"/>
        <v>Update UFMT_FIELD SET F_MAC = '0', F_KEY = '0', F_MANDATORY = '0', DESCRIPTION = 'Transport data' where FORMAT_ID = '502' AND FIELD_NO = '59';</v>
      </c>
    </row>
    <row r="1279" spans="1:13" x14ac:dyDescent="0.35">
      <c r="A1279" t="s">
        <v>1441</v>
      </c>
      <c r="B1279" t="s">
        <v>242</v>
      </c>
      <c r="C1279" t="s">
        <v>13</v>
      </c>
      <c r="D1279" t="s">
        <v>13</v>
      </c>
      <c r="E1279" t="s">
        <v>13</v>
      </c>
      <c r="F1279" s="2" t="s">
        <v>1539</v>
      </c>
      <c r="G1279" s="2"/>
      <c r="J1279" t="str">
        <f>VLOOKUP(A1279,UFMT_FORMAT!$A:$C,3,FALSE)</f>
        <v>Bankanywhere Epayint Format message 0800 Request IN</v>
      </c>
      <c r="K1279" s="2" t="s">
        <v>7</v>
      </c>
      <c r="L1279" t="str">
        <f t="shared" si="38"/>
        <v>Insert into UFMT_FIELD (FORMAT_ID, FIELD_NO, F_MAC, F_KEY, F_MANDATORY, DESCRIPTION) Values ('502', '93', '0', '0', '0', 'Transaction destination');</v>
      </c>
      <c r="M1279" t="str">
        <f t="shared" si="39"/>
        <v>Update UFMT_FIELD SET F_MAC = '0', F_KEY = '0', F_MANDATORY = '0', DESCRIPTION = 'Transaction destination' where FORMAT_ID = '502' AND FIELD_NO = '93';</v>
      </c>
    </row>
    <row r="1280" spans="1:13" x14ac:dyDescent="0.35">
      <c r="A1280" t="s">
        <v>1441</v>
      </c>
      <c r="B1280" t="s">
        <v>38</v>
      </c>
      <c r="C1280" t="s">
        <v>13</v>
      </c>
      <c r="D1280" t="s">
        <v>13</v>
      </c>
      <c r="E1280" t="s">
        <v>13</v>
      </c>
      <c r="F1280" s="2" t="s">
        <v>1540</v>
      </c>
      <c r="G1280" s="2"/>
      <c r="J1280" t="str">
        <f>VLOOKUP(A1280,UFMT_FORMAT!$A:$C,3,FALSE)</f>
        <v>Bankanywhere Epayint Format message 0800 Request IN</v>
      </c>
      <c r="K1280" s="2" t="s">
        <v>7</v>
      </c>
      <c r="L1280" t="str">
        <f t="shared" si="38"/>
        <v>Insert into UFMT_FIELD (FORMAT_ID, FIELD_NO, F_MAC, F_KEY, F_MANDATORY, DESCRIPTION) Values ('502', '94', '0', '0', '0', 'Transaction originator');</v>
      </c>
      <c r="M1280" t="str">
        <f t="shared" si="39"/>
        <v>Update UFMT_FIELD SET F_MAC = '0', F_KEY = '0', F_MANDATORY = '0', DESCRIPTION = 'Transaction originator' where FORMAT_ID = '502' AND FIELD_NO = '94';</v>
      </c>
    </row>
    <row r="1281" spans="1:13" x14ac:dyDescent="0.35">
      <c r="A1281" t="s">
        <v>1441</v>
      </c>
      <c r="B1281" t="s">
        <v>143</v>
      </c>
      <c r="C1281" t="s">
        <v>13</v>
      </c>
      <c r="D1281" t="s">
        <v>13</v>
      </c>
      <c r="E1281" t="s">
        <v>12</v>
      </c>
      <c r="F1281" s="2" t="s">
        <v>1508</v>
      </c>
      <c r="G1281" s="2"/>
      <c r="J1281" t="str">
        <f>VLOOKUP(A1281,UFMT_FORMAT!$A:$C,3,FALSE)</f>
        <v>Bankanywhere Epayint Format message 0800 Request IN</v>
      </c>
      <c r="K1281" s="2" t="s">
        <v>7</v>
      </c>
      <c r="L1281" t="str">
        <f t="shared" si="38"/>
        <v>Insert into UFMT_FIELD (FORMAT_ID, FIELD_NO, F_MAC, F_KEY, F_MANDATORY, DESCRIPTION) Values ('502', '123', '0', '0', '1', 'Channel ID');</v>
      </c>
      <c r="M1281" t="str">
        <f t="shared" si="39"/>
        <v>Update UFMT_FIELD SET F_MAC = '0', F_KEY = '0', F_MANDATORY = '1', DESCRIPTION = 'Channel ID' where FORMAT_ID = '502' AND FIELD_NO = '123';</v>
      </c>
    </row>
    <row r="1282" spans="1:13" x14ac:dyDescent="0.35">
      <c r="A1282" t="s">
        <v>1441</v>
      </c>
      <c r="B1282" t="s">
        <v>813</v>
      </c>
      <c r="C1282" t="s">
        <v>13</v>
      </c>
      <c r="D1282" t="s">
        <v>13</v>
      </c>
      <c r="E1282" t="s">
        <v>12</v>
      </c>
      <c r="F1282" s="2" t="s">
        <v>1511</v>
      </c>
      <c r="G1282" s="2"/>
      <c r="J1282" t="str">
        <f>VLOOKUP(A1282,UFMT_FORMAT!$A:$C,3,FALSE)</f>
        <v>Bankanywhere Epayint Format message 0800 Request IN</v>
      </c>
      <c r="K1282" s="2" t="s">
        <v>7</v>
      </c>
      <c r="L1282" t="str">
        <f t="shared" si="38"/>
        <v>Insert into UFMT_FIELD (FORMAT_ID, FIELD_NO, F_MAC, F_KEY, F_MANDATORY, DESCRIPTION) Values ('502', '126', '0', '0', '1', 'Private field');</v>
      </c>
      <c r="M1282" t="str">
        <f t="shared" si="39"/>
        <v>Update UFMT_FIELD SET F_MAC = '0', F_KEY = '0', F_MANDATORY = '1', DESCRIPTION = 'Private field' where FORMAT_ID = '502' AND FIELD_NO = '126';</v>
      </c>
    </row>
    <row r="1283" spans="1:13" x14ac:dyDescent="0.35">
      <c r="A1283" t="s">
        <v>1443</v>
      </c>
      <c r="B1283" t="s">
        <v>40</v>
      </c>
      <c r="C1283" t="s">
        <v>13</v>
      </c>
      <c r="D1283" t="s">
        <v>12</v>
      </c>
      <c r="E1283" t="s">
        <v>12</v>
      </c>
      <c r="F1283" s="2" t="s">
        <v>1489</v>
      </c>
      <c r="G1283" s="2"/>
      <c r="J1283" t="str">
        <f>VLOOKUP(A1283,UFMT_FORMAT!$A:$C,3,FALSE)</f>
        <v>Bankanywhere Epayint Format message 0810 Response OUT</v>
      </c>
      <c r="K1283" s="2" t="s">
        <v>7</v>
      </c>
      <c r="L1283" t="str">
        <f t="shared" si="38"/>
        <v>Insert into UFMT_FIELD (FORMAT_ID, FIELD_NO, F_MAC, F_KEY, F_MANDATORY, DESCRIPTION) Values ('503', '11', '0', '1', '1', 'System Trace Audit Number');</v>
      </c>
      <c r="M1283" t="str">
        <f t="shared" si="39"/>
        <v>Update UFMT_FIELD SET F_MAC = '0', F_KEY = '1', F_MANDATORY = '1', DESCRIPTION = 'System Trace Audit Number' where FORMAT_ID = '503' AND FIELD_NO = '11';</v>
      </c>
    </row>
    <row r="1284" spans="1:13" x14ac:dyDescent="0.35">
      <c r="A1284" t="s">
        <v>1443</v>
      </c>
      <c r="B1284" t="s">
        <v>42</v>
      </c>
      <c r="C1284" t="s">
        <v>13</v>
      </c>
      <c r="D1284" t="s">
        <v>13</v>
      </c>
      <c r="E1284" t="s">
        <v>12</v>
      </c>
      <c r="F1284" s="2" t="s">
        <v>1490</v>
      </c>
      <c r="G1284" s="2"/>
      <c r="J1284" t="str">
        <f>VLOOKUP(A1284,UFMT_FORMAT!$A:$C,3,FALSE)</f>
        <v>Bankanywhere Epayint Format message 0810 Response OUT</v>
      </c>
      <c r="K1284" s="2" t="s">
        <v>7</v>
      </c>
      <c r="L1284" t="str">
        <f t="shared" ref="L1284:L1347" si="40">"Insert into UFMT_FIELD (FORMAT_ID, FIELD_NO, F_MAC, F_KEY, F_MANDATORY, DESCRIPTION) Values ('"&amp;A1284&amp;"', '"&amp;B1284&amp;"', '"&amp;C1284&amp;"', '"&amp;D1284&amp;"', '"&amp;E1284&amp;"', '"&amp;F1284&amp;"');"</f>
        <v>Insert into UFMT_FIELD (FORMAT_ID, FIELD_NO, F_MAC, F_KEY, F_MANDATORY, DESCRIPTION) Values ('503', '12', '0', '0', '1', 'Date and time, local transaction');</v>
      </c>
      <c r="M1284" t="str">
        <f t="shared" ref="M1284:M1347" si="41">"Update UFMT_FIELD SET F_MAC = '"&amp;C1284&amp;"', F_KEY = '"&amp;D1284&amp;"', F_MANDATORY = '"&amp;E1284&amp;"', DESCRIPTION = '"&amp;F1284&amp;"' where FORMAT_ID = '"&amp;A1284&amp;"' AND FIELD_NO = '"&amp;B1284&amp;"';"</f>
        <v>Update UFMT_FIELD SET F_MAC = '0', F_KEY = '0', F_MANDATORY = '1', DESCRIPTION = 'Date and time, local transaction' where FORMAT_ID = '503' AND FIELD_NO = '12';</v>
      </c>
    </row>
    <row r="1285" spans="1:13" x14ac:dyDescent="0.35">
      <c r="A1285" t="s">
        <v>1443</v>
      </c>
      <c r="B1285" t="s">
        <v>77</v>
      </c>
      <c r="C1285" t="s">
        <v>13</v>
      </c>
      <c r="D1285" t="s">
        <v>12</v>
      </c>
      <c r="E1285" t="s">
        <v>12</v>
      </c>
      <c r="F1285" s="2" t="s">
        <v>1491</v>
      </c>
      <c r="G1285" s="2"/>
      <c r="J1285" t="str">
        <f>VLOOKUP(A1285,UFMT_FORMAT!$A:$C,3,FALSE)</f>
        <v>Bankanywhere Epayint Format message 0810 Response OUT</v>
      </c>
      <c r="K1285" s="2" t="s">
        <v>7</v>
      </c>
      <c r="L1285" t="str">
        <f t="shared" si="40"/>
        <v>Insert into UFMT_FIELD (FORMAT_ID, FIELD_NO, F_MAC, F_KEY, F_MANDATORY, DESCRIPTION) Values ('503', '24', '0', '1', '1', 'Function code');</v>
      </c>
      <c r="M1285" t="str">
        <f t="shared" si="41"/>
        <v>Update UFMT_FIELD SET F_MAC = '0', F_KEY = '1', F_MANDATORY = '1', DESCRIPTION = 'Function code' where FORMAT_ID = '503' AND FIELD_NO = '24';</v>
      </c>
    </row>
    <row r="1286" spans="1:13" x14ac:dyDescent="0.35">
      <c r="A1286" t="s">
        <v>1443</v>
      </c>
      <c r="B1286" t="s">
        <v>102</v>
      </c>
      <c r="C1286" t="s">
        <v>13</v>
      </c>
      <c r="D1286" t="s">
        <v>13</v>
      </c>
      <c r="E1286" t="s">
        <v>13</v>
      </c>
      <c r="F1286" s="2" t="s">
        <v>1497</v>
      </c>
      <c r="G1286" s="2"/>
      <c r="J1286" t="str">
        <f>VLOOKUP(A1286,UFMT_FORMAT!$A:$C,3,FALSE)</f>
        <v>Bankanywhere Epayint Format message 0810 Response OUT</v>
      </c>
      <c r="K1286" s="2" t="s">
        <v>7</v>
      </c>
      <c r="L1286" t="str">
        <f t="shared" si="40"/>
        <v>Insert into UFMT_FIELD (FORMAT_ID, FIELD_NO, F_MAC, F_KEY, F_MANDATORY, DESCRIPTION) Values ('503', '39', '0', '0', '0', 'Response code');</v>
      </c>
      <c r="M1286" t="str">
        <f t="shared" si="41"/>
        <v>Update UFMT_FIELD SET F_MAC = '0', F_KEY = '0', F_MANDATORY = '0', DESCRIPTION = 'Response code' where FORMAT_ID = '503' AND FIELD_NO = '39';</v>
      </c>
    </row>
    <row r="1287" spans="1:13" x14ac:dyDescent="0.35">
      <c r="A1287" t="s">
        <v>1443</v>
      </c>
      <c r="B1287" t="s">
        <v>158</v>
      </c>
      <c r="C1287" t="s">
        <v>13</v>
      </c>
      <c r="D1287" t="s">
        <v>13</v>
      </c>
      <c r="E1287" t="s">
        <v>13</v>
      </c>
      <c r="F1287" s="2" t="s">
        <v>1538</v>
      </c>
      <c r="G1287" s="2"/>
      <c r="J1287" t="str">
        <f>VLOOKUP(A1287,UFMT_FORMAT!$A:$C,3,FALSE)</f>
        <v>Bankanywhere Epayint Format message 0810 Response OUT</v>
      </c>
      <c r="K1287" s="2" t="s">
        <v>7</v>
      </c>
      <c r="L1287" t="str">
        <f t="shared" si="40"/>
        <v>Insert into UFMT_FIELD (FORMAT_ID, FIELD_NO, F_MAC, F_KEY, F_MANDATORY, DESCRIPTION) Values ('503', '59', '0', '0', '0', 'Transport data');</v>
      </c>
      <c r="M1287" t="str">
        <f t="shared" si="41"/>
        <v>Update UFMT_FIELD SET F_MAC = '0', F_KEY = '0', F_MANDATORY = '0', DESCRIPTION = 'Transport data' where FORMAT_ID = '503' AND FIELD_NO = '59';</v>
      </c>
    </row>
    <row r="1288" spans="1:13" x14ac:dyDescent="0.35">
      <c r="A1288" t="s">
        <v>1443</v>
      </c>
      <c r="B1288" t="s">
        <v>242</v>
      </c>
      <c r="C1288" t="s">
        <v>13</v>
      </c>
      <c r="D1288" t="s">
        <v>13</v>
      </c>
      <c r="E1288" t="s">
        <v>13</v>
      </c>
      <c r="F1288" s="2" t="s">
        <v>1539</v>
      </c>
      <c r="G1288" s="2"/>
      <c r="J1288" t="str">
        <f>VLOOKUP(A1288,UFMT_FORMAT!$A:$C,3,FALSE)</f>
        <v>Bankanywhere Epayint Format message 0810 Response OUT</v>
      </c>
      <c r="K1288" s="2" t="s">
        <v>7</v>
      </c>
      <c r="L1288" t="str">
        <f t="shared" si="40"/>
        <v>Insert into UFMT_FIELD (FORMAT_ID, FIELD_NO, F_MAC, F_KEY, F_MANDATORY, DESCRIPTION) Values ('503', '93', '0', '0', '0', 'Transaction destination');</v>
      </c>
      <c r="M1288" t="str">
        <f t="shared" si="41"/>
        <v>Update UFMT_FIELD SET F_MAC = '0', F_KEY = '0', F_MANDATORY = '0', DESCRIPTION = 'Transaction destination' where FORMAT_ID = '503' AND FIELD_NO = '93';</v>
      </c>
    </row>
    <row r="1289" spans="1:13" x14ac:dyDescent="0.35">
      <c r="A1289" t="s">
        <v>1443</v>
      </c>
      <c r="B1289" t="s">
        <v>38</v>
      </c>
      <c r="C1289" t="s">
        <v>13</v>
      </c>
      <c r="D1289" t="s">
        <v>13</v>
      </c>
      <c r="E1289" t="s">
        <v>13</v>
      </c>
      <c r="F1289" s="2" t="s">
        <v>1540</v>
      </c>
      <c r="G1289" s="2"/>
      <c r="J1289" t="str">
        <f>VLOOKUP(A1289,UFMT_FORMAT!$A:$C,3,FALSE)</f>
        <v>Bankanywhere Epayint Format message 0810 Response OUT</v>
      </c>
      <c r="K1289" s="2" t="s">
        <v>7</v>
      </c>
      <c r="L1289" t="str">
        <f t="shared" si="40"/>
        <v>Insert into UFMT_FIELD (FORMAT_ID, FIELD_NO, F_MAC, F_KEY, F_MANDATORY, DESCRIPTION) Values ('503', '94', '0', '0', '0', 'Transaction originator');</v>
      </c>
      <c r="M1289" t="str">
        <f t="shared" si="41"/>
        <v>Update UFMT_FIELD SET F_MAC = '0', F_KEY = '0', F_MANDATORY = '0', DESCRIPTION = 'Transaction originator' where FORMAT_ID = '503' AND FIELD_NO = '94';</v>
      </c>
    </row>
    <row r="1290" spans="1:13" x14ac:dyDescent="0.35">
      <c r="A1290" t="s">
        <v>1443</v>
      </c>
      <c r="B1290" t="s">
        <v>143</v>
      </c>
      <c r="C1290" t="s">
        <v>13</v>
      </c>
      <c r="D1290" t="s">
        <v>13</v>
      </c>
      <c r="E1290" t="s">
        <v>12</v>
      </c>
      <c r="F1290" s="2" t="s">
        <v>1508</v>
      </c>
      <c r="G1290" s="2"/>
      <c r="J1290" t="str">
        <f>VLOOKUP(A1290,UFMT_FORMAT!$A:$C,3,FALSE)</f>
        <v>Bankanywhere Epayint Format message 0810 Response OUT</v>
      </c>
      <c r="K1290" s="2" t="s">
        <v>7</v>
      </c>
      <c r="L1290" t="str">
        <f t="shared" si="40"/>
        <v>Insert into UFMT_FIELD (FORMAT_ID, FIELD_NO, F_MAC, F_KEY, F_MANDATORY, DESCRIPTION) Values ('503', '123', '0', '0', '1', 'Channel ID');</v>
      </c>
      <c r="M1290" t="str">
        <f t="shared" si="41"/>
        <v>Update UFMT_FIELD SET F_MAC = '0', F_KEY = '0', F_MANDATORY = '1', DESCRIPTION = 'Channel ID' where FORMAT_ID = '503' AND FIELD_NO = '123';</v>
      </c>
    </row>
    <row r="1291" spans="1:13" x14ac:dyDescent="0.35">
      <c r="A1291" t="s">
        <v>1443</v>
      </c>
      <c r="B1291" t="s">
        <v>813</v>
      </c>
      <c r="C1291" t="s">
        <v>13</v>
      </c>
      <c r="D1291" t="s">
        <v>13</v>
      </c>
      <c r="E1291" t="s">
        <v>12</v>
      </c>
      <c r="F1291" s="2" t="s">
        <v>1511</v>
      </c>
      <c r="G1291" s="2"/>
      <c r="J1291" t="str">
        <f>VLOOKUP(A1291,UFMT_FORMAT!$A:$C,3,FALSE)</f>
        <v>Bankanywhere Epayint Format message 0810 Response OUT</v>
      </c>
      <c r="K1291" s="2" t="s">
        <v>7</v>
      </c>
      <c r="L1291" t="str">
        <f t="shared" si="40"/>
        <v>Insert into UFMT_FIELD (FORMAT_ID, FIELD_NO, F_MAC, F_KEY, F_MANDATORY, DESCRIPTION) Values ('503', '126', '0', '0', '1', 'Private field');</v>
      </c>
      <c r="M1291" t="str">
        <f t="shared" si="41"/>
        <v>Update UFMT_FIELD SET F_MAC = '0', F_KEY = '0', F_MANDATORY = '1', DESCRIPTION = 'Private field' where FORMAT_ID = '503' AND FIELD_NO = '126';</v>
      </c>
    </row>
    <row r="1292" spans="1:13" x14ac:dyDescent="0.35">
      <c r="A1292" t="s">
        <v>1445</v>
      </c>
      <c r="B1292" t="s">
        <v>15</v>
      </c>
      <c r="C1292" t="s">
        <v>13</v>
      </c>
      <c r="D1292" t="s">
        <v>12</v>
      </c>
      <c r="E1292" t="s">
        <v>12</v>
      </c>
      <c r="F1292" s="2" t="s">
        <v>1484</v>
      </c>
      <c r="G1292" s="2"/>
      <c r="J1292" t="str">
        <f>VLOOKUP(A1292,UFMT_FORMAT!$A:$C,3,FALSE)</f>
        <v>Bankanywhere Epayint Format message 0200 Request OUT</v>
      </c>
      <c r="K1292" s="2" t="s">
        <v>7</v>
      </c>
      <c r="L1292" t="str">
        <f t="shared" si="40"/>
        <v>Insert into UFMT_FIELD (FORMAT_ID, FIELD_NO, F_MAC, F_KEY, F_MANDATORY, DESCRIPTION) Values ('510', '2', '0', '1', '1', 'PAN');</v>
      </c>
      <c r="M1292" t="str">
        <f t="shared" si="41"/>
        <v>Update UFMT_FIELD SET F_MAC = '0', F_KEY = '1', F_MANDATORY = '1', DESCRIPTION = 'PAN' where FORMAT_ID = '510' AND FIELD_NO = '2';</v>
      </c>
    </row>
    <row r="1293" spans="1:13" x14ac:dyDescent="0.35">
      <c r="A1293" t="s">
        <v>1445</v>
      </c>
      <c r="B1293" t="s">
        <v>17</v>
      </c>
      <c r="C1293" t="s">
        <v>13</v>
      </c>
      <c r="D1293" t="s">
        <v>13</v>
      </c>
      <c r="E1293" t="s">
        <v>12</v>
      </c>
      <c r="F1293" s="2" t="s">
        <v>1485</v>
      </c>
      <c r="G1293" s="2"/>
      <c r="J1293" t="str">
        <f>VLOOKUP(A1293,UFMT_FORMAT!$A:$C,3,FALSE)</f>
        <v>Bankanywhere Epayint Format message 0200 Request OUT</v>
      </c>
      <c r="K1293" s="2" t="s">
        <v>7</v>
      </c>
      <c r="L1293" t="str">
        <f t="shared" si="40"/>
        <v>Insert into UFMT_FIELD (FORMAT_ID, FIELD_NO, F_MAC, F_KEY, F_MANDATORY, DESCRIPTION) Values ('510', '3', '0', '0', '1', 'Processing Code');</v>
      </c>
      <c r="M1293" t="str">
        <f t="shared" si="41"/>
        <v>Update UFMT_FIELD SET F_MAC = '0', F_KEY = '0', F_MANDATORY = '1', DESCRIPTION = 'Processing Code' where FORMAT_ID = '510' AND FIELD_NO = '3';</v>
      </c>
    </row>
    <row r="1294" spans="1:13" x14ac:dyDescent="0.35">
      <c r="A1294" t="s">
        <v>1445</v>
      </c>
      <c r="B1294" t="s">
        <v>20</v>
      </c>
      <c r="C1294" t="s">
        <v>13</v>
      </c>
      <c r="D1294" t="s">
        <v>13</v>
      </c>
      <c r="E1294" t="s">
        <v>12</v>
      </c>
      <c r="F1294" s="2" t="s">
        <v>1486</v>
      </c>
      <c r="G1294" s="2"/>
      <c r="J1294" t="str">
        <f>VLOOKUP(A1294,UFMT_FORMAT!$A:$C,3,FALSE)</f>
        <v>Bankanywhere Epayint Format message 0200 Request OUT</v>
      </c>
      <c r="K1294" s="2" t="s">
        <v>7</v>
      </c>
      <c r="L1294" t="str">
        <f t="shared" si="40"/>
        <v>Insert into UFMT_FIELD (FORMAT_ID, FIELD_NO, F_MAC, F_KEY, F_MANDATORY, DESCRIPTION) Values ('510', '4', '0', '0', '1', 'Request Amount');</v>
      </c>
      <c r="M1294" t="str">
        <f t="shared" si="41"/>
        <v>Update UFMT_FIELD SET F_MAC = '0', F_KEY = '0', F_MANDATORY = '1', DESCRIPTION = 'Request Amount' where FORMAT_ID = '510' AND FIELD_NO = '4';</v>
      </c>
    </row>
    <row r="1295" spans="1:13" x14ac:dyDescent="0.35">
      <c r="A1295" t="s">
        <v>1445</v>
      </c>
      <c r="B1295" t="s">
        <v>29</v>
      </c>
      <c r="C1295" t="s">
        <v>13</v>
      </c>
      <c r="D1295" t="s">
        <v>13</v>
      </c>
      <c r="E1295" t="s">
        <v>12</v>
      </c>
      <c r="F1295" s="2" t="s">
        <v>1544</v>
      </c>
      <c r="G1295" s="2"/>
      <c r="J1295" t="str">
        <f>VLOOKUP(A1295,UFMT_FORMAT!$A:$C,3,FALSE)</f>
        <v>Bankanywhere Epayint Format message 0200 Request OUT</v>
      </c>
      <c r="K1295" s="2" t="s">
        <v>7</v>
      </c>
      <c r="L1295" t="str">
        <f t="shared" si="40"/>
        <v>Insert into UFMT_FIELD (FORMAT_ID, FIELD_NO, F_MAC, F_KEY, F_MANDATORY, DESCRIPTION) Values ('510', '7', '0', '0', '1', 'Transaction Date Time');</v>
      </c>
      <c r="M1295" t="str">
        <f t="shared" si="41"/>
        <v>Update UFMT_FIELD SET F_MAC = '0', F_KEY = '0', F_MANDATORY = '1', DESCRIPTION = 'Transaction Date Time' where FORMAT_ID = '510' AND FIELD_NO = '7';</v>
      </c>
    </row>
    <row r="1296" spans="1:13" x14ac:dyDescent="0.35">
      <c r="A1296" t="s">
        <v>1445</v>
      </c>
      <c r="B1296" t="s">
        <v>40</v>
      </c>
      <c r="C1296" t="s">
        <v>13</v>
      </c>
      <c r="D1296" t="s">
        <v>12</v>
      </c>
      <c r="E1296" t="s">
        <v>12</v>
      </c>
      <c r="F1296" s="2" t="s">
        <v>1489</v>
      </c>
      <c r="G1296" s="2"/>
      <c r="J1296" t="str">
        <f>VLOOKUP(A1296,UFMT_FORMAT!$A:$C,3,FALSE)</f>
        <v>Bankanywhere Epayint Format message 0200 Request OUT</v>
      </c>
      <c r="K1296" s="2" t="s">
        <v>7</v>
      </c>
      <c r="L1296" t="str">
        <f t="shared" si="40"/>
        <v>Insert into UFMT_FIELD (FORMAT_ID, FIELD_NO, F_MAC, F_KEY, F_MANDATORY, DESCRIPTION) Values ('510', '11', '0', '1', '1', 'System Trace Audit Number');</v>
      </c>
      <c r="M1296" t="str">
        <f t="shared" si="41"/>
        <v>Update UFMT_FIELD SET F_MAC = '0', F_KEY = '1', F_MANDATORY = '1', DESCRIPTION = 'System Trace Audit Number' where FORMAT_ID = '510' AND FIELD_NO = '11';</v>
      </c>
    </row>
    <row r="1297" spans="1:13" x14ac:dyDescent="0.35">
      <c r="A1297" t="s">
        <v>1445</v>
      </c>
      <c r="B1297" t="s">
        <v>42</v>
      </c>
      <c r="C1297" t="s">
        <v>13</v>
      </c>
      <c r="D1297" t="s">
        <v>12</v>
      </c>
      <c r="E1297" t="s">
        <v>12</v>
      </c>
      <c r="F1297" s="2" t="s">
        <v>1545</v>
      </c>
      <c r="G1297" s="2"/>
      <c r="J1297" t="str">
        <f>VLOOKUP(A1297,UFMT_FORMAT!$A:$C,3,FALSE)</f>
        <v>Bankanywhere Epayint Format message 0200 Request OUT</v>
      </c>
      <c r="K1297" s="2" t="s">
        <v>7</v>
      </c>
      <c r="L1297" t="str">
        <f t="shared" si="40"/>
        <v>Insert into UFMT_FIELD (FORMAT_ID, FIELD_NO, F_MAC, F_KEY, F_MANDATORY, DESCRIPTION) Values ('510', '12', '0', '1', '1', 'Time , local transaction');</v>
      </c>
      <c r="M1297" t="str">
        <f t="shared" si="41"/>
        <v>Update UFMT_FIELD SET F_MAC = '0', F_KEY = '1', F_MANDATORY = '1', DESCRIPTION = 'Time , local transaction' where FORMAT_ID = '510' AND FIELD_NO = '12';</v>
      </c>
    </row>
    <row r="1298" spans="1:13" x14ac:dyDescent="0.35">
      <c r="A1298" t="s">
        <v>1445</v>
      </c>
      <c r="B1298" t="s">
        <v>44</v>
      </c>
      <c r="C1298" t="s">
        <v>13</v>
      </c>
      <c r="D1298" t="s">
        <v>12</v>
      </c>
      <c r="E1298" t="s">
        <v>12</v>
      </c>
      <c r="F1298" s="2" t="s">
        <v>1546</v>
      </c>
      <c r="G1298" s="2"/>
      <c r="J1298" t="str">
        <f>VLOOKUP(A1298,UFMT_FORMAT!$A:$C,3,FALSE)</f>
        <v>Bankanywhere Epayint Format message 0200 Request OUT</v>
      </c>
      <c r="K1298" s="2" t="s">
        <v>7</v>
      </c>
      <c r="L1298" t="str">
        <f t="shared" si="40"/>
        <v>Insert into UFMT_FIELD (FORMAT_ID, FIELD_NO, F_MAC, F_KEY, F_MANDATORY, DESCRIPTION) Values ('510', '13', '0', '1', '1', 'Date , local transaction');</v>
      </c>
      <c r="M1298" t="str">
        <f t="shared" si="41"/>
        <v>Update UFMT_FIELD SET F_MAC = '0', F_KEY = '1', F_MANDATORY = '1', DESCRIPTION = 'Date , local transaction' where FORMAT_ID = '510' AND FIELD_NO = '13';</v>
      </c>
    </row>
    <row r="1299" spans="1:13" x14ac:dyDescent="0.35">
      <c r="A1299" t="s">
        <v>1445</v>
      </c>
      <c r="B1299" t="s">
        <v>56</v>
      </c>
      <c r="C1299" t="s">
        <v>13</v>
      </c>
      <c r="D1299" t="s">
        <v>13</v>
      </c>
      <c r="E1299" t="s">
        <v>12</v>
      </c>
      <c r="F1299" s="2" t="s">
        <v>1548</v>
      </c>
      <c r="G1299" s="2"/>
      <c r="J1299" t="str">
        <f>VLOOKUP(A1299,UFMT_FORMAT!$A:$C,3,FALSE)</f>
        <v>Bankanywhere Epayint Format message 0200 Request OUT</v>
      </c>
      <c r="K1299" s="2" t="s">
        <v>7</v>
      </c>
      <c r="L1299" t="str">
        <f t="shared" si="40"/>
        <v>Insert into UFMT_FIELD (FORMAT_ID, FIELD_NO, F_MAC, F_KEY, F_MANDATORY, DESCRIPTION) Values ('510', '17', '0', '0', '1', 'Date, Capture');</v>
      </c>
      <c r="M1299" t="str">
        <f t="shared" si="41"/>
        <v>Update UFMT_FIELD SET F_MAC = '0', F_KEY = '0', F_MANDATORY = '1', DESCRIPTION = 'Date, Capture' where FORMAT_ID = '510' AND FIELD_NO = '17';</v>
      </c>
    </row>
    <row r="1300" spans="1:13" x14ac:dyDescent="0.35">
      <c r="A1300" t="s">
        <v>1445</v>
      </c>
      <c r="B1300" t="s">
        <v>98</v>
      </c>
      <c r="C1300" t="s">
        <v>13</v>
      </c>
      <c r="D1300" t="s">
        <v>13</v>
      </c>
      <c r="E1300" t="s">
        <v>12</v>
      </c>
      <c r="F1300" s="2" t="s">
        <v>1492</v>
      </c>
      <c r="G1300" s="2"/>
      <c r="J1300" t="str">
        <f>VLOOKUP(A1300,UFMT_FORMAT!$A:$C,3,FALSE)</f>
        <v>Bankanywhere Epayint Format message 0200 Request OUT</v>
      </c>
      <c r="K1300" s="2" t="s">
        <v>7</v>
      </c>
      <c r="L1300" t="str">
        <f t="shared" si="40"/>
        <v>Insert into UFMT_FIELD (FORMAT_ID, FIELD_NO, F_MAC, F_KEY, F_MANDATORY, DESCRIPTION) Values ('510', '32', '0', '0', '1', 'Acquirer institution ID');</v>
      </c>
      <c r="M1300" t="str">
        <f t="shared" si="41"/>
        <v>Update UFMT_FIELD SET F_MAC = '0', F_KEY = '0', F_MANDATORY = '1', DESCRIPTION = 'Acquirer institution ID' where FORMAT_ID = '510' AND FIELD_NO = '32';</v>
      </c>
    </row>
    <row r="1301" spans="1:13" x14ac:dyDescent="0.35">
      <c r="A1301" t="s">
        <v>1445</v>
      </c>
      <c r="B1301" t="s">
        <v>99</v>
      </c>
      <c r="C1301" t="s">
        <v>13</v>
      </c>
      <c r="D1301" t="s">
        <v>13</v>
      </c>
      <c r="E1301" t="s">
        <v>13</v>
      </c>
      <c r="F1301" s="2" t="s">
        <v>1495</v>
      </c>
      <c r="G1301" s="2"/>
      <c r="J1301" t="str">
        <f>VLOOKUP(A1301,UFMT_FORMAT!$A:$C,3,FALSE)</f>
        <v>Bankanywhere Epayint Format message 0200 Request OUT</v>
      </c>
      <c r="K1301" s="2" t="s">
        <v>7</v>
      </c>
      <c r="L1301" t="str">
        <f t="shared" si="40"/>
        <v>Insert into UFMT_FIELD (FORMAT_ID, FIELD_NO, F_MAC, F_KEY, F_MANDATORY, DESCRIPTION) Values ('510', '37', '0', '0', '0', 'Retrival reference number');</v>
      </c>
      <c r="M1301" t="str">
        <f t="shared" si="41"/>
        <v>Update UFMT_FIELD SET F_MAC = '0', F_KEY = '0', F_MANDATORY = '0', DESCRIPTION = 'Retrival reference number' where FORMAT_ID = '510' AND FIELD_NO = '37';</v>
      </c>
    </row>
    <row r="1302" spans="1:13" x14ac:dyDescent="0.35">
      <c r="A1302" t="s">
        <v>1445</v>
      </c>
      <c r="B1302" t="s">
        <v>119</v>
      </c>
      <c r="C1302" t="s">
        <v>13</v>
      </c>
      <c r="D1302" t="s">
        <v>13</v>
      </c>
      <c r="E1302" t="s">
        <v>12</v>
      </c>
      <c r="F1302" s="2" t="s">
        <v>1498</v>
      </c>
      <c r="G1302" s="2"/>
      <c r="J1302" t="str">
        <f>VLOOKUP(A1302,UFMT_FORMAT!$A:$C,3,FALSE)</f>
        <v>Bankanywhere Epayint Format message 0200 Request OUT</v>
      </c>
      <c r="K1302" s="2" t="s">
        <v>7</v>
      </c>
      <c r="L1302" t="str">
        <f t="shared" si="40"/>
        <v>Insert into UFMT_FIELD (FORMAT_ID, FIELD_NO, F_MAC, F_KEY, F_MANDATORY, DESCRIPTION) Values ('510', '41', '0', '0', '1', 'Card acceptor treminal ID');</v>
      </c>
      <c r="M1302" t="str">
        <f t="shared" si="41"/>
        <v>Update UFMT_FIELD SET F_MAC = '0', F_KEY = '0', F_MANDATORY = '1', DESCRIPTION = 'Card acceptor treminal ID' where FORMAT_ID = '510' AND FIELD_NO = '41';</v>
      </c>
    </row>
    <row r="1303" spans="1:13" x14ac:dyDescent="0.35">
      <c r="A1303" t="s">
        <v>1445</v>
      </c>
      <c r="B1303" t="s">
        <v>122</v>
      </c>
      <c r="C1303" t="s">
        <v>13</v>
      </c>
      <c r="D1303" t="s">
        <v>13</v>
      </c>
      <c r="E1303" t="s">
        <v>12</v>
      </c>
      <c r="F1303" s="2" t="s">
        <v>1499</v>
      </c>
      <c r="G1303" s="2"/>
      <c r="J1303" t="str">
        <f>VLOOKUP(A1303,UFMT_FORMAT!$A:$C,3,FALSE)</f>
        <v>Bankanywhere Epayint Format message 0200 Request OUT</v>
      </c>
      <c r="K1303" s="2" t="s">
        <v>7</v>
      </c>
      <c r="L1303" t="str">
        <f t="shared" si="40"/>
        <v>Insert into UFMT_FIELD (FORMAT_ID, FIELD_NO, F_MAC, F_KEY, F_MANDATORY, DESCRIPTION) Values ('510', '42', '0', '0', '1', 'Card acceptor ID');</v>
      </c>
      <c r="M1303" t="str">
        <f t="shared" si="41"/>
        <v>Update UFMT_FIELD SET F_MAC = '0', F_KEY = '0', F_MANDATORY = '1', DESCRIPTION = 'Card acceptor ID' where FORMAT_ID = '510' AND FIELD_NO = '42';</v>
      </c>
    </row>
    <row r="1304" spans="1:13" x14ac:dyDescent="0.35">
      <c r="A1304" t="s">
        <v>1445</v>
      </c>
      <c r="B1304" t="s">
        <v>125</v>
      </c>
      <c r="C1304" t="s">
        <v>13</v>
      </c>
      <c r="D1304" t="s">
        <v>13</v>
      </c>
      <c r="E1304" t="s">
        <v>13</v>
      </c>
      <c r="F1304" s="2" t="s">
        <v>1500</v>
      </c>
      <c r="G1304" s="2"/>
      <c r="J1304" t="str">
        <f>VLOOKUP(A1304,UFMT_FORMAT!$A:$C,3,FALSE)</f>
        <v>Bankanywhere Epayint Format message 0200 Request OUT</v>
      </c>
      <c r="K1304" s="2" t="s">
        <v>7</v>
      </c>
      <c r="L1304" t="str">
        <f t="shared" si="40"/>
        <v>Insert into UFMT_FIELD (FORMAT_ID, FIELD_NO, F_MAC, F_KEY, F_MANDATORY, DESCRIPTION) Values ('510', '43', '0', '0', '0', 'Card acceptor name/location');</v>
      </c>
      <c r="M1304" t="str">
        <f t="shared" si="41"/>
        <v>Update UFMT_FIELD SET F_MAC = '0', F_KEY = '0', F_MANDATORY = '0', DESCRIPTION = 'Card acceptor name/location' where FORMAT_ID = '510' AND FIELD_NO = '43';</v>
      </c>
    </row>
    <row r="1305" spans="1:13" x14ac:dyDescent="0.35">
      <c r="A1305" t="s">
        <v>1445</v>
      </c>
      <c r="B1305" t="s">
        <v>138</v>
      </c>
      <c r="C1305" t="s">
        <v>13</v>
      </c>
      <c r="D1305" t="s">
        <v>13</v>
      </c>
      <c r="E1305" t="s">
        <v>12</v>
      </c>
      <c r="F1305" s="2" t="s">
        <v>1503</v>
      </c>
      <c r="G1305" s="2"/>
      <c r="J1305" t="str">
        <f>VLOOKUP(A1305,UFMT_FORMAT!$A:$C,3,FALSE)</f>
        <v>Bankanywhere Epayint Format message 0200 Request OUT</v>
      </c>
      <c r="K1305" s="2" t="s">
        <v>7</v>
      </c>
      <c r="L1305" t="str">
        <f t="shared" si="40"/>
        <v>Insert into UFMT_FIELD (FORMAT_ID, FIELD_NO, F_MAC, F_KEY, F_MANDATORY, DESCRIPTION) Values ('510', '49', '0', '0', '1', 'Currency code, transaction');</v>
      </c>
      <c r="M1305" t="str">
        <f t="shared" si="41"/>
        <v>Update UFMT_FIELD SET F_MAC = '0', F_KEY = '0', F_MANDATORY = '1', DESCRIPTION = 'Currency code, transaction' where FORMAT_ID = '510' AND FIELD_NO = '49';</v>
      </c>
    </row>
    <row r="1306" spans="1:13" x14ac:dyDescent="0.35">
      <c r="A1306" t="s">
        <v>1445</v>
      </c>
      <c r="B1306" t="s">
        <v>169</v>
      </c>
      <c r="C1306" t="s">
        <v>13</v>
      </c>
      <c r="D1306" t="s">
        <v>13</v>
      </c>
      <c r="E1306" t="s">
        <v>12</v>
      </c>
      <c r="F1306" s="2" t="s">
        <v>1587</v>
      </c>
      <c r="G1306" s="2"/>
      <c r="J1306" t="str">
        <f>VLOOKUP(A1306,UFMT_FORMAT!$A:$C,3,FALSE)</f>
        <v>Bankanywhere Epayint Format message 0200 Request OUT</v>
      </c>
      <c r="K1306" s="2" t="s">
        <v>7</v>
      </c>
      <c r="L1306" t="str">
        <f t="shared" si="40"/>
        <v>Insert into UFMT_FIELD (FORMAT_ID, FIELD_NO, F_MAC, F_KEY, F_MANDATORY, DESCRIPTION) Values ('510', '63', '0', '0', '1', 'Private Data');</v>
      </c>
      <c r="M1306" t="str">
        <f t="shared" si="41"/>
        <v>Update UFMT_FIELD SET F_MAC = '0', F_KEY = '0', F_MANDATORY = '1', DESCRIPTION = 'Private Data' where FORMAT_ID = '510' AND FIELD_NO = '63';</v>
      </c>
    </row>
    <row r="1307" spans="1:13" x14ac:dyDescent="0.35">
      <c r="A1307" t="s">
        <v>1445</v>
      </c>
      <c r="B1307" t="s">
        <v>270</v>
      </c>
      <c r="C1307" t="s">
        <v>13</v>
      </c>
      <c r="D1307" t="s">
        <v>13</v>
      </c>
      <c r="E1307" t="s">
        <v>13</v>
      </c>
      <c r="F1307" s="2" t="s">
        <v>1506</v>
      </c>
      <c r="G1307" s="2"/>
      <c r="J1307" t="str">
        <f>VLOOKUP(A1307,UFMT_FORMAT!$A:$C,3,FALSE)</f>
        <v>Bankanywhere Epayint Format message 0200 Request OUT</v>
      </c>
      <c r="K1307" s="2" t="s">
        <v>7</v>
      </c>
      <c r="L1307" t="str">
        <f t="shared" si="40"/>
        <v>Insert into UFMT_FIELD (FORMAT_ID, FIELD_NO, F_MAC, F_KEY, F_MANDATORY, DESCRIPTION) Values ('510', '102', '0', '0', '0', 'Account identification 1');</v>
      </c>
      <c r="M1307" t="str">
        <f t="shared" si="41"/>
        <v>Update UFMT_FIELD SET F_MAC = '0', F_KEY = '0', F_MANDATORY = '0', DESCRIPTION = 'Account identification 1' where FORMAT_ID = '510' AND FIELD_NO = '102';</v>
      </c>
    </row>
    <row r="1308" spans="1:13" x14ac:dyDescent="0.35">
      <c r="A1308" t="s">
        <v>1447</v>
      </c>
      <c r="B1308" t="s">
        <v>15</v>
      </c>
      <c r="C1308" t="s">
        <v>13</v>
      </c>
      <c r="D1308" t="s">
        <v>12</v>
      </c>
      <c r="E1308" t="s">
        <v>12</v>
      </c>
      <c r="F1308" s="2" t="s">
        <v>1484</v>
      </c>
      <c r="G1308" s="2"/>
      <c r="J1308" t="str">
        <f>VLOOKUP(A1308,UFMT_FORMAT!$A:$C,3,FALSE)</f>
        <v>Bankanywhere Epayint Format message 0210 Response IN</v>
      </c>
      <c r="K1308" s="2" t="s">
        <v>7</v>
      </c>
      <c r="L1308" t="str">
        <f t="shared" si="40"/>
        <v>Insert into UFMT_FIELD (FORMAT_ID, FIELD_NO, F_MAC, F_KEY, F_MANDATORY, DESCRIPTION) Values ('511', '2', '0', '1', '1', 'PAN');</v>
      </c>
      <c r="M1308" t="str">
        <f t="shared" si="41"/>
        <v>Update UFMT_FIELD SET F_MAC = '0', F_KEY = '1', F_MANDATORY = '1', DESCRIPTION = 'PAN' where FORMAT_ID = '511' AND FIELD_NO = '2';</v>
      </c>
    </row>
    <row r="1309" spans="1:13" x14ac:dyDescent="0.35">
      <c r="A1309" t="s">
        <v>1447</v>
      </c>
      <c r="B1309" t="s">
        <v>17</v>
      </c>
      <c r="C1309" t="s">
        <v>13</v>
      </c>
      <c r="D1309" t="s">
        <v>13</v>
      </c>
      <c r="E1309" t="s">
        <v>12</v>
      </c>
      <c r="F1309" s="2" t="s">
        <v>1485</v>
      </c>
      <c r="G1309" s="2"/>
      <c r="J1309" t="str">
        <f>VLOOKUP(A1309,UFMT_FORMAT!$A:$C,3,FALSE)</f>
        <v>Bankanywhere Epayint Format message 0210 Response IN</v>
      </c>
      <c r="K1309" s="2" t="s">
        <v>7</v>
      </c>
      <c r="L1309" t="str">
        <f t="shared" si="40"/>
        <v>Insert into UFMT_FIELD (FORMAT_ID, FIELD_NO, F_MAC, F_KEY, F_MANDATORY, DESCRIPTION) Values ('511', '3', '0', '0', '1', 'Processing Code');</v>
      </c>
      <c r="M1309" t="str">
        <f t="shared" si="41"/>
        <v>Update UFMT_FIELD SET F_MAC = '0', F_KEY = '0', F_MANDATORY = '1', DESCRIPTION = 'Processing Code' where FORMAT_ID = '511' AND FIELD_NO = '3';</v>
      </c>
    </row>
    <row r="1310" spans="1:13" x14ac:dyDescent="0.35">
      <c r="A1310" t="s">
        <v>1447</v>
      </c>
      <c r="B1310" t="s">
        <v>20</v>
      </c>
      <c r="C1310" t="s">
        <v>13</v>
      </c>
      <c r="D1310" t="s">
        <v>13</v>
      </c>
      <c r="E1310" t="s">
        <v>13</v>
      </c>
      <c r="F1310" s="2" t="s">
        <v>1486</v>
      </c>
      <c r="G1310" s="2"/>
      <c r="J1310" t="str">
        <f>VLOOKUP(A1310,UFMT_FORMAT!$A:$C,3,FALSE)</f>
        <v>Bankanywhere Epayint Format message 0210 Response IN</v>
      </c>
      <c r="K1310" s="2" t="s">
        <v>7</v>
      </c>
      <c r="L1310" t="str">
        <f t="shared" si="40"/>
        <v>Insert into UFMT_FIELD (FORMAT_ID, FIELD_NO, F_MAC, F_KEY, F_MANDATORY, DESCRIPTION) Values ('511', '4', '0', '0', '0', 'Request Amount');</v>
      </c>
      <c r="M1310" t="str">
        <f t="shared" si="41"/>
        <v>Update UFMT_FIELD SET F_MAC = '0', F_KEY = '0', F_MANDATORY = '0', DESCRIPTION = 'Request Amount' where FORMAT_ID = '511' AND FIELD_NO = '4';</v>
      </c>
    </row>
    <row r="1311" spans="1:13" x14ac:dyDescent="0.35">
      <c r="A1311" t="s">
        <v>1447</v>
      </c>
      <c r="B1311" t="s">
        <v>29</v>
      </c>
      <c r="C1311" t="s">
        <v>13</v>
      </c>
      <c r="D1311" t="s">
        <v>13</v>
      </c>
      <c r="E1311" t="s">
        <v>12</v>
      </c>
      <c r="F1311" s="2" t="s">
        <v>1544</v>
      </c>
      <c r="G1311" s="2"/>
      <c r="J1311" t="str">
        <f>VLOOKUP(A1311,UFMT_FORMAT!$A:$C,3,FALSE)</f>
        <v>Bankanywhere Epayint Format message 0210 Response IN</v>
      </c>
      <c r="K1311" s="2" t="s">
        <v>7</v>
      </c>
      <c r="L1311" t="str">
        <f t="shared" si="40"/>
        <v>Insert into UFMT_FIELD (FORMAT_ID, FIELD_NO, F_MAC, F_KEY, F_MANDATORY, DESCRIPTION) Values ('511', '7', '0', '0', '1', 'Transaction Date Time');</v>
      </c>
      <c r="M1311" t="str">
        <f t="shared" si="41"/>
        <v>Update UFMT_FIELD SET F_MAC = '0', F_KEY = '0', F_MANDATORY = '1', DESCRIPTION = 'Transaction Date Time' where FORMAT_ID = '511' AND FIELD_NO = '7';</v>
      </c>
    </row>
    <row r="1312" spans="1:13" x14ac:dyDescent="0.35">
      <c r="A1312" t="s">
        <v>1447</v>
      </c>
      <c r="B1312" t="s">
        <v>40</v>
      </c>
      <c r="C1312" t="s">
        <v>13</v>
      </c>
      <c r="D1312" t="s">
        <v>12</v>
      </c>
      <c r="E1312" t="s">
        <v>12</v>
      </c>
      <c r="F1312" s="2" t="s">
        <v>1489</v>
      </c>
      <c r="G1312" s="2"/>
      <c r="J1312" t="str">
        <f>VLOOKUP(A1312,UFMT_FORMAT!$A:$C,3,FALSE)</f>
        <v>Bankanywhere Epayint Format message 0210 Response IN</v>
      </c>
      <c r="K1312" s="2" t="s">
        <v>7</v>
      </c>
      <c r="L1312" t="str">
        <f t="shared" si="40"/>
        <v>Insert into UFMT_FIELD (FORMAT_ID, FIELD_NO, F_MAC, F_KEY, F_MANDATORY, DESCRIPTION) Values ('511', '11', '0', '1', '1', 'System Trace Audit Number');</v>
      </c>
      <c r="M1312" t="str">
        <f t="shared" si="41"/>
        <v>Update UFMT_FIELD SET F_MAC = '0', F_KEY = '1', F_MANDATORY = '1', DESCRIPTION = 'System Trace Audit Number' where FORMAT_ID = '511' AND FIELD_NO = '11';</v>
      </c>
    </row>
    <row r="1313" spans="1:13" x14ac:dyDescent="0.35">
      <c r="A1313" t="s">
        <v>1447</v>
      </c>
      <c r="B1313" t="s">
        <v>42</v>
      </c>
      <c r="C1313" t="s">
        <v>13</v>
      </c>
      <c r="D1313" t="s">
        <v>12</v>
      </c>
      <c r="E1313" t="s">
        <v>12</v>
      </c>
      <c r="F1313" s="2" t="s">
        <v>1545</v>
      </c>
      <c r="G1313" s="2"/>
      <c r="I1313" s="2"/>
      <c r="J1313" t="str">
        <f>VLOOKUP(A1313,UFMT_FORMAT!$A:$C,3,FALSE)</f>
        <v>Bankanywhere Epayint Format message 0210 Response IN</v>
      </c>
      <c r="K1313" s="2" t="s">
        <v>7</v>
      </c>
      <c r="L1313" t="str">
        <f t="shared" si="40"/>
        <v>Insert into UFMT_FIELD (FORMAT_ID, FIELD_NO, F_MAC, F_KEY, F_MANDATORY, DESCRIPTION) Values ('511', '12', '0', '1', '1', 'Time , local transaction');</v>
      </c>
      <c r="M1313" t="str">
        <f t="shared" si="41"/>
        <v>Update UFMT_FIELD SET F_MAC = '0', F_KEY = '1', F_MANDATORY = '1', DESCRIPTION = 'Time , local transaction' where FORMAT_ID = '511' AND FIELD_NO = '12';</v>
      </c>
    </row>
    <row r="1314" spans="1:13" x14ac:dyDescent="0.35">
      <c r="A1314" t="s">
        <v>1447</v>
      </c>
      <c r="B1314" t="s">
        <v>44</v>
      </c>
      <c r="C1314" t="s">
        <v>13</v>
      </c>
      <c r="D1314" t="s">
        <v>12</v>
      </c>
      <c r="E1314" t="s">
        <v>12</v>
      </c>
      <c r="F1314" s="2" t="s">
        <v>1546</v>
      </c>
      <c r="G1314" s="2"/>
      <c r="J1314" t="str">
        <f>VLOOKUP(A1314,UFMT_FORMAT!$A:$C,3,FALSE)</f>
        <v>Bankanywhere Epayint Format message 0210 Response IN</v>
      </c>
      <c r="K1314" s="2" t="s">
        <v>7</v>
      </c>
      <c r="L1314" t="str">
        <f t="shared" si="40"/>
        <v>Insert into UFMT_FIELD (FORMAT_ID, FIELD_NO, F_MAC, F_KEY, F_MANDATORY, DESCRIPTION) Values ('511', '13', '0', '1', '1', 'Date , local transaction');</v>
      </c>
      <c r="M1314" t="str">
        <f t="shared" si="41"/>
        <v>Update UFMT_FIELD SET F_MAC = '0', F_KEY = '1', F_MANDATORY = '1', DESCRIPTION = 'Date , local transaction' where FORMAT_ID = '511' AND FIELD_NO = '13';</v>
      </c>
    </row>
    <row r="1315" spans="1:13" x14ac:dyDescent="0.35">
      <c r="A1315" t="s">
        <v>1447</v>
      </c>
      <c r="B1315" t="s">
        <v>56</v>
      </c>
      <c r="C1315" t="s">
        <v>13</v>
      </c>
      <c r="D1315" t="s">
        <v>13</v>
      </c>
      <c r="E1315" t="s">
        <v>13</v>
      </c>
      <c r="F1315" s="2" t="s">
        <v>1548</v>
      </c>
      <c r="G1315" s="2"/>
      <c r="J1315" t="str">
        <f>VLOOKUP(A1315,UFMT_FORMAT!$A:$C,3,FALSE)</f>
        <v>Bankanywhere Epayint Format message 0210 Response IN</v>
      </c>
      <c r="K1315" s="2" t="s">
        <v>7</v>
      </c>
      <c r="L1315" t="str">
        <f t="shared" si="40"/>
        <v>Insert into UFMT_FIELD (FORMAT_ID, FIELD_NO, F_MAC, F_KEY, F_MANDATORY, DESCRIPTION) Values ('511', '17', '0', '0', '0', 'Date, Capture');</v>
      </c>
      <c r="M1315" t="str">
        <f t="shared" si="41"/>
        <v>Update UFMT_FIELD SET F_MAC = '0', F_KEY = '0', F_MANDATORY = '0', DESCRIPTION = 'Date, Capture' where FORMAT_ID = '511' AND FIELD_NO = '17';</v>
      </c>
    </row>
    <row r="1316" spans="1:13" x14ac:dyDescent="0.35">
      <c r="A1316" t="s">
        <v>1447</v>
      </c>
      <c r="B1316" t="s">
        <v>98</v>
      </c>
      <c r="C1316" t="s">
        <v>13</v>
      </c>
      <c r="D1316" t="s">
        <v>13</v>
      </c>
      <c r="E1316" t="s">
        <v>13</v>
      </c>
      <c r="F1316" s="2" t="s">
        <v>1492</v>
      </c>
      <c r="G1316" s="2"/>
      <c r="J1316" t="str">
        <f>VLOOKUP(A1316,UFMT_FORMAT!$A:$C,3,FALSE)</f>
        <v>Bankanywhere Epayint Format message 0210 Response IN</v>
      </c>
      <c r="K1316" s="2" t="s">
        <v>7</v>
      </c>
      <c r="L1316" t="str">
        <f t="shared" si="40"/>
        <v>Insert into UFMT_FIELD (FORMAT_ID, FIELD_NO, F_MAC, F_KEY, F_MANDATORY, DESCRIPTION) Values ('511', '32', '0', '0', '0', 'Acquirer institution ID');</v>
      </c>
      <c r="M1316" t="str">
        <f t="shared" si="41"/>
        <v>Update UFMT_FIELD SET F_MAC = '0', F_KEY = '0', F_MANDATORY = '0', DESCRIPTION = 'Acquirer institution ID' where FORMAT_ID = '511' AND FIELD_NO = '32';</v>
      </c>
    </row>
    <row r="1317" spans="1:13" x14ac:dyDescent="0.35">
      <c r="A1317" t="s">
        <v>1447</v>
      </c>
      <c r="B1317" t="s">
        <v>99</v>
      </c>
      <c r="C1317" t="s">
        <v>13</v>
      </c>
      <c r="D1317" t="s">
        <v>13</v>
      </c>
      <c r="E1317" t="s">
        <v>13</v>
      </c>
      <c r="F1317" s="2" t="s">
        <v>1495</v>
      </c>
      <c r="G1317" s="2"/>
      <c r="J1317" t="str">
        <f>VLOOKUP(A1317,UFMT_FORMAT!$A:$C,3,FALSE)</f>
        <v>Bankanywhere Epayint Format message 0210 Response IN</v>
      </c>
      <c r="K1317" s="2" t="s">
        <v>7</v>
      </c>
      <c r="L1317" t="str">
        <f t="shared" si="40"/>
        <v>Insert into UFMT_FIELD (FORMAT_ID, FIELD_NO, F_MAC, F_KEY, F_MANDATORY, DESCRIPTION) Values ('511', '37', '0', '0', '0', 'Retrival reference number');</v>
      </c>
      <c r="M1317" t="str">
        <f t="shared" si="41"/>
        <v>Update UFMT_FIELD SET F_MAC = '0', F_KEY = '0', F_MANDATORY = '0', DESCRIPTION = 'Retrival reference number' where FORMAT_ID = '511' AND FIELD_NO = '37';</v>
      </c>
    </row>
    <row r="1318" spans="1:13" x14ac:dyDescent="0.35">
      <c r="A1318" t="s">
        <v>1447</v>
      </c>
      <c r="B1318" t="s">
        <v>113</v>
      </c>
      <c r="C1318" t="s">
        <v>13</v>
      </c>
      <c r="D1318" t="s">
        <v>13</v>
      </c>
      <c r="E1318" t="s">
        <v>13</v>
      </c>
      <c r="F1318" s="2" t="s">
        <v>1554</v>
      </c>
      <c r="G1318" s="2"/>
      <c r="J1318" t="str">
        <f>VLOOKUP(A1318,UFMT_FORMAT!$A:$C,3,FALSE)</f>
        <v>Bankanywhere Epayint Format message 0210 Response IN</v>
      </c>
      <c r="K1318" s="2" t="s">
        <v>7</v>
      </c>
      <c r="L1318" t="str">
        <f t="shared" si="40"/>
        <v>Insert into UFMT_FIELD (FORMAT_ID, FIELD_NO, F_MAC, F_KEY, F_MANDATORY, DESCRIPTION) Values ('511', '38', '0', '0', '0', 'Response Code');</v>
      </c>
      <c r="M1318" t="str">
        <f t="shared" si="41"/>
        <v>Update UFMT_FIELD SET F_MAC = '0', F_KEY = '0', F_MANDATORY = '0', DESCRIPTION = 'Response Code' where FORMAT_ID = '511' AND FIELD_NO = '38';</v>
      </c>
    </row>
    <row r="1319" spans="1:13" x14ac:dyDescent="0.35">
      <c r="A1319" t="s">
        <v>1447</v>
      </c>
      <c r="B1319" t="s">
        <v>102</v>
      </c>
      <c r="C1319" t="s">
        <v>13</v>
      </c>
      <c r="D1319" t="s">
        <v>13</v>
      </c>
      <c r="E1319" t="s">
        <v>12</v>
      </c>
      <c r="F1319" s="2" t="s">
        <v>1495</v>
      </c>
      <c r="G1319" s="2"/>
      <c r="J1319" t="str">
        <f>VLOOKUP(A1319,UFMT_FORMAT!$A:$C,3,FALSE)</f>
        <v>Bankanywhere Epayint Format message 0210 Response IN</v>
      </c>
      <c r="K1319" s="2" t="s">
        <v>7</v>
      </c>
      <c r="L1319" t="str">
        <f t="shared" si="40"/>
        <v>Insert into UFMT_FIELD (FORMAT_ID, FIELD_NO, F_MAC, F_KEY, F_MANDATORY, DESCRIPTION) Values ('511', '39', '0', '0', '1', 'Retrival reference number');</v>
      </c>
      <c r="M1319" t="str">
        <f t="shared" si="41"/>
        <v>Update UFMT_FIELD SET F_MAC = '0', F_KEY = '0', F_MANDATORY = '1', DESCRIPTION = 'Retrival reference number' where FORMAT_ID = '511' AND FIELD_NO = '39';</v>
      </c>
    </row>
    <row r="1320" spans="1:13" x14ac:dyDescent="0.35">
      <c r="A1320" t="s">
        <v>1447</v>
      </c>
      <c r="B1320" t="s">
        <v>119</v>
      </c>
      <c r="C1320" t="s">
        <v>13</v>
      </c>
      <c r="D1320" t="s">
        <v>13</v>
      </c>
      <c r="E1320" t="s">
        <v>12</v>
      </c>
      <c r="F1320" s="2" t="s">
        <v>1498</v>
      </c>
      <c r="G1320" s="2"/>
      <c r="J1320" t="str">
        <f>VLOOKUP(A1320,UFMT_FORMAT!$A:$C,3,FALSE)</f>
        <v>Bankanywhere Epayint Format message 0210 Response IN</v>
      </c>
      <c r="K1320" s="2" t="s">
        <v>7</v>
      </c>
      <c r="L1320" t="str">
        <f t="shared" si="40"/>
        <v>Insert into UFMT_FIELD (FORMAT_ID, FIELD_NO, F_MAC, F_KEY, F_MANDATORY, DESCRIPTION) Values ('511', '41', '0', '0', '1', 'Card acceptor treminal ID');</v>
      </c>
      <c r="M1320" t="str">
        <f t="shared" si="41"/>
        <v>Update UFMT_FIELD SET F_MAC = '0', F_KEY = '0', F_MANDATORY = '1', DESCRIPTION = 'Card acceptor treminal ID' where FORMAT_ID = '511' AND FIELD_NO = '41';</v>
      </c>
    </row>
    <row r="1321" spans="1:13" x14ac:dyDescent="0.35">
      <c r="A1321" t="s">
        <v>1447</v>
      </c>
      <c r="B1321" t="s">
        <v>122</v>
      </c>
      <c r="C1321" t="s">
        <v>13</v>
      </c>
      <c r="D1321" t="s">
        <v>13</v>
      </c>
      <c r="E1321" t="s">
        <v>13</v>
      </c>
      <c r="F1321" s="2" t="s">
        <v>1499</v>
      </c>
      <c r="G1321" s="2"/>
      <c r="J1321" t="str">
        <f>VLOOKUP(A1321,UFMT_FORMAT!$A:$C,3,FALSE)</f>
        <v>Bankanywhere Epayint Format message 0210 Response IN</v>
      </c>
      <c r="K1321" s="2" t="s">
        <v>7</v>
      </c>
      <c r="L1321" t="str">
        <f t="shared" si="40"/>
        <v>Insert into UFMT_FIELD (FORMAT_ID, FIELD_NO, F_MAC, F_KEY, F_MANDATORY, DESCRIPTION) Values ('511', '42', '0', '0', '0', 'Card acceptor ID');</v>
      </c>
      <c r="M1321" t="str">
        <f t="shared" si="41"/>
        <v>Update UFMT_FIELD SET F_MAC = '0', F_KEY = '0', F_MANDATORY = '0', DESCRIPTION = 'Card acceptor ID' where FORMAT_ID = '511' AND FIELD_NO = '42';</v>
      </c>
    </row>
    <row r="1322" spans="1:13" x14ac:dyDescent="0.35">
      <c r="A1322" t="s">
        <v>1447</v>
      </c>
      <c r="B1322" t="s">
        <v>125</v>
      </c>
      <c r="C1322" t="s">
        <v>13</v>
      </c>
      <c r="D1322" t="s">
        <v>13</v>
      </c>
      <c r="E1322" t="s">
        <v>13</v>
      </c>
      <c r="F1322" s="2" t="s">
        <v>1500</v>
      </c>
      <c r="G1322" s="2"/>
      <c r="I1322" s="2"/>
      <c r="J1322" t="str">
        <f>VLOOKUP(A1322,UFMT_FORMAT!$A:$C,3,FALSE)</f>
        <v>Bankanywhere Epayint Format message 0210 Response IN</v>
      </c>
      <c r="K1322" s="2" t="s">
        <v>7</v>
      </c>
      <c r="L1322" t="str">
        <f t="shared" si="40"/>
        <v>Insert into UFMT_FIELD (FORMAT_ID, FIELD_NO, F_MAC, F_KEY, F_MANDATORY, DESCRIPTION) Values ('511', '43', '0', '0', '0', 'Card acceptor name/location');</v>
      </c>
      <c r="M1322" t="str">
        <f t="shared" si="41"/>
        <v>Update UFMT_FIELD SET F_MAC = '0', F_KEY = '0', F_MANDATORY = '0', DESCRIPTION = 'Card acceptor name/location' where FORMAT_ID = '511' AND FIELD_NO = '43';</v>
      </c>
    </row>
    <row r="1323" spans="1:13" x14ac:dyDescent="0.35">
      <c r="A1323" t="s">
        <v>1447</v>
      </c>
      <c r="B1323" t="s">
        <v>60</v>
      </c>
      <c r="C1323" t="s">
        <v>13</v>
      </c>
      <c r="D1323" t="s">
        <v>13</v>
      </c>
      <c r="E1323" t="s">
        <v>13</v>
      </c>
      <c r="F1323" s="2" t="s">
        <v>1564</v>
      </c>
      <c r="G1323" s="2"/>
      <c r="I1323" s="2"/>
      <c r="J1323" t="str">
        <f>VLOOKUP(A1323,UFMT_FORMAT!$A:$C,3,FALSE)</f>
        <v>Bankanywhere Epayint Format message 0210 Response IN</v>
      </c>
      <c r="K1323" s="2" t="s">
        <v>7</v>
      </c>
      <c r="L1323" t="str">
        <f t="shared" si="40"/>
        <v>Insert into UFMT_FIELD (FORMAT_ID, FIELD_NO, F_MAC, F_KEY, F_MANDATORY, DESCRIPTION) Values ('511', '44', '0', '0', '0', 'Card acceptor number');</v>
      </c>
      <c r="M1323" t="str">
        <f t="shared" si="41"/>
        <v>Update UFMT_FIELD SET F_MAC = '0', F_KEY = '0', F_MANDATORY = '0', DESCRIPTION = 'Card acceptor number' where FORMAT_ID = '511' AND FIELD_NO = '44';</v>
      </c>
    </row>
    <row r="1324" spans="1:13" x14ac:dyDescent="0.35">
      <c r="A1324" t="s">
        <v>1447</v>
      </c>
      <c r="B1324" t="s">
        <v>136</v>
      </c>
      <c r="C1324" t="s">
        <v>13</v>
      </c>
      <c r="D1324" t="s">
        <v>13</v>
      </c>
      <c r="E1324" t="s">
        <v>13</v>
      </c>
      <c r="F1324" s="2" t="s">
        <v>1588</v>
      </c>
      <c r="G1324" s="2"/>
      <c r="I1324" s="2"/>
      <c r="J1324" t="str">
        <f>VLOOKUP(A1324,UFMT_FORMAT!$A:$C,3,FALSE)</f>
        <v>Bankanywhere Epayint Format message 0210 Response IN</v>
      </c>
      <c r="K1324" s="2" t="s">
        <v>7</v>
      </c>
      <c r="L1324" t="str">
        <f t="shared" si="40"/>
        <v>Insert into UFMT_FIELD (FORMAT_ID, FIELD_NO, F_MAC, F_KEY, F_MANDATORY, DESCRIPTION) Values ('511', '48', '0', '0', '0', 'Additional Data - Private');</v>
      </c>
      <c r="M1324" t="str">
        <f t="shared" si="41"/>
        <v>Update UFMT_FIELD SET F_MAC = '0', F_KEY = '0', F_MANDATORY = '0', DESCRIPTION = 'Additional Data - Private' where FORMAT_ID = '511' AND FIELD_NO = '48';</v>
      </c>
    </row>
    <row r="1325" spans="1:13" x14ac:dyDescent="0.35">
      <c r="A1325" t="s">
        <v>1447</v>
      </c>
      <c r="B1325" t="s">
        <v>138</v>
      </c>
      <c r="C1325" t="s">
        <v>13</v>
      </c>
      <c r="D1325" t="s">
        <v>13</v>
      </c>
      <c r="E1325" t="s">
        <v>13</v>
      </c>
      <c r="F1325" s="2" t="s">
        <v>1503</v>
      </c>
      <c r="G1325" s="2"/>
      <c r="I1325" s="2"/>
      <c r="J1325" t="str">
        <f>VLOOKUP(A1325,UFMT_FORMAT!$A:$C,3,FALSE)</f>
        <v>Bankanywhere Epayint Format message 0210 Response IN</v>
      </c>
      <c r="K1325" s="2" t="s">
        <v>7</v>
      </c>
      <c r="L1325" t="str">
        <f t="shared" si="40"/>
        <v>Insert into UFMT_FIELD (FORMAT_ID, FIELD_NO, F_MAC, F_KEY, F_MANDATORY, DESCRIPTION) Values ('511', '49', '0', '0', '0', 'Currency code, transaction');</v>
      </c>
      <c r="M1325" t="str">
        <f t="shared" si="41"/>
        <v>Update UFMT_FIELD SET F_MAC = '0', F_KEY = '0', F_MANDATORY = '0', DESCRIPTION = 'Currency code, transaction' where FORMAT_ID = '511' AND FIELD_NO = '49';</v>
      </c>
    </row>
    <row r="1326" spans="1:13" x14ac:dyDescent="0.35">
      <c r="A1326" t="s">
        <v>1447</v>
      </c>
      <c r="B1326" t="s">
        <v>109</v>
      </c>
      <c r="C1326" t="s">
        <v>13</v>
      </c>
      <c r="D1326" t="s">
        <v>13</v>
      </c>
      <c r="E1326" t="s">
        <v>13</v>
      </c>
      <c r="F1326" s="2" t="s">
        <v>1555</v>
      </c>
      <c r="G1326" s="2"/>
      <c r="I1326" s="2"/>
      <c r="J1326" t="str">
        <f>VLOOKUP(A1326,UFMT_FORMAT!$A:$C,3,FALSE)</f>
        <v>Bankanywhere Epayint Format message 0210 Response IN</v>
      </c>
      <c r="K1326" s="2" t="s">
        <v>7</v>
      </c>
      <c r="L1326" t="str">
        <f t="shared" si="40"/>
        <v>Insert into UFMT_FIELD (FORMAT_ID, FIELD_NO, F_MAC, F_KEY, F_MANDATORY, DESCRIPTION) Values ('511', '54', '0', '0', '0', 'Additional Amounts');</v>
      </c>
      <c r="M1326" t="str">
        <f t="shared" si="41"/>
        <v>Update UFMT_FIELD SET F_MAC = '0', F_KEY = '0', F_MANDATORY = '0', DESCRIPTION = 'Additional Amounts' where FORMAT_ID = '511' AND FIELD_NO = '54';</v>
      </c>
    </row>
    <row r="1327" spans="1:13" x14ac:dyDescent="0.35">
      <c r="A1327" t="s">
        <v>1447</v>
      </c>
      <c r="B1327" t="s">
        <v>270</v>
      </c>
      <c r="C1327" t="s">
        <v>13</v>
      </c>
      <c r="D1327" t="s">
        <v>13</v>
      </c>
      <c r="E1327" t="s">
        <v>13</v>
      </c>
      <c r="F1327" s="2" t="s">
        <v>1506</v>
      </c>
      <c r="G1327" s="2"/>
      <c r="I1327" s="2"/>
      <c r="J1327" t="str">
        <f>VLOOKUP(A1327,UFMT_FORMAT!$A:$C,3,FALSE)</f>
        <v>Bankanywhere Epayint Format message 0210 Response IN</v>
      </c>
      <c r="K1327" s="2" t="s">
        <v>7</v>
      </c>
      <c r="L1327" t="str">
        <f t="shared" si="40"/>
        <v>Insert into UFMT_FIELD (FORMAT_ID, FIELD_NO, F_MAC, F_KEY, F_MANDATORY, DESCRIPTION) Values ('511', '102', '0', '0', '0', 'Account identification 1');</v>
      </c>
      <c r="M1327" t="str">
        <f t="shared" si="41"/>
        <v>Update UFMT_FIELD SET F_MAC = '0', F_KEY = '0', F_MANDATORY = '0', DESCRIPTION = 'Account identification 1' where FORMAT_ID = '511' AND FIELD_NO = '102';</v>
      </c>
    </row>
    <row r="1328" spans="1:13" x14ac:dyDescent="0.35">
      <c r="A1328" t="s">
        <v>1447</v>
      </c>
      <c r="B1328" t="s">
        <v>434</v>
      </c>
      <c r="C1328" t="s">
        <v>13</v>
      </c>
      <c r="D1328" t="s">
        <v>13</v>
      </c>
      <c r="E1328" t="s">
        <v>13</v>
      </c>
      <c r="F1328" s="2" t="s">
        <v>1589</v>
      </c>
      <c r="G1328" s="2"/>
      <c r="I1328" s="2"/>
      <c r="J1328" t="str">
        <f>VLOOKUP(A1328,UFMT_FORMAT!$A:$C,3,FALSE)</f>
        <v>Bankanywhere Epayint Format message 0210 Response IN</v>
      </c>
      <c r="K1328" s="2" t="s">
        <v>7</v>
      </c>
      <c r="L1328" t="str">
        <f t="shared" si="40"/>
        <v>Insert into UFMT_FIELD (FORMAT_ID, FIELD_NO, F_MAC, F_KEY, F_MANDATORY, DESCRIPTION) Values ('511', '125', '0', '0', '0', 'Reserved for Private Use');</v>
      </c>
      <c r="M1328" t="str">
        <f t="shared" si="41"/>
        <v>Update UFMT_FIELD SET F_MAC = '0', F_KEY = '0', F_MANDATORY = '0', DESCRIPTION = 'Reserved for Private Use' where FORMAT_ID = '511' AND FIELD_NO = '125';</v>
      </c>
    </row>
    <row r="1329" spans="1:13" x14ac:dyDescent="0.35">
      <c r="A1329" t="s">
        <v>852</v>
      </c>
      <c r="B1329" t="s">
        <v>15</v>
      </c>
      <c r="C1329" t="s">
        <v>13</v>
      </c>
      <c r="D1329" t="s">
        <v>12</v>
      </c>
      <c r="E1329" t="s">
        <v>12</v>
      </c>
      <c r="F1329" s="2" t="s">
        <v>1484</v>
      </c>
      <c r="G1329" s="2"/>
      <c r="I1329" s="2"/>
      <c r="J1329" t="str">
        <f>VLOOKUP(A1329,UFMT_FORMAT!$A:$C,3,FALSE)</f>
        <v>Bankanywhere Epayint Format message 0210 Response IN (2nd round)</v>
      </c>
      <c r="K1329" s="2" t="s">
        <v>7</v>
      </c>
      <c r="L1329" t="str">
        <f t="shared" si="40"/>
        <v>Insert into UFMT_FIELD (FORMAT_ID, FIELD_NO, F_MAC, F_KEY, F_MANDATORY, DESCRIPTION) Values ('512', '2', '0', '1', '1', 'PAN');</v>
      </c>
      <c r="M1329" t="str">
        <f t="shared" si="41"/>
        <v>Update UFMT_FIELD SET F_MAC = '0', F_KEY = '1', F_MANDATORY = '1', DESCRIPTION = 'PAN' where FORMAT_ID = '512' AND FIELD_NO = '2';</v>
      </c>
    </row>
    <row r="1330" spans="1:13" x14ac:dyDescent="0.35">
      <c r="A1330" t="s">
        <v>852</v>
      </c>
      <c r="B1330" t="s">
        <v>17</v>
      </c>
      <c r="C1330" t="s">
        <v>13</v>
      </c>
      <c r="D1330" t="s">
        <v>13</v>
      </c>
      <c r="E1330" t="s">
        <v>12</v>
      </c>
      <c r="F1330" s="2" t="s">
        <v>1485</v>
      </c>
      <c r="G1330" s="2"/>
      <c r="I1330" s="2"/>
      <c r="J1330" t="str">
        <f>VLOOKUP(A1330,UFMT_FORMAT!$A:$C,3,FALSE)</f>
        <v>Bankanywhere Epayint Format message 0210 Response IN (2nd round)</v>
      </c>
      <c r="K1330" s="2" t="s">
        <v>7</v>
      </c>
      <c r="L1330" t="str">
        <f t="shared" si="40"/>
        <v>Insert into UFMT_FIELD (FORMAT_ID, FIELD_NO, F_MAC, F_KEY, F_MANDATORY, DESCRIPTION) Values ('512', '3', '0', '0', '1', 'Processing Code');</v>
      </c>
      <c r="M1330" t="str">
        <f t="shared" si="41"/>
        <v>Update UFMT_FIELD SET F_MAC = '0', F_KEY = '0', F_MANDATORY = '1', DESCRIPTION = 'Processing Code' where FORMAT_ID = '512' AND FIELD_NO = '3';</v>
      </c>
    </row>
    <row r="1331" spans="1:13" x14ac:dyDescent="0.35">
      <c r="A1331" t="s">
        <v>852</v>
      </c>
      <c r="B1331" t="s">
        <v>20</v>
      </c>
      <c r="C1331" t="s">
        <v>13</v>
      </c>
      <c r="D1331" t="s">
        <v>13</v>
      </c>
      <c r="E1331" t="s">
        <v>13</v>
      </c>
      <c r="F1331" s="2" t="s">
        <v>1486</v>
      </c>
      <c r="G1331" s="2"/>
      <c r="I1331" s="2"/>
      <c r="J1331" t="str">
        <f>VLOOKUP(A1331,UFMT_FORMAT!$A:$C,3,FALSE)</f>
        <v>Bankanywhere Epayint Format message 0210 Response IN (2nd round)</v>
      </c>
      <c r="K1331" s="2" t="s">
        <v>7</v>
      </c>
      <c r="L1331" t="str">
        <f t="shared" si="40"/>
        <v>Insert into UFMT_FIELD (FORMAT_ID, FIELD_NO, F_MAC, F_KEY, F_MANDATORY, DESCRIPTION) Values ('512', '4', '0', '0', '0', 'Request Amount');</v>
      </c>
      <c r="M1331" t="str">
        <f t="shared" si="41"/>
        <v>Update UFMT_FIELD SET F_MAC = '0', F_KEY = '0', F_MANDATORY = '0', DESCRIPTION = 'Request Amount' where FORMAT_ID = '512' AND FIELD_NO = '4';</v>
      </c>
    </row>
    <row r="1332" spans="1:13" x14ac:dyDescent="0.35">
      <c r="A1332" t="s">
        <v>852</v>
      </c>
      <c r="B1332" t="s">
        <v>29</v>
      </c>
      <c r="C1332" t="s">
        <v>13</v>
      </c>
      <c r="D1332" t="s">
        <v>13</v>
      </c>
      <c r="E1332" t="s">
        <v>12</v>
      </c>
      <c r="F1332" s="2" t="s">
        <v>1544</v>
      </c>
      <c r="G1332" s="2"/>
      <c r="I1332" s="2"/>
      <c r="J1332" t="str">
        <f>VLOOKUP(A1332,UFMT_FORMAT!$A:$C,3,FALSE)</f>
        <v>Bankanywhere Epayint Format message 0210 Response IN (2nd round)</v>
      </c>
      <c r="K1332" s="2" t="s">
        <v>7</v>
      </c>
      <c r="L1332" t="str">
        <f t="shared" si="40"/>
        <v>Insert into UFMT_FIELD (FORMAT_ID, FIELD_NO, F_MAC, F_KEY, F_MANDATORY, DESCRIPTION) Values ('512', '7', '0', '0', '1', 'Transaction Date Time');</v>
      </c>
      <c r="M1332" t="str">
        <f t="shared" si="41"/>
        <v>Update UFMT_FIELD SET F_MAC = '0', F_KEY = '0', F_MANDATORY = '1', DESCRIPTION = 'Transaction Date Time' where FORMAT_ID = '512' AND FIELD_NO = '7';</v>
      </c>
    </row>
    <row r="1333" spans="1:13" x14ac:dyDescent="0.35">
      <c r="A1333" t="s">
        <v>852</v>
      </c>
      <c r="B1333" t="s">
        <v>40</v>
      </c>
      <c r="C1333" t="s">
        <v>13</v>
      </c>
      <c r="D1333" t="s">
        <v>12</v>
      </c>
      <c r="E1333" t="s">
        <v>12</v>
      </c>
      <c r="F1333" s="2" t="s">
        <v>1489</v>
      </c>
      <c r="G1333" s="2"/>
      <c r="I1333" s="2"/>
      <c r="J1333" t="str">
        <f>VLOOKUP(A1333,UFMT_FORMAT!$A:$C,3,FALSE)</f>
        <v>Bankanywhere Epayint Format message 0210 Response IN (2nd round)</v>
      </c>
      <c r="K1333" s="2" t="s">
        <v>7</v>
      </c>
      <c r="L1333" t="str">
        <f t="shared" si="40"/>
        <v>Insert into UFMT_FIELD (FORMAT_ID, FIELD_NO, F_MAC, F_KEY, F_MANDATORY, DESCRIPTION) Values ('512', '11', '0', '1', '1', 'System Trace Audit Number');</v>
      </c>
      <c r="M1333" t="str">
        <f t="shared" si="41"/>
        <v>Update UFMT_FIELD SET F_MAC = '0', F_KEY = '1', F_MANDATORY = '1', DESCRIPTION = 'System Trace Audit Number' where FORMAT_ID = '512' AND FIELD_NO = '11';</v>
      </c>
    </row>
    <row r="1334" spans="1:13" x14ac:dyDescent="0.35">
      <c r="A1334" t="s">
        <v>852</v>
      </c>
      <c r="B1334" t="s">
        <v>42</v>
      </c>
      <c r="C1334" t="s">
        <v>13</v>
      </c>
      <c r="D1334" t="s">
        <v>12</v>
      </c>
      <c r="E1334" t="s">
        <v>12</v>
      </c>
      <c r="F1334" s="2" t="s">
        <v>1545</v>
      </c>
      <c r="G1334" s="2"/>
      <c r="I1334" s="2"/>
      <c r="J1334" t="str">
        <f>VLOOKUP(A1334,UFMT_FORMAT!$A:$C,3,FALSE)</f>
        <v>Bankanywhere Epayint Format message 0210 Response IN (2nd round)</v>
      </c>
      <c r="K1334" s="2" t="s">
        <v>7</v>
      </c>
      <c r="L1334" t="str">
        <f t="shared" si="40"/>
        <v>Insert into UFMT_FIELD (FORMAT_ID, FIELD_NO, F_MAC, F_KEY, F_MANDATORY, DESCRIPTION) Values ('512', '12', '0', '1', '1', 'Time , local transaction');</v>
      </c>
      <c r="M1334" t="str">
        <f t="shared" si="41"/>
        <v>Update UFMT_FIELD SET F_MAC = '0', F_KEY = '1', F_MANDATORY = '1', DESCRIPTION = 'Time , local transaction' where FORMAT_ID = '512' AND FIELD_NO = '12';</v>
      </c>
    </row>
    <row r="1335" spans="1:13" x14ac:dyDescent="0.35">
      <c r="A1335" t="s">
        <v>852</v>
      </c>
      <c r="B1335" t="s">
        <v>44</v>
      </c>
      <c r="C1335" t="s">
        <v>13</v>
      </c>
      <c r="D1335" t="s">
        <v>12</v>
      </c>
      <c r="E1335" t="s">
        <v>12</v>
      </c>
      <c r="F1335" s="2" t="s">
        <v>1546</v>
      </c>
      <c r="I1335" s="2"/>
      <c r="J1335" t="str">
        <f>VLOOKUP(A1335,UFMT_FORMAT!$A:$C,3,FALSE)</f>
        <v>Bankanywhere Epayint Format message 0210 Response IN (2nd round)</v>
      </c>
      <c r="K1335" s="2" t="s">
        <v>7</v>
      </c>
      <c r="L1335" t="str">
        <f t="shared" si="40"/>
        <v>Insert into UFMT_FIELD (FORMAT_ID, FIELD_NO, F_MAC, F_KEY, F_MANDATORY, DESCRIPTION) Values ('512', '13', '0', '1', '1', 'Date , local transaction');</v>
      </c>
      <c r="M1335" t="str">
        <f t="shared" si="41"/>
        <v>Update UFMT_FIELD SET F_MAC = '0', F_KEY = '1', F_MANDATORY = '1', DESCRIPTION = 'Date , local transaction' where FORMAT_ID = '512' AND FIELD_NO = '13';</v>
      </c>
    </row>
    <row r="1336" spans="1:13" x14ac:dyDescent="0.35">
      <c r="A1336" t="s">
        <v>852</v>
      </c>
      <c r="B1336" t="s">
        <v>56</v>
      </c>
      <c r="C1336" t="s">
        <v>13</v>
      </c>
      <c r="D1336" t="s">
        <v>13</v>
      </c>
      <c r="E1336" t="s">
        <v>13</v>
      </c>
      <c r="F1336" s="2" t="s">
        <v>1548</v>
      </c>
      <c r="I1336" s="2"/>
      <c r="J1336" t="str">
        <f>VLOOKUP(A1336,UFMT_FORMAT!$A:$C,3,FALSE)</f>
        <v>Bankanywhere Epayint Format message 0210 Response IN (2nd round)</v>
      </c>
      <c r="K1336" s="2" t="s">
        <v>7</v>
      </c>
      <c r="L1336" t="str">
        <f t="shared" si="40"/>
        <v>Insert into UFMT_FIELD (FORMAT_ID, FIELD_NO, F_MAC, F_KEY, F_MANDATORY, DESCRIPTION) Values ('512', '17', '0', '0', '0', 'Date, Capture');</v>
      </c>
      <c r="M1336" t="str">
        <f t="shared" si="41"/>
        <v>Update UFMT_FIELD SET F_MAC = '0', F_KEY = '0', F_MANDATORY = '0', DESCRIPTION = 'Date, Capture' where FORMAT_ID = '512' AND FIELD_NO = '17';</v>
      </c>
    </row>
    <row r="1337" spans="1:13" x14ac:dyDescent="0.35">
      <c r="A1337" t="s">
        <v>852</v>
      </c>
      <c r="B1337" t="s">
        <v>98</v>
      </c>
      <c r="C1337" t="s">
        <v>13</v>
      </c>
      <c r="D1337" t="s">
        <v>13</v>
      </c>
      <c r="E1337" t="s">
        <v>13</v>
      </c>
      <c r="F1337" s="2" t="s">
        <v>1492</v>
      </c>
      <c r="I1337" s="2"/>
      <c r="J1337" t="str">
        <f>VLOOKUP(A1337,UFMT_FORMAT!$A:$C,3,FALSE)</f>
        <v>Bankanywhere Epayint Format message 0210 Response IN (2nd round)</v>
      </c>
      <c r="K1337" s="2" t="s">
        <v>7</v>
      </c>
      <c r="L1337" t="str">
        <f t="shared" si="40"/>
        <v>Insert into UFMT_FIELD (FORMAT_ID, FIELD_NO, F_MAC, F_KEY, F_MANDATORY, DESCRIPTION) Values ('512', '32', '0', '0', '0', 'Acquirer institution ID');</v>
      </c>
      <c r="M1337" t="str">
        <f t="shared" si="41"/>
        <v>Update UFMT_FIELD SET F_MAC = '0', F_KEY = '0', F_MANDATORY = '0', DESCRIPTION = 'Acquirer institution ID' where FORMAT_ID = '512' AND FIELD_NO = '32';</v>
      </c>
    </row>
    <row r="1338" spans="1:13" x14ac:dyDescent="0.35">
      <c r="A1338" t="s">
        <v>852</v>
      </c>
      <c r="B1338" t="s">
        <v>99</v>
      </c>
      <c r="C1338" t="s">
        <v>13</v>
      </c>
      <c r="D1338" t="s">
        <v>13</v>
      </c>
      <c r="E1338" t="s">
        <v>13</v>
      </c>
      <c r="F1338" s="2" t="s">
        <v>1495</v>
      </c>
      <c r="I1338" s="2"/>
      <c r="J1338" t="str">
        <f>VLOOKUP(A1338,UFMT_FORMAT!$A:$C,3,FALSE)</f>
        <v>Bankanywhere Epayint Format message 0210 Response IN (2nd round)</v>
      </c>
      <c r="K1338" s="2" t="s">
        <v>7</v>
      </c>
      <c r="L1338" t="str">
        <f t="shared" si="40"/>
        <v>Insert into UFMT_FIELD (FORMAT_ID, FIELD_NO, F_MAC, F_KEY, F_MANDATORY, DESCRIPTION) Values ('512', '37', '0', '0', '0', 'Retrival reference number');</v>
      </c>
      <c r="M1338" t="str">
        <f t="shared" si="41"/>
        <v>Update UFMT_FIELD SET F_MAC = '0', F_KEY = '0', F_MANDATORY = '0', DESCRIPTION = 'Retrival reference number' where FORMAT_ID = '512' AND FIELD_NO = '37';</v>
      </c>
    </row>
    <row r="1339" spans="1:13" x14ac:dyDescent="0.35">
      <c r="A1339" t="s">
        <v>852</v>
      </c>
      <c r="B1339" t="s">
        <v>113</v>
      </c>
      <c r="C1339" t="s">
        <v>13</v>
      </c>
      <c r="D1339" t="s">
        <v>13</v>
      </c>
      <c r="E1339" t="s">
        <v>13</v>
      </c>
      <c r="F1339" s="2" t="s">
        <v>1554</v>
      </c>
      <c r="G1339" s="2"/>
      <c r="I1339" s="2"/>
      <c r="J1339" t="str">
        <f>VLOOKUP(A1339,UFMT_FORMAT!$A:$C,3,FALSE)</f>
        <v>Bankanywhere Epayint Format message 0210 Response IN (2nd round)</v>
      </c>
      <c r="K1339" s="2" t="s">
        <v>7</v>
      </c>
      <c r="L1339" t="str">
        <f t="shared" si="40"/>
        <v>Insert into UFMT_FIELD (FORMAT_ID, FIELD_NO, F_MAC, F_KEY, F_MANDATORY, DESCRIPTION) Values ('512', '38', '0', '0', '0', 'Response Code');</v>
      </c>
      <c r="M1339" t="str">
        <f t="shared" si="41"/>
        <v>Update UFMT_FIELD SET F_MAC = '0', F_KEY = '0', F_MANDATORY = '0', DESCRIPTION = 'Response Code' where FORMAT_ID = '512' AND FIELD_NO = '38';</v>
      </c>
    </row>
    <row r="1340" spans="1:13" x14ac:dyDescent="0.35">
      <c r="A1340" t="s">
        <v>852</v>
      </c>
      <c r="B1340" t="s">
        <v>102</v>
      </c>
      <c r="C1340" t="s">
        <v>13</v>
      </c>
      <c r="D1340" t="s">
        <v>13</v>
      </c>
      <c r="E1340" t="s">
        <v>12</v>
      </c>
      <c r="F1340" s="2" t="s">
        <v>1495</v>
      </c>
      <c r="G1340" s="2"/>
      <c r="I1340" s="2"/>
      <c r="J1340" t="str">
        <f>VLOOKUP(A1340,UFMT_FORMAT!$A:$C,3,FALSE)</f>
        <v>Bankanywhere Epayint Format message 0210 Response IN (2nd round)</v>
      </c>
      <c r="K1340" s="2" t="s">
        <v>7</v>
      </c>
      <c r="L1340" t="str">
        <f t="shared" si="40"/>
        <v>Insert into UFMT_FIELD (FORMAT_ID, FIELD_NO, F_MAC, F_KEY, F_MANDATORY, DESCRIPTION) Values ('512', '39', '0', '0', '1', 'Retrival reference number');</v>
      </c>
      <c r="M1340" t="str">
        <f t="shared" si="41"/>
        <v>Update UFMT_FIELD SET F_MAC = '0', F_KEY = '0', F_MANDATORY = '1', DESCRIPTION = 'Retrival reference number' where FORMAT_ID = '512' AND FIELD_NO = '39';</v>
      </c>
    </row>
    <row r="1341" spans="1:13" x14ac:dyDescent="0.35">
      <c r="A1341" t="s">
        <v>852</v>
      </c>
      <c r="B1341" t="s">
        <v>119</v>
      </c>
      <c r="C1341" t="s">
        <v>13</v>
      </c>
      <c r="D1341" t="s">
        <v>13</v>
      </c>
      <c r="E1341" t="s">
        <v>12</v>
      </c>
      <c r="F1341" s="2" t="s">
        <v>1498</v>
      </c>
      <c r="G1341" s="2"/>
      <c r="I1341" s="2"/>
      <c r="J1341" t="str">
        <f>VLOOKUP(A1341,UFMT_FORMAT!$A:$C,3,FALSE)</f>
        <v>Bankanywhere Epayint Format message 0210 Response IN (2nd round)</v>
      </c>
      <c r="K1341" s="2" t="s">
        <v>7</v>
      </c>
      <c r="L1341" t="str">
        <f t="shared" si="40"/>
        <v>Insert into UFMT_FIELD (FORMAT_ID, FIELD_NO, F_MAC, F_KEY, F_MANDATORY, DESCRIPTION) Values ('512', '41', '0', '0', '1', 'Card acceptor treminal ID');</v>
      </c>
      <c r="M1341" t="str">
        <f t="shared" si="41"/>
        <v>Update UFMT_FIELD SET F_MAC = '0', F_KEY = '0', F_MANDATORY = '1', DESCRIPTION = 'Card acceptor treminal ID' where FORMAT_ID = '512' AND FIELD_NO = '41';</v>
      </c>
    </row>
    <row r="1342" spans="1:13" x14ac:dyDescent="0.35">
      <c r="A1342" t="s">
        <v>852</v>
      </c>
      <c r="B1342" t="s">
        <v>122</v>
      </c>
      <c r="C1342" t="s">
        <v>13</v>
      </c>
      <c r="D1342" t="s">
        <v>13</v>
      </c>
      <c r="E1342" t="s">
        <v>13</v>
      </c>
      <c r="F1342" s="2" t="s">
        <v>1499</v>
      </c>
      <c r="G1342" s="2"/>
      <c r="I1342" s="2"/>
      <c r="J1342" t="str">
        <f>VLOOKUP(A1342,UFMT_FORMAT!$A:$C,3,FALSE)</f>
        <v>Bankanywhere Epayint Format message 0210 Response IN (2nd round)</v>
      </c>
      <c r="K1342" s="2" t="s">
        <v>7</v>
      </c>
      <c r="L1342" t="str">
        <f t="shared" si="40"/>
        <v>Insert into UFMT_FIELD (FORMAT_ID, FIELD_NO, F_MAC, F_KEY, F_MANDATORY, DESCRIPTION) Values ('512', '42', '0', '0', '0', 'Card acceptor ID');</v>
      </c>
      <c r="M1342" t="str">
        <f t="shared" si="41"/>
        <v>Update UFMT_FIELD SET F_MAC = '0', F_KEY = '0', F_MANDATORY = '0', DESCRIPTION = 'Card acceptor ID' where FORMAT_ID = '512' AND FIELD_NO = '42';</v>
      </c>
    </row>
    <row r="1343" spans="1:13" x14ac:dyDescent="0.35">
      <c r="A1343" t="s">
        <v>852</v>
      </c>
      <c r="B1343" t="s">
        <v>125</v>
      </c>
      <c r="C1343" t="s">
        <v>13</v>
      </c>
      <c r="D1343" t="s">
        <v>13</v>
      </c>
      <c r="E1343" t="s">
        <v>13</v>
      </c>
      <c r="F1343" s="2" t="s">
        <v>1500</v>
      </c>
      <c r="G1343" s="2"/>
      <c r="I1343" s="2"/>
      <c r="J1343" t="str">
        <f>VLOOKUP(A1343,UFMT_FORMAT!$A:$C,3,FALSE)</f>
        <v>Bankanywhere Epayint Format message 0210 Response IN (2nd round)</v>
      </c>
      <c r="K1343" s="2" t="s">
        <v>7</v>
      </c>
      <c r="L1343" t="str">
        <f t="shared" si="40"/>
        <v>Insert into UFMT_FIELD (FORMAT_ID, FIELD_NO, F_MAC, F_KEY, F_MANDATORY, DESCRIPTION) Values ('512', '43', '0', '0', '0', 'Card acceptor name/location');</v>
      </c>
      <c r="M1343" t="str">
        <f t="shared" si="41"/>
        <v>Update UFMT_FIELD SET F_MAC = '0', F_KEY = '0', F_MANDATORY = '0', DESCRIPTION = 'Card acceptor name/location' where FORMAT_ID = '512' AND FIELD_NO = '43';</v>
      </c>
    </row>
    <row r="1344" spans="1:13" x14ac:dyDescent="0.35">
      <c r="A1344" t="s">
        <v>852</v>
      </c>
      <c r="B1344" t="s">
        <v>60</v>
      </c>
      <c r="C1344" t="s">
        <v>13</v>
      </c>
      <c r="D1344" t="s">
        <v>13</v>
      </c>
      <c r="E1344" t="s">
        <v>13</v>
      </c>
      <c r="F1344" s="2" t="s">
        <v>1564</v>
      </c>
      <c r="G1344" s="2"/>
      <c r="I1344" s="2"/>
      <c r="J1344" t="str">
        <f>VLOOKUP(A1344,UFMT_FORMAT!$A:$C,3,FALSE)</f>
        <v>Bankanywhere Epayint Format message 0210 Response IN (2nd round)</v>
      </c>
      <c r="K1344" s="2" t="s">
        <v>7</v>
      </c>
      <c r="L1344" t="str">
        <f t="shared" si="40"/>
        <v>Insert into UFMT_FIELD (FORMAT_ID, FIELD_NO, F_MAC, F_KEY, F_MANDATORY, DESCRIPTION) Values ('512', '44', '0', '0', '0', 'Card acceptor number');</v>
      </c>
      <c r="M1344" t="str">
        <f t="shared" si="41"/>
        <v>Update UFMT_FIELD SET F_MAC = '0', F_KEY = '0', F_MANDATORY = '0', DESCRIPTION = 'Card acceptor number' where FORMAT_ID = '512' AND FIELD_NO = '44';</v>
      </c>
    </row>
    <row r="1345" spans="1:13" x14ac:dyDescent="0.35">
      <c r="A1345" t="s">
        <v>852</v>
      </c>
      <c r="B1345" t="s">
        <v>136</v>
      </c>
      <c r="C1345" t="s">
        <v>13</v>
      </c>
      <c r="D1345" t="s">
        <v>13</v>
      </c>
      <c r="E1345" t="s">
        <v>13</v>
      </c>
      <c r="F1345" s="2" t="s">
        <v>1588</v>
      </c>
      <c r="G1345" s="2"/>
      <c r="I1345" s="2"/>
      <c r="J1345" t="str">
        <f>VLOOKUP(A1345,UFMT_FORMAT!$A:$C,3,FALSE)</f>
        <v>Bankanywhere Epayint Format message 0210 Response IN (2nd round)</v>
      </c>
      <c r="K1345" s="2" t="s">
        <v>7</v>
      </c>
      <c r="L1345" t="str">
        <f t="shared" si="40"/>
        <v>Insert into UFMT_FIELD (FORMAT_ID, FIELD_NO, F_MAC, F_KEY, F_MANDATORY, DESCRIPTION) Values ('512', '48', '0', '0', '0', 'Additional Data - Private');</v>
      </c>
      <c r="M1345" t="str">
        <f t="shared" si="41"/>
        <v>Update UFMT_FIELD SET F_MAC = '0', F_KEY = '0', F_MANDATORY = '0', DESCRIPTION = 'Additional Data - Private' where FORMAT_ID = '512' AND FIELD_NO = '48';</v>
      </c>
    </row>
    <row r="1346" spans="1:13" x14ac:dyDescent="0.35">
      <c r="A1346" t="s">
        <v>852</v>
      </c>
      <c r="B1346" t="s">
        <v>138</v>
      </c>
      <c r="C1346" t="s">
        <v>13</v>
      </c>
      <c r="D1346" t="s">
        <v>13</v>
      </c>
      <c r="E1346" t="s">
        <v>13</v>
      </c>
      <c r="F1346" s="2" t="s">
        <v>1503</v>
      </c>
      <c r="G1346" s="2"/>
      <c r="I1346" s="2"/>
      <c r="J1346" t="str">
        <f>VLOOKUP(A1346,UFMT_FORMAT!$A:$C,3,FALSE)</f>
        <v>Bankanywhere Epayint Format message 0210 Response IN (2nd round)</v>
      </c>
      <c r="K1346" s="2" t="s">
        <v>7</v>
      </c>
      <c r="L1346" t="str">
        <f t="shared" si="40"/>
        <v>Insert into UFMT_FIELD (FORMAT_ID, FIELD_NO, F_MAC, F_KEY, F_MANDATORY, DESCRIPTION) Values ('512', '49', '0', '0', '0', 'Currency code, transaction');</v>
      </c>
      <c r="M1346" t="str">
        <f t="shared" si="41"/>
        <v>Update UFMT_FIELD SET F_MAC = '0', F_KEY = '0', F_MANDATORY = '0', DESCRIPTION = 'Currency code, transaction' where FORMAT_ID = '512' AND FIELD_NO = '49';</v>
      </c>
    </row>
    <row r="1347" spans="1:13" x14ac:dyDescent="0.35">
      <c r="A1347" t="s">
        <v>852</v>
      </c>
      <c r="B1347" t="s">
        <v>109</v>
      </c>
      <c r="C1347" t="s">
        <v>13</v>
      </c>
      <c r="D1347" t="s">
        <v>13</v>
      </c>
      <c r="E1347" t="s">
        <v>13</v>
      </c>
      <c r="F1347" s="2" t="s">
        <v>1555</v>
      </c>
      <c r="G1347" s="2"/>
      <c r="I1347" s="2"/>
      <c r="J1347" t="str">
        <f>VLOOKUP(A1347,UFMT_FORMAT!$A:$C,3,FALSE)</f>
        <v>Bankanywhere Epayint Format message 0210 Response IN (2nd round)</v>
      </c>
      <c r="K1347" s="2" t="s">
        <v>7</v>
      </c>
      <c r="L1347" t="str">
        <f t="shared" si="40"/>
        <v>Insert into UFMT_FIELD (FORMAT_ID, FIELD_NO, F_MAC, F_KEY, F_MANDATORY, DESCRIPTION) Values ('512', '54', '0', '0', '0', 'Additional Amounts');</v>
      </c>
      <c r="M1347" t="str">
        <f t="shared" si="41"/>
        <v>Update UFMT_FIELD SET F_MAC = '0', F_KEY = '0', F_MANDATORY = '0', DESCRIPTION = 'Additional Amounts' where FORMAT_ID = '512' AND FIELD_NO = '54';</v>
      </c>
    </row>
    <row r="1348" spans="1:13" x14ac:dyDescent="0.35">
      <c r="A1348" t="s">
        <v>852</v>
      </c>
      <c r="B1348" t="s">
        <v>270</v>
      </c>
      <c r="C1348" t="s">
        <v>13</v>
      </c>
      <c r="D1348" t="s">
        <v>13</v>
      </c>
      <c r="E1348" t="s">
        <v>13</v>
      </c>
      <c r="F1348" s="2" t="s">
        <v>1506</v>
      </c>
      <c r="G1348" s="2"/>
      <c r="I1348" s="2"/>
      <c r="J1348" t="str">
        <f>VLOOKUP(A1348,UFMT_FORMAT!$A:$C,3,FALSE)</f>
        <v>Bankanywhere Epayint Format message 0210 Response IN (2nd round)</v>
      </c>
      <c r="K1348" s="2" t="s">
        <v>7</v>
      </c>
      <c r="L1348" t="str">
        <f t="shared" ref="L1348:L1411" si="42">"Insert into UFMT_FIELD (FORMAT_ID, FIELD_NO, F_MAC, F_KEY, F_MANDATORY, DESCRIPTION) Values ('"&amp;A1348&amp;"', '"&amp;B1348&amp;"', '"&amp;C1348&amp;"', '"&amp;D1348&amp;"', '"&amp;E1348&amp;"', '"&amp;F1348&amp;"');"</f>
        <v>Insert into UFMT_FIELD (FORMAT_ID, FIELD_NO, F_MAC, F_KEY, F_MANDATORY, DESCRIPTION) Values ('512', '102', '0', '0', '0', 'Account identification 1');</v>
      </c>
      <c r="M1348" t="str">
        <f t="shared" ref="M1348:M1411" si="43">"Update UFMT_FIELD SET F_MAC = '"&amp;C1348&amp;"', F_KEY = '"&amp;D1348&amp;"', F_MANDATORY = '"&amp;E1348&amp;"', DESCRIPTION = '"&amp;F1348&amp;"' where FORMAT_ID = '"&amp;A1348&amp;"' AND FIELD_NO = '"&amp;B1348&amp;"';"</f>
        <v>Update UFMT_FIELD SET F_MAC = '0', F_KEY = '0', F_MANDATORY = '0', DESCRIPTION = 'Account identification 1' where FORMAT_ID = '512' AND FIELD_NO = '102';</v>
      </c>
    </row>
    <row r="1349" spans="1:13" x14ac:dyDescent="0.35">
      <c r="A1349" t="s">
        <v>852</v>
      </c>
      <c r="B1349" t="s">
        <v>434</v>
      </c>
      <c r="C1349" t="s">
        <v>13</v>
      </c>
      <c r="D1349" t="s">
        <v>13</v>
      </c>
      <c r="E1349" t="s">
        <v>13</v>
      </c>
      <c r="F1349" s="2" t="s">
        <v>1589</v>
      </c>
      <c r="G1349" s="2"/>
      <c r="I1349" s="2"/>
      <c r="J1349" t="str">
        <f>VLOOKUP(A1349,UFMT_FORMAT!$A:$C,3,FALSE)</f>
        <v>Bankanywhere Epayint Format message 0210 Response IN (2nd round)</v>
      </c>
      <c r="K1349" s="2" t="s">
        <v>7</v>
      </c>
      <c r="L1349" t="str">
        <f t="shared" si="42"/>
        <v>Insert into UFMT_FIELD (FORMAT_ID, FIELD_NO, F_MAC, F_KEY, F_MANDATORY, DESCRIPTION) Values ('512', '125', '0', '0', '0', 'Reserved for Private Use');</v>
      </c>
      <c r="M1349" t="str">
        <f t="shared" si="43"/>
        <v>Update UFMT_FIELD SET F_MAC = '0', F_KEY = '0', F_MANDATORY = '0', DESCRIPTION = 'Reserved for Private Use' where FORMAT_ID = '512' AND FIELD_NO = '125';</v>
      </c>
    </row>
    <row r="1350" spans="1:13" x14ac:dyDescent="0.35">
      <c r="A1350" t="s">
        <v>1450</v>
      </c>
      <c r="B1350" t="s">
        <v>29</v>
      </c>
      <c r="C1350" t="s">
        <v>13</v>
      </c>
      <c r="D1350" t="s">
        <v>12</v>
      </c>
      <c r="E1350" t="s">
        <v>12</v>
      </c>
      <c r="F1350" s="2" t="s">
        <v>1584</v>
      </c>
      <c r="G1350" s="2"/>
      <c r="I1350" s="2"/>
      <c r="J1350" t="str">
        <f>VLOOKUP(A1350,UFMT_FORMAT!$A:$C,3,FALSE)</f>
        <v>NBC Network Format message 0800 Request OUT</v>
      </c>
      <c r="K1350" s="2" t="s">
        <v>7</v>
      </c>
      <c r="L1350" t="str">
        <f t="shared" si="42"/>
        <v>Insert into UFMT_FIELD (FORMAT_ID, FIELD_NO, F_MAC, F_KEY, F_MANDATORY, DESCRIPTION) Values ('600', '7', '0', '1', '1', 'Transmission Date and Time');</v>
      </c>
      <c r="M1350" t="str">
        <f t="shared" si="43"/>
        <v>Update UFMT_FIELD SET F_MAC = '0', F_KEY = '1', F_MANDATORY = '1', DESCRIPTION = 'Transmission Date and Time' where FORMAT_ID = '600' AND FIELD_NO = '7';</v>
      </c>
    </row>
    <row r="1351" spans="1:13" x14ac:dyDescent="0.35">
      <c r="A1351" t="s">
        <v>1450</v>
      </c>
      <c r="B1351" t="s">
        <v>40</v>
      </c>
      <c r="C1351" t="s">
        <v>13</v>
      </c>
      <c r="D1351" t="s">
        <v>12</v>
      </c>
      <c r="E1351" t="s">
        <v>12</v>
      </c>
      <c r="F1351" s="2" t="s">
        <v>1489</v>
      </c>
      <c r="G1351" s="2"/>
      <c r="J1351" t="str">
        <f>VLOOKUP(A1351,UFMT_FORMAT!$A:$C,3,FALSE)</f>
        <v>NBC Network Format message 0800 Request OUT</v>
      </c>
      <c r="K1351" s="2" t="s">
        <v>7</v>
      </c>
      <c r="L1351" t="str">
        <f t="shared" si="42"/>
        <v>Insert into UFMT_FIELD (FORMAT_ID, FIELD_NO, F_MAC, F_KEY, F_MANDATORY, DESCRIPTION) Values ('600', '11', '0', '1', '1', 'System Trace Audit Number');</v>
      </c>
      <c r="M1351" t="str">
        <f t="shared" si="43"/>
        <v>Update UFMT_FIELD SET F_MAC = '0', F_KEY = '1', F_MANDATORY = '1', DESCRIPTION = 'System Trace Audit Number' where FORMAT_ID = '600' AND FIELD_NO = '11';</v>
      </c>
    </row>
    <row r="1352" spans="1:13" x14ac:dyDescent="0.35">
      <c r="A1352" t="s">
        <v>1450</v>
      </c>
      <c r="B1352" t="s">
        <v>98</v>
      </c>
      <c r="C1352" t="s">
        <v>13</v>
      </c>
      <c r="D1352" t="s">
        <v>13</v>
      </c>
      <c r="E1352" t="s">
        <v>12</v>
      </c>
      <c r="F1352" s="2" t="s">
        <v>1492</v>
      </c>
      <c r="G1352" s="2"/>
      <c r="J1352" t="str">
        <f>VLOOKUP(A1352,UFMT_FORMAT!$A:$C,3,FALSE)</f>
        <v>NBC Network Format message 0800 Request OUT</v>
      </c>
      <c r="K1352" s="2" t="s">
        <v>7</v>
      </c>
      <c r="L1352" t="str">
        <f t="shared" si="42"/>
        <v>Insert into UFMT_FIELD (FORMAT_ID, FIELD_NO, F_MAC, F_KEY, F_MANDATORY, DESCRIPTION) Values ('600', '32', '0', '0', '1', 'Acquirer institution ID');</v>
      </c>
      <c r="M1352" t="str">
        <f t="shared" si="43"/>
        <v>Update UFMT_FIELD SET F_MAC = '0', F_KEY = '0', F_MANDATORY = '1', DESCRIPTION = 'Acquirer institution ID' where FORMAT_ID = '600' AND FIELD_NO = '32';</v>
      </c>
    </row>
    <row r="1353" spans="1:13" x14ac:dyDescent="0.35">
      <c r="A1353" t="s">
        <v>1450</v>
      </c>
      <c r="B1353" t="s">
        <v>185</v>
      </c>
      <c r="C1353" t="s">
        <v>13</v>
      </c>
      <c r="D1353" t="s">
        <v>13</v>
      </c>
      <c r="E1353" t="s">
        <v>12</v>
      </c>
      <c r="F1353" s="2" t="s">
        <v>1585</v>
      </c>
      <c r="G1353" s="2"/>
      <c r="J1353" t="str">
        <f>VLOOKUP(A1353,UFMT_FORMAT!$A:$C,3,FALSE)</f>
        <v>NBC Network Format message 0800 Request OUT</v>
      </c>
      <c r="K1353" s="2" t="s">
        <v>7</v>
      </c>
      <c r="L1353" t="str">
        <f t="shared" si="42"/>
        <v>Insert into UFMT_FIELD (FORMAT_ID, FIELD_NO, F_MAC, F_KEY, F_MANDATORY, DESCRIPTION) Values ('600', '70', '0', '0', '1', 'Network Management Information Code');</v>
      </c>
      <c r="M1353" t="str">
        <f t="shared" si="43"/>
        <v>Update UFMT_FIELD SET F_MAC = '0', F_KEY = '0', F_MANDATORY = '1', DESCRIPTION = 'Network Management Information Code' where FORMAT_ID = '600' AND FIELD_NO = '70';</v>
      </c>
    </row>
    <row r="1354" spans="1:13" x14ac:dyDescent="0.35">
      <c r="A1354" t="s">
        <v>1452</v>
      </c>
      <c r="B1354" t="s">
        <v>29</v>
      </c>
      <c r="C1354" t="s">
        <v>13</v>
      </c>
      <c r="D1354" t="s">
        <v>12</v>
      </c>
      <c r="E1354" t="s">
        <v>12</v>
      </c>
      <c r="F1354" s="2" t="s">
        <v>1584</v>
      </c>
      <c r="G1354" s="2"/>
      <c r="J1354" t="str">
        <f>VLOOKUP(A1354,UFMT_FORMAT!$A:$C,3,FALSE)</f>
        <v>NBC Network Format message 0810 Response IN</v>
      </c>
      <c r="K1354" s="2" t="s">
        <v>7</v>
      </c>
      <c r="L1354" t="str">
        <f t="shared" si="42"/>
        <v>Insert into UFMT_FIELD (FORMAT_ID, FIELD_NO, F_MAC, F_KEY, F_MANDATORY, DESCRIPTION) Values ('601', '7', '0', '1', '1', 'Transmission Date and Time');</v>
      </c>
      <c r="M1354" t="str">
        <f t="shared" si="43"/>
        <v>Update UFMT_FIELD SET F_MAC = '0', F_KEY = '1', F_MANDATORY = '1', DESCRIPTION = 'Transmission Date and Time' where FORMAT_ID = '601' AND FIELD_NO = '7';</v>
      </c>
    </row>
    <row r="1355" spans="1:13" x14ac:dyDescent="0.35">
      <c r="A1355" t="s">
        <v>1452</v>
      </c>
      <c r="B1355" t="s">
        <v>40</v>
      </c>
      <c r="C1355" t="s">
        <v>13</v>
      </c>
      <c r="D1355" t="s">
        <v>12</v>
      </c>
      <c r="E1355" t="s">
        <v>12</v>
      </c>
      <c r="F1355" s="2" t="s">
        <v>1489</v>
      </c>
      <c r="G1355" s="2"/>
      <c r="I1355" s="2"/>
      <c r="J1355" t="str">
        <f>VLOOKUP(A1355,UFMT_FORMAT!$A:$C,3,FALSE)</f>
        <v>NBC Network Format message 0810 Response IN</v>
      </c>
      <c r="K1355" s="2" t="s">
        <v>7</v>
      </c>
      <c r="L1355" t="str">
        <f t="shared" si="42"/>
        <v>Insert into UFMT_FIELD (FORMAT_ID, FIELD_NO, F_MAC, F_KEY, F_MANDATORY, DESCRIPTION) Values ('601', '11', '0', '1', '1', 'System Trace Audit Number');</v>
      </c>
      <c r="M1355" t="str">
        <f t="shared" si="43"/>
        <v>Update UFMT_FIELD SET F_MAC = '0', F_KEY = '1', F_MANDATORY = '1', DESCRIPTION = 'System Trace Audit Number' where FORMAT_ID = '601' AND FIELD_NO = '11';</v>
      </c>
    </row>
    <row r="1356" spans="1:13" x14ac:dyDescent="0.35">
      <c r="A1356" t="s">
        <v>1452</v>
      </c>
      <c r="B1356" t="s">
        <v>98</v>
      </c>
      <c r="C1356" t="s">
        <v>13</v>
      </c>
      <c r="D1356" t="s">
        <v>13</v>
      </c>
      <c r="E1356" t="s">
        <v>12</v>
      </c>
      <c r="F1356" s="2" t="s">
        <v>1492</v>
      </c>
      <c r="G1356" s="2"/>
      <c r="I1356" s="2"/>
      <c r="J1356" t="str">
        <f>VLOOKUP(A1356,UFMT_FORMAT!$A:$C,3,FALSE)</f>
        <v>NBC Network Format message 0810 Response IN</v>
      </c>
      <c r="K1356" s="2" t="s">
        <v>7</v>
      </c>
      <c r="L1356" t="str">
        <f t="shared" si="42"/>
        <v>Insert into UFMT_FIELD (FORMAT_ID, FIELD_NO, F_MAC, F_KEY, F_MANDATORY, DESCRIPTION) Values ('601', '32', '0', '0', '1', 'Acquirer institution ID');</v>
      </c>
      <c r="M1356" t="str">
        <f t="shared" si="43"/>
        <v>Update UFMT_FIELD SET F_MAC = '0', F_KEY = '0', F_MANDATORY = '1', DESCRIPTION = 'Acquirer institution ID' where FORMAT_ID = '601' AND FIELD_NO = '32';</v>
      </c>
    </row>
    <row r="1357" spans="1:13" x14ac:dyDescent="0.35">
      <c r="A1357" t="s">
        <v>1452</v>
      </c>
      <c r="B1357" t="s">
        <v>102</v>
      </c>
      <c r="C1357" t="s">
        <v>13</v>
      </c>
      <c r="D1357" t="s">
        <v>13</v>
      </c>
      <c r="E1357" t="s">
        <v>12</v>
      </c>
      <c r="F1357" s="2" t="s">
        <v>1497</v>
      </c>
      <c r="G1357" s="2"/>
      <c r="I1357" s="2"/>
      <c r="J1357" t="str">
        <f>VLOOKUP(A1357,UFMT_FORMAT!$A:$C,3,FALSE)</f>
        <v>NBC Network Format message 0810 Response IN</v>
      </c>
      <c r="K1357" s="2" t="s">
        <v>7</v>
      </c>
      <c r="L1357" t="str">
        <f t="shared" si="42"/>
        <v>Insert into UFMT_FIELD (FORMAT_ID, FIELD_NO, F_MAC, F_KEY, F_MANDATORY, DESCRIPTION) Values ('601', '39', '0', '0', '1', 'Response code');</v>
      </c>
      <c r="M1357" t="str">
        <f t="shared" si="43"/>
        <v>Update UFMT_FIELD SET F_MAC = '0', F_KEY = '0', F_MANDATORY = '1', DESCRIPTION = 'Response code' where FORMAT_ID = '601' AND FIELD_NO = '39';</v>
      </c>
    </row>
    <row r="1358" spans="1:13" x14ac:dyDescent="0.35">
      <c r="A1358" t="s">
        <v>1452</v>
      </c>
      <c r="B1358" t="s">
        <v>185</v>
      </c>
      <c r="C1358" t="s">
        <v>13</v>
      </c>
      <c r="D1358" t="s">
        <v>13</v>
      </c>
      <c r="E1358" t="s">
        <v>12</v>
      </c>
      <c r="F1358" s="2" t="s">
        <v>1585</v>
      </c>
      <c r="G1358" s="2"/>
      <c r="I1358" s="2"/>
      <c r="J1358" t="str">
        <f>VLOOKUP(A1358,UFMT_FORMAT!$A:$C,3,FALSE)</f>
        <v>NBC Network Format message 0810 Response IN</v>
      </c>
      <c r="K1358" s="2" t="s">
        <v>7</v>
      </c>
      <c r="L1358" t="str">
        <f t="shared" si="42"/>
        <v>Insert into UFMT_FIELD (FORMAT_ID, FIELD_NO, F_MAC, F_KEY, F_MANDATORY, DESCRIPTION) Values ('601', '70', '0', '0', '1', 'Network Management Information Code');</v>
      </c>
      <c r="M1358" t="str">
        <f t="shared" si="43"/>
        <v>Update UFMT_FIELD SET F_MAC = '0', F_KEY = '0', F_MANDATORY = '1', DESCRIPTION = 'Network Management Information Code' where FORMAT_ID = '601' AND FIELD_NO = '70';</v>
      </c>
    </row>
    <row r="1359" spans="1:13" x14ac:dyDescent="0.35">
      <c r="A1359" t="s">
        <v>1454</v>
      </c>
      <c r="B1359" t="s">
        <v>29</v>
      </c>
      <c r="C1359" t="s">
        <v>13</v>
      </c>
      <c r="D1359" t="s">
        <v>12</v>
      </c>
      <c r="E1359" t="s">
        <v>12</v>
      </c>
      <c r="F1359" s="2" t="s">
        <v>1584</v>
      </c>
      <c r="G1359" s="2"/>
      <c r="I1359" s="2"/>
      <c r="J1359" t="str">
        <f>VLOOKUP(A1359,UFMT_FORMAT!$A:$C,3,FALSE)</f>
        <v>NBC Network Format message 0800 Request IN</v>
      </c>
      <c r="K1359" s="2" t="s">
        <v>7</v>
      </c>
      <c r="L1359" t="str">
        <f t="shared" si="42"/>
        <v>Insert into UFMT_FIELD (FORMAT_ID, FIELD_NO, F_MAC, F_KEY, F_MANDATORY, DESCRIPTION) Values ('602', '7', '0', '1', '1', 'Transmission Date and Time');</v>
      </c>
      <c r="M1359" t="str">
        <f t="shared" si="43"/>
        <v>Update UFMT_FIELD SET F_MAC = '0', F_KEY = '1', F_MANDATORY = '1', DESCRIPTION = 'Transmission Date and Time' where FORMAT_ID = '602' AND FIELD_NO = '7';</v>
      </c>
    </row>
    <row r="1360" spans="1:13" x14ac:dyDescent="0.35">
      <c r="A1360" t="s">
        <v>1454</v>
      </c>
      <c r="B1360" t="s">
        <v>40</v>
      </c>
      <c r="C1360" t="s">
        <v>13</v>
      </c>
      <c r="D1360" t="s">
        <v>12</v>
      </c>
      <c r="E1360" t="s">
        <v>12</v>
      </c>
      <c r="F1360" s="2" t="s">
        <v>1489</v>
      </c>
      <c r="G1360" s="2"/>
      <c r="I1360" s="2"/>
      <c r="J1360" t="str">
        <f>VLOOKUP(A1360,UFMT_FORMAT!$A:$C,3,FALSE)</f>
        <v>NBC Network Format message 0800 Request IN</v>
      </c>
      <c r="K1360" s="2" t="s">
        <v>7</v>
      </c>
      <c r="L1360" t="str">
        <f t="shared" si="42"/>
        <v>Insert into UFMT_FIELD (FORMAT_ID, FIELD_NO, F_MAC, F_KEY, F_MANDATORY, DESCRIPTION) Values ('602', '11', '0', '1', '1', 'System Trace Audit Number');</v>
      </c>
      <c r="M1360" t="str">
        <f t="shared" si="43"/>
        <v>Update UFMT_FIELD SET F_MAC = '0', F_KEY = '1', F_MANDATORY = '1', DESCRIPTION = 'System Trace Audit Number' where FORMAT_ID = '602' AND FIELD_NO = '11';</v>
      </c>
    </row>
    <row r="1361" spans="1:13" x14ac:dyDescent="0.35">
      <c r="A1361" t="s">
        <v>1454</v>
      </c>
      <c r="B1361" t="s">
        <v>98</v>
      </c>
      <c r="C1361" t="s">
        <v>13</v>
      </c>
      <c r="D1361" t="s">
        <v>13</v>
      </c>
      <c r="E1361" t="s">
        <v>12</v>
      </c>
      <c r="F1361" s="2" t="s">
        <v>1492</v>
      </c>
      <c r="G1361" s="2"/>
      <c r="I1361" s="2"/>
      <c r="J1361" t="str">
        <f>VLOOKUP(A1361,UFMT_FORMAT!$A:$C,3,FALSE)</f>
        <v>NBC Network Format message 0800 Request IN</v>
      </c>
      <c r="K1361" s="2" t="s">
        <v>7</v>
      </c>
      <c r="L1361" t="str">
        <f t="shared" si="42"/>
        <v>Insert into UFMT_FIELD (FORMAT_ID, FIELD_NO, F_MAC, F_KEY, F_MANDATORY, DESCRIPTION) Values ('602', '32', '0', '0', '1', 'Acquirer institution ID');</v>
      </c>
      <c r="M1361" t="str">
        <f t="shared" si="43"/>
        <v>Update UFMT_FIELD SET F_MAC = '0', F_KEY = '0', F_MANDATORY = '1', DESCRIPTION = 'Acquirer institution ID' where FORMAT_ID = '602' AND FIELD_NO = '32';</v>
      </c>
    </row>
    <row r="1362" spans="1:13" x14ac:dyDescent="0.35">
      <c r="A1362" t="s">
        <v>1454</v>
      </c>
      <c r="B1362" t="s">
        <v>136</v>
      </c>
      <c r="C1362" t="s">
        <v>13</v>
      </c>
      <c r="D1362" t="s">
        <v>13</v>
      </c>
      <c r="E1362" t="s">
        <v>13</v>
      </c>
      <c r="F1362" s="2" t="s">
        <v>1590</v>
      </c>
      <c r="G1362" s="2"/>
      <c r="I1362" s="2"/>
      <c r="J1362" t="str">
        <f>VLOOKUP(A1362,UFMT_FORMAT!$A:$C,3,FALSE)</f>
        <v>NBC Network Format message 0800 Request IN</v>
      </c>
      <c r="K1362" s="2" t="s">
        <v>7</v>
      </c>
      <c r="L1362" t="str">
        <f t="shared" si="42"/>
        <v>Insert into UFMT_FIELD (FORMAT_ID, FIELD_NO, F_MAC, F_KEY, F_MANDATORY, DESCRIPTION) Values ('602', '48', '0', '0', '0', 'Additional Data, Private');</v>
      </c>
      <c r="M1362" t="str">
        <f t="shared" si="43"/>
        <v>Update UFMT_FIELD SET F_MAC = '0', F_KEY = '0', F_MANDATORY = '0', DESCRIPTION = 'Additional Data, Private' where FORMAT_ID = '602' AND FIELD_NO = '48';</v>
      </c>
    </row>
    <row r="1363" spans="1:13" x14ac:dyDescent="0.35">
      <c r="A1363" t="s">
        <v>1454</v>
      </c>
      <c r="B1363" t="s">
        <v>185</v>
      </c>
      <c r="C1363" t="s">
        <v>13</v>
      </c>
      <c r="D1363" t="s">
        <v>13</v>
      </c>
      <c r="E1363" t="s">
        <v>12</v>
      </c>
      <c r="F1363" s="2" t="s">
        <v>1585</v>
      </c>
      <c r="G1363" s="2"/>
      <c r="I1363" s="2"/>
      <c r="J1363" t="str">
        <f>VLOOKUP(A1363,UFMT_FORMAT!$A:$C,3,FALSE)</f>
        <v>NBC Network Format message 0800 Request IN</v>
      </c>
      <c r="K1363" s="2" t="s">
        <v>7</v>
      </c>
      <c r="L1363" t="str">
        <f t="shared" si="42"/>
        <v>Insert into UFMT_FIELD (FORMAT_ID, FIELD_NO, F_MAC, F_KEY, F_MANDATORY, DESCRIPTION) Values ('602', '70', '0', '0', '1', 'Network Management Information Code');</v>
      </c>
      <c r="M1363" t="str">
        <f t="shared" si="43"/>
        <v>Update UFMT_FIELD SET F_MAC = '0', F_KEY = '0', F_MANDATORY = '1', DESCRIPTION = 'Network Management Information Code' where FORMAT_ID = '602' AND FIELD_NO = '70';</v>
      </c>
    </row>
    <row r="1364" spans="1:13" x14ac:dyDescent="0.35">
      <c r="A1364" t="s">
        <v>1456</v>
      </c>
      <c r="B1364" t="s">
        <v>29</v>
      </c>
      <c r="C1364" t="s">
        <v>13</v>
      </c>
      <c r="D1364" t="s">
        <v>12</v>
      </c>
      <c r="E1364" t="s">
        <v>12</v>
      </c>
      <c r="F1364" s="2" t="s">
        <v>1584</v>
      </c>
      <c r="I1364" s="2"/>
      <c r="J1364" t="str">
        <f>VLOOKUP(A1364,UFMT_FORMAT!$A:$C,3,FALSE)</f>
        <v>NBC Network Format message 0810 Response OUT</v>
      </c>
      <c r="K1364" s="2" t="s">
        <v>7</v>
      </c>
      <c r="L1364" t="str">
        <f t="shared" si="42"/>
        <v>Insert into UFMT_FIELD (FORMAT_ID, FIELD_NO, F_MAC, F_KEY, F_MANDATORY, DESCRIPTION) Values ('603', '7', '0', '1', '1', 'Transmission Date and Time');</v>
      </c>
      <c r="M1364" t="str">
        <f t="shared" si="43"/>
        <v>Update UFMT_FIELD SET F_MAC = '0', F_KEY = '1', F_MANDATORY = '1', DESCRIPTION = 'Transmission Date and Time' where FORMAT_ID = '603' AND FIELD_NO = '7';</v>
      </c>
    </row>
    <row r="1365" spans="1:13" x14ac:dyDescent="0.35">
      <c r="A1365" t="s">
        <v>1456</v>
      </c>
      <c r="B1365" t="s">
        <v>40</v>
      </c>
      <c r="C1365" t="s">
        <v>13</v>
      </c>
      <c r="D1365" t="s">
        <v>12</v>
      </c>
      <c r="E1365" t="s">
        <v>12</v>
      </c>
      <c r="F1365" s="2" t="s">
        <v>1489</v>
      </c>
      <c r="I1365" s="2"/>
      <c r="J1365" t="str">
        <f>VLOOKUP(A1365,UFMT_FORMAT!$A:$C,3,FALSE)</f>
        <v>NBC Network Format message 0810 Response OUT</v>
      </c>
      <c r="K1365" s="2" t="s">
        <v>7</v>
      </c>
      <c r="L1365" t="str">
        <f t="shared" si="42"/>
        <v>Insert into UFMT_FIELD (FORMAT_ID, FIELD_NO, F_MAC, F_KEY, F_MANDATORY, DESCRIPTION) Values ('603', '11', '0', '1', '1', 'System Trace Audit Number');</v>
      </c>
      <c r="M1365" t="str">
        <f t="shared" si="43"/>
        <v>Update UFMT_FIELD SET F_MAC = '0', F_KEY = '1', F_MANDATORY = '1', DESCRIPTION = 'System Trace Audit Number' where FORMAT_ID = '603' AND FIELD_NO = '11';</v>
      </c>
    </row>
    <row r="1366" spans="1:13" x14ac:dyDescent="0.35">
      <c r="A1366" t="s">
        <v>1456</v>
      </c>
      <c r="B1366" t="s">
        <v>98</v>
      </c>
      <c r="C1366" t="s">
        <v>13</v>
      </c>
      <c r="D1366" t="s">
        <v>13</v>
      </c>
      <c r="E1366" t="s">
        <v>12</v>
      </c>
      <c r="F1366" s="2" t="s">
        <v>1492</v>
      </c>
      <c r="G1366" s="2"/>
      <c r="I1366" s="2"/>
      <c r="J1366" t="str">
        <f>VLOOKUP(A1366,UFMT_FORMAT!$A:$C,3,FALSE)</f>
        <v>NBC Network Format message 0810 Response OUT</v>
      </c>
      <c r="K1366" s="2" t="s">
        <v>7</v>
      </c>
      <c r="L1366" t="str">
        <f t="shared" si="42"/>
        <v>Insert into UFMT_FIELD (FORMAT_ID, FIELD_NO, F_MAC, F_KEY, F_MANDATORY, DESCRIPTION) Values ('603', '32', '0', '0', '1', 'Acquirer institution ID');</v>
      </c>
      <c r="M1366" t="str">
        <f t="shared" si="43"/>
        <v>Update UFMT_FIELD SET F_MAC = '0', F_KEY = '0', F_MANDATORY = '1', DESCRIPTION = 'Acquirer institution ID' where FORMAT_ID = '603' AND FIELD_NO = '32';</v>
      </c>
    </row>
    <row r="1367" spans="1:13" x14ac:dyDescent="0.35">
      <c r="A1367" t="s">
        <v>1456</v>
      </c>
      <c r="B1367" t="s">
        <v>102</v>
      </c>
      <c r="C1367" t="s">
        <v>13</v>
      </c>
      <c r="D1367" t="s">
        <v>13</v>
      </c>
      <c r="E1367" t="s">
        <v>12</v>
      </c>
      <c r="F1367" s="2" t="s">
        <v>1497</v>
      </c>
      <c r="G1367" s="2"/>
      <c r="I1367" s="2"/>
      <c r="J1367" t="str">
        <f>VLOOKUP(A1367,UFMT_FORMAT!$A:$C,3,FALSE)</f>
        <v>NBC Network Format message 0810 Response OUT</v>
      </c>
      <c r="K1367" s="2" t="s">
        <v>7</v>
      </c>
      <c r="L1367" t="str">
        <f t="shared" si="42"/>
        <v>Insert into UFMT_FIELD (FORMAT_ID, FIELD_NO, F_MAC, F_KEY, F_MANDATORY, DESCRIPTION) Values ('603', '39', '0', '0', '1', 'Response code');</v>
      </c>
      <c r="M1367" t="str">
        <f t="shared" si="43"/>
        <v>Update UFMT_FIELD SET F_MAC = '0', F_KEY = '0', F_MANDATORY = '1', DESCRIPTION = 'Response code' where FORMAT_ID = '603' AND FIELD_NO = '39';</v>
      </c>
    </row>
    <row r="1368" spans="1:13" x14ac:dyDescent="0.35">
      <c r="A1368" t="s">
        <v>1456</v>
      </c>
      <c r="B1368" t="s">
        <v>185</v>
      </c>
      <c r="C1368" t="s">
        <v>13</v>
      </c>
      <c r="D1368" t="s">
        <v>13</v>
      </c>
      <c r="E1368" t="s">
        <v>12</v>
      </c>
      <c r="F1368" s="2" t="s">
        <v>1585</v>
      </c>
      <c r="G1368" s="2"/>
      <c r="I1368" s="2"/>
      <c r="J1368" t="str">
        <f>VLOOKUP(A1368,UFMT_FORMAT!$A:$C,3,FALSE)</f>
        <v>NBC Network Format message 0810 Response OUT</v>
      </c>
      <c r="K1368" s="2" t="s">
        <v>7</v>
      </c>
      <c r="L1368" t="str">
        <f t="shared" si="42"/>
        <v>Insert into UFMT_FIELD (FORMAT_ID, FIELD_NO, F_MAC, F_KEY, F_MANDATORY, DESCRIPTION) Values ('603', '70', '0', '0', '1', 'Network Management Information Code');</v>
      </c>
      <c r="M1368" t="str">
        <f t="shared" si="43"/>
        <v>Update UFMT_FIELD SET F_MAC = '0', F_KEY = '0', F_MANDATORY = '1', DESCRIPTION = 'Network Management Information Code' where FORMAT_ID = '603' AND FIELD_NO = '70';</v>
      </c>
    </row>
    <row r="1369" spans="1:13" x14ac:dyDescent="0.35">
      <c r="A1369" t="s">
        <v>507</v>
      </c>
      <c r="B1369" t="s">
        <v>15</v>
      </c>
      <c r="C1369" t="s">
        <v>12</v>
      </c>
      <c r="D1369" t="s">
        <v>13</v>
      </c>
      <c r="E1369" t="s">
        <v>12</v>
      </c>
      <c r="F1369" s="2" t="s">
        <v>1484</v>
      </c>
      <c r="G1369" s="2"/>
      <c r="I1369" s="2"/>
      <c r="J1369" t="str">
        <f>VLOOKUP(A1369,UFMT_FORMAT!$A:$C,3,FALSE)</f>
        <v>NBC Network Format message 0200 Response IN</v>
      </c>
      <c r="K1369" s="2" t="s">
        <v>7</v>
      </c>
      <c r="L1369" t="str">
        <f t="shared" si="42"/>
        <v>Insert into UFMT_FIELD (FORMAT_ID, FIELD_NO, F_MAC, F_KEY, F_MANDATORY, DESCRIPTION) Values ('610', '2', '1', '0', '1', 'PAN');</v>
      </c>
      <c r="M1369" t="str">
        <f t="shared" si="43"/>
        <v>Update UFMT_FIELD SET F_MAC = '1', F_KEY = '0', F_MANDATORY = '1', DESCRIPTION = 'PAN' where FORMAT_ID = '610' AND FIELD_NO = '2';</v>
      </c>
    </row>
    <row r="1370" spans="1:13" x14ac:dyDescent="0.35">
      <c r="A1370" t="s">
        <v>507</v>
      </c>
      <c r="B1370" t="s">
        <v>17</v>
      </c>
      <c r="C1370" t="s">
        <v>12</v>
      </c>
      <c r="D1370" t="s">
        <v>13</v>
      </c>
      <c r="E1370" t="s">
        <v>12</v>
      </c>
      <c r="F1370" s="2" t="s">
        <v>1485</v>
      </c>
      <c r="G1370" s="2"/>
      <c r="I1370" s="2"/>
      <c r="J1370" t="str">
        <f>VLOOKUP(A1370,UFMT_FORMAT!$A:$C,3,FALSE)</f>
        <v>NBC Network Format message 0200 Response IN</v>
      </c>
      <c r="K1370" s="2" t="s">
        <v>7</v>
      </c>
      <c r="L1370" t="str">
        <f t="shared" si="42"/>
        <v>Insert into UFMT_FIELD (FORMAT_ID, FIELD_NO, F_MAC, F_KEY, F_MANDATORY, DESCRIPTION) Values ('610', '3', '1', '0', '1', 'Processing Code');</v>
      </c>
      <c r="M1370" t="str">
        <f t="shared" si="43"/>
        <v>Update UFMT_FIELD SET F_MAC = '1', F_KEY = '0', F_MANDATORY = '1', DESCRIPTION = 'Processing Code' where FORMAT_ID = '610' AND FIELD_NO = '3';</v>
      </c>
    </row>
    <row r="1371" spans="1:13" x14ac:dyDescent="0.35">
      <c r="A1371" t="s">
        <v>507</v>
      </c>
      <c r="B1371" t="s">
        <v>20</v>
      </c>
      <c r="C1371" t="s">
        <v>12</v>
      </c>
      <c r="D1371" t="s">
        <v>13</v>
      </c>
      <c r="E1371" t="s">
        <v>12</v>
      </c>
      <c r="F1371" s="2" t="s">
        <v>1569</v>
      </c>
      <c r="G1371" s="2"/>
      <c r="I1371" s="2"/>
      <c r="J1371" t="str">
        <f>VLOOKUP(A1371,UFMT_FORMAT!$A:$C,3,FALSE)</f>
        <v>NBC Network Format message 0200 Response IN</v>
      </c>
      <c r="K1371" s="2" t="s">
        <v>7</v>
      </c>
      <c r="L1371" t="str">
        <f t="shared" si="42"/>
        <v>Insert into UFMT_FIELD (FORMAT_ID, FIELD_NO, F_MAC, F_KEY, F_MANDATORY, DESCRIPTION) Values ('610', '4', '1', '0', '1', 'Amount, Transaction');</v>
      </c>
      <c r="M1371" t="str">
        <f t="shared" si="43"/>
        <v>Update UFMT_FIELD SET F_MAC = '1', F_KEY = '0', F_MANDATORY = '1', DESCRIPTION = 'Amount, Transaction' where FORMAT_ID = '610' AND FIELD_NO = '4';</v>
      </c>
    </row>
    <row r="1372" spans="1:13" x14ac:dyDescent="0.35">
      <c r="A1372" t="s">
        <v>507</v>
      </c>
      <c r="B1372" t="s">
        <v>23</v>
      </c>
      <c r="C1372" t="s">
        <v>13</v>
      </c>
      <c r="D1372" t="s">
        <v>13</v>
      </c>
      <c r="E1372" t="s">
        <v>13</v>
      </c>
      <c r="F1372" s="2" t="s">
        <v>1591</v>
      </c>
      <c r="G1372" s="2"/>
      <c r="I1372" s="2"/>
      <c r="J1372" t="str">
        <f>VLOOKUP(A1372,UFMT_FORMAT!$A:$C,3,FALSE)</f>
        <v>NBC Network Format message 0200 Response IN</v>
      </c>
      <c r="K1372" s="2" t="s">
        <v>7</v>
      </c>
      <c r="L1372" t="str">
        <f t="shared" si="42"/>
        <v>Insert into UFMT_FIELD (FORMAT_ID, FIELD_NO, F_MAC, F_KEY, F_MANDATORY, DESCRIPTION) Values ('610', '5', '0', '0', '0', 'Amount, Settlement');</v>
      </c>
      <c r="M1372" t="str">
        <f t="shared" si="43"/>
        <v>Update UFMT_FIELD SET F_MAC = '0', F_KEY = '0', F_MANDATORY = '0', DESCRIPTION = 'Amount, Settlement' where FORMAT_ID = '610' AND FIELD_NO = '5';</v>
      </c>
    </row>
    <row r="1373" spans="1:13" x14ac:dyDescent="0.35">
      <c r="A1373" t="s">
        <v>507</v>
      </c>
      <c r="B1373" t="s">
        <v>26</v>
      </c>
      <c r="C1373" t="s">
        <v>13</v>
      </c>
      <c r="D1373" t="s">
        <v>13</v>
      </c>
      <c r="E1373" t="s">
        <v>13</v>
      </c>
      <c r="F1373" s="2" t="s">
        <v>1592</v>
      </c>
      <c r="G1373" s="2"/>
      <c r="I1373" s="2"/>
      <c r="J1373" t="str">
        <f>VLOOKUP(A1373,UFMT_FORMAT!$A:$C,3,FALSE)</f>
        <v>NBC Network Format message 0200 Response IN</v>
      </c>
      <c r="K1373" s="2" t="s">
        <v>7</v>
      </c>
      <c r="L1373" t="str">
        <f t="shared" si="42"/>
        <v>Insert into UFMT_FIELD (FORMAT_ID, FIELD_NO, F_MAC, F_KEY, F_MANDATORY, DESCRIPTION) Values ('610', '6', '0', '0', '0', 'Amount, Cardholder billing');</v>
      </c>
      <c r="M1373" t="str">
        <f t="shared" si="43"/>
        <v>Update UFMT_FIELD SET F_MAC = '0', F_KEY = '0', F_MANDATORY = '0', DESCRIPTION = 'Amount, Cardholder billing' where FORMAT_ID = '610' AND FIELD_NO = '6';</v>
      </c>
    </row>
    <row r="1374" spans="1:13" x14ac:dyDescent="0.35">
      <c r="A1374" t="s">
        <v>507</v>
      </c>
      <c r="B1374" t="s">
        <v>29</v>
      </c>
      <c r="C1374" t="s">
        <v>12</v>
      </c>
      <c r="D1374" t="s">
        <v>12</v>
      </c>
      <c r="E1374" t="s">
        <v>12</v>
      </c>
      <c r="F1374" s="2" t="s">
        <v>1584</v>
      </c>
      <c r="G1374" s="2"/>
      <c r="I1374" s="2"/>
      <c r="J1374" t="str">
        <f>VLOOKUP(A1374,UFMT_FORMAT!$A:$C,3,FALSE)</f>
        <v>NBC Network Format message 0200 Response IN</v>
      </c>
      <c r="K1374" s="2" t="s">
        <v>7</v>
      </c>
      <c r="L1374" t="str">
        <f t="shared" si="42"/>
        <v>Insert into UFMT_FIELD (FORMAT_ID, FIELD_NO, F_MAC, F_KEY, F_MANDATORY, DESCRIPTION) Values ('610', '7', '1', '1', '1', 'Transmission Date and Time');</v>
      </c>
      <c r="M1374" t="str">
        <f t="shared" si="43"/>
        <v>Update UFMT_FIELD SET F_MAC = '1', F_KEY = '1', F_MANDATORY = '1', DESCRIPTION = 'Transmission Date and Time' where FORMAT_ID = '610' AND FIELD_NO = '7';</v>
      </c>
    </row>
    <row r="1375" spans="1:13" x14ac:dyDescent="0.35">
      <c r="A1375" t="s">
        <v>507</v>
      </c>
      <c r="B1375" t="s">
        <v>32</v>
      </c>
      <c r="C1375" t="s">
        <v>13</v>
      </c>
      <c r="D1375" t="s">
        <v>13</v>
      </c>
      <c r="E1375" t="s">
        <v>13</v>
      </c>
      <c r="F1375" s="2" t="s">
        <v>1593</v>
      </c>
      <c r="G1375" s="2"/>
      <c r="I1375" s="2"/>
      <c r="J1375" t="str">
        <f>VLOOKUP(A1375,UFMT_FORMAT!$A:$C,3,FALSE)</f>
        <v>NBC Network Format message 0200 Response IN</v>
      </c>
      <c r="K1375" s="2" t="s">
        <v>7</v>
      </c>
      <c r="L1375" t="str">
        <f t="shared" si="42"/>
        <v>Insert into UFMT_FIELD (FORMAT_ID, FIELD_NO, F_MAC, F_KEY, F_MANDATORY, DESCRIPTION) Values ('610', '8', '0', '0', '0', 'Card holder billing fee');</v>
      </c>
      <c r="M1375" t="str">
        <f t="shared" si="43"/>
        <v>Update UFMT_FIELD SET F_MAC = '0', F_KEY = '0', F_MANDATORY = '0', DESCRIPTION = 'Card holder billing fee' where FORMAT_ID = '610' AND FIELD_NO = '8';</v>
      </c>
    </row>
    <row r="1376" spans="1:13" x14ac:dyDescent="0.35">
      <c r="A1376" t="s">
        <v>507</v>
      </c>
      <c r="B1376" t="s">
        <v>35</v>
      </c>
      <c r="C1376" t="s">
        <v>13</v>
      </c>
      <c r="D1376" t="s">
        <v>13</v>
      </c>
      <c r="E1376" t="s">
        <v>13</v>
      </c>
      <c r="F1376" s="2" t="s">
        <v>1594</v>
      </c>
      <c r="G1376" s="2"/>
      <c r="I1376" s="2"/>
      <c r="J1376" t="str">
        <f>VLOOKUP(A1376,UFMT_FORMAT!$A:$C,3,FALSE)</f>
        <v>NBC Network Format message 0200 Response IN</v>
      </c>
      <c r="K1376" s="2" t="s">
        <v>7</v>
      </c>
      <c r="L1376" t="str">
        <f t="shared" si="42"/>
        <v>Insert into UFMT_FIELD (FORMAT_ID, FIELD_NO, F_MAC, F_KEY, F_MANDATORY, DESCRIPTION) Values ('610', '9', '0', '0', '0', 'Settlement conversion rate');</v>
      </c>
      <c r="M1376" t="str">
        <f t="shared" si="43"/>
        <v>Update UFMT_FIELD SET F_MAC = '0', F_KEY = '0', F_MANDATORY = '0', DESCRIPTION = 'Settlement conversion rate' where FORMAT_ID = '610' AND FIELD_NO = '9';</v>
      </c>
    </row>
    <row r="1377" spans="1:13" x14ac:dyDescent="0.35">
      <c r="A1377" t="s">
        <v>507</v>
      </c>
      <c r="B1377" t="s">
        <v>37</v>
      </c>
      <c r="C1377" t="s">
        <v>13</v>
      </c>
      <c r="D1377" t="s">
        <v>13</v>
      </c>
      <c r="E1377" t="s">
        <v>13</v>
      </c>
      <c r="F1377" s="2" t="s">
        <v>1595</v>
      </c>
      <c r="G1377" s="2"/>
      <c r="I1377" s="2"/>
      <c r="J1377" t="str">
        <f>VLOOKUP(A1377,UFMT_FORMAT!$A:$C,3,FALSE)</f>
        <v>NBC Network Format message 0200 Response IN</v>
      </c>
      <c r="K1377" s="2" t="s">
        <v>7</v>
      </c>
      <c r="L1377" t="str">
        <f t="shared" si="42"/>
        <v>Insert into UFMT_FIELD (FORMAT_ID, FIELD_NO, F_MAC, F_KEY, F_MANDATORY, DESCRIPTION) Values ('610', '10', '0', '0', '0', 'Cardholder conversion rate');</v>
      </c>
      <c r="M1377" t="str">
        <f t="shared" si="43"/>
        <v>Update UFMT_FIELD SET F_MAC = '0', F_KEY = '0', F_MANDATORY = '0', DESCRIPTION = 'Cardholder conversion rate' where FORMAT_ID = '610' AND FIELD_NO = '10';</v>
      </c>
    </row>
    <row r="1378" spans="1:13" x14ac:dyDescent="0.35">
      <c r="A1378" t="s">
        <v>507</v>
      </c>
      <c r="B1378" t="s">
        <v>40</v>
      </c>
      <c r="C1378" t="s">
        <v>12</v>
      </c>
      <c r="D1378" t="s">
        <v>12</v>
      </c>
      <c r="E1378" t="s">
        <v>12</v>
      </c>
      <c r="F1378" s="2" t="s">
        <v>1489</v>
      </c>
      <c r="G1378" s="2"/>
      <c r="I1378" s="2"/>
      <c r="J1378" t="str">
        <f>VLOOKUP(A1378,UFMT_FORMAT!$A:$C,3,FALSE)</f>
        <v>NBC Network Format message 0200 Response IN</v>
      </c>
      <c r="K1378" s="2" t="s">
        <v>7</v>
      </c>
      <c r="L1378" t="str">
        <f t="shared" si="42"/>
        <v>Insert into UFMT_FIELD (FORMAT_ID, FIELD_NO, F_MAC, F_KEY, F_MANDATORY, DESCRIPTION) Values ('610', '11', '1', '1', '1', 'System Trace Audit Number');</v>
      </c>
      <c r="M1378" t="str">
        <f t="shared" si="43"/>
        <v>Update UFMT_FIELD SET F_MAC = '1', F_KEY = '1', F_MANDATORY = '1', DESCRIPTION = 'System Trace Audit Number' where FORMAT_ID = '610' AND FIELD_NO = '11';</v>
      </c>
    </row>
    <row r="1379" spans="1:13" x14ac:dyDescent="0.35">
      <c r="A1379" t="s">
        <v>507</v>
      </c>
      <c r="B1379" t="s">
        <v>42</v>
      </c>
      <c r="C1379" t="s">
        <v>13</v>
      </c>
      <c r="D1379" t="s">
        <v>13</v>
      </c>
      <c r="E1379" t="s">
        <v>12</v>
      </c>
      <c r="F1379" s="2" t="s">
        <v>1586</v>
      </c>
      <c r="G1379" s="2"/>
      <c r="I1379" s="2"/>
      <c r="J1379" t="str">
        <f>VLOOKUP(A1379,UFMT_FORMAT!$A:$C,3,FALSE)</f>
        <v>NBC Network Format message 0200 Response IN</v>
      </c>
      <c r="K1379" s="2" t="s">
        <v>7</v>
      </c>
      <c r="L1379" t="str">
        <f t="shared" si="42"/>
        <v>Insert into UFMT_FIELD (FORMAT_ID, FIELD_NO, F_MAC, F_KEY, F_MANDATORY, DESCRIPTION) Values ('610', '12', '0', '0', '1', 'Time, local transaction');</v>
      </c>
      <c r="M1379" t="str">
        <f t="shared" si="43"/>
        <v>Update UFMT_FIELD SET F_MAC = '0', F_KEY = '0', F_MANDATORY = '1', DESCRIPTION = 'Time, local transaction' where FORMAT_ID = '610' AND FIELD_NO = '12';</v>
      </c>
    </row>
    <row r="1380" spans="1:13" x14ac:dyDescent="0.35">
      <c r="A1380" t="s">
        <v>507</v>
      </c>
      <c r="B1380" t="s">
        <v>44</v>
      </c>
      <c r="C1380" t="s">
        <v>13</v>
      </c>
      <c r="D1380" t="s">
        <v>13</v>
      </c>
      <c r="E1380" t="s">
        <v>12</v>
      </c>
      <c r="F1380" s="2" t="s">
        <v>1596</v>
      </c>
      <c r="G1380" s="2"/>
      <c r="J1380" t="str">
        <f>VLOOKUP(A1380,UFMT_FORMAT!$A:$C,3,FALSE)</f>
        <v>NBC Network Format message 0200 Response IN</v>
      </c>
      <c r="K1380" s="2" t="s">
        <v>7</v>
      </c>
      <c r="L1380" t="str">
        <f t="shared" si="42"/>
        <v>Insert into UFMT_FIELD (FORMAT_ID, FIELD_NO, F_MAC, F_KEY, F_MANDATORY, DESCRIPTION) Values ('610', '13', '0', '0', '1', 'Date, local transaction');</v>
      </c>
      <c r="M1380" t="str">
        <f t="shared" si="43"/>
        <v>Update UFMT_FIELD SET F_MAC = '0', F_KEY = '0', F_MANDATORY = '1', DESCRIPTION = 'Date, local transaction' where FORMAT_ID = '610' AND FIELD_NO = '13';</v>
      </c>
    </row>
    <row r="1381" spans="1:13" x14ac:dyDescent="0.35">
      <c r="A1381" t="s">
        <v>507</v>
      </c>
      <c r="B1381" t="s">
        <v>50</v>
      </c>
      <c r="C1381" t="s">
        <v>13</v>
      </c>
      <c r="D1381" t="s">
        <v>13</v>
      </c>
      <c r="E1381" t="s">
        <v>12</v>
      </c>
      <c r="F1381" s="2" t="s">
        <v>1597</v>
      </c>
      <c r="G1381" s="2"/>
      <c r="J1381" t="str">
        <f>VLOOKUP(A1381,UFMT_FORMAT!$A:$C,3,FALSE)</f>
        <v>NBC Network Format message 0200 Response IN</v>
      </c>
      <c r="K1381" s="2" t="s">
        <v>7</v>
      </c>
      <c r="L1381" t="str">
        <f t="shared" si="42"/>
        <v>Insert into UFMT_FIELD (FORMAT_ID, FIELD_NO, F_MAC, F_KEY, F_MANDATORY, DESCRIPTION) Values ('610', '15', '0', '0', '1', 'Date, settlement');</v>
      </c>
      <c r="M1381" t="str">
        <f t="shared" si="43"/>
        <v>Update UFMT_FIELD SET F_MAC = '0', F_KEY = '0', F_MANDATORY = '1', DESCRIPTION = 'Date, settlement' where FORMAT_ID = '610' AND FIELD_NO = '15';</v>
      </c>
    </row>
    <row r="1382" spans="1:13" x14ac:dyDescent="0.35">
      <c r="A1382" t="s">
        <v>507</v>
      </c>
      <c r="B1382" t="s">
        <v>59</v>
      </c>
      <c r="C1382" t="s">
        <v>13</v>
      </c>
      <c r="D1382" t="s">
        <v>13</v>
      </c>
      <c r="E1382" t="s">
        <v>12</v>
      </c>
      <c r="F1382" s="2" t="s">
        <v>1573</v>
      </c>
      <c r="G1382" s="2"/>
      <c r="I1382" s="2"/>
      <c r="J1382" t="str">
        <f>VLOOKUP(A1382,UFMT_FORMAT!$A:$C,3,FALSE)</f>
        <v>NBC Network Format message 0200 Response IN</v>
      </c>
      <c r="K1382" s="2" t="s">
        <v>7</v>
      </c>
      <c r="L1382" t="str">
        <f t="shared" si="42"/>
        <v>Insert into UFMT_FIELD (FORMAT_ID, FIELD_NO, F_MAC, F_KEY, F_MANDATORY, DESCRIPTION) Values ('610', '18', '0', '0', '1', 'Merchant type');</v>
      </c>
      <c r="M1382" t="str">
        <f t="shared" si="43"/>
        <v>Update UFMT_FIELD SET F_MAC = '0', F_KEY = '0', F_MANDATORY = '1', DESCRIPTION = 'Merchant type' where FORMAT_ID = '610' AND FIELD_NO = '18';</v>
      </c>
    </row>
    <row r="1383" spans="1:13" x14ac:dyDescent="0.35">
      <c r="A1383" t="s">
        <v>507</v>
      </c>
      <c r="B1383" t="s">
        <v>62</v>
      </c>
      <c r="C1383" t="s">
        <v>13</v>
      </c>
      <c r="D1383" t="s">
        <v>13</v>
      </c>
      <c r="E1383" t="s">
        <v>13</v>
      </c>
      <c r="F1383" s="2" t="s">
        <v>1598</v>
      </c>
      <c r="G1383" s="2"/>
      <c r="I1383" s="2"/>
      <c r="J1383" t="str">
        <f>VLOOKUP(A1383,UFMT_FORMAT!$A:$C,3,FALSE)</f>
        <v>NBC Network Format message 0200 Response IN</v>
      </c>
      <c r="K1383" s="2" t="s">
        <v>7</v>
      </c>
      <c r="L1383" t="str">
        <f t="shared" si="42"/>
        <v>Insert into UFMT_FIELD (FORMAT_ID, FIELD_NO, F_MAC, F_KEY, F_MANDATORY, DESCRIPTION) Values ('610', '19', '0', '0', '0', 'Acquiring Institution Country Code');</v>
      </c>
      <c r="M1383" t="str">
        <f t="shared" si="43"/>
        <v>Update UFMT_FIELD SET F_MAC = '0', F_KEY = '0', F_MANDATORY = '0', DESCRIPTION = 'Acquiring Institution Country Code' where FORMAT_ID = '610' AND FIELD_NO = '19';</v>
      </c>
    </row>
    <row r="1384" spans="1:13" x14ac:dyDescent="0.35">
      <c r="A1384" t="s">
        <v>507</v>
      </c>
      <c r="B1384" t="s">
        <v>71</v>
      </c>
      <c r="C1384" t="s">
        <v>13</v>
      </c>
      <c r="D1384" t="s">
        <v>13</v>
      </c>
      <c r="E1384" t="s">
        <v>12</v>
      </c>
      <c r="F1384" s="2" t="s">
        <v>1599</v>
      </c>
      <c r="G1384" s="2"/>
      <c r="I1384" s="2"/>
      <c r="J1384" t="str">
        <f>VLOOKUP(A1384,UFMT_FORMAT!$A:$C,3,FALSE)</f>
        <v>NBC Network Format message 0200 Response IN</v>
      </c>
      <c r="K1384" s="2" t="s">
        <v>7</v>
      </c>
      <c r="L1384" t="str">
        <f t="shared" si="42"/>
        <v>Insert into UFMT_FIELD (FORMAT_ID, FIELD_NO, F_MAC, F_KEY, F_MANDATORY, DESCRIPTION) Values ('610', '22', '0', '0', '1', 'POS entry mode');</v>
      </c>
      <c r="M1384" t="str">
        <f t="shared" si="43"/>
        <v>Update UFMT_FIELD SET F_MAC = '0', F_KEY = '0', F_MANDATORY = '1', DESCRIPTION = 'POS entry mode' where FORMAT_ID = '610' AND FIELD_NO = '22';</v>
      </c>
    </row>
    <row r="1385" spans="1:13" x14ac:dyDescent="0.35">
      <c r="A1385" t="s">
        <v>507</v>
      </c>
      <c r="B1385" t="s">
        <v>72</v>
      </c>
      <c r="C1385" t="s">
        <v>13</v>
      </c>
      <c r="D1385" t="s">
        <v>13</v>
      </c>
      <c r="E1385" t="s">
        <v>12</v>
      </c>
      <c r="F1385" s="2" t="s">
        <v>1550</v>
      </c>
      <c r="G1385" s="2"/>
      <c r="I1385" s="2"/>
      <c r="J1385" t="str">
        <f>VLOOKUP(A1385,UFMT_FORMAT!$A:$C,3,FALSE)</f>
        <v>NBC Network Format message 0200 Response IN</v>
      </c>
      <c r="K1385" s="2" t="s">
        <v>7</v>
      </c>
      <c r="L1385" t="str">
        <f t="shared" si="42"/>
        <v>Insert into UFMT_FIELD (FORMAT_ID, FIELD_NO, F_MAC, F_KEY, F_MANDATORY, DESCRIPTION) Values ('610', '25', '0', '0', '1', 'POS Condition Code');</v>
      </c>
      <c r="M1385" t="str">
        <f t="shared" si="43"/>
        <v>Update UFMT_FIELD SET F_MAC = '0', F_KEY = '0', F_MANDATORY = '1', DESCRIPTION = 'POS Condition Code' where FORMAT_ID = '610' AND FIELD_NO = '25';</v>
      </c>
    </row>
    <row r="1386" spans="1:13" x14ac:dyDescent="0.35">
      <c r="A1386" t="s">
        <v>507</v>
      </c>
      <c r="B1386" t="s">
        <v>88</v>
      </c>
      <c r="C1386" t="s">
        <v>13</v>
      </c>
      <c r="D1386" t="s">
        <v>13</v>
      </c>
      <c r="E1386" t="s">
        <v>13</v>
      </c>
      <c r="F1386" s="2" t="s">
        <v>1600</v>
      </c>
      <c r="G1386" s="2"/>
      <c r="I1386" s="2"/>
      <c r="J1386" t="str">
        <f>VLOOKUP(A1386,UFMT_FORMAT!$A:$C,3,FALSE)</f>
        <v>NBC Network Format message 0200 Response IN</v>
      </c>
      <c r="K1386" s="2" t="s">
        <v>7</v>
      </c>
      <c r="L1386" t="str">
        <f t="shared" si="42"/>
        <v>Insert into UFMT_FIELD (FORMAT_ID, FIELD_NO, F_MAC, F_KEY, F_MANDATORY, DESCRIPTION) Values ('610', '28', '0', '0', '0', 'Amount, transaction fee');</v>
      </c>
      <c r="M1386" t="str">
        <f t="shared" si="43"/>
        <v>Update UFMT_FIELD SET F_MAC = '0', F_KEY = '0', F_MANDATORY = '0', DESCRIPTION = 'Amount, transaction fee' where FORMAT_ID = '610' AND FIELD_NO = '28';</v>
      </c>
    </row>
    <row r="1387" spans="1:13" x14ac:dyDescent="0.35">
      <c r="A1387" t="s">
        <v>507</v>
      </c>
      <c r="B1387" t="s">
        <v>90</v>
      </c>
      <c r="C1387" t="s">
        <v>13</v>
      </c>
      <c r="D1387" t="s">
        <v>13</v>
      </c>
      <c r="E1387" t="s">
        <v>13</v>
      </c>
      <c r="F1387" s="2" t="s">
        <v>1601</v>
      </c>
      <c r="G1387" s="2"/>
      <c r="I1387" s="2"/>
      <c r="J1387" t="str">
        <f>VLOOKUP(A1387,UFMT_FORMAT!$A:$C,3,FALSE)</f>
        <v>NBC Network Format message 0200 Response IN</v>
      </c>
      <c r="K1387" s="2" t="s">
        <v>7</v>
      </c>
      <c r="L1387" t="str">
        <f t="shared" si="42"/>
        <v>Insert into UFMT_FIELD (FORMAT_ID, FIELD_NO, F_MAC, F_KEY, F_MANDATORY, DESCRIPTION) Values ('610', '29', '0', '0', '0', 'Amount, settlement fee');</v>
      </c>
      <c r="M1387" t="str">
        <f t="shared" si="43"/>
        <v>Update UFMT_FIELD SET F_MAC = '0', F_KEY = '0', F_MANDATORY = '0', DESCRIPTION = 'Amount, settlement fee' where FORMAT_ID = '610' AND FIELD_NO = '29';</v>
      </c>
    </row>
    <row r="1388" spans="1:13" x14ac:dyDescent="0.35">
      <c r="A1388" t="s">
        <v>507</v>
      </c>
      <c r="B1388" t="s">
        <v>98</v>
      </c>
      <c r="C1388" t="s">
        <v>12</v>
      </c>
      <c r="D1388" t="s">
        <v>12</v>
      </c>
      <c r="E1388" t="s">
        <v>12</v>
      </c>
      <c r="F1388" s="2" t="s">
        <v>1492</v>
      </c>
      <c r="G1388" s="2"/>
      <c r="I1388" s="2"/>
      <c r="J1388" t="str">
        <f>VLOOKUP(A1388,UFMT_FORMAT!$A:$C,3,FALSE)</f>
        <v>NBC Network Format message 0200 Response IN</v>
      </c>
      <c r="K1388" s="2" t="s">
        <v>7</v>
      </c>
      <c r="L1388" t="str">
        <f t="shared" si="42"/>
        <v>Insert into UFMT_FIELD (FORMAT_ID, FIELD_NO, F_MAC, F_KEY, F_MANDATORY, DESCRIPTION) Values ('610', '32', '1', '1', '1', 'Acquirer institution ID');</v>
      </c>
      <c r="M1388" t="str">
        <f t="shared" si="43"/>
        <v>Update UFMT_FIELD SET F_MAC = '1', F_KEY = '1', F_MANDATORY = '1', DESCRIPTION = 'Acquirer institution ID' where FORMAT_ID = '610' AND FIELD_NO = '32';</v>
      </c>
    </row>
    <row r="1389" spans="1:13" x14ac:dyDescent="0.35">
      <c r="A1389" t="s">
        <v>507</v>
      </c>
      <c r="B1389" t="s">
        <v>93</v>
      </c>
      <c r="C1389" t="s">
        <v>13</v>
      </c>
      <c r="D1389" t="s">
        <v>13</v>
      </c>
      <c r="E1389" t="s">
        <v>12</v>
      </c>
      <c r="F1389" s="2" t="s">
        <v>1494</v>
      </c>
      <c r="G1389" s="2"/>
      <c r="I1389" s="2"/>
      <c r="J1389" t="str">
        <f>VLOOKUP(A1389,UFMT_FORMAT!$A:$C,3,FALSE)</f>
        <v>NBC Network Format message 0200 Response IN</v>
      </c>
      <c r="K1389" s="2" t="s">
        <v>7</v>
      </c>
      <c r="L1389" t="str">
        <f t="shared" si="42"/>
        <v>Insert into UFMT_FIELD (FORMAT_ID, FIELD_NO, F_MAC, F_KEY, F_MANDATORY, DESCRIPTION) Values ('610', '35', '0', '0', '1', 'Track 2 data');</v>
      </c>
      <c r="M1389" t="str">
        <f t="shared" si="43"/>
        <v>Update UFMT_FIELD SET F_MAC = '0', F_KEY = '0', F_MANDATORY = '1', DESCRIPTION = 'Track 2 data' where FORMAT_ID = '610' AND FIELD_NO = '35';</v>
      </c>
    </row>
    <row r="1390" spans="1:13" x14ac:dyDescent="0.35">
      <c r="A1390" t="s">
        <v>507</v>
      </c>
      <c r="B1390" t="s">
        <v>99</v>
      </c>
      <c r="C1390" t="s">
        <v>13</v>
      </c>
      <c r="D1390" t="s">
        <v>13</v>
      </c>
      <c r="E1390" t="s">
        <v>13</v>
      </c>
      <c r="F1390" s="2" t="s">
        <v>1576</v>
      </c>
      <c r="G1390" s="2"/>
      <c r="I1390" s="2"/>
      <c r="J1390" t="str">
        <f>VLOOKUP(A1390,UFMT_FORMAT!$A:$C,3,FALSE)</f>
        <v>NBC Network Format message 0200 Response IN</v>
      </c>
      <c r="K1390" s="2" t="s">
        <v>7</v>
      </c>
      <c r="L1390" t="str">
        <f t="shared" si="42"/>
        <v>Insert into UFMT_FIELD (FORMAT_ID, FIELD_NO, F_MAC, F_KEY, F_MANDATORY, DESCRIPTION) Values ('610', '37', '0', '0', '0', 'Retrieval reference number');</v>
      </c>
      <c r="M1390" t="str">
        <f t="shared" si="43"/>
        <v>Update UFMT_FIELD SET F_MAC = '0', F_KEY = '0', F_MANDATORY = '0', DESCRIPTION = 'Retrieval reference number' where FORMAT_ID = '610' AND FIELD_NO = '37';</v>
      </c>
    </row>
    <row r="1391" spans="1:13" x14ac:dyDescent="0.35">
      <c r="A1391" t="s">
        <v>507</v>
      </c>
      <c r="B1391" t="s">
        <v>113</v>
      </c>
      <c r="C1391" t="s">
        <v>12</v>
      </c>
      <c r="D1391" t="s">
        <v>13</v>
      </c>
      <c r="E1391" t="s">
        <v>13</v>
      </c>
      <c r="F1391" s="2" t="s">
        <v>1496</v>
      </c>
      <c r="G1391" s="2"/>
      <c r="I1391" s="2"/>
      <c r="J1391" t="str">
        <f>VLOOKUP(A1391,UFMT_FORMAT!$A:$C,3,FALSE)</f>
        <v>NBC Network Format message 0200 Response IN</v>
      </c>
      <c r="K1391" s="2" t="s">
        <v>7</v>
      </c>
      <c r="L1391" t="str">
        <f t="shared" si="42"/>
        <v>Insert into UFMT_FIELD (FORMAT_ID, FIELD_NO, F_MAC, F_KEY, F_MANDATORY, DESCRIPTION) Values ('610', '38', '1', '0', '0', 'Authorization Identification Response');</v>
      </c>
      <c r="M1391" t="str">
        <f t="shared" si="43"/>
        <v>Update UFMT_FIELD SET F_MAC = '1', F_KEY = '0', F_MANDATORY = '0', DESCRIPTION = 'Authorization Identification Response' where FORMAT_ID = '610' AND FIELD_NO = '38';</v>
      </c>
    </row>
    <row r="1392" spans="1:13" x14ac:dyDescent="0.35">
      <c r="A1392" t="s">
        <v>507</v>
      </c>
      <c r="B1392" t="s">
        <v>119</v>
      </c>
      <c r="C1392" t="s">
        <v>12</v>
      </c>
      <c r="D1392" t="s">
        <v>13</v>
      </c>
      <c r="E1392" t="s">
        <v>12</v>
      </c>
      <c r="F1392" s="2" t="s">
        <v>1602</v>
      </c>
      <c r="G1392" s="2"/>
      <c r="I1392" s="2"/>
      <c r="J1392" t="str">
        <f>VLOOKUP(A1392,UFMT_FORMAT!$A:$C,3,FALSE)</f>
        <v>NBC Network Format message 0200 Response IN</v>
      </c>
      <c r="K1392" s="2" t="s">
        <v>7</v>
      </c>
      <c r="L1392" t="str">
        <f t="shared" si="42"/>
        <v>Insert into UFMT_FIELD (FORMAT_ID, FIELD_NO, F_MAC, F_KEY, F_MANDATORY, DESCRIPTION) Values ('610', '41', '1', '0', '1', 'Card accepter terminal');</v>
      </c>
      <c r="M1392" t="str">
        <f t="shared" si="43"/>
        <v>Update UFMT_FIELD SET F_MAC = '1', F_KEY = '0', F_MANDATORY = '1', DESCRIPTION = 'Card accepter terminal' where FORMAT_ID = '610' AND FIELD_NO = '41';</v>
      </c>
    </row>
    <row r="1393" spans="1:13" x14ac:dyDescent="0.35">
      <c r="A1393" t="s">
        <v>507</v>
      </c>
      <c r="B1393" t="s">
        <v>122</v>
      </c>
      <c r="C1393" t="s">
        <v>12</v>
      </c>
      <c r="D1393" t="s">
        <v>13</v>
      </c>
      <c r="E1393" t="s">
        <v>12</v>
      </c>
      <c r="F1393" s="2" t="s">
        <v>1603</v>
      </c>
      <c r="G1393" s="2"/>
      <c r="I1393" s="2"/>
      <c r="J1393" t="str">
        <f>VLOOKUP(A1393,UFMT_FORMAT!$A:$C,3,FALSE)</f>
        <v>NBC Network Format message 0200 Response IN</v>
      </c>
      <c r="K1393" s="2" t="s">
        <v>7</v>
      </c>
      <c r="L1393" t="str">
        <f t="shared" si="42"/>
        <v>Insert into UFMT_FIELD (FORMAT_ID, FIELD_NO, F_MAC, F_KEY, F_MANDATORY, DESCRIPTION) Values ('610', '42', '1', '0', '1', 'Card accepter identification code');</v>
      </c>
      <c r="M1393" t="str">
        <f t="shared" si="43"/>
        <v>Update UFMT_FIELD SET F_MAC = '1', F_KEY = '0', F_MANDATORY = '1', DESCRIPTION = 'Card accepter identification code' where FORMAT_ID = '610' AND FIELD_NO = '42';</v>
      </c>
    </row>
    <row r="1394" spans="1:13" x14ac:dyDescent="0.35">
      <c r="A1394" t="s">
        <v>507</v>
      </c>
      <c r="B1394" t="s">
        <v>125</v>
      </c>
      <c r="C1394" t="s">
        <v>13</v>
      </c>
      <c r="D1394" t="s">
        <v>13</v>
      </c>
      <c r="E1394" t="s">
        <v>12</v>
      </c>
      <c r="F1394" s="2" t="s">
        <v>1604</v>
      </c>
      <c r="I1394" s="2"/>
      <c r="J1394" t="str">
        <f>VLOOKUP(A1394,UFMT_FORMAT!$A:$C,3,FALSE)</f>
        <v>NBC Network Format message 0200 Response IN</v>
      </c>
      <c r="K1394" s="2" t="s">
        <v>7</v>
      </c>
      <c r="L1394" t="str">
        <f t="shared" si="42"/>
        <v>Insert into UFMT_FIELD (FORMAT_ID, FIELD_NO, F_MAC, F_KEY, F_MANDATORY, DESCRIPTION) Values ('610', '43', '0', '0', '1', 'Card accepter Name and Location');</v>
      </c>
      <c r="M1394" t="str">
        <f t="shared" si="43"/>
        <v>Update UFMT_FIELD SET F_MAC = '0', F_KEY = '0', F_MANDATORY = '1', DESCRIPTION = 'Card accepter Name and Location' where FORMAT_ID = '610' AND FIELD_NO = '43';</v>
      </c>
    </row>
    <row r="1395" spans="1:13" x14ac:dyDescent="0.35">
      <c r="A1395" t="s">
        <v>507</v>
      </c>
      <c r="B1395" t="s">
        <v>136</v>
      </c>
      <c r="C1395" t="s">
        <v>12</v>
      </c>
      <c r="D1395" t="s">
        <v>13</v>
      </c>
      <c r="E1395" t="s">
        <v>13</v>
      </c>
      <c r="F1395" s="2" t="s">
        <v>1590</v>
      </c>
      <c r="I1395" s="2"/>
      <c r="J1395" t="str">
        <f>VLOOKUP(A1395,UFMT_FORMAT!$A:$C,3,FALSE)</f>
        <v>NBC Network Format message 0200 Response IN</v>
      </c>
      <c r="K1395" s="2" t="s">
        <v>7</v>
      </c>
      <c r="L1395" t="str">
        <f t="shared" si="42"/>
        <v>Insert into UFMT_FIELD (FORMAT_ID, FIELD_NO, F_MAC, F_KEY, F_MANDATORY, DESCRIPTION) Values ('610', '48', '1', '0', '0', 'Additional Data, Private');</v>
      </c>
      <c r="M1395" t="str">
        <f t="shared" si="43"/>
        <v>Update UFMT_FIELD SET F_MAC = '1', F_KEY = '0', F_MANDATORY = '0', DESCRIPTION = 'Additional Data, Private' where FORMAT_ID = '610' AND FIELD_NO = '48';</v>
      </c>
    </row>
    <row r="1396" spans="1:13" x14ac:dyDescent="0.35">
      <c r="A1396" t="s">
        <v>507</v>
      </c>
      <c r="B1396" t="s">
        <v>138</v>
      </c>
      <c r="C1396" t="s">
        <v>13</v>
      </c>
      <c r="D1396" t="s">
        <v>13</v>
      </c>
      <c r="E1396" t="s">
        <v>13</v>
      </c>
      <c r="F1396" s="2" t="s">
        <v>1605</v>
      </c>
      <c r="I1396" s="2"/>
      <c r="J1396" t="str">
        <f>VLOOKUP(A1396,UFMT_FORMAT!$A:$C,3,FALSE)</f>
        <v>NBC Network Format message 0200 Response IN</v>
      </c>
      <c r="K1396" s="2" t="s">
        <v>7</v>
      </c>
      <c r="L1396" t="str">
        <f t="shared" si="42"/>
        <v>Insert into UFMT_FIELD (FORMAT_ID, FIELD_NO, F_MAC, F_KEY, F_MANDATORY, DESCRIPTION) Values ('610', '49', '0', '0', '0', 'Transaction Currency Code');</v>
      </c>
      <c r="M1396" t="str">
        <f t="shared" si="43"/>
        <v>Update UFMT_FIELD SET F_MAC = '0', F_KEY = '0', F_MANDATORY = '0', DESCRIPTION = 'Transaction Currency Code' where FORMAT_ID = '610' AND FIELD_NO = '49';</v>
      </c>
    </row>
    <row r="1397" spans="1:13" x14ac:dyDescent="0.35">
      <c r="A1397" t="s">
        <v>507</v>
      </c>
      <c r="B1397" t="s">
        <v>80</v>
      </c>
      <c r="C1397" t="s">
        <v>13</v>
      </c>
      <c r="D1397" t="s">
        <v>13</v>
      </c>
      <c r="E1397" t="s">
        <v>13</v>
      </c>
      <c r="F1397" s="2" t="s">
        <v>1606</v>
      </c>
      <c r="I1397" s="2"/>
      <c r="J1397" t="str">
        <f>VLOOKUP(A1397,UFMT_FORMAT!$A:$C,3,FALSE)</f>
        <v>NBC Network Format message 0200 Response IN</v>
      </c>
      <c r="K1397" s="2" t="s">
        <v>7</v>
      </c>
      <c r="L1397" t="str">
        <f t="shared" si="42"/>
        <v>Insert into UFMT_FIELD (FORMAT_ID, FIELD_NO, F_MAC, F_KEY, F_MANDATORY, DESCRIPTION) Values ('610', '50', '0', '0', '0', 'Settlement Currency Code');</v>
      </c>
      <c r="M1397" t="str">
        <f t="shared" si="43"/>
        <v>Update UFMT_FIELD SET F_MAC = '0', F_KEY = '0', F_MANDATORY = '0', DESCRIPTION = 'Settlement Currency Code' where FORMAT_ID = '610' AND FIELD_NO = '50';</v>
      </c>
    </row>
    <row r="1398" spans="1:13" x14ac:dyDescent="0.35">
      <c r="A1398" t="s">
        <v>507</v>
      </c>
      <c r="B1398" t="s">
        <v>142</v>
      </c>
      <c r="C1398" t="s">
        <v>13</v>
      </c>
      <c r="D1398" t="s">
        <v>13</v>
      </c>
      <c r="E1398" t="s">
        <v>13</v>
      </c>
      <c r="F1398" s="2" t="s">
        <v>1607</v>
      </c>
      <c r="G1398" s="2"/>
      <c r="I1398" s="2"/>
      <c r="J1398" t="str">
        <f>VLOOKUP(A1398,UFMT_FORMAT!$A:$C,3,FALSE)</f>
        <v>NBC Network Format message 0200 Response IN</v>
      </c>
      <c r="K1398" s="2" t="s">
        <v>7</v>
      </c>
      <c r="L1398" t="str">
        <f t="shared" si="42"/>
        <v>Insert into UFMT_FIELD (FORMAT_ID, FIELD_NO, F_MAC, F_KEY, F_MANDATORY, DESCRIPTION) Values ('610', '51', '0', '0', '0', 'Cardholder billing Currency Code');</v>
      </c>
      <c r="M1398" t="str">
        <f t="shared" si="43"/>
        <v>Update UFMT_FIELD SET F_MAC = '0', F_KEY = '0', F_MANDATORY = '0', DESCRIPTION = 'Cardholder billing Currency Code' where FORMAT_ID = '610' AND FIELD_NO = '51';</v>
      </c>
    </row>
    <row r="1399" spans="1:13" x14ac:dyDescent="0.35">
      <c r="A1399" t="s">
        <v>507</v>
      </c>
      <c r="B1399" t="s">
        <v>21</v>
      </c>
      <c r="C1399" t="s">
        <v>13</v>
      </c>
      <c r="D1399" t="s">
        <v>13</v>
      </c>
      <c r="E1399" t="s">
        <v>13</v>
      </c>
      <c r="F1399" t="s">
        <v>1608</v>
      </c>
      <c r="G1399" s="2"/>
      <c r="I1399" s="2"/>
      <c r="J1399" t="str">
        <f>VLOOKUP(A1399,UFMT_FORMAT!$A:$C,3,FALSE)</f>
        <v>NBC Network Format message 0200 Response IN</v>
      </c>
      <c r="K1399" s="2" t="s">
        <v>7</v>
      </c>
      <c r="L1399" t="str">
        <f t="shared" si="42"/>
        <v>Insert into UFMT_FIELD (FORMAT_ID, FIELD_NO, F_MAC, F_KEY, F_MANDATORY, DESCRIPTION) Values ('610', '52', '0', '0', '0', 'PIN data');</v>
      </c>
      <c r="M1399" t="str">
        <f t="shared" si="43"/>
        <v>Update UFMT_FIELD SET F_MAC = '0', F_KEY = '0', F_MANDATORY = '0', DESCRIPTION = 'PIN data' where FORMAT_ID = '610' AND FIELD_NO = '52';</v>
      </c>
    </row>
    <row r="1400" spans="1:13" x14ac:dyDescent="0.35">
      <c r="A1400" t="s">
        <v>507</v>
      </c>
      <c r="B1400" t="s">
        <v>24</v>
      </c>
      <c r="C1400" t="s">
        <v>13</v>
      </c>
      <c r="D1400" t="s">
        <v>13</v>
      </c>
      <c r="E1400" t="s">
        <v>13</v>
      </c>
      <c r="F1400" t="s">
        <v>1609</v>
      </c>
      <c r="G1400" s="2"/>
      <c r="I1400" s="2"/>
      <c r="J1400" t="str">
        <f>VLOOKUP(A1400,UFMT_FORMAT!$A:$C,3,FALSE)</f>
        <v>NBC Network Format message 0200 Response IN</v>
      </c>
      <c r="K1400" s="2" t="s">
        <v>7</v>
      </c>
      <c r="L1400" t="str">
        <f t="shared" si="42"/>
        <v>Insert into UFMT_FIELD (FORMAT_ID, FIELD_NO, F_MAC, F_KEY, F_MANDATORY, DESCRIPTION) Values ('610', '53', '0', '0', '0', 'Security related control information');</v>
      </c>
      <c r="M1400" t="str">
        <f t="shared" si="43"/>
        <v>Update UFMT_FIELD SET F_MAC = '0', F_KEY = '0', F_MANDATORY = '0', DESCRIPTION = 'Security related control information' where FORMAT_ID = '610' AND FIELD_NO = '53';</v>
      </c>
    </row>
    <row r="1401" spans="1:13" x14ac:dyDescent="0.35">
      <c r="A1401" t="s">
        <v>507</v>
      </c>
      <c r="B1401" t="s">
        <v>111</v>
      </c>
      <c r="C1401" t="s">
        <v>13</v>
      </c>
      <c r="D1401" t="s">
        <v>13</v>
      </c>
      <c r="E1401" t="s">
        <v>13</v>
      </c>
      <c r="F1401" t="s">
        <v>1610</v>
      </c>
      <c r="G1401" s="2"/>
      <c r="I1401" s="2"/>
      <c r="J1401" t="str">
        <f>VLOOKUP(A1401,UFMT_FORMAT!$A:$C,3,FALSE)</f>
        <v>NBC Network Format message 0200 Response IN</v>
      </c>
      <c r="K1401" s="2" t="s">
        <v>7</v>
      </c>
      <c r="L1401" t="str">
        <f t="shared" si="42"/>
        <v>Insert into UFMT_FIELD (FORMAT_ID, FIELD_NO, F_MAC, F_KEY, F_MANDATORY, DESCRIPTION) Values ('610', '55', '0', '0', '0', 'ICC data');</v>
      </c>
      <c r="M1401" t="str">
        <f t="shared" si="43"/>
        <v>Update UFMT_FIELD SET F_MAC = '0', F_KEY = '0', F_MANDATORY = '0', DESCRIPTION = 'ICC data' where FORMAT_ID = '610' AND FIELD_NO = '55';</v>
      </c>
    </row>
    <row r="1402" spans="1:13" x14ac:dyDescent="0.35">
      <c r="A1402" t="s">
        <v>507</v>
      </c>
      <c r="B1402" t="s">
        <v>774</v>
      </c>
      <c r="C1402" t="s">
        <v>13</v>
      </c>
      <c r="D1402" t="s">
        <v>13</v>
      </c>
      <c r="E1402" t="s">
        <v>13</v>
      </c>
      <c r="F1402" t="s">
        <v>1611</v>
      </c>
      <c r="G1402" s="2"/>
      <c r="I1402" s="2"/>
      <c r="J1402" t="str">
        <f>VLOOKUP(A1402,UFMT_FORMAT!$A:$C,3,FALSE)</f>
        <v>NBC Network Format message 0200 Response IN</v>
      </c>
      <c r="K1402" s="2" t="s">
        <v>7</v>
      </c>
      <c r="L1402" t="str">
        <f t="shared" si="42"/>
        <v>Insert into UFMT_FIELD (FORMAT_ID, FIELD_NO, F_MAC, F_KEY, F_MANDATORY, DESCRIPTION) Values ('610', '100', '0', '0', '0', 'Receiving Institution ID Code');</v>
      </c>
      <c r="M1402" t="str">
        <f t="shared" si="43"/>
        <v>Update UFMT_FIELD SET F_MAC = '0', F_KEY = '0', F_MANDATORY = '0', DESCRIPTION = 'Receiving Institution ID Code' where FORMAT_ID = '610' AND FIELD_NO = '100';</v>
      </c>
    </row>
    <row r="1403" spans="1:13" x14ac:dyDescent="0.35">
      <c r="A1403" t="s">
        <v>507</v>
      </c>
      <c r="B1403" t="s">
        <v>270</v>
      </c>
      <c r="C1403" t="s">
        <v>12</v>
      </c>
      <c r="D1403" t="s">
        <v>13</v>
      </c>
      <c r="E1403" t="s">
        <v>13</v>
      </c>
      <c r="F1403" t="s">
        <v>1612</v>
      </c>
      <c r="G1403" s="2"/>
      <c r="I1403" s="2"/>
      <c r="J1403" t="str">
        <f>VLOOKUP(A1403,UFMT_FORMAT!$A:$C,3,FALSE)</f>
        <v>NBC Network Format message 0200 Response IN</v>
      </c>
      <c r="K1403" s="2" t="s">
        <v>7</v>
      </c>
      <c r="L1403" t="str">
        <f t="shared" si="42"/>
        <v>Insert into UFMT_FIELD (FORMAT_ID, FIELD_NO, F_MAC, F_KEY, F_MANDATORY, DESCRIPTION) Values ('610', '102', '1', '0', '0', 'From Account Identifier');</v>
      </c>
      <c r="M1403" t="str">
        <f t="shared" si="43"/>
        <v>Update UFMT_FIELD SET F_MAC = '1', F_KEY = '0', F_MANDATORY = '0', DESCRIPTION = 'From Account Identifier' where FORMAT_ID = '610' AND FIELD_NO = '102';</v>
      </c>
    </row>
    <row r="1404" spans="1:13" x14ac:dyDescent="0.35">
      <c r="A1404" t="s">
        <v>507</v>
      </c>
      <c r="B1404" t="s">
        <v>778</v>
      </c>
      <c r="C1404" t="s">
        <v>12</v>
      </c>
      <c r="D1404" t="s">
        <v>13</v>
      </c>
      <c r="E1404" t="s">
        <v>13</v>
      </c>
      <c r="F1404" t="s">
        <v>1613</v>
      </c>
      <c r="G1404" s="2"/>
      <c r="I1404" s="2"/>
      <c r="J1404" t="str">
        <f>VLOOKUP(A1404,UFMT_FORMAT!$A:$C,3,FALSE)</f>
        <v>NBC Network Format message 0200 Response IN</v>
      </c>
      <c r="K1404" s="2" t="s">
        <v>7</v>
      </c>
      <c r="L1404" t="str">
        <f t="shared" si="42"/>
        <v>Insert into UFMT_FIELD (FORMAT_ID, FIELD_NO, F_MAC, F_KEY, F_MANDATORY, DESCRIPTION) Values ('610', '103', '1', '0', '0', 'To Account Identification');</v>
      </c>
      <c r="M1404" t="str">
        <f t="shared" si="43"/>
        <v>Update UFMT_FIELD SET F_MAC = '1', F_KEY = '0', F_MANDATORY = '0', DESCRIPTION = 'To Account Identification' where FORMAT_ID = '610' AND FIELD_NO = '103';</v>
      </c>
    </row>
    <row r="1405" spans="1:13" x14ac:dyDescent="0.35">
      <c r="A1405" t="s">
        <v>507</v>
      </c>
      <c r="B1405" t="s">
        <v>83</v>
      </c>
      <c r="C1405" t="s">
        <v>13</v>
      </c>
      <c r="D1405" t="s">
        <v>13</v>
      </c>
      <c r="E1405" t="s">
        <v>13</v>
      </c>
      <c r="F1405" t="s">
        <v>1520</v>
      </c>
      <c r="G1405" s="2"/>
      <c r="I1405" s="2"/>
      <c r="J1405" t="str">
        <f>VLOOKUP(A1405,UFMT_FORMAT!$A:$C,3,FALSE)</f>
        <v>NBC Network Format message 0200 Response IN</v>
      </c>
      <c r="K1405" s="2" t="s">
        <v>7</v>
      </c>
      <c r="L1405" t="str">
        <f t="shared" si="42"/>
        <v>Insert into UFMT_FIELD (FORMAT_ID, FIELD_NO, F_MAC, F_KEY, F_MANDATORY, DESCRIPTION) Values ('610', '121', '0', '0', '0', 'NBC Fee');</v>
      </c>
      <c r="M1405" t="str">
        <f t="shared" si="43"/>
        <v>Update UFMT_FIELD SET F_MAC = '0', F_KEY = '0', F_MANDATORY = '0', DESCRIPTION = 'NBC Fee' where FORMAT_ID = '610' AND FIELD_NO = '121';</v>
      </c>
    </row>
    <row r="1406" spans="1:13" x14ac:dyDescent="0.35">
      <c r="A1406" t="s">
        <v>507</v>
      </c>
      <c r="B1406" t="s">
        <v>807</v>
      </c>
      <c r="C1406" t="s">
        <v>13</v>
      </c>
      <c r="D1406" t="s">
        <v>13</v>
      </c>
      <c r="E1406" t="s">
        <v>13</v>
      </c>
      <c r="F1406" t="s">
        <v>1518</v>
      </c>
      <c r="G1406" s="2"/>
      <c r="I1406" s="2"/>
      <c r="J1406" t="str">
        <f>VLOOKUP(A1406,UFMT_FORMAT!$A:$C,3,FALSE)</f>
        <v>NBC Network Format message 0200 Response IN</v>
      </c>
      <c r="K1406" s="2" t="s">
        <v>7</v>
      </c>
      <c r="L1406" t="str">
        <f t="shared" si="42"/>
        <v>Insert into UFMT_FIELD (FORMAT_ID, FIELD_NO, F_MAC, F_KEY, F_MANDATORY, DESCRIPTION) Values ('610', '122', '0', '0', '0', 'ACQ Fee');</v>
      </c>
      <c r="M1406" t="str">
        <f t="shared" si="43"/>
        <v>Update UFMT_FIELD SET F_MAC = '0', F_KEY = '0', F_MANDATORY = '0', DESCRIPTION = 'ACQ Fee' where FORMAT_ID = '610' AND FIELD_NO = '122';</v>
      </c>
    </row>
    <row r="1407" spans="1:13" x14ac:dyDescent="0.35">
      <c r="A1407" t="s">
        <v>507</v>
      </c>
      <c r="B1407" t="s">
        <v>143</v>
      </c>
      <c r="C1407" t="s">
        <v>13</v>
      </c>
      <c r="D1407" t="s">
        <v>13</v>
      </c>
      <c r="E1407" t="s">
        <v>13</v>
      </c>
      <c r="F1407" t="s">
        <v>1519</v>
      </c>
      <c r="G1407" s="2"/>
      <c r="I1407" s="2"/>
      <c r="J1407" t="str">
        <f>VLOOKUP(A1407,UFMT_FORMAT!$A:$C,3,FALSE)</f>
        <v>NBC Network Format message 0200 Response IN</v>
      </c>
      <c r="K1407" s="2" t="s">
        <v>7</v>
      </c>
      <c r="L1407" t="str">
        <f t="shared" si="42"/>
        <v>Insert into UFMT_FIELD (FORMAT_ID, FIELD_NO, F_MAC, F_KEY, F_MANDATORY, DESCRIPTION) Values ('610', '123', '0', '0', '0', 'ISS Fee');</v>
      </c>
      <c r="M1407" t="str">
        <f t="shared" si="43"/>
        <v>Update UFMT_FIELD SET F_MAC = '0', F_KEY = '0', F_MANDATORY = '0', DESCRIPTION = 'ISS Fee' where FORMAT_ID = '610' AND FIELD_NO = '123';</v>
      </c>
    </row>
    <row r="1408" spans="1:13" x14ac:dyDescent="0.35">
      <c r="A1408" t="s">
        <v>507</v>
      </c>
      <c r="B1408" t="s">
        <v>810</v>
      </c>
      <c r="C1408" t="s">
        <v>13</v>
      </c>
      <c r="D1408" t="s">
        <v>13</v>
      </c>
      <c r="E1408" t="s">
        <v>13</v>
      </c>
      <c r="F1408" t="s">
        <v>1521</v>
      </c>
      <c r="G1408" s="2"/>
      <c r="I1408" s="2"/>
      <c r="J1408" t="str">
        <f>VLOOKUP(A1408,UFMT_FORMAT!$A:$C,3,FALSE)</f>
        <v>NBC Network Format message 0200 Response IN</v>
      </c>
      <c r="K1408" s="2" t="s">
        <v>7</v>
      </c>
      <c r="L1408" t="str">
        <f t="shared" si="42"/>
        <v>Insert into UFMT_FIELD (FORMAT_ID, FIELD_NO, F_MAC, F_KEY, F_MANDATORY, DESCRIPTION) Values ('610', '124', '0', '0', '0', 'BNB Fee');</v>
      </c>
      <c r="M1408" t="str">
        <f t="shared" si="43"/>
        <v>Update UFMT_FIELD SET F_MAC = '0', F_KEY = '0', F_MANDATORY = '0', DESCRIPTION = 'BNB Fee' where FORMAT_ID = '610' AND FIELD_NO = '124';</v>
      </c>
    </row>
    <row r="1409" spans="1:13" x14ac:dyDescent="0.35">
      <c r="A1409" t="s">
        <v>507</v>
      </c>
      <c r="B1409" t="s">
        <v>134</v>
      </c>
      <c r="C1409" t="s">
        <v>13</v>
      </c>
      <c r="D1409" t="s">
        <v>13</v>
      </c>
      <c r="E1409" t="s">
        <v>13</v>
      </c>
      <c r="F1409" t="s">
        <v>1614</v>
      </c>
      <c r="G1409" s="2"/>
      <c r="I1409" s="2"/>
      <c r="J1409" t="str">
        <f>VLOOKUP(A1409,UFMT_FORMAT!$A:$C,3,FALSE)</f>
        <v>NBC Network Format message 0200 Response IN</v>
      </c>
      <c r="K1409" s="2" t="s">
        <v>7</v>
      </c>
      <c r="L1409" t="str">
        <f t="shared" si="42"/>
        <v>Insert into UFMT_FIELD (FORMAT_ID, FIELD_NO, F_MAC, F_KEY, F_MANDATORY, DESCRIPTION) Values ('610', '128', '0', '0', '0', 'Message Authentication Code');</v>
      </c>
      <c r="M1409" t="str">
        <f t="shared" si="43"/>
        <v>Update UFMT_FIELD SET F_MAC = '0', F_KEY = '0', F_MANDATORY = '0', DESCRIPTION = 'Message Authentication Code' where FORMAT_ID = '610' AND FIELD_NO = '128';</v>
      </c>
    </row>
    <row r="1410" spans="1:13" x14ac:dyDescent="0.35">
      <c r="A1410" t="s">
        <v>1459</v>
      </c>
      <c r="B1410" t="s">
        <v>15</v>
      </c>
      <c r="C1410" t="s">
        <v>12</v>
      </c>
      <c r="D1410" t="s">
        <v>12</v>
      </c>
      <c r="E1410" t="s">
        <v>12</v>
      </c>
      <c r="F1410" s="2" t="s">
        <v>1484</v>
      </c>
      <c r="G1410" s="2"/>
      <c r="J1410" t="str">
        <f>VLOOKUP(A1410,UFMT_FORMAT!$A:$C,3,FALSE)</f>
        <v>NBC Network Format message 0210 Response OUT</v>
      </c>
      <c r="K1410" s="2" t="s">
        <v>7</v>
      </c>
      <c r="L1410" t="str">
        <f t="shared" si="42"/>
        <v>Insert into UFMT_FIELD (FORMAT_ID, FIELD_NO, F_MAC, F_KEY, F_MANDATORY, DESCRIPTION) Values ('611', '2', '1', '1', '1', 'PAN');</v>
      </c>
      <c r="M1410" t="str">
        <f t="shared" si="43"/>
        <v>Update UFMT_FIELD SET F_MAC = '1', F_KEY = '1', F_MANDATORY = '1', DESCRIPTION = 'PAN' where FORMAT_ID = '611' AND FIELD_NO = '2';</v>
      </c>
    </row>
    <row r="1411" spans="1:13" x14ac:dyDescent="0.35">
      <c r="A1411" t="s">
        <v>1459</v>
      </c>
      <c r="B1411" t="s">
        <v>17</v>
      </c>
      <c r="C1411" t="s">
        <v>12</v>
      </c>
      <c r="D1411" t="s">
        <v>13</v>
      </c>
      <c r="E1411" t="s">
        <v>12</v>
      </c>
      <c r="F1411" s="2" t="s">
        <v>1485</v>
      </c>
      <c r="G1411" s="2"/>
      <c r="J1411" t="str">
        <f>VLOOKUP(A1411,UFMT_FORMAT!$A:$C,3,FALSE)</f>
        <v>NBC Network Format message 0210 Response OUT</v>
      </c>
      <c r="K1411" s="2" t="s">
        <v>7</v>
      </c>
      <c r="L1411" t="str">
        <f t="shared" si="42"/>
        <v>Insert into UFMT_FIELD (FORMAT_ID, FIELD_NO, F_MAC, F_KEY, F_MANDATORY, DESCRIPTION) Values ('611', '3', '1', '0', '1', 'Processing Code');</v>
      </c>
      <c r="M1411" t="str">
        <f t="shared" si="43"/>
        <v>Update UFMT_FIELD SET F_MAC = '1', F_KEY = '0', F_MANDATORY = '1', DESCRIPTION = 'Processing Code' where FORMAT_ID = '611' AND FIELD_NO = '3';</v>
      </c>
    </row>
    <row r="1412" spans="1:13" x14ac:dyDescent="0.35">
      <c r="A1412" t="s">
        <v>1459</v>
      </c>
      <c r="B1412" t="s">
        <v>20</v>
      </c>
      <c r="C1412" t="s">
        <v>12</v>
      </c>
      <c r="D1412" t="s">
        <v>13</v>
      </c>
      <c r="E1412" t="s">
        <v>12</v>
      </c>
      <c r="F1412" s="2" t="s">
        <v>1569</v>
      </c>
      <c r="G1412" s="2"/>
      <c r="J1412" t="str">
        <f>VLOOKUP(A1412,UFMT_FORMAT!$A:$C,3,FALSE)</f>
        <v>NBC Network Format message 0210 Response OUT</v>
      </c>
      <c r="K1412" s="2" t="s">
        <v>7</v>
      </c>
      <c r="L1412" t="str">
        <f t="shared" ref="L1412:L1475" si="44">"Insert into UFMT_FIELD (FORMAT_ID, FIELD_NO, F_MAC, F_KEY, F_MANDATORY, DESCRIPTION) Values ('"&amp;A1412&amp;"', '"&amp;B1412&amp;"', '"&amp;C1412&amp;"', '"&amp;D1412&amp;"', '"&amp;E1412&amp;"', '"&amp;F1412&amp;"');"</f>
        <v>Insert into UFMT_FIELD (FORMAT_ID, FIELD_NO, F_MAC, F_KEY, F_MANDATORY, DESCRIPTION) Values ('611', '4', '1', '0', '1', 'Amount, Transaction');</v>
      </c>
      <c r="M1412" t="str">
        <f t="shared" ref="M1412:M1475" si="45">"Update UFMT_FIELD SET F_MAC = '"&amp;C1412&amp;"', F_KEY = '"&amp;D1412&amp;"', F_MANDATORY = '"&amp;E1412&amp;"', DESCRIPTION = '"&amp;F1412&amp;"' where FORMAT_ID = '"&amp;A1412&amp;"' AND FIELD_NO = '"&amp;B1412&amp;"';"</f>
        <v>Update UFMT_FIELD SET F_MAC = '1', F_KEY = '0', F_MANDATORY = '1', DESCRIPTION = 'Amount, Transaction' where FORMAT_ID = '611' AND FIELD_NO = '4';</v>
      </c>
    </row>
    <row r="1413" spans="1:13" x14ac:dyDescent="0.35">
      <c r="A1413" t="s">
        <v>1459</v>
      </c>
      <c r="B1413" t="s">
        <v>23</v>
      </c>
      <c r="C1413" t="s">
        <v>13</v>
      </c>
      <c r="D1413" t="s">
        <v>13</v>
      </c>
      <c r="E1413" t="s">
        <v>13</v>
      </c>
      <c r="F1413" s="2" t="s">
        <v>1591</v>
      </c>
      <c r="G1413" s="2"/>
      <c r="J1413" t="str">
        <f>VLOOKUP(A1413,UFMT_FORMAT!$A:$C,3,FALSE)</f>
        <v>NBC Network Format message 0210 Response OUT</v>
      </c>
      <c r="K1413" s="2" t="s">
        <v>7</v>
      </c>
      <c r="L1413" t="str">
        <f t="shared" si="44"/>
        <v>Insert into UFMT_FIELD (FORMAT_ID, FIELD_NO, F_MAC, F_KEY, F_MANDATORY, DESCRIPTION) Values ('611', '5', '0', '0', '0', 'Amount, Settlement');</v>
      </c>
      <c r="M1413" t="str">
        <f t="shared" si="45"/>
        <v>Update UFMT_FIELD SET F_MAC = '0', F_KEY = '0', F_MANDATORY = '0', DESCRIPTION = 'Amount, Settlement' where FORMAT_ID = '611' AND FIELD_NO = '5';</v>
      </c>
    </row>
    <row r="1414" spans="1:13" x14ac:dyDescent="0.35">
      <c r="A1414" t="s">
        <v>1459</v>
      </c>
      <c r="B1414" t="s">
        <v>26</v>
      </c>
      <c r="C1414" t="s">
        <v>13</v>
      </c>
      <c r="D1414" t="s">
        <v>13</v>
      </c>
      <c r="E1414" t="s">
        <v>13</v>
      </c>
      <c r="F1414" s="2" t="s">
        <v>1592</v>
      </c>
      <c r="G1414" s="2"/>
      <c r="I1414" s="2"/>
      <c r="J1414" t="str">
        <f>VLOOKUP(A1414,UFMT_FORMAT!$A:$C,3,FALSE)</f>
        <v>NBC Network Format message 0210 Response OUT</v>
      </c>
      <c r="K1414" s="2" t="s">
        <v>7</v>
      </c>
      <c r="L1414" t="str">
        <f t="shared" si="44"/>
        <v>Insert into UFMT_FIELD (FORMAT_ID, FIELD_NO, F_MAC, F_KEY, F_MANDATORY, DESCRIPTION) Values ('611', '6', '0', '0', '0', 'Amount, Cardholder billing');</v>
      </c>
      <c r="M1414" t="str">
        <f t="shared" si="45"/>
        <v>Update UFMT_FIELD SET F_MAC = '0', F_KEY = '0', F_MANDATORY = '0', DESCRIPTION = 'Amount, Cardholder billing' where FORMAT_ID = '611' AND FIELD_NO = '6';</v>
      </c>
    </row>
    <row r="1415" spans="1:13" x14ac:dyDescent="0.35">
      <c r="A1415" t="s">
        <v>1459</v>
      </c>
      <c r="B1415" t="s">
        <v>29</v>
      </c>
      <c r="C1415" t="s">
        <v>12</v>
      </c>
      <c r="D1415" t="s">
        <v>13</v>
      </c>
      <c r="E1415" t="s">
        <v>12</v>
      </c>
      <c r="F1415" s="2" t="s">
        <v>1584</v>
      </c>
      <c r="G1415" s="2"/>
      <c r="I1415" s="2"/>
      <c r="J1415" t="str">
        <f>VLOOKUP(A1415,UFMT_FORMAT!$A:$C,3,FALSE)</f>
        <v>NBC Network Format message 0210 Response OUT</v>
      </c>
      <c r="K1415" s="2" t="s">
        <v>7</v>
      </c>
      <c r="L1415" t="str">
        <f t="shared" si="44"/>
        <v>Insert into UFMT_FIELD (FORMAT_ID, FIELD_NO, F_MAC, F_KEY, F_MANDATORY, DESCRIPTION) Values ('611', '7', '1', '0', '1', 'Transmission Date and Time');</v>
      </c>
      <c r="M1415" t="str">
        <f t="shared" si="45"/>
        <v>Update UFMT_FIELD SET F_MAC = '1', F_KEY = '0', F_MANDATORY = '1', DESCRIPTION = 'Transmission Date and Time' where FORMAT_ID = '611' AND FIELD_NO = '7';</v>
      </c>
    </row>
    <row r="1416" spans="1:13" x14ac:dyDescent="0.35">
      <c r="A1416" t="s">
        <v>1459</v>
      </c>
      <c r="B1416" t="s">
        <v>32</v>
      </c>
      <c r="C1416" t="s">
        <v>13</v>
      </c>
      <c r="D1416" t="s">
        <v>13</v>
      </c>
      <c r="E1416" t="s">
        <v>13</v>
      </c>
      <c r="F1416" s="2" t="s">
        <v>1593</v>
      </c>
      <c r="G1416" s="2"/>
      <c r="I1416" s="2"/>
      <c r="J1416" t="str">
        <f>VLOOKUP(A1416,UFMT_FORMAT!$A:$C,3,FALSE)</f>
        <v>NBC Network Format message 0210 Response OUT</v>
      </c>
      <c r="K1416" s="2" t="s">
        <v>7</v>
      </c>
      <c r="L1416" t="str">
        <f t="shared" si="44"/>
        <v>Insert into UFMT_FIELD (FORMAT_ID, FIELD_NO, F_MAC, F_KEY, F_MANDATORY, DESCRIPTION) Values ('611', '8', '0', '0', '0', 'Card holder billing fee');</v>
      </c>
      <c r="M1416" t="str">
        <f t="shared" si="45"/>
        <v>Update UFMT_FIELD SET F_MAC = '0', F_KEY = '0', F_MANDATORY = '0', DESCRIPTION = 'Card holder billing fee' where FORMAT_ID = '611' AND FIELD_NO = '8';</v>
      </c>
    </row>
    <row r="1417" spans="1:13" x14ac:dyDescent="0.35">
      <c r="A1417" t="s">
        <v>1459</v>
      </c>
      <c r="B1417" t="s">
        <v>35</v>
      </c>
      <c r="C1417" t="s">
        <v>13</v>
      </c>
      <c r="D1417" t="s">
        <v>13</v>
      </c>
      <c r="E1417" t="s">
        <v>13</v>
      </c>
      <c r="F1417" s="2" t="s">
        <v>1594</v>
      </c>
      <c r="G1417" s="2"/>
      <c r="I1417" s="2"/>
      <c r="J1417" t="str">
        <f>VLOOKUP(A1417,UFMT_FORMAT!$A:$C,3,FALSE)</f>
        <v>NBC Network Format message 0210 Response OUT</v>
      </c>
      <c r="K1417" s="2" t="s">
        <v>7</v>
      </c>
      <c r="L1417" t="str">
        <f t="shared" si="44"/>
        <v>Insert into UFMT_FIELD (FORMAT_ID, FIELD_NO, F_MAC, F_KEY, F_MANDATORY, DESCRIPTION) Values ('611', '9', '0', '0', '0', 'Settlement conversion rate');</v>
      </c>
      <c r="M1417" t="str">
        <f t="shared" si="45"/>
        <v>Update UFMT_FIELD SET F_MAC = '0', F_KEY = '0', F_MANDATORY = '0', DESCRIPTION = 'Settlement conversion rate' where FORMAT_ID = '611' AND FIELD_NO = '9';</v>
      </c>
    </row>
    <row r="1418" spans="1:13" x14ac:dyDescent="0.35">
      <c r="A1418" t="s">
        <v>1459</v>
      </c>
      <c r="B1418" t="s">
        <v>37</v>
      </c>
      <c r="C1418" t="s">
        <v>13</v>
      </c>
      <c r="D1418" t="s">
        <v>13</v>
      </c>
      <c r="E1418" t="s">
        <v>13</v>
      </c>
      <c r="F1418" s="2" t="s">
        <v>1595</v>
      </c>
      <c r="G1418" s="2"/>
      <c r="I1418" s="2"/>
      <c r="J1418" t="str">
        <f>VLOOKUP(A1418,UFMT_FORMAT!$A:$C,3,FALSE)</f>
        <v>NBC Network Format message 0210 Response OUT</v>
      </c>
      <c r="K1418" s="2" t="s">
        <v>7</v>
      </c>
      <c r="L1418" t="str">
        <f t="shared" si="44"/>
        <v>Insert into UFMT_FIELD (FORMAT_ID, FIELD_NO, F_MAC, F_KEY, F_MANDATORY, DESCRIPTION) Values ('611', '10', '0', '0', '0', 'Cardholder conversion rate');</v>
      </c>
      <c r="M1418" t="str">
        <f t="shared" si="45"/>
        <v>Update UFMT_FIELD SET F_MAC = '0', F_KEY = '0', F_MANDATORY = '0', DESCRIPTION = 'Cardholder conversion rate' where FORMAT_ID = '611' AND FIELD_NO = '10';</v>
      </c>
    </row>
    <row r="1419" spans="1:13" x14ac:dyDescent="0.35">
      <c r="A1419" t="s">
        <v>1459</v>
      </c>
      <c r="B1419" t="s">
        <v>40</v>
      </c>
      <c r="C1419" t="s">
        <v>12</v>
      </c>
      <c r="D1419" t="s">
        <v>13</v>
      </c>
      <c r="E1419" t="s">
        <v>12</v>
      </c>
      <c r="F1419" s="2" t="s">
        <v>1489</v>
      </c>
      <c r="G1419" s="2"/>
      <c r="I1419" s="2"/>
      <c r="J1419" t="str">
        <f>VLOOKUP(A1419,UFMT_FORMAT!$A:$C,3,FALSE)</f>
        <v>NBC Network Format message 0210 Response OUT</v>
      </c>
      <c r="K1419" s="2" t="s">
        <v>7</v>
      </c>
      <c r="L1419" t="str">
        <f t="shared" si="44"/>
        <v>Insert into UFMT_FIELD (FORMAT_ID, FIELD_NO, F_MAC, F_KEY, F_MANDATORY, DESCRIPTION) Values ('611', '11', '1', '0', '1', 'System Trace Audit Number');</v>
      </c>
      <c r="M1419" t="str">
        <f t="shared" si="45"/>
        <v>Update UFMT_FIELD SET F_MAC = '1', F_KEY = '0', F_MANDATORY = '1', DESCRIPTION = 'System Trace Audit Number' where FORMAT_ID = '611' AND FIELD_NO = '11';</v>
      </c>
    </row>
    <row r="1420" spans="1:13" x14ac:dyDescent="0.35">
      <c r="A1420" t="s">
        <v>1459</v>
      </c>
      <c r="B1420" t="s">
        <v>42</v>
      </c>
      <c r="C1420" t="s">
        <v>13</v>
      </c>
      <c r="D1420" t="s">
        <v>12</v>
      </c>
      <c r="E1420" t="s">
        <v>12</v>
      </c>
      <c r="F1420" s="2" t="s">
        <v>1586</v>
      </c>
      <c r="G1420" s="2"/>
      <c r="I1420" s="2"/>
      <c r="J1420" t="str">
        <f>VLOOKUP(A1420,UFMT_FORMAT!$A:$C,3,FALSE)</f>
        <v>NBC Network Format message 0210 Response OUT</v>
      </c>
      <c r="K1420" s="2" t="s">
        <v>7</v>
      </c>
      <c r="L1420" t="str">
        <f t="shared" si="44"/>
        <v>Insert into UFMT_FIELD (FORMAT_ID, FIELD_NO, F_MAC, F_KEY, F_MANDATORY, DESCRIPTION) Values ('611', '12', '0', '1', '1', 'Time, local transaction');</v>
      </c>
      <c r="M1420" t="str">
        <f t="shared" si="45"/>
        <v>Update UFMT_FIELD SET F_MAC = '0', F_KEY = '1', F_MANDATORY = '1', DESCRIPTION = 'Time, local transaction' where FORMAT_ID = '611' AND FIELD_NO = '12';</v>
      </c>
    </row>
    <row r="1421" spans="1:13" x14ac:dyDescent="0.35">
      <c r="A1421" t="s">
        <v>1459</v>
      </c>
      <c r="B1421" t="s">
        <v>44</v>
      </c>
      <c r="C1421" t="s">
        <v>13</v>
      </c>
      <c r="D1421" t="s">
        <v>12</v>
      </c>
      <c r="E1421" t="s">
        <v>12</v>
      </c>
      <c r="F1421" s="2" t="s">
        <v>1596</v>
      </c>
      <c r="G1421" s="2"/>
      <c r="I1421" s="2"/>
      <c r="J1421" t="str">
        <f>VLOOKUP(A1421,UFMT_FORMAT!$A:$C,3,FALSE)</f>
        <v>NBC Network Format message 0210 Response OUT</v>
      </c>
      <c r="K1421" s="2" t="s">
        <v>7</v>
      </c>
      <c r="L1421" t="str">
        <f t="shared" si="44"/>
        <v>Insert into UFMT_FIELD (FORMAT_ID, FIELD_NO, F_MAC, F_KEY, F_MANDATORY, DESCRIPTION) Values ('611', '13', '0', '1', '1', 'Date, local transaction');</v>
      </c>
      <c r="M1421" t="str">
        <f t="shared" si="45"/>
        <v>Update UFMT_FIELD SET F_MAC = '0', F_KEY = '1', F_MANDATORY = '1', DESCRIPTION = 'Date, local transaction' where FORMAT_ID = '611' AND FIELD_NO = '13';</v>
      </c>
    </row>
    <row r="1422" spans="1:13" x14ac:dyDescent="0.35">
      <c r="A1422" t="s">
        <v>1459</v>
      </c>
      <c r="B1422" t="s">
        <v>50</v>
      </c>
      <c r="C1422" t="s">
        <v>13</v>
      </c>
      <c r="D1422" t="s">
        <v>13</v>
      </c>
      <c r="E1422" t="s">
        <v>12</v>
      </c>
      <c r="F1422" s="2" t="s">
        <v>1597</v>
      </c>
      <c r="G1422" s="2"/>
      <c r="I1422" s="2"/>
      <c r="J1422" t="str">
        <f>VLOOKUP(A1422,UFMT_FORMAT!$A:$C,3,FALSE)</f>
        <v>NBC Network Format message 0210 Response OUT</v>
      </c>
      <c r="K1422" s="2" t="s">
        <v>7</v>
      </c>
      <c r="L1422" t="str">
        <f t="shared" si="44"/>
        <v>Insert into UFMT_FIELD (FORMAT_ID, FIELD_NO, F_MAC, F_KEY, F_MANDATORY, DESCRIPTION) Values ('611', '15', '0', '0', '1', 'Date, settlement');</v>
      </c>
      <c r="M1422" t="str">
        <f t="shared" si="45"/>
        <v>Update UFMT_FIELD SET F_MAC = '0', F_KEY = '0', F_MANDATORY = '1', DESCRIPTION = 'Date, settlement' where FORMAT_ID = '611' AND FIELD_NO = '15';</v>
      </c>
    </row>
    <row r="1423" spans="1:13" x14ac:dyDescent="0.35">
      <c r="A1423" t="s">
        <v>1459</v>
      </c>
      <c r="B1423" t="s">
        <v>59</v>
      </c>
      <c r="C1423" t="s">
        <v>13</v>
      </c>
      <c r="D1423" t="s">
        <v>13</v>
      </c>
      <c r="E1423" t="s">
        <v>12</v>
      </c>
      <c r="F1423" s="2" t="s">
        <v>1573</v>
      </c>
      <c r="I1423" s="2"/>
      <c r="J1423" t="str">
        <f>VLOOKUP(A1423,UFMT_FORMAT!$A:$C,3,FALSE)</f>
        <v>NBC Network Format message 0210 Response OUT</v>
      </c>
      <c r="K1423" s="2" t="s">
        <v>7</v>
      </c>
      <c r="L1423" t="str">
        <f t="shared" si="44"/>
        <v>Insert into UFMT_FIELD (FORMAT_ID, FIELD_NO, F_MAC, F_KEY, F_MANDATORY, DESCRIPTION) Values ('611', '18', '0', '0', '1', 'Merchant type');</v>
      </c>
      <c r="M1423" t="str">
        <f t="shared" si="45"/>
        <v>Update UFMT_FIELD SET F_MAC = '0', F_KEY = '0', F_MANDATORY = '1', DESCRIPTION = 'Merchant type' where FORMAT_ID = '611' AND FIELD_NO = '18';</v>
      </c>
    </row>
    <row r="1424" spans="1:13" x14ac:dyDescent="0.35">
      <c r="A1424" t="s">
        <v>1459</v>
      </c>
      <c r="B1424" t="s">
        <v>88</v>
      </c>
      <c r="C1424" t="s">
        <v>13</v>
      </c>
      <c r="D1424" t="s">
        <v>13</v>
      </c>
      <c r="E1424" t="s">
        <v>13</v>
      </c>
      <c r="F1424" s="2" t="s">
        <v>1600</v>
      </c>
      <c r="I1424" s="2"/>
      <c r="J1424" t="str">
        <f>VLOOKUP(A1424,UFMT_FORMAT!$A:$C,3,FALSE)</f>
        <v>NBC Network Format message 0210 Response OUT</v>
      </c>
      <c r="K1424" s="2" t="s">
        <v>7</v>
      </c>
      <c r="L1424" t="str">
        <f t="shared" si="44"/>
        <v>Insert into UFMT_FIELD (FORMAT_ID, FIELD_NO, F_MAC, F_KEY, F_MANDATORY, DESCRIPTION) Values ('611', '28', '0', '0', '0', 'Amount, transaction fee');</v>
      </c>
      <c r="M1424" t="str">
        <f t="shared" si="45"/>
        <v>Update UFMT_FIELD SET F_MAC = '0', F_KEY = '0', F_MANDATORY = '0', DESCRIPTION = 'Amount, transaction fee' where FORMAT_ID = '611' AND FIELD_NO = '28';</v>
      </c>
    </row>
    <row r="1425" spans="1:13" x14ac:dyDescent="0.35">
      <c r="A1425" t="s">
        <v>1459</v>
      </c>
      <c r="B1425" t="s">
        <v>90</v>
      </c>
      <c r="C1425" t="s">
        <v>13</v>
      </c>
      <c r="D1425" t="s">
        <v>13</v>
      </c>
      <c r="E1425" t="s">
        <v>13</v>
      </c>
      <c r="F1425" s="2" t="s">
        <v>1601</v>
      </c>
      <c r="G1425" s="2"/>
      <c r="I1425" s="2"/>
      <c r="J1425" t="str">
        <f>VLOOKUP(A1425,UFMT_FORMAT!$A:$C,3,FALSE)</f>
        <v>NBC Network Format message 0210 Response OUT</v>
      </c>
      <c r="K1425" s="2" t="s">
        <v>7</v>
      </c>
      <c r="L1425" t="str">
        <f t="shared" si="44"/>
        <v>Insert into UFMT_FIELD (FORMAT_ID, FIELD_NO, F_MAC, F_KEY, F_MANDATORY, DESCRIPTION) Values ('611', '29', '0', '0', '0', 'Amount, settlement fee');</v>
      </c>
      <c r="M1425" t="str">
        <f t="shared" si="45"/>
        <v>Update UFMT_FIELD SET F_MAC = '0', F_KEY = '0', F_MANDATORY = '0', DESCRIPTION = 'Amount, settlement fee' where FORMAT_ID = '611' AND FIELD_NO = '29';</v>
      </c>
    </row>
    <row r="1426" spans="1:13" x14ac:dyDescent="0.35">
      <c r="A1426" t="s">
        <v>1459</v>
      </c>
      <c r="B1426" t="s">
        <v>98</v>
      </c>
      <c r="C1426" t="s">
        <v>12</v>
      </c>
      <c r="D1426" t="s">
        <v>12</v>
      </c>
      <c r="E1426" t="s">
        <v>12</v>
      </c>
      <c r="F1426" s="2" t="s">
        <v>1492</v>
      </c>
      <c r="G1426" s="2"/>
      <c r="I1426" s="2"/>
      <c r="J1426" t="str">
        <f>VLOOKUP(A1426,UFMT_FORMAT!$A:$C,3,FALSE)</f>
        <v>NBC Network Format message 0210 Response OUT</v>
      </c>
      <c r="K1426" s="2" t="s">
        <v>7</v>
      </c>
      <c r="L1426" t="str">
        <f t="shared" si="44"/>
        <v>Insert into UFMT_FIELD (FORMAT_ID, FIELD_NO, F_MAC, F_KEY, F_MANDATORY, DESCRIPTION) Values ('611', '32', '1', '1', '1', 'Acquirer institution ID');</v>
      </c>
      <c r="M1426" t="str">
        <f t="shared" si="45"/>
        <v>Update UFMT_FIELD SET F_MAC = '1', F_KEY = '1', F_MANDATORY = '1', DESCRIPTION = 'Acquirer institution ID' where FORMAT_ID = '611' AND FIELD_NO = '32';</v>
      </c>
    </row>
    <row r="1427" spans="1:13" x14ac:dyDescent="0.35">
      <c r="A1427" t="s">
        <v>1459</v>
      </c>
      <c r="B1427" t="s">
        <v>99</v>
      </c>
      <c r="C1427" t="s">
        <v>13</v>
      </c>
      <c r="D1427" t="s">
        <v>13</v>
      </c>
      <c r="E1427" t="s">
        <v>13</v>
      </c>
      <c r="F1427" s="2" t="s">
        <v>1576</v>
      </c>
      <c r="G1427" s="2"/>
      <c r="I1427" s="2"/>
      <c r="J1427" t="str">
        <f>VLOOKUP(A1427,UFMT_FORMAT!$A:$C,3,FALSE)</f>
        <v>NBC Network Format message 0210 Response OUT</v>
      </c>
      <c r="K1427" s="2" t="s">
        <v>7</v>
      </c>
      <c r="L1427" t="str">
        <f t="shared" si="44"/>
        <v>Insert into UFMT_FIELD (FORMAT_ID, FIELD_NO, F_MAC, F_KEY, F_MANDATORY, DESCRIPTION) Values ('611', '37', '0', '0', '0', 'Retrieval reference number');</v>
      </c>
      <c r="M1427" t="str">
        <f t="shared" si="45"/>
        <v>Update UFMT_FIELD SET F_MAC = '0', F_KEY = '0', F_MANDATORY = '0', DESCRIPTION = 'Retrieval reference number' where FORMAT_ID = '611' AND FIELD_NO = '37';</v>
      </c>
    </row>
    <row r="1428" spans="1:13" x14ac:dyDescent="0.35">
      <c r="A1428" t="s">
        <v>1459</v>
      </c>
      <c r="B1428" t="s">
        <v>113</v>
      </c>
      <c r="C1428" t="s">
        <v>12</v>
      </c>
      <c r="D1428" t="s">
        <v>13</v>
      </c>
      <c r="E1428" t="s">
        <v>13</v>
      </c>
      <c r="F1428" s="2" t="s">
        <v>1496</v>
      </c>
      <c r="G1428" s="2"/>
      <c r="I1428" s="2"/>
      <c r="J1428" t="str">
        <f>VLOOKUP(A1428,UFMT_FORMAT!$A:$C,3,FALSE)</f>
        <v>NBC Network Format message 0210 Response OUT</v>
      </c>
      <c r="K1428" s="2" t="s">
        <v>7</v>
      </c>
      <c r="L1428" t="str">
        <f t="shared" si="44"/>
        <v>Insert into UFMT_FIELD (FORMAT_ID, FIELD_NO, F_MAC, F_KEY, F_MANDATORY, DESCRIPTION) Values ('611', '38', '1', '0', '0', 'Authorization Identification Response');</v>
      </c>
      <c r="M1428" t="str">
        <f t="shared" si="45"/>
        <v>Update UFMT_FIELD SET F_MAC = '1', F_KEY = '0', F_MANDATORY = '0', DESCRIPTION = 'Authorization Identification Response' where FORMAT_ID = '611' AND FIELD_NO = '38';</v>
      </c>
    </row>
    <row r="1429" spans="1:13" x14ac:dyDescent="0.35">
      <c r="A1429" t="s">
        <v>1459</v>
      </c>
      <c r="B1429" t="s">
        <v>102</v>
      </c>
      <c r="C1429" t="s">
        <v>12</v>
      </c>
      <c r="D1429" t="s">
        <v>13</v>
      </c>
      <c r="E1429" t="s">
        <v>12</v>
      </c>
      <c r="F1429" s="2" t="s">
        <v>1554</v>
      </c>
      <c r="G1429" s="2"/>
      <c r="I1429" s="2"/>
      <c r="J1429" t="str">
        <f>VLOOKUP(A1429,UFMT_FORMAT!$A:$C,3,FALSE)</f>
        <v>NBC Network Format message 0210 Response OUT</v>
      </c>
      <c r="K1429" s="2" t="s">
        <v>7</v>
      </c>
      <c r="L1429" t="str">
        <f t="shared" si="44"/>
        <v>Insert into UFMT_FIELD (FORMAT_ID, FIELD_NO, F_MAC, F_KEY, F_MANDATORY, DESCRIPTION) Values ('611', '39', '1', '0', '1', 'Response Code');</v>
      </c>
      <c r="M1429" t="str">
        <f t="shared" si="45"/>
        <v>Update UFMT_FIELD SET F_MAC = '1', F_KEY = '0', F_MANDATORY = '1', DESCRIPTION = 'Response Code' where FORMAT_ID = '611' AND FIELD_NO = '39';</v>
      </c>
    </row>
    <row r="1430" spans="1:13" x14ac:dyDescent="0.35">
      <c r="A1430" t="s">
        <v>1459</v>
      </c>
      <c r="B1430" t="s">
        <v>119</v>
      </c>
      <c r="C1430" t="s">
        <v>12</v>
      </c>
      <c r="D1430" t="s">
        <v>13</v>
      </c>
      <c r="E1430" t="s">
        <v>12</v>
      </c>
      <c r="F1430" s="2" t="s">
        <v>1602</v>
      </c>
      <c r="G1430" s="2"/>
      <c r="I1430" s="2"/>
      <c r="J1430" t="str">
        <f>VLOOKUP(A1430,UFMT_FORMAT!$A:$C,3,FALSE)</f>
        <v>NBC Network Format message 0210 Response OUT</v>
      </c>
      <c r="K1430" s="2" t="s">
        <v>7</v>
      </c>
      <c r="L1430" t="str">
        <f t="shared" si="44"/>
        <v>Insert into UFMT_FIELD (FORMAT_ID, FIELD_NO, F_MAC, F_KEY, F_MANDATORY, DESCRIPTION) Values ('611', '41', '1', '0', '1', 'Card accepter terminal');</v>
      </c>
      <c r="M1430" t="str">
        <f t="shared" si="45"/>
        <v>Update UFMT_FIELD SET F_MAC = '1', F_KEY = '0', F_MANDATORY = '1', DESCRIPTION = 'Card accepter terminal' where FORMAT_ID = '611' AND FIELD_NO = '41';</v>
      </c>
    </row>
    <row r="1431" spans="1:13" x14ac:dyDescent="0.35">
      <c r="A1431" t="s">
        <v>1459</v>
      </c>
      <c r="B1431" t="s">
        <v>136</v>
      </c>
      <c r="C1431" t="s">
        <v>12</v>
      </c>
      <c r="D1431" t="s">
        <v>13</v>
      </c>
      <c r="E1431" t="s">
        <v>13</v>
      </c>
      <c r="F1431" s="2" t="s">
        <v>1590</v>
      </c>
      <c r="G1431" s="2"/>
      <c r="I1431" s="2"/>
      <c r="J1431" t="str">
        <f>VLOOKUP(A1431,UFMT_FORMAT!$A:$C,3,FALSE)</f>
        <v>NBC Network Format message 0210 Response OUT</v>
      </c>
      <c r="K1431" s="2" t="s">
        <v>7</v>
      </c>
      <c r="L1431" t="str">
        <f t="shared" si="44"/>
        <v>Insert into UFMT_FIELD (FORMAT_ID, FIELD_NO, F_MAC, F_KEY, F_MANDATORY, DESCRIPTION) Values ('611', '48', '1', '0', '0', 'Additional Data, Private');</v>
      </c>
      <c r="M1431" t="str">
        <f t="shared" si="45"/>
        <v>Update UFMT_FIELD SET F_MAC = '1', F_KEY = '0', F_MANDATORY = '0', DESCRIPTION = 'Additional Data, Private' where FORMAT_ID = '611' AND FIELD_NO = '48';</v>
      </c>
    </row>
    <row r="1432" spans="1:13" x14ac:dyDescent="0.35">
      <c r="A1432" t="s">
        <v>1459</v>
      </c>
      <c r="B1432" t="s">
        <v>138</v>
      </c>
      <c r="C1432" t="s">
        <v>13</v>
      </c>
      <c r="D1432" t="s">
        <v>13</v>
      </c>
      <c r="E1432" t="s">
        <v>12</v>
      </c>
      <c r="F1432" s="2" t="s">
        <v>1605</v>
      </c>
      <c r="G1432" s="2"/>
      <c r="I1432" s="2"/>
      <c r="J1432" t="str">
        <f>VLOOKUP(A1432,UFMT_FORMAT!$A:$C,3,FALSE)</f>
        <v>NBC Network Format message 0210 Response OUT</v>
      </c>
      <c r="K1432" s="2" t="s">
        <v>7</v>
      </c>
      <c r="L1432" t="str">
        <f t="shared" si="44"/>
        <v>Insert into UFMT_FIELD (FORMAT_ID, FIELD_NO, F_MAC, F_KEY, F_MANDATORY, DESCRIPTION) Values ('611', '49', '0', '0', '1', 'Transaction Currency Code');</v>
      </c>
      <c r="M1432" t="str">
        <f t="shared" si="45"/>
        <v>Update UFMT_FIELD SET F_MAC = '0', F_KEY = '0', F_MANDATORY = '1', DESCRIPTION = 'Transaction Currency Code' where FORMAT_ID = '611' AND FIELD_NO = '49';</v>
      </c>
    </row>
    <row r="1433" spans="1:13" x14ac:dyDescent="0.35">
      <c r="A1433" t="s">
        <v>1459</v>
      </c>
      <c r="B1433" t="s">
        <v>80</v>
      </c>
      <c r="C1433" t="s">
        <v>13</v>
      </c>
      <c r="D1433" t="s">
        <v>13</v>
      </c>
      <c r="E1433" t="s">
        <v>13</v>
      </c>
      <c r="F1433" s="2" t="s">
        <v>1606</v>
      </c>
      <c r="G1433" s="2"/>
      <c r="I1433" s="2"/>
      <c r="J1433" t="str">
        <f>VLOOKUP(A1433,UFMT_FORMAT!$A:$C,3,FALSE)</f>
        <v>NBC Network Format message 0210 Response OUT</v>
      </c>
      <c r="K1433" s="2" t="s">
        <v>7</v>
      </c>
      <c r="L1433" t="str">
        <f t="shared" si="44"/>
        <v>Insert into UFMT_FIELD (FORMAT_ID, FIELD_NO, F_MAC, F_KEY, F_MANDATORY, DESCRIPTION) Values ('611', '50', '0', '0', '0', 'Settlement Currency Code');</v>
      </c>
      <c r="M1433" t="str">
        <f t="shared" si="45"/>
        <v>Update UFMT_FIELD SET F_MAC = '0', F_KEY = '0', F_MANDATORY = '0', DESCRIPTION = 'Settlement Currency Code' where FORMAT_ID = '611' AND FIELD_NO = '50';</v>
      </c>
    </row>
    <row r="1434" spans="1:13" x14ac:dyDescent="0.35">
      <c r="A1434" t="s">
        <v>1459</v>
      </c>
      <c r="B1434" t="s">
        <v>142</v>
      </c>
      <c r="C1434" t="s">
        <v>13</v>
      </c>
      <c r="D1434" t="s">
        <v>13</v>
      </c>
      <c r="E1434" t="s">
        <v>13</v>
      </c>
      <c r="F1434" s="2" t="s">
        <v>1607</v>
      </c>
      <c r="G1434" s="2"/>
      <c r="I1434" s="2"/>
      <c r="J1434" t="str">
        <f>VLOOKUP(A1434,UFMT_FORMAT!$A:$C,3,FALSE)</f>
        <v>NBC Network Format message 0210 Response OUT</v>
      </c>
      <c r="K1434" s="2" t="s">
        <v>7</v>
      </c>
      <c r="L1434" t="str">
        <f t="shared" si="44"/>
        <v>Insert into UFMT_FIELD (FORMAT_ID, FIELD_NO, F_MAC, F_KEY, F_MANDATORY, DESCRIPTION) Values ('611', '51', '0', '0', '0', 'Cardholder billing Currency Code');</v>
      </c>
      <c r="M1434" t="str">
        <f t="shared" si="45"/>
        <v>Update UFMT_FIELD SET F_MAC = '0', F_KEY = '0', F_MANDATORY = '0', DESCRIPTION = 'Cardholder billing Currency Code' where FORMAT_ID = '611' AND FIELD_NO = '51';</v>
      </c>
    </row>
    <row r="1435" spans="1:13" x14ac:dyDescent="0.35">
      <c r="A1435" t="s">
        <v>1459</v>
      </c>
      <c r="B1435" t="s">
        <v>109</v>
      </c>
      <c r="C1435" t="s">
        <v>13</v>
      </c>
      <c r="D1435" t="s">
        <v>13</v>
      </c>
      <c r="E1435" t="s">
        <v>13</v>
      </c>
      <c r="F1435" s="2" t="s">
        <v>1555</v>
      </c>
      <c r="G1435" s="2"/>
      <c r="I1435" s="2"/>
      <c r="J1435" t="str">
        <f>VLOOKUP(A1435,UFMT_FORMAT!$A:$C,3,FALSE)</f>
        <v>NBC Network Format message 0210 Response OUT</v>
      </c>
      <c r="K1435" s="2" t="s">
        <v>7</v>
      </c>
      <c r="L1435" t="str">
        <f t="shared" si="44"/>
        <v>Insert into UFMT_FIELD (FORMAT_ID, FIELD_NO, F_MAC, F_KEY, F_MANDATORY, DESCRIPTION) Values ('611', '54', '0', '0', '0', 'Additional Amounts');</v>
      </c>
      <c r="M1435" t="str">
        <f t="shared" si="45"/>
        <v>Update UFMT_FIELD SET F_MAC = '0', F_KEY = '0', F_MANDATORY = '0', DESCRIPTION = 'Additional Amounts' where FORMAT_ID = '611' AND FIELD_NO = '54';</v>
      </c>
    </row>
    <row r="1436" spans="1:13" x14ac:dyDescent="0.35">
      <c r="A1436" t="s">
        <v>1459</v>
      </c>
      <c r="B1436" t="s">
        <v>111</v>
      </c>
      <c r="C1436" t="s">
        <v>13</v>
      </c>
      <c r="D1436" t="s">
        <v>13</v>
      </c>
      <c r="E1436" t="s">
        <v>13</v>
      </c>
      <c r="F1436" t="s">
        <v>1610</v>
      </c>
      <c r="G1436" s="2"/>
      <c r="I1436" s="2"/>
      <c r="J1436" t="str">
        <f>VLOOKUP(A1436,UFMT_FORMAT!$A:$C,3,FALSE)</f>
        <v>NBC Network Format message 0210 Response OUT</v>
      </c>
      <c r="K1436" s="2" t="s">
        <v>7</v>
      </c>
      <c r="L1436" t="str">
        <f t="shared" si="44"/>
        <v>Insert into UFMT_FIELD (FORMAT_ID, FIELD_NO, F_MAC, F_KEY, F_MANDATORY, DESCRIPTION) Values ('611', '55', '0', '0', '0', 'ICC data');</v>
      </c>
      <c r="M1436" t="str">
        <f t="shared" si="45"/>
        <v>Update UFMT_FIELD SET F_MAC = '0', F_KEY = '0', F_MANDATORY = '0', DESCRIPTION = 'ICC data' where FORMAT_ID = '611' AND FIELD_NO = '55';</v>
      </c>
    </row>
    <row r="1437" spans="1:13" x14ac:dyDescent="0.35">
      <c r="A1437" t="s">
        <v>1459</v>
      </c>
      <c r="B1437" t="s">
        <v>774</v>
      </c>
      <c r="C1437" t="s">
        <v>13</v>
      </c>
      <c r="D1437" t="s">
        <v>13</v>
      </c>
      <c r="E1437" t="s">
        <v>13</v>
      </c>
      <c r="F1437" t="s">
        <v>1611</v>
      </c>
      <c r="G1437" s="2"/>
      <c r="I1437" s="2"/>
      <c r="J1437" t="str">
        <f>VLOOKUP(A1437,UFMT_FORMAT!$A:$C,3,FALSE)</f>
        <v>NBC Network Format message 0210 Response OUT</v>
      </c>
      <c r="K1437" s="2" t="s">
        <v>7</v>
      </c>
      <c r="L1437" t="str">
        <f t="shared" si="44"/>
        <v>Insert into UFMT_FIELD (FORMAT_ID, FIELD_NO, F_MAC, F_KEY, F_MANDATORY, DESCRIPTION) Values ('611', '100', '0', '0', '0', 'Receiving Institution ID Code');</v>
      </c>
      <c r="M1437" t="str">
        <f t="shared" si="45"/>
        <v>Update UFMT_FIELD SET F_MAC = '0', F_KEY = '0', F_MANDATORY = '0', DESCRIPTION = 'Receiving Institution ID Code' where FORMAT_ID = '611' AND FIELD_NO = '100';</v>
      </c>
    </row>
    <row r="1438" spans="1:13" x14ac:dyDescent="0.35">
      <c r="A1438" t="s">
        <v>1459</v>
      </c>
      <c r="B1438" t="s">
        <v>270</v>
      </c>
      <c r="C1438" t="s">
        <v>12</v>
      </c>
      <c r="D1438" t="s">
        <v>13</v>
      </c>
      <c r="E1438" t="s">
        <v>13</v>
      </c>
      <c r="F1438" t="s">
        <v>1612</v>
      </c>
      <c r="G1438" s="2"/>
      <c r="I1438" s="2"/>
      <c r="J1438" t="str">
        <f>VLOOKUP(A1438,UFMT_FORMAT!$A:$C,3,FALSE)</f>
        <v>NBC Network Format message 0210 Response OUT</v>
      </c>
      <c r="K1438" s="2" t="s">
        <v>7</v>
      </c>
      <c r="L1438" t="str">
        <f t="shared" si="44"/>
        <v>Insert into UFMT_FIELD (FORMAT_ID, FIELD_NO, F_MAC, F_KEY, F_MANDATORY, DESCRIPTION) Values ('611', '102', '1', '0', '0', 'From Account Identifier');</v>
      </c>
      <c r="M1438" t="str">
        <f t="shared" si="45"/>
        <v>Update UFMT_FIELD SET F_MAC = '1', F_KEY = '0', F_MANDATORY = '0', DESCRIPTION = 'From Account Identifier' where FORMAT_ID = '611' AND FIELD_NO = '102';</v>
      </c>
    </row>
    <row r="1439" spans="1:13" x14ac:dyDescent="0.35">
      <c r="A1439" t="s">
        <v>1459</v>
      </c>
      <c r="B1439" t="s">
        <v>778</v>
      </c>
      <c r="C1439" t="s">
        <v>12</v>
      </c>
      <c r="D1439" t="s">
        <v>13</v>
      </c>
      <c r="E1439" t="s">
        <v>13</v>
      </c>
      <c r="F1439" t="s">
        <v>1613</v>
      </c>
      <c r="G1439" s="2"/>
      <c r="J1439" t="str">
        <f>VLOOKUP(A1439,UFMT_FORMAT!$A:$C,3,FALSE)</f>
        <v>NBC Network Format message 0210 Response OUT</v>
      </c>
      <c r="K1439" s="2" t="s">
        <v>7</v>
      </c>
      <c r="L1439" t="str">
        <f t="shared" si="44"/>
        <v>Insert into UFMT_FIELD (FORMAT_ID, FIELD_NO, F_MAC, F_KEY, F_MANDATORY, DESCRIPTION) Values ('611', '103', '1', '0', '0', 'To Account Identification');</v>
      </c>
      <c r="M1439" t="str">
        <f t="shared" si="45"/>
        <v>Update UFMT_FIELD SET F_MAC = '1', F_KEY = '0', F_MANDATORY = '0', DESCRIPTION = 'To Account Identification' where FORMAT_ID = '611' AND FIELD_NO = '103';</v>
      </c>
    </row>
    <row r="1440" spans="1:13" x14ac:dyDescent="0.35">
      <c r="A1440" t="s">
        <v>1459</v>
      </c>
      <c r="B1440" t="s">
        <v>83</v>
      </c>
      <c r="C1440" t="s">
        <v>13</v>
      </c>
      <c r="D1440" t="s">
        <v>13</v>
      </c>
      <c r="E1440" t="s">
        <v>13</v>
      </c>
      <c r="F1440" t="s">
        <v>1520</v>
      </c>
      <c r="G1440" s="2"/>
      <c r="J1440" t="str">
        <f>VLOOKUP(A1440,UFMT_FORMAT!$A:$C,3,FALSE)</f>
        <v>NBC Network Format message 0210 Response OUT</v>
      </c>
      <c r="K1440" s="2" t="s">
        <v>7</v>
      </c>
      <c r="L1440" t="str">
        <f t="shared" si="44"/>
        <v>Insert into UFMT_FIELD (FORMAT_ID, FIELD_NO, F_MAC, F_KEY, F_MANDATORY, DESCRIPTION) Values ('611', '121', '0', '0', '0', 'NBC Fee');</v>
      </c>
      <c r="M1440" t="str">
        <f t="shared" si="45"/>
        <v>Update UFMT_FIELD SET F_MAC = '0', F_KEY = '0', F_MANDATORY = '0', DESCRIPTION = 'NBC Fee' where FORMAT_ID = '611' AND FIELD_NO = '121';</v>
      </c>
    </row>
    <row r="1441" spans="1:13" x14ac:dyDescent="0.35">
      <c r="A1441" t="s">
        <v>1459</v>
      </c>
      <c r="B1441" t="s">
        <v>807</v>
      </c>
      <c r="C1441" t="s">
        <v>13</v>
      </c>
      <c r="D1441" t="s">
        <v>13</v>
      </c>
      <c r="E1441" t="s">
        <v>13</v>
      </c>
      <c r="F1441" t="s">
        <v>1518</v>
      </c>
      <c r="G1441" s="2"/>
      <c r="I1441" s="2"/>
      <c r="J1441" t="str">
        <f>VLOOKUP(A1441,UFMT_FORMAT!$A:$C,3,FALSE)</f>
        <v>NBC Network Format message 0210 Response OUT</v>
      </c>
      <c r="K1441" s="2" t="s">
        <v>7</v>
      </c>
      <c r="L1441" t="str">
        <f t="shared" si="44"/>
        <v>Insert into UFMT_FIELD (FORMAT_ID, FIELD_NO, F_MAC, F_KEY, F_MANDATORY, DESCRIPTION) Values ('611', '122', '0', '0', '0', 'ACQ Fee');</v>
      </c>
      <c r="M1441" t="str">
        <f t="shared" si="45"/>
        <v>Update UFMT_FIELD SET F_MAC = '0', F_KEY = '0', F_MANDATORY = '0', DESCRIPTION = 'ACQ Fee' where FORMAT_ID = '611' AND FIELD_NO = '122';</v>
      </c>
    </row>
    <row r="1442" spans="1:13" x14ac:dyDescent="0.35">
      <c r="A1442" t="s">
        <v>1459</v>
      </c>
      <c r="B1442" t="s">
        <v>143</v>
      </c>
      <c r="C1442" t="s">
        <v>13</v>
      </c>
      <c r="D1442" t="s">
        <v>13</v>
      </c>
      <c r="E1442" t="s">
        <v>13</v>
      </c>
      <c r="F1442" t="s">
        <v>1519</v>
      </c>
      <c r="G1442" s="2"/>
      <c r="I1442" s="2"/>
      <c r="J1442" t="str">
        <f>VLOOKUP(A1442,UFMT_FORMAT!$A:$C,3,FALSE)</f>
        <v>NBC Network Format message 0210 Response OUT</v>
      </c>
      <c r="K1442" s="2" t="s">
        <v>7</v>
      </c>
      <c r="L1442" t="str">
        <f t="shared" si="44"/>
        <v>Insert into UFMT_FIELD (FORMAT_ID, FIELD_NO, F_MAC, F_KEY, F_MANDATORY, DESCRIPTION) Values ('611', '123', '0', '0', '0', 'ISS Fee');</v>
      </c>
      <c r="M1442" t="str">
        <f t="shared" si="45"/>
        <v>Update UFMT_FIELD SET F_MAC = '0', F_KEY = '0', F_MANDATORY = '0', DESCRIPTION = 'ISS Fee' where FORMAT_ID = '611' AND FIELD_NO = '123';</v>
      </c>
    </row>
    <row r="1443" spans="1:13" x14ac:dyDescent="0.35">
      <c r="A1443" t="s">
        <v>1459</v>
      </c>
      <c r="B1443" t="s">
        <v>810</v>
      </c>
      <c r="C1443" t="s">
        <v>13</v>
      </c>
      <c r="D1443" t="s">
        <v>13</v>
      </c>
      <c r="E1443" t="s">
        <v>13</v>
      </c>
      <c r="F1443" t="s">
        <v>1521</v>
      </c>
      <c r="G1443" s="2"/>
      <c r="I1443" s="2"/>
      <c r="J1443" t="str">
        <f>VLOOKUP(A1443,UFMT_FORMAT!$A:$C,3,FALSE)</f>
        <v>NBC Network Format message 0210 Response OUT</v>
      </c>
      <c r="K1443" s="2" t="s">
        <v>7</v>
      </c>
      <c r="L1443" t="str">
        <f t="shared" si="44"/>
        <v>Insert into UFMT_FIELD (FORMAT_ID, FIELD_NO, F_MAC, F_KEY, F_MANDATORY, DESCRIPTION) Values ('611', '124', '0', '0', '0', 'BNB Fee');</v>
      </c>
      <c r="M1443" t="str">
        <f t="shared" si="45"/>
        <v>Update UFMT_FIELD SET F_MAC = '0', F_KEY = '0', F_MANDATORY = '0', DESCRIPTION = 'BNB Fee' where FORMAT_ID = '611' AND FIELD_NO = '124';</v>
      </c>
    </row>
    <row r="1444" spans="1:13" x14ac:dyDescent="0.35">
      <c r="A1444" t="s">
        <v>1459</v>
      </c>
      <c r="B1444" t="s">
        <v>134</v>
      </c>
      <c r="C1444" t="s">
        <v>13</v>
      </c>
      <c r="D1444" t="s">
        <v>13</v>
      </c>
      <c r="E1444" t="s">
        <v>13</v>
      </c>
      <c r="F1444" t="s">
        <v>1614</v>
      </c>
      <c r="G1444" s="2"/>
      <c r="I1444" s="2"/>
      <c r="J1444" t="str">
        <f>VLOOKUP(A1444,UFMT_FORMAT!$A:$C,3,FALSE)</f>
        <v>NBC Network Format message 0210 Response OUT</v>
      </c>
      <c r="K1444" s="2" t="s">
        <v>7</v>
      </c>
      <c r="L1444" t="str">
        <f t="shared" si="44"/>
        <v>Insert into UFMT_FIELD (FORMAT_ID, FIELD_NO, F_MAC, F_KEY, F_MANDATORY, DESCRIPTION) Values ('611', '128', '0', '0', '0', 'Message Authentication Code');</v>
      </c>
      <c r="M1444" t="str">
        <f t="shared" si="45"/>
        <v>Update UFMT_FIELD SET F_MAC = '0', F_KEY = '0', F_MANDATORY = '0', DESCRIPTION = 'Message Authentication Code' where FORMAT_ID = '611' AND FIELD_NO = '128';</v>
      </c>
    </row>
    <row r="1445" spans="1:13" x14ac:dyDescent="0.35">
      <c r="A1445" t="s">
        <v>1461</v>
      </c>
      <c r="B1445" t="s">
        <v>15</v>
      </c>
      <c r="C1445" t="s">
        <v>12</v>
      </c>
      <c r="D1445" t="s">
        <v>13</v>
      </c>
      <c r="E1445" t="s">
        <v>12</v>
      </c>
      <c r="F1445" s="2" t="s">
        <v>1484</v>
      </c>
      <c r="G1445" s="2"/>
      <c r="I1445" s="2"/>
      <c r="J1445" t="str">
        <f>VLOOKUP(A1445,UFMT_FORMAT!$A:$C,3,FALSE)</f>
        <v>NBC Network Format message 0200 Response OUT</v>
      </c>
      <c r="K1445" s="2" t="s">
        <v>7</v>
      </c>
      <c r="L1445" t="str">
        <f t="shared" si="44"/>
        <v>Insert into UFMT_FIELD (FORMAT_ID, FIELD_NO, F_MAC, F_KEY, F_MANDATORY, DESCRIPTION) Values ('612', '2', '1', '0', '1', 'PAN');</v>
      </c>
      <c r="M1445" t="str">
        <f t="shared" si="45"/>
        <v>Update UFMT_FIELD SET F_MAC = '1', F_KEY = '0', F_MANDATORY = '1', DESCRIPTION = 'PAN' where FORMAT_ID = '612' AND FIELD_NO = '2';</v>
      </c>
    </row>
    <row r="1446" spans="1:13" x14ac:dyDescent="0.35">
      <c r="A1446" t="s">
        <v>1461</v>
      </c>
      <c r="B1446" t="s">
        <v>17</v>
      </c>
      <c r="C1446" t="s">
        <v>12</v>
      </c>
      <c r="D1446" t="s">
        <v>12</v>
      </c>
      <c r="E1446" t="s">
        <v>12</v>
      </c>
      <c r="F1446" s="2" t="s">
        <v>1485</v>
      </c>
      <c r="G1446" s="2"/>
      <c r="I1446" s="2"/>
      <c r="J1446" t="str">
        <f>VLOOKUP(A1446,UFMT_FORMAT!$A:$C,3,FALSE)</f>
        <v>NBC Network Format message 0200 Response OUT</v>
      </c>
      <c r="K1446" s="2" t="s">
        <v>7</v>
      </c>
      <c r="L1446" t="str">
        <f t="shared" si="44"/>
        <v>Insert into UFMT_FIELD (FORMAT_ID, FIELD_NO, F_MAC, F_KEY, F_MANDATORY, DESCRIPTION) Values ('612', '3', '1', '1', '1', 'Processing Code');</v>
      </c>
      <c r="M1446" t="str">
        <f t="shared" si="45"/>
        <v>Update UFMT_FIELD SET F_MAC = '1', F_KEY = '1', F_MANDATORY = '1', DESCRIPTION = 'Processing Code' where FORMAT_ID = '612' AND FIELD_NO = '3';</v>
      </c>
    </row>
    <row r="1447" spans="1:13" x14ac:dyDescent="0.35">
      <c r="A1447" t="s">
        <v>1461</v>
      </c>
      <c r="B1447" t="s">
        <v>20</v>
      </c>
      <c r="C1447" t="s">
        <v>12</v>
      </c>
      <c r="D1447" t="s">
        <v>13</v>
      </c>
      <c r="E1447" t="s">
        <v>12</v>
      </c>
      <c r="F1447" s="2" t="s">
        <v>1569</v>
      </c>
      <c r="G1447" s="2"/>
      <c r="I1447" s="2"/>
      <c r="J1447" t="str">
        <f>VLOOKUP(A1447,UFMT_FORMAT!$A:$C,3,FALSE)</f>
        <v>NBC Network Format message 0200 Response OUT</v>
      </c>
      <c r="K1447" s="2" t="s">
        <v>7</v>
      </c>
      <c r="L1447" t="str">
        <f t="shared" si="44"/>
        <v>Insert into UFMT_FIELD (FORMAT_ID, FIELD_NO, F_MAC, F_KEY, F_MANDATORY, DESCRIPTION) Values ('612', '4', '1', '0', '1', 'Amount, Transaction');</v>
      </c>
      <c r="M1447" t="str">
        <f t="shared" si="45"/>
        <v>Update UFMT_FIELD SET F_MAC = '1', F_KEY = '0', F_MANDATORY = '1', DESCRIPTION = 'Amount, Transaction' where FORMAT_ID = '612' AND FIELD_NO = '4';</v>
      </c>
    </row>
    <row r="1448" spans="1:13" x14ac:dyDescent="0.35">
      <c r="A1448" t="s">
        <v>1461</v>
      </c>
      <c r="B1448" t="s">
        <v>23</v>
      </c>
      <c r="C1448" t="s">
        <v>13</v>
      </c>
      <c r="D1448" t="s">
        <v>13</v>
      </c>
      <c r="E1448" t="s">
        <v>13</v>
      </c>
      <c r="F1448" s="2" t="s">
        <v>1591</v>
      </c>
      <c r="G1448" s="2"/>
      <c r="I1448" s="2"/>
      <c r="J1448" t="str">
        <f>VLOOKUP(A1448,UFMT_FORMAT!$A:$C,3,FALSE)</f>
        <v>NBC Network Format message 0200 Response OUT</v>
      </c>
      <c r="K1448" s="2" t="s">
        <v>7</v>
      </c>
      <c r="L1448" t="str">
        <f t="shared" si="44"/>
        <v>Insert into UFMT_FIELD (FORMAT_ID, FIELD_NO, F_MAC, F_KEY, F_MANDATORY, DESCRIPTION) Values ('612', '5', '0', '0', '0', 'Amount, Settlement');</v>
      </c>
      <c r="M1448" t="str">
        <f t="shared" si="45"/>
        <v>Update UFMT_FIELD SET F_MAC = '0', F_KEY = '0', F_MANDATORY = '0', DESCRIPTION = 'Amount, Settlement' where FORMAT_ID = '612' AND FIELD_NO = '5';</v>
      </c>
    </row>
    <row r="1449" spans="1:13" x14ac:dyDescent="0.35">
      <c r="A1449" t="s">
        <v>1461</v>
      </c>
      <c r="B1449" t="s">
        <v>26</v>
      </c>
      <c r="C1449" t="s">
        <v>13</v>
      </c>
      <c r="D1449" t="s">
        <v>13</v>
      </c>
      <c r="E1449" t="s">
        <v>13</v>
      </c>
      <c r="F1449" s="2" t="s">
        <v>1592</v>
      </c>
      <c r="G1449" s="2"/>
      <c r="I1449" s="2"/>
      <c r="J1449" t="str">
        <f>VLOOKUP(A1449,UFMT_FORMAT!$A:$C,3,FALSE)</f>
        <v>NBC Network Format message 0200 Response OUT</v>
      </c>
      <c r="K1449" s="2" t="s">
        <v>7</v>
      </c>
      <c r="L1449" t="str">
        <f t="shared" si="44"/>
        <v>Insert into UFMT_FIELD (FORMAT_ID, FIELD_NO, F_MAC, F_KEY, F_MANDATORY, DESCRIPTION) Values ('612', '6', '0', '0', '0', 'Amount, Cardholder billing');</v>
      </c>
      <c r="M1449" t="str">
        <f t="shared" si="45"/>
        <v>Update UFMT_FIELD SET F_MAC = '0', F_KEY = '0', F_MANDATORY = '0', DESCRIPTION = 'Amount, Cardholder billing' where FORMAT_ID = '612' AND FIELD_NO = '6';</v>
      </c>
    </row>
    <row r="1450" spans="1:13" x14ac:dyDescent="0.35">
      <c r="A1450" t="s">
        <v>1461</v>
      </c>
      <c r="B1450" t="s">
        <v>29</v>
      </c>
      <c r="C1450" t="s">
        <v>12</v>
      </c>
      <c r="D1450" t="s">
        <v>12</v>
      </c>
      <c r="E1450" t="s">
        <v>12</v>
      </c>
      <c r="F1450" s="2" t="s">
        <v>1584</v>
      </c>
      <c r="G1450" s="2"/>
      <c r="I1450" s="2"/>
      <c r="J1450" t="str">
        <f>VLOOKUP(A1450,UFMT_FORMAT!$A:$C,3,FALSE)</f>
        <v>NBC Network Format message 0200 Response OUT</v>
      </c>
      <c r="K1450" s="2" t="s">
        <v>7</v>
      </c>
      <c r="L1450" t="str">
        <f t="shared" si="44"/>
        <v>Insert into UFMT_FIELD (FORMAT_ID, FIELD_NO, F_MAC, F_KEY, F_MANDATORY, DESCRIPTION) Values ('612', '7', '1', '1', '1', 'Transmission Date and Time');</v>
      </c>
      <c r="M1450" t="str">
        <f t="shared" si="45"/>
        <v>Update UFMT_FIELD SET F_MAC = '1', F_KEY = '1', F_MANDATORY = '1', DESCRIPTION = 'Transmission Date and Time' where FORMAT_ID = '612' AND FIELD_NO = '7';</v>
      </c>
    </row>
    <row r="1451" spans="1:13" x14ac:dyDescent="0.35">
      <c r="A1451" t="s">
        <v>1461</v>
      </c>
      <c r="B1451" t="s">
        <v>32</v>
      </c>
      <c r="C1451" t="s">
        <v>13</v>
      </c>
      <c r="D1451" t="s">
        <v>13</v>
      </c>
      <c r="E1451" t="s">
        <v>13</v>
      </c>
      <c r="F1451" s="2" t="s">
        <v>1593</v>
      </c>
      <c r="G1451" s="2"/>
      <c r="I1451" s="2"/>
      <c r="J1451" t="str">
        <f>VLOOKUP(A1451,UFMT_FORMAT!$A:$C,3,FALSE)</f>
        <v>NBC Network Format message 0200 Response OUT</v>
      </c>
      <c r="K1451" s="2" t="s">
        <v>7</v>
      </c>
      <c r="L1451" t="str">
        <f t="shared" si="44"/>
        <v>Insert into UFMT_FIELD (FORMAT_ID, FIELD_NO, F_MAC, F_KEY, F_MANDATORY, DESCRIPTION) Values ('612', '8', '0', '0', '0', 'Card holder billing fee');</v>
      </c>
      <c r="M1451" t="str">
        <f t="shared" si="45"/>
        <v>Update UFMT_FIELD SET F_MAC = '0', F_KEY = '0', F_MANDATORY = '0', DESCRIPTION = 'Card holder billing fee' where FORMAT_ID = '612' AND FIELD_NO = '8';</v>
      </c>
    </row>
    <row r="1452" spans="1:13" x14ac:dyDescent="0.35">
      <c r="A1452" t="s">
        <v>1461</v>
      </c>
      <c r="B1452" t="s">
        <v>35</v>
      </c>
      <c r="C1452" t="s">
        <v>13</v>
      </c>
      <c r="D1452" t="s">
        <v>13</v>
      </c>
      <c r="E1452" t="s">
        <v>13</v>
      </c>
      <c r="F1452" s="2" t="s">
        <v>1594</v>
      </c>
      <c r="G1452" s="2"/>
      <c r="I1452" s="2"/>
      <c r="J1452" t="str">
        <f>VLOOKUP(A1452,UFMT_FORMAT!$A:$C,3,FALSE)</f>
        <v>NBC Network Format message 0200 Response OUT</v>
      </c>
      <c r="K1452" s="2" t="s">
        <v>7</v>
      </c>
      <c r="L1452" t="str">
        <f t="shared" si="44"/>
        <v>Insert into UFMT_FIELD (FORMAT_ID, FIELD_NO, F_MAC, F_KEY, F_MANDATORY, DESCRIPTION) Values ('612', '9', '0', '0', '0', 'Settlement conversion rate');</v>
      </c>
      <c r="M1452" t="str">
        <f t="shared" si="45"/>
        <v>Update UFMT_FIELD SET F_MAC = '0', F_KEY = '0', F_MANDATORY = '0', DESCRIPTION = 'Settlement conversion rate' where FORMAT_ID = '612' AND FIELD_NO = '9';</v>
      </c>
    </row>
    <row r="1453" spans="1:13" x14ac:dyDescent="0.35">
      <c r="A1453" t="s">
        <v>1461</v>
      </c>
      <c r="B1453" t="s">
        <v>37</v>
      </c>
      <c r="C1453" t="s">
        <v>13</v>
      </c>
      <c r="D1453" t="s">
        <v>13</v>
      </c>
      <c r="E1453" t="s">
        <v>13</v>
      </c>
      <c r="F1453" s="2" t="s">
        <v>1595</v>
      </c>
      <c r="G1453" s="2"/>
      <c r="I1453" s="2"/>
      <c r="J1453" t="str">
        <f>VLOOKUP(A1453,UFMT_FORMAT!$A:$C,3,FALSE)</f>
        <v>NBC Network Format message 0200 Response OUT</v>
      </c>
      <c r="K1453" s="2" t="s">
        <v>7</v>
      </c>
      <c r="L1453" t="str">
        <f t="shared" si="44"/>
        <v>Insert into UFMT_FIELD (FORMAT_ID, FIELD_NO, F_MAC, F_KEY, F_MANDATORY, DESCRIPTION) Values ('612', '10', '0', '0', '0', 'Cardholder conversion rate');</v>
      </c>
      <c r="M1453" t="str">
        <f t="shared" si="45"/>
        <v>Update UFMT_FIELD SET F_MAC = '0', F_KEY = '0', F_MANDATORY = '0', DESCRIPTION = 'Cardholder conversion rate' where FORMAT_ID = '612' AND FIELD_NO = '10';</v>
      </c>
    </row>
    <row r="1454" spans="1:13" x14ac:dyDescent="0.35">
      <c r="A1454" t="s">
        <v>1461</v>
      </c>
      <c r="B1454" t="s">
        <v>40</v>
      </c>
      <c r="C1454" t="s">
        <v>12</v>
      </c>
      <c r="D1454" t="s">
        <v>12</v>
      </c>
      <c r="E1454" t="s">
        <v>12</v>
      </c>
      <c r="F1454" s="2" t="s">
        <v>1489</v>
      </c>
      <c r="I1454" s="2"/>
      <c r="J1454" t="str">
        <f>VLOOKUP(A1454,UFMT_FORMAT!$A:$C,3,FALSE)</f>
        <v>NBC Network Format message 0200 Response OUT</v>
      </c>
      <c r="K1454" s="2" t="s">
        <v>7</v>
      </c>
      <c r="L1454" t="str">
        <f t="shared" si="44"/>
        <v>Insert into UFMT_FIELD (FORMAT_ID, FIELD_NO, F_MAC, F_KEY, F_MANDATORY, DESCRIPTION) Values ('612', '11', '1', '1', '1', 'System Trace Audit Number');</v>
      </c>
      <c r="M1454" t="str">
        <f t="shared" si="45"/>
        <v>Update UFMT_FIELD SET F_MAC = '1', F_KEY = '1', F_MANDATORY = '1', DESCRIPTION = 'System Trace Audit Number' where FORMAT_ID = '612' AND FIELD_NO = '11';</v>
      </c>
    </row>
    <row r="1455" spans="1:13" x14ac:dyDescent="0.35">
      <c r="A1455" t="s">
        <v>1461</v>
      </c>
      <c r="B1455" t="s">
        <v>42</v>
      </c>
      <c r="C1455" t="s">
        <v>13</v>
      </c>
      <c r="D1455" t="s">
        <v>13</v>
      </c>
      <c r="E1455" t="s">
        <v>12</v>
      </c>
      <c r="F1455" s="2" t="s">
        <v>1586</v>
      </c>
      <c r="I1455" s="2"/>
      <c r="J1455" t="str">
        <f>VLOOKUP(A1455,UFMT_FORMAT!$A:$C,3,FALSE)</f>
        <v>NBC Network Format message 0200 Response OUT</v>
      </c>
      <c r="K1455" s="2" t="s">
        <v>7</v>
      </c>
      <c r="L1455" t="str">
        <f t="shared" si="44"/>
        <v>Insert into UFMT_FIELD (FORMAT_ID, FIELD_NO, F_MAC, F_KEY, F_MANDATORY, DESCRIPTION) Values ('612', '12', '0', '0', '1', 'Time, local transaction');</v>
      </c>
      <c r="M1455" t="str">
        <f t="shared" si="45"/>
        <v>Update UFMT_FIELD SET F_MAC = '0', F_KEY = '0', F_MANDATORY = '1', DESCRIPTION = 'Time, local transaction' where FORMAT_ID = '612' AND FIELD_NO = '12';</v>
      </c>
    </row>
    <row r="1456" spans="1:13" x14ac:dyDescent="0.35">
      <c r="A1456" t="s">
        <v>1461</v>
      </c>
      <c r="B1456" t="s">
        <v>44</v>
      </c>
      <c r="C1456" t="s">
        <v>13</v>
      </c>
      <c r="D1456" t="s">
        <v>13</v>
      </c>
      <c r="E1456" t="s">
        <v>12</v>
      </c>
      <c r="F1456" s="2" t="s">
        <v>1596</v>
      </c>
      <c r="I1456" s="2"/>
      <c r="J1456" t="str">
        <f>VLOOKUP(A1456,UFMT_FORMAT!$A:$C,3,FALSE)</f>
        <v>NBC Network Format message 0200 Response OUT</v>
      </c>
      <c r="K1456" s="2" t="s">
        <v>7</v>
      </c>
      <c r="L1456" t="str">
        <f t="shared" si="44"/>
        <v>Insert into UFMT_FIELD (FORMAT_ID, FIELD_NO, F_MAC, F_KEY, F_MANDATORY, DESCRIPTION) Values ('612', '13', '0', '0', '1', 'Date, local transaction');</v>
      </c>
      <c r="M1456" t="str">
        <f t="shared" si="45"/>
        <v>Update UFMT_FIELD SET F_MAC = '0', F_KEY = '0', F_MANDATORY = '1', DESCRIPTION = 'Date, local transaction' where FORMAT_ID = '612' AND FIELD_NO = '13';</v>
      </c>
    </row>
    <row r="1457" spans="1:13" x14ac:dyDescent="0.35">
      <c r="A1457" t="s">
        <v>1461</v>
      </c>
      <c r="B1457" t="s">
        <v>50</v>
      </c>
      <c r="C1457" t="s">
        <v>13</v>
      </c>
      <c r="D1457" t="s">
        <v>13</v>
      </c>
      <c r="E1457" t="s">
        <v>12</v>
      </c>
      <c r="F1457" s="2" t="s">
        <v>1597</v>
      </c>
      <c r="I1457" s="2"/>
      <c r="J1457" t="str">
        <f>VLOOKUP(A1457,UFMT_FORMAT!$A:$C,3,FALSE)</f>
        <v>NBC Network Format message 0200 Response OUT</v>
      </c>
      <c r="K1457" s="2" t="s">
        <v>7</v>
      </c>
      <c r="L1457" t="str">
        <f t="shared" si="44"/>
        <v>Insert into UFMT_FIELD (FORMAT_ID, FIELD_NO, F_MAC, F_KEY, F_MANDATORY, DESCRIPTION) Values ('612', '15', '0', '0', '1', 'Date, settlement');</v>
      </c>
      <c r="M1457" t="str">
        <f t="shared" si="45"/>
        <v>Update UFMT_FIELD SET F_MAC = '0', F_KEY = '0', F_MANDATORY = '1', DESCRIPTION = 'Date, settlement' where FORMAT_ID = '612' AND FIELD_NO = '15';</v>
      </c>
    </row>
    <row r="1458" spans="1:13" x14ac:dyDescent="0.35">
      <c r="A1458" t="s">
        <v>1461</v>
      </c>
      <c r="B1458" t="s">
        <v>59</v>
      </c>
      <c r="C1458" t="s">
        <v>13</v>
      </c>
      <c r="D1458" t="s">
        <v>13</v>
      </c>
      <c r="E1458" t="s">
        <v>12</v>
      </c>
      <c r="F1458" s="2" t="s">
        <v>1573</v>
      </c>
      <c r="I1458" s="2"/>
      <c r="J1458" t="str">
        <f>VLOOKUP(A1458,UFMT_FORMAT!$A:$C,3,FALSE)</f>
        <v>NBC Network Format message 0200 Response OUT</v>
      </c>
      <c r="K1458" s="2" t="s">
        <v>7</v>
      </c>
      <c r="L1458" t="str">
        <f t="shared" si="44"/>
        <v>Insert into UFMT_FIELD (FORMAT_ID, FIELD_NO, F_MAC, F_KEY, F_MANDATORY, DESCRIPTION) Values ('612', '18', '0', '0', '1', 'Merchant type');</v>
      </c>
      <c r="M1458" t="str">
        <f t="shared" si="45"/>
        <v>Update UFMT_FIELD SET F_MAC = '0', F_KEY = '0', F_MANDATORY = '1', DESCRIPTION = 'Merchant type' where FORMAT_ID = '612' AND FIELD_NO = '18';</v>
      </c>
    </row>
    <row r="1459" spans="1:13" x14ac:dyDescent="0.35">
      <c r="A1459" t="s">
        <v>1461</v>
      </c>
      <c r="B1459" t="s">
        <v>71</v>
      </c>
      <c r="C1459" t="s">
        <v>13</v>
      </c>
      <c r="D1459" t="s">
        <v>13</v>
      </c>
      <c r="E1459" t="s">
        <v>12</v>
      </c>
      <c r="F1459" s="2" t="s">
        <v>1599</v>
      </c>
      <c r="G1459" s="2"/>
      <c r="I1459" s="2"/>
      <c r="J1459" t="str">
        <f>VLOOKUP(A1459,UFMT_FORMAT!$A:$C,3,FALSE)</f>
        <v>NBC Network Format message 0200 Response OUT</v>
      </c>
      <c r="K1459" s="2" t="s">
        <v>7</v>
      </c>
      <c r="L1459" t="str">
        <f t="shared" si="44"/>
        <v>Insert into UFMT_FIELD (FORMAT_ID, FIELD_NO, F_MAC, F_KEY, F_MANDATORY, DESCRIPTION) Values ('612', '22', '0', '0', '1', 'POS entry mode');</v>
      </c>
      <c r="M1459" t="str">
        <f t="shared" si="45"/>
        <v>Update UFMT_FIELD SET F_MAC = '0', F_KEY = '0', F_MANDATORY = '1', DESCRIPTION = 'POS entry mode' where FORMAT_ID = '612' AND FIELD_NO = '22';</v>
      </c>
    </row>
    <row r="1460" spans="1:13" x14ac:dyDescent="0.35">
      <c r="A1460" t="s">
        <v>1461</v>
      </c>
      <c r="B1460" t="s">
        <v>72</v>
      </c>
      <c r="C1460" t="s">
        <v>13</v>
      </c>
      <c r="D1460" t="s">
        <v>13</v>
      </c>
      <c r="E1460" t="s">
        <v>12</v>
      </c>
      <c r="F1460" s="2" t="s">
        <v>1550</v>
      </c>
      <c r="G1460" s="2"/>
      <c r="I1460" s="2"/>
      <c r="J1460" t="str">
        <f>VLOOKUP(A1460,UFMT_FORMAT!$A:$C,3,FALSE)</f>
        <v>NBC Network Format message 0200 Response OUT</v>
      </c>
      <c r="K1460" s="2" t="s">
        <v>7</v>
      </c>
      <c r="L1460" t="str">
        <f t="shared" si="44"/>
        <v>Insert into UFMT_FIELD (FORMAT_ID, FIELD_NO, F_MAC, F_KEY, F_MANDATORY, DESCRIPTION) Values ('612', '25', '0', '0', '1', 'POS Condition Code');</v>
      </c>
      <c r="M1460" t="str">
        <f t="shared" si="45"/>
        <v>Update UFMT_FIELD SET F_MAC = '0', F_KEY = '0', F_MANDATORY = '1', DESCRIPTION = 'POS Condition Code' where FORMAT_ID = '612' AND FIELD_NO = '25';</v>
      </c>
    </row>
    <row r="1461" spans="1:13" x14ac:dyDescent="0.35">
      <c r="A1461" t="s">
        <v>1461</v>
      </c>
      <c r="B1461" t="s">
        <v>88</v>
      </c>
      <c r="C1461" t="s">
        <v>13</v>
      </c>
      <c r="D1461" t="s">
        <v>13</v>
      </c>
      <c r="E1461" t="s">
        <v>13</v>
      </c>
      <c r="F1461" s="2" t="s">
        <v>1600</v>
      </c>
      <c r="G1461" s="2"/>
      <c r="I1461" s="2"/>
      <c r="J1461" t="str">
        <f>VLOOKUP(A1461,UFMT_FORMAT!$A:$C,3,FALSE)</f>
        <v>NBC Network Format message 0200 Response OUT</v>
      </c>
      <c r="K1461" s="2" t="s">
        <v>7</v>
      </c>
      <c r="L1461" t="str">
        <f t="shared" si="44"/>
        <v>Insert into UFMT_FIELD (FORMAT_ID, FIELD_NO, F_MAC, F_KEY, F_MANDATORY, DESCRIPTION) Values ('612', '28', '0', '0', '0', 'Amount, transaction fee');</v>
      </c>
      <c r="M1461" t="str">
        <f t="shared" si="45"/>
        <v>Update UFMT_FIELD SET F_MAC = '0', F_KEY = '0', F_MANDATORY = '0', DESCRIPTION = 'Amount, transaction fee' where FORMAT_ID = '612' AND FIELD_NO = '28';</v>
      </c>
    </row>
    <row r="1462" spans="1:13" x14ac:dyDescent="0.35">
      <c r="A1462" t="s">
        <v>1461</v>
      </c>
      <c r="B1462" t="s">
        <v>90</v>
      </c>
      <c r="C1462" t="s">
        <v>13</v>
      </c>
      <c r="D1462" t="s">
        <v>13</v>
      </c>
      <c r="E1462" t="s">
        <v>13</v>
      </c>
      <c r="F1462" s="2" t="s">
        <v>1601</v>
      </c>
      <c r="G1462" s="2"/>
      <c r="I1462" s="2"/>
      <c r="J1462" t="str">
        <f>VLOOKUP(A1462,UFMT_FORMAT!$A:$C,3,FALSE)</f>
        <v>NBC Network Format message 0200 Response OUT</v>
      </c>
      <c r="K1462" s="2" t="s">
        <v>7</v>
      </c>
      <c r="L1462" t="str">
        <f t="shared" si="44"/>
        <v>Insert into UFMT_FIELD (FORMAT_ID, FIELD_NO, F_MAC, F_KEY, F_MANDATORY, DESCRIPTION) Values ('612', '29', '0', '0', '0', 'Amount, settlement fee');</v>
      </c>
      <c r="M1462" t="str">
        <f t="shared" si="45"/>
        <v>Update UFMT_FIELD SET F_MAC = '0', F_KEY = '0', F_MANDATORY = '0', DESCRIPTION = 'Amount, settlement fee' where FORMAT_ID = '612' AND FIELD_NO = '29';</v>
      </c>
    </row>
    <row r="1463" spans="1:13" x14ac:dyDescent="0.35">
      <c r="A1463" t="s">
        <v>1461</v>
      </c>
      <c r="B1463" t="s">
        <v>98</v>
      </c>
      <c r="C1463" t="s">
        <v>12</v>
      </c>
      <c r="D1463" t="s">
        <v>13</v>
      </c>
      <c r="E1463" t="s">
        <v>12</v>
      </c>
      <c r="F1463" s="2" t="s">
        <v>1492</v>
      </c>
      <c r="G1463" s="2"/>
      <c r="I1463" s="2"/>
      <c r="J1463" t="str">
        <f>VLOOKUP(A1463,UFMT_FORMAT!$A:$C,3,FALSE)</f>
        <v>NBC Network Format message 0200 Response OUT</v>
      </c>
      <c r="K1463" s="2" t="s">
        <v>7</v>
      </c>
      <c r="L1463" t="str">
        <f t="shared" si="44"/>
        <v>Insert into UFMT_FIELD (FORMAT_ID, FIELD_NO, F_MAC, F_KEY, F_MANDATORY, DESCRIPTION) Values ('612', '32', '1', '0', '1', 'Acquirer institution ID');</v>
      </c>
      <c r="M1463" t="str">
        <f t="shared" si="45"/>
        <v>Update UFMT_FIELD SET F_MAC = '1', F_KEY = '0', F_MANDATORY = '1', DESCRIPTION = 'Acquirer institution ID' where FORMAT_ID = '612' AND FIELD_NO = '32';</v>
      </c>
    </row>
    <row r="1464" spans="1:13" x14ac:dyDescent="0.35">
      <c r="A1464" t="s">
        <v>1461</v>
      </c>
      <c r="B1464" t="s">
        <v>93</v>
      </c>
      <c r="C1464" t="s">
        <v>13</v>
      </c>
      <c r="D1464" t="s">
        <v>13</v>
      </c>
      <c r="E1464" t="s">
        <v>13</v>
      </c>
      <c r="F1464" s="2" t="s">
        <v>1494</v>
      </c>
      <c r="G1464" s="2"/>
      <c r="I1464" s="2"/>
      <c r="J1464" t="str">
        <f>VLOOKUP(A1464,UFMT_FORMAT!$A:$C,3,FALSE)</f>
        <v>NBC Network Format message 0200 Response OUT</v>
      </c>
      <c r="K1464" s="2" t="s">
        <v>7</v>
      </c>
      <c r="L1464" t="str">
        <f t="shared" si="44"/>
        <v>Insert into UFMT_FIELD (FORMAT_ID, FIELD_NO, F_MAC, F_KEY, F_MANDATORY, DESCRIPTION) Values ('612', '35', '0', '0', '0', 'Track 2 data');</v>
      </c>
      <c r="M1464" t="str">
        <f t="shared" si="45"/>
        <v>Update UFMT_FIELD SET F_MAC = '0', F_KEY = '0', F_MANDATORY = '0', DESCRIPTION = 'Track 2 data' where FORMAT_ID = '612' AND FIELD_NO = '35';</v>
      </c>
    </row>
    <row r="1465" spans="1:13" x14ac:dyDescent="0.35">
      <c r="A1465" t="s">
        <v>1461</v>
      </c>
      <c r="B1465" t="s">
        <v>99</v>
      </c>
      <c r="C1465" t="s">
        <v>13</v>
      </c>
      <c r="D1465" t="s">
        <v>13</v>
      </c>
      <c r="E1465" t="s">
        <v>13</v>
      </c>
      <c r="F1465" s="2" t="s">
        <v>1576</v>
      </c>
      <c r="G1465" s="2"/>
      <c r="I1465" s="2"/>
      <c r="J1465" t="str">
        <f>VLOOKUP(A1465,UFMT_FORMAT!$A:$C,3,FALSE)</f>
        <v>NBC Network Format message 0200 Response OUT</v>
      </c>
      <c r="K1465" s="2" t="s">
        <v>7</v>
      </c>
      <c r="L1465" t="str">
        <f t="shared" si="44"/>
        <v>Insert into UFMT_FIELD (FORMAT_ID, FIELD_NO, F_MAC, F_KEY, F_MANDATORY, DESCRIPTION) Values ('612', '37', '0', '0', '0', 'Retrieval reference number');</v>
      </c>
      <c r="M1465" t="str">
        <f t="shared" si="45"/>
        <v>Update UFMT_FIELD SET F_MAC = '0', F_KEY = '0', F_MANDATORY = '0', DESCRIPTION = 'Retrieval reference number' where FORMAT_ID = '612' AND FIELD_NO = '37';</v>
      </c>
    </row>
    <row r="1466" spans="1:13" x14ac:dyDescent="0.35">
      <c r="A1466" t="s">
        <v>1461</v>
      </c>
      <c r="B1466" t="s">
        <v>113</v>
      </c>
      <c r="C1466" t="s">
        <v>12</v>
      </c>
      <c r="D1466" t="s">
        <v>13</v>
      </c>
      <c r="E1466" t="s">
        <v>13</v>
      </c>
      <c r="F1466" s="2" t="s">
        <v>1496</v>
      </c>
      <c r="G1466" s="2"/>
      <c r="I1466" s="2"/>
      <c r="J1466" t="str">
        <f>VLOOKUP(A1466,UFMT_FORMAT!$A:$C,3,FALSE)</f>
        <v>NBC Network Format message 0200 Response OUT</v>
      </c>
      <c r="K1466" s="2" t="s">
        <v>7</v>
      </c>
      <c r="L1466" t="str">
        <f t="shared" si="44"/>
        <v>Insert into UFMT_FIELD (FORMAT_ID, FIELD_NO, F_MAC, F_KEY, F_MANDATORY, DESCRIPTION) Values ('612', '38', '1', '0', '0', 'Authorization Identification Response');</v>
      </c>
      <c r="M1466" t="str">
        <f t="shared" si="45"/>
        <v>Update UFMT_FIELD SET F_MAC = '1', F_KEY = '0', F_MANDATORY = '0', DESCRIPTION = 'Authorization Identification Response' where FORMAT_ID = '612' AND FIELD_NO = '38';</v>
      </c>
    </row>
    <row r="1467" spans="1:13" x14ac:dyDescent="0.35">
      <c r="A1467" t="s">
        <v>1461</v>
      </c>
      <c r="B1467" t="s">
        <v>119</v>
      </c>
      <c r="C1467" t="s">
        <v>12</v>
      </c>
      <c r="D1467" t="s">
        <v>13</v>
      </c>
      <c r="E1467" t="s">
        <v>12</v>
      </c>
      <c r="F1467" s="2" t="s">
        <v>1602</v>
      </c>
      <c r="G1467" s="2"/>
      <c r="I1467" s="2"/>
      <c r="J1467" t="str">
        <f>VLOOKUP(A1467,UFMT_FORMAT!$A:$C,3,FALSE)</f>
        <v>NBC Network Format message 0200 Response OUT</v>
      </c>
      <c r="K1467" s="2" t="s">
        <v>7</v>
      </c>
      <c r="L1467" t="str">
        <f t="shared" si="44"/>
        <v>Insert into UFMT_FIELD (FORMAT_ID, FIELD_NO, F_MAC, F_KEY, F_MANDATORY, DESCRIPTION) Values ('612', '41', '1', '0', '1', 'Card accepter terminal');</v>
      </c>
      <c r="M1467" t="str">
        <f t="shared" si="45"/>
        <v>Update UFMT_FIELD SET F_MAC = '1', F_KEY = '0', F_MANDATORY = '1', DESCRIPTION = 'Card accepter terminal' where FORMAT_ID = '612' AND FIELD_NO = '41';</v>
      </c>
    </row>
    <row r="1468" spans="1:13" x14ac:dyDescent="0.35">
      <c r="A1468" t="s">
        <v>1461</v>
      </c>
      <c r="B1468" t="s">
        <v>122</v>
      </c>
      <c r="C1468" t="s">
        <v>12</v>
      </c>
      <c r="D1468" t="s">
        <v>13</v>
      </c>
      <c r="E1468" t="s">
        <v>12</v>
      </c>
      <c r="F1468" s="2" t="s">
        <v>1603</v>
      </c>
      <c r="G1468" s="2"/>
      <c r="I1468" s="2"/>
      <c r="J1468" t="str">
        <f>VLOOKUP(A1468,UFMT_FORMAT!$A:$C,3,FALSE)</f>
        <v>NBC Network Format message 0200 Response OUT</v>
      </c>
      <c r="K1468" s="2" t="s">
        <v>7</v>
      </c>
      <c r="L1468" t="str">
        <f t="shared" si="44"/>
        <v>Insert into UFMT_FIELD (FORMAT_ID, FIELD_NO, F_MAC, F_KEY, F_MANDATORY, DESCRIPTION) Values ('612', '42', '1', '0', '1', 'Card accepter identification code');</v>
      </c>
      <c r="M1468" t="str">
        <f t="shared" si="45"/>
        <v>Update UFMT_FIELD SET F_MAC = '1', F_KEY = '0', F_MANDATORY = '1', DESCRIPTION = 'Card accepter identification code' where FORMAT_ID = '612' AND FIELD_NO = '42';</v>
      </c>
    </row>
    <row r="1469" spans="1:13" x14ac:dyDescent="0.35">
      <c r="A1469" t="s">
        <v>1461</v>
      </c>
      <c r="B1469" t="s">
        <v>125</v>
      </c>
      <c r="C1469" t="s">
        <v>13</v>
      </c>
      <c r="D1469" t="s">
        <v>13</v>
      </c>
      <c r="E1469" t="s">
        <v>12</v>
      </c>
      <c r="F1469" s="2" t="s">
        <v>1604</v>
      </c>
      <c r="G1469" s="2"/>
      <c r="I1469" s="2"/>
      <c r="J1469" t="str">
        <f>VLOOKUP(A1469,UFMT_FORMAT!$A:$C,3,FALSE)</f>
        <v>NBC Network Format message 0200 Response OUT</v>
      </c>
      <c r="K1469" s="2" t="s">
        <v>7</v>
      </c>
      <c r="L1469" t="str">
        <f t="shared" si="44"/>
        <v>Insert into UFMT_FIELD (FORMAT_ID, FIELD_NO, F_MAC, F_KEY, F_MANDATORY, DESCRIPTION) Values ('612', '43', '0', '0', '1', 'Card accepter Name and Location');</v>
      </c>
      <c r="M1469" t="str">
        <f t="shared" si="45"/>
        <v>Update UFMT_FIELD SET F_MAC = '0', F_KEY = '0', F_MANDATORY = '1', DESCRIPTION = 'Card accepter Name and Location' where FORMAT_ID = '612' AND FIELD_NO = '43';</v>
      </c>
    </row>
    <row r="1470" spans="1:13" x14ac:dyDescent="0.35">
      <c r="A1470" t="s">
        <v>1461</v>
      </c>
      <c r="B1470" t="s">
        <v>136</v>
      </c>
      <c r="C1470" t="s">
        <v>12</v>
      </c>
      <c r="D1470" t="s">
        <v>13</v>
      </c>
      <c r="E1470" t="s">
        <v>13</v>
      </c>
      <c r="F1470" s="2" t="s">
        <v>1590</v>
      </c>
      <c r="G1470" s="2"/>
      <c r="I1470" s="2"/>
      <c r="J1470" t="str">
        <f>VLOOKUP(A1470,UFMT_FORMAT!$A:$C,3,FALSE)</f>
        <v>NBC Network Format message 0200 Response OUT</v>
      </c>
      <c r="K1470" s="2" t="s">
        <v>7</v>
      </c>
      <c r="L1470" t="str">
        <f t="shared" si="44"/>
        <v>Insert into UFMT_FIELD (FORMAT_ID, FIELD_NO, F_MAC, F_KEY, F_MANDATORY, DESCRIPTION) Values ('612', '48', '1', '0', '0', 'Additional Data, Private');</v>
      </c>
      <c r="M1470" t="str">
        <f t="shared" si="45"/>
        <v>Update UFMT_FIELD SET F_MAC = '1', F_KEY = '0', F_MANDATORY = '0', DESCRIPTION = 'Additional Data, Private' where FORMAT_ID = '612' AND FIELD_NO = '48';</v>
      </c>
    </row>
    <row r="1471" spans="1:13" x14ac:dyDescent="0.35">
      <c r="A1471" t="s">
        <v>1461</v>
      </c>
      <c r="B1471" t="s">
        <v>138</v>
      </c>
      <c r="C1471" t="s">
        <v>13</v>
      </c>
      <c r="D1471" t="s">
        <v>13</v>
      </c>
      <c r="E1471" t="s">
        <v>12</v>
      </c>
      <c r="F1471" s="2" t="s">
        <v>1605</v>
      </c>
      <c r="G1471" s="2"/>
      <c r="I1471" s="2"/>
      <c r="J1471" t="str">
        <f>VLOOKUP(A1471,UFMT_FORMAT!$A:$C,3,FALSE)</f>
        <v>NBC Network Format message 0200 Response OUT</v>
      </c>
      <c r="K1471" s="2" t="s">
        <v>7</v>
      </c>
      <c r="L1471" t="str">
        <f t="shared" si="44"/>
        <v>Insert into UFMT_FIELD (FORMAT_ID, FIELD_NO, F_MAC, F_KEY, F_MANDATORY, DESCRIPTION) Values ('612', '49', '0', '0', '1', 'Transaction Currency Code');</v>
      </c>
      <c r="M1471" t="str">
        <f t="shared" si="45"/>
        <v>Update UFMT_FIELD SET F_MAC = '0', F_KEY = '0', F_MANDATORY = '1', DESCRIPTION = 'Transaction Currency Code' where FORMAT_ID = '612' AND FIELD_NO = '49';</v>
      </c>
    </row>
    <row r="1472" spans="1:13" x14ac:dyDescent="0.35">
      <c r="A1472" t="s">
        <v>1461</v>
      </c>
      <c r="B1472" t="s">
        <v>80</v>
      </c>
      <c r="C1472" t="s">
        <v>13</v>
      </c>
      <c r="D1472" t="s">
        <v>13</v>
      </c>
      <c r="E1472" t="s">
        <v>13</v>
      </c>
      <c r="F1472" s="2" t="s">
        <v>1606</v>
      </c>
      <c r="G1472" s="2"/>
      <c r="I1472" s="2"/>
      <c r="J1472" t="str">
        <f>VLOOKUP(A1472,UFMT_FORMAT!$A:$C,3,FALSE)</f>
        <v>NBC Network Format message 0200 Response OUT</v>
      </c>
      <c r="K1472" s="2" t="s">
        <v>7</v>
      </c>
      <c r="L1472" t="str">
        <f t="shared" si="44"/>
        <v>Insert into UFMT_FIELD (FORMAT_ID, FIELD_NO, F_MAC, F_KEY, F_MANDATORY, DESCRIPTION) Values ('612', '50', '0', '0', '0', 'Settlement Currency Code');</v>
      </c>
      <c r="M1472" t="str">
        <f t="shared" si="45"/>
        <v>Update UFMT_FIELD SET F_MAC = '0', F_KEY = '0', F_MANDATORY = '0', DESCRIPTION = 'Settlement Currency Code' where FORMAT_ID = '612' AND FIELD_NO = '50';</v>
      </c>
    </row>
    <row r="1473" spans="1:13" x14ac:dyDescent="0.35">
      <c r="A1473" t="s">
        <v>1461</v>
      </c>
      <c r="B1473" t="s">
        <v>142</v>
      </c>
      <c r="C1473" t="s">
        <v>13</v>
      </c>
      <c r="D1473" t="s">
        <v>13</v>
      </c>
      <c r="E1473" t="s">
        <v>13</v>
      </c>
      <c r="F1473" s="2" t="s">
        <v>1607</v>
      </c>
      <c r="G1473" s="2"/>
      <c r="I1473" s="2"/>
      <c r="J1473" t="str">
        <f>VLOOKUP(A1473,UFMT_FORMAT!$A:$C,3,FALSE)</f>
        <v>NBC Network Format message 0200 Response OUT</v>
      </c>
      <c r="K1473" s="2" t="s">
        <v>7</v>
      </c>
      <c r="L1473" t="str">
        <f t="shared" si="44"/>
        <v>Insert into UFMT_FIELD (FORMAT_ID, FIELD_NO, F_MAC, F_KEY, F_MANDATORY, DESCRIPTION) Values ('612', '51', '0', '0', '0', 'Cardholder billing Currency Code');</v>
      </c>
      <c r="M1473" t="str">
        <f t="shared" si="45"/>
        <v>Update UFMT_FIELD SET F_MAC = '0', F_KEY = '0', F_MANDATORY = '0', DESCRIPTION = 'Cardholder billing Currency Code' where FORMAT_ID = '612' AND FIELD_NO = '51';</v>
      </c>
    </row>
    <row r="1474" spans="1:13" x14ac:dyDescent="0.35">
      <c r="A1474" t="s">
        <v>1461</v>
      </c>
      <c r="B1474" t="s">
        <v>21</v>
      </c>
      <c r="C1474" t="s">
        <v>13</v>
      </c>
      <c r="D1474" t="s">
        <v>13</v>
      </c>
      <c r="E1474" t="s">
        <v>13</v>
      </c>
      <c r="F1474" t="s">
        <v>1608</v>
      </c>
      <c r="G1474" s="2"/>
      <c r="I1474" s="2"/>
      <c r="J1474" t="str">
        <f>VLOOKUP(A1474,UFMT_FORMAT!$A:$C,3,FALSE)</f>
        <v>NBC Network Format message 0200 Response OUT</v>
      </c>
      <c r="K1474" s="2" t="s">
        <v>7</v>
      </c>
      <c r="L1474" t="str">
        <f t="shared" si="44"/>
        <v>Insert into UFMT_FIELD (FORMAT_ID, FIELD_NO, F_MAC, F_KEY, F_MANDATORY, DESCRIPTION) Values ('612', '52', '0', '0', '0', 'PIN data');</v>
      </c>
      <c r="M1474" t="str">
        <f t="shared" si="45"/>
        <v>Update UFMT_FIELD SET F_MAC = '0', F_KEY = '0', F_MANDATORY = '0', DESCRIPTION = 'PIN data' where FORMAT_ID = '612' AND FIELD_NO = '52';</v>
      </c>
    </row>
    <row r="1475" spans="1:13" x14ac:dyDescent="0.35">
      <c r="A1475" t="s">
        <v>1461</v>
      </c>
      <c r="B1475" t="s">
        <v>24</v>
      </c>
      <c r="C1475" t="s">
        <v>13</v>
      </c>
      <c r="D1475" t="s">
        <v>13</v>
      </c>
      <c r="E1475" t="s">
        <v>13</v>
      </c>
      <c r="F1475" t="s">
        <v>1609</v>
      </c>
      <c r="G1475" s="2"/>
      <c r="I1475" s="2"/>
      <c r="J1475" t="str">
        <f>VLOOKUP(A1475,UFMT_FORMAT!$A:$C,3,FALSE)</f>
        <v>NBC Network Format message 0200 Response OUT</v>
      </c>
      <c r="K1475" s="2" t="s">
        <v>7</v>
      </c>
      <c r="L1475" t="str">
        <f t="shared" si="44"/>
        <v>Insert into UFMT_FIELD (FORMAT_ID, FIELD_NO, F_MAC, F_KEY, F_MANDATORY, DESCRIPTION) Values ('612', '53', '0', '0', '0', 'Security related control information');</v>
      </c>
      <c r="M1475" t="str">
        <f t="shared" si="45"/>
        <v>Update UFMT_FIELD SET F_MAC = '0', F_KEY = '0', F_MANDATORY = '0', DESCRIPTION = 'Security related control information' where FORMAT_ID = '612' AND FIELD_NO = '53';</v>
      </c>
    </row>
    <row r="1476" spans="1:13" x14ac:dyDescent="0.35">
      <c r="A1476" t="s">
        <v>1461</v>
      </c>
      <c r="B1476" t="s">
        <v>111</v>
      </c>
      <c r="C1476" t="s">
        <v>13</v>
      </c>
      <c r="D1476" t="s">
        <v>13</v>
      </c>
      <c r="E1476" t="s">
        <v>13</v>
      </c>
      <c r="F1476" t="s">
        <v>1610</v>
      </c>
      <c r="G1476" s="2"/>
      <c r="I1476" s="2"/>
      <c r="J1476" t="str">
        <f>VLOOKUP(A1476,UFMT_FORMAT!$A:$C,3,FALSE)</f>
        <v>NBC Network Format message 0200 Response OUT</v>
      </c>
      <c r="K1476" s="2" t="s">
        <v>7</v>
      </c>
      <c r="L1476" t="str">
        <f t="shared" ref="L1476:L1539" si="46">"Insert into UFMT_FIELD (FORMAT_ID, FIELD_NO, F_MAC, F_KEY, F_MANDATORY, DESCRIPTION) Values ('"&amp;A1476&amp;"', '"&amp;B1476&amp;"', '"&amp;C1476&amp;"', '"&amp;D1476&amp;"', '"&amp;E1476&amp;"', '"&amp;F1476&amp;"');"</f>
        <v>Insert into UFMT_FIELD (FORMAT_ID, FIELD_NO, F_MAC, F_KEY, F_MANDATORY, DESCRIPTION) Values ('612', '55', '0', '0', '0', 'ICC data');</v>
      </c>
      <c r="M1476" t="str">
        <f t="shared" ref="M1476:M1539" si="47">"Update UFMT_FIELD SET F_MAC = '"&amp;C1476&amp;"', F_KEY = '"&amp;D1476&amp;"', F_MANDATORY = '"&amp;E1476&amp;"', DESCRIPTION = '"&amp;F1476&amp;"' where FORMAT_ID = '"&amp;A1476&amp;"' AND FIELD_NO = '"&amp;B1476&amp;"';"</f>
        <v>Update UFMT_FIELD SET F_MAC = '0', F_KEY = '0', F_MANDATORY = '0', DESCRIPTION = 'ICC data' where FORMAT_ID = '612' AND FIELD_NO = '55';</v>
      </c>
    </row>
    <row r="1477" spans="1:13" x14ac:dyDescent="0.35">
      <c r="A1477" t="s">
        <v>1461</v>
      </c>
      <c r="B1477" t="s">
        <v>774</v>
      </c>
      <c r="C1477" t="s">
        <v>13</v>
      </c>
      <c r="D1477" t="s">
        <v>13</v>
      </c>
      <c r="E1477" t="s">
        <v>13</v>
      </c>
      <c r="F1477" t="s">
        <v>1611</v>
      </c>
      <c r="G1477" s="2"/>
      <c r="I1477" s="2"/>
      <c r="J1477" t="str">
        <f>VLOOKUP(A1477,UFMT_FORMAT!$A:$C,3,FALSE)</f>
        <v>NBC Network Format message 0200 Response OUT</v>
      </c>
      <c r="K1477" s="2" t="s">
        <v>7</v>
      </c>
      <c r="L1477" t="str">
        <f t="shared" si="46"/>
        <v>Insert into UFMT_FIELD (FORMAT_ID, FIELD_NO, F_MAC, F_KEY, F_MANDATORY, DESCRIPTION) Values ('612', '100', '0', '0', '0', 'Receiving Institution ID Code');</v>
      </c>
      <c r="M1477" t="str">
        <f t="shared" si="47"/>
        <v>Update UFMT_FIELD SET F_MAC = '0', F_KEY = '0', F_MANDATORY = '0', DESCRIPTION = 'Receiving Institution ID Code' where FORMAT_ID = '612' AND FIELD_NO = '100';</v>
      </c>
    </row>
    <row r="1478" spans="1:13" x14ac:dyDescent="0.35">
      <c r="A1478" t="s">
        <v>1461</v>
      </c>
      <c r="B1478" t="s">
        <v>270</v>
      </c>
      <c r="C1478" t="s">
        <v>12</v>
      </c>
      <c r="D1478" t="s">
        <v>13</v>
      </c>
      <c r="E1478" t="s">
        <v>13</v>
      </c>
      <c r="F1478" t="s">
        <v>1612</v>
      </c>
      <c r="G1478" s="2"/>
      <c r="I1478" s="2"/>
      <c r="J1478" t="str">
        <f>VLOOKUP(A1478,UFMT_FORMAT!$A:$C,3,FALSE)</f>
        <v>NBC Network Format message 0200 Response OUT</v>
      </c>
      <c r="K1478" s="2" t="s">
        <v>7</v>
      </c>
      <c r="L1478" t="str">
        <f t="shared" si="46"/>
        <v>Insert into UFMT_FIELD (FORMAT_ID, FIELD_NO, F_MAC, F_KEY, F_MANDATORY, DESCRIPTION) Values ('612', '102', '1', '0', '0', 'From Account Identifier');</v>
      </c>
      <c r="M1478" t="str">
        <f t="shared" si="47"/>
        <v>Update UFMT_FIELD SET F_MAC = '1', F_KEY = '0', F_MANDATORY = '0', DESCRIPTION = 'From Account Identifier' where FORMAT_ID = '612' AND FIELD_NO = '102';</v>
      </c>
    </row>
    <row r="1479" spans="1:13" x14ac:dyDescent="0.35">
      <c r="A1479" t="s">
        <v>1461</v>
      </c>
      <c r="B1479" t="s">
        <v>778</v>
      </c>
      <c r="C1479" t="s">
        <v>12</v>
      </c>
      <c r="D1479" t="s">
        <v>13</v>
      </c>
      <c r="E1479" t="s">
        <v>13</v>
      </c>
      <c r="F1479" t="s">
        <v>1613</v>
      </c>
      <c r="G1479" s="2"/>
      <c r="I1479" s="2"/>
      <c r="J1479" t="str">
        <f>VLOOKUP(A1479,UFMT_FORMAT!$A:$C,3,FALSE)</f>
        <v>NBC Network Format message 0200 Response OUT</v>
      </c>
      <c r="K1479" s="2" t="s">
        <v>7</v>
      </c>
      <c r="L1479" t="str">
        <f t="shared" si="46"/>
        <v>Insert into UFMT_FIELD (FORMAT_ID, FIELD_NO, F_MAC, F_KEY, F_MANDATORY, DESCRIPTION) Values ('612', '103', '1', '0', '0', 'To Account Identification');</v>
      </c>
      <c r="M1479" t="str">
        <f t="shared" si="47"/>
        <v>Update UFMT_FIELD SET F_MAC = '1', F_KEY = '0', F_MANDATORY = '0', DESCRIPTION = 'To Account Identification' where FORMAT_ID = '612' AND FIELD_NO = '103';</v>
      </c>
    </row>
    <row r="1480" spans="1:13" x14ac:dyDescent="0.35">
      <c r="A1480" t="s">
        <v>1461</v>
      </c>
      <c r="B1480" t="s">
        <v>83</v>
      </c>
      <c r="C1480" t="s">
        <v>13</v>
      </c>
      <c r="D1480" t="s">
        <v>13</v>
      </c>
      <c r="E1480" t="s">
        <v>13</v>
      </c>
      <c r="F1480" t="s">
        <v>1520</v>
      </c>
      <c r="G1480" s="2"/>
      <c r="I1480" s="2"/>
      <c r="J1480" t="str">
        <f>VLOOKUP(A1480,UFMT_FORMAT!$A:$C,3,FALSE)</f>
        <v>NBC Network Format message 0200 Response OUT</v>
      </c>
      <c r="K1480" s="2" t="s">
        <v>7</v>
      </c>
      <c r="L1480" t="str">
        <f t="shared" si="46"/>
        <v>Insert into UFMT_FIELD (FORMAT_ID, FIELD_NO, F_MAC, F_KEY, F_MANDATORY, DESCRIPTION) Values ('612', '121', '0', '0', '0', 'NBC Fee');</v>
      </c>
      <c r="M1480" t="str">
        <f t="shared" si="47"/>
        <v>Update UFMT_FIELD SET F_MAC = '0', F_KEY = '0', F_MANDATORY = '0', DESCRIPTION = 'NBC Fee' where FORMAT_ID = '612' AND FIELD_NO = '121';</v>
      </c>
    </row>
    <row r="1481" spans="1:13" x14ac:dyDescent="0.35">
      <c r="A1481" t="s">
        <v>1461</v>
      </c>
      <c r="B1481" t="s">
        <v>807</v>
      </c>
      <c r="C1481" t="s">
        <v>13</v>
      </c>
      <c r="D1481" t="s">
        <v>13</v>
      </c>
      <c r="E1481" t="s">
        <v>13</v>
      </c>
      <c r="F1481" t="s">
        <v>1518</v>
      </c>
      <c r="G1481" s="2"/>
      <c r="I1481" s="2"/>
      <c r="J1481" t="str">
        <f>VLOOKUP(A1481,UFMT_FORMAT!$A:$C,3,FALSE)</f>
        <v>NBC Network Format message 0200 Response OUT</v>
      </c>
      <c r="K1481" s="2" t="s">
        <v>7</v>
      </c>
      <c r="L1481" t="str">
        <f t="shared" si="46"/>
        <v>Insert into UFMT_FIELD (FORMAT_ID, FIELD_NO, F_MAC, F_KEY, F_MANDATORY, DESCRIPTION) Values ('612', '122', '0', '0', '0', 'ACQ Fee');</v>
      </c>
      <c r="M1481" t="str">
        <f t="shared" si="47"/>
        <v>Update UFMT_FIELD SET F_MAC = '0', F_KEY = '0', F_MANDATORY = '0', DESCRIPTION = 'ACQ Fee' where FORMAT_ID = '612' AND FIELD_NO = '122';</v>
      </c>
    </row>
    <row r="1482" spans="1:13" x14ac:dyDescent="0.35">
      <c r="A1482" t="s">
        <v>1461</v>
      </c>
      <c r="B1482" t="s">
        <v>143</v>
      </c>
      <c r="C1482" t="s">
        <v>13</v>
      </c>
      <c r="D1482" t="s">
        <v>13</v>
      </c>
      <c r="E1482" t="s">
        <v>13</v>
      </c>
      <c r="F1482" t="s">
        <v>1519</v>
      </c>
      <c r="G1482" s="2"/>
      <c r="I1482" s="2"/>
      <c r="J1482" t="str">
        <f>VLOOKUP(A1482,UFMT_FORMAT!$A:$C,3,FALSE)</f>
        <v>NBC Network Format message 0200 Response OUT</v>
      </c>
      <c r="K1482" s="2" t="s">
        <v>7</v>
      </c>
      <c r="L1482" t="str">
        <f t="shared" si="46"/>
        <v>Insert into UFMT_FIELD (FORMAT_ID, FIELD_NO, F_MAC, F_KEY, F_MANDATORY, DESCRIPTION) Values ('612', '123', '0', '0', '0', 'ISS Fee');</v>
      </c>
      <c r="M1482" t="str">
        <f t="shared" si="47"/>
        <v>Update UFMT_FIELD SET F_MAC = '0', F_KEY = '0', F_MANDATORY = '0', DESCRIPTION = 'ISS Fee' where FORMAT_ID = '612' AND FIELD_NO = '123';</v>
      </c>
    </row>
    <row r="1483" spans="1:13" x14ac:dyDescent="0.35">
      <c r="A1483" t="s">
        <v>1461</v>
      </c>
      <c r="B1483" t="s">
        <v>810</v>
      </c>
      <c r="C1483" t="s">
        <v>13</v>
      </c>
      <c r="D1483" t="s">
        <v>13</v>
      </c>
      <c r="E1483" t="s">
        <v>13</v>
      </c>
      <c r="F1483" t="s">
        <v>1521</v>
      </c>
      <c r="G1483" s="2"/>
      <c r="I1483" s="2"/>
      <c r="J1483" t="str">
        <f>VLOOKUP(A1483,UFMT_FORMAT!$A:$C,3,FALSE)</f>
        <v>NBC Network Format message 0200 Response OUT</v>
      </c>
      <c r="K1483" s="2" t="s">
        <v>7</v>
      </c>
      <c r="L1483" t="str">
        <f t="shared" si="46"/>
        <v>Insert into UFMT_FIELD (FORMAT_ID, FIELD_NO, F_MAC, F_KEY, F_MANDATORY, DESCRIPTION) Values ('612', '124', '0', '0', '0', 'BNB Fee');</v>
      </c>
      <c r="M1483" t="str">
        <f t="shared" si="47"/>
        <v>Update UFMT_FIELD SET F_MAC = '0', F_KEY = '0', F_MANDATORY = '0', DESCRIPTION = 'BNB Fee' where FORMAT_ID = '612' AND FIELD_NO = '124';</v>
      </c>
    </row>
    <row r="1484" spans="1:13" x14ac:dyDescent="0.35">
      <c r="A1484" t="s">
        <v>1461</v>
      </c>
      <c r="B1484" t="s">
        <v>134</v>
      </c>
      <c r="C1484" t="s">
        <v>13</v>
      </c>
      <c r="D1484" t="s">
        <v>13</v>
      </c>
      <c r="E1484" t="s">
        <v>13</v>
      </c>
      <c r="F1484" t="s">
        <v>1614</v>
      </c>
      <c r="I1484" s="2"/>
      <c r="J1484" t="str">
        <f>VLOOKUP(A1484,UFMT_FORMAT!$A:$C,3,FALSE)</f>
        <v>NBC Network Format message 0200 Response OUT</v>
      </c>
      <c r="K1484" s="2" t="s">
        <v>7</v>
      </c>
      <c r="L1484" t="str">
        <f t="shared" si="46"/>
        <v>Insert into UFMT_FIELD (FORMAT_ID, FIELD_NO, F_MAC, F_KEY, F_MANDATORY, DESCRIPTION) Values ('612', '128', '0', '0', '0', 'Message Authentication Code');</v>
      </c>
      <c r="M1484" t="str">
        <f t="shared" si="47"/>
        <v>Update UFMT_FIELD SET F_MAC = '0', F_KEY = '0', F_MANDATORY = '0', DESCRIPTION = 'Message Authentication Code' where FORMAT_ID = '612' AND FIELD_NO = '128';</v>
      </c>
    </row>
    <row r="1485" spans="1:13" x14ac:dyDescent="0.35">
      <c r="A1485" t="s">
        <v>1174</v>
      </c>
      <c r="B1485" t="s">
        <v>15</v>
      </c>
      <c r="C1485" t="s">
        <v>12</v>
      </c>
      <c r="D1485" t="s">
        <v>13</v>
      </c>
      <c r="E1485" t="s">
        <v>12</v>
      </c>
      <c r="F1485" s="2" t="s">
        <v>1484</v>
      </c>
      <c r="I1485" s="2"/>
      <c r="J1485" t="str">
        <f>VLOOKUP(A1485,UFMT_FORMAT!$A:$C,3,FALSE)</f>
        <v>NBC Network Format message 0210 Response IN</v>
      </c>
      <c r="K1485" s="2" t="s">
        <v>7</v>
      </c>
      <c r="L1485" t="str">
        <f t="shared" si="46"/>
        <v>Insert into UFMT_FIELD (FORMAT_ID, FIELD_NO, F_MAC, F_KEY, F_MANDATORY, DESCRIPTION) Values ('613', '2', '1', '0', '1', 'PAN');</v>
      </c>
      <c r="M1485" t="str">
        <f t="shared" si="47"/>
        <v>Update UFMT_FIELD SET F_MAC = '1', F_KEY = '0', F_MANDATORY = '1', DESCRIPTION = 'PAN' where FORMAT_ID = '613' AND FIELD_NO = '2';</v>
      </c>
    </row>
    <row r="1486" spans="1:13" x14ac:dyDescent="0.35">
      <c r="A1486" t="s">
        <v>1174</v>
      </c>
      <c r="B1486" t="s">
        <v>17</v>
      </c>
      <c r="C1486" t="s">
        <v>12</v>
      </c>
      <c r="D1486" t="s">
        <v>12</v>
      </c>
      <c r="E1486" t="s">
        <v>12</v>
      </c>
      <c r="F1486" s="2" t="s">
        <v>1485</v>
      </c>
      <c r="I1486" s="2"/>
      <c r="J1486" t="str">
        <f>VLOOKUP(A1486,UFMT_FORMAT!$A:$C,3,FALSE)</f>
        <v>NBC Network Format message 0210 Response IN</v>
      </c>
      <c r="K1486" s="2" t="s">
        <v>7</v>
      </c>
      <c r="L1486" t="str">
        <f t="shared" si="46"/>
        <v>Insert into UFMT_FIELD (FORMAT_ID, FIELD_NO, F_MAC, F_KEY, F_MANDATORY, DESCRIPTION) Values ('613', '3', '1', '1', '1', 'Processing Code');</v>
      </c>
      <c r="M1486" t="str">
        <f t="shared" si="47"/>
        <v>Update UFMT_FIELD SET F_MAC = '1', F_KEY = '1', F_MANDATORY = '1', DESCRIPTION = 'Processing Code' where FORMAT_ID = '613' AND FIELD_NO = '3';</v>
      </c>
    </row>
    <row r="1487" spans="1:13" x14ac:dyDescent="0.35">
      <c r="A1487" t="s">
        <v>1174</v>
      </c>
      <c r="B1487" t="s">
        <v>20</v>
      </c>
      <c r="C1487" t="s">
        <v>12</v>
      </c>
      <c r="D1487" t="s">
        <v>13</v>
      </c>
      <c r="E1487" t="s">
        <v>12</v>
      </c>
      <c r="F1487" s="2" t="s">
        <v>1569</v>
      </c>
      <c r="I1487" s="2"/>
      <c r="J1487" t="str">
        <f>VLOOKUP(A1487,UFMT_FORMAT!$A:$C,3,FALSE)</f>
        <v>NBC Network Format message 0210 Response IN</v>
      </c>
      <c r="K1487" s="2" t="s">
        <v>7</v>
      </c>
      <c r="L1487" t="str">
        <f t="shared" si="46"/>
        <v>Insert into UFMT_FIELD (FORMAT_ID, FIELD_NO, F_MAC, F_KEY, F_MANDATORY, DESCRIPTION) Values ('613', '4', '1', '0', '1', 'Amount, Transaction');</v>
      </c>
      <c r="M1487" t="str">
        <f t="shared" si="47"/>
        <v>Update UFMT_FIELD SET F_MAC = '1', F_KEY = '0', F_MANDATORY = '1', DESCRIPTION = 'Amount, Transaction' where FORMAT_ID = '613' AND FIELD_NO = '4';</v>
      </c>
    </row>
    <row r="1488" spans="1:13" x14ac:dyDescent="0.35">
      <c r="A1488" t="s">
        <v>1174</v>
      </c>
      <c r="B1488" t="s">
        <v>23</v>
      </c>
      <c r="C1488" t="s">
        <v>13</v>
      </c>
      <c r="D1488" t="s">
        <v>13</v>
      </c>
      <c r="E1488" t="s">
        <v>13</v>
      </c>
      <c r="F1488" s="2" t="s">
        <v>1591</v>
      </c>
      <c r="I1488" s="2"/>
      <c r="J1488" t="str">
        <f>VLOOKUP(A1488,UFMT_FORMAT!$A:$C,3,FALSE)</f>
        <v>NBC Network Format message 0210 Response IN</v>
      </c>
      <c r="K1488" s="2" t="s">
        <v>7</v>
      </c>
      <c r="L1488" t="str">
        <f t="shared" si="46"/>
        <v>Insert into UFMT_FIELD (FORMAT_ID, FIELD_NO, F_MAC, F_KEY, F_MANDATORY, DESCRIPTION) Values ('613', '5', '0', '0', '0', 'Amount, Settlement');</v>
      </c>
      <c r="M1488" t="str">
        <f t="shared" si="47"/>
        <v>Update UFMT_FIELD SET F_MAC = '0', F_KEY = '0', F_MANDATORY = '0', DESCRIPTION = 'Amount, Settlement' where FORMAT_ID = '613' AND FIELD_NO = '5';</v>
      </c>
    </row>
    <row r="1489" spans="1:13" x14ac:dyDescent="0.35">
      <c r="A1489" t="s">
        <v>1174</v>
      </c>
      <c r="B1489" t="s">
        <v>26</v>
      </c>
      <c r="C1489" t="s">
        <v>13</v>
      </c>
      <c r="D1489" t="s">
        <v>13</v>
      </c>
      <c r="E1489" t="s">
        <v>13</v>
      </c>
      <c r="F1489" s="2" t="s">
        <v>1592</v>
      </c>
      <c r="I1489" s="2"/>
      <c r="J1489" t="str">
        <f>VLOOKUP(A1489,UFMT_FORMAT!$A:$C,3,FALSE)</f>
        <v>NBC Network Format message 0210 Response IN</v>
      </c>
      <c r="K1489" s="2" t="s">
        <v>7</v>
      </c>
      <c r="L1489" t="str">
        <f t="shared" si="46"/>
        <v>Insert into UFMT_FIELD (FORMAT_ID, FIELD_NO, F_MAC, F_KEY, F_MANDATORY, DESCRIPTION) Values ('613', '6', '0', '0', '0', 'Amount, Cardholder billing');</v>
      </c>
      <c r="M1489" t="str">
        <f t="shared" si="47"/>
        <v>Update UFMT_FIELD SET F_MAC = '0', F_KEY = '0', F_MANDATORY = '0', DESCRIPTION = 'Amount, Cardholder billing' where FORMAT_ID = '613' AND FIELD_NO = '6';</v>
      </c>
    </row>
    <row r="1490" spans="1:13" x14ac:dyDescent="0.35">
      <c r="A1490" t="s">
        <v>1174</v>
      </c>
      <c r="B1490" t="s">
        <v>29</v>
      </c>
      <c r="C1490" t="s">
        <v>12</v>
      </c>
      <c r="D1490" t="s">
        <v>12</v>
      </c>
      <c r="E1490" t="s">
        <v>12</v>
      </c>
      <c r="F1490" s="2" t="s">
        <v>1584</v>
      </c>
      <c r="I1490" s="2"/>
      <c r="J1490" t="str">
        <f>VLOOKUP(A1490,UFMT_FORMAT!$A:$C,3,FALSE)</f>
        <v>NBC Network Format message 0210 Response IN</v>
      </c>
      <c r="K1490" s="2" t="s">
        <v>7</v>
      </c>
      <c r="L1490" t="str">
        <f t="shared" si="46"/>
        <v>Insert into UFMT_FIELD (FORMAT_ID, FIELD_NO, F_MAC, F_KEY, F_MANDATORY, DESCRIPTION) Values ('613', '7', '1', '1', '1', 'Transmission Date and Time');</v>
      </c>
      <c r="M1490" t="str">
        <f t="shared" si="47"/>
        <v>Update UFMT_FIELD SET F_MAC = '1', F_KEY = '1', F_MANDATORY = '1', DESCRIPTION = 'Transmission Date and Time' where FORMAT_ID = '613' AND FIELD_NO = '7';</v>
      </c>
    </row>
    <row r="1491" spans="1:13" x14ac:dyDescent="0.35">
      <c r="A1491" t="s">
        <v>1174</v>
      </c>
      <c r="B1491" t="s">
        <v>32</v>
      </c>
      <c r="C1491" t="s">
        <v>13</v>
      </c>
      <c r="D1491" t="s">
        <v>13</v>
      </c>
      <c r="E1491" t="s">
        <v>13</v>
      </c>
      <c r="F1491" s="2" t="s">
        <v>1593</v>
      </c>
      <c r="I1491" s="2"/>
      <c r="J1491" t="str">
        <f>VLOOKUP(A1491,UFMT_FORMAT!$A:$C,3,FALSE)</f>
        <v>NBC Network Format message 0210 Response IN</v>
      </c>
      <c r="K1491" s="2" t="s">
        <v>7</v>
      </c>
      <c r="L1491" t="str">
        <f t="shared" si="46"/>
        <v>Insert into UFMT_FIELD (FORMAT_ID, FIELD_NO, F_MAC, F_KEY, F_MANDATORY, DESCRIPTION) Values ('613', '8', '0', '0', '0', 'Card holder billing fee');</v>
      </c>
      <c r="M1491" t="str">
        <f t="shared" si="47"/>
        <v>Update UFMT_FIELD SET F_MAC = '0', F_KEY = '0', F_MANDATORY = '0', DESCRIPTION = 'Card holder billing fee' where FORMAT_ID = '613' AND FIELD_NO = '8';</v>
      </c>
    </row>
    <row r="1492" spans="1:13" x14ac:dyDescent="0.35">
      <c r="A1492" t="s">
        <v>1174</v>
      </c>
      <c r="B1492" t="s">
        <v>35</v>
      </c>
      <c r="C1492" t="s">
        <v>13</v>
      </c>
      <c r="D1492" t="s">
        <v>13</v>
      </c>
      <c r="E1492" t="s">
        <v>13</v>
      </c>
      <c r="F1492" s="2" t="s">
        <v>1594</v>
      </c>
      <c r="I1492" s="2"/>
      <c r="J1492" t="str">
        <f>VLOOKUP(A1492,UFMT_FORMAT!$A:$C,3,FALSE)</f>
        <v>NBC Network Format message 0210 Response IN</v>
      </c>
      <c r="K1492" s="2" t="s">
        <v>7</v>
      </c>
      <c r="L1492" t="str">
        <f t="shared" si="46"/>
        <v>Insert into UFMT_FIELD (FORMAT_ID, FIELD_NO, F_MAC, F_KEY, F_MANDATORY, DESCRIPTION) Values ('613', '9', '0', '0', '0', 'Settlement conversion rate');</v>
      </c>
      <c r="M1492" t="str">
        <f t="shared" si="47"/>
        <v>Update UFMT_FIELD SET F_MAC = '0', F_KEY = '0', F_MANDATORY = '0', DESCRIPTION = 'Settlement conversion rate' where FORMAT_ID = '613' AND FIELD_NO = '9';</v>
      </c>
    </row>
    <row r="1493" spans="1:13" x14ac:dyDescent="0.35">
      <c r="A1493" t="s">
        <v>1174</v>
      </c>
      <c r="B1493" t="s">
        <v>37</v>
      </c>
      <c r="C1493" t="s">
        <v>13</v>
      </c>
      <c r="D1493" t="s">
        <v>13</v>
      </c>
      <c r="E1493" t="s">
        <v>13</v>
      </c>
      <c r="F1493" s="2" t="s">
        <v>1595</v>
      </c>
      <c r="I1493" s="2"/>
      <c r="J1493" t="str">
        <f>VLOOKUP(A1493,UFMT_FORMAT!$A:$C,3,FALSE)</f>
        <v>NBC Network Format message 0210 Response IN</v>
      </c>
      <c r="K1493" s="2" t="s">
        <v>7</v>
      </c>
      <c r="L1493" t="str">
        <f t="shared" si="46"/>
        <v>Insert into UFMT_FIELD (FORMAT_ID, FIELD_NO, F_MAC, F_KEY, F_MANDATORY, DESCRIPTION) Values ('613', '10', '0', '0', '0', 'Cardholder conversion rate');</v>
      </c>
      <c r="M1493" t="str">
        <f t="shared" si="47"/>
        <v>Update UFMT_FIELD SET F_MAC = '0', F_KEY = '0', F_MANDATORY = '0', DESCRIPTION = 'Cardholder conversion rate' where FORMAT_ID = '613' AND FIELD_NO = '10';</v>
      </c>
    </row>
    <row r="1494" spans="1:13" x14ac:dyDescent="0.35">
      <c r="A1494" t="s">
        <v>1174</v>
      </c>
      <c r="B1494" t="s">
        <v>40</v>
      </c>
      <c r="C1494" t="s">
        <v>12</v>
      </c>
      <c r="D1494" t="s">
        <v>12</v>
      </c>
      <c r="E1494" t="s">
        <v>12</v>
      </c>
      <c r="F1494" s="2" t="s">
        <v>1489</v>
      </c>
      <c r="I1494" s="2"/>
      <c r="J1494" t="str">
        <f>VLOOKUP(A1494,UFMT_FORMAT!$A:$C,3,FALSE)</f>
        <v>NBC Network Format message 0210 Response IN</v>
      </c>
      <c r="K1494" s="2" t="s">
        <v>7</v>
      </c>
      <c r="L1494" t="str">
        <f t="shared" si="46"/>
        <v>Insert into UFMT_FIELD (FORMAT_ID, FIELD_NO, F_MAC, F_KEY, F_MANDATORY, DESCRIPTION) Values ('613', '11', '1', '1', '1', 'System Trace Audit Number');</v>
      </c>
      <c r="M1494" t="str">
        <f t="shared" si="47"/>
        <v>Update UFMT_FIELD SET F_MAC = '1', F_KEY = '1', F_MANDATORY = '1', DESCRIPTION = 'System Trace Audit Number' where FORMAT_ID = '613' AND FIELD_NO = '11';</v>
      </c>
    </row>
    <row r="1495" spans="1:13" x14ac:dyDescent="0.35">
      <c r="A1495" t="s">
        <v>1174</v>
      </c>
      <c r="B1495" t="s">
        <v>42</v>
      </c>
      <c r="C1495" t="s">
        <v>13</v>
      </c>
      <c r="D1495" t="s">
        <v>13</v>
      </c>
      <c r="E1495" t="s">
        <v>12</v>
      </c>
      <c r="F1495" s="2" t="s">
        <v>1586</v>
      </c>
      <c r="I1495" s="2"/>
      <c r="J1495" t="str">
        <f>VLOOKUP(A1495,UFMT_FORMAT!$A:$C,3,FALSE)</f>
        <v>NBC Network Format message 0210 Response IN</v>
      </c>
      <c r="K1495" s="2" t="s">
        <v>7</v>
      </c>
      <c r="L1495" t="str">
        <f t="shared" si="46"/>
        <v>Insert into UFMT_FIELD (FORMAT_ID, FIELD_NO, F_MAC, F_KEY, F_MANDATORY, DESCRIPTION) Values ('613', '12', '0', '0', '1', 'Time, local transaction');</v>
      </c>
      <c r="M1495" t="str">
        <f t="shared" si="47"/>
        <v>Update UFMT_FIELD SET F_MAC = '0', F_KEY = '0', F_MANDATORY = '1', DESCRIPTION = 'Time, local transaction' where FORMAT_ID = '613' AND FIELD_NO = '12';</v>
      </c>
    </row>
    <row r="1496" spans="1:13" x14ac:dyDescent="0.35">
      <c r="A1496" t="s">
        <v>1174</v>
      </c>
      <c r="B1496" t="s">
        <v>44</v>
      </c>
      <c r="C1496" t="s">
        <v>13</v>
      </c>
      <c r="D1496" t="s">
        <v>13</v>
      </c>
      <c r="E1496" t="s">
        <v>12</v>
      </c>
      <c r="F1496" s="2" t="s">
        <v>1596</v>
      </c>
      <c r="I1496" s="2"/>
      <c r="J1496" t="str">
        <f>VLOOKUP(A1496,UFMT_FORMAT!$A:$C,3,FALSE)</f>
        <v>NBC Network Format message 0210 Response IN</v>
      </c>
      <c r="K1496" s="2" t="s">
        <v>7</v>
      </c>
      <c r="L1496" t="str">
        <f t="shared" si="46"/>
        <v>Insert into UFMT_FIELD (FORMAT_ID, FIELD_NO, F_MAC, F_KEY, F_MANDATORY, DESCRIPTION) Values ('613', '13', '0', '0', '1', 'Date, local transaction');</v>
      </c>
      <c r="M1496" t="str">
        <f t="shared" si="47"/>
        <v>Update UFMT_FIELD SET F_MAC = '0', F_KEY = '0', F_MANDATORY = '1', DESCRIPTION = 'Date, local transaction' where FORMAT_ID = '613' AND FIELD_NO = '13';</v>
      </c>
    </row>
    <row r="1497" spans="1:13" x14ac:dyDescent="0.35">
      <c r="A1497" t="s">
        <v>1174</v>
      </c>
      <c r="B1497" t="s">
        <v>50</v>
      </c>
      <c r="C1497" t="s">
        <v>13</v>
      </c>
      <c r="D1497" t="s">
        <v>13</v>
      </c>
      <c r="E1497" t="s">
        <v>12</v>
      </c>
      <c r="F1497" s="2" t="s">
        <v>1597</v>
      </c>
      <c r="I1497" s="2"/>
      <c r="J1497" t="str">
        <f>VLOOKUP(A1497,UFMT_FORMAT!$A:$C,3,FALSE)</f>
        <v>NBC Network Format message 0210 Response IN</v>
      </c>
      <c r="K1497" s="2" t="s">
        <v>7</v>
      </c>
      <c r="L1497" t="str">
        <f t="shared" si="46"/>
        <v>Insert into UFMT_FIELD (FORMAT_ID, FIELD_NO, F_MAC, F_KEY, F_MANDATORY, DESCRIPTION) Values ('613', '15', '0', '0', '1', 'Date, settlement');</v>
      </c>
      <c r="M1497" t="str">
        <f t="shared" si="47"/>
        <v>Update UFMT_FIELD SET F_MAC = '0', F_KEY = '0', F_MANDATORY = '1', DESCRIPTION = 'Date, settlement' where FORMAT_ID = '613' AND FIELD_NO = '15';</v>
      </c>
    </row>
    <row r="1498" spans="1:13" x14ac:dyDescent="0.35">
      <c r="A1498" t="s">
        <v>1174</v>
      </c>
      <c r="B1498" t="s">
        <v>59</v>
      </c>
      <c r="C1498" t="s">
        <v>13</v>
      </c>
      <c r="D1498" t="s">
        <v>13</v>
      </c>
      <c r="E1498" t="s">
        <v>12</v>
      </c>
      <c r="F1498" s="2" t="s">
        <v>1573</v>
      </c>
      <c r="I1498" s="2"/>
      <c r="J1498" t="str">
        <f>VLOOKUP(A1498,UFMT_FORMAT!$A:$C,3,FALSE)</f>
        <v>NBC Network Format message 0210 Response IN</v>
      </c>
      <c r="K1498" s="2" t="s">
        <v>7</v>
      </c>
      <c r="L1498" t="str">
        <f t="shared" si="46"/>
        <v>Insert into UFMT_FIELD (FORMAT_ID, FIELD_NO, F_MAC, F_KEY, F_MANDATORY, DESCRIPTION) Values ('613', '18', '0', '0', '1', 'Merchant type');</v>
      </c>
      <c r="M1498" t="str">
        <f t="shared" si="47"/>
        <v>Update UFMT_FIELD SET F_MAC = '0', F_KEY = '0', F_MANDATORY = '1', DESCRIPTION = 'Merchant type' where FORMAT_ID = '613' AND FIELD_NO = '18';</v>
      </c>
    </row>
    <row r="1499" spans="1:13" x14ac:dyDescent="0.35">
      <c r="A1499" t="s">
        <v>1174</v>
      </c>
      <c r="B1499" t="s">
        <v>62</v>
      </c>
      <c r="C1499" t="s">
        <v>13</v>
      </c>
      <c r="D1499" t="s">
        <v>13</v>
      </c>
      <c r="E1499" t="s">
        <v>13</v>
      </c>
      <c r="F1499" s="2" t="s">
        <v>1598</v>
      </c>
      <c r="I1499" s="2"/>
      <c r="J1499" t="str">
        <f>VLOOKUP(A1499,UFMT_FORMAT!$A:$C,3,FALSE)</f>
        <v>NBC Network Format message 0210 Response IN</v>
      </c>
      <c r="K1499" s="2" t="s">
        <v>7</v>
      </c>
      <c r="L1499" t="str">
        <f t="shared" si="46"/>
        <v>Insert into UFMT_FIELD (FORMAT_ID, FIELD_NO, F_MAC, F_KEY, F_MANDATORY, DESCRIPTION) Values ('613', '19', '0', '0', '0', 'Acquiring Institution Country Code');</v>
      </c>
      <c r="M1499" t="str">
        <f t="shared" si="47"/>
        <v>Update UFMT_FIELD SET F_MAC = '0', F_KEY = '0', F_MANDATORY = '0', DESCRIPTION = 'Acquiring Institution Country Code' where FORMAT_ID = '613' AND FIELD_NO = '19';</v>
      </c>
    </row>
    <row r="1500" spans="1:13" x14ac:dyDescent="0.35">
      <c r="A1500" t="s">
        <v>1174</v>
      </c>
      <c r="B1500" t="s">
        <v>88</v>
      </c>
      <c r="C1500" t="s">
        <v>13</v>
      </c>
      <c r="D1500" t="s">
        <v>13</v>
      </c>
      <c r="E1500" t="s">
        <v>13</v>
      </c>
      <c r="F1500" s="2" t="s">
        <v>1600</v>
      </c>
      <c r="I1500" s="2"/>
      <c r="J1500" t="str">
        <f>VLOOKUP(A1500,UFMT_FORMAT!$A:$C,3,FALSE)</f>
        <v>NBC Network Format message 0210 Response IN</v>
      </c>
      <c r="K1500" s="2" t="s">
        <v>7</v>
      </c>
      <c r="L1500" t="str">
        <f t="shared" si="46"/>
        <v>Insert into UFMT_FIELD (FORMAT_ID, FIELD_NO, F_MAC, F_KEY, F_MANDATORY, DESCRIPTION) Values ('613', '28', '0', '0', '0', 'Amount, transaction fee');</v>
      </c>
      <c r="M1500" t="str">
        <f t="shared" si="47"/>
        <v>Update UFMT_FIELD SET F_MAC = '0', F_KEY = '0', F_MANDATORY = '0', DESCRIPTION = 'Amount, transaction fee' where FORMAT_ID = '613' AND FIELD_NO = '28';</v>
      </c>
    </row>
    <row r="1501" spans="1:13" x14ac:dyDescent="0.35">
      <c r="A1501" t="s">
        <v>1174</v>
      </c>
      <c r="B1501" t="s">
        <v>90</v>
      </c>
      <c r="C1501" t="s">
        <v>13</v>
      </c>
      <c r="D1501" t="s">
        <v>13</v>
      </c>
      <c r="E1501" t="s">
        <v>13</v>
      </c>
      <c r="F1501" s="2" t="s">
        <v>1601</v>
      </c>
      <c r="I1501" s="2"/>
      <c r="J1501" t="str">
        <f>VLOOKUP(A1501,UFMT_FORMAT!$A:$C,3,FALSE)</f>
        <v>NBC Network Format message 0210 Response IN</v>
      </c>
      <c r="K1501" s="2" t="s">
        <v>7</v>
      </c>
      <c r="L1501" t="str">
        <f t="shared" si="46"/>
        <v>Insert into UFMT_FIELD (FORMAT_ID, FIELD_NO, F_MAC, F_KEY, F_MANDATORY, DESCRIPTION) Values ('613', '29', '0', '0', '0', 'Amount, settlement fee');</v>
      </c>
      <c r="M1501" t="str">
        <f t="shared" si="47"/>
        <v>Update UFMT_FIELD SET F_MAC = '0', F_KEY = '0', F_MANDATORY = '0', DESCRIPTION = 'Amount, settlement fee' where FORMAT_ID = '613' AND FIELD_NO = '29';</v>
      </c>
    </row>
    <row r="1502" spans="1:13" x14ac:dyDescent="0.35">
      <c r="A1502" t="s">
        <v>1174</v>
      </c>
      <c r="B1502" t="s">
        <v>98</v>
      </c>
      <c r="C1502" t="s">
        <v>12</v>
      </c>
      <c r="D1502" t="s">
        <v>13</v>
      </c>
      <c r="E1502" t="s">
        <v>12</v>
      </c>
      <c r="F1502" s="2" t="s">
        <v>1492</v>
      </c>
      <c r="I1502" s="2"/>
      <c r="J1502" t="str">
        <f>VLOOKUP(A1502,UFMT_FORMAT!$A:$C,3,FALSE)</f>
        <v>NBC Network Format message 0210 Response IN</v>
      </c>
      <c r="K1502" s="2" t="s">
        <v>7</v>
      </c>
      <c r="L1502" t="str">
        <f t="shared" si="46"/>
        <v>Insert into UFMT_FIELD (FORMAT_ID, FIELD_NO, F_MAC, F_KEY, F_MANDATORY, DESCRIPTION) Values ('613', '32', '1', '0', '1', 'Acquirer institution ID');</v>
      </c>
      <c r="M1502" t="str">
        <f t="shared" si="47"/>
        <v>Update UFMT_FIELD SET F_MAC = '1', F_KEY = '0', F_MANDATORY = '1', DESCRIPTION = 'Acquirer institution ID' where FORMAT_ID = '613' AND FIELD_NO = '32';</v>
      </c>
    </row>
    <row r="1503" spans="1:13" x14ac:dyDescent="0.35">
      <c r="A1503" t="s">
        <v>1174</v>
      </c>
      <c r="B1503" t="s">
        <v>99</v>
      </c>
      <c r="C1503" t="s">
        <v>13</v>
      </c>
      <c r="D1503" t="s">
        <v>13</v>
      </c>
      <c r="E1503" t="s">
        <v>13</v>
      </c>
      <c r="F1503" s="2" t="s">
        <v>1576</v>
      </c>
      <c r="I1503" s="2"/>
      <c r="J1503" t="str">
        <f>VLOOKUP(A1503,UFMT_FORMAT!$A:$C,3,FALSE)</f>
        <v>NBC Network Format message 0210 Response IN</v>
      </c>
      <c r="K1503" s="2" t="s">
        <v>7</v>
      </c>
      <c r="L1503" t="str">
        <f t="shared" si="46"/>
        <v>Insert into UFMT_FIELD (FORMAT_ID, FIELD_NO, F_MAC, F_KEY, F_MANDATORY, DESCRIPTION) Values ('613', '37', '0', '0', '0', 'Retrieval reference number');</v>
      </c>
      <c r="M1503" t="str">
        <f t="shared" si="47"/>
        <v>Update UFMT_FIELD SET F_MAC = '0', F_KEY = '0', F_MANDATORY = '0', DESCRIPTION = 'Retrieval reference number' where FORMAT_ID = '613' AND FIELD_NO = '37';</v>
      </c>
    </row>
    <row r="1504" spans="1:13" x14ac:dyDescent="0.35">
      <c r="A1504" t="s">
        <v>1174</v>
      </c>
      <c r="B1504" t="s">
        <v>113</v>
      </c>
      <c r="C1504" t="s">
        <v>12</v>
      </c>
      <c r="D1504" t="s">
        <v>13</v>
      </c>
      <c r="E1504" t="s">
        <v>13</v>
      </c>
      <c r="F1504" s="2" t="s">
        <v>1496</v>
      </c>
      <c r="I1504" s="2"/>
      <c r="J1504" t="str">
        <f>VLOOKUP(A1504,UFMT_FORMAT!$A:$C,3,FALSE)</f>
        <v>NBC Network Format message 0210 Response IN</v>
      </c>
      <c r="K1504" s="2" t="s">
        <v>7</v>
      </c>
      <c r="L1504" t="str">
        <f t="shared" si="46"/>
        <v>Insert into UFMT_FIELD (FORMAT_ID, FIELD_NO, F_MAC, F_KEY, F_MANDATORY, DESCRIPTION) Values ('613', '38', '1', '0', '0', 'Authorization Identification Response');</v>
      </c>
      <c r="M1504" t="str">
        <f t="shared" si="47"/>
        <v>Update UFMT_FIELD SET F_MAC = '1', F_KEY = '0', F_MANDATORY = '0', DESCRIPTION = 'Authorization Identification Response' where FORMAT_ID = '613' AND FIELD_NO = '38';</v>
      </c>
    </row>
    <row r="1505" spans="1:13" x14ac:dyDescent="0.35">
      <c r="A1505" t="s">
        <v>1174</v>
      </c>
      <c r="B1505" t="s">
        <v>102</v>
      </c>
      <c r="C1505" t="s">
        <v>12</v>
      </c>
      <c r="D1505" t="s">
        <v>13</v>
      </c>
      <c r="E1505" t="s">
        <v>12</v>
      </c>
      <c r="F1505" s="2" t="s">
        <v>1554</v>
      </c>
      <c r="I1505" s="2"/>
      <c r="J1505" t="str">
        <f>VLOOKUP(A1505,UFMT_FORMAT!$A:$C,3,FALSE)</f>
        <v>NBC Network Format message 0210 Response IN</v>
      </c>
      <c r="K1505" s="2" t="s">
        <v>7</v>
      </c>
      <c r="L1505" t="str">
        <f t="shared" si="46"/>
        <v>Insert into UFMT_FIELD (FORMAT_ID, FIELD_NO, F_MAC, F_KEY, F_MANDATORY, DESCRIPTION) Values ('613', '39', '1', '0', '1', 'Response Code');</v>
      </c>
      <c r="M1505" t="str">
        <f t="shared" si="47"/>
        <v>Update UFMT_FIELD SET F_MAC = '1', F_KEY = '0', F_MANDATORY = '1', DESCRIPTION = 'Response Code' where FORMAT_ID = '613' AND FIELD_NO = '39';</v>
      </c>
    </row>
    <row r="1506" spans="1:13" x14ac:dyDescent="0.35">
      <c r="A1506" t="s">
        <v>1174</v>
      </c>
      <c r="B1506" t="s">
        <v>119</v>
      </c>
      <c r="C1506" t="s">
        <v>12</v>
      </c>
      <c r="D1506" t="s">
        <v>13</v>
      </c>
      <c r="E1506" t="s">
        <v>12</v>
      </c>
      <c r="F1506" s="2" t="s">
        <v>1602</v>
      </c>
      <c r="I1506" s="2"/>
      <c r="J1506" t="str">
        <f>VLOOKUP(A1506,UFMT_FORMAT!$A:$C,3,FALSE)</f>
        <v>NBC Network Format message 0210 Response IN</v>
      </c>
      <c r="K1506" s="2" t="s">
        <v>7</v>
      </c>
      <c r="L1506" t="str">
        <f t="shared" si="46"/>
        <v>Insert into UFMT_FIELD (FORMAT_ID, FIELD_NO, F_MAC, F_KEY, F_MANDATORY, DESCRIPTION) Values ('613', '41', '1', '0', '1', 'Card accepter terminal');</v>
      </c>
      <c r="M1506" t="str">
        <f t="shared" si="47"/>
        <v>Update UFMT_FIELD SET F_MAC = '1', F_KEY = '0', F_MANDATORY = '1', DESCRIPTION = 'Card accepter terminal' where FORMAT_ID = '613' AND FIELD_NO = '41';</v>
      </c>
    </row>
    <row r="1507" spans="1:13" x14ac:dyDescent="0.35">
      <c r="A1507" t="s">
        <v>1174</v>
      </c>
      <c r="B1507" t="s">
        <v>136</v>
      </c>
      <c r="C1507" t="s">
        <v>12</v>
      </c>
      <c r="D1507" t="s">
        <v>13</v>
      </c>
      <c r="E1507" t="s">
        <v>13</v>
      </c>
      <c r="F1507" s="2" t="s">
        <v>1590</v>
      </c>
      <c r="I1507" s="2"/>
      <c r="J1507" t="str">
        <f>VLOOKUP(A1507,UFMT_FORMAT!$A:$C,3,FALSE)</f>
        <v>NBC Network Format message 0210 Response IN</v>
      </c>
      <c r="K1507" s="2" t="s">
        <v>7</v>
      </c>
      <c r="L1507" t="str">
        <f t="shared" si="46"/>
        <v>Insert into UFMT_FIELD (FORMAT_ID, FIELD_NO, F_MAC, F_KEY, F_MANDATORY, DESCRIPTION) Values ('613', '48', '1', '0', '0', 'Additional Data, Private');</v>
      </c>
      <c r="M1507" t="str">
        <f t="shared" si="47"/>
        <v>Update UFMT_FIELD SET F_MAC = '1', F_KEY = '0', F_MANDATORY = '0', DESCRIPTION = 'Additional Data, Private' where FORMAT_ID = '613' AND FIELD_NO = '48';</v>
      </c>
    </row>
    <row r="1508" spans="1:13" x14ac:dyDescent="0.35">
      <c r="A1508" t="s">
        <v>1174</v>
      </c>
      <c r="B1508" t="s">
        <v>138</v>
      </c>
      <c r="C1508" t="s">
        <v>13</v>
      </c>
      <c r="D1508" t="s">
        <v>13</v>
      </c>
      <c r="E1508" t="s">
        <v>13</v>
      </c>
      <c r="F1508" s="2" t="s">
        <v>1605</v>
      </c>
      <c r="I1508" s="2"/>
      <c r="J1508" t="str">
        <f>VLOOKUP(A1508,UFMT_FORMAT!$A:$C,3,FALSE)</f>
        <v>NBC Network Format message 0210 Response IN</v>
      </c>
      <c r="K1508" s="2" t="s">
        <v>7</v>
      </c>
      <c r="L1508" t="str">
        <f t="shared" si="46"/>
        <v>Insert into UFMT_FIELD (FORMAT_ID, FIELD_NO, F_MAC, F_KEY, F_MANDATORY, DESCRIPTION) Values ('613', '49', '0', '0', '0', 'Transaction Currency Code');</v>
      </c>
      <c r="M1508" t="str">
        <f t="shared" si="47"/>
        <v>Update UFMT_FIELD SET F_MAC = '0', F_KEY = '0', F_MANDATORY = '0', DESCRIPTION = 'Transaction Currency Code' where FORMAT_ID = '613' AND FIELD_NO = '49';</v>
      </c>
    </row>
    <row r="1509" spans="1:13" x14ac:dyDescent="0.35">
      <c r="A1509" t="s">
        <v>1174</v>
      </c>
      <c r="B1509" t="s">
        <v>80</v>
      </c>
      <c r="C1509" t="s">
        <v>13</v>
      </c>
      <c r="D1509" t="s">
        <v>13</v>
      </c>
      <c r="E1509" t="s">
        <v>13</v>
      </c>
      <c r="F1509" s="2" t="s">
        <v>1606</v>
      </c>
      <c r="I1509" s="2"/>
      <c r="J1509" t="str">
        <f>VLOOKUP(A1509,UFMT_FORMAT!$A:$C,3,FALSE)</f>
        <v>NBC Network Format message 0210 Response IN</v>
      </c>
      <c r="K1509" s="2" t="s">
        <v>7</v>
      </c>
      <c r="L1509" t="str">
        <f t="shared" si="46"/>
        <v>Insert into UFMT_FIELD (FORMAT_ID, FIELD_NO, F_MAC, F_KEY, F_MANDATORY, DESCRIPTION) Values ('613', '50', '0', '0', '0', 'Settlement Currency Code');</v>
      </c>
      <c r="M1509" t="str">
        <f t="shared" si="47"/>
        <v>Update UFMT_FIELD SET F_MAC = '0', F_KEY = '0', F_MANDATORY = '0', DESCRIPTION = 'Settlement Currency Code' where FORMAT_ID = '613' AND FIELD_NO = '50';</v>
      </c>
    </row>
    <row r="1510" spans="1:13" x14ac:dyDescent="0.35">
      <c r="A1510" t="s">
        <v>1174</v>
      </c>
      <c r="B1510" t="s">
        <v>142</v>
      </c>
      <c r="C1510" t="s">
        <v>13</v>
      </c>
      <c r="D1510" t="s">
        <v>13</v>
      </c>
      <c r="E1510" t="s">
        <v>13</v>
      </c>
      <c r="F1510" s="2" t="s">
        <v>1607</v>
      </c>
      <c r="I1510" s="2"/>
      <c r="J1510" t="str">
        <f>VLOOKUP(A1510,UFMT_FORMAT!$A:$C,3,FALSE)</f>
        <v>NBC Network Format message 0210 Response IN</v>
      </c>
      <c r="K1510" s="2" t="s">
        <v>7</v>
      </c>
      <c r="L1510" t="str">
        <f t="shared" si="46"/>
        <v>Insert into UFMT_FIELD (FORMAT_ID, FIELD_NO, F_MAC, F_KEY, F_MANDATORY, DESCRIPTION) Values ('613', '51', '0', '0', '0', 'Cardholder billing Currency Code');</v>
      </c>
      <c r="M1510" t="str">
        <f t="shared" si="47"/>
        <v>Update UFMT_FIELD SET F_MAC = '0', F_KEY = '0', F_MANDATORY = '0', DESCRIPTION = 'Cardholder billing Currency Code' where FORMAT_ID = '613' AND FIELD_NO = '51';</v>
      </c>
    </row>
    <row r="1511" spans="1:13" x14ac:dyDescent="0.35">
      <c r="A1511" t="s">
        <v>1174</v>
      </c>
      <c r="B1511" t="s">
        <v>109</v>
      </c>
      <c r="C1511" t="s">
        <v>13</v>
      </c>
      <c r="D1511" t="s">
        <v>13</v>
      </c>
      <c r="E1511" t="s">
        <v>13</v>
      </c>
      <c r="F1511" s="2" t="s">
        <v>1555</v>
      </c>
      <c r="I1511" s="2"/>
      <c r="J1511" t="str">
        <f>VLOOKUP(A1511,UFMT_FORMAT!$A:$C,3,FALSE)</f>
        <v>NBC Network Format message 0210 Response IN</v>
      </c>
      <c r="K1511" s="2" t="s">
        <v>7</v>
      </c>
      <c r="L1511" t="str">
        <f t="shared" si="46"/>
        <v>Insert into UFMT_FIELD (FORMAT_ID, FIELD_NO, F_MAC, F_KEY, F_MANDATORY, DESCRIPTION) Values ('613', '54', '0', '0', '0', 'Additional Amounts');</v>
      </c>
      <c r="M1511" t="str">
        <f t="shared" si="47"/>
        <v>Update UFMT_FIELD SET F_MAC = '0', F_KEY = '0', F_MANDATORY = '0', DESCRIPTION = 'Additional Amounts' where FORMAT_ID = '613' AND FIELD_NO = '54';</v>
      </c>
    </row>
    <row r="1512" spans="1:13" x14ac:dyDescent="0.35">
      <c r="A1512" t="s">
        <v>1174</v>
      </c>
      <c r="B1512" t="s">
        <v>111</v>
      </c>
      <c r="C1512" t="s">
        <v>13</v>
      </c>
      <c r="D1512" t="s">
        <v>13</v>
      </c>
      <c r="E1512" t="s">
        <v>13</v>
      </c>
      <c r="F1512" t="s">
        <v>1610</v>
      </c>
      <c r="I1512" s="2"/>
      <c r="J1512" t="str">
        <f>VLOOKUP(A1512,UFMT_FORMAT!$A:$C,3,FALSE)</f>
        <v>NBC Network Format message 0210 Response IN</v>
      </c>
      <c r="K1512" s="2" t="s">
        <v>7</v>
      </c>
      <c r="L1512" t="str">
        <f t="shared" si="46"/>
        <v>Insert into UFMT_FIELD (FORMAT_ID, FIELD_NO, F_MAC, F_KEY, F_MANDATORY, DESCRIPTION) Values ('613', '55', '0', '0', '0', 'ICC data');</v>
      </c>
      <c r="M1512" t="str">
        <f t="shared" si="47"/>
        <v>Update UFMT_FIELD SET F_MAC = '0', F_KEY = '0', F_MANDATORY = '0', DESCRIPTION = 'ICC data' where FORMAT_ID = '613' AND FIELD_NO = '55';</v>
      </c>
    </row>
    <row r="1513" spans="1:13" x14ac:dyDescent="0.35">
      <c r="A1513" t="s">
        <v>1174</v>
      </c>
      <c r="B1513" t="s">
        <v>774</v>
      </c>
      <c r="C1513" t="s">
        <v>13</v>
      </c>
      <c r="D1513" t="s">
        <v>13</v>
      </c>
      <c r="E1513" t="s">
        <v>13</v>
      </c>
      <c r="F1513" t="s">
        <v>1611</v>
      </c>
      <c r="I1513" s="2"/>
      <c r="J1513" t="str">
        <f>VLOOKUP(A1513,UFMT_FORMAT!$A:$C,3,FALSE)</f>
        <v>NBC Network Format message 0210 Response IN</v>
      </c>
      <c r="K1513" s="2" t="s">
        <v>7</v>
      </c>
      <c r="L1513" t="str">
        <f t="shared" si="46"/>
        <v>Insert into UFMT_FIELD (FORMAT_ID, FIELD_NO, F_MAC, F_KEY, F_MANDATORY, DESCRIPTION) Values ('613', '100', '0', '0', '0', 'Receiving Institution ID Code');</v>
      </c>
      <c r="M1513" t="str">
        <f t="shared" si="47"/>
        <v>Update UFMT_FIELD SET F_MAC = '0', F_KEY = '0', F_MANDATORY = '0', DESCRIPTION = 'Receiving Institution ID Code' where FORMAT_ID = '613' AND FIELD_NO = '100';</v>
      </c>
    </row>
    <row r="1514" spans="1:13" x14ac:dyDescent="0.35">
      <c r="A1514" t="s">
        <v>1174</v>
      </c>
      <c r="B1514" t="s">
        <v>270</v>
      </c>
      <c r="C1514" t="s">
        <v>12</v>
      </c>
      <c r="D1514" t="s">
        <v>13</v>
      </c>
      <c r="E1514" t="s">
        <v>13</v>
      </c>
      <c r="F1514" t="s">
        <v>1612</v>
      </c>
      <c r="I1514" s="2"/>
      <c r="J1514" t="str">
        <f>VLOOKUP(A1514,UFMT_FORMAT!$A:$C,3,FALSE)</f>
        <v>NBC Network Format message 0210 Response IN</v>
      </c>
      <c r="K1514" s="2" t="s">
        <v>7</v>
      </c>
      <c r="L1514" t="str">
        <f t="shared" si="46"/>
        <v>Insert into UFMT_FIELD (FORMAT_ID, FIELD_NO, F_MAC, F_KEY, F_MANDATORY, DESCRIPTION) Values ('613', '102', '1', '0', '0', 'From Account Identifier');</v>
      </c>
      <c r="M1514" t="str">
        <f t="shared" si="47"/>
        <v>Update UFMT_FIELD SET F_MAC = '1', F_KEY = '0', F_MANDATORY = '0', DESCRIPTION = 'From Account Identifier' where FORMAT_ID = '613' AND FIELD_NO = '102';</v>
      </c>
    </row>
    <row r="1515" spans="1:13" x14ac:dyDescent="0.35">
      <c r="A1515" t="s">
        <v>1174</v>
      </c>
      <c r="B1515" t="s">
        <v>778</v>
      </c>
      <c r="C1515" t="s">
        <v>12</v>
      </c>
      <c r="D1515" t="s">
        <v>13</v>
      </c>
      <c r="E1515" t="s">
        <v>13</v>
      </c>
      <c r="F1515" t="s">
        <v>1613</v>
      </c>
      <c r="I1515" s="2"/>
      <c r="J1515" t="str">
        <f>VLOOKUP(A1515,UFMT_FORMAT!$A:$C,3,FALSE)</f>
        <v>NBC Network Format message 0210 Response IN</v>
      </c>
      <c r="K1515" s="2" t="s">
        <v>7</v>
      </c>
      <c r="L1515" t="str">
        <f t="shared" si="46"/>
        <v>Insert into UFMT_FIELD (FORMAT_ID, FIELD_NO, F_MAC, F_KEY, F_MANDATORY, DESCRIPTION) Values ('613', '103', '1', '0', '0', 'To Account Identification');</v>
      </c>
      <c r="M1515" t="str">
        <f t="shared" si="47"/>
        <v>Update UFMT_FIELD SET F_MAC = '1', F_KEY = '0', F_MANDATORY = '0', DESCRIPTION = 'To Account Identification' where FORMAT_ID = '613' AND FIELD_NO = '103';</v>
      </c>
    </row>
    <row r="1516" spans="1:13" x14ac:dyDescent="0.35">
      <c r="A1516" t="s">
        <v>1174</v>
      </c>
      <c r="B1516" t="s">
        <v>83</v>
      </c>
      <c r="C1516" t="s">
        <v>13</v>
      </c>
      <c r="D1516" t="s">
        <v>13</v>
      </c>
      <c r="E1516" t="s">
        <v>13</v>
      </c>
      <c r="F1516" t="s">
        <v>1520</v>
      </c>
      <c r="I1516" s="2"/>
      <c r="J1516" t="str">
        <f>VLOOKUP(A1516,UFMT_FORMAT!$A:$C,3,FALSE)</f>
        <v>NBC Network Format message 0210 Response IN</v>
      </c>
      <c r="K1516" s="2" t="s">
        <v>7</v>
      </c>
      <c r="L1516" t="str">
        <f t="shared" si="46"/>
        <v>Insert into UFMT_FIELD (FORMAT_ID, FIELD_NO, F_MAC, F_KEY, F_MANDATORY, DESCRIPTION) Values ('613', '121', '0', '0', '0', 'NBC Fee');</v>
      </c>
      <c r="M1516" t="str">
        <f t="shared" si="47"/>
        <v>Update UFMT_FIELD SET F_MAC = '0', F_KEY = '0', F_MANDATORY = '0', DESCRIPTION = 'NBC Fee' where FORMAT_ID = '613' AND FIELD_NO = '121';</v>
      </c>
    </row>
    <row r="1517" spans="1:13" x14ac:dyDescent="0.35">
      <c r="A1517" t="s">
        <v>1174</v>
      </c>
      <c r="B1517" t="s">
        <v>807</v>
      </c>
      <c r="C1517" t="s">
        <v>13</v>
      </c>
      <c r="D1517" t="s">
        <v>13</v>
      </c>
      <c r="E1517" t="s">
        <v>13</v>
      </c>
      <c r="F1517" t="s">
        <v>1518</v>
      </c>
      <c r="I1517" s="2"/>
      <c r="J1517" t="str">
        <f>VLOOKUP(A1517,UFMT_FORMAT!$A:$C,3,FALSE)</f>
        <v>NBC Network Format message 0210 Response IN</v>
      </c>
      <c r="K1517" s="2" t="s">
        <v>7</v>
      </c>
      <c r="L1517" t="str">
        <f t="shared" si="46"/>
        <v>Insert into UFMT_FIELD (FORMAT_ID, FIELD_NO, F_MAC, F_KEY, F_MANDATORY, DESCRIPTION) Values ('613', '122', '0', '0', '0', 'ACQ Fee');</v>
      </c>
      <c r="M1517" t="str">
        <f t="shared" si="47"/>
        <v>Update UFMT_FIELD SET F_MAC = '0', F_KEY = '0', F_MANDATORY = '0', DESCRIPTION = 'ACQ Fee' where FORMAT_ID = '613' AND FIELD_NO = '122';</v>
      </c>
    </row>
    <row r="1518" spans="1:13" x14ac:dyDescent="0.35">
      <c r="A1518" t="s">
        <v>1174</v>
      </c>
      <c r="B1518" t="s">
        <v>143</v>
      </c>
      <c r="C1518" t="s">
        <v>13</v>
      </c>
      <c r="D1518" t="s">
        <v>13</v>
      </c>
      <c r="E1518" t="s">
        <v>13</v>
      </c>
      <c r="F1518" t="s">
        <v>1519</v>
      </c>
      <c r="I1518" s="2"/>
      <c r="J1518" t="str">
        <f>VLOOKUP(A1518,UFMT_FORMAT!$A:$C,3,FALSE)</f>
        <v>NBC Network Format message 0210 Response IN</v>
      </c>
      <c r="K1518" s="2" t="s">
        <v>7</v>
      </c>
      <c r="L1518" t="str">
        <f t="shared" si="46"/>
        <v>Insert into UFMT_FIELD (FORMAT_ID, FIELD_NO, F_MAC, F_KEY, F_MANDATORY, DESCRIPTION) Values ('613', '123', '0', '0', '0', 'ISS Fee');</v>
      </c>
      <c r="M1518" t="str">
        <f t="shared" si="47"/>
        <v>Update UFMT_FIELD SET F_MAC = '0', F_KEY = '0', F_MANDATORY = '0', DESCRIPTION = 'ISS Fee' where FORMAT_ID = '613' AND FIELD_NO = '123';</v>
      </c>
    </row>
    <row r="1519" spans="1:13" x14ac:dyDescent="0.35">
      <c r="A1519" t="s">
        <v>1174</v>
      </c>
      <c r="B1519" t="s">
        <v>810</v>
      </c>
      <c r="C1519" t="s">
        <v>13</v>
      </c>
      <c r="D1519" t="s">
        <v>13</v>
      </c>
      <c r="E1519" t="s">
        <v>13</v>
      </c>
      <c r="F1519" t="s">
        <v>1521</v>
      </c>
      <c r="I1519" s="2"/>
      <c r="J1519" t="str">
        <f>VLOOKUP(A1519,UFMT_FORMAT!$A:$C,3,FALSE)</f>
        <v>NBC Network Format message 0210 Response IN</v>
      </c>
      <c r="K1519" s="2" t="s">
        <v>7</v>
      </c>
      <c r="L1519" t="str">
        <f t="shared" si="46"/>
        <v>Insert into UFMT_FIELD (FORMAT_ID, FIELD_NO, F_MAC, F_KEY, F_MANDATORY, DESCRIPTION) Values ('613', '124', '0', '0', '0', 'BNB Fee');</v>
      </c>
      <c r="M1519" t="str">
        <f t="shared" si="47"/>
        <v>Update UFMT_FIELD SET F_MAC = '0', F_KEY = '0', F_MANDATORY = '0', DESCRIPTION = 'BNB Fee' where FORMAT_ID = '613' AND FIELD_NO = '124';</v>
      </c>
    </row>
    <row r="1520" spans="1:13" x14ac:dyDescent="0.35">
      <c r="A1520" t="s">
        <v>1174</v>
      </c>
      <c r="B1520" t="s">
        <v>134</v>
      </c>
      <c r="C1520" t="s">
        <v>13</v>
      </c>
      <c r="D1520" t="s">
        <v>13</v>
      </c>
      <c r="E1520" t="s">
        <v>13</v>
      </c>
      <c r="F1520" t="s">
        <v>1614</v>
      </c>
      <c r="I1520" s="2"/>
      <c r="J1520" t="str">
        <f>VLOOKUP(A1520,UFMT_FORMAT!$A:$C,3,FALSE)</f>
        <v>NBC Network Format message 0210 Response IN</v>
      </c>
      <c r="K1520" s="2" t="s">
        <v>7</v>
      </c>
      <c r="L1520" t="str">
        <f t="shared" si="46"/>
        <v>Insert into UFMT_FIELD (FORMAT_ID, FIELD_NO, F_MAC, F_KEY, F_MANDATORY, DESCRIPTION) Values ('613', '128', '0', '0', '0', 'Message Authentication Code');</v>
      </c>
      <c r="M1520" t="str">
        <f t="shared" si="47"/>
        <v>Update UFMT_FIELD SET F_MAC = '0', F_KEY = '0', F_MANDATORY = '0', DESCRIPTION = 'Message Authentication Code' where FORMAT_ID = '613' AND FIELD_NO = '128';</v>
      </c>
    </row>
    <row r="1521" spans="1:13" x14ac:dyDescent="0.35">
      <c r="A1521" t="s">
        <v>1464</v>
      </c>
      <c r="B1521" t="s">
        <v>15</v>
      </c>
      <c r="C1521" t="s">
        <v>12</v>
      </c>
      <c r="D1521" t="s">
        <v>13</v>
      </c>
      <c r="E1521" t="s">
        <v>12</v>
      </c>
      <c r="F1521" s="2" t="s">
        <v>1484</v>
      </c>
      <c r="I1521" s="2"/>
      <c r="J1521" t="str">
        <f>VLOOKUP(A1521,UFMT_FORMAT!$A:$C,3,FALSE)</f>
        <v>NBC Network Format message 0220 Response IN</v>
      </c>
      <c r="K1521" s="2" t="s">
        <v>7</v>
      </c>
      <c r="L1521" t="str">
        <f t="shared" si="46"/>
        <v>Insert into UFMT_FIELD (FORMAT_ID, FIELD_NO, F_MAC, F_KEY, F_MANDATORY, DESCRIPTION) Values ('620', '2', '1', '0', '1', 'PAN');</v>
      </c>
      <c r="M1521" t="str">
        <f t="shared" si="47"/>
        <v>Update UFMT_FIELD SET F_MAC = '1', F_KEY = '0', F_MANDATORY = '1', DESCRIPTION = 'PAN' where FORMAT_ID = '620' AND FIELD_NO = '2';</v>
      </c>
    </row>
    <row r="1522" spans="1:13" x14ac:dyDescent="0.35">
      <c r="A1522" t="s">
        <v>1464</v>
      </c>
      <c r="B1522" t="s">
        <v>17</v>
      </c>
      <c r="C1522" t="s">
        <v>12</v>
      </c>
      <c r="D1522" t="s">
        <v>13</v>
      </c>
      <c r="E1522" t="s">
        <v>12</v>
      </c>
      <c r="F1522" s="2" t="s">
        <v>1485</v>
      </c>
      <c r="I1522" s="2"/>
      <c r="J1522" t="str">
        <f>VLOOKUP(A1522,UFMT_FORMAT!$A:$C,3,FALSE)</f>
        <v>NBC Network Format message 0220 Response IN</v>
      </c>
      <c r="K1522" s="2" t="s">
        <v>7</v>
      </c>
      <c r="L1522" t="str">
        <f t="shared" si="46"/>
        <v>Insert into UFMT_FIELD (FORMAT_ID, FIELD_NO, F_MAC, F_KEY, F_MANDATORY, DESCRIPTION) Values ('620', '3', '1', '0', '1', 'Processing Code');</v>
      </c>
      <c r="M1522" t="str">
        <f t="shared" si="47"/>
        <v>Update UFMT_FIELD SET F_MAC = '1', F_KEY = '0', F_MANDATORY = '1', DESCRIPTION = 'Processing Code' where FORMAT_ID = '620' AND FIELD_NO = '3';</v>
      </c>
    </row>
    <row r="1523" spans="1:13" x14ac:dyDescent="0.35">
      <c r="A1523" t="s">
        <v>1464</v>
      </c>
      <c r="B1523" t="s">
        <v>20</v>
      </c>
      <c r="C1523" t="s">
        <v>12</v>
      </c>
      <c r="D1523" t="s">
        <v>13</v>
      </c>
      <c r="E1523" t="s">
        <v>12</v>
      </c>
      <c r="F1523" s="2" t="s">
        <v>1569</v>
      </c>
      <c r="I1523" s="2"/>
      <c r="J1523" t="str">
        <f>VLOOKUP(A1523,UFMT_FORMAT!$A:$C,3,FALSE)</f>
        <v>NBC Network Format message 0220 Response IN</v>
      </c>
      <c r="K1523" s="2" t="s">
        <v>7</v>
      </c>
      <c r="L1523" t="str">
        <f t="shared" si="46"/>
        <v>Insert into UFMT_FIELD (FORMAT_ID, FIELD_NO, F_MAC, F_KEY, F_MANDATORY, DESCRIPTION) Values ('620', '4', '1', '0', '1', 'Amount, Transaction');</v>
      </c>
      <c r="M1523" t="str">
        <f t="shared" si="47"/>
        <v>Update UFMT_FIELD SET F_MAC = '1', F_KEY = '0', F_MANDATORY = '1', DESCRIPTION = 'Amount, Transaction' where FORMAT_ID = '620' AND FIELD_NO = '4';</v>
      </c>
    </row>
    <row r="1524" spans="1:13" x14ac:dyDescent="0.35">
      <c r="A1524" t="s">
        <v>1464</v>
      </c>
      <c r="B1524" t="s">
        <v>23</v>
      </c>
      <c r="C1524" t="s">
        <v>13</v>
      </c>
      <c r="D1524" t="s">
        <v>13</v>
      </c>
      <c r="E1524" t="s">
        <v>13</v>
      </c>
      <c r="F1524" s="2" t="s">
        <v>1591</v>
      </c>
      <c r="I1524" s="2"/>
      <c r="J1524" t="str">
        <f>VLOOKUP(A1524,UFMT_FORMAT!$A:$C,3,FALSE)</f>
        <v>NBC Network Format message 0220 Response IN</v>
      </c>
      <c r="K1524" s="2" t="s">
        <v>7</v>
      </c>
      <c r="L1524" t="str">
        <f t="shared" si="46"/>
        <v>Insert into UFMT_FIELD (FORMAT_ID, FIELD_NO, F_MAC, F_KEY, F_MANDATORY, DESCRIPTION) Values ('620', '5', '0', '0', '0', 'Amount, Settlement');</v>
      </c>
      <c r="M1524" t="str">
        <f t="shared" si="47"/>
        <v>Update UFMT_FIELD SET F_MAC = '0', F_KEY = '0', F_MANDATORY = '0', DESCRIPTION = 'Amount, Settlement' where FORMAT_ID = '620' AND FIELD_NO = '5';</v>
      </c>
    </row>
    <row r="1525" spans="1:13" x14ac:dyDescent="0.35">
      <c r="A1525" t="s">
        <v>1464</v>
      </c>
      <c r="B1525" t="s">
        <v>26</v>
      </c>
      <c r="C1525" t="s">
        <v>13</v>
      </c>
      <c r="D1525" t="s">
        <v>13</v>
      </c>
      <c r="E1525" t="s">
        <v>13</v>
      </c>
      <c r="F1525" s="2" t="s">
        <v>1592</v>
      </c>
      <c r="I1525" s="2"/>
      <c r="J1525" t="str">
        <f>VLOOKUP(A1525,UFMT_FORMAT!$A:$C,3,FALSE)</f>
        <v>NBC Network Format message 0220 Response IN</v>
      </c>
      <c r="K1525" s="2" t="s">
        <v>7</v>
      </c>
      <c r="L1525" t="str">
        <f t="shared" si="46"/>
        <v>Insert into UFMT_FIELD (FORMAT_ID, FIELD_NO, F_MAC, F_KEY, F_MANDATORY, DESCRIPTION) Values ('620', '6', '0', '0', '0', 'Amount, Cardholder billing');</v>
      </c>
      <c r="M1525" t="str">
        <f t="shared" si="47"/>
        <v>Update UFMT_FIELD SET F_MAC = '0', F_KEY = '0', F_MANDATORY = '0', DESCRIPTION = 'Amount, Cardholder billing' where FORMAT_ID = '620' AND FIELD_NO = '6';</v>
      </c>
    </row>
    <row r="1526" spans="1:13" x14ac:dyDescent="0.35">
      <c r="A1526" t="s">
        <v>1464</v>
      </c>
      <c r="B1526" t="s">
        <v>29</v>
      </c>
      <c r="C1526" t="s">
        <v>12</v>
      </c>
      <c r="D1526" t="s">
        <v>12</v>
      </c>
      <c r="E1526" t="s">
        <v>12</v>
      </c>
      <c r="F1526" s="2" t="s">
        <v>1584</v>
      </c>
      <c r="I1526" s="2"/>
      <c r="J1526" t="str">
        <f>VLOOKUP(A1526,UFMT_FORMAT!$A:$C,3,FALSE)</f>
        <v>NBC Network Format message 0220 Response IN</v>
      </c>
      <c r="K1526" s="2" t="s">
        <v>7</v>
      </c>
      <c r="L1526" t="str">
        <f t="shared" si="46"/>
        <v>Insert into UFMT_FIELD (FORMAT_ID, FIELD_NO, F_MAC, F_KEY, F_MANDATORY, DESCRIPTION) Values ('620', '7', '1', '1', '1', 'Transmission Date and Time');</v>
      </c>
      <c r="M1526" t="str">
        <f t="shared" si="47"/>
        <v>Update UFMT_FIELD SET F_MAC = '1', F_KEY = '1', F_MANDATORY = '1', DESCRIPTION = 'Transmission Date and Time' where FORMAT_ID = '620' AND FIELD_NO = '7';</v>
      </c>
    </row>
    <row r="1527" spans="1:13" x14ac:dyDescent="0.35">
      <c r="A1527" t="s">
        <v>1464</v>
      </c>
      <c r="B1527" t="s">
        <v>32</v>
      </c>
      <c r="C1527" t="s">
        <v>13</v>
      </c>
      <c r="D1527" t="s">
        <v>13</v>
      </c>
      <c r="E1527" t="s">
        <v>13</v>
      </c>
      <c r="F1527" s="2" t="s">
        <v>1593</v>
      </c>
      <c r="I1527" s="2"/>
      <c r="J1527" t="str">
        <f>VLOOKUP(A1527,UFMT_FORMAT!$A:$C,3,FALSE)</f>
        <v>NBC Network Format message 0220 Response IN</v>
      </c>
      <c r="K1527" s="2" t="s">
        <v>7</v>
      </c>
      <c r="L1527" t="str">
        <f t="shared" si="46"/>
        <v>Insert into UFMT_FIELD (FORMAT_ID, FIELD_NO, F_MAC, F_KEY, F_MANDATORY, DESCRIPTION) Values ('620', '8', '0', '0', '0', 'Card holder billing fee');</v>
      </c>
      <c r="M1527" t="str">
        <f t="shared" si="47"/>
        <v>Update UFMT_FIELD SET F_MAC = '0', F_KEY = '0', F_MANDATORY = '0', DESCRIPTION = 'Card holder billing fee' where FORMAT_ID = '620' AND FIELD_NO = '8';</v>
      </c>
    </row>
    <row r="1528" spans="1:13" x14ac:dyDescent="0.35">
      <c r="A1528" t="s">
        <v>1464</v>
      </c>
      <c r="B1528" t="s">
        <v>35</v>
      </c>
      <c r="C1528" t="s">
        <v>13</v>
      </c>
      <c r="D1528" t="s">
        <v>13</v>
      </c>
      <c r="E1528" t="s">
        <v>13</v>
      </c>
      <c r="F1528" s="2" t="s">
        <v>1594</v>
      </c>
      <c r="I1528" s="2"/>
      <c r="J1528" t="str">
        <f>VLOOKUP(A1528,UFMT_FORMAT!$A:$C,3,FALSE)</f>
        <v>NBC Network Format message 0220 Response IN</v>
      </c>
      <c r="K1528" s="2" t="s">
        <v>7</v>
      </c>
      <c r="L1528" t="str">
        <f t="shared" si="46"/>
        <v>Insert into UFMT_FIELD (FORMAT_ID, FIELD_NO, F_MAC, F_KEY, F_MANDATORY, DESCRIPTION) Values ('620', '9', '0', '0', '0', 'Settlement conversion rate');</v>
      </c>
      <c r="M1528" t="str">
        <f t="shared" si="47"/>
        <v>Update UFMT_FIELD SET F_MAC = '0', F_KEY = '0', F_MANDATORY = '0', DESCRIPTION = 'Settlement conversion rate' where FORMAT_ID = '620' AND FIELD_NO = '9';</v>
      </c>
    </row>
    <row r="1529" spans="1:13" x14ac:dyDescent="0.35">
      <c r="A1529" t="s">
        <v>1464</v>
      </c>
      <c r="B1529" t="s">
        <v>37</v>
      </c>
      <c r="C1529" t="s">
        <v>13</v>
      </c>
      <c r="D1529" t="s">
        <v>13</v>
      </c>
      <c r="E1529" t="s">
        <v>13</v>
      </c>
      <c r="F1529" s="2" t="s">
        <v>1595</v>
      </c>
      <c r="I1529" s="2"/>
      <c r="J1529" t="str">
        <f>VLOOKUP(A1529,UFMT_FORMAT!$A:$C,3,FALSE)</f>
        <v>NBC Network Format message 0220 Response IN</v>
      </c>
      <c r="K1529" s="2" t="s">
        <v>7</v>
      </c>
      <c r="L1529" t="str">
        <f t="shared" si="46"/>
        <v>Insert into UFMT_FIELD (FORMAT_ID, FIELD_NO, F_MAC, F_KEY, F_MANDATORY, DESCRIPTION) Values ('620', '10', '0', '0', '0', 'Cardholder conversion rate');</v>
      </c>
      <c r="M1529" t="str">
        <f t="shared" si="47"/>
        <v>Update UFMT_FIELD SET F_MAC = '0', F_KEY = '0', F_MANDATORY = '0', DESCRIPTION = 'Cardholder conversion rate' where FORMAT_ID = '620' AND FIELD_NO = '10';</v>
      </c>
    </row>
    <row r="1530" spans="1:13" x14ac:dyDescent="0.35">
      <c r="A1530" t="s">
        <v>1464</v>
      </c>
      <c r="B1530" t="s">
        <v>40</v>
      </c>
      <c r="C1530" t="s">
        <v>12</v>
      </c>
      <c r="D1530" t="s">
        <v>12</v>
      </c>
      <c r="E1530" t="s">
        <v>12</v>
      </c>
      <c r="F1530" s="2" t="s">
        <v>1489</v>
      </c>
      <c r="I1530" s="2"/>
      <c r="J1530" t="str">
        <f>VLOOKUP(A1530,UFMT_FORMAT!$A:$C,3,FALSE)</f>
        <v>NBC Network Format message 0220 Response IN</v>
      </c>
      <c r="K1530" s="2" t="s">
        <v>7</v>
      </c>
      <c r="L1530" t="str">
        <f t="shared" si="46"/>
        <v>Insert into UFMT_FIELD (FORMAT_ID, FIELD_NO, F_MAC, F_KEY, F_MANDATORY, DESCRIPTION) Values ('620', '11', '1', '1', '1', 'System Trace Audit Number');</v>
      </c>
      <c r="M1530" t="str">
        <f t="shared" si="47"/>
        <v>Update UFMT_FIELD SET F_MAC = '1', F_KEY = '1', F_MANDATORY = '1', DESCRIPTION = 'System Trace Audit Number' where FORMAT_ID = '620' AND FIELD_NO = '11';</v>
      </c>
    </row>
    <row r="1531" spans="1:13" x14ac:dyDescent="0.35">
      <c r="A1531" t="s">
        <v>1464</v>
      </c>
      <c r="B1531" t="s">
        <v>42</v>
      </c>
      <c r="C1531" t="s">
        <v>13</v>
      </c>
      <c r="D1531" t="s">
        <v>13</v>
      </c>
      <c r="E1531" t="s">
        <v>12</v>
      </c>
      <c r="F1531" s="2" t="s">
        <v>1586</v>
      </c>
      <c r="I1531" s="2"/>
      <c r="J1531" t="str">
        <f>VLOOKUP(A1531,UFMT_FORMAT!$A:$C,3,FALSE)</f>
        <v>NBC Network Format message 0220 Response IN</v>
      </c>
      <c r="K1531" s="2" t="s">
        <v>7</v>
      </c>
      <c r="L1531" t="str">
        <f t="shared" si="46"/>
        <v>Insert into UFMT_FIELD (FORMAT_ID, FIELD_NO, F_MAC, F_KEY, F_MANDATORY, DESCRIPTION) Values ('620', '12', '0', '0', '1', 'Time, local transaction');</v>
      </c>
      <c r="M1531" t="str">
        <f t="shared" si="47"/>
        <v>Update UFMT_FIELD SET F_MAC = '0', F_KEY = '0', F_MANDATORY = '1', DESCRIPTION = 'Time, local transaction' where FORMAT_ID = '620' AND FIELD_NO = '12';</v>
      </c>
    </row>
    <row r="1532" spans="1:13" x14ac:dyDescent="0.35">
      <c r="A1532" t="s">
        <v>1464</v>
      </c>
      <c r="B1532" t="s">
        <v>44</v>
      </c>
      <c r="C1532" t="s">
        <v>13</v>
      </c>
      <c r="D1532" t="s">
        <v>13</v>
      </c>
      <c r="E1532" t="s">
        <v>12</v>
      </c>
      <c r="F1532" s="2" t="s">
        <v>1596</v>
      </c>
      <c r="I1532" s="2"/>
      <c r="J1532" t="str">
        <f>VLOOKUP(A1532,UFMT_FORMAT!$A:$C,3,FALSE)</f>
        <v>NBC Network Format message 0220 Response IN</v>
      </c>
      <c r="K1532" s="2" t="s">
        <v>7</v>
      </c>
      <c r="L1532" t="str">
        <f t="shared" si="46"/>
        <v>Insert into UFMT_FIELD (FORMAT_ID, FIELD_NO, F_MAC, F_KEY, F_MANDATORY, DESCRIPTION) Values ('620', '13', '0', '0', '1', 'Date, local transaction');</v>
      </c>
      <c r="M1532" t="str">
        <f t="shared" si="47"/>
        <v>Update UFMT_FIELD SET F_MAC = '0', F_KEY = '0', F_MANDATORY = '1', DESCRIPTION = 'Date, local transaction' where FORMAT_ID = '620' AND FIELD_NO = '13';</v>
      </c>
    </row>
    <row r="1533" spans="1:13" x14ac:dyDescent="0.35">
      <c r="A1533" t="s">
        <v>1464</v>
      </c>
      <c r="B1533" t="s">
        <v>50</v>
      </c>
      <c r="C1533" t="s">
        <v>13</v>
      </c>
      <c r="D1533" t="s">
        <v>13</v>
      </c>
      <c r="E1533" t="s">
        <v>12</v>
      </c>
      <c r="F1533" s="2" t="s">
        <v>1597</v>
      </c>
      <c r="I1533" s="2"/>
      <c r="J1533" t="str">
        <f>VLOOKUP(A1533,UFMT_FORMAT!$A:$C,3,FALSE)</f>
        <v>NBC Network Format message 0220 Response IN</v>
      </c>
      <c r="K1533" s="2" t="s">
        <v>7</v>
      </c>
      <c r="L1533" t="str">
        <f t="shared" si="46"/>
        <v>Insert into UFMT_FIELD (FORMAT_ID, FIELD_NO, F_MAC, F_KEY, F_MANDATORY, DESCRIPTION) Values ('620', '15', '0', '0', '1', 'Date, settlement');</v>
      </c>
      <c r="M1533" t="str">
        <f t="shared" si="47"/>
        <v>Update UFMT_FIELD SET F_MAC = '0', F_KEY = '0', F_MANDATORY = '1', DESCRIPTION = 'Date, settlement' where FORMAT_ID = '620' AND FIELD_NO = '15';</v>
      </c>
    </row>
    <row r="1534" spans="1:13" x14ac:dyDescent="0.35">
      <c r="A1534" t="s">
        <v>1464</v>
      </c>
      <c r="B1534" t="s">
        <v>59</v>
      </c>
      <c r="C1534" t="s">
        <v>13</v>
      </c>
      <c r="D1534" t="s">
        <v>13</v>
      </c>
      <c r="E1534" t="s">
        <v>12</v>
      </c>
      <c r="F1534" s="2" t="s">
        <v>1573</v>
      </c>
      <c r="I1534" s="2"/>
      <c r="J1534" t="str">
        <f>VLOOKUP(A1534,UFMT_FORMAT!$A:$C,3,FALSE)</f>
        <v>NBC Network Format message 0220 Response IN</v>
      </c>
      <c r="K1534" s="2" t="s">
        <v>7</v>
      </c>
      <c r="L1534" t="str">
        <f t="shared" si="46"/>
        <v>Insert into UFMT_FIELD (FORMAT_ID, FIELD_NO, F_MAC, F_KEY, F_MANDATORY, DESCRIPTION) Values ('620', '18', '0', '0', '1', 'Merchant type');</v>
      </c>
      <c r="M1534" t="str">
        <f t="shared" si="47"/>
        <v>Update UFMT_FIELD SET F_MAC = '0', F_KEY = '0', F_MANDATORY = '1', DESCRIPTION = 'Merchant type' where FORMAT_ID = '620' AND FIELD_NO = '18';</v>
      </c>
    </row>
    <row r="1535" spans="1:13" x14ac:dyDescent="0.35">
      <c r="A1535" t="s">
        <v>1464</v>
      </c>
      <c r="B1535" t="s">
        <v>62</v>
      </c>
      <c r="C1535" t="s">
        <v>13</v>
      </c>
      <c r="D1535" t="s">
        <v>13</v>
      </c>
      <c r="E1535" t="s">
        <v>13</v>
      </c>
      <c r="F1535" s="2" t="s">
        <v>1598</v>
      </c>
      <c r="I1535" s="2"/>
      <c r="J1535" t="str">
        <f>VLOOKUP(A1535,UFMT_FORMAT!$A:$C,3,FALSE)</f>
        <v>NBC Network Format message 0220 Response IN</v>
      </c>
      <c r="K1535" s="2" t="s">
        <v>7</v>
      </c>
      <c r="L1535" t="str">
        <f t="shared" si="46"/>
        <v>Insert into UFMT_FIELD (FORMAT_ID, FIELD_NO, F_MAC, F_KEY, F_MANDATORY, DESCRIPTION) Values ('620', '19', '0', '0', '0', 'Acquiring Institution Country Code');</v>
      </c>
      <c r="M1535" t="str">
        <f t="shared" si="47"/>
        <v>Update UFMT_FIELD SET F_MAC = '0', F_KEY = '0', F_MANDATORY = '0', DESCRIPTION = 'Acquiring Institution Country Code' where FORMAT_ID = '620' AND FIELD_NO = '19';</v>
      </c>
    </row>
    <row r="1536" spans="1:13" x14ac:dyDescent="0.35">
      <c r="A1536" t="s">
        <v>1464</v>
      </c>
      <c r="B1536" t="s">
        <v>71</v>
      </c>
      <c r="C1536" t="s">
        <v>13</v>
      </c>
      <c r="D1536" t="s">
        <v>13</v>
      </c>
      <c r="E1536" t="s">
        <v>12</v>
      </c>
      <c r="F1536" s="2" t="s">
        <v>1599</v>
      </c>
      <c r="I1536" s="2"/>
      <c r="J1536" t="str">
        <f>VLOOKUP(A1536,UFMT_FORMAT!$A:$C,3,FALSE)</f>
        <v>NBC Network Format message 0220 Response IN</v>
      </c>
      <c r="K1536" s="2" t="s">
        <v>7</v>
      </c>
      <c r="L1536" t="str">
        <f t="shared" si="46"/>
        <v>Insert into UFMT_FIELD (FORMAT_ID, FIELD_NO, F_MAC, F_KEY, F_MANDATORY, DESCRIPTION) Values ('620', '22', '0', '0', '1', 'POS entry mode');</v>
      </c>
      <c r="M1536" t="str">
        <f t="shared" si="47"/>
        <v>Update UFMT_FIELD SET F_MAC = '0', F_KEY = '0', F_MANDATORY = '1', DESCRIPTION = 'POS entry mode' where FORMAT_ID = '620' AND FIELD_NO = '22';</v>
      </c>
    </row>
    <row r="1537" spans="1:13" x14ac:dyDescent="0.35">
      <c r="A1537" t="s">
        <v>1464</v>
      </c>
      <c r="B1537" t="s">
        <v>72</v>
      </c>
      <c r="C1537" t="s">
        <v>13</v>
      </c>
      <c r="D1537" t="s">
        <v>13</v>
      </c>
      <c r="E1537" t="s">
        <v>12</v>
      </c>
      <c r="F1537" s="2" t="s">
        <v>1550</v>
      </c>
      <c r="I1537" s="2"/>
      <c r="J1537" t="str">
        <f>VLOOKUP(A1537,UFMT_FORMAT!$A:$C,3,FALSE)</f>
        <v>NBC Network Format message 0220 Response IN</v>
      </c>
      <c r="K1537" s="2" t="s">
        <v>7</v>
      </c>
      <c r="L1537" t="str">
        <f t="shared" si="46"/>
        <v>Insert into UFMT_FIELD (FORMAT_ID, FIELD_NO, F_MAC, F_KEY, F_MANDATORY, DESCRIPTION) Values ('620', '25', '0', '0', '1', 'POS Condition Code');</v>
      </c>
      <c r="M1537" t="str">
        <f t="shared" si="47"/>
        <v>Update UFMT_FIELD SET F_MAC = '0', F_KEY = '0', F_MANDATORY = '1', DESCRIPTION = 'POS Condition Code' where FORMAT_ID = '620' AND FIELD_NO = '25';</v>
      </c>
    </row>
    <row r="1538" spans="1:13" x14ac:dyDescent="0.35">
      <c r="A1538" t="s">
        <v>1464</v>
      </c>
      <c r="B1538" t="s">
        <v>88</v>
      </c>
      <c r="C1538" t="s">
        <v>13</v>
      </c>
      <c r="D1538" t="s">
        <v>13</v>
      </c>
      <c r="E1538" t="s">
        <v>13</v>
      </c>
      <c r="F1538" s="2" t="s">
        <v>1600</v>
      </c>
      <c r="I1538" s="2"/>
      <c r="J1538" t="str">
        <f>VLOOKUP(A1538,UFMT_FORMAT!$A:$C,3,FALSE)</f>
        <v>NBC Network Format message 0220 Response IN</v>
      </c>
      <c r="K1538" s="2" t="s">
        <v>7</v>
      </c>
      <c r="L1538" t="str">
        <f t="shared" si="46"/>
        <v>Insert into UFMT_FIELD (FORMAT_ID, FIELD_NO, F_MAC, F_KEY, F_MANDATORY, DESCRIPTION) Values ('620', '28', '0', '0', '0', 'Amount, transaction fee');</v>
      </c>
      <c r="M1538" t="str">
        <f t="shared" si="47"/>
        <v>Update UFMT_FIELD SET F_MAC = '0', F_KEY = '0', F_MANDATORY = '0', DESCRIPTION = 'Amount, transaction fee' where FORMAT_ID = '620' AND FIELD_NO = '28';</v>
      </c>
    </row>
    <row r="1539" spans="1:13" x14ac:dyDescent="0.35">
      <c r="A1539" t="s">
        <v>1464</v>
      </c>
      <c r="B1539" t="s">
        <v>90</v>
      </c>
      <c r="C1539" t="s">
        <v>13</v>
      </c>
      <c r="D1539" t="s">
        <v>13</v>
      </c>
      <c r="E1539" t="s">
        <v>13</v>
      </c>
      <c r="F1539" s="2" t="s">
        <v>1601</v>
      </c>
      <c r="I1539" s="2"/>
      <c r="J1539" t="str">
        <f>VLOOKUP(A1539,UFMT_FORMAT!$A:$C,3,FALSE)</f>
        <v>NBC Network Format message 0220 Response IN</v>
      </c>
      <c r="K1539" s="2" t="s">
        <v>7</v>
      </c>
      <c r="L1539" t="str">
        <f t="shared" si="46"/>
        <v>Insert into UFMT_FIELD (FORMAT_ID, FIELD_NO, F_MAC, F_KEY, F_MANDATORY, DESCRIPTION) Values ('620', '29', '0', '0', '0', 'Amount, settlement fee');</v>
      </c>
      <c r="M1539" t="str">
        <f t="shared" si="47"/>
        <v>Update UFMT_FIELD SET F_MAC = '0', F_KEY = '0', F_MANDATORY = '0', DESCRIPTION = 'Amount, settlement fee' where FORMAT_ID = '620' AND FIELD_NO = '29';</v>
      </c>
    </row>
    <row r="1540" spans="1:13" x14ac:dyDescent="0.35">
      <c r="A1540" t="s">
        <v>1464</v>
      </c>
      <c r="B1540" t="s">
        <v>98</v>
      </c>
      <c r="C1540" t="s">
        <v>12</v>
      </c>
      <c r="D1540" t="s">
        <v>12</v>
      </c>
      <c r="E1540" t="s">
        <v>12</v>
      </c>
      <c r="F1540" s="2" t="s">
        <v>1492</v>
      </c>
      <c r="I1540" s="2"/>
      <c r="J1540" t="str">
        <f>VLOOKUP(A1540,UFMT_FORMAT!$A:$C,3,FALSE)</f>
        <v>NBC Network Format message 0220 Response IN</v>
      </c>
      <c r="K1540" s="2" t="s">
        <v>7</v>
      </c>
      <c r="L1540" t="str">
        <f t="shared" ref="L1540:L1603" si="48">"Insert into UFMT_FIELD (FORMAT_ID, FIELD_NO, F_MAC, F_KEY, F_MANDATORY, DESCRIPTION) Values ('"&amp;A1540&amp;"', '"&amp;B1540&amp;"', '"&amp;C1540&amp;"', '"&amp;D1540&amp;"', '"&amp;E1540&amp;"', '"&amp;F1540&amp;"');"</f>
        <v>Insert into UFMT_FIELD (FORMAT_ID, FIELD_NO, F_MAC, F_KEY, F_MANDATORY, DESCRIPTION) Values ('620', '32', '1', '1', '1', 'Acquirer institution ID');</v>
      </c>
      <c r="M1540" t="str">
        <f t="shared" ref="M1540:M1603" si="49">"Update UFMT_FIELD SET F_MAC = '"&amp;C1540&amp;"', F_KEY = '"&amp;D1540&amp;"', F_MANDATORY = '"&amp;E1540&amp;"', DESCRIPTION = '"&amp;F1540&amp;"' where FORMAT_ID = '"&amp;A1540&amp;"' AND FIELD_NO = '"&amp;B1540&amp;"';"</f>
        <v>Update UFMT_FIELD SET F_MAC = '1', F_KEY = '1', F_MANDATORY = '1', DESCRIPTION = 'Acquirer institution ID' where FORMAT_ID = '620' AND FIELD_NO = '32';</v>
      </c>
    </row>
    <row r="1541" spans="1:13" x14ac:dyDescent="0.35">
      <c r="A1541" t="s">
        <v>1464</v>
      </c>
      <c r="B1541" t="s">
        <v>93</v>
      </c>
      <c r="C1541" t="s">
        <v>13</v>
      </c>
      <c r="D1541" t="s">
        <v>13</v>
      </c>
      <c r="E1541" t="s">
        <v>12</v>
      </c>
      <c r="F1541" s="2" t="s">
        <v>1494</v>
      </c>
      <c r="I1541" s="2"/>
      <c r="J1541" t="str">
        <f>VLOOKUP(A1541,UFMT_FORMAT!$A:$C,3,FALSE)</f>
        <v>NBC Network Format message 0220 Response IN</v>
      </c>
      <c r="K1541" s="2" t="s">
        <v>7</v>
      </c>
      <c r="L1541" t="str">
        <f t="shared" si="48"/>
        <v>Insert into UFMT_FIELD (FORMAT_ID, FIELD_NO, F_MAC, F_KEY, F_MANDATORY, DESCRIPTION) Values ('620', '35', '0', '0', '1', 'Track 2 data');</v>
      </c>
      <c r="M1541" t="str">
        <f t="shared" si="49"/>
        <v>Update UFMT_FIELD SET F_MAC = '0', F_KEY = '0', F_MANDATORY = '1', DESCRIPTION = 'Track 2 data' where FORMAT_ID = '620' AND FIELD_NO = '35';</v>
      </c>
    </row>
    <row r="1542" spans="1:13" x14ac:dyDescent="0.35">
      <c r="A1542" t="s">
        <v>1464</v>
      </c>
      <c r="B1542" t="s">
        <v>99</v>
      </c>
      <c r="C1542" t="s">
        <v>13</v>
      </c>
      <c r="D1542" t="s">
        <v>13</v>
      </c>
      <c r="E1542" t="s">
        <v>13</v>
      </c>
      <c r="F1542" s="2" t="s">
        <v>1576</v>
      </c>
      <c r="I1542" s="2"/>
      <c r="J1542" t="str">
        <f>VLOOKUP(A1542,UFMT_FORMAT!$A:$C,3,FALSE)</f>
        <v>NBC Network Format message 0220 Response IN</v>
      </c>
      <c r="K1542" s="2" t="s">
        <v>7</v>
      </c>
      <c r="L1542" t="str">
        <f t="shared" si="48"/>
        <v>Insert into UFMT_FIELD (FORMAT_ID, FIELD_NO, F_MAC, F_KEY, F_MANDATORY, DESCRIPTION) Values ('620', '37', '0', '0', '0', 'Retrieval reference number');</v>
      </c>
      <c r="M1542" t="str">
        <f t="shared" si="49"/>
        <v>Update UFMT_FIELD SET F_MAC = '0', F_KEY = '0', F_MANDATORY = '0', DESCRIPTION = 'Retrieval reference number' where FORMAT_ID = '620' AND FIELD_NO = '37';</v>
      </c>
    </row>
    <row r="1543" spans="1:13" x14ac:dyDescent="0.35">
      <c r="A1543" t="s">
        <v>1464</v>
      </c>
      <c r="B1543" t="s">
        <v>113</v>
      </c>
      <c r="C1543" t="s">
        <v>12</v>
      </c>
      <c r="D1543" t="s">
        <v>13</v>
      </c>
      <c r="E1543" t="s">
        <v>13</v>
      </c>
      <c r="F1543" s="2" t="s">
        <v>1496</v>
      </c>
      <c r="I1543" s="2"/>
      <c r="J1543" t="str">
        <f>VLOOKUP(A1543,UFMT_FORMAT!$A:$C,3,FALSE)</f>
        <v>NBC Network Format message 0220 Response IN</v>
      </c>
      <c r="K1543" s="2" t="s">
        <v>7</v>
      </c>
      <c r="L1543" t="str">
        <f t="shared" si="48"/>
        <v>Insert into UFMT_FIELD (FORMAT_ID, FIELD_NO, F_MAC, F_KEY, F_MANDATORY, DESCRIPTION) Values ('620', '38', '1', '0', '0', 'Authorization Identification Response');</v>
      </c>
      <c r="M1543" t="str">
        <f t="shared" si="49"/>
        <v>Update UFMT_FIELD SET F_MAC = '1', F_KEY = '0', F_MANDATORY = '0', DESCRIPTION = 'Authorization Identification Response' where FORMAT_ID = '620' AND FIELD_NO = '38';</v>
      </c>
    </row>
    <row r="1544" spans="1:13" x14ac:dyDescent="0.35">
      <c r="A1544" t="s">
        <v>1464</v>
      </c>
      <c r="B1544" t="s">
        <v>119</v>
      </c>
      <c r="C1544" t="s">
        <v>12</v>
      </c>
      <c r="D1544" t="s">
        <v>13</v>
      </c>
      <c r="E1544" t="s">
        <v>12</v>
      </c>
      <c r="F1544" s="2" t="s">
        <v>1602</v>
      </c>
      <c r="I1544" s="2"/>
      <c r="J1544" t="str">
        <f>VLOOKUP(A1544,UFMT_FORMAT!$A:$C,3,FALSE)</f>
        <v>NBC Network Format message 0220 Response IN</v>
      </c>
      <c r="K1544" s="2" t="s">
        <v>7</v>
      </c>
      <c r="L1544" t="str">
        <f t="shared" si="48"/>
        <v>Insert into UFMT_FIELD (FORMAT_ID, FIELD_NO, F_MAC, F_KEY, F_MANDATORY, DESCRIPTION) Values ('620', '41', '1', '0', '1', 'Card accepter terminal');</v>
      </c>
      <c r="M1544" t="str">
        <f t="shared" si="49"/>
        <v>Update UFMT_FIELD SET F_MAC = '1', F_KEY = '0', F_MANDATORY = '1', DESCRIPTION = 'Card accepter terminal' where FORMAT_ID = '620' AND FIELD_NO = '41';</v>
      </c>
    </row>
    <row r="1545" spans="1:13" x14ac:dyDescent="0.35">
      <c r="A1545" t="s">
        <v>1464</v>
      </c>
      <c r="B1545" t="s">
        <v>122</v>
      </c>
      <c r="C1545" t="s">
        <v>12</v>
      </c>
      <c r="D1545" t="s">
        <v>13</v>
      </c>
      <c r="E1545" t="s">
        <v>12</v>
      </c>
      <c r="F1545" s="2" t="s">
        <v>1603</v>
      </c>
      <c r="I1545" s="2"/>
      <c r="J1545" t="str">
        <f>VLOOKUP(A1545,UFMT_FORMAT!$A:$C,3,FALSE)</f>
        <v>NBC Network Format message 0220 Response IN</v>
      </c>
      <c r="K1545" s="2" t="s">
        <v>7</v>
      </c>
      <c r="L1545" t="str">
        <f t="shared" si="48"/>
        <v>Insert into UFMT_FIELD (FORMAT_ID, FIELD_NO, F_MAC, F_KEY, F_MANDATORY, DESCRIPTION) Values ('620', '42', '1', '0', '1', 'Card accepter identification code');</v>
      </c>
      <c r="M1545" t="str">
        <f t="shared" si="49"/>
        <v>Update UFMT_FIELD SET F_MAC = '1', F_KEY = '0', F_MANDATORY = '1', DESCRIPTION = 'Card accepter identification code' where FORMAT_ID = '620' AND FIELD_NO = '42';</v>
      </c>
    </row>
    <row r="1546" spans="1:13" x14ac:dyDescent="0.35">
      <c r="A1546" t="s">
        <v>1464</v>
      </c>
      <c r="B1546" t="s">
        <v>125</v>
      </c>
      <c r="C1546" t="s">
        <v>13</v>
      </c>
      <c r="D1546" t="s">
        <v>13</v>
      </c>
      <c r="E1546" t="s">
        <v>12</v>
      </c>
      <c r="F1546" s="2" t="s">
        <v>1604</v>
      </c>
      <c r="I1546" s="2"/>
      <c r="J1546" t="str">
        <f>VLOOKUP(A1546,UFMT_FORMAT!$A:$C,3,FALSE)</f>
        <v>NBC Network Format message 0220 Response IN</v>
      </c>
      <c r="K1546" s="2" t="s">
        <v>7</v>
      </c>
      <c r="L1546" t="str">
        <f t="shared" si="48"/>
        <v>Insert into UFMT_FIELD (FORMAT_ID, FIELD_NO, F_MAC, F_KEY, F_MANDATORY, DESCRIPTION) Values ('620', '43', '0', '0', '1', 'Card accepter Name and Location');</v>
      </c>
      <c r="M1546" t="str">
        <f t="shared" si="49"/>
        <v>Update UFMT_FIELD SET F_MAC = '0', F_KEY = '0', F_MANDATORY = '1', DESCRIPTION = 'Card accepter Name and Location' where FORMAT_ID = '620' AND FIELD_NO = '43';</v>
      </c>
    </row>
    <row r="1547" spans="1:13" x14ac:dyDescent="0.35">
      <c r="A1547" t="s">
        <v>1464</v>
      </c>
      <c r="B1547" t="s">
        <v>136</v>
      </c>
      <c r="C1547" t="s">
        <v>12</v>
      </c>
      <c r="D1547" t="s">
        <v>13</v>
      </c>
      <c r="E1547" t="s">
        <v>13</v>
      </c>
      <c r="F1547" s="2" t="s">
        <v>1590</v>
      </c>
      <c r="I1547" s="2"/>
      <c r="J1547" t="str">
        <f>VLOOKUP(A1547,UFMT_FORMAT!$A:$C,3,FALSE)</f>
        <v>NBC Network Format message 0220 Response IN</v>
      </c>
      <c r="K1547" s="2" t="s">
        <v>7</v>
      </c>
      <c r="L1547" t="str">
        <f t="shared" si="48"/>
        <v>Insert into UFMT_FIELD (FORMAT_ID, FIELD_NO, F_MAC, F_KEY, F_MANDATORY, DESCRIPTION) Values ('620', '48', '1', '0', '0', 'Additional Data, Private');</v>
      </c>
      <c r="M1547" t="str">
        <f t="shared" si="49"/>
        <v>Update UFMT_FIELD SET F_MAC = '1', F_KEY = '0', F_MANDATORY = '0', DESCRIPTION = 'Additional Data, Private' where FORMAT_ID = '620' AND FIELD_NO = '48';</v>
      </c>
    </row>
    <row r="1548" spans="1:13" x14ac:dyDescent="0.35">
      <c r="A1548" t="s">
        <v>1464</v>
      </c>
      <c r="B1548" t="s">
        <v>138</v>
      </c>
      <c r="C1548" t="s">
        <v>13</v>
      </c>
      <c r="D1548" t="s">
        <v>13</v>
      </c>
      <c r="E1548" t="s">
        <v>12</v>
      </c>
      <c r="F1548" s="2" t="s">
        <v>1605</v>
      </c>
      <c r="I1548" s="2"/>
      <c r="J1548" t="str">
        <f>VLOOKUP(A1548,UFMT_FORMAT!$A:$C,3,FALSE)</f>
        <v>NBC Network Format message 0220 Response IN</v>
      </c>
      <c r="K1548" s="2" t="s">
        <v>7</v>
      </c>
      <c r="L1548" t="str">
        <f t="shared" si="48"/>
        <v>Insert into UFMT_FIELD (FORMAT_ID, FIELD_NO, F_MAC, F_KEY, F_MANDATORY, DESCRIPTION) Values ('620', '49', '0', '0', '1', 'Transaction Currency Code');</v>
      </c>
      <c r="M1548" t="str">
        <f t="shared" si="49"/>
        <v>Update UFMT_FIELD SET F_MAC = '0', F_KEY = '0', F_MANDATORY = '1', DESCRIPTION = 'Transaction Currency Code' where FORMAT_ID = '620' AND FIELD_NO = '49';</v>
      </c>
    </row>
    <row r="1549" spans="1:13" x14ac:dyDescent="0.35">
      <c r="A1549" t="s">
        <v>1464</v>
      </c>
      <c r="B1549" t="s">
        <v>80</v>
      </c>
      <c r="C1549" t="s">
        <v>13</v>
      </c>
      <c r="D1549" t="s">
        <v>13</v>
      </c>
      <c r="E1549" t="s">
        <v>13</v>
      </c>
      <c r="F1549" s="2" t="s">
        <v>1606</v>
      </c>
      <c r="I1549" s="2"/>
      <c r="J1549" t="str">
        <f>VLOOKUP(A1549,UFMT_FORMAT!$A:$C,3,FALSE)</f>
        <v>NBC Network Format message 0220 Response IN</v>
      </c>
      <c r="K1549" s="2" t="s">
        <v>7</v>
      </c>
      <c r="L1549" t="str">
        <f t="shared" si="48"/>
        <v>Insert into UFMT_FIELD (FORMAT_ID, FIELD_NO, F_MAC, F_KEY, F_MANDATORY, DESCRIPTION) Values ('620', '50', '0', '0', '0', 'Settlement Currency Code');</v>
      </c>
      <c r="M1549" t="str">
        <f t="shared" si="49"/>
        <v>Update UFMT_FIELD SET F_MAC = '0', F_KEY = '0', F_MANDATORY = '0', DESCRIPTION = 'Settlement Currency Code' where FORMAT_ID = '620' AND FIELD_NO = '50';</v>
      </c>
    </row>
    <row r="1550" spans="1:13" x14ac:dyDescent="0.35">
      <c r="A1550" t="s">
        <v>1464</v>
      </c>
      <c r="B1550" t="s">
        <v>142</v>
      </c>
      <c r="C1550" t="s">
        <v>13</v>
      </c>
      <c r="D1550" t="s">
        <v>13</v>
      </c>
      <c r="E1550" t="s">
        <v>13</v>
      </c>
      <c r="F1550" s="2" t="s">
        <v>1607</v>
      </c>
      <c r="I1550" s="2"/>
      <c r="J1550" t="str">
        <f>VLOOKUP(A1550,UFMT_FORMAT!$A:$C,3,FALSE)</f>
        <v>NBC Network Format message 0220 Response IN</v>
      </c>
      <c r="K1550" s="2" t="s">
        <v>7</v>
      </c>
      <c r="L1550" t="str">
        <f t="shared" si="48"/>
        <v>Insert into UFMT_FIELD (FORMAT_ID, FIELD_NO, F_MAC, F_KEY, F_MANDATORY, DESCRIPTION) Values ('620', '51', '0', '0', '0', 'Cardholder billing Currency Code');</v>
      </c>
      <c r="M1550" t="str">
        <f t="shared" si="49"/>
        <v>Update UFMT_FIELD SET F_MAC = '0', F_KEY = '0', F_MANDATORY = '0', DESCRIPTION = 'Cardholder billing Currency Code' where FORMAT_ID = '620' AND FIELD_NO = '51';</v>
      </c>
    </row>
    <row r="1551" spans="1:13" x14ac:dyDescent="0.35">
      <c r="A1551" t="s">
        <v>1464</v>
      </c>
      <c r="B1551" t="s">
        <v>21</v>
      </c>
      <c r="C1551" t="s">
        <v>13</v>
      </c>
      <c r="D1551" t="s">
        <v>13</v>
      </c>
      <c r="E1551" t="s">
        <v>13</v>
      </c>
      <c r="F1551" t="s">
        <v>1608</v>
      </c>
      <c r="I1551" s="2"/>
      <c r="J1551" t="str">
        <f>VLOOKUP(A1551,UFMT_FORMAT!$A:$C,3,FALSE)</f>
        <v>NBC Network Format message 0220 Response IN</v>
      </c>
      <c r="K1551" s="2" t="s">
        <v>7</v>
      </c>
      <c r="L1551" t="str">
        <f t="shared" si="48"/>
        <v>Insert into UFMT_FIELD (FORMAT_ID, FIELD_NO, F_MAC, F_KEY, F_MANDATORY, DESCRIPTION) Values ('620', '52', '0', '0', '0', 'PIN data');</v>
      </c>
      <c r="M1551" t="str">
        <f t="shared" si="49"/>
        <v>Update UFMT_FIELD SET F_MAC = '0', F_KEY = '0', F_MANDATORY = '0', DESCRIPTION = 'PIN data' where FORMAT_ID = '620' AND FIELD_NO = '52';</v>
      </c>
    </row>
    <row r="1552" spans="1:13" x14ac:dyDescent="0.35">
      <c r="A1552" t="s">
        <v>1464</v>
      </c>
      <c r="B1552" t="s">
        <v>24</v>
      </c>
      <c r="C1552" t="s">
        <v>13</v>
      </c>
      <c r="D1552" t="s">
        <v>13</v>
      </c>
      <c r="E1552" t="s">
        <v>13</v>
      </c>
      <c r="F1552" t="s">
        <v>1609</v>
      </c>
      <c r="I1552" s="2"/>
      <c r="J1552" t="str">
        <f>VLOOKUP(A1552,UFMT_FORMAT!$A:$C,3,FALSE)</f>
        <v>NBC Network Format message 0220 Response IN</v>
      </c>
      <c r="K1552" s="2" t="s">
        <v>7</v>
      </c>
      <c r="L1552" t="str">
        <f t="shared" si="48"/>
        <v>Insert into UFMT_FIELD (FORMAT_ID, FIELD_NO, F_MAC, F_KEY, F_MANDATORY, DESCRIPTION) Values ('620', '53', '0', '0', '0', 'Security related control information');</v>
      </c>
      <c r="M1552" t="str">
        <f t="shared" si="49"/>
        <v>Update UFMT_FIELD SET F_MAC = '0', F_KEY = '0', F_MANDATORY = '0', DESCRIPTION = 'Security related control information' where FORMAT_ID = '620' AND FIELD_NO = '53';</v>
      </c>
    </row>
    <row r="1553" spans="1:13" x14ac:dyDescent="0.35">
      <c r="A1553" t="s">
        <v>1464</v>
      </c>
      <c r="B1553" t="s">
        <v>111</v>
      </c>
      <c r="C1553" t="s">
        <v>13</v>
      </c>
      <c r="D1553" t="s">
        <v>13</v>
      </c>
      <c r="E1553" t="s">
        <v>13</v>
      </c>
      <c r="F1553" t="s">
        <v>1610</v>
      </c>
      <c r="I1553" s="2"/>
      <c r="J1553" t="str">
        <f>VLOOKUP(A1553,UFMT_FORMAT!$A:$C,3,FALSE)</f>
        <v>NBC Network Format message 0220 Response IN</v>
      </c>
      <c r="K1553" s="2" t="s">
        <v>7</v>
      </c>
      <c r="L1553" t="str">
        <f t="shared" si="48"/>
        <v>Insert into UFMT_FIELD (FORMAT_ID, FIELD_NO, F_MAC, F_KEY, F_MANDATORY, DESCRIPTION) Values ('620', '55', '0', '0', '0', 'ICC data');</v>
      </c>
      <c r="M1553" t="str">
        <f t="shared" si="49"/>
        <v>Update UFMT_FIELD SET F_MAC = '0', F_KEY = '0', F_MANDATORY = '0', DESCRIPTION = 'ICC data' where FORMAT_ID = '620' AND FIELD_NO = '55';</v>
      </c>
    </row>
    <row r="1554" spans="1:13" x14ac:dyDescent="0.35">
      <c r="A1554" t="s">
        <v>1464</v>
      </c>
      <c r="B1554" t="s">
        <v>233</v>
      </c>
      <c r="C1554" t="s">
        <v>12</v>
      </c>
      <c r="D1554" t="s">
        <v>13</v>
      </c>
      <c r="E1554" t="s">
        <v>13</v>
      </c>
      <c r="F1554" t="s">
        <v>1556</v>
      </c>
      <c r="I1554" s="2"/>
      <c r="J1554" t="str">
        <f>VLOOKUP(A1554,UFMT_FORMAT!$A:$C,3,FALSE)</f>
        <v>NBC Network Format message 0220 Response IN</v>
      </c>
      <c r="K1554" s="2" t="s">
        <v>7</v>
      </c>
      <c r="L1554" t="str">
        <f t="shared" si="48"/>
        <v>Insert into UFMT_FIELD (FORMAT_ID, FIELD_NO, F_MAC, F_KEY, F_MANDATORY, DESCRIPTION) Values ('620', '90', '1', '0', '0', 'Original data elements');</v>
      </c>
      <c r="M1554" t="str">
        <f t="shared" si="49"/>
        <v>Update UFMT_FIELD SET F_MAC = '1', F_KEY = '0', F_MANDATORY = '0', DESCRIPTION = 'Original data elements' where FORMAT_ID = '620' AND FIELD_NO = '90';</v>
      </c>
    </row>
    <row r="1555" spans="1:13" x14ac:dyDescent="0.35">
      <c r="A1555" t="s">
        <v>1464</v>
      </c>
      <c r="B1555" t="s">
        <v>774</v>
      </c>
      <c r="C1555" t="s">
        <v>13</v>
      </c>
      <c r="D1555" t="s">
        <v>13</v>
      </c>
      <c r="E1555" t="s">
        <v>13</v>
      </c>
      <c r="F1555" t="s">
        <v>1611</v>
      </c>
      <c r="G1555" s="2"/>
      <c r="I1555" s="2"/>
      <c r="J1555" t="str">
        <f>VLOOKUP(A1555,UFMT_FORMAT!$A:$C,3,FALSE)</f>
        <v>NBC Network Format message 0220 Response IN</v>
      </c>
      <c r="K1555" s="2" t="s">
        <v>7</v>
      </c>
      <c r="L1555" t="str">
        <f t="shared" si="48"/>
        <v>Insert into UFMT_FIELD (FORMAT_ID, FIELD_NO, F_MAC, F_KEY, F_MANDATORY, DESCRIPTION) Values ('620', '100', '0', '0', '0', 'Receiving Institution ID Code');</v>
      </c>
      <c r="M1555" t="str">
        <f t="shared" si="49"/>
        <v>Update UFMT_FIELD SET F_MAC = '0', F_KEY = '0', F_MANDATORY = '0', DESCRIPTION = 'Receiving Institution ID Code' where FORMAT_ID = '620' AND FIELD_NO = '100';</v>
      </c>
    </row>
    <row r="1556" spans="1:13" x14ac:dyDescent="0.35">
      <c r="A1556" t="s">
        <v>1464</v>
      </c>
      <c r="B1556" t="s">
        <v>270</v>
      </c>
      <c r="C1556" t="s">
        <v>12</v>
      </c>
      <c r="D1556" t="s">
        <v>13</v>
      </c>
      <c r="E1556" t="s">
        <v>13</v>
      </c>
      <c r="F1556" t="s">
        <v>1612</v>
      </c>
      <c r="I1556" s="2"/>
      <c r="J1556" t="str">
        <f>VLOOKUP(A1556,UFMT_FORMAT!$A:$C,3,FALSE)</f>
        <v>NBC Network Format message 0220 Response IN</v>
      </c>
      <c r="K1556" s="2" t="s">
        <v>7</v>
      </c>
      <c r="L1556" t="str">
        <f t="shared" si="48"/>
        <v>Insert into UFMT_FIELD (FORMAT_ID, FIELD_NO, F_MAC, F_KEY, F_MANDATORY, DESCRIPTION) Values ('620', '102', '1', '0', '0', 'From Account Identifier');</v>
      </c>
      <c r="M1556" t="str">
        <f t="shared" si="49"/>
        <v>Update UFMT_FIELD SET F_MAC = '1', F_KEY = '0', F_MANDATORY = '0', DESCRIPTION = 'From Account Identifier' where FORMAT_ID = '620' AND FIELD_NO = '102';</v>
      </c>
    </row>
    <row r="1557" spans="1:13" x14ac:dyDescent="0.35">
      <c r="A1557" t="s">
        <v>1464</v>
      </c>
      <c r="B1557" t="s">
        <v>778</v>
      </c>
      <c r="C1557" t="s">
        <v>12</v>
      </c>
      <c r="D1557" t="s">
        <v>13</v>
      </c>
      <c r="E1557" t="s">
        <v>13</v>
      </c>
      <c r="F1557" t="s">
        <v>1613</v>
      </c>
      <c r="I1557" s="2"/>
      <c r="J1557" t="str">
        <f>VLOOKUP(A1557,UFMT_FORMAT!$A:$C,3,FALSE)</f>
        <v>NBC Network Format message 0220 Response IN</v>
      </c>
      <c r="K1557" s="2" t="s">
        <v>7</v>
      </c>
      <c r="L1557" t="str">
        <f t="shared" si="48"/>
        <v>Insert into UFMT_FIELD (FORMAT_ID, FIELD_NO, F_MAC, F_KEY, F_MANDATORY, DESCRIPTION) Values ('620', '103', '1', '0', '0', 'To Account Identification');</v>
      </c>
      <c r="M1557" t="str">
        <f t="shared" si="49"/>
        <v>Update UFMT_FIELD SET F_MAC = '1', F_KEY = '0', F_MANDATORY = '0', DESCRIPTION = 'To Account Identification' where FORMAT_ID = '620' AND FIELD_NO = '103';</v>
      </c>
    </row>
    <row r="1558" spans="1:13" x14ac:dyDescent="0.35">
      <c r="A1558" t="s">
        <v>1464</v>
      </c>
      <c r="B1558" t="s">
        <v>83</v>
      </c>
      <c r="C1558" t="s">
        <v>13</v>
      </c>
      <c r="D1558" t="s">
        <v>13</v>
      </c>
      <c r="E1558" t="s">
        <v>13</v>
      </c>
      <c r="F1558" t="s">
        <v>1520</v>
      </c>
      <c r="I1558" s="2"/>
      <c r="J1558" t="str">
        <f>VLOOKUP(A1558,UFMT_FORMAT!$A:$C,3,FALSE)</f>
        <v>NBC Network Format message 0220 Response IN</v>
      </c>
      <c r="K1558" s="2" t="s">
        <v>7</v>
      </c>
      <c r="L1558" t="str">
        <f t="shared" si="48"/>
        <v>Insert into UFMT_FIELD (FORMAT_ID, FIELD_NO, F_MAC, F_KEY, F_MANDATORY, DESCRIPTION) Values ('620', '121', '0', '0', '0', 'NBC Fee');</v>
      </c>
      <c r="M1558" t="str">
        <f t="shared" si="49"/>
        <v>Update UFMT_FIELD SET F_MAC = '0', F_KEY = '0', F_MANDATORY = '0', DESCRIPTION = 'NBC Fee' where FORMAT_ID = '620' AND FIELD_NO = '121';</v>
      </c>
    </row>
    <row r="1559" spans="1:13" x14ac:dyDescent="0.35">
      <c r="A1559" t="s">
        <v>1464</v>
      </c>
      <c r="B1559" t="s">
        <v>807</v>
      </c>
      <c r="C1559" t="s">
        <v>13</v>
      </c>
      <c r="D1559" t="s">
        <v>13</v>
      </c>
      <c r="E1559" t="s">
        <v>13</v>
      </c>
      <c r="F1559" t="s">
        <v>1518</v>
      </c>
      <c r="I1559" s="2"/>
      <c r="J1559" t="str">
        <f>VLOOKUP(A1559,UFMT_FORMAT!$A:$C,3,FALSE)</f>
        <v>NBC Network Format message 0220 Response IN</v>
      </c>
      <c r="K1559" s="2" t="s">
        <v>7</v>
      </c>
      <c r="L1559" t="str">
        <f t="shared" si="48"/>
        <v>Insert into UFMT_FIELD (FORMAT_ID, FIELD_NO, F_MAC, F_KEY, F_MANDATORY, DESCRIPTION) Values ('620', '122', '0', '0', '0', 'ACQ Fee');</v>
      </c>
      <c r="M1559" t="str">
        <f t="shared" si="49"/>
        <v>Update UFMT_FIELD SET F_MAC = '0', F_KEY = '0', F_MANDATORY = '0', DESCRIPTION = 'ACQ Fee' where FORMAT_ID = '620' AND FIELD_NO = '122';</v>
      </c>
    </row>
    <row r="1560" spans="1:13" x14ac:dyDescent="0.35">
      <c r="A1560" t="s">
        <v>1464</v>
      </c>
      <c r="B1560" t="s">
        <v>143</v>
      </c>
      <c r="C1560" t="s">
        <v>13</v>
      </c>
      <c r="D1560" t="s">
        <v>13</v>
      </c>
      <c r="E1560" t="s">
        <v>13</v>
      </c>
      <c r="F1560" t="s">
        <v>1519</v>
      </c>
      <c r="I1560" s="2"/>
      <c r="J1560" t="str">
        <f>VLOOKUP(A1560,UFMT_FORMAT!$A:$C,3,FALSE)</f>
        <v>NBC Network Format message 0220 Response IN</v>
      </c>
      <c r="K1560" s="2" t="s">
        <v>7</v>
      </c>
      <c r="L1560" t="str">
        <f t="shared" si="48"/>
        <v>Insert into UFMT_FIELD (FORMAT_ID, FIELD_NO, F_MAC, F_KEY, F_MANDATORY, DESCRIPTION) Values ('620', '123', '0', '0', '0', 'ISS Fee');</v>
      </c>
      <c r="M1560" t="str">
        <f t="shared" si="49"/>
        <v>Update UFMT_FIELD SET F_MAC = '0', F_KEY = '0', F_MANDATORY = '0', DESCRIPTION = 'ISS Fee' where FORMAT_ID = '620' AND FIELD_NO = '123';</v>
      </c>
    </row>
    <row r="1561" spans="1:13" x14ac:dyDescent="0.35">
      <c r="A1561" t="s">
        <v>1464</v>
      </c>
      <c r="B1561" t="s">
        <v>810</v>
      </c>
      <c r="C1561" t="s">
        <v>13</v>
      </c>
      <c r="D1561" t="s">
        <v>13</v>
      </c>
      <c r="E1561" t="s">
        <v>13</v>
      </c>
      <c r="F1561" t="s">
        <v>1521</v>
      </c>
      <c r="I1561" s="2"/>
      <c r="J1561" t="str">
        <f>VLOOKUP(A1561,UFMT_FORMAT!$A:$C,3,FALSE)</f>
        <v>NBC Network Format message 0220 Response IN</v>
      </c>
      <c r="K1561" s="2" t="s">
        <v>7</v>
      </c>
      <c r="L1561" t="str">
        <f t="shared" si="48"/>
        <v>Insert into UFMT_FIELD (FORMAT_ID, FIELD_NO, F_MAC, F_KEY, F_MANDATORY, DESCRIPTION) Values ('620', '124', '0', '0', '0', 'BNB Fee');</v>
      </c>
      <c r="M1561" t="str">
        <f t="shared" si="49"/>
        <v>Update UFMT_FIELD SET F_MAC = '0', F_KEY = '0', F_MANDATORY = '0', DESCRIPTION = 'BNB Fee' where FORMAT_ID = '620' AND FIELD_NO = '124';</v>
      </c>
    </row>
    <row r="1562" spans="1:13" x14ac:dyDescent="0.35">
      <c r="A1562" t="s">
        <v>1464</v>
      </c>
      <c r="B1562" t="s">
        <v>134</v>
      </c>
      <c r="C1562" t="s">
        <v>13</v>
      </c>
      <c r="D1562" t="s">
        <v>13</v>
      </c>
      <c r="E1562" t="s">
        <v>13</v>
      </c>
      <c r="F1562" t="s">
        <v>1614</v>
      </c>
      <c r="I1562" s="2"/>
      <c r="J1562" t="str">
        <f>VLOOKUP(A1562,UFMT_FORMAT!$A:$C,3,FALSE)</f>
        <v>NBC Network Format message 0220 Response IN</v>
      </c>
      <c r="K1562" s="2" t="s">
        <v>7</v>
      </c>
      <c r="L1562" t="str">
        <f t="shared" si="48"/>
        <v>Insert into UFMT_FIELD (FORMAT_ID, FIELD_NO, F_MAC, F_KEY, F_MANDATORY, DESCRIPTION) Values ('620', '128', '0', '0', '0', 'Message Authentication Code');</v>
      </c>
      <c r="M1562" t="str">
        <f t="shared" si="49"/>
        <v>Update UFMT_FIELD SET F_MAC = '0', F_KEY = '0', F_MANDATORY = '0', DESCRIPTION = 'Message Authentication Code' where FORMAT_ID = '620' AND FIELD_NO = '128';</v>
      </c>
    </row>
    <row r="1563" spans="1:13" x14ac:dyDescent="0.35">
      <c r="A1563" t="s">
        <v>585</v>
      </c>
      <c r="B1563" t="s">
        <v>15</v>
      </c>
      <c r="C1563" t="s">
        <v>12</v>
      </c>
      <c r="D1563" t="s">
        <v>12</v>
      </c>
      <c r="E1563" t="s">
        <v>12</v>
      </c>
      <c r="F1563" s="2" t="s">
        <v>1484</v>
      </c>
      <c r="I1563" s="2"/>
      <c r="J1563" t="str">
        <f>VLOOKUP(A1563,UFMT_FORMAT!$A:$C,3,FALSE)</f>
        <v>NBC Network Format message 0230 Response OUT</v>
      </c>
      <c r="K1563" s="2" t="s">
        <v>7</v>
      </c>
      <c r="L1563" t="str">
        <f t="shared" si="48"/>
        <v>Insert into UFMT_FIELD (FORMAT_ID, FIELD_NO, F_MAC, F_KEY, F_MANDATORY, DESCRIPTION) Values ('621', '2', '1', '1', '1', 'PAN');</v>
      </c>
      <c r="M1563" t="str">
        <f t="shared" si="49"/>
        <v>Update UFMT_FIELD SET F_MAC = '1', F_KEY = '1', F_MANDATORY = '1', DESCRIPTION = 'PAN' where FORMAT_ID = '621' AND FIELD_NO = '2';</v>
      </c>
    </row>
    <row r="1564" spans="1:13" x14ac:dyDescent="0.35">
      <c r="A1564" t="s">
        <v>585</v>
      </c>
      <c r="B1564" t="s">
        <v>17</v>
      </c>
      <c r="C1564" t="s">
        <v>12</v>
      </c>
      <c r="D1564" t="s">
        <v>13</v>
      </c>
      <c r="E1564" t="s">
        <v>12</v>
      </c>
      <c r="F1564" s="2" t="s">
        <v>1485</v>
      </c>
      <c r="G1564" s="2"/>
      <c r="I1564" s="2"/>
      <c r="J1564" t="str">
        <f>VLOOKUP(A1564,UFMT_FORMAT!$A:$C,3,FALSE)</f>
        <v>NBC Network Format message 0230 Response OUT</v>
      </c>
      <c r="K1564" s="2" t="s">
        <v>7</v>
      </c>
      <c r="L1564" t="str">
        <f t="shared" si="48"/>
        <v>Insert into UFMT_FIELD (FORMAT_ID, FIELD_NO, F_MAC, F_KEY, F_MANDATORY, DESCRIPTION) Values ('621', '3', '1', '0', '1', 'Processing Code');</v>
      </c>
      <c r="M1564" t="str">
        <f t="shared" si="49"/>
        <v>Update UFMT_FIELD SET F_MAC = '1', F_KEY = '0', F_MANDATORY = '1', DESCRIPTION = 'Processing Code' where FORMAT_ID = '621' AND FIELD_NO = '3';</v>
      </c>
    </row>
    <row r="1565" spans="1:13" x14ac:dyDescent="0.35">
      <c r="A1565" t="s">
        <v>585</v>
      </c>
      <c r="B1565" t="s">
        <v>20</v>
      </c>
      <c r="C1565" t="s">
        <v>12</v>
      </c>
      <c r="D1565" t="s">
        <v>13</v>
      </c>
      <c r="E1565" t="s">
        <v>12</v>
      </c>
      <c r="F1565" s="2" t="s">
        <v>1569</v>
      </c>
      <c r="G1565" s="2"/>
      <c r="I1565" s="2"/>
      <c r="J1565" t="str">
        <f>VLOOKUP(A1565,UFMT_FORMAT!$A:$C,3,FALSE)</f>
        <v>NBC Network Format message 0230 Response OUT</v>
      </c>
      <c r="K1565" s="2" t="s">
        <v>7</v>
      </c>
      <c r="L1565" t="str">
        <f t="shared" si="48"/>
        <v>Insert into UFMT_FIELD (FORMAT_ID, FIELD_NO, F_MAC, F_KEY, F_MANDATORY, DESCRIPTION) Values ('621', '4', '1', '0', '1', 'Amount, Transaction');</v>
      </c>
      <c r="M1565" t="str">
        <f t="shared" si="49"/>
        <v>Update UFMT_FIELD SET F_MAC = '1', F_KEY = '0', F_MANDATORY = '1', DESCRIPTION = 'Amount, Transaction' where FORMAT_ID = '621' AND FIELD_NO = '4';</v>
      </c>
    </row>
    <row r="1566" spans="1:13" x14ac:dyDescent="0.35">
      <c r="A1566" t="s">
        <v>585</v>
      </c>
      <c r="B1566" t="s">
        <v>23</v>
      </c>
      <c r="C1566" t="s">
        <v>13</v>
      </c>
      <c r="D1566" t="s">
        <v>13</v>
      </c>
      <c r="E1566" t="s">
        <v>13</v>
      </c>
      <c r="F1566" s="2" t="s">
        <v>1591</v>
      </c>
      <c r="G1566" s="2"/>
      <c r="I1566" s="2"/>
      <c r="J1566" t="str">
        <f>VLOOKUP(A1566,UFMT_FORMAT!$A:$C,3,FALSE)</f>
        <v>NBC Network Format message 0230 Response OUT</v>
      </c>
      <c r="K1566" s="2" t="s">
        <v>7</v>
      </c>
      <c r="L1566" t="str">
        <f t="shared" si="48"/>
        <v>Insert into UFMT_FIELD (FORMAT_ID, FIELD_NO, F_MAC, F_KEY, F_MANDATORY, DESCRIPTION) Values ('621', '5', '0', '0', '0', 'Amount, Settlement');</v>
      </c>
      <c r="M1566" t="str">
        <f t="shared" si="49"/>
        <v>Update UFMT_FIELD SET F_MAC = '0', F_KEY = '0', F_MANDATORY = '0', DESCRIPTION = 'Amount, Settlement' where FORMAT_ID = '621' AND FIELD_NO = '5';</v>
      </c>
    </row>
    <row r="1567" spans="1:13" x14ac:dyDescent="0.35">
      <c r="A1567" t="s">
        <v>585</v>
      </c>
      <c r="B1567" t="s">
        <v>26</v>
      </c>
      <c r="C1567" t="s">
        <v>13</v>
      </c>
      <c r="D1567" t="s">
        <v>13</v>
      </c>
      <c r="E1567" t="s">
        <v>13</v>
      </c>
      <c r="F1567" s="2" t="s">
        <v>1592</v>
      </c>
      <c r="G1567" s="2"/>
      <c r="I1567" s="2"/>
      <c r="J1567" t="str">
        <f>VLOOKUP(A1567,UFMT_FORMAT!$A:$C,3,FALSE)</f>
        <v>NBC Network Format message 0230 Response OUT</v>
      </c>
      <c r="K1567" s="2" t="s">
        <v>7</v>
      </c>
      <c r="L1567" t="str">
        <f t="shared" si="48"/>
        <v>Insert into UFMT_FIELD (FORMAT_ID, FIELD_NO, F_MAC, F_KEY, F_MANDATORY, DESCRIPTION) Values ('621', '6', '0', '0', '0', 'Amount, Cardholder billing');</v>
      </c>
      <c r="M1567" t="str">
        <f t="shared" si="49"/>
        <v>Update UFMT_FIELD SET F_MAC = '0', F_KEY = '0', F_MANDATORY = '0', DESCRIPTION = 'Amount, Cardholder billing' where FORMAT_ID = '621' AND FIELD_NO = '6';</v>
      </c>
    </row>
    <row r="1568" spans="1:13" x14ac:dyDescent="0.35">
      <c r="A1568" t="s">
        <v>585</v>
      </c>
      <c r="B1568" t="s">
        <v>29</v>
      </c>
      <c r="C1568" t="s">
        <v>12</v>
      </c>
      <c r="D1568" t="s">
        <v>13</v>
      </c>
      <c r="E1568" t="s">
        <v>12</v>
      </c>
      <c r="F1568" s="2" t="s">
        <v>1584</v>
      </c>
      <c r="G1568" s="2"/>
      <c r="I1568" s="2"/>
      <c r="J1568" t="str">
        <f>VLOOKUP(A1568,UFMT_FORMAT!$A:$C,3,FALSE)</f>
        <v>NBC Network Format message 0230 Response OUT</v>
      </c>
      <c r="K1568" s="2" t="s">
        <v>7</v>
      </c>
      <c r="L1568" t="str">
        <f t="shared" si="48"/>
        <v>Insert into UFMT_FIELD (FORMAT_ID, FIELD_NO, F_MAC, F_KEY, F_MANDATORY, DESCRIPTION) Values ('621', '7', '1', '0', '1', 'Transmission Date and Time');</v>
      </c>
      <c r="M1568" t="str">
        <f t="shared" si="49"/>
        <v>Update UFMT_FIELD SET F_MAC = '1', F_KEY = '0', F_MANDATORY = '1', DESCRIPTION = 'Transmission Date and Time' where FORMAT_ID = '621' AND FIELD_NO = '7';</v>
      </c>
    </row>
    <row r="1569" spans="1:13" x14ac:dyDescent="0.35">
      <c r="A1569" t="s">
        <v>585</v>
      </c>
      <c r="B1569" t="s">
        <v>32</v>
      </c>
      <c r="C1569" t="s">
        <v>13</v>
      </c>
      <c r="D1569" t="s">
        <v>13</v>
      </c>
      <c r="E1569" t="s">
        <v>13</v>
      </c>
      <c r="F1569" s="2" t="s">
        <v>1593</v>
      </c>
      <c r="G1569" s="2"/>
      <c r="I1569" s="2"/>
      <c r="J1569" t="str">
        <f>VLOOKUP(A1569,UFMT_FORMAT!$A:$C,3,FALSE)</f>
        <v>NBC Network Format message 0230 Response OUT</v>
      </c>
      <c r="K1569" s="2" t="s">
        <v>7</v>
      </c>
      <c r="L1569" t="str">
        <f t="shared" si="48"/>
        <v>Insert into UFMT_FIELD (FORMAT_ID, FIELD_NO, F_MAC, F_KEY, F_MANDATORY, DESCRIPTION) Values ('621', '8', '0', '0', '0', 'Card holder billing fee');</v>
      </c>
      <c r="M1569" t="str">
        <f t="shared" si="49"/>
        <v>Update UFMT_FIELD SET F_MAC = '0', F_KEY = '0', F_MANDATORY = '0', DESCRIPTION = 'Card holder billing fee' where FORMAT_ID = '621' AND FIELD_NO = '8';</v>
      </c>
    </row>
    <row r="1570" spans="1:13" x14ac:dyDescent="0.35">
      <c r="A1570" t="s">
        <v>585</v>
      </c>
      <c r="B1570" t="s">
        <v>35</v>
      </c>
      <c r="C1570" t="s">
        <v>13</v>
      </c>
      <c r="D1570" t="s">
        <v>13</v>
      </c>
      <c r="E1570" t="s">
        <v>13</v>
      </c>
      <c r="F1570" s="2" t="s">
        <v>1594</v>
      </c>
      <c r="G1570" s="2"/>
      <c r="I1570" s="2"/>
      <c r="J1570" t="str">
        <f>VLOOKUP(A1570,UFMT_FORMAT!$A:$C,3,FALSE)</f>
        <v>NBC Network Format message 0230 Response OUT</v>
      </c>
      <c r="K1570" s="2" t="s">
        <v>7</v>
      </c>
      <c r="L1570" t="str">
        <f t="shared" si="48"/>
        <v>Insert into UFMT_FIELD (FORMAT_ID, FIELD_NO, F_MAC, F_KEY, F_MANDATORY, DESCRIPTION) Values ('621', '9', '0', '0', '0', 'Settlement conversion rate');</v>
      </c>
      <c r="M1570" t="str">
        <f t="shared" si="49"/>
        <v>Update UFMT_FIELD SET F_MAC = '0', F_KEY = '0', F_MANDATORY = '0', DESCRIPTION = 'Settlement conversion rate' where FORMAT_ID = '621' AND FIELD_NO = '9';</v>
      </c>
    </row>
    <row r="1571" spans="1:13" x14ac:dyDescent="0.35">
      <c r="A1571" t="s">
        <v>585</v>
      </c>
      <c r="B1571" t="s">
        <v>37</v>
      </c>
      <c r="C1571" t="s">
        <v>13</v>
      </c>
      <c r="D1571" t="s">
        <v>13</v>
      </c>
      <c r="E1571" t="s">
        <v>13</v>
      </c>
      <c r="F1571" s="2" t="s">
        <v>1595</v>
      </c>
      <c r="G1571" s="2"/>
      <c r="I1571" s="2"/>
      <c r="J1571" t="str">
        <f>VLOOKUP(A1571,UFMT_FORMAT!$A:$C,3,FALSE)</f>
        <v>NBC Network Format message 0230 Response OUT</v>
      </c>
      <c r="K1571" s="2" t="s">
        <v>7</v>
      </c>
      <c r="L1571" t="str">
        <f t="shared" si="48"/>
        <v>Insert into UFMT_FIELD (FORMAT_ID, FIELD_NO, F_MAC, F_KEY, F_MANDATORY, DESCRIPTION) Values ('621', '10', '0', '0', '0', 'Cardholder conversion rate');</v>
      </c>
      <c r="M1571" t="str">
        <f t="shared" si="49"/>
        <v>Update UFMT_FIELD SET F_MAC = '0', F_KEY = '0', F_MANDATORY = '0', DESCRIPTION = 'Cardholder conversion rate' where FORMAT_ID = '621' AND FIELD_NO = '10';</v>
      </c>
    </row>
    <row r="1572" spans="1:13" x14ac:dyDescent="0.35">
      <c r="A1572" t="s">
        <v>585</v>
      </c>
      <c r="B1572" t="s">
        <v>40</v>
      </c>
      <c r="C1572" t="s">
        <v>12</v>
      </c>
      <c r="D1572" t="s">
        <v>13</v>
      </c>
      <c r="E1572" t="s">
        <v>12</v>
      </c>
      <c r="F1572" s="2" t="s">
        <v>1489</v>
      </c>
      <c r="G1572" s="2"/>
      <c r="I1572" s="2"/>
      <c r="J1572" t="str">
        <f>VLOOKUP(A1572,UFMT_FORMAT!$A:$C,3,FALSE)</f>
        <v>NBC Network Format message 0230 Response OUT</v>
      </c>
      <c r="K1572" s="2" t="s">
        <v>7</v>
      </c>
      <c r="L1572" t="str">
        <f t="shared" si="48"/>
        <v>Insert into UFMT_FIELD (FORMAT_ID, FIELD_NO, F_MAC, F_KEY, F_MANDATORY, DESCRIPTION) Values ('621', '11', '1', '0', '1', 'System Trace Audit Number');</v>
      </c>
      <c r="M1572" t="str">
        <f t="shared" si="49"/>
        <v>Update UFMT_FIELD SET F_MAC = '1', F_KEY = '0', F_MANDATORY = '1', DESCRIPTION = 'System Trace Audit Number' where FORMAT_ID = '621' AND FIELD_NO = '11';</v>
      </c>
    </row>
    <row r="1573" spans="1:13" x14ac:dyDescent="0.35">
      <c r="A1573" t="s">
        <v>585</v>
      </c>
      <c r="B1573" t="s">
        <v>42</v>
      </c>
      <c r="C1573" t="s">
        <v>13</v>
      </c>
      <c r="D1573" t="s">
        <v>12</v>
      </c>
      <c r="E1573" t="s">
        <v>12</v>
      </c>
      <c r="F1573" s="2" t="s">
        <v>1586</v>
      </c>
      <c r="G1573" s="2"/>
      <c r="I1573" s="2"/>
      <c r="J1573" t="str">
        <f>VLOOKUP(A1573,UFMT_FORMAT!$A:$C,3,FALSE)</f>
        <v>NBC Network Format message 0230 Response OUT</v>
      </c>
      <c r="K1573" s="2" t="s">
        <v>7</v>
      </c>
      <c r="L1573" t="str">
        <f t="shared" si="48"/>
        <v>Insert into UFMT_FIELD (FORMAT_ID, FIELD_NO, F_MAC, F_KEY, F_MANDATORY, DESCRIPTION) Values ('621', '12', '0', '1', '1', 'Time, local transaction');</v>
      </c>
      <c r="M1573" t="str">
        <f t="shared" si="49"/>
        <v>Update UFMT_FIELD SET F_MAC = '0', F_KEY = '1', F_MANDATORY = '1', DESCRIPTION = 'Time, local transaction' where FORMAT_ID = '621' AND FIELD_NO = '12';</v>
      </c>
    </row>
    <row r="1574" spans="1:13" x14ac:dyDescent="0.35">
      <c r="A1574" t="s">
        <v>585</v>
      </c>
      <c r="B1574" t="s">
        <v>44</v>
      </c>
      <c r="C1574" t="s">
        <v>13</v>
      </c>
      <c r="D1574" t="s">
        <v>12</v>
      </c>
      <c r="E1574" t="s">
        <v>12</v>
      </c>
      <c r="F1574" s="2" t="s">
        <v>1596</v>
      </c>
      <c r="G1574" s="2"/>
      <c r="I1574" s="2"/>
      <c r="J1574" t="str">
        <f>VLOOKUP(A1574,UFMT_FORMAT!$A:$C,3,FALSE)</f>
        <v>NBC Network Format message 0230 Response OUT</v>
      </c>
      <c r="K1574" s="2" t="s">
        <v>7</v>
      </c>
      <c r="L1574" t="str">
        <f t="shared" si="48"/>
        <v>Insert into UFMT_FIELD (FORMAT_ID, FIELD_NO, F_MAC, F_KEY, F_MANDATORY, DESCRIPTION) Values ('621', '13', '0', '1', '1', 'Date, local transaction');</v>
      </c>
      <c r="M1574" t="str">
        <f t="shared" si="49"/>
        <v>Update UFMT_FIELD SET F_MAC = '0', F_KEY = '1', F_MANDATORY = '1', DESCRIPTION = 'Date, local transaction' where FORMAT_ID = '621' AND FIELD_NO = '13';</v>
      </c>
    </row>
    <row r="1575" spans="1:13" x14ac:dyDescent="0.35">
      <c r="A1575" t="s">
        <v>585</v>
      </c>
      <c r="B1575" t="s">
        <v>50</v>
      </c>
      <c r="C1575" t="s">
        <v>13</v>
      </c>
      <c r="D1575" t="s">
        <v>13</v>
      </c>
      <c r="E1575" t="s">
        <v>12</v>
      </c>
      <c r="F1575" s="2" t="s">
        <v>1597</v>
      </c>
      <c r="G1575" s="2"/>
      <c r="I1575" s="2"/>
      <c r="J1575" t="str">
        <f>VLOOKUP(A1575,UFMT_FORMAT!$A:$C,3,FALSE)</f>
        <v>NBC Network Format message 0230 Response OUT</v>
      </c>
      <c r="K1575" s="2" t="s">
        <v>7</v>
      </c>
      <c r="L1575" t="str">
        <f t="shared" si="48"/>
        <v>Insert into UFMT_FIELD (FORMAT_ID, FIELD_NO, F_MAC, F_KEY, F_MANDATORY, DESCRIPTION) Values ('621', '15', '0', '0', '1', 'Date, settlement');</v>
      </c>
      <c r="M1575" t="str">
        <f t="shared" si="49"/>
        <v>Update UFMT_FIELD SET F_MAC = '0', F_KEY = '0', F_MANDATORY = '1', DESCRIPTION = 'Date, settlement' where FORMAT_ID = '621' AND FIELD_NO = '15';</v>
      </c>
    </row>
    <row r="1576" spans="1:13" x14ac:dyDescent="0.35">
      <c r="A1576" t="s">
        <v>585</v>
      </c>
      <c r="B1576" t="s">
        <v>59</v>
      </c>
      <c r="C1576" t="s">
        <v>13</v>
      </c>
      <c r="D1576" t="s">
        <v>13</v>
      </c>
      <c r="E1576" t="s">
        <v>12</v>
      </c>
      <c r="F1576" s="2" t="s">
        <v>1573</v>
      </c>
      <c r="G1576" s="2"/>
      <c r="I1576" s="2"/>
      <c r="J1576" t="str">
        <f>VLOOKUP(A1576,UFMT_FORMAT!$A:$C,3,FALSE)</f>
        <v>NBC Network Format message 0230 Response OUT</v>
      </c>
      <c r="K1576" s="2" t="s">
        <v>7</v>
      </c>
      <c r="L1576" t="str">
        <f t="shared" si="48"/>
        <v>Insert into UFMT_FIELD (FORMAT_ID, FIELD_NO, F_MAC, F_KEY, F_MANDATORY, DESCRIPTION) Values ('621', '18', '0', '0', '1', 'Merchant type');</v>
      </c>
      <c r="M1576" t="str">
        <f t="shared" si="49"/>
        <v>Update UFMT_FIELD SET F_MAC = '0', F_KEY = '0', F_MANDATORY = '1', DESCRIPTION = 'Merchant type' where FORMAT_ID = '621' AND FIELD_NO = '18';</v>
      </c>
    </row>
    <row r="1577" spans="1:13" x14ac:dyDescent="0.35">
      <c r="A1577" t="s">
        <v>585</v>
      </c>
      <c r="B1577" t="s">
        <v>88</v>
      </c>
      <c r="C1577" t="s">
        <v>13</v>
      </c>
      <c r="D1577" t="s">
        <v>13</v>
      </c>
      <c r="E1577" t="s">
        <v>13</v>
      </c>
      <c r="F1577" s="2" t="s">
        <v>1600</v>
      </c>
      <c r="G1577" s="2"/>
      <c r="I1577" s="2"/>
      <c r="J1577" t="str">
        <f>VLOOKUP(A1577,UFMT_FORMAT!$A:$C,3,FALSE)</f>
        <v>NBC Network Format message 0230 Response OUT</v>
      </c>
      <c r="K1577" s="2" t="s">
        <v>7</v>
      </c>
      <c r="L1577" t="str">
        <f t="shared" si="48"/>
        <v>Insert into UFMT_FIELD (FORMAT_ID, FIELD_NO, F_MAC, F_KEY, F_MANDATORY, DESCRIPTION) Values ('621', '28', '0', '0', '0', 'Amount, transaction fee');</v>
      </c>
      <c r="M1577" t="str">
        <f t="shared" si="49"/>
        <v>Update UFMT_FIELD SET F_MAC = '0', F_KEY = '0', F_MANDATORY = '0', DESCRIPTION = 'Amount, transaction fee' where FORMAT_ID = '621' AND FIELD_NO = '28';</v>
      </c>
    </row>
    <row r="1578" spans="1:13" x14ac:dyDescent="0.35">
      <c r="A1578" t="s">
        <v>585</v>
      </c>
      <c r="B1578" t="s">
        <v>90</v>
      </c>
      <c r="C1578" t="s">
        <v>13</v>
      </c>
      <c r="D1578" t="s">
        <v>13</v>
      </c>
      <c r="E1578" t="s">
        <v>13</v>
      </c>
      <c r="F1578" s="2" t="s">
        <v>1601</v>
      </c>
      <c r="G1578" s="2"/>
      <c r="I1578" s="2"/>
      <c r="J1578" t="str">
        <f>VLOOKUP(A1578,UFMT_FORMAT!$A:$C,3,FALSE)</f>
        <v>NBC Network Format message 0230 Response OUT</v>
      </c>
      <c r="K1578" s="2" t="s">
        <v>7</v>
      </c>
      <c r="L1578" t="str">
        <f t="shared" si="48"/>
        <v>Insert into UFMT_FIELD (FORMAT_ID, FIELD_NO, F_MAC, F_KEY, F_MANDATORY, DESCRIPTION) Values ('621', '29', '0', '0', '0', 'Amount, settlement fee');</v>
      </c>
      <c r="M1578" t="str">
        <f t="shared" si="49"/>
        <v>Update UFMT_FIELD SET F_MAC = '0', F_KEY = '0', F_MANDATORY = '0', DESCRIPTION = 'Amount, settlement fee' where FORMAT_ID = '621' AND FIELD_NO = '29';</v>
      </c>
    </row>
    <row r="1579" spans="1:13" x14ac:dyDescent="0.35">
      <c r="A1579" t="s">
        <v>585</v>
      </c>
      <c r="B1579" t="s">
        <v>98</v>
      </c>
      <c r="C1579" t="s">
        <v>12</v>
      </c>
      <c r="D1579" t="s">
        <v>12</v>
      </c>
      <c r="E1579" t="s">
        <v>12</v>
      </c>
      <c r="F1579" s="2" t="s">
        <v>1492</v>
      </c>
      <c r="G1579" s="2"/>
      <c r="I1579" s="2"/>
      <c r="J1579" t="str">
        <f>VLOOKUP(A1579,UFMT_FORMAT!$A:$C,3,FALSE)</f>
        <v>NBC Network Format message 0230 Response OUT</v>
      </c>
      <c r="K1579" s="2" t="s">
        <v>7</v>
      </c>
      <c r="L1579" t="str">
        <f t="shared" si="48"/>
        <v>Insert into UFMT_FIELD (FORMAT_ID, FIELD_NO, F_MAC, F_KEY, F_MANDATORY, DESCRIPTION) Values ('621', '32', '1', '1', '1', 'Acquirer institution ID');</v>
      </c>
      <c r="M1579" t="str">
        <f t="shared" si="49"/>
        <v>Update UFMT_FIELD SET F_MAC = '1', F_KEY = '1', F_MANDATORY = '1', DESCRIPTION = 'Acquirer institution ID' where FORMAT_ID = '621' AND FIELD_NO = '32';</v>
      </c>
    </row>
    <row r="1580" spans="1:13" x14ac:dyDescent="0.35">
      <c r="A1580" t="s">
        <v>585</v>
      </c>
      <c r="B1580" t="s">
        <v>99</v>
      </c>
      <c r="C1580" t="s">
        <v>13</v>
      </c>
      <c r="D1580" t="s">
        <v>13</v>
      </c>
      <c r="E1580" t="s">
        <v>13</v>
      </c>
      <c r="F1580" s="2" t="s">
        <v>1576</v>
      </c>
      <c r="G1580" s="2"/>
      <c r="I1580" s="2"/>
      <c r="J1580" t="str">
        <f>VLOOKUP(A1580,UFMT_FORMAT!$A:$C,3,FALSE)</f>
        <v>NBC Network Format message 0230 Response OUT</v>
      </c>
      <c r="K1580" s="2" t="s">
        <v>7</v>
      </c>
      <c r="L1580" t="str">
        <f t="shared" si="48"/>
        <v>Insert into UFMT_FIELD (FORMAT_ID, FIELD_NO, F_MAC, F_KEY, F_MANDATORY, DESCRIPTION) Values ('621', '37', '0', '0', '0', 'Retrieval reference number');</v>
      </c>
      <c r="M1580" t="str">
        <f t="shared" si="49"/>
        <v>Update UFMT_FIELD SET F_MAC = '0', F_KEY = '0', F_MANDATORY = '0', DESCRIPTION = 'Retrieval reference number' where FORMAT_ID = '621' AND FIELD_NO = '37';</v>
      </c>
    </row>
    <row r="1581" spans="1:13" x14ac:dyDescent="0.35">
      <c r="A1581" t="s">
        <v>585</v>
      </c>
      <c r="B1581" t="s">
        <v>113</v>
      </c>
      <c r="C1581" t="s">
        <v>12</v>
      </c>
      <c r="D1581" t="s">
        <v>13</v>
      </c>
      <c r="E1581" t="s">
        <v>13</v>
      </c>
      <c r="F1581" s="2" t="s">
        <v>1496</v>
      </c>
      <c r="G1581" s="2"/>
      <c r="I1581" s="2"/>
      <c r="J1581" t="str">
        <f>VLOOKUP(A1581,UFMT_FORMAT!$A:$C,3,FALSE)</f>
        <v>NBC Network Format message 0230 Response OUT</v>
      </c>
      <c r="K1581" s="2" t="s">
        <v>7</v>
      </c>
      <c r="L1581" t="str">
        <f t="shared" si="48"/>
        <v>Insert into UFMT_FIELD (FORMAT_ID, FIELD_NO, F_MAC, F_KEY, F_MANDATORY, DESCRIPTION) Values ('621', '38', '1', '0', '0', 'Authorization Identification Response');</v>
      </c>
      <c r="M1581" t="str">
        <f t="shared" si="49"/>
        <v>Update UFMT_FIELD SET F_MAC = '1', F_KEY = '0', F_MANDATORY = '0', DESCRIPTION = 'Authorization Identification Response' where FORMAT_ID = '621' AND FIELD_NO = '38';</v>
      </c>
    </row>
    <row r="1582" spans="1:13" x14ac:dyDescent="0.35">
      <c r="A1582" t="s">
        <v>585</v>
      </c>
      <c r="B1582" t="s">
        <v>102</v>
      </c>
      <c r="C1582" t="s">
        <v>12</v>
      </c>
      <c r="D1582" t="s">
        <v>13</v>
      </c>
      <c r="E1582" t="s">
        <v>12</v>
      </c>
      <c r="F1582" s="2" t="s">
        <v>1554</v>
      </c>
      <c r="G1582" s="2"/>
      <c r="I1582" s="2"/>
      <c r="J1582" t="str">
        <f>VLOOKUP(A1582,UFMT_FORMAT!$A:$C,3,FALSE)</f>
        <v>NBC Network Format message 0230 Response OUT</v>
      </c>
      <c r="K1582" s="2" t="s">
        <v>7</v>
      </c>
      <c r="L1582" t="str">
        <f t="shared" si="48"/>
        <v>Insert into UFMT_FIELD (FORMAT_ID, FIELD_NO, F_MAC, F_KEY, F_MANDATORY, DESCRIPTION) Values ('621', '39', '1', '0', '1', 'Response Code');</v>
      </c>
      <c r="M1582" t="str">
        <f t="shared" si="49"/>
        <v>Update UFMT_FIELD SET F_MAC = '1', F_KEY = '0', F_MANDATORY = '1', DESCRIPTION = 'Response Code' where FORMAT_ID = '621' AND FIELD_NO = '39';</v>
      </c>
    </row>
    <row r="1583" spans="1:13" x14ac:dyDescent="0.35">
      <c r="A1583" t="s">
        <v>585</v>
      </c>
      <c r="B1583" t="s">
        <v>119</v>
      </c>
      <c r="C1583" t="s">
        <v>12</v>
      </c>
      <c r="D1583" t="s">
        <v>13</v>
      </c>
      <c r="E1583" t="s">
        <v>12</v>
      </c>
      <c r="F1583" s="2" t="s">
        <v>1602</v>
      </c>
      <c r="G1583" s="2"/>
      <c r="I1583" s="2"/>
      <c r="J1583" t="str">
        <f>VLOOKUP(A1583,UFMT_FORMAT!$A:$C,3,FALSE)</f>
        <v>NBC Network Format message 0230 Response OUT</v>
      </c>
      <c r="K1583" s="2" t="s">
        <v>7</v>
      </c>
      <c r="L1583" t="str">
        <f t="shared" si="48"/>
        <v>Insert into UFMT_FIELD (FORMAT_ID, FIELD_NO, F_MAC, F_KEY, F_MANDATORY, DESCRIPTION) Values ('621', '41', '1', '0', '1', 'Card accepter terminal');</v>
      </c>
      <c r="M1583" t="str">
        <f t="shared" si="49"/>
        <v>Update UFMT_FIELD SET F_MAC = '1', F_KEY = '0', F_MANDATORY = '1', DESCRIPTION = 'Card accepter terminal' where FORMAT_ID = '621' AND FIELD_NO = '41';</v>
      </c>
    </row>
    <row r="1584" spans="1:13" x14ac:dyDescent="0.35">
      <c r="A1584" t="s">
        <v>585</v>
      </c>
      <c r="B1584" t="s">
        <v>136</v>
      </c>
      <c r="C1584" t="s">
        <v>12</v>
      </c>
      <c r="D1584" t="s">
        <v>13</v>
      </c>
      <c r="E1584" t="s">
        <v>13</v>
      </c>
      <c r="F1584" s="2" t="s">
        <v>1590</v>
      </c>
      <c r="G1584" s="2"/>
      <c r="I1584" s="2"/>
      <c r="J1584" t="str">
        <f>VLOOKUP(A1584,UFMT_FORMAT!$A:$C,3,FALSE)</f>
        <v>NBC Network Format message 0230 Response OUT</v>
      </c>
      <c r="K1584" s="2" t="s">
        <v>7</v>
      </c>
      <c r="L1584" t="str">
        <f t="shared" si="48"/>
        <v>Insert into UFMT_FIELD (FORMAT_ID, FIELD_NO, F_MAC, F_KEY, F_MANDATORY, DESCRIPTION) Values ('621', '48', '1', '0', '0', 'Additional Data, Private');</v>
      </c>
      <c r="M1584" t="str">
        <f t="shared" si="49"/>
        <v>Update UFMT_FIELD SET F_MAC = '1', F_KEY = '0', F_MANDATORY = '0', DESCRIPTION = 'Additional Data, Private' where FORMAT_ID = '621' AND FIELD_NO = '48';</v>
      </c>
    </row>
    <row r="1585" spans="1:13" x14ac:dyDescent="0.35">
      <c r="A1585" t="s">
        <v>585</v>
      </c>
      <c r="B1585" t="s">
        <v>138</v>
      </c>
      <c r="C1585" t="s">
        <v>13</v>
      </c>
      <c r="D1585" t="s">
        <v>13</v>
      </c>
      <c r="E1585" t="s">
        <v>12</v>
      </c>
      <c r="F1585" s="2" t="s">
        <v>1605</v>
      </c>
      <c r="G1585" s="2"/>
      <c r="I1585" s="2"/>
      <c r="J1585" t="str">
        <f>VLOOKUP(A1585,UFMT_FORMAT!$A:$C,3,FALSE)</f>
        <v>NBC Network Format message 0230 Response OUT</v>
      </c>
      <c r="K1585" s="2" t="s">
        <v>7</v>
      </c>
      <c r="L1585" t="str">
        <f t="shared" si="48"/>
        <v>Insert into UFMT_FIELD (FORMAT_ID, FIELD_NO, F_MAC, F_KEY, F_MANDATORY, DESCRIPTION) Values ('621', '49', '0', '0', '1', 'Transaction Currency Code');</v>
      </c>
      <c r="M1585" t="str">
        <f t="shared" si="49"/>
        <v>Update UFMT_FIELD SET F_MAC = '0', F_KEY = '0', F_MANDATORY = '1', DESCRIPTION = 'Transaction Currency Code' where FORMAT_ID = '621' AND FIELD_NO = '49';</v>
      </c>
    </row>
    <row r="1586" spans="1:13" x14ac:dyDescent="0.35">
      <c r="A1586" t="s">
        <v>585</v>
      </c>
      <c r="B1586" t="s">
        <v>80</v>
      </c>
      <c r="C1586" t="s">
        <v>13</v>
      </c>
      <c r="D1586" t="s">
        <v>13</v>
      </c>
      <c r="E1586" t="s">
        <v>13</v>
      </c>
      <c r="F1586" s="2" t="s">
        <v>1606</v>
      </c>
      <c r="G1586" s="2"/>
      <c r="I1586" s="2"/>
      <c r="J1586" t="str">
        <f>VLOOKUP(A1586,UFMT_FORMAT!$A:$C,3,FALSE)</f>
        <v>NBC Network Format message 0230 Response OUT</v>
      </c>
      <c r="K1586" s="2" t="s">
        <v>7</v>
      </c>
      <c r="L1586" t="str">
        <f t="shared" si="48"/>
        <v>Insert into UFMT_FIELD (FORMAT_ID, FIELD_NO, F_MAC, F_KEY, F_MANDATORY, DESCRIPTION) Values ('621', '50', '0', '0', '0', 'Settlement Currency Code');</v>
      </c>
      <c r="M1586" t="str">
        <f t="shared" si="49"/>
        <v>Update UFMT_FIELD SET F_MAC = '0', F_KEY = '0', F_MANDATORY = '0', DESCRIPTION = 'Settlement Currency Code' where FORMAT_ID = '621' AND FIELD_NO = '50';</v>
      </c>
    </row>
    <row r="1587" spans="1:13" x14ac:dyDescent="0.35">
      <c r="A1587" t="s">
        <v>585</v>
      </c>
      <c r="B1587" t="s">
        <v>142</v>
      </c>
      <c r="C1587" t="s">
        <v>13</v>
      </c>
      <c r="D1587" t="s">
        <v>13</v>
      </c>
      <c r="E1587" t="s">
        <v>13</v>
      </c>
      <c r="F1587" s="2" t="s">
        <v>1607</v>
      </c>
      <c r="G1587" s="2"/>
      <c r="I1587" s="2"/>
      <c r="J1587" t="str">
        <f>VLOOKUP(A1587,UFMT_FORMAT!$A:$C,3,FALSE)</f>
        <v>NBC Network Format message 0230 Response OUT</v>
      </c>
      <c r="K1587" s="2" t="s">
        <v>7</v>
      </c>
      <c r="L1587" t="str">
        <f t="shared" si="48"/>
        <v>Insert into UFMT_FIELD (FORMAT_ID, FIELD_NO, F_MAC, F_KEY, F_MANDATORY, DESCRIPTION) Values ('621', '51', '0', '0', '0', 'Cardholder billing Currency Code');</v>
      </c>
      <c r="M1587" t="str">
        <f t="shared" si="49"/>
        <v>Update UFMT_FIELD SET F_MAC = '0', F_KEY = '0', F_MANDATORY = '0', DESCRIPTION = 'Cardholder billing Currency Code' where FORMAT_ID = '621' AND FIELD_NO = '51';</v>
      </c>
    </row>
    <row r="1588" spans="1:13" x14ac:dyDescent="0.35">
      <c r="A1588" t="s">
        <v>585</v>
      </c>
      <c r="B1588" t="s">
        <v>109</v>
      </c>
      <c r="C1588" t="s">
        <v>13</v>
      </c>
      <c r="D1588" t="s">
        <v>13</v>
      </c>
      <c r="E1588" t="s">
        <v>12</v>
      </c>
      <c r="F1588" s="2" t="s">
        <v>1555</v>
      </c>
      <c r="G1588" s="2"/>
      <c r="I1588" s="2"/>
      <c r="J1588" t="str">
        <f>VLOOKUP(A1588,UFMT_FORMAT!$A:$C,3,FALSE)</f>
        <v>NBC Network Format message 0230 Response OUT</v>
      </c>
      <c r="K1588" s="2" t="s">
        <v>7</v>
      </c>
      <c r="L1588" t="str">
        <f t="shared" si="48"/>
        <v>Insert into UFMT_FIELD (FORMAT_ID, FIELD_NO, F_MAC, F_KEY, F_MANDATORY, DESCRIPTION) Values ('621', '54', '0', '0', '1', 'Additional Amounts');</v>
      </c>
      <c r="M1588" t="str">
        <f t="shared" si="49"/>
        <v>Update UFMT_FIELD SET F_MAC = '0', F_KEY = '0', F_MANDATORY = '1', DESCRIPTION = 'Additional Amounts' where FORMAT_ID = '621' AND FIELD_NO = '54';</v>
      </c>
    </row>
    <row r="1589" spans="1:13" x14ac:dyDescent="0.35">
      <c r="A1589" t="s">
        <v>585</v>
      </c>
      <c r="B1589" t="s">
        <v>111</v>
      </c>
      <c r="C1589" t="s">
        <v>13</v>
      </c>
      <c r="D1589" t="s">
        <v>13</v>
      </c>
      <c r="E1589" t="s">
        <v>13</v>
      </c>
      <c r="F1589" t="s">
        <v>1610</v>
      </c>
      <c r="G1589" s="2"/>
      <c r="I1589" s="2"/>
      <c r="J1589" t="str">
        <f>VLOOKUP(A1589,UFMT_FORMAT!$A:$C,3,FALSE)</f>
        <v>NBC Network Format message 0230 Response OUT</v>
      </c>
      <c r="K1589" s="2" t="s">
        <v>7</v>
      </c>
      <c r="L1589" t="str">
        <f t="shared" si="48"/>
        <v>Insert into UFMT_FIELD (FORMAT_ID, FIELD_NO, F_MAC, F_KEY, F_MANDATORY, DESCRIPTION) Values ('621', '55', '0', '0', '0', 'ICC data');</v>
      </c>
      <c r="M1589" t="str">
        <f t="shared" si="49"/>
        <v>Update UFMT_FIELD SET F_MAC = '0', F_KEY = '0', F_MANDATORY = '0', DESCRIPTION = 'ICC data' where FORMAT_ID = '621' AND FIELD_NO = '55';</v>
      </c>
    </row>
    <row r="1590" spans="1:13" x14ac:dyDescent="0.35">
      <c r="A1590" t="s">
        <v>585</v>
      </c>
      <c r="B1590" t="s">
        <v>774</v>
      </c>
      <c r="C1590" t="s">
        <v>13</v>
      </c>
      <c r="D1590" t="s">
        <v>13</v>
      </c>
      <c r="E1590" t="s">
        <v>13</v>
      </c>
      <c r="F1590" t="s">
        <v>1611</v>
      </c>
      <c r="G1590" s="2"/>
      <c r="I1590" s="2"/>
      <c r="J1590" t="str">
        <f>VLOOKUP(A1590,UFMT_FORMAT!$A:$C,3,FALSE)</f>
        <v>NBC Network Format message 0230 Response OUT</v>
      </c>
      <c r="K1590" s="2" t="s">
        <v>7</v>
      </c>
      <c r="L1590" t="str">
        <f t="shared" si="48"/>
        <v>Insert into UFMT_FIELD (FORMAT_ID, FIELD_NO, F_MAC, F_KEY, F_MANDATORY, DESCRIPTION) Values ('621', '100', '0', '0', '0', 'Receiving Institution ID Code');</v>
      </c>
      <c r="M1590" t="str">
        <f t="shared" si="49"/>
        <v>Update UFMT_FIELD SET F_MAC = '0', F_KEY = '0', F_MANDATORY = '0', DESCRIPTION = 'Receiving Institution ID Code' where FORMAT_ID = '621' AND FIELD_NO = '100';</v>
      </c>
    </row>
    <row r="1591" spans="1:13" x14ac:dyDescent="0.35">
      <c r="A1591" t="s">
        <v>585</v>
      </c>
      <c r="B1591" t="s">
        <v>270</v>
      </c>
      <c r="C1591" t="s">
        <v>12</v>
      </c>
      <c r="D1591" t="s">
        <v>13</v>
      </c>
      <c r="E1591" t="s">
        <v>12</v>
      </c>
      <c r="F1591" t="s">
        <v>1612</v>
      </c>
      <c r="G1591" s="2"/>
      <c r="I1591" s="2"/>
      <c r="J1591" t="str">
        <f>VLOOKUP(A1591,UFMT_FORMAT!$A:$C,3,FALSE)</f>
        <v>NBC Network Format message 0230 Response OUT</v>
      </c>
      <c r="K1591" s="2" t="s">
        <v>7</v>
      </c>
      <c r="L1591" t="str">
        <f t="shared" si="48"/>
        <v>Insert into UFMT_FIELD (FORMAT_ID, FIELD_NO, F_MAC, F_KEY, F_MANDATORY, DESCRIPTION) Values ('621', '102', '1', '0', '1', 'From Account Identifier');</v>
      </c>
      <c r="M1591" t="str">
        <f t="shared" si="49"/>
        <v>Update UFMT_FIELD SET F_MAC = '1', F_KEY = '0', F_MANDATORY = '1', DESCRIPTION = 'From Account Identifier' where FORMAT_ID = '621' AND FIELD_NO = '102';</v>
      </c>
    </row>
    <row r="1592" spans="1:13" x14ac:dyDescent="0.35">
      <c r="A1592" t="s">
        <v>585</v>
      </c>
      <c r="B1592" t="s">
        <v>778</v>
      </c>
      <c r="C1592" t="s">
        <v>12</v>
      </c>
      <c r="D1592" t="s">
        <v>13</v>
      </c>
      <c r="E1592" t="s">
        <v>13</v>
      </c>
      <c r="F1592" t="s">
        <v>1613</v>
      </c>
      <c r="G1592" s="2"/>
      <c r="I1592" s="2"/>
      <c r="J1592" t="str">
        <f>VLOOKUP(A1592,UFMT_FORMAT!$A:$C,3,FALSE)</f>
        <v>NBC Network Format message 0230 Response OUT</v>
      </c>
      <c r="K1592" s="2" t="s">
        <v>7</v>
      </c>
      <c r="L1592" t="str">
        <f t="shared" si="48"/>
        <v>Insert into UFMT_FIELD (FORMAT_ID, FIELD_NO, F_MAC, F_KEY, F_MANDATORY, DESCRIPTION) Values ('621', '103', '1', '0', '0', 'To Account Identification');</v>
      </c>
      <c r="M1592" t="str">
        <f t="shared" si="49"/>
        <v>Update UFMT_FIELD SET F_MAC = '1', F_KEY = '0', F_MANDATORY = '0', DESCRIPTION = 'To Account Identification' where FORMAT_ID = '621' AND FIELD_NO = '103';</v>
      </c>
    </row>
    <row r="1593" spans="1:13" x14ac:dyDescent="0.35">
      <c r="A1593" t="s">
        <v>585</v>
      </c>
      <c r="B1593" t="s">
        <v>83</v>
      </c>
      <c r="C1593" t="s">
        <v>13</v>
      </c>
      <c r="D1593" t="s">
        <v>13</v>
      </c>
      <c r="E1593" t="s">
        <v>13</v>
      </c>
      <c r="F1593" t="s">
        <v>1520</v>
      </c>
      <c r="I1593" s="2"/>
      <c r="J1593" t="str">
        <f>VLOOKUP(A1593,UFMT_FORMAT!$A:$C,3,FALSE)</f>
        <v>NBC Network Format message 0230 Response OUT</v>
      </c>
      <c r="K1593" s="2" t="s">
        <v>7</v>
      </c>
      <c r="L1593" t="str">
        <f t="shared" si="48"/>
        <v>Insert into UFMT_FIELD (FORMAT_ID, FIELD_NO, F_MAC, F_KEY, F_MANDATORY, DESCRIPTION) Values ('621', '121', '0', '0', '0', 'NBC Fee');</v>
      </c>
      <c r="M1593" t="str">
        <f t="shared" si="49"/>
        <v>Update UFMT_FIELD SET F_MAC = '0', F_KEY = '0', F_MANDATORY = '0', DESCRIPTION = 'NBC Fee' where FORMAT_ID = '621' AND FIELD_NO = '121';</v>
      </c>
    </row>
    <row r="1594" spans="1:13" x14ac:dyDescent="0.35">
      <c r="A1594" t="s">
        <v>585</v>
      </c>
      <c r="B1594" t="s">
        <v>807</v>
      </c>
      <c r="C1594" t="s">
        <v>13</v>
      </c>
      <c r="D1594" t="s">
        <v>13</v>
      </c>
      <c r="E1594" t="s">
        <v>13</v>
      </c>
      <c r="F1594" t="s">
        <v>1518</v>
      </c>
      <c r="I1594" s="2"/>
      <c r="J1594" t="str">
        <f>VLOOKUP(A1594,UFMT_FORMAT!$A:$C,3,FALSE)</f>
        <v>NBC Network Format message 0230 Response OUT</v>
      </c>
      <c r="K1594" s="2" t="s">
        <v>7</v>
      </c>
      <c r="L1594" t="str">
        <f t="shared" si="48"/>
        <v>Insert into UFMT_FIELD (FORMAT_ID, FIELD_NO, F_MAC, F_KEY, F_MANDATORY, DESCRIPTION) Values ('621', '122', '0', '0', '0', 'ACQ Fee');</v>
      </c>
      <c r="M1594" t="str">
        <f t="shared" si="49"/>
        <v>Update UFMT_FIELD SET F_MAC = '0', F_KEY = '0', F_MANDATORY = '0', DESCRIPTION = 'ACQ Fee' where FORMAT_ID = '621' AND FIELD_NO = '122';</v>
      </c>
    </row>
    <row r="1595" spans="1:13" x14ac:dyDescent="0.35">
      <c r="A1595" t="s">
        <v>585</v>
      </c>
      <c r="B1595" t="s">
        <v>143</v>
      </c>
      <c r="C1595" t="s">
        <v>13</v>
      </c>
      <c r="D1595" t="s">
        <v>13</v>
      </c>
      <c r="E1595" t="s">
        <v>13</v>
      </c>
      <c r="F1595" t="s">
        <v>1519</v>
      </c>
      <c r="I1595" s="2"/>
      <c r="J1595" t="str">
        <f>VLOOKUP(A1595,UFMT_FORMAT!$A:$C,3,FALSE)</f>
        <v>NBC Network Format message 0230 Response OUT</v>
      </c>
      <c r="K1595" s="2" t="s">
        <v>7</v>
      </c>
      <c r="L1595" t="str">
        <f t="shared" si="48"/>
        <v>Insert into UFMT_FIELD (FORMAT_ID, FIELD_NO, F_MAC, F_KEY, F_MANDATORY, DESCRIPTION) Values ('621', '123', '0', '0', '0', 'ISS Fee');</v>
      </c>
      <c r="M1595" t="str">
        <f t="shared" si="49"/>
        <v>Update UFMT_FIELD SET F_MAC = '0', F_KEY = '0', F_MANDATORY = '0', DESCRIPTION = 'ISS Fee' where FORMAT_ID = '621' AND FIELD_NO = '123';</v>
      </c>
    </row>
    <row r="1596" spans="1:13" x14ac:dyDescent="0.35">
      <c r="A1596" t="s">
        <v>585</v>
      </c>
      <c r="B1596" t="s">
        <v>810</v>
      </c>
      <c r="C1596" t="s">
        <v>13</v>
      </c>
      <c r="D1596" t="s">
        <v>13</v>
      </c>
      <c r="E1596" t="s">
        <v>13</v>
      </c>
      <c r="F1596" t="s">
        <v>1521</v>
      </c>
      <c r="I1596" s="2"/>
      <c r="J1596" t="str">
        <f>VLOOKUP(A1596,UFMT_FORMAT!$A:$C,3,FALSE)</f>
        <v>NBC Network Format message 0230 Response OUT</v>
      </c>
      <c r="K1596" s="2" t="s">
        <v>7</v>
      </c>
      <c r="L1596" t="str">
        <f t="shared" si="48"/>
        <v>Insert into UFMT_FIELD (FORMAT_ID, FIELD_NO, F_MAC, F_KEY, F_MANDATORY, DESCRIPTION) Values ('621', '124', '0', '0', '0', 'BNB Fee');</v>
      </c>
      <c r="M1596" t="str">
        <f t="shared" si="49"/>
        <v>Update UFMT_FIELD SET F_MAC = '0', F_KEY = '0', F_MANDATORY = '0', DESCRIPTION = 'BNB Fee' where FORMAT_ID = '621' AND FIELD_NO = '124';</v>
      </c>
    </row>
    <row r="1597" spans="1:13" x14ac:dyDescent="0.35">
      <c r="A1597" t="s">
        <v>585</v>
      </c>
      <c r="B1597" t="s">
        <v>134</v>
      </c>
      <c r="C1597" t="s">
        <v>13</v>
      </c>
      <c r="D1597" t="s">
        <v>13</v>
      </c>
      <c r="E1597" t="s">
        <v>13</v>
      </c>
      <c r="F1597" t="s">
        <v>1614</v>
      </c>
      <c r="G1597" s="2"/>
      <c r="I1597" s="2"/>
      <c r="J1597" t="str">
        <f>VLOOKUP(A1597,UFMT_FORMAT!$A:$C,3,FALSE)</f>
        <v>NBC Network Format message 0230 Response OUT</v>
      </c>
      <c r="K1597" s="2" t="s">
        <v>7</v>
      </c>
      <c r="L1597" t="str">
        <f t="shared" si="48"/>
        <v>Insert into UFMT_FIELD (FORMAT_ID, FIELD_NO, F_MAC, F_KEY, F_MANDATORY, DESCRIPTION) Values ('621', '128', '0', '0', '0', 'Message Authentication Code');</v>
      </c>
      <c r="M1597" t="str">
        <f t="shared" si="49"/>
        <v>Update UFMT_FIELD SET F_MAC = '0', F_KEY = '0', F_MANDATORY = '0', DESCRIPTION = 'Message Authentication Code' where FORMAT_ID = '621' AND FIELD_NO = '128';</v>
      </c>
    </row>
    <row r="1598" spans="1:13" x14ac:dyDescent="0.35">
      <c r="A1598" t="s">
        <v>1467</v>
      </c>
      <c r="B1598" t="s">
        <v>15</v>
      </c>
      <c r="C1598" t="s">
        <v>12</v>
      </c>
      <c r="D1598" t="s">
        <v>13</v>
      </c>
      <c r="E1598" t="s">
        <v>12</v>
      </c>
      <c r="F1598" s="2" t="s">
        <v>1484</v>
      </c>
      <c r="G1598" s="2"/>
      <c r="I1598" s="2"/>
      <c r="J1598" t="str">
        <f>VLOOKUP(A1598,UFMT_FORMAT!$A:$C,3,FALSE)</f>
        <v>NBC Network Format message 0220 Request OUT</v>
      </c>
      <c r="K1598" s="2" t="s">
        <v>7</v>
      </c>
      <c r="L1598" t="str">
        <f t="shared" si="48"/>
        <v>Insert into UFMT_FIELD (FORMAT_ID, FIELD_NO, F_MAC, F_KEY, F_MANDATORY, DESCRIPTION) Values ('622', '2', '1', '0', '1', 'PAN');</v>
      </c>
      <c r="M1598" t="str">
        <f t="shared" si="49"/>
        <v>Update UFMT_FIELD SET F_MAC = '1', F_KEY = '0', F_MANDATORY = '1', DESCRIPTION = 'PAN' where FORMAT_ID = '622' AND FIELD_NO = '2';</v>
      </c>
    </row>
    <row r="1599" spans="1:13" x14ac:dyDescent="0.35">
      <c r="A1599" t="s">
        <v>1467</v>
      </c>
      <c r="B1599" t="s">
        <v>17</v>
      </c>
      <c r="C1599" t="s">
        <v>12</v>
      </c>
      <c r="D1599" t="s">
        <v>12</v>
      </c>
      <c r="E1599" t="s">
        <v>12</v>
      </c>
      <c r="F1599" s="2" t="s">
        <v>1485</v>
      </c>
      <c r="G1599" s="2"/>
      <c r="I1599" s="2"/>
      <c r="J1599" t="str">
        <f>VLOOKUP(A1599,UFMT_FORMAT!$A:$C,3,FALSE)</f>
        <v>NBC Network Format message 0220 Request OUT</v>
      </c>
      <c r="K1599" s="2" t="s">
        <v>7</v>
      </c>
      <c r="L1599" t="str">
        <f t="shared" si="48"/>
        <v>Insert into UFMT_FIELD (FORMAT_ID, FIELD_NO, F_MAC, F_KEY, F_MANDATORY, DESCRIPTION) Values ('622', '3', '1', '1', '1', 'Processing Code');</v>
      </c>
      <c r="M1599" t="str">
        <f t="shared" si="49"/>
        <v>Update UFMT_FIELD SET F_MAC = '1', F_KEY = '1', F_MANDATORY = '1', DESCRIPTION = 'Processing Code' where FORMAT_ID = '622' AND FIELD_NO = '3';</v>
      </c>
    </row>
    <row r="1600" spans="1:13" x14ac:dyDescent="0.35">
      <c r="A1600" t="s">
        <v>1467</v>
      </c>
      <c r="B1600" t="s">
        <v>20</v>
      </c>
      <c r="C1600" t="s">
        <v>12</v>
      </c>
      <c r="D1600" t="s">
        <v>13</v>
      </c>
      <c r="E1600" t="s">
        <v>12</v>
      </c>
      <c r="F1600" s="2" t="s">
        <v>1569</v>
      </c>
      <c r="G1600" s="2"/>
      <c r="I1600" s="2"/>
      <c r="J1600" t="str">
        <f>VLOOKUP(A1600,UFMT_FORMAT!$A:$C,3,FALSE)</f>
        <v>NBC Network Format message 0220 Request OUT</v>
      </c>
      <c r="K1600" s="2" t="s">
        <v>7</v>
      </c>
      <c r="L1600" t="str">
        <f t="shared" si="48"/>
        <v>Insert into UFMT_FIELD (FORMAT_ID, FIELD_NO, F_MAC, F_KEY, F_MANDATORY, DESCRIPTION) Values ('622', '4', '1', '0', '1', 'Amount, Transaction');</v>
      </c>
      <c r="M1600" t="str">
        <f t="shared" si="49"/>
        <v>Update UFMT_FIELD SET F_MAC = '1', F_KEY = '0', F_MANDATORY = '1', DESCRIPTION = 'Amount, Transaction' where FORMAT_ID = '622' AND FIELD_NO = '4';</v>
      </c>
    </row>
    <row r="1601" spans="1:13" x14ac:dyDescent="0.35">
      <c r="A1601" t="s">
        <v>1467</v>
      </c>
      <c r="B1601" t="s">
        <v>23</v>
      </c>
      <c r="C1601" t="s">
        <v>13</v>
      </c>
      <c r="D1601" t="s">
        <v>13</v>
      </c>
      <c r="E1601" t="s">
        <v>13</v>
      </c>
      <c r="F1601" s="2" t="s">
        <v>1591</v>
      </c>
      <c r="G1601" s="2"/>
      <c r="I1601" s="2"/>
      <c r="J1601" t="str">
        <f>VLOOKUP(A1601,UFMT_FORMAT!$A:$C,3,FALSE)</f>
        <v>NBC Network Format message 0220 Request OUT</v>
      </c>
      <c r="K1601" s="2" t="s">
        <v>7</v>
      </c>
      <c r="L1601" t="str">
        <f t="shared" si="48"/>
        <v>Insert into UFMT_FIELD (FORMAT_ID, FIELD_NO, F_MAC, F_KEY, F_MANDATORY, DESCRIPTION) Values ('622', '5', '0', '0', '0', 'Amount, Settlement');</v>
      </c>
      <c r="M1601" t="str">
        <f t="shared" si="49"/>
        <v>Update UFMT_FIELD SET F_MAC = '0', F_KEY = '0', F_MANDATORY = '0', DESCRIPTION = 'Amount, Settlement' where FORMAT_ID = '622' AND FIELD_NO = '5';</v>
      </c>
    </row>
    <row r="1602" spans="1:13" x14ac:dyDescent="0.35">
      <c r="A1602" t="s">
        <v>1467</v>
      </c>
      <c r="B1602" t="s">
        <v>26</v>
      </c>
      <c r="C1602" t="s">
        <v>13</v>
      </c>
      <c r="D1602" t="s">
        <v>13</v>
      </c>
      <c r="E1602" t="s">
        <v>13</v>
      </c>
      <c r="F1602" s="2" t="s">
        <v>1592</v>
      </c>
      <c r="G1602" s="2"/>
      <c r="I1602" s="2"/>
      <c r="J1602" t="str">
        <f>VLOOKUP(A1602,UFMT_FORMAT!$A:$C,3,FALSE)</f>
        <v>NBC Network Format message 0220 Request OUT</v>
      </c>
      <c r="K1602" s="2" t="s">
        <v>7</v>
      </c>
      <c r="L1602" t="str">
        <f t="shared" si="48"/>
        <v>Insert into UFMT_FIELD (FORMAT_ID, FIELD_NO, F_MAC, F_KEY, F_MANDATORY, DESCRIPTION) Values ('622', '6', '0', '0', '0', 'Amount, Cardholder billing');</v>
      </c>
      <c r="M1602" t="str">
        <f t="shared" si="49"/>
        <v>Update UFMT_FIELD SET F_MAC = '0', F_KEY = '0', F_MANDATORY = '0', DESCRIPTION = 'Amount, Cardholder billing' where FORMAT_ID = '622' AND FIELD_NO = '6';</v>
      </c>
    </row>
    <row r="1603" spans="1:13" x14ac:dyDescent="0.35">
      <c r="A1603" t="s">
        <v>1467</v>
      </c>
      <c r="B1603" t="s">
        <v>29</v>
      </c>
      <c r="C1603" t="s">
        <v>12</v>
      </c>
      <c r="D1603" t="s">
        <v>12</v>
      </c>
      <c r="E1603" t="s">
        <v>12</v>
      </c>
      <c r="F1603" s="2" t="s">
        <v>1584</v>
      </c>
      <c r="G1603" s="2"/>
      <c r="I1603" s="2"/>
      <c r="J1603" t="str">
        <f>VLOOKUP(A1603,UFMT_FORMAT!$A:$C,3,FALSE)</f>
        <v>NBC Network Format message 0220 Request OUT</v>
      </c>
      <c r="K1603" s="2" t="s">
        <v>7</v>
      </c>
      <c r="L1603" t="str">
        <f t="shared" si="48"/>
        <v>Insert into UFMT_FIELD (FORMAT_ID, FIELD_NO, F_MAC, F_KEY, F_MANDATORY, DESCRIPTION) Values ('622', '7', '1', '1', '1', 'Transmission Date and Time');</v>
      </c>
      <c r="M1603" t="str">
        <f t="shared" si="49"/>
        <v>Update UFMT_FIELD SET F_MAC = '1', F_KEY = '1', F_MANDATORY = '1', DESCRIPTION = 'Transmission Date and Time' where FORMAT_ID = '622' AND FIELD_NO = '7';</v>
      </c>
    </row>
    <row r="1604" spans="1:13" x14ac:dyDescent="0.35">
      <c r="A1604" t="s">
        <v>1467</v>
      </c>
      <c r="B1604" t="s">
        <v>32</v>
      </c>
      <c r="C1604" t="s">
        <v>13</v>
      </c>
      <c r="D1604" t="s">
        <v>13</v>
      </c>
      <c r="E1604" t="s">
        <v>13</v>
      </c>
      <c r="F1604" s="2" t="s">
        <v>1593</v>
      </c>
      <c r="G1604" s="2"/>
      <c r="I1604" s="2"/>
      <c r="J1604" t="str">
        <f>VLOOKUP(A1604,UFMT_FORMAT!$A:$C,3,FALSE)</f>
        <v>NBC Network Format message 0220 Request OUT</v>
      </c>
      <c r="K1604" s="2" t="s">
        <v>7</v>
      </c>
      <c r="L1604" t="str">
        <f t="shared" ref="L1604:L1667" si="50">"Insert into UFMT_FIELD (FORMAT_ID, FIELD_NO, F_MAC, F_KEY, F_MANDATORY, DESCRIPTION) Values ('"&amp;A1604&amp;"', '"&amp;B1604&amp;"', '"&amp;C1604&amp;"', '"&amp;D1604&amp;"', '"&amp;E1604&amp;"', '"&amp;F1604&amp;"');"</f>
        <v>Insert into UFMT_FIELD (FORMAT_ID, FIELD_NO, F_MAC, F_KEY, F_MANDATORY, DESCRIPTION) Values ('622', '8', '0', '0', '0', 'Card holder billing fee');</v>
      </c>
      <c r="M1604" t="str">
        <f t="shared" ref="M1604:M1667" si="51">"Update UFMT_FIELD SET F_MAC = '"&amp;C1604&amp;"', F_KEY = '"&amp;D1604&amp;"', F_MANDATORY = '"&amp;E1604&amp;"', DESCRIPTION = '"&amp;F1604&amp;"' where FORMAT_ID = '"&amp;A1604&amp;"' AND FIELD_NO = '"&amp;B1604&amp;"';"</f>
        <v>Update UFMT_FIELD SET F_MAC = '0', F_KEY = '0', F_MANDATORY = '0', DESCRIPTION = 'Card holder billing fee' where FORMAT_ID = '622' AND FIELD_NO = '8';</v>
      </c>
    </row>
    <row r="1605" spans="1:13" x14ac:dyDescent="0.35">
      <c r="A1605" t="s">
        <v>1467</v>
      </c>
      <c r="B1605" t="s">
        <v>35</v>
      </c>
      <c r="C1605" t="s">
        <v>13</v>
      </c>
      <c r="D1605" t="s">
        <v>13</v>
      </c>
      <c r="E1605" t="s">
        <v>13</v>
      </c>
      <c r="F1605" s="2" t="s">
        <v>1594</v>
      </c>
      <c r="G1605" s="2"/>
      <c r="I1605" s="2"/>
      <c r="J1605" t="str">
        <f>VLOOKUP(A1605,UFMT_FORMAT!$A:$C,3,FALSE)</f>
        <v>NBC Network Format message 0220 Request OUT</v>
      </c>
      <c r="K1605" s="2" t="s">
        <v>7</v>
      </c>
      <c r="L1605" t="str">
        <f t="shared" si="50"/>
        <v>Insert into UFMT_FIELD (FORMAT_ID, FIELD_NO, F_MAC, F_KEY, F_MANDATORY, DESCRIPTION) Values ('622', '9', '0', '0', '0', 'Settlement conversion rate');</v>
      </c>
      <c r="M1605" t="str">
        <f t="shared" si="51"/>
        <v>Update UFMT_FIELD SET F_MAC = '0', F_KEY = '0', F_MANDATORY = '0', DESCRIPTION = 'Settlement conversion rate' where FORMAT_ID = '622' AND FIELD_NO = '9';</v>
      </c>
    </row>
    <row r="1606" spans="1:13" x14ac:dyDescent="0.35">
      <c r="A1606" t="s">
        <v>1467</v>
      </c>
      <c r="B1606" t="s">
        <v>37</v>
      </c>
      <c r="C1606" t="s">
        <v>13</v>
      </c>
      <c r="D1606" t="s">
        <v>13</v>
      </c>
      <c r="E1606" t="s">
        <v>13</v>
      </c>
      <c r="F1606" s="2" t="s">
        <v>1595</v>
      </c>
      <c r="G1606" s="2"/>
      <c r="I1606" s="2"/>
      <c r="J1606" t="str">
        <f>VLOOKUP(A1606,UFMT_FORMAT!$A:$C,3,FALSE)</f>
        <v>NBC Network Format message 0220 Request OUT</v>
      </c>
      <c r="K1606" s="2" t="s">
        <v>7</v>
      </c>
      <c r="L1606" t="str">
        <f t="shared" si="50"/>
        <v>Insert into UFMT_FIELD (FORMAT_ID, FIELD_NO, F_MAC, F_KEY, F_MANDATORY, DESCRIPTION) Values ('622', '10', '0', '0', '0', 'Cardholder conversion rate');</v>
      </c>
      <c r="M1606" t="str">
        <f t="shared" si="51"/>
        <v>Update UFMT_FIELD SET F_MAC = '0', F_KEY = '0', F_MANDATORY = '0', DESCRIPTION = 'Cardholder conversion rate' where FORMAT_ID = '622' AND FIELD_NO = '10';</v>
      </c>
    </row>
    <row r="1607" spans="1:13" x14ac:dyDescent="0.35">
      <c r="A1607" t="s">
        <v>1467</v>
      </c>
      <c r="B1607" t="s">
        <v>40</v>
      </c>
      <c r="C1607" t="s">
        <v>12</v>
      </c>
      <c r="D1607" t="s">
        <v>12</v>
      </c>
      <c r="E1607" t="s">
        <v>12</v>
      </c>
      <c r="F1607" s="2" t="s">
        <v>1489</v>
      </c>
      <c r="G1607" s="2"/>
      <c r="I1607" s="2"/>
      <c r="J1607" t="str">
        <f>VLOOKUP(A1607,UFMT_FORMAT!$A:$C,3,FALSE)</f>
        <v>NBC Network Format message 0220 Request OUT</v>
      </c>
      <c r="K1607" s="2" t="s">
        <v>7</v>
      </c>
      <c r="L1607" t="str">
        <f t="shared" si="50"/>
        <v>Insert into UFMT_FIELD (FORMAT_ID, FIELD_NO, F_MAC, F_KEY, F_MANDATORY, DESCRIPTION) Values ('622', '11', '1', '1', '1', 'System Trace Audit Number');</v>
      </c>
      <c r="M1607" t="str">
        <f t="shared" si="51"/>
        <v>Update UFMT_FIELD SET F_MAC = '1', F_KEY = '1', F_MANDATORY = '1', DESCRIPTION = 'System Trace Audit Number' where FORMAT_ID = '622' AND FIELD_NO = '11';</v>
      </c>
    </row>
    <row r="1608" spans="1:13" x14ac:dyDescent="0.35">
      <c r="A1608" t="s">
        <v>1467</v>
      </c>
      <c r="B1608" t="s">
        <v>42</v>
      </c>
      <c r="C1608" t="s">
        <v>13</v>
      </c>
      <c r="D1608" t="s">
        <v>13</v>
      </c>
      <c r="E1608" t="s">
        <v>12</v>
      </c>
      <c r="F1608" s="2" t="s">
        <v>1586</v>
      </c>
      <c r="G1608" s="2"/>
      <c r="I1608" s="2"/>
      <c r="J1608" t="str">
        <f>VLOOKUP(A1608,UFMT_FORMAT!$A:$C,3,FALSE)</f>
        <v>NBC Network Format message 0220 Request OUT</v>
      </c>
      <c r="K1608" s="2" t="s">
        <v>7</v>
      </c>
      <c r="L1608" t="str">
        <f t="shared" si="50"/>
        <v>Insert into UFMT_FIELD (FORMAT_ID, FIELD_NO, F_MAC, F_KEY, F_MANDATORY, DESCRIPTION) Values ('622', '12', '0', '0', '1', 'Time, local transaction');</v>
      </c>
      <c r="M1608" t="str">
        <f t="shared" si="51"/>
        <v>Update UFMT_FIELD SET F_MAC = '0', F_KEY = '0', F_MANDATORY = '1', DESCRIPTION = 'Time, local transaction' where FORMAT_ID = '622' AND FIELD_NO = '12';</v>
      </c>
    </row>
    <row r="1609" spans="1:13" x14ac:dyDescent="0.35">
      <c r="A1609" t="s">
        <v>1467</v>
      </c>
      <c r="B1609" t="s">
        <v>44</v>
      </c>
      <c r="C1609" t="s">
        <v>13</v>
      </c>
      <c r="D1609" t="s">
        <v>13</v>
      </c>
      <c r="E1609" t="s">
        <v>12</v>
      </c>
      <c r="F1609" s="2" t="s">
        <v>1596</v>
      </c>
      <c r="G1609" s="2"/>
      <c r="I1609" s="2"/>
      <c r="J1609" t="str">
        <f>VLOOKUP(A1609,UFMT_FORMAT!$A:$C,3,FALSE)</f>
        <v>NBC Network Format message 0220 Request OUT</v>
      </c>
      <c r="K1609" s="2" t="s">
        <v>7</v>
      </c>
      <c r="L1609" t="str">
        <f t="shared" si="50"/>
        <v>Insert into UFMT_FIELD (FORMAT_ID, FIELD_NO, F_MAC, F_KEY, F_MANDATORY, DESCRIPTION) Values ('622', '13', '0', '0', '1', 'Date, local transaction');</v>
      </c>
      <c r="M1609" t="str">
        <f t="shared" si="51"/>
        <v>Update UFMT_FIELD SET F_MAC = '0', F_KEY = '0', F_MANDATORY = '1', DESCRIPTION = 'Date, local transaction' where FORMAT_ID = '622' AND FIELD_NO = '13';</v>
      </c>
    </row>
    <row r="1610" spans="1:13" x14ac:dyDescent="0.35">
      <c r="A1610" t="s">
        <v>1467</v>
      </c>
      <c r="B1610" t="s">
        <v>50</v>
      </c>
      <c r="C1610" t="s">
        <v>13</v>
      </c>
      <c r="D1610" t="s">
        <v>13</v>
      </c>
      <c r="E1610" t="s">
        <v>12</v>
      </c>
      <c r="F1610" s="2" t="s">
        <v>1597</v>
      </c>
      <c r="G1610" s="2"/>
      <c r="I1610" s="2"/>
      <c r="J1610" t="str">
        <f>VLOOKUP(A1610,UFMT_FORMAT!$A:$C,3,FALSE)</f>
        <v>NBC Network Format message 0220 Request OUT</v>
      </c>
      <c r="K1610" s="2" t="s">
        <v>7</v>
      </c>
      <c r="L1610" t="str">
        <f t="shared" si="50"/>
        <v>Insert into UFMT_FIELD (FORMAT_ID, FIELD_NO, F_MAC, F_KEY, F_MANDATORY, DESCRIPTION) Values ('622', '15', '0', '0', '1', 'Date, settlement');</v>
      </c>
      <c r="M1610" t="str">
        <f t="shared" si="51"/>
        <v>Update UFMT_FIELD SET F_MAC = '0', F_KEY = '0', F_MANDATORY = '1', DESCRIPTION = 'Date, settlement' where FORMAT_ID = '622' AND FIELD_NO = '15';</v>
      </c>
    </row>
    <row r="1611" spans="1:13" x14ac:dyDescent="0.35">
      <c r="A1611" t="s">
        <v>1467</v>
      </c>
      <c r="B1611" t="s">
        <v>59</v>
      </c>
      <c r="C1611" t="s">
        <v>13</v>
      </c>
      <c r="D1611" t="s">
        <v>13</v>
      </c>
      <c r="E1611" t="s">
        <v>12</v>
      </c>
      <c r="F1611" s="2" t="s">
        <v>1573</v>
      </c>
      <c r="G1611" s="2"/>
      <c r="I1611" s="2"/>
      <c r="J1611" t="str">
        <f>VLOOKUP(A1611,UFMT_FORMAT!$A:$C,3,FALSE)</f>
        <v>NBC Network Format message 0220 Request OUT</v>
      </c>
      <c r="K1611" s="2" t="s">
        <v>7</v>
      </c>
      <c r="L1611" t="str">
        <f t="shared" si="50"/>
        <v>Insert into UFMT_FIELD (FORMAT_ID, FIELD_NO, F_MAC, F_KEY, F_MANDATORY, DESCRIPTION) Values ('622', '18', '0', '0', '1', 'Merchant type');</v>
      </c>
      <c r="M1611" t="str">
        <f t="shared" si="51"/>
        <v>Update UFMT_FIELD SET F_MAC = '0', F_KEY = '0', F_MANDATORY = '1', DESCRIPTION = 'Merchant type' where FORMAT_ID = '622' AND FIELD_NO = '18';</v>
      </c>
    </row>
    <row r="1612" spans="1:13" x14ac:dyDescent="0.35">
      <c r="A1612" t="s">
        <v>1467</v>
      </c>
      <c r="B1612" t="s">
        <v>71</v>
      </c>
      <c r="C1612" t="s">
        <v>13</v>
      </c>
      <c r="D1612" t="s">
        <v>13</v>
      </c>
      <c r="E1612" t="s">
        <v>12</v>
      </c>
      <c r="F1612" s="2" t="s">
        <v>1599</v>
      </c>
      <c r="G1612" s="2"/>
      <c r="I1612" s="2"/>
      <c r="J1612" t="str">
        <f>VLOOKUP(A1612,UFMT_FORMAT!$A:$C,3,FALSE)</f>
        <v>NBC Network Format message 0220 Request OUT</v>
      </c>
      <c r="K1612" s="2" t="s">
        <v>7</v>
      </c>
      <c r="L1612" t="str">
        <f t="shared" si="50"/>
        <v>Insert into UFMT_FIELD (FORMAT_ID, FIELD_NO, F_MAC, F_KEY, F_MANDATORY, DESCRIPTION) Values ('622', '22', '0', '0', '1', 'POS entry mode');</v>
      </c>
      <c r="M1612" t="str">
        <f t="shared" si="51"/>
        <v>Update UFMT_FIELD SET F_MAC = '0', F_KEY = '0', F_MANDATORY = '1', DESCRIPTION = 'POS entry mode' where FORMAT_ID = '622' AND FIELD_NO = '22';</v>
      </c>
    </row>
    <row r="1613" spans="1:13" x14ac:dyDescent="0.35">
      <c r="A1613" t="s">
        <v>1467</v>
      </c>
      <c r="B1613" t="s">
        <v>72</v>
      </c>
      <c r="C1613" t="s">
        <v>13</v>
      </c>
      <c r="D1613" t="s">
        <v>13</v>
      </c>
      <c r="E1613" t="s">
        <v>12</v>
      </c>
      <c r="F1613" s="2" t="s">
        <v>1550</v>
      </c>
      <c r="G1613" s="2"/>
      <c r="I1613" s="2"/>
      <c r="J1613" t="str">
        <f>VLOOKUP(A1613,UFMT_FORMAT!$A:$C,3,FALSE)</f>
        <v>NBC Network Format message 0220 Request OUT</v>
      </c>
      <c r="K1613" s="2" t="s">
        <v>7</v>
      </c>
      <c r="L1613" t="str">
        <f t="shared" si="50"/>
        <v>Insert into UFMT_FIELD (FORMAT_ID, FIELD_NO, F_MAC, F_KEY, F_MANDATORY, DESCRIPTION) Values ('622', '25', '0', '0', '1', 'POS Condition Code');</v>
      </c>
      <c r="M1613" t="str">
        <f t="shared" si="51"/>
        <v>Update UFMT_FIELD SET F_MAC = '0', F_KEY = '0', F_MANDATORY = '1', DESCRIPTION = 'POS Condition Code' where FORMAT_ID = '622' AND FIELD_NO = '25';</v>
      </c>
    </row>
    <row r="1614" spans="1:13" x14ac:dyDescent="0.35">
      <c r="A1614" t="s">
        <v>1467</v>
      </c>
      <c r="B1614" t="s">
        <v>88</v>
      </c>
      <c r="C1614" t="s">
        <v>13</v>
      </c>
      <c r="D1614" t="s">
        <v>13</v>
      </c>
      <c r="E1614" t="s">
        <v>13</v>
      </c>
      <c r="F1614" s="2" t="s">
        <v>1600</v>
      </c>
      <c r="G1614" s="2"/>
      <c r="I1614" s="2"/>
      <c r="J1614" t="str">
        <f>VLOOKUP(A1614,UFMT_FORMAT!$A:$C,3,FALSE)</f>
        <v>NBC Network Format message 0220 Request OUT</v>
      </c>
      <c r="K1614" s="2" t="s">
        <v>7</v>
      </c>
      <c r="L1614" t="str">
        <f t="shared" si="50"/>
        <v>Insert into UFMT_FIELD (FORMAT_ID, FIELD_NO, F_MAC, F_KEY, F_MANDATORY, DESCRIPTION) Values ('622', '28', '0', '0', '0', 'Amount, transaction fee');</v>
      </c>
      <c r="M1614" t="str">
        <f t="shared" si="51"/>
        <v>Update UFMT_FIELD SET F_MAC = '0', F_KEY = '0', F_MANDATORY = '0', DESCRIPTION = 'Amount, transaction fee' where FORMAT_ID = '622' AND FIELD_NO = '28';</v>
      </c>
    </row>
    <row r="1615" spans="1:13" x14ac:dyDescent="0.35">
      <c r="A1615" t="s">
        <v>1467</v>
      </c>
      <c r="B1615" t="s">
        <v>90</v>
      </c>
      <c r="C1615" t="s">
        <v>13</v>
      </c>
      <c r="D1615" t="s">
        <v>13</v>
      </c>
      <c r="E1615" t="s">
        <v>13</v>
      </c>
      <c r="F1615" s="2" t="s">
        <v>1601</v>
      </c>
      <c r="G1615" s="2"/>
      <c r="I1615" s="2"/>
      <c r="J1615" t="str">
        <f>VLOOKUP(A1615,UFMT_FORMAT!$A:$C,3,FALSE)</f>
        <v>NBC Network Format message 0220 Request OUT</v>
      </c>
      <c r="K1615" s="2" t="s">
        <v>7</v>
      </c>
      <c r="L1615" t="str">
        <f t="shared" si="50"/>
        <v>Insert into UFMT_FIELD (FORMAT_ID, FIELD_NO, F_MAC, F_KEY, F_MANDATORY, DESCRIPTION) Values ('622', '29', '0', '0', '0', 'Amount, settlement fee');</v>
      </c>
      <c r="M1615" t="str">
        <f t="shared" si="51"/>
        <v>Update UFMT_FIELD SET F_MAC = '0', F_KEY = '0', F_MANDATORY = '0', DESCRIPTION = 'Amount, settlement fee' where FORMAT_ID = '622' AND FIELD_NO = '29';</v>
      </c>
    </row>
    <row r="1616" spans="1:13" x14ac:dyDescent="0.35">
      <c r="A1616" t="s">
        <v>1467</v>
      </c>
      <c r="B1616" t="s">
        <v>98</v>
      </c>
      <c r="C1616" t="s">
        <v>12</v>
      </c>
      <c r="D1616" t="s">
        <v>13</v>
      </c>
      <c r="E1616" t="s">
        <v>12</v>
      </c>
      <c r="F1616" s="2" t="s">
        <v>1492</v>
      </c>
      <c r="G1616" s="2"/>
      <c r="I1616" s="2"/>
      <c r="J1616" t="str">
        <f>VLOOKUP(A1616,UFMT_FORMAT!$A:$C,3,FALSE)</f>
        <v>NBC Network Format message 0220 Request OUT</v>
      </c>
      <c r="K1616" s="2" t="s">
        <v>7</v>
      </c>
      <c r="L1616" t="str">
        <f t="shared" si="50"/>
        <v>Insert into UFMT_FIELD (FORMAT_ID, FIELD_NO, F_MAC, F_KEY, F_MANDATORY, DESCRIPTION) Values ('622', '32', '1', '0', '1', 'Acquirer institution ID');</v>
      </c>
      <c r="M1616" t="str">
        <f t="shared" si="51"/>
        <v>Update UFMT_FIELD SET F_MAC = '1', F_KEY = '0', F_MANDATORY = '1', DESCRIPTION = 'Acquirer institution ID' where FORMAT_ID = '622' AND FIELD_NO = '32';</v>
      </c>
    </row>
    <row r="1617" spans="1:13" x14ac:dyDescent="0.35">
      <c r="A1617" t="s">
        <v>1467</v>
      </c>
      <c r="B1617" t="s">
        <v>93</v>
      </c>
      <c r="C1617" t="s">
        <v>13</v>
      </c>
      <c r="D1617" t="s">
        <v>13</v>
      </c>
      <c r="E1617" t="s">
        <v>13</v>
      </c>
      <c r="F1617" s="2" t="s">
        <v>1494</v>
      </c>
      <c r="G1617" s="2"/>
      <c r="I1617" s="2"/>
      <c r="J1617" t="str">
        <f>VLOOKUP(A1617,UFMT_FORMAT!$A:$C,3,FALSE)</f>
        <v>NBC Network Format message 0220 Request OUT</v>
      </c>
      <c r="K1617" s="2" t="s">
        <v>7</v>
      </c>
      <c r="L1617" t="str">
        <f t="shared" si="50"/>
        <v>Insert into UFMT_FIELD (FORMAT_ID, FIELD_NO, F_MAC, F_KEY, F_MANDATORY, DESCRIPTION) Values ('622', '35', '0', '0', '0', 'Track 2 data');</v>
      </c>
      <c r="M1617" t="str">
        <f t="shared" si="51"/>
        <v>Update UFMT_FIELD SET F_MAC = '0', F_KEY = '0', F_MANDATORY = '0', DESCRIPTION = 'Track 2 data' where FORMAT_ID = '622' AND FIELD_NO = '35';</v>
      </c>
    </row>
    <row r="1618" spans="1:13" x14ac:dyDescent="0.35">
      <c r="A1618" t="s">
        <v>1467</v>
      </c>
      <c r="B1618" t="s">
        <v>99</v>
      </c>
      <c r="C1618" t="s">
        <v>13</v>
      </c>
      <c r="D1618" t="s">
        <v>13</v>
      </c>
      <c r="E1618" t="s">
        <v>13</v>
      </c>
      <c r="F1618" s="2" t="s">
        <v>1576</v>
      </c>
      <c r="G1618" s="2"/>
      <c r="I1618" s="2"/>
      <c r="J1618" t="str">
        <f>VLOOKUP(A1618,UFMT_FORMAT!$A:$C,3,FALSE)</f>
        <v>NBC Network Format message 0220 Request OUT</v>
      </c>
      <c r="K1618" s="2" t="s">
        <v>7</v>
      </c>
      <c r="L1618" t="str">
        <f t="shared" si="50"/>
        <v>Insert into UFMT_FIELD (FORMAT_ID, FIELD_NO, F_MAC, F_KEY, F_MANDATORY, DESCRIPTION) Values ('622', '37', '0', '0', '0', 'Retrieval reference number');</v>
      </c>
      <c r="M1618" t="str">
        <f t="shared" si="51"/>
        <v>Update UFMT_FIELD SET F_MAC = '0', F_KEY = '0', F_MANDATORY = '0', DESCRIPTION = 'Retrieval reference number' where FORMAT_ID = '622' AND FIELD_NO = '37';</v>
      </c>
    </row>
    <row r="1619" spans="1:13" x14ac:dyDescent="0.35">
      <c r="A1619" t="s">
        <v>1467</v>
      </c>
      <c r="B1619" t="s">
        <v>113</v>
      </c>
      <c r="C1619" t="s">
        <v>12</v>
      </c>
      <c r="D1619" t="s">
        <v>13</v>
      </c>
      <c r="E1619" t="s">
        <v>13</v>
      </c>
      <c r="F1619" s="2" t="s">
        <v>1496</v>
      </c>
      <c r="G1619" s="2"/>
      <c r="I1619" s="2"/>
      <c r="J1619" t="str">
        <f>VLOOKUP(A1619,UFMT_FORMAT!$A:$C,3,FALSE)</f>
        <v>NBC Network Format message 0220 Request OUT</v>
      </c>
      <c r="K1619" s="2" t="s">
        <v>7</v>
      </c>
      <c r="L1619" t="str">
        <f t="shared" si="50"/>
        <v>Insert into UFMT_FIELD (FORMAT_ID, FIELD_NO, F_MAC, F_KEY, F_MANDATORY, DESCRIPTION) Values ('622', '38', '1', '0', '0', 'Authorization Identification Response');</v>
      </c>
      <c r="M1619" t="str">
        <f t="shared" si="51"/>
        <v>Update UFMT_FIELD SET F_MAC = '1', F_KEY = '0', F_MANDATORY = '0', DESCRIPTION = 'Authorization Identification Response' where FORMAT_ID = '622' AND FIELD_NO = '38';</v>
      </c>
    </row>
    <row r="1620" spans="1:13" x14ac:dyDescent="0.35">
      <c r="A1620" t="s">
        <v>1467</v>
      </c>
      <c r="B1620" t="s">
        <v>119</v>
      </c>
      <c r="C1620" t="s">
        <v>12</v>
      </c>
      <c r="D1620" t="s">
        <v>13</v>
      </c>
      <c r="E1620" t="s">
        <v>12</v>
      </c>
      <c r="F1620" s="2" t="s">
        <v>1602</v>
      </c>
      <c r="G1620" s="2"/>
      <c r="I1620" s="2"/>
      <c r="J1620" t="str">
        <f>VLOOKUP(A1620,UFMT_FORMAT!$A:$C,3,FALSE)</f>
        <v>NBC Network Format message 0220 Request OUT</v>
      </c>
      <c r="K1620" s="2" t="s">
        <v>7</v>
      </c>
      <c r="L1620" t="str">
        <f t="shared" si="50"/>
        <v>Insert into UFMT_FIELD (FORMAT_ID, FIELD_NO, F_MAC, F_KEY, F_MANDATORY, DESCRIPTION) Values ('622', '41', '1', '0', '1', 'Card accepter terminal');</v>
      </c>
      <c r="M1620" t="str">
        <f t="shared" si="51"/>
        <v>Update UFMT_FIELD SET F_MAC = '1', F_KEY = '0', F_MANDATORY = '1', DESCRIPTION = 'Card accepter terminal' where FORMAT_ID = '622' AND FIELD_NO = '41';</v>
      </c>
    </row>
    <row r="1621" spans="1:13" x14ac:dyDescent="0.35">
      <c r="A1621" t="s">
        <v>1467</v>
      </c>
      <c r="B1621" t="s">
        <v>122</v>
      </c>
      <c r="C1621" t="s">
        <v>12</v>
      </c>
      <c r="D1621" t="s">
        <v>13</v>
      </c>
      <c r="E1621" t="s">
        <v>12</v>
      </c>
      <c r="F1621" s="2" t="s">
        <v>1603</v>
      </c>
      <c r="G1621" s="2"/>
      <c r="I1621" s="2"/>
      <c r="J1621" t="str">
        <f>VLOOKUP(A1621,UFMT_FORMAT!$A:$C,3,FALSE)</f>
        <v>NBC Network Format message 0220 Request OUT</v>
      </c>
      <c r="K1621" s="2" t="s">
        <v>7</v>
      </c>
      <c r="L1621" t="str">
        <f t="shared" si="50"/>
        <v>Insert into UFMT_FIELD (FORMAT_ID, FIELD_NO, F_MAC, F_KEY, F_MANDATORY, DESCRIPTION) Values ('622', '42', '1', '0', '1', 'Card accepter identification code');</v>
      </c>
      <c r="M1621" t="str">
        <f t="shared" si="51"/>
        <v>Update UFMT_FIELD SET F_MAC = '1', F_KEY = '0', F_MANDATORY = '1', DESCRIPTION = 'Card accepter identification code' where FORMAT_ID = '622' AND FIELD_NO = '42';</v>
      </c>
    </row>
    <row r="1622" spans="1:13" x14ac:dyDescent="0.35">
      <c r="A1622" t="s">
        <v>1467</v>
      </c>
      <c r="B1622" t="s">
        <v>125</v>
      </c>
      <c r="C1622" t="s">
        <v>13</v>
      </c>
      <c r="D1622" t="s">
        <v>13</v>
      </c>
      <c r="E1622" t="s">
        <v>12</v>
      </c>
      <c r="F1622" s="2" t="s">
        <v>1604</v>
      </c>
      <c r="I1622" s="2"/>
      <c r="J1622" t="str">
        <f>VLOOKUP(A1622,UFMT_FORMAT!$A:$C,3,FALSE)</f>
        <v>NBC Network Format message 0220 Request OUT</v>
      </c>
      <c r="K1622" s="2" t="s">
        <v>7</v>
      </c>
      <c r="L1622" t="str">
        <f t="shared" si="50"/>
        <v>Insert into UFMT_FIELD (FORMAT_ID, FIELD_NO, F_MAC, F_KEY, F_MANDATORY, DESCRIPTION) Values ('622', '43', '0', '0', '1', 'Card accepter Name and Location');</v>
      </c>
      <c r="M1622" t="str">
        <f t="shared" si="51"/>
        <v>Update UFMT_FIELD SET F_MAC = '0', F_KEY = '0', F_MANDATORY = '1', DESCRIPTION = 'Card accepter Name and Location' where FORMAT_ID = '622' AND FIELD_NO = '43';</v>
      </c>
    </row>
    <row r="1623" spans="1:13" x14ac:dyDescent="0.35">
      <c r="A1623" t="s">
        <v>1467</v>
      </c>
      <c r="B1623" t="s">
        <v>136</v>
      </c>
      <c r="C1623" t="s">
        <v>12</v>
      </c>
      <c r="D1623" t="s">
        <v>13</v>
      </c>
      <c r="E1623" t="s">
        <v>13</v>
      </c>
      <c r="F1623" s="2" t="s">
        <v>1590</v>
      </c>
      <c r="I1623" s="2"/>
      <c r="J1623" t="str">
        <f>VLOOKUP(A1623,UFMT_FORMAT!$A:$C,3,FALSE)</f>
        <v>NBC Network Format message 0220 Request OUT</v>
      </c>
      <c r="K1623" s="2" t="s">
        <v>7</v>
      </c>
      <c r="L1623" t="str">
        <f t="shared" si="50"/>
        <v>Insert into UFMT_FIELD (FORMAT_ID, FIELD_NO, F_MAC, F_KEY, F_MANDATORY, DESCRIPTION) Values ('622', '48', '1', '0', '0', 'Additional Data, Private');</v>
      </c>
      <c r="M1623" t="str">
        <f t="shared" si="51"/>
        <v>Update UFMT_FIELD SET F_MAC = '1', F_KEY = '0', F_MANDATORY = '0', DESCRIPTION = 'Additional Data, Private' where FORMAT_ID = '622' AND FIELD_NO = '48';</v>
      </c>
    </row>
    <row r="1624" spans="1:13" x14ac:dyDescent="0.35">
      <c r="A1624" t="s">
        <v>1467</v>
      </c>
      <c r="B1624" t="s">
        <v>138</v>
      </c>
      <c r="C1624" t="s">
        <v>13</v>
      </c>
      <c r="D1624" t="s">
        <v>13</v>
      </c>
      <c r="E1624" t="s">
        <v>12</v>
      </c>
      <c r="F1624" s="2" t="s">
        <v>1605</v>
      </c>
      <c r="G1624" s="2"/>
      <c r="I1624" s="2"/>
      <c r="J1624" t="str">
        <f>VLOOKUP(A1624,UFMT_FORMAT!$A:$C,3,FALSE)</f>
        <v>NBC Network Format message 0220 Request OUT</v>
      </c>
      <c r="K1624" s="2" t="s">
        <v>7</v>
      </c>
      <c r="L1624" t="str">
        <f t="shared" si="50"/>
        <v>Insert into UFMT_FIELD (FORMAT_ID, FIELD_NO, F_MAC, F_KEY, F_MANDATORY, DESCRIPTION) Values ('622', '49', '0', '0', '1', 'Transaction Currency Code');</v>
      </c>
      <c r="M1624" t="str">
        <f t="shared" si="51"/>
        <v>Update UFMT_FIELD SET F_MAC = '0', F_KEY = '0', F_MANDATORY = '1', DESCRIPTION = 'Transaction Currency Code' where FORMAT_ID = '622' AND FIELD_NO = '49';</v>
      </c>
    </row>
    <row r="1625" spans="1:13" x14ac:dyDescent="0.35">
      <c r="A1625" t="s">
        <v>1467</v>
      </c>
      <c r="B1625" t="s">
        <v>80</v>
      </c>
      <c r="C1625" t="s">
        <v>13</v>
      </c>
      <c r="D1625" t="s">
        <v>13</v>
      </c>
      <c r="E1625" t="s">
        <v>13</v>
      </c>
      <c r="F1625" s="2" t="s">
        <v>1606</v>
      </c>
      <c r="G1625" s="2"/>
      <c r="I1625" s="2"/>
      <c r="J1625" t="str">
        <f>VLOOKUP(A1625,UFMT_FORMAT!$A:$C,3,FALSE)</f>
        <v>NBC Network Format message 0220 Request OUT</v>
      </c>
      <c r="K1625" s="2" t="s">
        <v>7</v>
      </c>
      <c r="L1625" t="str">
        <f t="shared" si="50"/>
        <v>Insert into UFMT_FIELD (FORMAT_ID, FIELD_NO, F_MAC, F_KEY, F_MANDATORY, DESCRIPTION) Values ('622', '50', '0', '0', '0', 'Settlement Currency Code');</v>
      </c>
      <c r="M1625" t="str">
        <f t="shared" si="51"/>
        <v>Update UFMT_FIELD SET F_MAC = '0', F_KEY = '0', F_MANDATORY = '0', DESCRIPTION = 'Settlement Currency Code' where FORMAT_ID = '622' AND FIELD_NO = '50';</v>
      </c>
    </row>
    <row r="1626" spans="1:13" x14ac:dyDescent="0.35">
      <c r="A1626" t="s">
        <v>1467</v>
      </c>
      <c r="B1626" t="s">
        <v>142</v>
      </c>
      <c r="C1626" t="s">
        <v>13</v>
      </c>
      <c r="D1626" t="s">
        <v>13</v>
      </c>
      <c r="E1626" t="s">
        <v>13</v>
      </c>
      <c r="F1626" s="2" t="s">
        <v>1607</v>
      </c>
      <c r="G1626" s="2"/>
      <c r="I1626" s="2"/>
      <c r="J1626" t="str">
        <f>VLOOKUP(A1626,UFMT_FORMAT!$A:$C,3,FALSE)</f>
        <v>NBC Network Format message 0220 Request OUT</v>
      </c>
      <c r="K1626" s="2" t="s">
        <v>7</v>
      </c>
      <c r="L1626" t="str">
        <f t="shared" si="50"/>
        <v>Insert into UFMT_FIELD (FORMAT_ID, FIELD_NO, F_MAC, F_KEY, F_MANDATORY, DESCRIPTION) Values ('622', '51', '0', '0', '0', 'Cardholder billing Currency Code');</v>
      </c>
      <c r="M1626" t="str">
        <f t="shared" si="51"/>
        <v>Update UFMT_FIELD SET F_MAC = '0', F_KEY = '0', F_MANDATORY = '0', DESCRIPTION = 'Cardholder billing Currency Code' where FORMAT_ID = '622' AND FIELD_NO = '51';</v>
      </c>
    </row>
    <row r="1627" spans="1:13" x14ac:dyDescent="0.35">
      <c r="A1627" t="s">
        <v>1467</v>
      </c>
      <c r="B1627" t="s">
        <v>21</v>
      </c>
      <c r="C1627" t="s">
        <v>13</v>
      </c>
      <c r="D1627" t="s">
        <v>13</v>
      </c>
      <c r="E1627" t="s">
        <v>13</v>
      </c>
      <c r="F1627" t="s">
        <v>1608</v>
      </c>
      <c r="G1627" s="2"/>
      <c r="I1627" s="2"/>
      <c r="J1627" t="str">
        <f>VLOOKUP(A1627,UFMT_FORMAT!$A:$C,3,FALSE)</f>
        <v>NBC Network Format message 0220 Request OUT</v>
      </c>
      <c r="K1627" s="2" t="s">
        <v>7</v>
      </c>
      <c r="L1627" t="str">
        <f t="shared" si="50"/>
        <v>Insert into UFMT_FIELD (FORMAT_ID, FIELD_NO, F_MAC, F_KEY, F_MANDATORY, DESCRIPTION) Values ('622', '52', '0', '0', '0', 'PIN data');</v>
      </c>
      <c r="M1627" t="str">
        <f t="shared" si="51"/>
        <v>Update UFMT_FIELD SET F_MAC = '0', F_KEY = '0', F_MANDATORY = '0', DESCRIPTION = 'PIN data' where FORMAT_ID = '622' AND FIELD_NO = '52';</v>
      </c>
    </row>
    <row r="1628" spans="1:13" x14ac:dyDescent="0.35">
      <c r="A1628" t="s">
        <v>1467</v>
      </c>
      <c r="B1628" t="s">
        <v>24</v>
      </c>
      <c r="C1628" t="s">
        <v>13</v>
      </c>
      <c r="D1628" t="s">
        <v>13</v>
      </c>
      <c r="E1628" t="s">
        <v>13</v>
      </c>
      <c r="F1628" t="s">
        <v>1609</v>
      </c>
      <c r="G1628" s="2"/>
      <c r="I1628" s="2"/>
      <c r="J1628" t="str">
        <f>VLOOKUP(A1628,UFMT_FORMAT!$A:$C,3,FALSE)</f>
        <v>NBC Network Format message 0220 Request OUT</v>
      </c>
      <c r="K1628" s="2" t="s">
        <v>7</v>
      </c>
      <c r="L1628" t="str">
        <f t="shared" si="50"/>
        <v>Insert into UFMT_FIELD (FORMAT_ID, FIELD_NO, F_MAC, F_KEY, F_MANDATORY, DESCRIPTION) Values ('622', '53', '0', '0', '0', 'Security related control information');</v>
      </c>
      <c r="M1628" t="str">
        <f t="shared" si="51"/>
        <v>Update UFMT_FIELD SET F_MAC = '0', F_KEY = '0', F_MANDATORY = '0', DESCRIPTION = 'Security related control information' where FORMAT_ID = '622' AND FIELD_NO = '53';</v>
      </c>
    </row>
    <row r="1629" spans="1:13" x14ac:dyDescent="0.35">
      <c r="A1629" t="s">
        <v>1467</v>
      </c>
      <c r="B1629" t="s">
        <v>111</v>
      </c>
      <c r="C1629" t="s">
        <v>13</v>
      </c>
      <c r="D1629" t="s">
        <v>13</v>
      </c>
      <c r="E1629" t="s">
        <v>13</v>
      </c>
      <c r="F1629" t="s">
        <v>1610</v>
      </c>
      <c r="G1629" s="2"/>
      <c r="I1629" s="2"/>
      <c r="J1629" t="str">
        <f>VLOOKUP(A1629,UFMT_FORMAT!$A:$C,3,FALSE)</f>
        <v>NBC Network Format message 0220 Request OUT</v>
      </c>
      <c r="K1629" s="2" t="s">
        <v>7</v>
      </c>
      <c r="L1629" t="str">
        <f t="shared" si="50"/>
        <v>Insert into UFMT_FIELD (FORMAT_ID, FIELD_NO, F_MAC, F_KEY, F_MANDATORY, DESCRIPTION) Values ('622', '55', '0', '0', '0', 'ICC data');</v>
      </c>
      <c r="M1629" t="str">
        <f t="shared" si="51"/>
        <v>Update UFMT_FIELD SET F_MAC = '0', F_KEY = '0', F_MANDATORY = '0', DESCRIPTION = 'ICC data' where FORMAT_ID = '622' AND FIELD_NO = '55';</v>
      </c>
    </row>
    <row r="1630" spans="1:13" x14ac:dyDescent="0.35">
      <c r="A1630" t="s">
        <v>1467</v>
      </c>
      <c r="B1630" t="s">
        <v>233</v>
      </c>
      <c r="C1630" t="s">
        <v>12</v>
      </c>
      <c r="D1630" t="s">
        <v>13</v>
      </c>
      <c r="E1630" t="s">
        <v>13</v>
      </c>
      <c r="F1630" t="s">
        <v>1556</v>
      </c>
      <c r="G1630" s="2"/>
      <c r="I1630" s="2"/>
      <c r="J1630" t="str">
        <f>VLOOKUP(A1630,UFMT_FORMAT!$A:$C,3,FALSE)</f>
        <v>NBC Network Format message 0220 Request OUT</v>
      </c>
      <c r="K1630" s="2" t="s">
        <v>7</v>
      </c>
      <c r="L1630" t="str">
        <f t="shared" si="50"/>
        <v>Insert into UFMT_FIELD (FORMAT_ID, FIELD_NO, F_MAC, F_KEY, F_MANDATORY, DESCRIPTION) Values ('622', '90', '1', '0', '0', 'Original data elements');</v>
      </c>
      <c r="M1630" t="str">
        <f t="shared" si="51"/>
        <v>Update UFMT_FIELD SET F_MAC = '1', F_KEY = '0', F_MANDATORY = '0', DESCRIPTION = 'Original data elements' where FORMAT_ID = '622' AND FIELD_NO = '90';</v>
      </c>
    </row>
    <row r="1631" spans="1:13" x14ac:dyDescent="0.35">
      <c r="A1631" t="s">
        <v>1467</v>
      </c>
      <c r="B1631" t="s">
        <v>774</v>
      </c>
      <c r="C1631" t="s">
        <v>13</v>
      </c>
      <c r="D1631" t="s">
        <v>13</v>
      </c>
      <c r="E1631" t="s">
        <v>13</v>
      </c>
      <c r="F1631" t="s">
        <v>1611</v>
      </c>
      <c r="G1631" s="2"/>
      <c r="I1631" s="2"/>
      <c r="J1631" t="str">
        <f>VLOOKUP(A1631,UFMT_FORMAT!$A:$C,3,FALSE)</f>
        <v>NBC Network Format message 0220 Request OUT</v>
      </c>
      <c r="K1631" s="2" t="s">
        <v>7</v>
      </c>
      <c r="L1631" t="str">
        <f t="shared" si="50"/>
        <v>Insert into UFMT_FIELD (FORMAT_ID, FIELD_NO, F_MAC, F_KEY, F_MANDATORY, DESCRIPTION) Values ('622', '100', '0', '0', '0', 'Receiving Institution ID Code');</v>
      </c>
      <c r="M1631" t="str">
        <f t="shared" si="51"/>
        <v>Update UFMT_FIELD SET F_MAC = '0', F_KEY = '0', F_MANDATORY = '0', DESCRIPTION = 'Receiving Institution ID Code' where FORMAT_ID = '622' AND FIELD_NO = '100';</v>
      </c>
    </row>
    <row r="1632" spans="1:13" x14ac:dyDescent="0.35">
      <c r="A1632" t="s">
        <v>1467</v>
      </c>
      <c r="B1632" t="s">
        <v>270</v>
      </c>
      <c r="C1632" t="s">
        <v>12</v>
      </c>
      <c r="D1632" t="s">
        <v>13</v>
      </c>
      <c r="E1632" t="s">
        <v>13</v>
      </c>
      <c r="F1632" t="s">
        <v>1612</v>
      </c>
      <c r="G1632" s="2"/>
      <c r="I1632" s="2"/>
      <c r="J1632" t="str">
        <f>VLOOKUP(A1632,UFMT_FORMAT!$A:$C,3,FALSE)</f>
        <v>NBC Network Format message 0220 Request OUT</v>
      </c>
      <c r="K1632" s="2" t="s">
        <v>7</v>
      </c>
      <c r="L1632" t="str">
        <f t="shared" si="50"/>
        <v>Insert into UFMT_FIELD (FORMAT_ID, FIELD_NO, F_MAC, F_KEY, F_MANDATORY, DESCRIPTION) Values ('622', '102', '1', '0', '0', 'From Account Identifier');</v>
      </c>
      <c r="M1632" t="str">
        <f t="shared" si="51"/>
        <v>Update UFMT_FIELD SET F_MAC = '1', F_KEY = '0', F_MANDATORY = '0', DESCRIPTION = 'From Account Identifier' where FORMAT_ID = '622' AND FIELD_NO = '102';</v>
      </c>
    </row>
    <row r="1633" spans="1:13" x14ac:dyDescent="0.35">
      <c r="A1633" t="s">
        <v>1467</v>
      </c>
      <c r="B1633" t="s">
        <v>778</v>
      </c>
      <c r="C1633" t="s">
        <v>12</v>
      </c>
      <c r="D1633" t="s">
        <v>13</v>
      </c>
      <c r="E1633" t="s">
        <v>13</v>
      </c>
      <c r="F1633" t="s">
        <v>1613</v>
      </c>
      <c r="G1633" s="2"/>
      <c r="I1633" s="2"/>
      <c r="J1633" t="str">
        <f>VLOOKUP(A1633,UFMT_FORMAT!$A:$C,3,FALSE)</f>
        <v>NBC Network Format message 0220 Request OUT</v>
      </c>
      <c r="K1633" s="2" t="s">
        <v>7</v>
      </c>
      <c r="L1633" t="str">
        <f t="shared" si="50"/>
        <v>Insert into UFMT_FIELD (FORMAT_ID, FIELD_NO, F_MAC, F_KEY, F_MANDATORY, DESCRIPTION) Values ('622', '103', '1', '0', '0', 'To Account Identification');</v>
      </c>
      <c r="M1633" t="str">
        <f t="shared" si="51"/>
        <v>Update UFMT_FIELD SET F_MAC = '1', F_KEY = '0', F_MANDATORY = '0', DESCRIPTION = 'To Account Identification' where FORMAT_ID = '622' AND FIELD_NO = '103';</v>
      </c>
    </row>
    <row r="1634" spans="1:13" x14ac:dyDescent="0.35">
      <c r="A1634" t="s">
        <v>1467</v>
      </c>
      <c r="B1634" t="s">
        <v>83</v>
      </c>
      <c r="C1634" t="s">
        <v>13</v>
      </c>
      <c r="D1634" t="s">
        <v>13</v>
      </c>
      <c r="E1634" t="s">
        <v>13</v>
      </c>
      <c r="F1634" t="s">
        <v>1520</v>
      </c>
      <c r="G1634" s="2"/>
      <c r="I1634" s="2"/>
      <c r="J1634" t="str">
        <f>VLOOKUP(A1634,UFMT_FORMAT!$A:$C,3,FALSE)</f>
        <v>NBC Network Format message 0220 Request OUT</v>
      </c>
      <c r="K1634" s="2" t="s">
        <v>7</v>
      </c>
      <c r="L1634" t="str">
        <f t="shared" si="50"/>
        <v>Insert into UFMT_FIELD (FORMAT_ID, FIELD_NO, F_MAC, F_KEY, F_MANDATORY, DESCRIPTION) Values ('622', '121', '0', '0', '0', 'NBC Fee');</v>
      </c>
      <c r="M1634" t="str">
        <f t="shared" si="51"/>
        <v>Update UFMT_FIELD SET F_MAC = '0', F_KEY = '0', F_MANDATORY = '0', DESCRIPTION = 'NBC Fee' where FORMAT_ID = '622' AND FIELD_NO = '121';</v>
      </c>
    </row>
    <row r="1635" spans="1:13" x14ac:dyDescent="0.35">
      <c r="A1635" t="s">
        <v>1467</v>
      </c>
      <c r="B1635" t="s">
        <v>807</v>
      </c>
      <c r="C1635" t="s">
        <v>13</v>
      </c>
      <c r="D1635" t="s">
        <v>13</v>
      </c>
      <c r="E1635" t="s">
        <v>13</v>
      </c>
      <c r="F1635" t="s">
        <v>1518</v>
      </c>
      <c r="G1635" s="2"/>
      <c r="I1635" s="2"/>
      <c r="J1635" t="str">
        <f>VLOOKUP(A1635,UFMT_FORMAT!$A:$C,3,FALSE)</f>
        <v>NBC Network Format message 0220 Request OUT</v>
      </c>
      <c r="K1635" s="2" t="s">
        <v>7</v>
      </c>
      <c r="L1635" t="str">
        <f t="shared" si="50"/>
        <v>Insert into UFMT_FIELD (FORMAT_ID, FIELD_NO, F_MAC, F_KEY, F_MANDATORY, DESCRIPTION) Values ('622', '122', '0', '0', '0', 'ACQ Fee');</v>
      </c>
      <c r="M1635" t="str">
        <f t="shared" si="51"/>
        <v>Update UFMT_FIELD SET F_MAC = '0', F_KEY = '0', F_MANDATORY = '0', DESCRIPTION = 'ACQ Fee' where FORMAT_ID = '622' AND FIELD_NO = '122';</v>
      </c>
    </row>
    <row r="1636" spans="1:13" x14ac:dyDescent="0.35">
      <c r="A1636" t="s">
        <v>1467</v>
      </c>
      <c r="B1636" t="s">
        <v>143</v>
      </c>
      <c r="C1636" t="s">
        <v>13</v>
      </c>
      <c r="D1636" t="s">
        <v>13</v>
      </c>
      <c r="E1636" t="s">
        <v>13</v>
      </c>
      <c r="F1636" t="s">
        <v>1519</v>
      </c>
      <c r="G1636" s="2"/>
      <c r="I1636" s="2"/>
      <c r="J1636" t="str">
        <f>VLOOKUP(A1636,UFMT_FORMAT!$A:$C,3,FALSE)</f>
        <v>NBC Network Format message 0220 Request OUT</v>
      </c>
      <c r="K1636" s="2" t="s">
        <v>7</v>
      </c>
      <c r="L1636" t="str">
        <f t="shared" si="50"/>
        <v>Insert into UFMT_FIELD (FORMAT_ID, FIELD_NO, F_MAC, F_KEY, F_MANDATORY, DESCRIPTION) Values ('622', '123', '0', '0', '0', 'ISS Fee');</v>
      </c>
      <c r="M1636" t="str">
        <f t="shared" si="51"/>
        <v>Update UFMT_FIELD SET F_MAC = '0', F_KEY = '0', F_MANDATORY = '0', DESCRIPTION = 'ISS Fee' where FORMAT_ID = '622' AND FIELD_NO = '123';</v>
      </c>
    </row>
    <row r="1637" spans="1:13" x14ac:dyDescent="0.35">
      <c r="A1637" t="s">
        <v>1467</v>
      </c>
      <c r="B1637" t="s">
        <v>810</v>
      </c>
      <c r="C1637" t="s">
        <v>13</v>
      </c>
      <c r="D1637" t="s">
        <v>13</v>
      </c>
      <c r="E1637" t="s">
        <v>13</v>
      </c>
      <c r="F1637" t="s">
        <v>1521</v>
      </c>
      <c r="G1637" s="2"/>
      <c r="I1637" s="2"/>
      <c r="J1637" t="str">
        <f>VLOOKUP(A1637,UFMT_FORMAT!$A:$C,3,FALSE)</f>
        <v>NBC Network Format message 0220 Request OUT</v>
      </c>
      <c r="K1637" s="2" t="s">
        <v>7</v>
      </c>
      <c r="L1637" t="str">
        <f t="shared" si="50"/>
        <v>Insert into UFMT_FIELD (FORMAT_ID, FIELD_NO, F_MAC, F_KEY, F_MANDATORY, DESCRIPTION) Values ('622', '124', '0', '0', '0', 'BNB Fee');</v>
      </c>
      <c r="M1637" t="str">
        <f t="shared" si="51"/>
        <v>Update UFMT_FIELD SET F_MAC = '0', F_KEY = '0', F_MANDATORY = '0', DESCRIPTION = 'BNB Fee' where FORMAT_ID = '622' AND FIELD_NO = '124';</v>
      </c>
    </row>
    <row r="1638" spans="1:13" x14ac:dyDescent="0.35">
      <c r="A1638" t="s">
        <v>1467</v>
      </c>
      <c r="B1638" t="s">
        <v>134</v>
      </c>
      <c r="C1638" t="s">
        <v>13</v>
      </c>
      <c r="D1638" t="s">
        <v>13</v>
      </c>
      <c r="E1638" t="s">
        <v>13</v>
      </c>
      <c r="F1638" t="s">
        <v>1614</v>
      </c>
      <c r="G1638" s="2"/>
      <c r="I1638" s="2"/>
      <c r="J1638" t="str">
        <f>VLOOKUP(A1638,UFMT_FORMAT!$A:$C,3,FALSE)</f>
        <v>NBC Network Format message 0220 Request OUT</v>
      </c>
      <c r="K1638" s="2" t="s">
        <v>7</v>
      </c>
      <c r="L1638" t="str">
        <f t="shared" si="50"/>
        <v>Insert into UFMT_FIELD (FORMAT_ID, FIELD_NO, F_MAC, F_KEY, F_MANDATORY, DESCRIPTION) Values ('622', '128', '0', '0', '0', 'Message Authentication Code');</v>
      </c>
      <c r="M1638" t="str">
        <f t="shared" si="51"/>
        <v>Update UFMT_FIELD SET F_MAC = '0', F_KEY = '0', F_MANDATORY = '0', DESCRIPTION = 'Message Authentication Code' where FORMAT_ID = '622' AND FIELD_NO = '128';</v>
      </c>
    </row>
    <row r="1639" spans="1:13" x14ac:dyDescent="0.35">
      <c r="A1639" t="s">
        <v>1469</v>
      </c>
      <c r="B1639" t="s">
        <v>15</v>
      </c>
      <c r="C1639" t="s">
        <v>12</v>
      </c>
      <c r="D1639" t="s">
        <v>13</v>
      </c>
      <c r="E1639" t="s">
        <v>12</v>
      </c>
      <c r="F1639" s="2" t="s">
        <v>1484</v>
      </c>
      <c r="G1639" s="2"/>
      <c r="I1639" s="2"/>
      <c r="J1639" t="str">
        <f>VLOOKUP(A1639,UFMT_FORMAT!$A:$C,3,FALSE)</f>
        <v>NBC Network Format message 0230 Response IN</v>
      </c>
      <c r="K1639" s="2" t="s">
        <v>7</v>
      </c>
      <c r="L1639" t="str">
        <f t="shared" si="50"/>
        <v>Insert into UFMT_FIELD (FORMAT_ID, FIELD_NO, F_MAC, F_KEY, F_MANDATORY, DESCRIPTION) Values ('623', '2', '1', '0', '1', 'PAN');</v>
      </c>
      <c r="M1639" t="str">
        <f t="shared" si="51"/>
        <v>Update UFMT_FIELD SET F_MAC = '1', F_KEY = '0', F_MANDATORY = '1', DESCRIPTION = 'PAN' where FORMAT_ID = '623' AND FIELD_NO = '2';</v>
      </c>
    </row>
    <row r="1640" spans="1:13" x14ac:dyDescent="0.35">
      <c r="A1640" t="s">
        <v>1469</v>
      </c>
      <c r="B1640" t="s">
        <v>17</v>
      </c>
      <c r="C1640" t="s">
        <v>12</v>
      </c>
      <c r="D1640" t="s">
        <v>12</v>
      </c>
      <c r="E1640" t="s">
        <v>12</v>
      </c>
      <c r="F1640" s="2" t="s">
        <v>1485</v>
      </c>
      <c r="G1640" s="2"/>
      <c r="I1640" s="2"/>
      <c r="J1640" t="str">
        <f>VLOOKUP(A1640,UFMT_FORMAT!$A:$C,3,FALSE)</f>
        <v>NBC Network Format message 0230 Response IN</v>
      </c>
      <c r="K1640" s="2" t="s">
        <v>7</v>
      </c>
      <c r="L1640" t="str">
        <f t="shared" si="50"/>
        <v>Insert into UFMT_FIELD (FORMAT_ID, FIELD_NO, F_MAC, F_KEY, F_MANDATORY, DESCRIPTION) Values ('623', '3', '1', '1', '1', 'Processing Code');</v>
      </c>
      <c r="M1640" t="str">
        <f t="shared" si="51"/>
        <v>Update UFMT_FIELD SET F_MAC = '1', F_KEY = '1', F_MANDATORY = '1', DESCRIPTION = 'Processing Code' where FORMAT_ID = '623' AND FIELD_NO = '3';</v>
      </c>
    </row>
    <row r="1641" spans="1:13" x14ac:dyDescent="0.35">
      <c r="A1641" t="s">
        <v>1469</v>
      </c>
      <c r="B1641" t="s">
        <v>20</v>
      </c>
      <c r="C1641" t="s">
        <v>12</v>
      </c>
      <c r="D1641" t="s">
        <v>13</v>
      </c>
      <c r="E1641" t="s">
        <v>12</v>
      </c>
      <c r="F1641" s="2" t="s">
        <v>1569</v>
      </c>
      <c r="G1641" s="2"/>
      <c r="I1641" s="2"/>
      <c r="J1641" t="str">
        <f>VLOOKUP(A1641,UFMT_FORMAT!$A:$C,3,FALSE)</f>
        <v>NBC Network Format message 0230 Response IN</v>
      </c>
      <c r="K1641" s="2" t="s">
        <v>7</v>
      </c>
      <c r="L1641" t="str">
        <f t="shared" si="50"/>
        <v>Insert into UFMT_FIELD (FORMAT_ID, FIELD_NO, F_MAC, F_KEY, F_MANDATORY, DESCRIPTION) Values ('623', '4', '1', '0', '1', 'Amount, Transaction');</v>
      </c>
      <c r="M1641" t="str">
        <f t="shared" si="51"/>
        <v>Update UFMT_FIELD SET F_MAC = '1', F_KEY = '0', F_MANDATORY = '1', DESCRIPTION = 'Amount, Transaction' where FORMAT_ID = '623' AND FIELD_NO = '4';</v>
      </c>
    </row>
    <row r="1642" spans="1:13" x14ac:dyDescent="0.35">
      <c r="A1642" t="s">
        <v>1469</v>
      </c>
      <c r="B1642" t="s">
        <v>23</v>
      </c>
      <c r="C1642" t="s">
        <v>13</v>
      </c>
      <c r="D1642" t="s">
        <v>13</v>
      </c>
      <c r="E1642" t="s">
        <v>13</v>
      </c>
      <c r="F1642" s="2" t="s">
        <v>1591</v>
      </c>
      <c r="G1642" s="2"/>
      <c r="I1642" s="2"/>
      <c r="J1642" t="str">
        <f>VLOOKUP(A1642,UFMT_FORMAT!$A:$C,3,FALSE)</f>
        <v>NBC Network Format message 0230 Response IN</v>
      </c>
      <c r="K1642" s="2" t="s">
        <v>7</v>
      </c>
      <c r="L1642" t="str">
        <f t="shared" si="50"/>
        <v>Insert into UFMT_FIELD (FORMAT_ID, FIELD_NO, F_MAC, F_KEY, F_MANDATORY, DESCRIPTION) Values ('623', '5', '0', '0', '0', 'Amount, Settlement');</v>
      </c>
      <c r="M1642" t="str">
        <f t="shared" si="51"/>
        <v>Update UFMT_FIELD SET F_MAC = '0', F_KEY = '0', F_MANDATORY = '0', DESCRIPTION = 'Amount, Settlement' where FORMAT_ID = '623' AND FIELD_NO = '5';</v>
      </c>
    </row>
    <row r="1643" spans="1:13" x14ac:dyDescent="0.35">
      <c r="A1643" t="s">
        <v>1469</v>
      </c>
      <c r="B1643" t="s">
        <v>26</v>
      </c>
      <c r="C1643" t="s">
        <v>13</v>
      </c>
      <c r="D1643" t="s">
        <v>13</v>
      </c>
      <c r="E1643" t="s">
        <v>13</v>
      </c>
      <c r="F1643" s="2" t="s">
        <v>1592</v>
      </c>
      <c r="G1643" s="2"/>
      <c r="I1643" s="2"/>
      <c r="J1643" t="str">
        <f>VLOOKUP(A1643,UFMT_FORMAT!$A:$C,3,FALSE)</f>
        <v>NBC Network Format message 0230 Response IN</v>
      </c>
      <c r="K1643" s="2" t="s">
        <v>7</v>
      </c>
      <c r="L1643" t="str">
        <f t="shared" si="50"/>
        <v>Insert into UFMT_FIELD (FORMAT_ID, FIELD_NO, F_MAC, F_KEY, F_MANDATORY, DESCRIPTION) Values ('623', '6', '0', '0', '0', 'Amount, Cardholder billing');</v>
      </c>
      <c r="M1643" t="str">
        <f t="shared" si="51"/>
        <v>Update UFMT_FIELD SET F_MAC = '0', F_KEY = '0', F_MANDATORY = '0', DESCRIPTION = 'Amount, Cardholder billing' where FORMAT_ID = '623' AND FIELD_NO = '6';</v>
      </c>
    </row>
    <row r="1644" spans="1:13" x14ac:dyDescent="0.35">
      <c r="A1644" t="s">
        <v>1469</v>
      </c>
      <c r="B1644" t="s">
        <v>29</v>
      </c>
      <c r="C1644" t="s">
        <v>12</v>
      </c>
      <c r="D1644" t="s">
        <v>12</v>
      </c>
      <c r="E1644" t="s">
        <v>12</v>
      </c>
      <c r="F1644" s="2" t="s">
        <v>1584</v>
      </c>
      <c r="G1644" s="2"/>
      <c r="I1644" s="2"/>
      <c r="J1644" t="str">
        <f>VLOOKUP(A1644,UFMT_FORMAT!$A:$C,3,FALSE)</f>
        <v>NBC Network Format message 0230 Response IN</v>
      </c>
      <c r="K1644" s="2" t="s">
        <v>7</v>
      </c>
      <c r="L1644" t="str">
        <f t="shared" si="50"/>
        <v>Insert into UFMT_FIELD (FORMAT_ID, FIELD_NO, F_MAC, F_KEY, F_MANDATORY, DESCRIPTION) Values ('623', '7', '1', '1', '1', 'Transmission Date and Time');</v>
      </c>
      <c r="M1644" t="str">
        <f t="shared" si="51"/>
        <v>Update UFMT_FIELD SET F_MAC = '1', F_KEY = '1', F_MANDATORY = '1', DESCRIPTION = 'Transmission Date and Time' where FORMAT_ID = '623' AND FIELD_NO = '7';</v>
      </c>
    </row>
    <row r="1645" spans="1:13" x14ac:dyDescent="0.35">
      <c r="A1645" t="s">
        <v>1469</v>
      </c>
      <c r="B1645" t="s">
        <v>32</v>
      </c>
      <c r="C1645" t="s">
        <v>13</v>
      </c>
      <c r="D1645" t="s">
        <v>13</v>
      </c>
      <c r="E1645" t="s">
        <v>13</v>
      </c>
      <c r="F1645" s="2" t="s">
        <v>1593</v>
      </c>
      <c r="G1645" s="2"/>
      <c r="I1645" s="2"/>
      <c r="J1645" t="str">
        <f>VLOOKUP(A1645,UFMT_FORMAT!$A:$C,3,FALSE)</f>
        <v>NBC Network Format message 0230 Response IN</v>
      </c>
      <c r="K1645" s="2" t="s">
        <v>7</v>
      </c>
      <c r="L1645" t="str">
        <f t="shared" si="50"/>
        <v>Insert into UFMT_FIELD (FORMAT_ID, FIELD_NO, F_MAC, F_KEY, F_MANDATORY, DESCRIPTION) Values ('623', '8', '0', '0', '0', 'Card holder billing fee');</v>
      </c>
      <c r="M1645" t="str">
        <f t="shared" si="51"/>
        <v>Update UFMT_FIELD SET F_MAC = '0', F_KEY = '0', F_MANDATORY = '0', DESCRIPTION = 'Card holder billing fee' where FORMAT_ID = '623' AND FIELD_NO = '8';</v>
      </c>
    </row>
    <row r="1646" spans="1:13" x14ac:dyDescent="0.35">
      <c r="A1646" t="s">
        <v>1469</v>
      </c>
      <c r="B1646" t="s">
        <v>35</v>
      </c>
      <c r="C1646" t="s">
        <v>13</v>
      </c>
      <c r="D1646" t="s">
        <v>13</v>
      </c>
      <c r="E1646" t="s">
        <v>13</v>
      </c>
      <c r="F1646" s="2" t="s">
        <v>1594</v>
      </c>
      <c r="G1646" s="2"/>
      <c r="I1646" s="2"/>
      <c r="J1646" t="str">
        <f>VLOOKUP(A1646,UFMT_FORMAT!$A:$C,3,FALSE)</f>
        <v>NBC Network Format message 0230 Response IN</v>
      </c>
      <c r="K1646" s="2" t="s">
        <v>7</v>
      </c>
      <c r="L1646" t="str">
        <f t="shared" si="50"/>
        <v>Insert into UFMT_FIELD (FORMAT_ID, FIELD_NO, F_MAC, F_KEY, F_MANDATORY, DESCRIPTION) Values ('623', '9', '0', '0', '0', 'Settlement conversion rate');</v>
      </c>
      <c r="M1646" t="str">
        <f t="shared" si="51"/>
        <v>Update UFMT_FIELD SET F_MAC = '0', F_KEY = '0', F_MANDATORY = '0', DESCRIPTION = 'Settlement conversion rate' where FORMAT_ID = '623' AND FIELD_NO = '9';</v>
      </c>
    </row>
    <row r="1647" spans="1:13" x14ac:dyDescent="0.35">
      <c r="A1647" t="s">
        <v>1469</v>
      </c>
      <c r="B1647" t="s">
        <v>37</v>
      </c>
      <c r="C1647" t="s">
        <v>13</v>
      </c>
      <c r="D1647" t="s">
        <v>13</v>
      </c>
      <c r="E1647" t="s">
        <v>13</v>
      </c>
      <c r="F1647" s="2" t="s">
        <v>1595</v>
      </c>
      <c r="G1647" s="2"/>
      <c r="I1647" s="2"/>
      <c r="J1647" t="str">
        <f>VLOOKUP(A1647,UFMT_FORMAT!$A:$C,3,FALSE)</f>
        <v>NBC Network Format message 0230 Response IN</v>
      </c>
      <c r="K1647" s="2" t="s">
        <v>7</v>
      </c>
      <c r="L1647" t="str">
        <f t="shared" si="50"/>
        <v>Insert into UFMT_FIELD (FORMAT_ID, FIELD_NO, F_MAC, F_KEY, F_MANDATORY, DESCRIPTION) Values ('623', '10', '0', '0', '0', 'Cardholder conversion rate');</v>
      </c>
      <c r="M1647" t="str">
        <f t="shared" si="51"/>
        <v>Update UFMT_FIELD SET F_MAC = '0', F_KEY = '0', F_MANDATORY = '0', DESCRIPTION = 'Cardholder conversion rate' where FORMAT_ID = '623' AND FIELD_NO = '10';</v>
      </c>
    </row>
    <row r="1648" spans="1:13" x14ac:dyDescent="0.35">
      <c r="A1648" t="s">
        <v>1469</v>
      </c>
      <c r="B1648" t="s">
        <v>40</v>
      </c>
      <c r="C1648" t="s">
        <v>12</v>
      </c>
      <c r="D1648" t="s">
        <v>12</v>
      </c>
      <c r="E1648" t="s">
        <v>12</v>
      </c>
      <c r="F1648" s="2" t="s">
        <v>1489</v>
      </c>
      <c r="G1648" s="2"/>
      <c r="I1648" s="2"/>
      <c r="J1648" t="str">
        <f>VLOOKUP(A1648,UFMT_FORMAT!$A:$C,3,FALSE)</f>
        <v>NBC Network Format message 0230 Response IN</v>
      </c>
      <c r="K1648" s="2" t="s">
        <v>7</v>
      </c>
      <c r="L1648" t="str">
        <f t="shared" si="50"/>
        <v>Insert into UFMT_FIELD (FORMAT_ID, FIELD_NO, F_MAC, F_KEY, F_MANDATORY, DESCRIPTION) Values ('623', '11', '1', '1', '1', 'System Trace Audit Number');</v>
      </c>
      <c r="M1648" t="str">
        <f t="shared" si="51"/>
        <v>Update UFMT_FIELD SET F_MAC = '1', F_KEY = '1', F_MANDATORY = '1', DESCRIPTION = 'System Trace Audit Number' where FORMAT_ID = '623' AND FIELD_NO = '11';</v>
      </c>
    </row>
    <row r="1649" spans="1:13" x14ac:dyDescent="0.35">
      <c r="A1649" t="s">
        <v>1469</v>
      </c>
      <c r="B1649" t="s">
        <v>42</v>
      </c>
      <c r="C1649" t="s">
        <v>13</v>
      </c>
      <c r="D1649" t="s">
        <v>13</v>
      </c>
      <c r="E1649" t="s">
        <v>12</v>
      </c>
      <c r="F1649" s="2" t="s">
        <v>1586</v>
      </c>
      <c r="G1649" s="2"/>
      <c r="I1649" s="2"/>
      <c r="J1649" t="str">
        <f>VLOOKUP(A1649,UFMT_FORMAT!$A:$C,3,FALSE)</f>
        <v>NBC Network Format message 0230 Response IN</v>
      </c>
      <c r="K1649" s="2" t="s">
        <v>7</v>
      </c>
      <c r="L1649" t="str">
        <f t="shared" si="50"/>
        <v>Insert into UFMT_FIELD (FORMAT_ID, FIELD_NO, F_MAC, F_KEY, F_MANDATORY, DESCRIPTION) Values ('623', '12', '0', '0', '1', 'Time, local transaction');</v>
      </c>
      <c r="M1649" t="str">
        <f t="shared" si="51"/>
        <v>Update UFMT_FIELD SET F_MAC = '0', F_KEY = '0', F_MANDATORY = '1', DESCRIPTION = 'Time, local transaction' where FORMAT_ID = '623' AND FIELD_NO = '12';</v>
      </c>
    </row>
    <row r="1650" spans="1:13" x14ac:dyDescent="0.35">
      <c r="A1650" t="s">
        <v>1469</v>
      </c>
      <c r="B1650" t="s">
        <v>44</v>
      </c>
      <c r="C1650" t="s">
        <v>13</v>
      </c>
      <c r="D1650" t="s">
        <v>13</v>
      </c>
      <c r="E1650" t="s">
        <v>12</v>
      </c>
      <c r="F1650" s="2" t="s">
        <v>1596</v>
      </c>
      <c r="G1650" s="2"/>
      <c r="I1650" s="2"/>
      <c r="J1650" t="str">
        <f>VLOOKUP(A1650,UFMT_FORMAT!$A:$C,3,FALSE)</f>
        <v>NBC Network Format message 0230 Response IN</v>
      </c>
      <c r="K1650" s="2" t="s">
        <v>7</v>
      </c>
      <c r="L1650" t="str">
        <f t="shared" si="50"/>
        <v>Insert into UFMT_FIELD (FORMAT_ID, FIELD_NO, F_MAC, F_KEY, F_MANDATORY, DESCRIPTION) Values ('623', '13', '0', '0', '1', 'Date, local transaction');</v>
      </c>
      <c r="M1650" t="str">
        <f t="shared" si="51"/>
        <v>Update UFMT_FIELD SET F_MAC = '0', F_KEY = '0', F_MANDATORY = '1', DESCRIPTION = 'Date, local transaction' where FORMAT_ID = '623' AND FIELD_NO = '13';</v>
      </c>
    </row>
    <row r="1651" spans="1:13" x14ac:dyDescent="0.35">
      <c r="A1651" t="s">
        <v>1469</v>
      </c>
      <c r="B1651" t="s">
        <v>50</v>
      </c>
      <c r="C1651" t="s">
        <v>13</v>
      </c>
      <c r="D1651" t="s">
        <v>13</v>
      </c>
      <c r="E1651" t="s">
        <v>12</v>
      </c>
      <c r="F1651" s="2" t="s">
        <v>1597</v>
      </c>
      <c r="G1651" s="2"/>
      <c r="I1651" s="2"/>
      <c r="J1651" t="str">
        <f>VLOOKUP(A1651,UFMT_FORMAT!$A:$C,3,FALSE)</f>
        <v>NBC Network Format message 0230 Response IN</v>
      </c>
      <c r="K1651" s="2" t="s">
        <v>7</v>
      </c>
      <c r="L1651" t="str">
        <f t="shared" si="50"/>
        <v>Insert into UFMT_FIELD (FORMAT_ID, FIELD_NO, F_MAC, F_KEY, F_MANDATORY, DESCRIPTION) Values ('623', '15', '0', '0', '1', 'Date, settlement');</v>
      </c>
      <c r="M1651" t="str">
        <f t="shared" si="51"/>
        <v>Update UFMT_FIELD SET F_MAC = '0', F_KEY = '0', F_MANDATORY = '1', DESCRIPTION = 'Date, settlement' where FORMAT_ID = '623' AND FIELD_NO = '15';</v>
      </c>
    </row>
    <row r="1652" spans="1:13" x14ac:dyDescent="0.35">
      <c r="A1652" t="s">
        <v>1469</v>
      </c>
      <c r="B1652" t="s">
        <v>59</v>
      </c>
      <c r="C1652" t="s">
        <v>13</v>
      </c>
      <c r="D1652" t="s">
        <v>13</v>
      </c>
      <c r="E1652" t="s">
        <v>12</v>
      </c>
      <c r="F1652" s="2" t="s">
        <v>1573</v>
      </c>
      <c r="I1652" s="2"/>
      <c r="J1652" t="str">
        <f>VLOOKUP(A1652,UFMT_FORMAT!$A:$C,3,FALSE)</f>
        <v>NBC Network Format message 0230 Response IN</v>
      </c>
      <c r="K1652" s="2" t="s">
        <v>7</v>
      </c>
      <c r="L1652" t="str">
        <f t="shared" si="50"/>
        <v>Insert into UFMT_FIELD (FORMAT_ID, FIELD_NO, F_MAC, F_KEY, F_MANDATORY, DESCRIPTION) Values ('623', '18', '0', '0', '1', 'Merchant type');</v>
      </c>
      <c r="M1652" t="str">
        <f t="shared" si="51"/>
        <v>Update UFMT_FIELD SET F_MAC = '0', F_KEY = '0', F_MANDATORY = '1', DESCRIPTION = 'Merchant type' where FORMAT_ID = '623' AND FIELD_NO = '18';</v>
      </c>
    </row>
    <row r="1653" spans="1:13" x14ac:dyDescent="0.35">
      <c r="A1653" t="s">
        <v>1469</v>
      </c>
      <c r="B1653" t="s">
        <v>62</v>
      </c>
      <c r="C1653" t="s">
        <v>13</v>
      </c>
      <c r="D1653" t="s">
        <v>13</v>
      </c>
      <c r="E1653" t="s">
        <v>13</v>
      </c>
      <c r="F1653" s="2" t="s">
        <v>1598</v>
      </c>
      <c r="I1653" s="2"/>
      <c r="J1653" t="str">
        <f>VLOOKUP(A1653,UFMT_FORMAT!$A:$C,3,FALSE)</f>
        <v>NBC Network Format message 0230 Response IN</v>
      </c>
      <c r="K1653" s="2" t="s">
        <v>7</v>
      </c>
      <c r="L1653" t="str">
        <f t="shared" si="50"/>
        <v>Insert into UFMT_FIELD (FORMAT_ID, FIELD_NO, F_MAC, F_KEY, F_MANDATORY, DESCRIPTION) Values ('623', '19', '0', '0', '0', 'Acquiring Institution Country Code');</v>
      </c>
      <c r="M1653" t="str">
        <f t="shared" si="51"/>
        <v>Update UFMT_FIELD SET F_MAC = '0', F_KEY = '0', F_MANDATORY = '0', DESCRIPTION = 'Acquiring Institution Country Code' where FORMAT_ID = '623' AND FIELD_NO = '19';</v>
      </c>
    </row>
    <row r="1654" spans="1:13" x14ac:dyDescent="0.35">
      <c r="A1654" t="s">
        <v>1469</v>
      </c>
      <c r="B1654" t="s">
        <v>88</v>
      </c>
      <c r="C1654" t="s">
        <v>13</v>
      </c>
      <c r="D1654" t="s">
        <v>13</v>
      </c>
      <c r="E1654" t="s">
        <v>13</v>
      </c>
      <c r="F1654" s="2" t="s">
        <v>1600</v>
      </c>
      <c r="I1654" s="2"/>
      <c r="J1654" t="str">
        <f>VLOOKUP(A1654,UFMT_FORMAT!$A:$C,3,FALSE)</f>
        <v>NBC Network Format message 0230 Response IN</v>
      </c>
      <c r="K1654" s="2" t="s">
        <v>7</v>
      </c>
      <c r="L1654" t="str">
        <f t="shared" si="50"/>
        <v>Insert into UFMT_FIELD (FORMAT_ID, FIELD_NO, F_MAC, F_KEY, F_MANDATORY, DESCRIPTION) Values ('623', '28', '0', '0', '0', 'Amount, transaction fee');</v>
      </c>
      <c r="M1654" t="str">
        <f t="shared" si="51"/>
        <v>Update UFMT_FIELD SET F_MAC = '0', F_KEY = '0', F_MANDATORY = '0', DESCRIPTION = 'Amount, transaction fee' where FORMAT_ID = '623' AND FIELD_NO = '28';</v>
      </c>
    </row>
    <row r="1655" spans="1:13" x14ac:dyDescent="0.35">
      <c r="A1655" t="s">
        <v>1469</v>
      </c>
      <c r="B1655" t="s">
        <v>90</v>
      </c>
      <c r="C1655" t="s">
        <v>13</v>
      </c>
      <c r="D1655" t="s">
        <v>13</v>
      </c>
      <c r="E1655" t="s">
        <v>13</v>
      </c>
      <c r="F1655" s="2" t="s">
        <v>1601</v>
      </c>
      <c r="I1655" s="2"/>
      <c r="J1655" t="str">
        <f>VLOOKUP(A1655,UFMT_FORMAT!$A:$C,3,FALSE)</f>
        <v>NBC Network Format message 0230 Response IN</v>
      </c>
      <c r="K1655" s="2" t="s">
        <v>7</v>
      </c>
      <c r="L1655" t="str">
        <f t="shared" si="50"/>
        <v>Insert into UFMT_FIELD (FORMAT_ID, FIELD_NO, F_MAC, F_KEY, F_MANDATORY, DESCRIPTION) Values ('623', '29', '0', '0', '0', 'Amount, settlement fee');</v>
      </c>
      <c r="M1655" t="str">
        <f t="shared" si="51"/>
        <v>Update UFMT_FIELD SET F_MAC = '0', F_KEY = '0', F_MANDATORY = '0', DESCRIPTION = 'Amount, settlement fee' where FORMAT_ID = '623' AND FIELD_NO = '29';</v>
      </c>
    </row>
    <row r="1656" spans="1:13" x14ac:dyDescent="0.35">
      <c r="A1656" t="s">
        <v>1469</v>
      </c>
      <c r="B1656" t="s">
        <v>98</v>
      </c>
      <c r="C1656" t="s">
        <v>12</v>
      </c>
      <c r="D1656" t="s">
        <v>13</v>
      </c>
      <c r="E1656" t="s">
        <v>12</v>
      </c>
      <c r="F1656" s="2" t="s">
        <v>1492</v>
      </c>
      <c r="G1656" s="2"/>
      <c r="I1656" s="2"/>
      <c r="J1656" t="str">
        <f>VLOOKUP(A1656,UFMT_FORMAT!$A:$C,3,FALSE)</f>
        <v>NBC Network Format message 0230 Response IN</v>
      </c>
      <c r="K1656" s="2" t="s">
        <v>7</v>
      </c>
      <c r="L1656" t="str">
        <f t="shared" si="50"/>
        <v>Insert into UFMT_FIELD (FORMAT_ID, FIELD_NO, F_MAC, F_KEY, F_MANDATORY, DESCRIPTION) Values ('623', '32', '1', '0', '1', 'Acquirer institution ID');</v>
      </c>
      <c r="M1656" t="str">
        <f t="shared" si="51"/>
        <v>Update UFMT_FIELD SET F_MAC = '1', F_KEY = '0', F_MANDATORY = '1', DESCRIPTION = 'Acquirer institution ID' where FORMAT_ID = '623' AND FIELD_NO = '32';</v>
      </c>
    </row>
    <row r="1657" spans="1:13" x14ac:dyDescent="0.35">
      <c r="A1657" t="s">
        <v>1469</v>
      </c>
      <c r="B1657" t="s">
        <v>99</v>
      </c>
      <c r="C1657" t="s">
        <v>13</v>
      </c>
      <c r="D1657" t="s">
        <v>13</v>
      </c>
      <c r="E1657" t="s">
        <v>13</v>
      </c>
      <c r="F1657" s="2" t="s">
        <v>1576</v>
      </c>
      <c r="G1657" s="2"/>
      <c r="I1657" s="2"/>
      <c r="J1657" t="str">
        <f>VLOOKUP(A1657,UFMT_FORMAT!$A:$C,3,FALSE)</f>
        <v>NBC Network Format message 0230 Response IN</v>
      </c>
      <c r="K1657" s="2" t="s">
        <v>7</v>
      </c>
      <c r="L1657" t="str">
        <f t="shared" si="50"/>
        <v>Insert into UFMT_FIELD (FORMAT_ID, FIELD_NO, F_MAC, F_KEY, F_MANDATORY, DESCRIPTION) Values ('623', '37', '0', '0', '0', 'Retrieval reference number');</v>
      </c>
      <c r="M1657" t="str">
        <f t="shared" si="51"/>
        <v>Update UFMT_FIELD SET F_MAC = '0', F_KEY = '0', F_MANDATORY = '0', DESCRIPTION = 'Retrieval reference number' where FORMAT_ID = '623' AND FIELD_NO = '37';</v>
      </c>
    </row>
    <row r="1658" spans="1:13" x14ac:dyDescent="0.35">
      <c r="A1658" t="s">
        <v>1469</v>
      </c>
      <c r="B1658" t="s">
        <v>113</v>
      </c>
      <c r="C1658" t="s">
        <v>12</v>
      </c>
      <c r="D1658" t="s">
        <v>13</v>
      </c>
      <c r="E1658" t="s">
        <v>13</v>
      </c>
      <c r="F1658" s="2" t="s">
        <v>1496</v>
      </c>
      <c r="G1658" s="2"/>
      <c r="I1658" s="2"/>
      <c r="J1658" t="str">
        <f>VLOOKUP(A1658,UFMT_FORMAT!$A:$C,3,FALSE)</f>
        <v>NBC Network Format message 0230 Response IN</v>
      </c>
      <c r="K1658" s="2" t="s">
        <v>7</v>
      </c>
      <c r="L1658" t="str">
        <f t="shared" si="50"/>
        <v>Insert into UFMT_FIELD (FORMAT_ID, FIELD_NO, F_MAC, F_KEY, F_MANDATORY, DESCRIPTION) Values ('623', '38', '1', '0', '0', 'Authorization Identification Response');</v>
      </c>
      <c r="M1658" t="str">
        <f t="shared" si="51"/>
        <v>Update UFMT_FIELD SET F_MAC = '1', F_KEY = '0', F_MANDATORY = '0', DESCRIPTION = 'Authorization Identification Response' where FORMAT_ID = '623' AND FIELD_NO = '38';</v>
      </c>
    </row>
    <row r="1659" spans="1:13" x14ac:dyDescent="0.35">
      <c r="A1659" t="s">
        <v>1469</v>
      </c>
      <c r="B1659" t="s">
        <v>102</v>
      </c>
      <c r="C1659" t="s">
        <v>12</v>
      </c>
      <c r="D1659" t="s">
        <v>13</v>
      </c>
      <c r="E1659" t="s">
        <v>12</v>
      </c>
      <c r="F1659" s="2" t="s">
        <v>1554</v>
      </c>
      <c r="G1659" s="2"/>
      <c r="I1659" s="2"/>
      <c r="J1659" t="str">
        <f>VLOOKUP(A1659,UFMT_FORMAT!$A:$C,3,FALSE)</f>
        <v>NBC Network Format message 0230 Response IN</v>
      </c>
      <c r="K1659" s="2" t="s">
        <v>7</v>
      </c>
      <c r="L1659" t="str">
        <f t="shared" si="50"/>
        <v>Insert into UFMT_FIELD (FORMAT_ID, FIELD_NO, F_MAC, F_KEY, F_MANDATORY, DESCRIPTION) Values ('623', '39', '1', '0', '1', 'Response Code');</v>
      </c>
      <c r="M1659" t="str">
        <f t="shared" si="51"/>
        <v>Update UFMT_FIELD SET F_MAC = '1', F_KEY = '0', F_MANDATORY = '1', DESCRIPTION = 'Response Code' where FORMAT_ID = '623' AND FIELD_NO = '39';</v>
      </c>
    </row>
    <row r="1660" spans="1:13" x14ac:dyDescent="0.35">
      <c r="A1660" t="s">
        <v>1469</v>
      </c>
      <c r="B1660" t="s">
        <v>119</v>
      </c>
      <c r="C1660" t="s">
        <v>12</v>
      </c>
      <c r="D1660" t="s">
        <v>13</v>
      </c>
      <c r="E1660" t="s">
        <v>12</v>
      </c>
      <c r="F1660" s="2" t="s">
        <v>1602</v>
      </c>
      <c r="G1660" s="2"/>
      <c r="I1660" s="2"/>
      <c r="J1660" t="str">
        <f>VLOOKUP(A1660,UFMT_FORMAT!$A:$C,3,FALSE)</f>
        <v>NBC Network Format message 0230 Response IN</v>
      </c>
      <c r="K1660" s="2" t="s">
        <v>7</v>
      </c>
      <c r="L1660" t="str">
        <f t="shared" si="50"/>
        <v>Insert into UFMT_FIELD (FORMAT_ID, FIELD_NO, F_MAC, F_KEY, F_MANDATORY, DESCRIPTION) Values ('623', '41', '1', '0', '1', 'Card accepter terminal');</v>
      </c>
      <c r="M1660" t="str">
        <f t="shared" si="51"/>
        <v>Update UFMT_FIELD SET F_MAC = '1', F_KEY = '0', F_MANDATORY = '1', DESCRIPTION = 'Card accepter terminal' where FORMAT_ID = '623' AND FIELD_NO = '41';</v>
      </c>
    </row>
    <row r="1661" spans="1:13" x14ac:dyDescent="0.35">
      <c r="A1661" t="s">
        <v>1469</v>
      </c>
      <c r="B1661" t="s">
        <v>136</v>
      </c>
      <c r="C1661" t="s">
        <v>12</v>
      </c>
      <c r="D1661" t="s">
        <v>13</v>
      </c>
      <c r="E1661" t="s">
        <v>13</v>
      </c>
      <c r="F1661" s="2" t="s">
        <v>1590</v>
      </c>
      <c r="G1661" s="2"/>
      <c r="I1661" s="2"/>
      <c r="J1661" t="str">
        <f>VLOOKUP(A1661,UFMT_FORMAT!$A:$C,3,FALSE)</f>
        <v>NBC Network Format message 0230 Response IN</v>
      </c>
      <c r="K1661" s="2" t="s">
        <v>7</v>
      </c>
      <c r="L1661" t="str">
        <f t="shared" si="50"/>
        <v>Insert into UFMT_FIELD (FORMAT_ID, FIELD_NO, F_MAC, F_KEY, F_MANDATORY, DESCRIPTION) Values ('623', '48', '1', '0', '0', 'Additional Data, Private');</v>
      </c>
      <c r="M1661" t="str">
        <f t="shared" si="51"/>
        <v>Update UFMT_FIELD SET F_MAC = '1', F_KEY = '0', F_MANDATORY = '0', DESCRIPTION = 'Additional Data, Private' where FORMAT_ID = '623' AND FIELD_NO = '48';</v>
      </c>
    </row>
    <row r="1662" spans="1:13" x14ac:dyDescent="0.35">
      <c r="A1662" t="s">
        <v>1469</v>
      </c>
      <c r="B1662" t="s">
        <v>138</v>
      </c>
      <c r="C1662" t="s">
        <v>13</v>
      </c>
      <c r="D1662" t="s">
        <v>13</v>
      </c>
      <c r="E1662" t="s">
        <v>12</v>
      </c>
      <c r="F1662" s="2" t="s">
        <v>1605</v>
      </c>
      <c r="G1662" s="2"/>
      <c r="I1662" s="2"/>
      <c r="J1662" t="str">
        <f>VLOOKUP(A1662,UFMT_FORMAT!$A:$C,3,FALSE)</f>
        <v>NBC Network Format message 0230 Response IN</v>
      </c>
      <c r="K1662" s="2" t="s">
        <v>7</v>
      </c>
      <c r="L1662" t="str">
        <f t="shared" si="50"/>
        <v>Insert into UFMT_FIELD (FORMAT_ID, FIELD_NO, F_MAC, F_KEY, F_MANDATORY, DESCRIPTION) Values ('623', '49', '0', '0', '1', 'Transaction Currency Code');</v>
      </c>
      <c r="M1662" t="str">
        <f t="shared" si="51"/>
        <v>Update UFMT_FIELD SET F_MAC = '0', F_KEY = '0', F_MANDATORY = '1', DESCRIPTION = 'Transaction Currency Code' where FORMAT_ID = '623' AND FIELD_NO = '49';</v>
      </c>
    </row>
    <row r="1663" spans="1:13" x14ac:dyDescent="0.35">
      <c r="A1663" t="s">
        <v>1469</v>
      </c>
      <c r="B1663" t="s">
        <v>80</v>
      </c>
      <c r="C1663" t="s">
        <v>13</v>
      </c>
      <c r="D1663" t="s">
        <v>13</v>
      </c>
      <c r="E1663" t="s">
        <v>13</v>
      </c>
      <c r="F1663" s="2" t="s">
        <v>1606</v>
      </c>
      <c r="G1663" s="2"/>
      <c r="I1663" s="2"/>
      <c r="J1663" t="str">
        <f>VLOOKUP(A1663,UFMT_FORMAT!$A:$C,3,FALSE)</f>
        <v>NBC Network Format message 0230 Response IN</v>
      </c>
      <c r="K1663" s="2" t="s">
        <v>7</v>
      </c>
      <c r="L1663" t="str">
        <f t="shared" si="50"/>
        <v>Insert into UFMT_FIELD (FORMAT_ID, FIELD_NO, F_MAC, F_KEY, F_MANDATORY, DESCRIPTION) Values ('623', '50', '0', '0', '0', 'Settlement Currency Code');</v>
      </c>
      <c r="M1663" t="str">
        <f t="shared" si="51"/>
        <v>Update UFMT_FIELD SET F_MAC = '0', F_KEY = '0', F_MANDATORY = '0', DESCRIPTION = 'Settlement Currency Code' where FORMAT_ID = '623' AND FIELD_NO = '50';</v>
      </c>
    </row>
    <row r="1664" spans="1:13" x14ac:dyDescent="0.35">
      <c r="A1664" t="s">
        <v>1469</v>
      </c>
      <c r="B1664" t="s">
        <v>142</v>
      </c>
      <c r="C1664" t="s">
        <v>13</v>
      </c>
      <c r="D1664" t="s">
        <v>13</v>
      </c>
      <c r="E1664" t="s">
        <v>13</v>
      </c>
      <c r="F1664" s="2" t="s">
        <v>1607</v>
      </c>
      <c r="G1664" s="2"/>
      <c r="I1664" s="2"/>
      <c r="J1664" t="str">
        <f>VLOOKUP(A1664,UFMT_FORMAT!$A:$C,3,FALSE)</f>
        <v>NBC Network Format message 0230 Response IN</v>
      </c>
      <c r="K1664" s="2" t="s">
        <v>7</v>
      </c>
      <c r="L1664" t="str">
        <f t="shared" si="50"/>
        <v>Insert into UFMT_FIELD (FORMAT_ID, FIELD_NO, F_MAC, F_KEY, F_MANDATORY, DESCRIPTION) Values ('623', '51', '0', '0', '0', 'Cardholder billing Currency Code');</v>
      </c>
      <c r="M1664" t="str">
        <f t="shared" si="51"/>
        <v>Update UFMT_FIELD SET F_MAC = '0', F_KEY = '0', F_MANDATORY = '0', DESCRIPTION = 'Cardholder billing Currency Code' where FORMAT_ID = '623' AND FIELD_NO = '51';</v>
      </c>
    </row>
    <row r="1665" spans="1:13" x14ac:dyDescent="0.35">
      <c r="A1665" t="s">
        <v>1469</v>
      </c>
      <c r="B1665" t="s">
        <v>109</v>
      </c>
      <c r="C1665" t="s">
        <v>13</v>
      </c>
      <c r="D1665" t="s">
        <v>13</v>
      </c>
      <c r="E1665" t="s">
        <v>13</v>
      </c>
      <c r="F1665" s="2" t="s">
        <v>1555</v>
      </c>
      <c r="G1665" s="2"/>
      <c r="I1665" s="2"/>
      <c r="J1665" t="str">
        <f>VLOOKUP(A1665,UFMT_FORMAT!$A:$C,3,FALSE)</f>
        <v>NBC Network Format message 0230 Response IN</v>
      </c>
      <c r="K1665" s="2" t="s">
        <v>7</v>
      </c>
      <c r="L1665" t="str">
        <f t="shared" si="50"/>
        <v>Insert into UFMT_FIELD (FORMAT_ID, FIELD_NO, F_MAC, F_KEY, F_MANDATORY, DESCRIPTION) Values ('623', '54', '0', '0', '0', 'Additional Amounts');</v>
      </c>
      <c r="M1665" t="str">
        <f t="shared" si="51"/>
        <v>Update UFMT_FIELD SET F_MAC = '0', F_KEY = '0', F_MANDATORY = '0', DESCRIPTION = 'Additional Amounts' where FORMAT_ID = '623' AND FIELD_NO = '54';</v>
      </c>
    </row>
    <row r="1666" spans="1:13" x14ac:dyDescent="0.35">
      <c r="A1666" t="s">
        <v>1469</v>
      </c>
      <c r="B1666" t="s">
        <v>111</v>
      </c>
      <c r="C1666" t="s">
        <v>13</v>
      </c>
      <c r="D1666" t="s">
        <v>13</v>
      </c>
      <c r="E1666" t="s">
        <v>13</v>
      </c>
      <c r="F1666" t="s">
        <v>1610</v>
      </c>
      <c r="G1666" s="2"/>
      <c r="I1666" s="2"/>
      <c r="J1666" t="str">
        <f>VLOOKUP(A1666,UFMT_FORMAT!$A:$C,3,FALSE)</f>
        <v>NBC Network Format message 0230 Response IN</v>
      </c>
      <c r="K1666" s="2" t="s">
        <v>7</v>
      </c>
      <c r="L1666" t="str">
        <f t="shared" si="50"/>
        <v>Insert into UFMT_FIELD (FORMAT_ID, FIELD_NO, F_MAC, F_KEY, F_MANDATORY, DESCRIPTION) Values ('623', '55', '0', '0', '0', 'ICC data');</v>
      </c>
      <c r="M1666" t="str">
        <f t="shared" si="51"/>
        <v>Update UFMT_FIELD SET F_MAC = '0', F_KEY = '0', F_MANDATORY = '0', DESCRIPTION = 'ICC data' where FORMAT_ID = '623' AND FIELD_NO = '55';</v>
      </c>
    </row>
    <row r="1667" spans="1:13" x14ac:dyDescent="0.35">
      <c r="A1667" t="s">
        <v>1469</v>
      </c>
      <c r="B1667" t="s">
        <v>774</v>
      </c>
      <c r="C1667" t="s">
        <v>13</v>
      </c>
      <c r="D1667" t="s">
        <v>13</v>
      </c>
      <c r="E1667" t="s">
        <v>13</v>
      </c>
      <c r="F1667" t="s">
        <v>1611</v>
      </c>
      <c r="G1667" s="2"/>
      <c r="I1667" s="2"/>
      <c r="J1667" t="str">
        <f>VLOOKUP(A1667,UFMT_FORMAT!$A:$C,3,FALSE)</f>
        <v>NBC Network Format message 0230 Response IN</v>
      </c>
      <c r="K1667" s="2" t="s">
        <v>7</v>
      </c>
      <c r="L1667" t="str">
        <f t="shared" si="50"/>
        <v>Insert into UFMT_FIELD (FORMAT_ID, FIELD_NO, F_MAC, F_KEY, F_MANDATORY, DESCRIPTION) Values ('623', '100', '0', '0', '0', 'Receiving Institution ID Code');</v>
      </c>
      <c r="M1667" t="str">
        <f t="shared" si="51"/>
        <v>Update UFMT_FIELD SET F_MAC = '0', F_KEY = '0', F_MANDATORY = '0', DESCRIPTION = 'Receiving Institution ID Code' where FORMAT_ID = '623' AND FIELD_NO = '100';</v>
      </c>
    </row>
    <row r="1668" spans="1:13" x14ac:dyDescent="0.35">
      <c r="A1668" t="s">
        <v>1469</v>
      </c>
      <c r="B1668" t="s">
        <v>270</v>
      </c>
      <c r="C1668" t="s">
        <v>12</v>
      </c>
      <c r="D1668" t="s">
        <v>13</v>
      </c>
      <c r="E1668" t="s">
        <v>13</v>
      </c>
      <c r="F1668" t="s">
        <v>1612</v>
      </c>
      <c r="G1668" s="2"/>
      <c r="I1668" s="2"/>
      <c r="J1668" t="str">
        <f>VLOOKUP(A1668,UFMT_FORMAT!$A:$C,3,FALSE)</f>
        <v>NBC Network Format message 0230 Response IN</v>
      </c>
      <c r="K1668" s="2" t="s">
        <v>7</v>
      </c>
      <c r="L1668" t="str">
        <f t="shared" ref="L1668:L1731" si="52">"Insert into UFMT_FIELD (FORMAT_ID, FIELD_NO, F_MAC, F_KEY, F_MANDATORY, DESCRIPTION) Values ('"&amp;A1668&amp;"', '"&amp;B1668&amp;"', '"&amp;C1668&amp;"', '"&amp;D1668&amp;"', '"&amp;E1668&amp;"', '"&amp;F1668&amp;"');"</f>
        <v>Insert into UFMT_FIELD (FORMAT_ID, FIELD_NO, F_MAC, F_KEY, F_MANDATORY, DESCRIPTION) Values ('623', '102', '1', '0', '0', 'From Account Identifier');</v>
      </c>
      <c r="M1668" t="str">
        <f t="shared" ref="M1668:M1731" si="53">"Update UFMT_FIELD SET F_MAC = '"&amp;C1668&amp;"', F_KEY = '"&amp;D1668&amp;"', F_MANDATORY = '"&amp;E1668&amp;"', DESCRIPTION = '"&amp;F1668&amp;"' where FORMAT_ID = '"&amp;A1668&amp;"' AND FIELD_NO = '"&amp;B1668&amp;"';"</f>
        <v>Update UFMT_FIELD SET F_MAC = '1', F_KEY = '0', F_MANDATORY = '0', DESCRIPTION = 'From Account Identifier' where FORMAT_ID = '623' AND FIELD_NO = '102';</v>
      </c>
    </row>
    <row r="1669" spans="1:13" x14ac:dyDescent="0.35">
      <c r="A1669" t="s">
        <v>1469</v>
      </c>
      <c r="B1669" t="s">
        <v>778</v>
      </c>
      <c r="C1669" t="s">
        <v>12</v>
      </c>
      <c r="D1669" t="s">
        <v>13</v>
      </c>
      <c r="E1669" t="s">
        <v>13</v>
      </c>
      <c r="F1669" t="s">
        <v>1613</v>
      </c>
      <c r="G1669" s="2"/>
      <c r="I1669" s="2"/>
      <c r="J1669" t="str">
        <f>VLOOKUP(A1669,UFMT_FORMAT!$A:$C,3,FALSE)</f>
        <v>NBC Network Format message 0230 Response IN</v>
      </c>
      <c r="K1669" s="2" t="s">
        <v>7</v>
      </c>
      <c r="L1669" t="str">
        <f t="shared" si="52"/>
        <v>Insert into UFMT_FIELD (FORMAT_ID, FIELD_NO, F_MAC, F_KEY, F_MANDATORY, DESCRIPTION) Values ('623', '103', '1', '0', '0', 'To Account Identification');</v>
      </c>
      <c r="M1669" t="str">
        <f t="shared" si="53"/>
        <v>Update UFMT_FIELD SET F_MAC = '1', F_KEY = '0', F_MANDATORY = '0', DESCRIPTION = 'To Account Identification' where FORMAT_ID = '623' AND FIELD_NO = '103';</v>
      </c>
    </row>
    <row r="1670" spans="1:13" x14ac:dyDescent="0.35">
      <c r="A1670" t="s">
        <v>1469</v>
      </c>
      <c r="B1670" t="s">
        <v>83</v>
      </c>
      <c r="C1670" t="s">
        <v>13</v>
      </c>
      <c r="D1670" t="s">
        <v>13</v>
      </c>
      <c r="E1670" t="s">
        <v>13</v>
      </c>
      <c r="F1670" t="s">
        <v>1520</v>
      </c>
      <c r="G1670" s="2"/>
      <c r="I1670" s="2"/>
      <c r="J1670" t="str">
        <f>VLOOKUP(A1670,UFMT_FORMAT!$A:$C,3,FALSE)</f>
        <v>NBC Network Format message 0230 Response IN</v>
      </c>
      <c r="K1670" s="2" t="s">
        <v>7</v>
      </c>
      <c r="L1670" t="str">
        <f t="shared" si="52"/>
        <v>Insert into UFMT_FIELD (FORMAT_ID, FIELD_NO, F_MAC, F_KEY, F_MANDATORY, DESCRIPTION) Values ('623', '121', '0', '0', '0', 'NBC Fee');</v>
      </c>
      <c r="M1670" t="str">
        <f t="shared" si="53"/>
        <v>Update UFMT_FIELD SET F_MAC = '0', F_KEY = '0', F_MANDATORY = '0', DESCRIPTION = 'NBC Fee' where FORMAT_ID = '623' AND FIELD_NO = '121';</v>
      </c>
    </row>
    <row r="1671" spans="1:13" x14ac:dyDescent="0.35">
      <c r="A1671" t="s">
        <v>1469</v>
      </c>
      <c r="B1671" t="s">
        <v>807</v>
      </c>
      <c r="C1671" t="s">
        <v>13</v>
      </c>
      <c r="D1671" t="s">
        <v>13</v>
      </c>
      <c r="E1671" t="s">
        <v>13</v>
      </c>
      <c r="F1671" t="s">
        <v>1518</v>
      </c>
      <c r="G1671" s="2"/>
      <c r="I1671" s="2"/>
      <c r="J1671" t="str">
        <f>VLOOKUP(A1671,UFMT_FORMAT!$A:$C,3,FALSE)</f>
        <v>NBC Network Format message 0230 Response IN</v>
      </c>
      <c r="K1671" s="2" t="s">
        <v>7</v>
      </c>
      <c r="L1671" t="str">
        <f t="shared" si="52"/>
        <v>Insert into UFMT_FIELD (FORMAT_ID, FIELD_NO, F_MAC, F_KEY, F_MANDATORY, DESCRIPTION) Values ('623', '122', '0', '0', '0', 'ACQ Fee');</v>
      </c>
      <c r="M1671" t="str">
        <f t="shared" si="53"/>
        <v>Update UFMT_FIELD SET F_MAC = '0', F_KEY = '0', F_MANDATORY = '0', DESCRIPTION = 'ACQ Fee' where FORMAT_ID = '623' AND FIELD_NO = '122';</v>
      </c>
    </row>
    <row r="1672" spans="1:13" x14ac:dyDescent="0.35">
      <c r="A1672" t="s">
        <v>1469</v>
      </c>
      <c r="B1672" t="s">
        <v>143</v>
      </c>
      <c r="C1672" t="s">
        <v>13</v>
      </c>
      <c r="D1672" t="s">
        <v>13</v>
      </c>
      <c r="E1672" t="s">
        <v>13</v>
      </c>
      <c r="F1672" t="s">
        <v>1519</v>
      </c>
      <c r="G1672" s="2"/>
      <c r="I1672" s="2"/>
      <c r="J1672" t="str">
        <f>VLOOKUP(A1672,UFMT_FORMAT!$A:$C,3,FALSE)</f>
        <v>NBC Network Format message 0230 Response IN</v>
      </c>
      <c r="K1672" s="2" t="s">
        <v>7</v>
      </c>
      <c r="L1672" t="str">
        <f t="shared" si="52"/>
        <v>Insert into UFMT_FIELD (FORMAT_ID, FIELD_NO, F_MAC, F_KEY, F_MANDATORY, DESCRIPTION) Values ('623', '123', '0', '0', '0', 'ISS Fee');</v>
      </c>
      <c r="M1672" t="str">
        <f t="shared" si="53"/>
        <v>Update UFMT_FIELD SET F_MAC = '0', F_KEY = '0', F_MANDATORY = '0', DESCRIPTION = 'ISS Fee' where FORMAT_ID = '623' AND FIELD_NO = '123';</v>
      </c>
    </row>
    <row r="1673" spans="1:13" x14ac:dyDescent="0.35">
      <c r="A1673" t="s">
        <v>1469</v>
      </c>
      <c r="B1673" t="s">
        <v>810</v>
      </c>
      <c r="C1673" t="s">
        <v>13</v>
      </c>
      <c r="D1673" t="s">
        <v>13</v>
      </c>
      <c r="E1673" t="s">
        <v>13</v>
      </c>
      <c r="F1673" t="s">
        <v>1521</v>
      </c>
      <c r="G1673" s="2"/>
      <c r="I1673" s="2"/>
      <c r="J1673" t="str">
        <f>VLOOKUP(A1673,UFMT_FORMAT!$A:$C,3,FALSE)</f>
        <v>NBC Network Format message 0230 Response IN</v>
      </c>
      <c r="K1673" s="2" t="s">
        <v>7</v>
      </c>
      <c r="L1673" t="str">
        <f t="shared" si="52"/>
        <v>Insert into UFMT_FIELD (FORMAT_ID, FIELD_NO, F_MAC, F_KEY, F_MANDATORY, DESCRIPTION) Values ('623', '124', '0', '0', '0', 'BNB Fee');</v>
      </c>
      <c r="M1673" t="str">
        <f t="shared" si="53"/>
        <v>Update UFMT_FIELD SET F_MAC = '0', F_KEY = '0', F_MANDATORY = '0', DESCRIPTION = 'BNB Fee' where FORMAT_ID = '623' AND FIELD_NO = '124';</v>
      </c>
    </row>
    <row r="1674" spans="1:13" x14ac:dyDescent="0.35">
      <c r="A1674" t="s">
        <v>1469</v>
      </c>
      <c r="B1674" t="s">
        <v>134</v>
      </c>
      <c r="C1674" t="s">
        <v>13</v>
      </c>
      <c r="D1674" t="s">
        <v>13</v>
      </c>
      <c r="E1674" t="s">
        <v>13</v>
      </c>
      <c r="F1674" t="s">
        <v>1614</v>
      </c>
      <c r="G1674" s="2"/>
      <c r="I1674" s="2"/>
      <c r="J1674" t="str">
        <f>VLOOKUP(A1674,UFMT_FORMAT!$A:$C,3,FALSE)</f>
        <v>NBC Network Format message 0230 Response IN</v>
      </c>
      <c r="K1674" s="2" t="s">
        <v>7</v>
      </c>
      <c r="L1674" t="str">
        <f t="shared" si="52"/>
        <v>Insert into UFMT_FIELD (FORMAT_ID, FIELD_NO, F_MAC, F_KEY, F_MANDATORY, DESCRIPTION) Values ('623', '128', '0', '0', '0', 'Message Authentication Code');</v>
      </c>
      <c r="M1674" t="str">
        <f t="shared" si="53"/>
        <v>Update UFMT_FIELD SET F_MAC = '0', F_KEY = '0', F_MANDATORY = '0', DESCRIPTION = 'Message Authentication Code' where FORMAT_ID = '623' AND FIELD_NO = '128';</v>
      </c>
    </row>
    <row r="1675" spans="1:13" x14ac:dyDescent="0.35">
      <c r="A1675" t="s">
        <v>1471</v>
      </c>
      <c r="B1675" t="s">
        <v>15</v>
      </c>
      <c r="C1675" t="s">
        <v>12</v>
      </c>
      <c r="D1675" t="s">
        <v>13</v>
      </c>
      <c r="E1675" t="s">
        <v>12</v>
      </c>
      <c r="F1675" s="2" t="s">
        <v>1484</v>
      </c>
      <c r="G1675" s="2"/>
      <c r="I1675" s="2"/>
      <c r="J1675" t="str">
        <f>VLOOKUP(A1675,UFMT_FORMAT!$A:$C,3,FALSE)</f>
        <v>NBC Network Format message 0420 Response IN</v>
      </c>
      <c r="K1675" s="2" t="s">
        <v>7</v>
      </c>
      <c r="L1675" t="str">
        <f t="shared" si="52"/>
        <v>Insert into UFMT_FIELD (FORMAT_ID, FIELD_NO, F_MAC, F_KEY, F_MANDATORY, DESCRIPTION) Values ('630', '2', '1', '0', '1', 'PAN');</v>
      </c>
      <c r="M1675" t="str">
        <f t="shared" si="53"/>
        <v>Update UFMT_FIELD SET F_MAC = '1', F_KEY = '0', F_MANDATORY = '1', DESCRIPTION = 'PAN' where FORMAT_ID = '630' AND FIELD_NO = '2';</v>
      </c>
    </row>
    <row r="1676" spans="1:13" x14ac:dyDescent="0.35">
      <c r="A1676" t="s">
        <v>1471</v>
      </c>
      <c r="B1676" t="s">
        <v>17</v>
      </c>
      <c r="C1676" t="s">
        <v>12</v>
      </c>
      <c r="D1676" t="s">
        <v>13</v>
      </c>
      <c r="E1676" t="s">
        <v>12</v>
      </c>
      <c r="F1676" s="2" t="s">
        <v>1485</v>
      </c>
      <c r="G1676" s="2"/>
      <c r="I1676" s="2"/>
      <c r="J1676" t="str">
        <f>VLOOKUP(A1676,UFMT_FORMAT!$A:$C,3,FALSE)</f>
        <v>NBC Network Format message 0420 Response IN</v>
      </c>
      <c r="K1676" s="2" t="s">
        <v>7</v>
      </c>
      <c r="L1676" t="str">
        <f t="shared" si="52"/>
        <v>Insert into UFMT_FIELD (FORMAT_ID, FIELD_NO, F_MAC, F_KEY, F_MANDATORY, DESCRIPTION) Values ('630', '3', '1', '0', '1', 'Processing Code');</v>
      </c>
      <c r="M1676" t="str">
        <f t="shared" si="53"/>
        <v>Update UFMT_FIELD SET F_MAC = '1', F_KEY = '0', F_MANDATORY = '1', DESCRIPTION = 'Processing Code' where FORMAT_ID = '630' AND FIELD_NO = '3';</v>
      </c>
    </row>
    <row r="1677" spans="1:13" x14ac:dyDescent="0.35">
      <c r="A1677" t="s">
        <v>1471</v>
      </c>
      <c r="B1677" t="s">
        <v>20</v>
      </c>
      <c r="C1677" t="s">
        <v>12</v>
      </c>
      <c r="D1677" t="s">
        <v>13</v>
      </c>
      <c r="E1677" t="s">
        <v>12</v>
      </c>
      <c r="F1677" s="2" t="s">
        <v>1569</v>
      </c>
      <c r="G1677" s="2"/>
      <c r="I1677" s="2"/>
      <c r="J1677" t="str">
        <f>VLOOKUP(A1677,UFMT_FORMAT!$A:$C,3,FALSE)</f>
        <v>NBC Network Format message 0420 Response IN</v>
      </c>
      <c r="K1677" s="2" t="s">
        <v>7</v>
      </c>
      <c r="L1677" t="str">
        <f t="shared" si="52"/>
        <v>Insert into UFMT_FIELD (FORMAT_ID, FIELD_NO, F_MAC, F_KEY, F_MANDATORY, DESCRIPTION) Values ('630', '4', '1', '0', '1', 'Amount, Transaction');</v>
      </c>
      <c r="M1677" t="str">
        <f t="shared" si="53"/>
        <v>Update UFMT_FIELD SET F_MAC = '1', F_KEY = '0', F_MANDATORY = '1', DESCRIPTION = 'Amount, Transaction' where FORMAT_ID = '630' AND FIELD_NO = '4';</v>
      </c>
    </row>
    <row r="1678" spans="1:13" x14ac:dyDescent="0.35">
      <c r="A1678" t="s">
        <v>1471</v>
      </c>
      <c r="B1678" t="s">
        <v>23</v>
      </c>
      <c r="C1678" t="s">
        <v>13</v>
      </c>
      <c r="D1678" t="s">
        <v>13</v>
      </c>
      <c r="E1678" t="s">
        <v>13</v>
      </c>
      <c r="F1678" s="2" t="s">
        <v>1591</v>
      </c>
      <c r="G1678" s="2"/>
      <c r="I1678" s="2"/>
      <c r="J1678" t="str">
        <f>VLOOKUP(A1678,UFMT_FORMAT!$A:$C,3,FALSE)</f>
        <v>NBC Network Format message 0420 Response IN</v>
      </c>
      <c r="K1678" s="2" t="s">
        <v>7</v>
      </c>
      <c r="L1678" t="str">
        <f t="shared" si="52"/>
        <v>Insert into UFMT_FIELD (FORMAT_ID, FIELD_NO, F_MAC, F_KEY, F_MANDATORY, DESCRIPTION) Values ('630', '5', '0', '0', '0', 'Amount, Settlement');</v>
      </c>
      <c r="M1678" t="str">
        <f t="shared" si="53"/>
        <v>Update UFMT_FIELD SET F_MAC = '0', F_KEY = '0', F_MANDATORY = '0', DESCRIPTION = 'Amount, Settlement' where FORMAT_ID = '630' AND FIELD_NO = '5';</v>
      </c>
    </row>
    <row r="1679" spans="1:13" x14ac:dyDescent="0.35">
      <c r="A1679" t="s">
        <v>1471</v>
      </c>
      <c r="B1679" t="s">
        <v>26</v>
      </c>
      <c r="C1679" t="s">
        <v>13</v>
      </c>
      <c r="D1679" t="s">
        <v>13</v>
      </c>
      <c r="E1679" t="s">
        <v>13</v>
      </c>
      <c r="F1679" s="2" t="s">
        <v>1592</v>
      </c>
      <c r="G1679" s="2"/>
      <c r="I1679" s="2"/>
      <c r="J1679" t="str">
        <f>VLOOKUP(A1679,UFMT_FORMAT!$A:$C,3,FALSE)</f>
        <v>NBC Network Format message 0420 Response IN</v>
      </c>
      <c r="K1679" s="2" t="s">
        <v>7</v>
      </c>
      <c r="L1679" t="str">
        <f t="shared" si="52"/>
        <v>Insert into UFMT_FIELD (FORMAT_ID, FIELD_NO, F_MAC, F_KEY, F_MANDATORY, DESCRIPTION) Values ('630', '6', '0', '0', '0', 'Amount, Cardholder billing');</v>
      </c>
      <c r="M1679" t="str">
        <f t="shared" si="53"/>
        <v>Update UFMT_FIELD SET F_MAC = '0', F_KEY = '0', F_MANDATORY = '0', DESCRIPTION = 'Amount, Cardholder billing' where FORMAT_ID = '630' AND FIELD_NO = '6';</v>
      </c>
    </row>
    <row r="1680" spans="1:13" x14ac:dyDescent="0.35">
      <c r="A1680" t="s">
        <v>1471</v>
      </c>
      <c r="B1680" t="s">
        <v>29</v>
      </c>
      <c r="C1680" t="s">
        <v>12</v>
      </c>
      <c r="D1680" t="s">
        <v>12</v>
      </c>
      <c r="E1680" t="s">
        <v>12</v>
      </c>
      <c r="F1680" s="2" t="s">
        <v>1584</v>
      </c>
      <c r="G1680" s="2"/>
      <c r="I1680" s="2"/>
      <c r="J1680" t="str">
        <f>VLOOKUP(A1680,UFMT_FORMAT!$A:$C,3,FALSE)</f>
        <v>NBC Network Format message 0420 Response IN</v>
      </c>
      <c r="K1680" s="2" t="s">
        <v>7</v>
      </c>
      <c r="L1680" t="str">
        <f t="shared" si="52"/>
        <v>Insert into UFMT_FIELD (FORMAT_ID, FIELD_NO, F_MAC, F_KEY, F_MANDATORY, DESCRIPTION) Values ('630', '7', '1', '1', '1', 'Transmission Date and Time');</v>
      </c>
      <c r="M1680" t="str">
        <f t="shared" si="53"/>
        <v>Update UFMT_FIELD SET F_MAC = '1', F_KEY = '1', F_MANDATORY = '1', DESCRIPTION = 'Transmission Date and Time' where FORMAT_ID = '630' AND FIELD_NO = '7';</v>
      </c>
    </row>
    <row r="1681" spans="1:13" x14ac:dyDescent="0.35">
      <c r="A1681" t="s">
        <v>1471</v>
      </c>
      <c r="B1681" t="s">
        <v>32</v>
      </c>
      <c r="C1681" t="s">
        <v>13</v>
      </c>
      <c r="D1681" t="s">
        <v>13</v>
      </c>
      <c r="E1681" t="s">
        <v>13</v>
      </c>
      <c r="F1681" s="2" t="s">
        <v>1593</v>
      </c>
      <c r="I1681" s="2"/>
      <c r="J1681" t="str">
        <f>VLOOKUP(A1681,UFMT_FORMAT!$A:$C,3,FALSE)</f>
        <v>NBC Network Format message 0420 Response IN</v>
      </c>
      <c r="K1681" s="2" t="s">
        <v>7</v>
      </c>
      <c r="L1681" t="str">
        <f t="shared" si="52"/>
        <v>Insert into UFMT_FIELD (FORMAT_ID, FIELD_NO, F_MAC, F_KEY, F_MANDATORY, DESCRIPTION) Values ('630', '8', '0', '0', '0', 'Card holder billing fee');</v>
      </c>
      <c r="M1681" t="str">
        <f t="shared" si="53"/>
        <v>Update UFMT_FIELD SET F_MAC = '0', F_KEY = '0', F_MANDATORY = '0', DESCRIPTION = 'Card holder billing fee' where FORMAT_ID = '630' AND FIELD_NO = '8';</v>
      </c>
    </row>
    <row r="1682" spans="1:13" x14ac:dyDescent="0.35">
      <c r="A1682" t="s">
        <v>1471</v>
      </c>
      <c r="B1682" t="s">
        <v>35</v>
      </c>
      <c r="C1682" t="s">
        <v>13</v>
      </c>
      <c r="D1682" t="s">
        <v>13</v>
      </c>
      <c r="E1682" t="s">
        <v>13</v>
      </c>
      <c r="F1682" s="2" t="s">
        <v>1594</v>
      </c>
      <c r="I1682" s="2"/>
      <c r="J1682" t="str">
        <f>VLOOKUP(A1682,UFMT_FORMAT!$A:$C,3,FALSE)</f>
        <v>NBC Network Format message 0420 Response IN</v>
      </c>
      <c r="K1682" s="2" t="s">
        <v>7</v>
      </c>
      <c r="L1682" t="str">
        <f t="shared" si="52"/>
        <v>Insert into UFMT_FIELD (FORMAT_ID, FIELD_NO, F_MAC, F_KEY, F_MANDATORY, DESCRIPTION) Values ('630', '9', '0', '0', '0', 'Settlement conversion rate');</v>
      </c>
      <c r="M1682" t="str">
        <f t="shared" si="53"/>
        <v>Update UFMT_FIELD SET F_MAC = '0', F_KEY = '0', F_MANDATORY = '0', DESCRIPTION = 'Settlement conversion rate' where FORMAT_ID = '630' AND FIELD_NO = '9';</v>
      </c>
    </row>
    <row r="1683" spans="1:13" x14ac:dyDescent="0.35">
      <c r="A1683" t="s">
        <v>1471</v>
      </c>
      <c r="B1683" t="s">
        <v>37</v>
      </c>
      <c r="C1683" t="s">
        <v>13</v>
      </c>
      <c r="D1683" t="s">
        <v>13</v>
      </c>
      <c r="E1683" t="s">
        <v>13</v>
      </c>
      <c r="F1683" s="2" t="s">
        <v>1595</v>
      </c>
      <c r="G1683" s="2"/>
      <c r="I1683" s="2"/>
      <c r="J1683" t="str">
        <f>VLOOKUP(A1683,UFMT_FORMAT!$A:$C,3,FALSE)</f>
        <v>NBC Network Format message 0420 Response IN</v>
      </c>
      <c r="K1683" s="2" t="s">
        <v>7</v>
      </c>
      <c r="L1683" t="str">
        <f t="shared" si="52"/>
        <v>Insert into UFMT_FIELD (FORMAT_ID, FIELD_NO, F_MAC, F_KEY, F_MANDATORY, DESCRIPTION) Values ('630', '10', '0', '0', '0', 'Cardholder conversion rate');</v>
      </c>
      <c r="M1683" t="str">
        <f t="shared" si="53"/>
        <v>Update UFMT_FIELD SET F_MAC = '0', F_KEY = '0', F_MANDATORY = '0', DESCRIPTION = 'Cardholder conversion rate' where FORMAT_ID = '630' AND FIELD_NO = '10';</v>
      </c>
    </row>
    <row r="1684" spans="1:13" x14ac:dyDescent="0.35">
      <c r="A1684" t="s">
        <v>1471</v>
      </c>
      <c r="B1684" t="s">
        <v>40</v>
      </c>
      <c r="C1684" t="s">
        <v>12</v>
      </c>
      <c r="D1684" t="s">
        <v>12</v>
      </c>
      <c r="E1684" t="s">
        <v>12</v>
      </c>
      <c r="F1684" s="2" t="s">
        <v>1489</v>
      </c>
      <c r="G1684" s="2"/>
      <c r="I1684" s="2"/>
      <c r="J1684" t="str">
        <f>VLOOKUP(A1684,UFMT_FORMAT!$A:$C,3,FALSE)</f>
        <v>NBC Network Format message 0420 Response IN</v>
      </c>
      <c r="K1684" s="2" t="s">
        <v>7</v>
      </c>
      <c r="L1684" t="str">
        <f t="shared" si="52"/>
        <v>Insert into UFMT_FIELD (FORMAT_ID, FIELD_NO, F_MAC, F_KEY, F_MANDATORY, DESCRIPTION) Values ('630', '11', '1', '1', '1', 'System Trace Audit Number');</v>
      </c>
      <c r="M1684" t="str">
        <f t="shared" si="53"/>
        <v>Update UFMT_FIELD SET F_MAC = '1', F_KEY = '1', F_MANDATORY = '1', DESCRIPTION = 'System Trace Audit Number' where FORMAT_ID = '630' AND FIELD_NO = '11';</v>
      </c>
    </row>
    <row r="1685" spans="1:13" x14ac:dyDescent="0.35">
      <c r="A1685" t="s">
        <v>1471</v>
      </c>
      <c r="B1685" t="s">
        <v>42</v>
      </c>
      <c r="C1685" t="s">
        <v>13</v>
      </c>
      <c r="D1685" t="s">
        <v>13</v>
      </c>
      <c r="E1685" t="s">
        <v>12</v>
      </c>
      <c r="F1685" s="2" t="s">
        <v>1586</v>
      </c>
      <c r="G1685" s="2"/>
      <c r="I1685" s="2"/>
      <c r="J1685" t="str">
        <f>VLOOKUP(A1685,UFMT_FORMAT!$A:$C,3,FALSE)</f>
        <v>NBC Network Format message 0420 Response IN</v>
      </c>
      <c r="K1685" s="2" t="s">
        <v>7</v>
      </c>
      <c r="L1685" t="str">
        <f t="shared" si="52"/>
        <v>Insert into UFMT_FIELD (FORMAT_ID, FIELD_NO, F_MAC, F_KEY, F_MANDATORY, DESCRIPTION) Values ('630', '12', '0', '0', '1', 'Time, local transaction');</v>
      </c>
      <c r="M1685" t="str">
        <f t="shared" si="53"/>
        <v>Update UFMT_FIELD SET F_MAC = '0', F_KEY = '0', F_MANDATORY = '1', DESCRIPTION = 'Time, local transaction' where FORMAT_ID = '630' AND FIELD_NO = '12';</v>
      </c>
    </row>
    <row r="1686" spans="1:13" x14ac:dyDescent="0.35">
      <c r="A1686" t="s">
        <v>1471</v>
      </c>
      <c r="B1686" t="s">
        <v>44</v>
      </c>
      <c r="C1686" t="s">
        <v>13</v>
      </c>
      <c r="D1686" t="s">
        <v>13</v>
      </c>
      <c r="E1686" t="s">
        <v>12</v>
      </c>
      <c r="F1686" s="2" t="s">
        <v>1596</v>
      </c>
      <c r="G1686" s="2"/>
      <c r="I1686" s="2"/>
      <c r="J1686" t="str">
        <f>VLOOKUP(A1686,UFMT_FORMAT!$A:$C,3,FALSE)</f>
        <v>NBC Network Format message 0420 Response IN</v>
      </c>
      <c r="K1686" s="2" t="s">
        <v>7</v>
      </c>
      <c r="L1686" t="str">
        <f t="shared" si="52"/>
        <v>Insert into UFMT_FIELD (FORMAT_ID, FIELD_NO, F_MAC, F_KEY, F_MANDATORY, DESCRIPTION) Values ('630', '13', '0', '0', '1', 'Date, local transaction');</v>
      </c>
      <c r="M1686" t="str">
        <f t="shared" si="53"/>
        <v>Update UFMT_FIELD SET F_MAC = '0', F_KEY = '0', F_MANDATORY = '1', DESCRIPTION = 'Date, local transaction' where FORMAT_ID = '630' AND FIELD_NO = '13';</v>
      </c>
    </row>
    <row r="1687" spans="1:13" x14ac:dyDescent="0.35">
      <c r="A1687" t="s">
        <v>1471</v>
      </c>
      <c r="B1687" t="s">
        <v>50</v>
      </c>
      <c r="C1687" t="s">
        <v>13</v>
      </c>
      <c r="D1687" t="s">
        <v>13</v>
      </c>
      <c r="E1687" t="s">
        <v>12</v>
      </c>
      <c r="F1687" s="2" t="s">
        <v>1597</v>
      </c>
      <c r="G1687" s="2"/>
      <c r="I1687" s="2"/>
      <c r="J1687" t="str">
        <f>VLOOKUP(A1687,UFMT_FORMAT!$A:$C,3,FALSE)</f>
        <v>NBC Network Format message 0420 Response IN</v>
      </c>
      <c r="K1687" s="2" t="s">
        <v>7</v>
      </c>
      <c r="L1687" t="str">
        <f t="shared" si="52"/>
        <v>Insert into UFMT_FIELD (FORMAT_ID, FIELD_NO, F_MAC, F_KEY, F_MANDATORY, DESCRIPTION) Values ('630', '15', '0', '0', '1', 'Date, settlement');</v>
      </c>
      <c r="M1687" t="str">
        <f t="shared" si="53"/>
        <v>Update UFMT_FIELD SET F_MAC = '0', F_KEY = '0', F_MANDATORY = '1', DESCRIPTION = 'Date, settlement' where FORMAT_ID = '630' AND FIELD_NO = '15';</v>
      </c>
    </row>
    <row r="1688" spans="1:13" x14ac:dyDescent="0.35">
      <c r="A1688" t="s">
        <v>1471</v>
      </c>
      <c r="B1688" t="s">
        <v>59</v>
      </c>
      <c r="C1688" t="s">
        <v>13</v>
      </c>
      <c r="D1688" t="s">
        <v>13</v>
      </c>
      <c r="E1688" t="s">
        <v>12</v>
      </c>
      <c r="F1688" s="2" t="s">
        <v>1573</v>
      </c>
      <c r="G1688" s="2"/>
      <c r="I1688" s="2"/>
      <c r="J1688" t="str">
        <f>VLOOKUP(A1688,UFMT_FORMAT!$A:$C,3,FALSE)</f>
        <v>NBC Network Format message 0420 Response IN</v>
      </c>
      <c r="K1688" s="2" t="s">
        <v>7</v>
      </c>
      <c r="L1688" t="str">
        <f t="shared" si="52"/>
        <v>Insert into UFMT_FIELD (FORMAT_ID, FIELD_NO, F_MAC, F_KEY, F_MANDATORY, DESCRIPTION) Values ('630', '18', '0', '0', '1', 'Merchant type');</v>
      </c>
      <c r="M1688" t="str">
        <f t="shared" si="53"/>
        <v>Update UFMT_FIELD SET F_MAC = '0', F_KEY = '0', F_MANDATORY = '1', DESCRIPTION = 'Merchant type' where FORMAT_ID = '630' AND FIELD_NO = '18';</v>
      </c>
    </row>
    <row r="1689" spans="1:13" x14ac:dyDescent="0.35">
      <c r="A1689" t="s">
        <v>1471</v>
      </c>
      <c r="B1689" t="s">
        <v>62</v>
      </c>
      <c r="C1689" t="s">
        <v>13</v>
      </c>
      <c r="D1689" t="s">
        <v>13</v>
      </c>
      <c r="E1689" t="s">
        <v>13</v>
      </c>
      <c r="F1689" s="2" t="s">
        <v>1573</v>
      </c>
      <c r="G1689" s="2"/>
      <c r="I1689" s="2"/>
      <c r="J1689" t="str">
        <f>VLOOKUP(A1689,UFMT_FORMAT!$A:$C,3,FALSE)</f>
        <v>NBC Network Format message 0420 Response IN</v>
      </c>
      <c r="K1689" s="2" t="s">
        <v>7</v>
      </c>
      <c r="L1689" t="str">
        <f t="shared" si="52"/>
        <v>Insert into UFMT_FIELD (FORMAT_ID, FIELD_NO, F_MAC, F_KEY, F_MANDATORY, DESCRIPTION) Values ('630', '19', '0', '0', '0', 'Merchant type');</v>
      </c>
      <c r="M1689" t="str">
        <f t="shared" si="53"/>
        <v>Update UFMT_FIELD SET F_MAC = '0', F_KEY = '0', F_MANDATORY = '0', DESCRIPTION = 'Merchant type' where FORMAT_ID = '630' AND FIELD_NO = '19';</v>
      </c>
    </row>
    <row r="1690" spans="1:13" x14ac:dyDescent="0.35">
      <c r="A1690" t="s">
        <v>1471</v>
      </c>
      <c r="B1690" t="s">
        <v>71</v>
      </c>
      <c r="C1690" t="s">
        <v>13</v>
      </c>
      <c r="D1690" t="s">
        <v>13</v>
      </c>
      <c r="E1690" t="s">
        <v>13</v>
      </c>
      <c r="F1690" s="2" t="s">
        <v>1599</v>
      </c>
      <c r="G1690" s="2"/>
      <c r="I1690" s="2"/>
      <c r="J1690" t="str">
        <f>VLOOKUP(A1690,UFMT_FORMAT!$A:$C,3,FALSE)</f>
        <v>NBC Network Format message 0420 Response IN</v>
      </c>
      <c r="K1690" s="2" t="s">
        <v>7</v>
      </c>
      <c r="L1690" t="str">
        <f t="shared" si="52"/>
        <v>Insert into UFMT_FIELD (FORMAT_ID, FIELD_NO, F_MAC, F_KEY, F_MANDATORY, DESCRIPTION) Values ('630', '22', '0', '0', '0', 'POS entry mode');</v>
      </c>
      <c r="M1690" t="str">
        <f t="shared" si="53"/>
        <v>Update UFMT_FIELD SET F_MAC = '0', F_KEY = '0', F_MANDATORY = '0', DESCRIPTION = 'POS entry mode' where FORMAT_ID = '630' AND FIELD_NO = '22';</v>
      </c>
    </row>
    <row r="1691" spans="1:13" x14ac:dyDescent="0.35">
      <c r="A1691" t="s">
        <v>1471</v>
      </c>
      <c r="B1691" t="s">
        <v>72</v>
      </c>
      <c r="C1691" t="s">
        <v>13</v>
      </c>
      <c r="D1691" t="s">
        <v>13</v>
      </c>
      <c r="E1691" t="s">
        <v>13</v>
      </c>
      <c r="F1691" s="2" t="s">
        <v>1550</v>
      </c>
      <c r="G1691" s="2"/>
      <c r="I1691" s="2"/>
      <c r="J1691" t="str">
        <f>VLOOKUP(A1691,UFMT_FORMAT!$A:$C,3,FALSE)</f>
        <v>NBC Network Format message 0420 Response IN</v>
      </c>
      <c r="K1691" s="2" t="s">
        <v>7</v>
      </c>
      <c r="L1691" t="str">
        <f t="shared" si="52"/>
        <v>Insert into UFMT_FIELD (FORMAT_ID, FIELD_NO, F_MAC, F_KEY, F_MANDATORY, DESCRIPTION) Values ('630', '25', '0', '0', '0', 'POS Condition Code');</v>
      </c>
      <c r="M1691" t="str">
        <f t="shared" si="53"/>
        <v>Update UFMT_FIELD SET F_MAC = '0', F_KEY = '0', F_MANDATORY = '0', DESCRIPTION = 'POS Condition Code' where FORMAT_ID = '630' AND FIELD_NO = '25';</v>
      </c>
    </row>
    <row r="1692" spans="1:13" x14ac:dyDescent="0.35">
      <c r="A1692" t="s">
        <v>1471</v>
      </c>
      <c r="B1692" t="s">
        <v>88</v>
      </c>
      <c r="C1692" t="s">
        <v>13</v>
      </c>
      <c r="D1692" t="s">
        <v>13</v>
      </c>
      <c r="E1692" t="s">
        <v>13</v>
      </c>
      <c r="F1692" s="2" t="s">
        <v>1600</v>
      </c>
      <c r="G1692" s="2"/>
      <c r="I1692" s="2"/>
      <c r="J1692" t="str">
        <f>VLOOKUP(A1692,UFMT_FORMAT!$A:$C,3,FALSE)</f>
        <v>NBC Network Format message 0420 Response IN</v>
      </c>
      <c r="K1692" s="2" t="s">
        <v>7</v>
      </c>
      <c r="L1692" t="str">
        <f t="shared" si="52"/>
        <v>Insert into UFMT_FIELD (FORMAT_ID, FIELD_NO, F_MAC, F_KEY, F_MANDATORY, DESCRIPTION) Values ('630', '28', '0', '0', '0', 'Amount, transaction fee');</v>
      </c>
      <c r="M1692" t="str">
        <f t="shared" si="53"/>
        <v>Update UFMT_FIELD SET F_MAC = '0', F_KEY = '0', F_MANDATORY = '0', DESCRIPTION = 'Amount, transaction fee' where FORMAT_ID = '630' AND FIELD_NO = '28';</v>
      </c>
    </row>
    <row r="1693" spans="1:13" x14ac:dyDescent="0.35">
      <c r="A1693" t="s">
        <v>1471</v>
      </c>
      <c r="B1693" t="s">
        <v>90</v>
      </c>
      <c r="C1693" t="s">
        <v>13</v>
      </c>
      <c r="D1693" t="s">
        <v>13</v>
      </c>
      <c r="E1693" t="s">
        <v>13</v>
      </c>
      <c r="F1693" s="2" t="s">
        <v>1601</v>
      </c>
      <c r="G1693" s="2"/>
      <c r="I1693" s="2"/>
      <c r="J1693" t="str">
        <f>VLOOKUP(A1693,UFMT_FORMAT!$A:$C,3,FALSE)</f>
        <v>NBC Network Format message 0420 Response IN</v>
      </c>
      <c r="K1693" s="2" t="s">
        <v>7</v>
      </c>
      <c r="L1693" t="str">
        <f t="shared" si="52"/>
        <v>Insert into UFMT_FIELD (FORMAT_ID, FIELD_NO, F_MAC, F_KEY, F_MANDATORY, DESCRIPTION) Values ('630', '29', '0', '0', '0', 'Amount, settlement fee');</v>
      </c>
      <c r="M1693" t="str">
        <f t="shared" si="53"/>
        <v>Update UFMT_FIELD SET F_MAC = '0', F_KEY = '0', F_MANDATORY = '0', DESCRIPTION = 'Amount, settlement fee' where FORMAT_ID = '630' AND FIELD_NO = '29';</v>
      </c>
    </row>
    <row r="1694" spans="1:13" x14ac:dyDescent="0.35">
      <c r="A1694" t="s">
        <v>1471</v>
      </c>
      <c r="B1694" t="s">
        <v>98</v>
      </c>
      <c r="C1694" t="s">
        <v>12</v>
      </c>
      <c r="D1694" t="s">
        <v>12</v>
      </c>
      <c r="E1694" t="s">
        <v>12</v>
      </c>
      <c r="F1694" s="2" t="s">
        <v>1492</v>
      </c>
      <c r="G1694" s="2"/>
      <c r="I1694" s="2"/>
      <c r="J1694" t="str">
        <f>VLOOKUP(A1694,UFMT_FORMAT!$A:$C,3,FALSE)</f>
        <v>NBC Network Format message 0420 Response IN</v>
      </c>
      <c r="K1694" s="2" t="s">
        <v>7</v>
      </c>
      <c r="L1694" t="str">
        <f t="shared" si="52"/>
        <v>Insert into UFMT_FIELD (FORMAT_ID, FIELD_NO, F_MAC, F_KEY, F_MANDATORY, DESCRIPTION) Values ('630', '32', '1', '1', '1', 'Acquirer institution ID');</v>
      </c>
      <c r="M1694" t="str">
        <f t="shared" si="53"/>
        <v>Update UFMT_FIELD SET F_MAC = '1', F_KEY = '1', F_MANDATORY = '1', DESCRIPTION = 'Acquirer institution ID' where FORMAT_ID = '630' AND FIELD_NO = '32';</v>
      </c>
    </row>
    <row r="1695" spans="1:13" x14ac:dyDescent="0.35">
      <c r="A1695" t="s">
        <v>1471</v>
      </c>
      <c r="B1695" t="s">
        <v>93</v>
      </c>
      <c r="C1695" t="s">
        <v>13</v>
      </c>
      <c r="D1695" t="s">
        <v>13</v>
      </c>
      <c r="E1695" t="s">
        <v>13</v>
      </c>
      <c r="F1695" s="2" t="s">
        <v>1494</v>
      </c>
      <c r="G1695" s="2"/>
      <c r="I1695" s="2"/>
      <c r="J1695" t="str">
        <f>VLOOKUP(A1695,UFMT_FORMAT!$A:$C,3,FALSE)</f>
        <v>NBC Network Format message 0420 Response IN</v>
      </c>
      <c r="K1695" s="2" t="s">
        <v>7</v>
      </c>
      <c r="L1695" t="str">
        <f t="shared" si="52"/>
        <v>Insert into UFMT_FIELD (FORMAT_ID, FIELD_NO, F_MAC, F_KEY, F_MANDATORY, DESCRIPTION) Values ('630', '35', '0', '0', '0', 'Track 2 data');</v>
      </c>
      <c r="M1695" t="str">
        <f t="shared" si="53"/>
        <v>Update UFMT_FIELD SET F_MAC = '0', F_KEY = '0', F_MANDATORY = '0', DESCRIPTION = 'Track 2 data' where FORMAT_ID = '630' AND FIELD_NO = '35';</v>
      </c>
    </row>
    <row r="1696" spans="1:13" x14ac:dyDescent="0.35">
      <c r="A1696" t="s">
        <v>1471</v>
      </c>
      <c r="B1696" t="s">
        <v>99</v>
      </c>
      <c r="C1696" t="s">
        <v>13</v>
      </c>
      <c r="D1696" t="s">
        <v>13</v>
      </c>
      <c r="E1696" t="s">
        <v>13</v>
      </c>
      <c r="F1696" s="2" t="s">
        <v>1576</v>
      </c>
      <c r="G1696" s="2"/>
      <c r="I1696" s="2"/>
      <c r="J1696" t="str">
        <f>VLOOKUP(A1696,UFMT_FORMAT!$A:$C,3,FALSE)</f>
        <v>NBC Network Format message 0420 Response IN</v>
      </c>
      <c r="K1696" s="2" t="s">
        <v>7</v>
      </c>
      <c r="L1696" t="str">
        <f t="shared" si="52"/>
        <v>Insert into UFMT_FIELD (FORMAT_ID, FIELD_NO, F_MAC, F_KEY, F_MANDATORY, DESCRIPTION) Values ('630', '37', '0', '0', '0', 'Retrieval reference number');</v>
      </c>
      <c r="M1696" t="str">
        <f t="shared" si="53"/>
        <v>Update UFMT_FIELD SET F_MAC = '0', F_KEY = '0', F_MANDATORY = '0', DESCRIPTION = 'Retrieval reference number' where FORMAT_ID = '630' AND FIELD_NO = '37';</v>
      </c>
    </row>
    <row r="1697" spans="1:13" x14ac:dyDescent="0.35">
      <c r="A1697" t="s">
        <v>1471</v>
      </c>
      <c r="B1697" t="s">
        <v>113</v>
      </c>
      <c r="C1697" t="s">
        <v>12</v>
      </c>
      <c r="D1697" t="s">
        <v>13</v>
      </c>
      <c r="E1697" t="s">
        <v>13</v>
      </c>
      <c r="F1697" s="2" t="s">
        <v>1496</v>
      </c>
      <c r="G1697" s="2"/>
      <c r="I1697" s="2"/>
      <c r="J1697" t="str">
        <f>VLOOKUP(A1697,UFMT_FORMAT!$A:$C,3,FALSE)</f>
        <v>NBC Network Format message 0420 Response IN</v>
      </c>
      <c r="K1697" s="2" t="s">
        <v>7</v>
      </c>
      <c r="L1697" t="str">
        <f t="shared" si="52"/>
        <v>Insert into UFMT_FIELD (FORMAT_ID, FIELD_NO, F_MAC, F_KEY, F_MANDATORY, DESCRIPTION) Values ('630', '38', '1', '0', '0', 'Authorization Identification Response');</v>
      </c>
      <c r="M1697" t="str">
        <f t="shared" si="53"/>
        <v>Update UFMT_FIELD SET F_MAC = '1', F_KEY = '0', F_MANDATORY = '0', DESCRIPTION = 'Authorization Identification Response' where FORMAT_ID = '630' AND FIELD_NO = '38';</v>
      </c>
    </row>
    <row r="1698" spans="1:13" x14ac:dyDescent="0.35">
      <c r="A1698" t="s">
        <v>1471</v>
      </c>
      <c r="B1698" t="s">
        <v>119</v>
      </c>
      <c r="C1698" t="s">
        <v>12</v>
      </c>
      <c r="D1698" t="s">
        <v>13</v>
      </c>
      <c r="E1698" t="s">
        <v>12</v>
      </c>
      <c r="F1698" s="2" t="s">
        <v>1602</v>
      </c>
      <c r="G1698" s="2"/>
      <c r="I1698" s="2"/>
      <c r="J1698" t="str">
        <f>VLOOKUP(A1698,UFMT_FORMAT!$A:$C,3,FALSE)</f>
        <v>NBC Network Format message 0420 Response IN</v>
      </c>
      <c r="K1698" s="2" t="s">
        <v>7</v>
      </c>
      <c r="L1698" t="str">
        <f t="shared" si="52"/>
        <v>Insert into UFMT_FIELD (FORMAT_ID, FIELD_NO, F_MAC, F_KEY, F_MANDATORY, DESCRIPTION) Values ('630', '41', '1', '0', '1', 'Card accepter terminal');</v>
      </c>
      <c r="M1698" t="str">
        <f t="shared" si="53"/>
        <v>Update UFMT_FIELD SET F_MAC = '1', F_KEY = '0', F_MANDATORY = '1', DESCRIPTION = 'Card accepter terminal' where FORMAT_ID = '630' AND FIELD_NO = '41';</v>
      </c>
    </row>
    <row r="1699" spans="1:13" x14ac:dyDescent="0.35">
      <c r="A1699" t="s">
        <v>1471</v>
      </c>
      <c r="B1699" t="s">
        <v>122</v>
      </c>
      <c r="C1699" t="s">
        <v>12</v>
      </c>
      <c r="D1699" t="s">
        <v>13</v>
      </c>
      <c r="E1699" t="s">
        <v>12</v>
      </c>
      <c r="F1699" s="2" t="s">
        <v>1603</v>
      </c>
      <c r="G1699" s="2"/>
      <c r="I1699" s="2"/>
      <c r="J1699" t="str">
        <f>VLOOKUP(A1699,UFMT_FORMAT!$A:$C,3,FALSE)</f>
        <v>NBC Network Format message 0420 Response IN</v>
      </c>
      <c r="K1699" s="2" t="s">
        <v>7</v>
      </c>
      <c r="L1699" t="str">
        <f t="shared" si="52"/>
        <v>Insert into UFMT_FIELD (FORMAT_ID, FIELD_NO, F_MAC, F_KEY, F_MANDATORY, DESCRIPTION) Values ('630', '42', '1', '0', '1', 'Card accepter identification code');</v>
      </c>
      <c r="M1699" t="str">
        <f t="shared" si="53"/>
        <v>Update UFMT_FIELD SET F_MAC = '1', F_KEY = '0', F_MANDATORY = '1', DESCRIPTION = 'Card accepter identification code' where FORMAT_ID = '630' AND FIELD_NO = '42';</v>
      </c>
    </row>
    <row r="1700" spans="1:13" x14ac:dyDescent="0.35">
      <c r="A1700" t="s">
        <v>1471</v>
      </c>
      <c r="B1700" t="s">
        <v>125</v>
      </c>
      <c r="C1700" t="s">
        <v>13</v>
      </c>
      <c r="D1700" t="s">
        <v>13</v>
      </c>
      <c r="E1700" t="s">
        <v>12</v>
      </c>
      <c r="F1700" s="2" t="s">
        <v>1604</v>
      </c>
      <c r="G1700" s="2"/>
      <c r="I1700" s="2"/>
      <c r="J1700" t="str">
        <f>VLOOKUP(A1700,UFMT_FORMAT!$A:$C,3,FALSE)</f>
        <v>NBC Network Format message 0420 Response IN</v>
      </c>
      <c r="K1700" s="2" t="s">
        <v>7</v>
      </c>
      <c r="L1700" t="str">
        <f t="shared" si="52"/>
        <v>Insert into UFMT_FIELD (FORMAT_ID, FIELD_NO, F_MAC, F_KEY, F_MANDATORY, DESCRIPTION) Values ('630', '43', '0', '0', '1', 'Card accepter Name and Location');</v>
      </c>
      <c r="M1700" t="str">
        <f t="shared" si="53"/>
        <v>Update UFMT_FIELD SET F_MAC = '0', F_KEY = '0', F_MANDATORY = '1', DESCRIPTION = 'Card accepter Name and Location' where FORMAT_ID = '630' AND FIELD_NO = '43';</v>
      </c>
    </row>
    <row r="1701" spans="1:13" x14ac:dyDescent="0.35">
      <c r="A1701" t="s">
        <v>1471</v>
      </c>
      <c r="B1701" t="s">
        <v>136</v>
      </c>
      <c r="C1701" t="s">
        <v>12</v>
      </c>
      <c r="D1701" t="s">
        <v>13</v>
      </c>
      <c r="E1701" t="s">
        <v>13</v>
      </c>
      <c r="F1701" s="2" t="s">
        <v>1590</v>
      </c>
      <c r="G1701" s="2"/>
      <c r="I1701" s="2"/>
      <c r="J1701" t="str">
        <f>VLOOKUP(A1701,UFMT_FORMAT!$A:$C,3,FALSE)</f>
        <v>NBC Network Format message 0420 Response IN</v>
      </c>
      <c r="K1701" s="2" t="s">
        <v>7</v>
      </c>
      <c r="L1701" t="str">
        <f t="shared" si="52"/>
        <v>Insert into UFMT_FIELD (FORMAT_ID, FIELD_NO, F_MAC, F_KEY, F_MANDATORY, DESCRIPTION) Values ('630', '48', '1', '0', '0', 'Additional Data, Private');</v>
      </c>
      <c r="M1701" t="str">
        <f t="shared" si="53"/>
        <v>Update UFMT_FIELD SET F_MAC = '1', F_KEY = '0', F_MANDATORY = '0', DESCRIPTION = 'Additional Data, Private' where FORMAT_ID = '630' AND FIELD_NO = '48';</v>
      </c>
    </row>
    <row r="1702" spans="1:13" x14ac:dyDescent="0.35">
      <c r="A1702" t="s">
        <v>1471</v>
      </c>
      <c r="B1702" t="s">
        <v>138</v>
      </c>
      <c r="C1702" t="s">
        <v>13</v>
      </c>
      <c r="D1702" t="s">
        <v>13</v>
      </c>
      <c r="E1702" t="s">
        <v>12</v>
      </c>
      <c r="F1702" s="2" t="s">
        <v>1605</v>
      </c>
      <c r="G1702" s="2"/>
      <c r="I1702" s="2"/>
      <c r="J1702" t="str">
        <f>VLOOKUP(A1702,UFMT_FORMAT!$A:$C,3,FALSE)</f>
        <v>NBC Network Format message 0420 Response IN</v>
      </c>
      <c r="K1702" s="2" t="s">
        <v>7</v>
      </c>
      <c r="L1702" t="str">
        <f t="shared" si="52"/>
        <v>Insert into UFMT_FIELD (FORMAT_ID, FIELD_NO, F_MAC, F_KEY, F_MANDATORY, DESCRIPTION) Values ('630', '49', '0', '0', '1', 'Transaction Currency Code');</v>
      </c>
      <c r="M1702" t="str">
        <f t="shared" si="53"/>
        <v>Update UFMT_FIELD SET F_MAC = '0', F_KEY = '0', F_MANDATORY = '1', DESCRIPTION = 'Transaction Currency Code' where FORMAT_ID = '630' AND FIELD_NO = '49';</v>
      </c>
    </row>
    <row r="1703" spans="1:13" x14ac:dyDescent="0.35">
      <c r="A1703" t="s">
        <v>1471</v>
      </c>
      <c r="B1703" t="s">
        <v>80</v>
      </c>
      <c r="C1703" t="s">
        <v>13</v>
      </c>
      <c r="D1703" t="s">
        <v>13</v>
      </c>
      <c r="E1703" t="s">
        <v>13</v>
      </c>
      <c r="F1703" s="2" t="s">
        <v>1606</v>
      </c>
      <c r="G1703" s="2"/>
      <c r="I1703" s="2"/>
      <c r="J1703" t="str">
        <f>VLOOKUP(A1703,UFMT_FORMAT!$A:$C,3,FALSE)</f>
        <v>NBC Network Format message 0420 Response IN</v>
      </c>
      <c r="K1703" s="2" t="s">
        <v>7</v>
      </c>
      <c r="L1703" t="str">
        <f t="shared" si="52"/>
        <v>Insert into UFMT_FIELD (FORMAT_ID, FIELD_NO, F_MAC, F_KEY, F_MANDATORY, DESCRIPTION) Values ('630', '50', '0', '0', '0', 'Settlement Currency Code');</v>
      </c>
      <c r="M1703" t="str">
        <f t="shared" si="53"/>
        <v>Update UFMT_FIELD SET F_MAC = '0', F_KEY = '0', F_MANDATORY = '0', DESCRIPTION = 'Settlement Currency Code' where FORMAT_ID = '630' AND FIELD_NO = '50';</v>
      </c>
    </row>
    <row r="1704" spans="1:13" x14ac:dyDescent="0.35">
      <c r="A1704" t="s">
        <v>1471</v>
      </c>
      <c r="B1704" t="s">
        <v>142</v>
      </c>
      <c r="C1704" t="s">
        <v>13</v>
      </c>
      <c r="D1704" t="s">
        <v>13</v>
      </c>
      <c r="E1704" t="s">
        <v>13</v>
      </c>
      <c r="F1704" s="2" t="s">
        <v>1607</v>
      </c>
      <c r="G1704" s="2"/>
      <c r="I1704" s="2"/>
      <c r="J1704" t="str">
        <f>VLOOKUP(A1704,UFMT_FORMAT!$A:$C,3,FALSE)</f>
        <v>NBC Network Format message 0420 Response IN</v>
      </c>
      <c r="K1704" s="2" t="s">
        <v>7</v>
      </c>
      <c r="L1704" t="str">
        <f t="shared" si="52"/>
        <v>Insert into UFMT_FIELD (FORMAT_ID, FIELD_NO, F_MAC, F_KEY, F_MANDATORY, DESCRIPTION) Values ('630', '51', '0', '0', '0', 'Cardholder billing Currency Code');</v>
      </c>
      <c r="M1704" t="str">
        <f t="shared" si="53"/>
        <v>Update UFMT_FIELD SET F_MAC = '0', F_KEY = '0', F_MANDATORY = '0', DESCRIPTION = 'Cardholder billing Currency Code' where FORMAT_ID = '630' AND FIELD_NO = '51';</v>
      </c>
    </row>
    <row r="1705" spans="1:13" x14ac:dyDescent="0.35">
      <c r="A1705" t="s">
        <v>1471</v>
      </c>
      <c r="B1705" t="s">
        <v>21</v>
      </c>
      <c r="C1705" t="s">
        <v>13</v>
      </c>
      <c r="D1705" t="s">
        <v>13</v>
      </c>
      <c r="E1705" t="s">
        <v>13</v>
      </c>
      <c r="F1705" t="s">
        <v>1608</v>
      </c>
      <c r="G1705" s="2"/>
      <c r="I1705" s="2"/>
      <c r="J1705" t="str">
        <f>VLOOKUP(A1705,UFMT_FORMAT!$A:$C,3,FALSE)</f>
        <v>NBC Network Format message 0420 Response IN</v>
      </c>
      <c r="K1705" s="2" t="s">
        <v>7</v>
      </c>
      <c r="L1705" t="str">
        <f t="shared" si="52"/>
        <v>Insert into UFMT_FIELD (FORMAT_ID, FIELD_NO, F_MAC, F_KEY, F_MANDATORY, DESCRIPTION) Values ('630', '52', '0', '0', '0', 'PIN data');</v>
      </c>
      <c r="M1705" t="str">
        <f t="shared" si="53"/>
        <v>Update UFMT_FIELD SET F_MAC = '0', F_KEY = '0', F_MANDATORY = '0', DESCRIPTION = 'PIN data' where FORMAT_ID = '630' AND FIELD_NO = '52';</v>
      </c>
    </row>
    <row r="1706" spans="1:13" x14ac:dyDescent="0.35">
      <c r="A1706" t="s">
        <v>1471</v>
      </c>
      <c r="B1706" t="s">
        <v>24</v>
      </c>
      <c r="C1706" t="s">
        <v>13</v>
      </c>
      <c r="D1706" t="s">
        <v>13</v>
      </c>
      <c r="E1706" t="s">
        <v>13</v>
      </c>
      <c r="F1706" t="s">
        <v>1609</v>
      </c>
      <c r="G1706" s="2"/>
      <c r="I1706" s="2"/>
      <c r="J1706" t="str">
        <f>VLOOKUP(A1706,UFMT_FORMAT!$A:$C,3,FALSE)</f>
        <v>NBC Network Format message 0420 Response IN</v>
      </c>
      <c r="K1706" s="2" t="s">
        <v>7</v>
      </c>
      <c r="L1706" t="str">
        <f t="shared" si="52"/>
        <v>Insert into UFMT_FIELD (FORMAT_ID, FIELD_NO, F_MAC, F_KEY, F_MANDATORY, DESCRIPTION) Values ('630', '53', '0', '0', '0', 'Security related control information');</v>
      </c>
      <c r="M1706" t="str">
        <f t="shared" si="53"/>
        <v>Update UFMT_FIELD SET F_MAC = '0', F_KEY = '0', F_MANDATORY = '0', DESCRIPTION = 'Security related control information' where FORMAT_ID = '630' AND FIELD_NO = '53';</v>
      </c>
    </row>
    <row r="1707" spans="1:13" x14ac:dyDescent="0.35">
      <c r="A1707" t="s">
        <v>1471</v>
      </c>
      <c r="B1707" t="s">
        <v>111</v>
      </c>
      <c r="C1707" t="s">
        <v>13</v>
      </c>
      <c r="D1707" t="s">
        <v>13</v>
      </c>
      <c r="E1707" t="s">
        <v>13</v>
      </c>
      <c r="F1707" t="s">
        <v>1610</v>
      </c>
      <c r="G1707" s="2"/>
      <c r="I1707" s="2"/>
      <c r="J1707" t="str">
        <f>VLOOKUP(A1707,UFMT_FORMAT!$A:$C,3,FALSE)</f>
        <v>NBC Network Format message 0420 Response IN</v>
      </c>
      <c r="K1707" s="2" t="s">
        <v>7</v>
      </c>
      <c r="L1707" t="str">
        <f t="shared" si="52"/>
        <v>Insert into UFMT_FIELD (FORMAT_ID, FIELD_NO, F_MAC, F_KEY, F_MANDATORY, DESCRIPTION) Values ('630', '55', '0', '0', '0', 'ICC data');</v>
      </c>
      <c r="M1707" t="str">
        <f t="shared" si="53"/>
        <v>Update UFMT_FIELD SET F_MAC = '0', F_KEY = '0', F_MANDATORY = '0', DESCRIPTION = 'ICC data' where FORMAT_ID = '630' AND FIELD_NO = '55';</v>
      </c>
    </row>
    <row r="1708" spans="1:13" x14ac:dyDescent="0.35">
      <c r="A1708" t="s">
        <v>1471</v>
      </c>
      <c r="B1708" t="s">
        <v>233</v>
      </c>
      <c r="C1708" t="s">
        <v>12</v>
      </c>
      <c r="D1708" t="s">
        <v>13</v>
      </c>
      <c r="E1708" t="s">
        <v>12</v>
      </c>
      <c r="F1708" t="s">
        <v>1556</v>
      </c>
      <c r="G1708" s="2"/>
      <c r="I1708" s="2"/>
      <c r="J1708" t="str">
        <f>VLOOKUP(A1708,UFMT_FORMAT!$A:$C,3,FALSE)</f>
        <v>NBC Network Format message 0420 Response IN</v>
      </c>
      <c r="K1708" s="2" t="s">
        <v>7</v>
      </c>
      <c r="L1708" t="str">
        <f t="shared" si="52"/>
        <v>Insert into UFMT_FIELD (FORMAT_ID, FIELD_NO, F_MAC, F_KEY, F_MANDATORY, DESCRIPTION) Values ('630', '90', '1', '0', '1', 'Original data elements');</v>
      </c>
      <c r="M1708" t="str">
        <f t="shared" si="53"/>
        <v>Update UFMT_FIELD SET F_MAC = '1', F_KEY = '0', F_MANDATORY = '1', DESCRIPTION = 'Original data elements' where FORMAT_ID = '630' AND FIELD_NO = '90';</v>
      </c>
    </row>
    <row r="1709" spans="1:13" x14ac:dyDescent="0.35">
      <c r="A1709" t="s">
        <v>1471</v>
      </c>
      <c r="B1709" t="s">
        <v>247</v>
      </c>
      <c r="C1709" t="s">
        <v>12</v>
      </c>
      <c r="D1709" t="s">
        <v>13</v>
      </c>
      <c r="E1709" t="s">
        <v>13</v>
      </c>
      <c r="F1709" t="s">
        <v>1615</v>
      </c>
      <c r="G1709" s="2"/>
      <c r="I1709" s="2"/>
      <c r="J1709" t="str">
        <f>VLOOKUP(A1709,UFMT_FORMAT!$A:$C,3,FALSE)</f>
        <v>NBC Network Format message 0420 Response IN</v>
      </c>
      <c r="K1709" s="2" t="s">
        <v>7</v>
      </c>
      <c r="L1709" t="str">
        <f t="shared" si="52"/>
        <v>Insert into UFMT_FIELD (FORMAT_ID, FIELD_NO, F_MAC, F_KEY, F_MANDATORY, DESCRIPTION) Values ('630', '95', '1', '0', '0', 'Replacement Amount');</v>
      </c>
      <c r="M1709" t="str">
        <f t="shared" si="53"/>
        <v>Update UFMT_FIELD SET F_MAC = '1', F_KEY = '0', F_MANDATORY = '0', DESCRIPTION = 'Replacement Amount' where FORMAT_ID = '630' AND FIELD_NO = '95';</v>
      </c>
    </row>
    <row r="1710" spans="1:13" x14ac:dyDescent="0.35">
      <c r="A1710" t="s">
        <v>1471</v>
      </c>
      <c r="B1710" t="s">
        <v>774</v>
      </c>
      <c r="C1710" t="s">
        <v>13</v>
      </c>
      <c r="D1710" t="s">
        <v>13</v>
      </c>
      <c r="E1710" t="s">
        <v>13</v>
      </c>
      <c r="F1710" t="s">
        <v>1611</v>
      </c>
      <c r="G1710" s="2"/>
      <c r="I1710" s="2"/>
      <c r="J1710" t="str">
        <f>VLOOKUP(A1710,UFMT_FORMAT!$A:$C,3,FALSE)</f>
        <v>NBC Network Format message 0420 Response IN</v>
      </c>
      <c r="K1710" s="2" t="s">
        <v>7</v>
      </c>
      <c r="L1710" t="str">
        <f t="shared" si="52"/>
        <v>Insert into UFMT_FIELD (FORMAT_ID, FIELD_NO, F_MAC, F_KEY, F_MANDATORY, DESCRIPTION) Values ('630', '100', '0', '0', '0', 'Receiving Institution ID Code');</v>
      </c>
      <c r="M1710" t="str">
        <f t="shared" si="53"/>
        <v>Update UFMT_FIELD SET F_MAC = '0', F_KEY = '0', F_MANDATORY = '0', DESCRIPTION = 'Receiving Institution ID Code' where FORMAT_ID = '630' AND FIELD_NO = '100';</v>
      </c>
    </row>
    <row r="1711" spans="1:13" x14ac:dyDescent="0.35">
      <c r="A1711" t="s">
        <v>1471</v>
      </c>
      <c r="B1711" t="s">
        <v>270</v>
      </c>
      <c r="C1711" t="s">
        <v>12</v>
      </c>
      <c r="D1711" t="s">
        <v>13</v>
      </c>
      <c r="E1711" t="s">
        <v>13</v>
      </c>
      <c r="F1711" t="s">
        <v>1612</v>
      </c>
      <c r="G1711" s="2"/>
      <c r="I1711" s="2"/>
      <c r="J1711" t="str">
        <f>VLOOKUP(A1711,UFMT_FORMAT!$A:$C,3,FALSE)</f>
        <v>NBC Network Format message 0420 Response IN</v>
      </c>
      <c r="K1711" s="2" t="s">
        <v>7</v>
      </c>
      <c r="L1711" t="str">
        <f t="shared" si="52"/>
        <v>Insert into UFMT_FIELD (FORMAT_ID, FIELD_NO, F_MAC, F_KEY, F_MANDATORY, DESCRIPTION) Values ('630', '102', '1', '0', '0', 'From Account Identifier');</v>
      </c>
      <c r="M1711" t="str">
        <f t="shared" si="53"/>
        <v>Update UFMT_FIELD SET F_MAC = '1', F_KEY = '0', F_MANDATORY = '0', DESCRIPTION = 'From Account Identifier' where FORMAT_ID = '630' AND FIELD_NO = '102';</v>
      </c>
    </row>
    <row r="1712" spans="1:13" x14ac:dyDescent="0.35">
      <c r="A1712" t="s">
        <v>1471</v>
      </c>
      <c r="B1712" t="s">
        <v>778</v>
      </c>
      <c r="C1712" t="s">
        <v>12</v>
      </c>
      <c r="D1712" t="s">
        <v>13</v>
      </c>
      <c r="E1712" t="s">
        <v>13</v>
      </c>
      <c r="F1712" t="s">
        <v>1613</v>
      </c>
      <c r="G1712" s="2"/>
      <c r="I1712" s="2"/>
      <c r="J1712" t="str">
        <f>VLOOKUP(A1712,UFMT_FORMAT!$A:$C,3,FALSE)</f>
        <v>NBC Network Format message 0420 Response IN</v>
      </c>
      <c r="K1712" s="2" t="s">
        <v>7</v>
      </c>
      <c r="L1712" t="str">
        <f t="shared" si="52"/>
        <v>Insert into UFMT_FIELD (FORMAT_ID, FIELD_NO, F_MAC, F_KEY, F_MANDATORY, DESCRIPTION) Values ('630', '103', '1', '0', '0', 'To Account Identification');</v>
      </c>
      <c r="M1712" t="str">
        <f t="shared" si="53"/>
        <v>Update UFMT_FIELD SET F_MAC = '1', F_KEY = '0', F_MANDATORY = '0', DESCRIPTION = 'To Account Identification' where FORMAT_ID = '630' AND FIELD_NO = '103';</v>
      </c>
    </row>
    <row r="1713" spans="1:13" x14ac:dyDescent="0.35">
      <c r="A1713" t="s">
        <v>1471</v>
      </c>
      <c r="B1713" t="s">
        <v>83</v>
      </c>
      <c r="C1713" t="s">
        <v>13</v>
      </c>
      <c r="D1713" t="s">
        <v>13</v>
      </c>
      <c r="E1713" t="s">
        <v>13</v>
      </c>
      <c r="F1713" t="s">
        <v>1520</v>
      </c>
      <c r="G1713" s="2"/>
      <c r="I1713" s="2"/>
      <c r="J1713" t="str">
        <f>VLOOKUP(A1713,UFMT_FORMAT!$A:$C,3,FALSE)</f>
        <v>NBC Network Format message 0420 Response IN</v>
      </c>
      <c r="K1713" s="2" t="s">
        <v>7</v>
      </c>
      <c r="L1713" t="str">
        <f t="shared" si="52"/>
        <v>Insert into UFMT_FIELD (FORMAT_ID, FIELD_NO, F_MAC, F_KEY, F_MANDATORY, DESCRIPTION) Values ('630', '121', '0', '0', '0', 'NBC Fee');</v>
      </c>
      <c r="M1713" t="str">
        <f t="shared" si="53"/>
        <v>Update UFMT_FIELD SET F_MAC = '0', F_KEY = '0', F_MANDATORY = '0', DESCRIPTION = 'NBC Fee' where FORMAT_ID = '630' AND FIELD_NO = '121';</v>
      </c>
    </row>
    <row r="1714" spans="1:13" x14ac:dyDescent="0.35">
      <c r="A1714" t="s">
        <v>1471</v>
      </c>
      <c r="B1714" t="s">
        <v>807</v>
      </c>
      <c r="C1714" t="s">
        <v>13</v>
      </c>
      <c r="D1714" t="s">
        <v>13</v>
      </c>
      <c r="E1714" t="s">
        <v>13</v>
      </c>
      <c r="F1714" t="s">
        <v>1518</v>
      </c>
      <c r="G1714" s="2"/>
      <c r="I1714" s="2"/>
      <c r="J1714" t="str">
        <f>VLOOKUP(A1714,UFMT_FORMAT!$A:$C,3,FALSE)</f>
        <v>NBC Network Format message 0420 Response IN</v>
      </c>
      <c r="K1714" s="2" t="s">
        <v>7</v>
      </c>
      <c r="L1714" t="str">
        <f t="shared" si="52"/>
        <v>Insert into UFMT_FIELD (FORMAT_ID, FIELD_NO, F_MAC, F_KEY, F_MANDATORY, DESCRIPTION) Values ('630', '122', '0', '0', '0', 'ACQ Fee');</v>
      </c>
      <c r="M1714" t="str">
        <f t="shared" si="53"/>
        <v>Update UFMT_FIELD SET F_MAC = '0', F_KEY = '0', F_MANDATORY = '0', DESCRIPTION = 'ACQ Fee' where FORMAT_ID = '630' AND FIELD_NO = '122';</v>
      </c>
    </row>
    <row r="1715" spans="1:13" x14ac:dyDescent="0.35">
      <c r="A1715" t="s">
        <v>1471</v>
      </c>
      <c r="B1715" t="s">
        <v>143</v>
      </c>
      <c r="C1715" t="s">
        <v>13</v>
      </c>
      <c r="D1715" t="s">
        <v>13</v>
      </c>
      <c r="E1715" t="s">
        <v>13</v>
      </c>
      <c r="F1715" t="s">
        <v>1519</v>
      </c>
      <c r="G1715" s="2"/>
      <c r="I1715" s="2"/>
      <c r="J1715" t="str">
        <f>VLOOKUP(A1715,UFMT_FORMAT!$A:$C,3,FALSE)</f>
        <v>NBC Network Format message 0420 Response IN</v>
      </c>
      <c r="K1715" s="2" t="s">
        <v>7</v>
      </c>
      <c r="L1715" t="str">
        <f t="shared" si="52"/>
        <v>Insert into UFMT_FIELD (FORMAT_ID, FIELD_NO, F_MAC, F_KEY, F_MANDATORY, DESCRIPTION) Values ('630', '123', '0', '0', '0', 'ISS Fee');</v>
      </c>
      <c r="M1715" t="str">
        <f t="shared" si="53"/>
        <v>Update UFMT_FIELD SET F_MAC = '0', F_KEY = '0', F_MANDATORY = '0', DESCRIPTION = 'ISS Fee' where FORMAT_ID = '630' AND FIELD_NO = '123';</v>
      </c>
    </row>
    <row r="1716" spans="1:13" x14ac:dyDescent="0.35">
      <c r="A1716" t="s">
        <v>1471</v>
      </c>
      <c r="B1716" t="s">
        <v>810</v>
      </c>
      <c r="C1716" t="s">
        <v>13</v>
      </c>
      <c r="D1716" t="s">
        <v>13</v>
      </c>
      <c r="E1716" t="s">
        <v>13</v>
      </c>
      <c r="F1716" t="s">
        <v>1521</v>
      </c>
      <c r="G1716" s="2"/>
      <c r="I1716" s="2"/>
      <c r="J1716" t="str">
        <f>VLOOKUP(A1716,UFMT_FORMAT!$A:$C,3,FALSE)</f>
        <v>NBC Network Format message 0420 Response IN</v>
      </c>
      <c r="K1716" s="2" t="s">
        <v>7</v>
      </c>
      <c r="L1716" t="str">
        <f t="shared" si="52"/>
        <v>Insert into UFMT_FIELD (FORMAT_ID, FIELD_NO, F_MAC, F_KEY, F_MANDATORY, DESCRIPTION) Values ('630', '124', '0', '0', '0', 'BNB Fee');</v>
      </c>
      <c r="M1716" t="str">
        <f t="shared" si="53"/>
        <v>Update UFMT_FIELD SET F_MAC = '0', F_KEY = '0', F_MANDATORY = '0', DESCRIPTION = 'BNB Fee' where FORMAT_ID = '630' AND FIELD_NO = '124';</v>
      </c>
    </row>
    <row r="1717" spans="1:13" x14ac:dyDescent="0.35">
      <c r="A1717" t="s">
        <v>1471</v>
      </c>
      <c r="B1717" t="s">
        <v>134</v>
      </c>
      <c r="C1717" t="s">
        <v>13</v>
      </c>
      <c r="D1717" t="s">
        <v>13</v>
      </c>
      <c r="E1717" t="s">
        <v>13</v>
      </c>
      <c r="F1717" t="s">
        <v>1614</v>
      </c>
      <c r="G1717" s="2"/>
      <c r="I1717" s="2"/>
      <c r="J1717" t="str">
        <f>VLOOKUP(A1717,UFMT_FORMAT!$A:$C,3,FALSE)</f>
        <v>NBC Network Format message 0420 Response IN</v>
      </c>
      <c r="K1717" s="2" t="s">
        <v>7</v>
      </c>
      <c r="L1717" t="str">
        <f t="shared" si="52"/>
        <v>Insert into UFMT_FIELD (FORMAT_ID, FIELD_NO, F_MAC, F_KEY, F_MANDATORY, DESCRIPTION) Values ('630', '128', '0', '0', '0', 'Message Authentication Code');</v>
      </c>
      <c r="M1717" t="str">
        <f t="shared" si="53"/>
        <v>Update UFMT_FIELD SET F_MAC = '0', F_KEY = '0', F_MANDATORY = '0', DESCRIPTION = 'Message Authentication Code' where FORMAT_ID = '630' AND FIELD_NO = '128';</v>
      </c>
    </row>
    <row r="1718" spans="1:13" x14ac:dyDescent="0.35">
      <c r="A1718" t="s">
        <v>1473</v>
      </c>
      <c r="B1718" t="s">
        <v>15</v>
      </c>
      <c r="C1718" t="s">
        <v>12</v>
      </c>
      <c r="D1718" t="s">
        <v>12</v>
      </c>
      <c r="E1718" t="s">
        <v>12</v>
      </c>
      <c r="F1718" s="2" t="s">
        <v>1484</v>
      </c>
      <c r="G1718" s="2"/>
      <c r="I1718" s="2"/>
      <c r="J1718" t="str">
        <f>VLOOKUP(A1718,UFMT_FORMAT!$A:$C,3,FALSE)</f>
        <v>NBC Network Format message 0430 Response OUT</v>
      </c>
      <c r="K1718" s="2" t="s">
        <v>7</v>
      </c>
      <c r="L1718" t="str">
        <f t="shared" si="52"/>
        <v>Insert into UFMT_FIELD (FORMAT_ID, FIELD_NO, F_MAC, F_KEY, F_MANDATORY, DESCRIPTION) Values ('631', '2', '1', '1', '1', 'PAN');</v>
      </c>
      <c r="M1718" t="str">
        <f t="shared" si="53"/>
        <v>Update UFMT_FIELD SET F_MAC = '1', F_KEY = '1', F_MANDATORY = '1', DESCRIPTION = 'PAN' where FORMAT_ID = '631' AND FIELD_NO = '2';</v>
      </c>
    </row>
    <row r="1719" spans="1:13" x14ac:dyDescent="0.35">
      <c r="A1719" t="s">
        <v>1473</v>
      </c>
      <c r="B1719" t="s">
        <v>17</v>
      </c>
      <c r="C1719" t="s">
        <v>12</v>
      </c>
      <c r="D1719" t="s">
        <v>13</v>
      </c>
      <c r="E1719" t="s">
        <v>12</v>
      </c>
      <c r="F1719" s="2" t="s">
        <v>1485</v>
      </c>
      <c r="G1719" s="2"/>
      <c r="I1719" s="2"/>
      <c r="J1719" t="str">
        <f>VLOOKUP(A1719,UFMT_FORMAT!$A:$C,3,FALSE)</f>
        <v>NBC Network Format message 0430 Response OUT</v>
      </c>
      <c r="K1719" s="2" t="s">
        <v>7</v>
      </c>
      <c r="L1719" t="str">
        <f t="shared" si="52"/>
        <v>Insert into UFMT_FIELD (FORMAT_ID, FIELD_NO, F_MAC, F_KEY, F_MANDATORY, DESCRIPTION) Values ('631', '3', '1', '0', '1', 'Processing Code');</v>
      </c>
      <c r="M1719" t="str">
        <f t="shared" si="53"/>
        <v>Update UFMT_FIELD SET F_MAC = '1', F_KEY = '0', F_MANDATORY = '1', DESCRIPTION = 'Processing Code' where FORMAT_ID = '631' AND FIELD_NO = '3';</v>
      </c>
    </row>
    <row r="1720" spans="1:13" x14ac:dyDescent="0.35">
      <c r="A1720" t="s">
        <v>1473</v>
      </c>
      <c r="B1720" t="s">
        <v>20</v>
      </c>
      <c r="C1720" t="s">
        <v>12</v>
      </c>
      <c r="D1720" t="s">
        <v>13</v>
      </c>
      <c r="E1720" t="s">
        <v>12</v>
      </c>
      <c r="F1720" s="2" t="s">
        <v>1569</v>
      </c>
      <c r="G1720" s="2"/>
      <c r="I1720" s="2"/>
      <c r="J1720" t="str">
        <f>VLOOKUP(A1720,UFMT_FORMAT!$A:$C,3,FALSE)</f>
        <v>NBC Network Format message 0430 Response OUT</v>
      </c>
      <c r="K1720" s="2" t="s">
        <v>7</v>
      </c>
      <c r="L1720" t="str">
        <f t="shared" si="52"/>
        <v>Insert into UFMT_FIELD (FORMAT_ID, FIELD_NO, F_MAC, F_KEY, F_MANDATORY, DESCRIPTION) Values ('631', '4', '1', '0', '1', 'Amount, Transaction');</v>
      </c>
      <c r="M1720" t="str">
        <f t="shared" si="53"/>
        <v>Update UFMT_FIELD SET F_MAC = '1', F_KEY = '0', F_MANDATORY = '1', DESCRIPTION = 'Amount, Transaction' where FORMAT_ID = '631' AND FIELD_NO = '4';</v>
      </c>
    </row>
    <row r="1721" spans="1:13" x14ac:dyDescent="0.35">
      <c r="A1721" t="s">
        <v>1473</v>
      </c>
      <c r="B1721" t="s">
        <v>23</v>
      </c>
      <c r="C1721" t="s">
        <v>13</v>
      </c>
      <c r="D1721" t="s">
        <v>13</v>
      </c>
      <c r="E1721" t="s">
        <v>13</v>
      </c>
      <c r="F1721" s="2" t="s">
        <v>1591</v>
      </c>
      <c r="G1721" s="2"/>
      <c r="I1721" s="2"/>
      <c r="J1721" t="str">
        <f>VLOOKUP(A1721,UFMT_FORMAT!$A:$C,3,FALSE)</f>
        <v>NBC Network Format message 0430 Response OUT</v>
      </c>
      <c r="K1721" s="2" t="s">
        <v>7</v>
      </c>
      <c r="L1721" t="str">
        <f t="shared" si="52"/>
        <v>Insert into UFMT_FIELD (FORMAT_ID, FIELD_NO, F_MAC, F_KEY, F_MANDATORY, DESCRIPTION) Values ('631', '5', '0', '0', '0', 'Amount, Settlement');</v>
      </c>
      <c r="M1721" t="str">
        <f t="shared" si="53"/>
        <v>Update UFMT_FIELD SET F_MAC = '0', F_KEY = '0', F_MANDATORY = '0', DESCRIPTION = 'Amount, Settlement' where FORMAT_ID = '631' AND FIELD_NO = '5';</v>
      </c>
    </row>
    <row r="1722" spans="1:13" x14ac:dyDescent="0.35">
      <c r="A1722" t="s">
        <v>1473</v>
      </c>
      <c r="B1722" t="s">
        <v>26</v>
      </c>
      <c r="C1722" t="s">
        <v>13</v>
      </c>
      <c r="D1722" t="s">
        <v>13</v>
      </c>
      <c r="E1722" t="s">
        <v>13</v>
      </c>
      <c r="F1722" s="2" t="s">
        <v>1592</v>
      </c>
      <c r="G1722" s="2"/>
      <c r="I1722" s="2"/>
      <c r="J1722" t="str">
        <f>VLOOKUP(A1722,UFMT_FORMAT!$A:$C,3,FALSE)</f>
        <v>NBC Network Format message 0430 Response OUT</v>
      </c>
      <c r="K1722" s="2" t="s">
        <v>7</v>
      </c>
      <c r="L1722" t="str">
        <f t="shared" si="52"/>
        <v>Insert into UFMT_FIELD (FORMAT_ID, FIELD_NO, F_MAC, F_KEY, F_MANDATORY, DESCRIPTION) Values ('631', '6', '0', '0', '0', 'Amount, Cardholder billing');</v>
      </c>
      <c r="M1722" t="str">
        <f t="shared" si="53"/>
        <v>Update UFMT_FIELD SET F_MAC = '0', F_KEY = '0', F_MANDATORY = '0', DESCRIPTION = 'Amount, Cardholder billing' where FORMAT_ID = '631' AND FIELD_NO = '6';</v>
      </c>
    </row>
    <row r="1723" spans="1:13" x14ac:dyDescent="0.35">
      <c r="A1723" t="s">
        <v>1473</v>
      </c>
      <c r="B1723" t="s">
        <v>29</v>
      </c>
      <c r="C1723" t="s">
        <v>12</v>
      </c>
      <c r="D1723" t="s">
        <v>13</v>
      </c>
      <c r="E1723" t="s">
        <v>12</v>
      </c>
      <c r="F1723" s="2" t="s">
        <v>1584</v>
      </c>
      <c r="G1723" s="2"/>
      <c r="I1723" s="2"/>
      <c r="J1723" t="str">
        <f>VLOOKUP(A1723,UFMT_FORMAT!$A:$C,3,FALSE)</f>
        <v>NBC Network Format message 0430 Response OUT</v>
      </c>
      <c r="K1723" s="2" t="s">
        <v>7</v>
      </c>
      <c r="L1723" t="str">
        <f t="shared" si="52"/>
        <v>Insert into UFMT_FIELD (FORMAT_ID, FIELD_NO, F_MAC, F_KEY, F_MANDATORY, DESCRIPTION) Values ('631', '7', '1', '0', '1', 'Transmission Date and Time');</v>
      </c>
      <c r="M1723" t="str">
        <f t="shared" si="53"/>
        <v>Update UFMT_FIELD SET F_MAC = '1', F_KEY = '0', F_MANDATORY = '1', DESCRIPTION = 'Transmission Date and Time' where FORMAT_ID = '631' AND FIELD_NO = '7';</v>
      </c>
    </row>
    <row r="1724" spans="1:13" x14ac:dyDescent="0.35">
      <c r="A1724" t="s">
        <v>1473</v>
      </c>
      <c r="B1724" t="s">
        <v>32</v>
      </c>
      <c r="C1724" t="s">
        <v>13</v>
      </c>
      <c r="D1724" t="s">
        <v>13</v>
      </c>
      <c r="E1724" t="s">
        <v>13</v>
      </c>
      <c r="F1724" s="2" t="s">
        <v>1593</v>
      </c>
      <c r="G1724" s="2"/>
      <c r="I1724" s="2"/>
      <c r="J1724" t="str">
        <f>VLOOKUP(A1724,UFMT_FORMAT!$A:$C,3,FALSE)</f>
        <v>NBC Network Format message 0430 Response OUT</v>
      </c>
      <c r="K1724" s="2" t="s">
        <v>7</v>
      </c>
      <c r="L1724" t="str">
        <f t="shared" si="52"/>
        <v>Insert into UFMT_FIELD (FORMAT_ID, FIELD_NO, F_MAC, F_KEY, F_MANDATORY, DESCRIPTION) Values ('631', '8', '0', '0', '0', 'Card holder billing fee');</v>
      </c>
      <c r="M1724" t="str">
        <f t="shared" si="53"/>
        <v>Update UFMT_FIELD SET F_MAC = '0', F_KEY = '0', F_MANDATORY = '0', DESCRIPTION = 'Card holder billing fee' where FORMAT_ID = '631' AND FIELD_NO = '8';</v>
      </c>
    </row>
    <row r="1725" spans="1:13" x14ac:dyDescent="0.35">
      <c r="A1725" t="s">
        <v>1473</v>
      </c>
      <c r="B1725" t="s">
        <v>35</v>
      </c>
      <c r="C1725" t="s">
        <v>13</v>
      </c>
      <c r="D1725" t="s">
        <v>13</v>
      </c>
      <c r="E1725" t="s">
        <v>13</v>
      </c>
      <c r="F1725" s="2" t="s">
        <v>1594</v>
      </c>
      <c r="G1725" s="2"/>
      <c r="I1725" s="2"/>
      <c r="J1725" t="str">
        <f>VLOOKUP(A1725,UFMT_FORMAT!$A:$C,3,FALSE)</f>
        <v>NBC Network Format message 0430 Response OUT</v>
      </c>
      <c r="K1725" s="2" t="s">
        <v>7</v>
      </c>
      <c r="L1725" t="str">
        <f t="shared" si="52"/>
        <v>Insert into UFMT_FIELD (FORMAT_ID, FIELD_NO, F_MAC, F_KEY, F_MANDATORY, DESCRIPTION) Values ('631', '9', '0', '0', '0', 'Settlement conversion rate');</v>
      </c>
      <c r="M1725" t="str">
        <f t="shared" si="53"/>
        <v>Update UFMT_FIELD SET F_MAC = '0', F_KEY = '0', F_MANDATORY = '0', DESCRIPTION = 'Settlement conversion rate' where FORMAT_ID = '631' AND FIELD_NO = '9';</v>
      </c>
    </row>
    <row r="1726" spans="1:13" x14ac:dyDescent="0.35">
      <c r="A1726" t="s">
        <v>1473</v>
      </c>
      <c r="B1726" t="s">
        <v>37</v>
      </c>
      <c r="C1726" t="s">
        <v>13</v>
      </c>
      <c r="D1726" t="s">
        <v>13</v>
      </c>
      <c r="E1726" t="s">
        <v>13</v>
      </c>
      <c r="F1726" s="2" t="s">
        <v>1595</v>
      </c>
      <c r="G1726" s="2"/>
      <c r="I1726" s="2"/>
      <c r="J1726" t="str">
        <f>VLOOKUP(A1726,UFMT_FORMAT!$A:$C,3,FALSE)</f>
        <v>NBC Network Format message 0430 Response OUT</v>
      </c>
      <c r="K1726" s="2" t="s">
        <v>7</v>
      </c>
      <c r="L1726" t="str">
        <f t="shared" si="52"/>
        <v>Insert into UFMT_FIELD (FORMAT_ID, FIELD_NO, F_MAC, F_KEY, F_MANDATORY, DESCRIPTION) Values ('631', '10', '0', '0', '0', 'Cardholder conversion rate');</v>
      </c>
      <c r="M1726" t="str">
        <f t="shared" si="53"/>
        <v>Update UFMT_FIELD SET F_MAC = '0', F_KEY = '0', F_MANDATORY = '0', DESCRIPTION = 'Cardholder conversion rate' where FORMAT_ID = '631' AND FIELD_NO = '10';</v>
      </c>
    </row>
    <row r="1727" spans="1:13" x14ac:dyDescent="0.35">
      <c r="A1727" t="s">
        <v>1473</v>
      </c>
      <c r="B1727" t="s">
        <v>40</v>
      </c>
      <c r="C1727" t="s">
        <v>12</v>
      </c>
      <c r="D1727" t="s">
        <v>13</v>
      </c>
      <c r="E1727" t="s">
        <v>12</v>
      </c>
      <c r="F1727" s="2" t="s">
        <v>1489</v>
      </c>
      <c r="G1727" s="2"/>
      <c r="I1727" s="2"/>
      <c r="J1727" t="str">
        <f>VLOOKUP(A1727,UFMT_FORMAT!$A:$C,3,FALSE)</f>
        <v>NBC Network Format message 0430 Response OUT</v>
      </c>
      <c r="K1727" s="2" t="s">
        <v>7</v>
      </c>
      <c r="L1727" t="str">
        <f t="shared" si="52"/>
        <v>Insert into UFMT_FIELD (FORMAT_ID, FIELD_NO, F_MAC, F_KEY, F_MANDATORY, DESCRIPTION) Values ('631', '11', '1', '0', '1', 'System Trace Audit Number');</v>
      </c>
      <c r="M1727" t="str">
        <f t="shared" si="53"/>
        <v>Update UFMT_FIELD SET F_MAC = '1', F_KEY = '0', F_MANDATORY = '1', DESCRIPTION = 'System Trace Audit Number' where FORMAT_ID = '631' AND FIELD_NO = '11';</v>
      </c>
    </row>
    <row r="1728" spans="1:13" x14ac:dyDescent="0.35">
      <c r="A1728" t="s">
        <v>1473</v>
      </c>
      <c r="B1728" t="s">
        <v>42</v>
      </c>
      <c r="C1728" t="s">
        <v>13</v>
      </c>
      <c r="D1728" t="s">
        <v>12</v>
      </c>
      <c r="E1728" t="s">
        <v>12</v>
      </c>
      <c r="F1728" s="2" t="s">
        <v>1586</v>
      </c>
      <c r="G1728" s="2"/>
      <c r="I1728" s="2"/>
      <c r="J1728" t="str">
        <f>VLOOKUP(A1728,UFMT_FORMAT!$A:$C,3,FALSE)</f>
        <v>NBC Network Format message 0430 Response OUT</v>
      </c>
      <c r="K1728" s="2" t="s">
        <v>7</v>
      </c>
      <c r="L1728" t="str">
        <f t="shared" si="52"/>
        <v>Insert into UFMT_FIELD (FORMAT_ID, FIELD_NO, F_MAC, F_KEY, F_MANDATORY, DESCRIPTION) Values ('631', '12', '0', '1', '1', 'Time, local transaction');</v>
      </c>
      <c r="M1728" t="str">
        <f t="shared" si="53"/>
        <v>Update UFMT_FIELD SET F_MAC = '0', F_KEY = '1', F_MANDATORY = '1', DESCRIPTION = 'Time, local transaction' where FORMAT_ID = '631' AND FIELD_NO = '12';</v>
      </c>
    </row>
    <row r="1729" spans="1:13" x14ac:dyDescent="0.35">
      <c r="A1729" t="s">
        <v>1473</v>
      </c>
      <c r="B1729" t="s">
        <v>44</v>
      </c>
      <c r="C1729" t="s">
        <v>13</v>
      </c>
      <c r="D1729" t="s">
        <v>12</v>
      </c>
      <c r="E1729" t="s">
        <v>12</v>
      </c>
      <c r="F1729" s="2" t="s">
        <v>1596</v>
      </c>
      <c r="G1729" s="2"/>
      <c r="I1729" s="2"/>
      <c r="J1729" t="str">
        <f>VLOOKUP(A1729,UFMT_FORMAT!$A:$C,3,FALSE)</f>
        <v>NBC Network Format message 0430 Response OUT</v>
      </c>
      <c r="K1729" s="2" t="s">
        <v>7</v>
      </c>
      <c r="L1729" t="str">
        <f t="shared" si="52"/>
        <v>Insert into UFMT_FIELD (FORMAT_ID, FIELD_NO, F_MAC, F_KEY, F_MANDATORY, DESCRIPTION) Values ('631', '13', '0', '1', '1', 'Date, local transaction');</v>
      </c>
      <c r="M1729" t="str">
        <f t="shared" si="53"/>
        <v>Update UFMT_FIELD SET F_MAC = '0', F_KEY = '1', F_MANDATORY = '1', DESCRIPTION = 'Date, local transaction' where FORMAT_ID = '631' AND FIELD_NO = '13';</v>
      </c>
    </row>
    <row r="1730" spans="1:13" x14ac:dyDescent="0.35">
      <c r="A1730" t="s">
        <v>1473</v>
      </c>
      <c r="B1730" t="s">
        <v>50</v>
      </c>
      <c r="C1730" t="s">
        <v>13</v>
      </c>
      <c r="D1730" t="s">
        <v>13</v>
      </c>
      <c r="E1730" t="s">
        <v>12</v>
      </c>
      <c r="F1730" s="2" t="s">
        <v>1597</v>
      </c>
      <c r="G1730" s="2"/>
      <c r="I1730" s="2"/>
      <c r="J1730" t="str">
        <f>VLOOKUP(A1730,UFMT_FORMAT!$A:$C,3,FALSE)</f>
        <v>NBC Network Format message 0430 Response OUT</v>
      </c>
      <c r="K1730" s="2" t="s">
        <v>7</v>
      </c>
      <c r="L1730" t="str">
        <f t="shared" si="52"/>
        <v>Insert into UFMT_FIELD (FORMAT_ID, FIELD_NO, F_MAC, F_KEY, F_MANDATORY, DESCRIPTION) Values ('631', '15', '0', '0', '1', 'Date, settlement');</v>
      </c>
      <c r="M1730" t="str">
        <f t="shared" si="53"/>
        <v>Update UFMT_FIELD SET F_MAC = '0', F_KEY = '0', F_MANDATORY = '1', DESCRIPTION = 'Date, settlement' where FORMAT_ID = '631' AND FIELD_NO = '15';</v>
      </c>
    </row>
    <row r="1731" spans="1:13" x14ac:dyDescent="0.35">
      <c r="A1731" t="s">
        <v>1473</v>
      </c>
      <c r="B1731" t="s">
        <v>59</v>
      </c>
      <c r="C1731" t="s">
        <v>13</v>
      </c>
      <c r="D1731" t="s">
        <v>13</v>
      </c>
      <c r="E1731" t="s">
        <v>12</v>
      </c>
      <c r="F1731" s="2" t="s">
        <v>1573</v>
      </c>
      <c r="G1731" s="2"/>
      <c r="I1731" s="2"/>
      <c r="J1731" t="str">
        <f>VLOOKUP(A1731,UFMT_FORMAT!$A:$C,3,FALSE)</f>
        <v>NBC Network Format message 0430 Response OUT</v>
      </c>
      <c r="K1731" s="2" t="s">
        <v>7</v>
      </c>
      <c r="L1731" t="str">
        <f t="shared" si="52"/>
        <v>Insert into UFMT_FIELD (FORMAT_ID, FIELD_NO, F_MAC, F_KEY, F_MANDATORY, DESCRIPTION) Values ('631', '18', '0', '0', '1', 'Merchant type');</v>
      </c>
      <c r="M1731" t="str">
        <f t="shared" si="53"/>
        <v>Update UFMT_FIELD SET F_MAC = '0', F_KEY = '0', F_MANDATORY = '1', DESCRIPTION = 'Merchant type' where FORMAT_ID = '631' AND FIELD_NO = '18';</v>
      </c>
    </row>
    <row r="1732" spans="1:13" x14ac:dyDescent="0.35">
      <c r="A1732" t="s">
        <v>1473</v>
      </c>
      <c r="B1732" t="s">
        <v>88</v>
      </c>
      <c r="C1732" t="s">
        <v>13</v>
      </c>
      <c r="D1732" t="s">
        <v>13</v>
      </c>
      <c r="E1732" t="s">
        <v>13</v>
      </c>
      <c r="F1732" s="2" t="s">
        <v>1600</v>
      </c>
      <c r="G1732" s="2"/>
      <c r="I1732" s="2"/>
      <c r="J1732" t="str">
        <f>VLOOKUP(A1732,UFMT_FORMAT!$A:$C,3,FALSE)</f>
        <v>NBC Network Format message 0430 Response OUT</v>
      </c>
      <c r="K1732" s="2" t="s">
        <v>7</v>
      </c>
      <c r="L1732" t="str">
        <f t="shared" ref="L1732:L1795" si="54">"Insert into UFMT_FIELD (FORMAT_ID, FIELD_NO, F_MAC, F_KEY, F_MANDATORY, DESCRIPTION) Values ('"&amp;A1732&amp;"', '"&amp;B1732&amp;"', '"&amp;C1732&amp;"', '"&amp;D1732&amp;"', '"&amp;E1732&amp;"', '"&amp;F1732&amp;"');"</f>
        <v>Insert into UFMT_FIELD (FORMAT_ID, FIELD_NO, F_MAC, F_KEY, F_MANDATORY, DESCRIPTION) Values ('631', '28', '0', '0', '0', 'Amount, transaction fee');</v>
      </c>
      <c r="M1732" t="str">
        <f t="shared" ref="M1732:M1795" si="55">"Update UFMT_FIELD SET F_MAC = '"&amp;C1732&amp;"', F_KEY = '"&amp;D1732&amp;"', F_MANDATORY = '"&amp;E1732&amp;"', DESCRIPTION = '"&amp;F1732&amp;"' where FORMAT_ID = '"&amp;A1732&amp;"' AND FIELD_NO = '"&amp;B1732&amp;"';"</f>
        <v>Update UFMT_FIELD SET F_MAC = '0', F_KEY = '0', F_MANDATORY = '0', DESCRIPTION = 'Amount, transaction fee' where FORMAT_ID = '631' AND FIELD_NO = '28';</v>
      </c>
    </row>
    <row r="1733" spans="1:13" x14ac:dyDescent="0.35">
      <c r="A1733" t="s">
        <v>1473</v>
      </c>
      <c r="B1733" t="s">
        <v>90</v>
      </c>
      <c r="C1733" t="s">
        <v>13</v>
      </c>
      <c r="D1733" t="s">
        <v>13</v>
      </c>
      <c r="E1733" t="s">
        <v>13</v>
      </c>
      <c r="F1733" s="2" t="s">
        <v>1601</v>
      </c>
      <c r="G1733" s="2"/>
      <c r="I1733" s="2"/>
      <c r="J1733" t="str">
        <f>VLOOKUP(A1733,UFMT_FORMAT!$A:$C,3,FALSE)</f>
        <v>NBC Network Format message 0430 Response OUT</v>
      </c>
      <c r="K1733" s="2" t="s">
        <v>7</v>
      </c>
      <c r="L1733" t="str">
        <f t="shared" si="54"/>
        <v>Insert into UFMT_FIELD (FORMAT_ID, FIELD_NO, F_MAC, F_KEY, F_MANDATORY, DESCRIPTION) Values ('631', '29', '0', '0', '0', 'Amount, settlement fee');</v>
      </c>
      <c r="M1733" t="str">
        <f t="shared" si="55"/>
        <v>Update UFMT_FIELD SET F_MAC = '0', F_KEY = '0', F_MANDATORY = '0', DESCRIPTION = 'Amount, settlement fee' where FORMAT_ID = '631' AND FIELD_NO = '29';</v>
      </c>
    </row>
    <row r="1734" spans="1:13" x14ac:dyDescent="0.35">
      <c r="A1734" t="s">
        <v>1473</v>
      </c>
      <c r="B1734" t="s">
        <v>98</v>
      </c>
      <c r="C1734" t="s">
        <v>12</v>
      </c>
      <c r="D1734" t="s">
        <v>12</v>
      </c>
      <c r="E1734" t="s">
        <v>12</v>
      </c>
      <c r="F1734" s="2" t="s">
        <v>1492</v>
      </c>
      <c r="G1734" s="2"/>
      <c r="I1734" s="2"/>
      <c r="J1734" t="str">
        <f>VLOOKUP(A1734,UFMT_FORMAT!$A:$C,3,FALSE)</f>
        <v>NBC Network Format message 0430 Response OUT</v>
      </c>
      <c r="K1734" s="2" t="s">
        <v>7</v>
      </c>
      <c r="L1734" t="str">
        <f t="shared" si="54"/>
        <v>Insert into UFMT_FIELD (FORMAT_ID, FIELD_NO, F_MAC, F_KEY, F_MANDATORY, DESCRIPTION) Values ('631', '32', '1', '1', '1', 'Acquirer institution ID');</v>
      </c>
      <c r="M1734" t="str">
        <f t="shared" si="55"/>
        <v>Update UFMT_FIELD SET F_MAC = '1', F_KEY = '1', F_MANDATORY = '1', DESCRIPTION = 'Acquirer institution ID' where FORMAT_ID = '631' AND FIELD_NO = '32';</v>
      </c>
    </row>
    <row r="1735" spans="1:13" x14ac:dyDescent="0.35">
      <c r="A1735" t="s">
        <v>1473</v>
      </c>
      <c r="B1735" t="s">
        <v>99</v>
      </c>
      <c r="C1735" t="s">
        <v>13</v>
      </c>
      <c r="D1735" t="s">
        <v>13</v>
      </c>
      <c r="E1735" t="s">
        <v>13</v>
      </c>
      <c r="F1735" s="2" t="s">
        <v>1576</v>
      </c>
      <c r="G1735" s="2"/>
      <c r="I1735" s="2"/>
      <c r="J1735" t="str">
        <f>VLOOKUP(A1735,UFMT_FORMAT!$A:$C,3,FALSE)</f>
        <v>NBC Network Format message 0430 Response OUT</v>
      </c>
      <c r="K1735" s="2" t="s">
        <v>7</v>
      </c>
      <c r="L1735" t="str">
        <f t="shared" si="54"/>
        <v>Insert into UFMT_FIELD (FORMAT_ID, FIELD_NO, F_MAC, F_KEY, F_MANDATORY, DESCRIPTION) Values ('631', '37', '0', '0', '0', 'Retrieval reference number');</v>
      </c>
      <c r="M1735" t="str">
        <f t="shared" si="55"/>
        <v>Update UFMT_FIELD SET F_MAC = '0', F_KEY = '0', F_MANDATORY = '0', DESCRIPTION = 'Retrieval reference number' where FORMAT_ID = '631' AND FIELD_NO = '37';</v>
      </c>
    </row>
    <row r="1736" spans="1:13" x14ac:dyDescent="0.35">
      <c r="A1736" t="s">
        <v>1473</v>
      </c>
      <c r="B1736" t="s">
        <v>113</v>
      </c>
      <c r="C1736" t="s">
        <v>12</v>
      </c>
      <c r="D1736" t="s">
        <v>13</v>
      </c>
      <c r="E1736" t="s">
        <v>13</v>
      </c>
      <c r="F1736" s="2" t="s">
        <v>1496</v>
      </c>
      <c r="G1736" s="2"/>
      <c r="I1736" s="2"/>
      <c r="J1736" t="str">
        <f>VLOOKUP(A1736,UFMT_FORMAT!$A:$C,3,FALSE)</f>
        <v>NBC Network Format message 0430 Response OUT</v>
      </c>
      <c r="K1736" s="2" t="s">
        <v>7</v>
      </c>
      <c r="L1736" t="str">
        <f t="shared" si="54"/>
        <v>Insert into UFMT_FIELD (FORMAT_ID, FIELD_NO, F_MAC, F_KEY, F_MANDATORY, DESCRIPTION) Values ('631', '38', '1', '0', '0', 'Authorization Identification Response');</v>
      </c>
      <c r="M1736" t="str">
        <f t="shared" si="55"/>
        <v>Update UFMT_FIELD SET F_MAC = '1', F_KEY = '0', F_MANDATORY = '0', DESCRIPTION = 'Authorization Identification Response' where FORMAT_ID = '631' AND FIELD_NO = '38';</v>
      </c>
    </row>
    <row r="1737" spans="1:13" x14ac:dyDescent="0.35">
      <c r="A1737" t="s">
        <v>1473</v>
      </c>
      <c r="B1737" t="s">
        <v>102</v>
      </c>
      <c r="C1737" t="s">
        <v>12</v>
      </c>
      <c r="D1737" t="s">
        <v>13</v>
      </c>
      <c r="E1737" t="s">
        <v>12</v>
      </c>
      <c r="F1737" s="2" t="s">
        <v>1554</v>
      </c>
      <c r="G1737" s="2"/>
      <c r="I1737" s="2"/>
      <c r="J1737" t="str">
        <f>VLOOKUP(A1737,UFMT_FORMAT!$A:$C,3,FALSE)</f>
        <v>NBC Network Format message 0430 Response OUT</v>
      </c>
      <c r="K1737" s="2" t="s">
        <v>7</v>
      </c>
      <c r="L1737" t="str">
        <f t="shared" si="54"/>
        <v>Insert into UFMT_FIELD (FORMAT_ID, FIELD_NO, F_MAC, F_KEY, F_MANDATORY, DESCRIPTION) Values ('631', '39', '1', '0', '1', 'Response Code');</v>
      </c>
      <c r="M1737" t="str">
        <f t="shared" si="55"/>
        <v>Update UFMT_FIELD SET F_MAC = '1', F_KEY = '0', F_MANDATORY = '1', DESCRIPTION = 'Response Code' where FORMAT_ID = '631' AND FIELD_NO = '39';</v>
      </c>
    </row>
    <row r="1738" spans="1:13" x14ac:dyDescent="0.35">
      <c r="A1738" t="s">
        <v>1473</v>
      </c>
      <c r="B1738" t="s">
        <v>119</v>
      </c>
      <c r="C1738" t="s">
        <v>12</v>
      </c>
      <c r="D1738" t="s">
        <v>13</v>
      </c>
      <c r="E1738" t="s">
        <v>12</v>
      </c>
      <c r="F1738" s="2" t="s">
        <v>1602</v>
      </c>
      <c r="G1738" s="2"/>
      <c r="I1738" s="2"/>
      <c r="J1738" t="str">
        <f>VLOOKUP(A1738,UFMT_FORMAT!$A:$C,3,FALSE)</f>
        <v>NBC Network Format message 0430 Response OUT</v>
      </c>
      <c r="K1738" s="2" t="s">
        <v>7</v>
      </c>
      <c r="L1738" t="str">
        <f t="shared" si="54"/>
        <v>Insert into UFMT_FIELD (FORMAT_ID, FIELD_NO, F_MAC, F_KEY, F_MANDATORY, DESCRIPTION) Values ('631', '41', '1', '0', '1', 'Card accepter terminal');</v>
      </c>
      <c r="M1738" t="str">
        <f t="shared" si="55"/>
        <v>Update UFMT_FIELD SET F_MAC = '1', F_KEY = '0', F_MANDATORY = '1', DESCRIPTION = 'Card accepter terminal' where FORMAT_ID = '631' AND FIELD_NO = '41';</v>
      </c>
    </row>
    <row r="1739" spans="1:13" x14ac:dyDescent="0.35">
      <c r="A1739" t="s">
        <v>1473</v>
      </c>
      <c r="B1739" t="s">
        <v>136</v>
      </c>
      <c r="C1739" t="s">
        <v>12</v>
      </c>
      <c r="D1739" t="s">
        <v>13</v>
      </c>
      <c r="E1739" t="s">
        <v>13</v>
      </c>
      <c r="F1739" s="2" t="s">
        <v>1590</v>
      </c>
      <c r="G1739" s="2"/>
      <c r="I1739" s="2"/>
      <c r="J1739" t="str">
        <f>VLOOKUP(A1739,UFMT_FORMAT!$A:$C,3,FALSE)</f>
        <v>NBC Network Format message 0430 Response OUT</v>
      </c>
      <c r="K1739" s="2" t="s">
        <v>7</v>
      </c>
      <c r="L1739" t="str">
        <f t="shared" si="54"/>
        <v>Insert into UFMT_FIELD (FORMAT_ID, FIELD_NO, F_MAC, F_KEY, F_MANDATORY, DESCRIPTION) Values ('631', '48', '1', '0', '0', 'Additional Data, Private');</v>
      </c>
      <c r="M1739" t="str">
        <f t="shared" si="55"/>
        <v>Update UFMT_FIELD SET F_MAC = '1', F_KEY = '0', F_MANDATORY = '0', DESCRIPTION = 'Additional Data, Private' where FORMAT_ID = '631' AND FIELD_NO = '48';</v>
      </c>
    </row>
    <row r="1740" spans="1:13" x14ac:dyDescent="0.35">
      <c r="A1740" t="s">
        <v>1473</v>
      </c>
      <c r="B1740" t="s">
        <v>138</v>
      </c>
      <c r="C1740" t="s">
        <v>13</v>
      </c>
      <c r="D1740" t="s">
        <v>13</v>
      </c>
      <c r="E1740" t="s">
        <v>12</v>
      </c>
      <c r="F1740" s="2" t="s">
        <v>1605</v>
      </c>
      <c r="G1740" s="2"/>
      <c r="I1740" s="2"/>
      <c r="J1740" t="str">
        <f>VLOOKUP(A1740,UFMT_FORMAT!$A:$C,3,FALSE)</f>
        <v>NBC Network Format message 0430 Response OUT</v>
      </c>
      <c r="K1740" s="2" t="s">
        <v>7</v>
      </c>
      <c r="L1740" t="str">
        <f t="shared" si="54"/>
        <v>Insert into UFMT_FIELD (FORMAT_ID, FIELD_NO, F_MAC, F_KEY, F_MANDATORY, DESCRIPTION) Values ('631', '49', '0', '0', '1', 'Transaction Currency Code');</v>
      </c>
      <c r="M1740" t="str">
        <f t="shared" si="55"/>
        <v>Update UFMT_FIELD SET F_MAC = '0', F_KEY = '0', F_MANDATORY = '1', DESCRIPTION = 'Transaction Currency Code' where FORMAT_ID = '631' AND FIELD_NO = '49';</v>
      </c>
    </row>
    <row r="1741" spans="1:13" x14ac:dyDescent="0.35">
      <c r="A1741" t="s">
        <v>1473</v>
      </c>
      <c r="B1741" t="s">
        <v>80</v>
      </c>
      <c r="C1741" t="s">
        <v>13</v>
      </c>
      <c r="D1741" t="s">
        <v>13</v>
      </c>
      <c r="E1741" t="s">
        <v>13</v>
      </c>
      <c r="F1741" s="2" t="s">
        <v>1606</v>
      </c>
      <c r="G1741" s="2"/>
      <c r="I1741" s="2"/>
      <c r="J1741" t="str">
        <f>VLOOKUP(A1741,UFMT_FORMAT!$A:$C,3,FALSE)</f>
        <v>NBC Network Format message 0430 Response OUT</v>
      </c>
      <c r="K1741" s="2" t="s">
        <v>7</v>
      </c>
      <c r="L1741" t="str">
        <f t="shared" si="54"/>
        <v>Insert into UFMT_FIELD (FORMAT_ID, FIELD_NO, F_MAC, F_KEY, F_MANDATORY, DESCRIPTION) Values ('631', '50', '0', '0', '0', 'Settlement Currency Code');</v>
      </c>
      <c r="M1741" t="str">
        <f t="shared" si="55"/>
        <v>Update UFMT_FIELD SET F_MAC = '0', F_KEY = '0', F_MANDATORY = '0', DESCRIPTION = 'Settlement Currency Code' where FORMAT_ID = '631' AND FIELD_NO = '50';</v>
      </c>
    </row>
    <row r="1742" spans="1:13" x14ac:dyDescent="0.35">
      <c r="A1742" t="s">
        <v>1473</v>
      </c>
      <c r="B1742" t="s">
        <v>142</v>
      </c>
      <c r="C1742" t="s">
        <v>13</v>
      </c>
      <c r="D1742" t="s">
        <v>13</v>
      </c>
      <c r="E1742" t="s">
        <v>13</v>
      </c>
      <c r="F1742" s="2" t="s">
        <v>1607</v>
      </c>
      <c r="G1742" s="2"/>
      <c r="I1742" s="2"/>
      <c r="J1742" t="str">
        <f>VLOOKUP(A1742,UFMT_FORMAT!$A:$C,3,FALSE)</f>
        <v>NBC Network Format message 0430 Response OUT</v>
      </c>
      <c r="K1742" s="2" t="s">
        <v>7</v>
      </c>
      <c r="L1742" t="str">
        <f t="shared" si="54"/>
        <v>Insert into UFMT_FIELD (FORMAT_ID, FIELD_NO, F_MAC, F_KEY, F_MANDATORY, DESCRIPTION) Values ('631', '51', '0', '0', '0', 'Cardholder billing Currency Code');</v>
      </c>
      <c r="M1742" t="str">
        <f t="shared" si="55"/>
        <v>Update UFMT_FIELD SET F_MAC = '0', F_KEY = '0', F_MANDATORY = '0', DESCRIPTION = 'Cardholder billing Currency Code' where FORMAT_ID = '631' AND FIELD_NO = '51';</v>
      </c>
    </row>
    <row r="1743" spans="1:13" x14ac:dyDescent="0.35">
      <c r="A1743" t="s">
        <v>1473</v>
      </c>
      <c r="B1743" t="s">
        <v>109</v>
      </c>
      <c r="C1743" t="s">
        <v>13</v>
      </c>
      <c r="D1743" t="s">
        <v>13</v>
      </c>
      <c r="E1743" t="s">
        <v>13</v>
      </c>
      <c r="F1743" s="2" t="s">
        <v>1555</v>
      </c>
      <c r="G1743" s="2"/>
      <c r="I1743" s="2"/>
      <c r="J1743" t="str">
        <f>VLOOKUP(A1743,UFMT_FORMAT!$A:$C,3,FALSE)</f>
        <v>NBC Network Format message 0430 Response OUT</v>
      </c>
      <c r="K1743" s="2" t="s">
        <v>7</v>
      </c>
      <c r="L1743" t="str">
        <f t="shared" si="54"/>
        <v>Insert into UFMT_FIELD (FORMAT_ID, FIELD_NO, F_MAC, F_KEY, F_MANDATORY, DESCRIPTION) Values ('631', '54', '0', '0', '0', 'Additional Amounts');</v>
      </c>
      <c r="M1743" t="str">
        <f t="shared" si="55"/>
        <v>Update UFMT_FIELD SET F_MAC = '0', F_KEY = '0', F_MANDATORY = '0', DESCRIPTION = 'Additional Amounts' where FORMAT_ID = '631' AND FIELD_NO = '54';</v>
      </c>
    </row>
    <row r="1744" spans="1:13" x14ac:dyDescent="0.35">
      <c r="A1744" t="s">
        <v>1473</v>
      </c>
      <c r="B1744" t="s">
        <v>111</v>
      </c>
      <c r="C1744" t="s">
        <v>13</v>
      </c>
      <c r="D1744" t="s">
        <v>13</v>
      </c>
      <c r="E1744" t="s">
        <v>13</v>
      </c>
      <c r="F1744" t="s">
        <v>1610</v>
      </c>
      <c r="G1744" s="2"/>
      <c r="I1744" s="2"/>
      <c r="J1744" t="str">
        <f>VLOOKUP(A1744,UFMT_FORMAT!$A:$C,3,FALSE)</f>
        <v>NBC Network Format message 0430 Response OUT</v>
      </c>
      <c r="K1744" s="2" t="s">
        <v>7</v>
      </c>
      <c r="L1744" t="str">
        <f t="shared" si="54"/>
        <v>Insert into UFMT_FIELD (FORMAT_ID, FIELD_NO, F_MAC, F_KEY, F_MANDATORY, DESCRIPTION) Values ('631', '55', '0', '0', '0', 'ICC data');</v>
      </c>
      <c r="M1744" t="str">
        <f t="shared" si="55"/>
        <v>Update UFMT_FIELD SET F_MAC = '0', F_KEY = '0', F_MANDATORY = '0', DESCRIPTION = 'ICC data' where FORMAT_ID = '631' AND FIELD_NO = '55';</v>
      </c>
    </row>
    <row r="1745" spans="1:13" x14ac:dyDescent="0.35">
      <c r="A1745" t="s">
        <v>1473</v>
      </c>
      <c r="B1745" t="s">
        <v>233</v>
      </c>
      <c r="C1745" t="s">
        <v>12</v>
      </c>
      <c r="D1745" t="s">
        <v>13</v>
      </c>
      <c r="E1745" t="s">
        <v>12</v>
      </c>
      <c r="F1745" t="s">
        <v>1556</v>
      </c>
      <c r="G1745" s="2"/>
      <c r="I1745" s="2"/>
      <c r="J1745" t="str">
        <f>VLOOKUP(A1745,UFMT_FORMAT!$A:$C,3,FALSE)</f>
        <v>NBC Network Format message 0430 Response OUT</v>
      </c>
      <c r="K1745" s="2" t="s">
        <v>7</v>
      </c>
      <c r="L1745" t="str">
        <f t="shared" si="54"/>
        <v>Insert into UFMT_FIELD (FORMAT_ID, FIELD_NO, F_MAC, F_KEY, F_MANDATORY, DESCRIPTION) Values ('631', '90', '1', '0', '1', 'Original data elements');</v>
      </c>
      <c r="M1745" t="str">
        <f t="shared" si="55"/>
        <v>Update UFMT_FIELD SET F_MAC = '1', F_KEY = '0', F_MANDATORY = '1', DESCRIPTION = 'Original data elements' where FORMAT_ID = '631' AND FIELD_NO = '90';</v>
      </c>
    </row>
    <row r="1746" spans="1:13" x14ac:dyDescent="0.35">
      <c r="A1746" t="s">
        <v>1473</v>
      </c>
      <c r="B1746" t="s">
        <v>247</v>
      </c>
      <c r="C1746" t="s">
        <v>12</v>
      </c>
      <c r="D1746" t="s">
        <v>13</v>
      </c>
      <c r="E1746" t="s">
        <v>13</v>
      </c>
      <c r="F1746" t="s">
        <v>1615</v>
      </c>
      <c r="G1746" s="2"/>
      <c r="I1746" s="2"/>
      <c r="J1746" t="str">
        <f>VLOOKUP(A1746,UFMT_FORMAT!$A:$C,3,FALSE)</f>
        <v>NBC Network Format message 0430 Response OUT</v>
      </c>
      <c r="K1746" s="2" t="s">
        <v>7</v>
      </c>
      <c r="L1746" t="str">
        <f t="shared" si="54"/>
        <v>Insert into UFMT_FIELD (FORMAT_ID, FIELD_NO, F_MAC, F_KEY, F_MANDATORY, DESCRIPTION) Values ('631', '95', '1', '0', '0', 'Replacement Amount');</v>
      </c>
      <c r="M1746" t="str">
        <f t="shared" si="55"/>
        <v>Update UFMT_FIELD SET F_MAC = '1', F_KEY = '0', F_MANDATORY = '0', DESCRIPTION = 'Replacement Amount' where FORMAT_ID = '631' AND FIELD_NO = '95';</v>
      </c>
    </row>
    <row r="1747" spans="1:13" x14ac:dyDescent="0.35">
      <c r="A1747" t="s">
        <v>1473</v>
      </c>
      <c r="B1747" t="s">
        <v>774</v>
      </c>
      <c r="C1747" t="s">
        <v>13</v>
      </c>
      <c r="D1747" t="s">
        <v>13</v>
      </c>
      <c r="E1747" t="s">
        <v>13</v>
      </c>
      <c r="F1747" t="s">
        <v>1611</v>
      </c>
      <c r="G1747" s="2"/>
      <c r="I1747" s="2"/>
      <c r="J1747" t="str">
        <f>VLOOKUP(A1747,UFMT_FORMAT!$A:$C,3,FALSE)</f>
        <v>NBC Network Format message 0430 Response OUT</v>
      </c>
      <c r="K1747" s="2" t="s">
        <v>7</v>
      </c>
      <c r="L1747" t="str">
        <f t="shared" si="54"/>
        <v>Insert into UFMT_FIELD (FORMAT_ID, FIELD_NO, F_MAC, F_KEY, F_MANDATORY, DESCRIPTION) Values ('631', '100', '0', '0', '0', 'Receiving Institution ID Code');</v>
      </c>
      <c r="M1747" t="str">
        <f t="shared" si="55"/>
        <v>Update UFMT_FIELD SET F_MAC = '0', F_KEY = '0', F_MANDATORY = '0', DESCRIPTION = 'Receiving Institution ID Code' where FORMAT_ID = '631' AND FIELD_NO = '100';</v>
      </c>
    </row>
    <row r="1748" spans="1:13" x14ac:dyDescent="0.35">
      <c r="A1748" t="s">
        <v>1473</v>
      </c>
      <c r="B1748" t="s">
        <v>270</v>
      </c>
      <c r="C1748" t="s">
        <v>12</v>
      </c>
      <c r="D1748" t="s">
        <v>13</v>
      </c>
      <c r="E1748" t="s">
        <v>13</v>
      </c>
      <c r="F1748" t="s">
        <v>1612</v>
      </c>
      <c r="G1748" s="2"/>
      <c r="I1748" s="2"/>
      <c r="J1748" t="str">
        <f>VLOOKUP(A1748,UFMT_FORMAT!$A:$C,3,FALSE)</f>
        <v>NBC Network Format message 0430 Response OUT</v>
      </c>
      <c r="K1748" s="2" t="s">
        <v>7</v>
      </c>
      <c r="L1748" t="str">
        <f t="shared" si="54"/>
        <v>Insert into UFMT_FIELD (FORMAT_ID, FIELD_NO, F_MAC, F_KEY, F_MANDATORY, DESCRIPTION) Values ('631', '102', '1', '0', '0', 'From Account Identifier');</v>
      </c>
      <c r="M1748" t="str">
        <f t="shared" si="55"/>
        <v>Update UFMT_FIELD SET F_MAC = '1', F_KEY = '0', F_MANDATORY = '0', DESCRIPTION = 'From Account Identifier' where FORMAT_ID = '631' AND FIELD_NO = '102';</v>
      </c>
    </row>
    <row r="1749" spans="1:13" x14ac:dyDescent="0.35">
      <c r="A1749" t="s">
        <v>1473</v>
      </c>
      <c r="B1749" t="s">
        <v>778</v>
      </c>
      <c r="C1749" t="s">
        <v>12</v>
      </c>
      <c r="D1749" t="s">
        <v>13</v>
      </c>
      <c r="E1749" t="s">
        <v>13</v>
      </c>
      <c r="F1749" t="s">
        <v>1613</v>
      </c>
      <c r="G1749" s="2"/>
      <c r="I1749" s="2"/>
      <c r="J1749" t="str">
        <f>VLOOKUP(A1749,UFMT_FORMAT!$A:$C,3,FALSE)</f>
        <v>NBC Network Format message 0430 Response OUT</v>
      </c>
      <c r="K1749" s="2" t="s">
        <v>7</v>
      </c>
      <c r="L1749" t="str">
        <f t="shared" si="54"/>
        <v>Insert into UFMT_FIELD (FORMAT_ID, FIELD_NO, F_MAC, F_KEY, F_MANDATORY, DESCRIPTION) Values ('631', '103', '1', '0', '0', 'To Account Identification');</v>
      </c>
      <c r="M1749" t="str">
        <f t="shared" si="55"/>
        <v>Update UFMT_FIELD SET F_MAC = '1', F_KEY = '0', F_MANDATORY = '0', DESCRIPTION = 'To Account Identification' where FORMAT_ID = '631' AND FIELD_NO = '103';</v>
      </c>
    </row>
    <row r="1750" spans="1:13" x14ac:dyDescent="0.35">
      <c r="A1750" t="s">
        <v>1473</v>
      </c>
      <c r="B1750" t="s">
        <v>83</v>
      </c>
      <c r="C1750" t="s">
        <v>13</v>
      </c>
      <c r="D1750" t="s">
        <v>13</v>
      </c>
      <c r="E1750" t="s">
        <v>13</v>
      </c>
      <c r="F1750" t="s">
        <v>1520</v>
      </c>
      <c r="G1750" s="2"/>
      <c r="I1750" s="2"/>
      <c r="J1750" t="str">
        <f>VLOOKUP(A1750,UFMT_FORMAT!$A:$C,3,FALSE)</f>
        <v>NBC Network Format message 0430 Response OUT</v>
      </c>
      <c r="K1750" s="2" t="s">
        <v>7</v>
      </c>
      <c r="L1750" t="str">
        <f t="shared" si="54"/>
        <v>Insert into UFMT_FIELD (FORMAT_ID, FIELD_NO, F_MAC, F_KEY, F_MANDATORY, DESCRIPTION) Values ('631', '121', '0', '0', '0', 'NBC Fee');</v>
      </c>
      <c r="M1750" t="str">
        <f t="shared" si="55"/>
        <v>Update UFMT_FIELD SET F_MAC = '0', F_KEY = '0', F_MANDATORY = '0', DESCRIPTION = 'NBC Fee' where FORMAT_ID = '631' AND FIELD_NO = '121';</v>
      </c>
    </row>
    <row r="1751" spans="1:13" x14ac:dyDescent="0.35">
      <c r="A1751" t="s">
        <v>1473</v>
      </c>
      <c r="B1751" t="s">
        <v>807</v>
      </c>
      <c r="C1751" t="s">
        <v>13</v>
      </c>
      <c r="D1751" t="s">
        <v>13</v>
      </c>
      <c r="E1751" t="s">
        <v>13</v>
      </c>
      <c r="F1751" t="s">
        <v>1518</v>
      </c>
      <c r="G1751" s="2"/>
      <c r="I1751" s="2"/>
      <c r="J1751" t="str">
        <f>VLOOKUP(A1751,UFMT_FORMAT!$A:$C,3,FALSE)</f>
        <v>NBC Network Format message 0430 Response OUT</v>
      </c>
      <c r="K1751" s="2" t="s">
        <v>7</v>
      </c>
      <c r="L1751" t="str">
        <f t="shared" si="54"/>
        <v>Insert into UFMT_FIELD (FORMAT_ID, FIELD_NO, F_MAC, F_KEY, F_MANDATORY, DESCRIPTION) Values ('631', '122', '0', '0', '0', 'ACQ Fee');</v>
      </c>
      <c r="M1751" t="str">
        <f t="shared" si="55"/>
        <v>Update UFMT_FIELD SET F_MAC = '0', F_KEY = '0', F_MANDATORY = '0', DESCRIPTION = 'ACQ Fee' where FORMAT_ID = '631' AND FIELD_NO = '122';</v>
      </c>
    </row>
    <row r="1752" spans="1:13" x14ac:dyDescent="0.35">
      <c r="A1752" t="s">
        <v>1473</v>
      </c>
      <c r="B1752" t="s">
        <v>143</v>
      </c>
      <c r="C1752" t="s">
        <v>13</v>
      </c>
      <c r="D1752" t="s">
        <v>13</v>
      </c>
      <c r="E1752" t="s">
        <v>13</v>
      </c>
      <c r="F1752" t="s">
        <v>1519</v>
      </c>
      <c r="G1752" s="2"/>
      <c r="I1752" s="2"/>
      <c r="J1752" t="str">
        <f>VLOOKUP(A1752,UFMT_FORMAT!$A:$C,3,FALSE)</f>
        <v>NBC Network Format message 0430 Response OUT</v>
      </c>
      <c r="K1752" s="2" t="s">
        <v>7</v>
      </c>
      <c r="L1752" t="str">
        <f t="shared" si="54"/>
        <v>Insert into UFMT_FIELD (FORMAT_ID, FIELD_NO, F_MAC, F_KEY, F_MANDATORY, DESCRIPTION) Values ('631', '123', '0', '0', '0', 'ISS Fee');</v>
      </c>
      <c r="M1752" t="str">
        <f t="shared" si="55"/>
        <v>Update UFMT_FIELD SET F_MAC = '0', F_KEY = '0', F_MANDATORY = '0', DESCRIPTION = 'ISS Fee' where FORMAT_ID = '631' AND FIELD_NO = '123';</v>
      </c>
    </row>
    <row r="1753" spans="1:13" x14ac:dyDescent="0.35">
      <c r="A1753" t="s">
        <v>1473</v>
      </c>
      <c r="B1753" t="s">
        <v>810</v>
      </c>
      <c r="C1753" t="s">
        <v>13</v>
      </c>
      <c r="D1753" t="s">
        <v>13</v>
      </c>
      <c r="E1753" t="s">
        <v>13</v>
      </c>
      <c r="F1753" t="s">
        <v>1521</v>
      </c>
      <c r="G1753" s="2"/>
      <c r="I1753" s="2"/>
      <c r="J1753" t="str">
        <f>VLOOKUP(A1753,UFMT_FORMAT!$A:$C,3,FALSE)</f>
        <v>NBC Network Format message 0430 Response OUT</v>
      </c>
      <c r="K1753" s="2" t="s">
        <v>7</v>
      </c>
      <c r="L1753" t="str">
        <f t="shared" si="54"/>
        <v>Insert into UFMT_FIELD (FORMAT_ID, FIELD_NO, F_MAC, F_KEY, F_MANDATORY, DESCRIPTION) Values ('631', '124', '0', '0', '0', 'BNB Fee');</v>
      </c>
      <c r="M1753" t="str">
        <f t="shared" si="55"/>
        <v>Update UFMT_FIELD SET F_MAC = '0', F_KEY = '0', F_MANDATORY = '0', DESCRIPTION = 'BNB Fee' where FORMAT_ID = '631' AND FIELD_NO = '124';</v>
      </c>
    </row>
    <row r="1754" spans="1:13" x14ac:dyDescent="0.35">
      <c r="A1754" t="s">
        <v>1473</v>
      </c>
      <c r="B1754" t="s">
        <v>134</v>
      </c>
      <c r="C1754" t="s">
        <v>13</v>
      </c>
      <c r="D1754" t="s">
        <v>13</v>
      </c>
      <c r="E1754" t="s">
        <v>13</v>
      </c>
      <c r="F1754" t="s">
        <v>1614</v>
      </c>
      <c r="G1754" s="2"/>
      <c r="I1754" s="2"/>
      <c r="J1754" t="str">
        <f>VLOOKUP(A1754,UFMT_FORMAT!$A:$C,3,FALSE)</f>
        <v>NBC Network Format message 0430 Response OUT</v>
      </c>
      <c r="K1754" s="2" t="s">
        <v>7</v>
      </c>
      <c r="L1754" t="str">
        <f t="shared" si="54"/>
        <v>Insert into UFMT_FIELD (FORMAT_ID, FIELD_NO, F_MAC, F_KEY, F_MANDATORY, DESCRIPTION) Values ('631', '128', '0', '0', '0', 'Message Authentication Code');</v>
      </c>
      <c r="M1754" t="str">
        <f t="shared" si="55"/>
        <v>Update UFMT_FIELD SET F_MAC = '0', F_KEY = '0', F_MANDATORY = '0', DESCRIPTION = 'Message Authentication Code' where FORMAT_ID = '631' AND FIELD_NO = '128';</v>
      </c>
    </row>
    <row r="1755" spans="1:13" x14ac:dyDescent="0.35">
      <c r="A1755" t="s">
        <v>1475</v>
      </c>
      <c r="B1755" t="s">
        <v>15</v>
      </c>
      <c r="C1755" t="s">
        <v>12</v>
      </c>
      <c r="D1755" t="s">
        <v>13</v>
      </c>
      <c r="E1755" t="s">
        <v>12</v>
      </c>
      <c r="F1755" s="2" t="s">
        <v>1484</v>
      </c>
      <c r="G1755" s="2"/>
      <c r="I1755" s="2"/>
      <c r="J1755" t="str">
        <f>VLOOKUP(A1755,UFMT_FORMAT!$A:$C,3,FALSE)</f>
        <v>NBC Network Format message 0420 Response OUT</v>
      </c>
      <c r="K1755" s="2" t="s">
        <v>7</v>
      </c>
      <c r="L1755" t="str">
        <f t="shared" si="54"/>
        <v>Insert into UFMT_FIELD (FORMAT_ID, FIELD_NO, F_MAC, F_KEY, F_MANDATORY, DESCRIPTION) Values ('632', '2', '1', '0', '1', 'PAN');</v>
      </c>
      <c r="M1755" t="str">
        <f t="shared" si="55"/>
        <v>Update UFMT_FIELD SET F_MAC = '1', F_KEY = '0', F_MANDATORY = '1', DESCRIPTION = 'PAN' where FORMAT_ID = '632' AND FIELD_NO = '2';</v>
      </c>
    </row>
    <row r="1756" spans="1:13" x14ac:dyDescent="0.35">
      <c r="A1756" t="s">
        <v>1475</v>
      </c>
      <c r="B1756" t="s">
        <v>17</v>
      </c>
      <c r="C1756" t="s">
        <v>12</v>
      </c>
      <c r="D1756" t="s">
        <v>13</v>
      </c>
      <c r="E1756" t="s">
        <v>12</v>
      </c>
      <c r="F1756" s="2" t="s">
        <v>1485</v>
      </c>
      <c r="G1756" s="2"/>
      <c r="I1756" s="2"/>
      <c r="J1756" t="str">
        <f>VLOOKUP(A1756,UFMT_FORMAT!$A:$C,3,FALSE)</f>
        <v>NBC Network Format message 0420 Response OUT</v>
      </c>
      <c r="K1756" s="2" t="s">
        <v>7</v>
      </c>
      <c r="L1756" t="str">
        <f t="shared" si="54"/>
        <v>Insert into UFMT_FIELD (FORMAT_ID, FIELD_NO, F_MAC, F_KEY, F_MANDATORY, DESCRIPTION) Values ('632', '3', '1', '0', '1', 'Processing Code');</v>
      </c>
      <c r="M1756" t="str">
        <f t="shared" si="55"/>
        <v>Update UFMT_FIELD SET F_MAC = '1', F_KEY = '0', F_MANDATORY = '1', DESCRIPTION = 'Processing Code' where FORMAT_ID = '632' AND FIELD_NO = '3';</v>
      </c>
    </row>
    <row r="1757" spans="1:13" x14ac:dyDescent="0.35">
      <c r="A1757" t="s">
        <v>1475</v>
      </c>
      <c r="B1757" t="s">
        <v>20</v>
      </c>
      <c r="C1757" t="s">
        <v>12</v>
      </c>
      <c r="D1757" t="s">
        <v>13</v>
      </c>
      <c r="E1757" t="s">
        <v>12</v>
      </c>
      <c r="F1757" s="2" t="s">
        <v>1569</v>
      </c>
      <c r="G1757" s="2"/>
      <c r="I1757" s="2"/>
      <c r="J1757" t="str">
        <f>VLOOKUP(A1757,UFMT_FORMAT!$A:$C,3,FALSE)</f>
        <v>NBC Network Format message 0420 Response OUT</v>
      </c>
      <c r="K1757" s="2" t="s">
        <v>7</v>
      </c>
      <c r="L1757" t="str">
        <f t="shared" si="54"/>
        <v>Insert into UFMT_FIELD (FORMAT_ID, FIELD_NO, F_MAC, F_KEY, F_MANDATORY, DESCRIPTION) Values ('632', '4', '1', '0', '1', 'Amount, Transaction');</v>
      </c>
      <c r="M1757" t="str">
        <f t="shared" si="55"/>
        <v>Update UFMT_FIELD SET F_MAC = '1', F_KEY = '0', F_MANDATORY = '1', DESCRIPTION = 'Amount, Transaction' where FORMAT_ID = '632' AND FIELD_NO = '4';</v>
      </c>
    </row>
    <row r="1758" spans="1:13" x14ac:dyDescent="0.35">
      <c r="A1758" t="s">
        <v>1475</v>
      </c>
      <c r="B1758" t="s">
        <v>23</v>
      </c>
      <c r="C1758" t="s">
        <v>13</v>
      </c>
      <c r="D1758" t="s">
        <v>13</v>
      </c>
      <c r="E1758" t="s">
        <v>13</v>
      </c>
      <c r="F1758" s="2" t="s">
        <v>1591</v>
      </c>
      <c r="G1758" s="2"/>
      <c r="I1758" s="2"/>
      <c r="J1758" t="str">
        <f>VLOOKUP(A1758,UFMT_FORMAT!$A:$C,3,FALSE)</f>
        <v>NBC Network Format message 0420 Response OUT</v>
      </c>
      <c r="K1758" s="2" t="s">
        <v>7</v>
      </c>
      <c r="L1758" t="str">
        <f t="shared" si="54"/>
        <v>Insert into UFMT_FIELD (FORMAT_ID, FIELD_NO, F_MAC, F_KEY, F_MANDATORY, DESCRIPTION) Values ('632', '5', '0', '0', '0', 'Amount, Settlement');</v>
      </c>
      <c r="M1758" t="str">
        <f t="shared" si="55"/>
        <v>Update UFMT_FIELD SET F_MAC = '0', F_KEY = '0', F_MANDATORY = '0', DESCRIPTION = 'Amount, Settlement' where FORMAT_ID = '632' AND FIELD_NO = '5';</v>
      </c>
    </row>
    <row r="1759" spans="1:13" x14ac:dyDescent="0.35">
      <c r="A1759" t="s">
        <v>1475</v>
      </c>
      <c r="B1759" t="s">
        <v>26</v>
      </c>
      <c r="C1759" t="s">
        <v>13</v>
      </c>
      <c r="D1759" t="s">
        <v>13</v>
      </c>
      <c r="E1759" t="s">
        <v>13</v>
      </c>
      <c r="F1759" s="2" t="s">
        <v>1592</v>
      </c>
      <c r="G1759" s="2"/>
      <c r="I1759" s="2"/>
      <c r="J1759" t="str">
        <f>VLOOKUP(A1759,UFMT_FORMAT!$A:$C,3,FALSE)</f>
        <v>NBC Network Format message 0420 Response OUT</v>
      </c>
      <c r="K1759" s="2" t="s">
        <v>7</v>
      </c>
      <c r="L1759" t="str">
        <f t="shared" si="54"/>
        <v>Insert into UFMT_FIELD (FORMAT_ID, FIELD_NO, F_MAC, F_KEY, F_MANDATORY, DESCRIPTION) Values ('632', '6', '0', '0', '0', 'Amount, Cardholder billing');</v>
      </c>
      <c r="M1759" t="str">
        <f t="shared" si="55"/>
        <v>Update UFMT_FIELD SET F_MAC = '0', F_KEY = '0', F_MANDATORY = '0', DESCRIPTION = 'Amount, Cardholder billing' where FORMAT_ID = '632' AND FIELD_NO = '6';</v>
      </c>
    </row>
    <row r="1760" spans="1:13" x14ac:dyDescent="0.35">
      <c r="A1760" t="s">
        <v>1475</v>
      </c>
      <c r="B1760" t="s">
        <v>29</v>
      </c>
      <c r="C1760" t="s">
        <v>12</v>
      </c>
      <c r="D1760" t="s">
        <v>12</v>
      </c>
      <c r="E1760" t="s">
        <v>12</v>
      </c>
      <c r="F1760" s="2" t="s">
        <v>1584</v>
      </c>
      <c r="G1760" s="2"/>
      <c r="I1760" s="2"/>
      <c r="J1760" t="str">
        <f>VLOOKUP(A1760,UFMT_FORMAT!$A:$C,3,FALSE)</f>
        <v>NBC Network Format message 0420 Response OUT</v>
      </c>
      <c r="K1760" s="2" t="s">
        <v>7</v>
      </c>
      <c r="L1760" t="str">
        <f t="shared" si="54"/>
        <v>Insert into UFMT_FIELD (FORMAT_ID, FIELD_NO, F_MAC, F_KEY, F_MANDATORY, DESCRIPTION) Values ('632', '7', '1', '1', '1', 'Transmission Date and Time');</v>
      </c>
      <c r="M1760" t="str">
        <f t="shared" si="55"/>
        <v>Update UFMT_FIELD SET F_MAC = '1', F_KEY = '1', F_MANDATORY = '1', DESCRIPTION = 'Transmission Date and Time' where FORMAT_ID = '632' AND FIELD_NO = '7';</v>
      </c>
    </row>
    <row r="1761" spans="1:13" x14ac:dyDescent="0.35">
      <c r="A1761" t="s">
        <v>1475</v>
      </c>
      <c r="B1761" t="s">
        <v>32</v>
      </c>
      <c r="C1761" t="s">
        <v>13</v>
      </c>
      <c r="D1761" t="s">
        <v>13</v>
      </c>
      <c r="E1761" t="s">
        <v>13</v>
      </c>
      <c r="F1761" s="2" t="s">
        <v>1593</v>
      </c>
      <c r="G1761" s="2"/>
      <c r="I1761" s="2"/>
      <c r="J1761" t="str">
        <f>VLOOKUP(A1761,UFMT_FORMAT!$A:$C,3,FALSE)</f>
        <v>NBC Network Format message 0420 Response OUT</v>
      </c>
      <c r="K1761" s="2" t="s">
        <v>7</v>
      </c>
      <c r="L1761" t="str">
        <f t="shared" si="54"/>
        <v>Insert into UFMT_FIELD (FORMAT_ID, FIELD_NO, F_MAC, F_KEY, F_MANDATORY, DESCRIPTION) Values ('632', '8', '0', '0', '0', 'Card holder billing fee');</v>
      </c>
      <c r="M1761" t="str">
        <f t="shared" si="55"/>
        <v>Update UFMT_FIELD SET F_MAC = '0', F_KEY = '0', F_MANDATORY = '0', DESCRIPTION = 'Card holder billing fee' where FORMAT_ID = '632' AND FIELD_NO = '8';</v>
      </c>
    </row>
    <row r="1762" spans="1:13" x14ac:dyDescent="0.35">
      <c r="A1762" t="s">
        <v>1475</v>
      </c>
      <c r="B1762" t="s">
        <v>35</v>
      </c>
      <c r="C1762" t="s">
        <v>13</v>
      </c>
      <c r="D1762" t="s">
        <v>13</v>
      </c>
      <c r="E1762" t="s">
        <v>13</v>
      </c>
      <c r="F1762" s="2" t="s">
        <v>1594</v>
      </c>
      <c r="G1762" s="2"/>
      <c r="I1762" s="2"/>
      <c r="J1762" t="str">
        <f>VLOOKUP(A1762,UFMT_FORMAT!$A:$C,3,FALSE)</f>
        <v>NBC Network Format message 0420 Response OUT</v>
      </c>
      <c r="K1762" s="2" t="s">
        <v>7</v>
      </c>
      <c r="L1762" t="str">
        <f t="shared" si="54"/>
        <v>Insert into UFMT_FIELD (FORMAT_ID, FIELD_NO, F_MAC, F_KEY, F_MANDATORY, DESCRIPTION) Values ('632', '9', '0', '0', '0', 'Settlement conversion rate');</v>
      </c>
      <c r="M1762" t="str">
        <f t="shared" si="55"/>
        <v>Update UFMT_FIELD SET F_MAC = '0', F_KEY = '0', F_MANDATORY = '0', DESCRIPTION = 'Settlement conversion rate' where FORMAT_ID = '632' AND FIELD_NO = '9';</v>
      </c>
    </row>
    <row r="1763" spans="1:13" x14ac:dyDescent="0.35">
      <c r="A1763" t="s">
        <v>1475</v>
      </c>
      <c r="B1763" t="s">
        <v>37</v>
      </c>
      <c r="C1763" t="s">
        <v>13</v>
      </c>
      <c r="D1763" t="s">
        <v>13</v>
      </c>
      <c r="E1763" t="s">
        <v>13</v>
      </c>
      <c r="F1763" s="2" t="s">
        <v>1595</v>
      </c>
      <c r="G1763" s="2"/>
      <c r="I1763" s="2"/>
      <c r="J1763" t="str">
        <f>VLOOKUP(A1763,UFMT_FORMAT!$A:$C,3,FALSE)</f>
        <v>NBC Network Format message 0420 Response OUT</v>
      </c>
      <c r="K1763" s="2" t="s">
        <v>7</v>
      </c>
      <c r="L1763" t="str">
        <f t="shared" si="54"/>
        <v>Insert into UFMT_FIELD (FORMAT_ID, FIELD_NO, F_MAC, F_KEY, F_MANDATORY, DESCRIPTION) Values ('632', '10', '0', '0', '0', 'Cardholder conversion rate');</v>
      </c>
      <c r="M1763" t="str">
        <f t="shared" si="55"/>
        <v>Update UFMT_FIELD SET F_MAC = '0', F_KEY = '0', F_MANDATORY = '0', DESCRIPTION = 'Cardholder conversion rate' where FORMAT_ID = '632' AND FIELD_NO = '10';</v>
      </c>
    </row>
    <row r="1764" spans="1:13" x14ac:dyDescent="0.35">
      <c r="A1764" t="s">
        <v>1475</v>
      </c>
      <c r="B1764" t="s">
        <v>40</v>
      </c>
      <c r="C1764" t="s">
        <v>12</v>
      </c>
      <c r="D1764" t="s">
        <v>12</v>
      </c>
      <c r="E1764" t="s">
        <v>12</v>
      </c>
      <c r="F1764" s="2" t="s">
        <v>1489</v>
      </c>
      <c r="G1764" s="2"/>
      <c r="I1764" s="2"/>
      <c r="J1764" t="str">
        <f>VLOOKUP(A1764,UFMT_FORMAT!$A:$C,3,FALSE)</f>
        <v>NBC Network Format message 0420 Response OUT</v>
      </c>
      <c r="K1764" s="2" t="s">
        <v>7</v>
      </c>
      <c r="L1764" t="str">
        <f t="shared" si="54"/>
        <v>Insert into UFMT_FIELD (FORMAT_ID, FIELD_NO, F_MAC, F_KEY, F_MANDATORY, DESCRIPTION) Values ('632', '11', '1', '1', '1', 'System Trace Audit Number');</v>
      </c>
      <c r="M1764" t="str">
        <f t="shared" si="55"/>
        <v>Update UFMT_FIELD SET F_MAC = '1', F_KEY = '1', F_MANDATORY = '1', DESCRIPTION = 'System Trace Audit Number' where FORMAT_ID = '632' AND FIELD_NO = '11';</v>
      </c>
    </row>
    <row r="1765" spans="1:13" x14ac:dyDescent="0.35">
      <c r="A1765" t="s">
        <v>1475</v>
      </c>
      <c r="B1765" t="s">
        <v>42</v>
      </c>
      <c r="C1765" t="s">
        <v>13</v>
      </c>
      <c r="D1765" t="s">
        <v>13</v>
      </c>
      <c r="E1765" t="s">
        <v>12</v>
      </c>
      <c r="F1765" s="2" t="s">
        <v>1586</v>
      </c>
      <c r="G1765" s="2"/>
      <c r="I1765" s="2"/>
      <c r="J1765" t="str">
        <f>VLOOKUP(A1765,UFMT_FORMAT!$A:$C,3,FALSE)</f>
        <v>NBC Network Format message 0420 Response OUT</v>
      </c>
      <c r="K1765" s="2" t="s">
        <v>7</v>
      </c>
      <c r="L1765" t="str">
        <f t="shared" si="54"/>
        <v>Insert into UFMT_FIELD (FORMAT_ID, FIELD_NO, F_MAC, F_KEY, F_MANDATORY, DESCRIPTION) Values ('632', '12', '0', '0', '1', 'Time, local transaction');</v>
      </c>
      <c r="M1765" t="str">
        <f t="shared" si="55"/>
        <v>Update UFMT_FIELD SET F_MAC = '0', F_KEY = '0', F_MANDATORY = '1', DESCRIPTION = 'Time, local transaction' where FORMAT_ID = '632' AND FIELD_NO = '12';</v>
      </c>
    </row>
    <row r="1766" spans="1:13" x14ac:dyDescent="0.35">
      <c r="A1766" t="s">
        <v>1475</v>
      </c>
      <c r="B1766" t="s">
        <v>44</v>
      </c>
      <c r="C1766" t="s">
        <v>13</v>
      </c>
      <c r="D1766" t="s">
        <v>13</v>
      </c>
      <c r="E1766" t="s">
        <v>12</v>
      </c>
      <c r="F1766" s="2" t="s">
        <v>1596</v>
      </c>
      <c r="G1766" s="2"/>
      <c r="I1766" s="2"/>
      <c r="J1766" t="str">
        <f>VLOOKUP(A1766,UFMT_FORMAT!$A:$C,3,FALSE)</f>
        <v>NBC Network Format message 0420 Response OUT</v>
      </c>
      <c r="K1766" s="2" t="s">
        <v>7</v>
      </c>
      <c r="L1766" t="str">
        <f t="shared" si="54"/>
        <v>Insert into UFMT_FIELD (FORMAT_ID, FIELD_NO, F_MAC, F_KEY, F_MANDATORY, DESCRIPTION) Values ('632', '13', '0', '0', '1', 'Date, local transaction');</v>
      </c>
      <c r="M1766" t="str">
        <f t="shared" si="55"/>
        <v>Update UFMT_FIELD SET F_MAC = '0', F_KEY = '0', F_MANDATORY = '1', DESCRIPTION = 'Date, local transaction' where FORMAT_ID = '632' AND FIELD_NO = '13';</v>
      </c>
    </row>
    <row r="1767" spans="1:13" x14ac:dyDescent="0.35">
      <c r="A1767" t="s">
        <v>1475</v>
      </c>
      <c r="B1767" t="s">
        <v>50</v>
      </c>
      <c r="C1767" t="s">
        <v>13</v>
      </c>
      <c r="D1767" t="s">
        <v>13</v>
      </c>
      <c r="E1767" t="s">
        <v>12</v>
      </c>
      <c r="F1767" s="2" t="s">
        <v>1597</v>
      </c>
      <c r="G1767" s="2"/>
      <c r="I1767" s="2"/>
      <c r="J1767" t="str">
        <f>VLOOKUP(A1767,UFMT_FORMAT!$A:$C,3,FALSE)</f>
        <v>NBC Network Format message 0420 Response OUT</v>
      </c>
      <c r="K1767" s="2" t="s">
        <v>7</v>
      </c>
      <c r="L1767" t="str">
        <f t="shared" si="54"/>
        <v>Insert into UFMT_FIELD (FORMAT_ID, FIELD_NO, F_MAC, F_KEY, F_MANDATORY, DESCRIPTION) Values ('632', '15', '0', '0', '1', 'Date, settlement');</v>
      </c>
      <c r="M1767" t="str">
        <f t="shared" si="55"/>
        <v>Update UFMT_FIELD SET F_MAC = '0', F_KEY = '0', F_MANDATORY = '1', DESCRIPTION = 'Date, settlement' where FORMAT_ID = '632' AND FIELD_NO = '15';</v>
      </c>
    </row>
    <row r="1768" spans="1:13" x14ac:dyDescent="0.35">
      <c r="A1768" t="s">
        <v>1475</v>
      </c>
      <c r="B1768" t="s">
        <v>59</v>
      </c>
      <c r="C1768" t="s">
        <v>13</v>
      </c>
      <c r="D1768" t="s">
        <v>13</v>
      </c>
      <c r="E1768" t="s">
        <v>12</v>
      </c>
      <c r="F1768" s="2" t="s">
        <v>1573</v>
      </c>
      <c r="G1768" s="2"/>
      <c r="I1768" s="2"/>
      <c r="J1768" t="str">
        <f>VLOOKUP(A1768,UFMT_FORMAT!$A:$C,3,FALSE)</f>
        <v>NBC Network Format message 0420 Response OUT</v>
      </c>
      <c r="K1768" s="2" t="s">
        <v>7</v>
      </c>
      <c r="L1768" t="str">
        <f t="shared" si="54"/>
        <v>Insert into UFMT_FIELD (FORMAT_ID, FIELD_NO, F_MAC, F_KEY, F_MANDATORY, DESCRIPTION) Values ('632', '18', '0', '0', '1', 'Merchant type');</v>
      </c>
      <c r="M1768" t="str">
        <f t="shared" si="55"/>
        <v>Update UFMT_FIELD SET F_MAC = '0', F_KEY = '0', F_MANDATORY = '1', DESCRIPTION = 'Merchant type' where FORMAT_ID = '632' AND FIELD_NO = '18';</v>
      </c>
    </row>
    <row r="1769" spans="1:13" x14ac:dyDescent="0.35">
      <c r="A1769" t="s">
        <v>1475</v>
      </c>
      <c r="B1769" t="s">
        <v>71</v>
      </c>
      <c r="C1769" t="s">
        <v>13</v>
      </c>
      <c r="D1769" t="s">
        <v>13</v>
      </c>
      <c r="E1769" t="s">
        <v>13</v>
      </c>
      <c r="F1769" s="2" t="s">
        <v>1599</v>
      </c>
      <c r="G1769" s="2"/>
      <c r="I1769" s="2"/>
      <c r="J1769" t="str">
        <f>VLOOKUP(A1769,UFMT_FORMAT!$A:$C,3,FALSE)</f>
        <v>NBC Network Format message 0420 Response OUT</v>
      </c>
      <c r="K1769" s="2" t="s">
        <v>7</v>
      </c>
      <c r="L1769" t="str">
        <f t="shared" si="54"/>
        <v>Insert into UFMT_FIELD (FORMAT_ID, FIELD_NO, F_MAC, F_KEY, F_MANDATORY, DESCRIPTION) Values ('632', '22', '0', '0', '0', 'POS entry mode');</v>
      </c>
      <c r="M1769" t="str">
        <f t="shared" si="55"/>
        <v>Update UFMT_FIELD SET F_MAC = '0', F_KEY = '0', F_MANDATORY = '0', DESCRIPTION = 'POS entry mode' where FORMAT_ID = '632' AND FIELD_NO = '22';</v>
      </c>
    </row>
    <row r="1770" spans="1:13" x14ac:dyDescent="0.35">
      <c r="A1770" t="s">
        <v>1475</v>
      </c>
      <c r="B1770" t="s">
        <v>72</v>
      </c>
      <c r="C1770" t="s">
        <v>13</v>
      </c>
      <c r="D1770" t="s">
        <v>13</v>
      </c>
      <c r="E1770" t="s">
        <v>13</v>
      </c>
      <c r="F1770" s="2" t="s">
        <v>1550</v>
      </c>
      <c r="G1770" s="2"/>
      <c r="I1770" s="2"/>
      <c r="J1770" t="str">
        <f>VLOOKUP(A1770,UFMT_FORMAT!$A:$C,3,FALSE)</f>
        <v>NBC Network Format message 0420 Response OUT</v>
      </c>
      <c r="K1770" s="2" t="s">
        <v>7</v>
      </c>
      <c r="L1770" t="str">
        <f t="shared" si="54"/>
        <v>Insert into UFMT_FIELD (FORMAT_ID, FIELD_NO, F_MAC, F_KEY, F_MANDATORY, DESCRIPTION) Values ('632', '25', '0', '0', '0', 'POS Condition Code');</v>
      </c>
      <c r="M1770" t="str">
        <f t="shared" si="55"/>
        <v>Update UFMT_FIELD SET F_MAC = '0', F_KEY = '0', F_MANDATORY = '0', DESCRIPTION = 'POS Condition Code' where FORMAT_ID = '632' AND FIELD_NO = '25';</v>
      </c>
    </row>
    <row r="1771" spans="1:13" x14ac:dyDescent="0.35">
      <c r="A1771" t="s">
        <v>1475</v>
      </c>
      <c r="B1771" t="s">
        <v>88</v>
      </c>
      <c r="C1771" t="s">
        <v>13</v>
      </c>
      <c r="D1771" t="s">
        <v>13</v>
      </c>
      <c r="E1771" t="s">
        <v>13</v>
      </c>
      <c r="F1771" s="2" t="s">
        <v>1600</v>
      </c>
      <c r="G1771" s="2"/>
      <c r="I1771" s="2"/>
      <c r="J1771" t="str">
        <f>VLOOKUP(A1771,UFMT_FORMAT!$A:$C,3,FALSE)</f>
        <v>NBC Network Format message 0420 Response OUT</v>
      </c>
      <c r="K1771" s="2" t="s">
        <v>7</v>
      </c>
      <c r="L1771" t="str">
        <f t="shared" si="54"/>
        <v>Insert into UFMT_FIELD (FORMAT_ID, FIELD_NO, F_MAC, F_KEY, F_MANDATORY, DESCRIPTION) Values ('632', '28', '0', '0', '0', 'Amount, transaction fee');</v>
      </c>
      <c r="M1771" t="str">
        <f t="shared" si="55"/>
        <v>Update UFMT_FIELD SET F_MAC = '0', F_KEY = '0', F_MANDATORY = '0', DESCRIPTION = 'Amount, transaction fee' where FORMAT_ID = '632' AND FIELD_NO = '28';</v>
      </c>
    </row>
    <row r="1772" spans="1:13" x14ac:dyDescent="0.35">
      <c r="A1772" t="s">
        <v>1475</v>
      </c>
      <c r="B1772" t="s">
        <v>90</v>
      </c>
      <c r="C1772" t="s">
        <v>13</v>
      </c>
      <c r="D1772" t="s">
        <v>13</v>
      </c>
      <c r="E1772" t="s">
        <v>13</v>
      </c>
      <c r="F1772" s="2" t="s">
        <v>1601</v>
      </c>
      <c r="G1772" s="2"/>
      <c r="I1772" s="2"/>
      <c r="J1772" t="str">
        <f>VLOOKUP(A1772,UFMT_FORMAT!$A:$C,3,FALSE)</f>
        <v>NBC Network Format message 0420 Response OUT</v>
      </c>
      <c r="K1772" s="2" t="s">
        <v>7</v>
      </c>
      <c r="L1772" t="str">
        <f t="shared" si="54"/>
        <v>Insert into UFMT_FIELD (FORMAT_ID, FIELD_NO, F_MAC, F_KEY, F_MANDATORY, DESCRIPTION) Values ('632', '29', '0', '0', '0', 'Amount, settlement fee');</v>
      </c>
      <c r="M1772" t="str">
        <f t="shared" si="55"/>
        <v>Update UFMT_FIELD SET F_MAC = '0', F_KEY = '0', F_MANDATORY = '0', DESCRIPTION = 'Amount, settlement fee' where FORMAT_ID = '632' AND FIELD_NO = '29';</v>
      </c>
    </row>
    <row r="1773" spans="1:13" x14ac:dyDescent="0.35">
      <c r="A1773" t="s">
        <v>1475</v>
      </c>
      <c r="B1773" t="s">
        <v>98</v>
      </c>
      <c r="C1773" t="s">
        <v>12</v>
      </c>
      <c r="D1773" t="s">
        <v>13</v>
      </c>
      <c r="E1773" t="s">
        <v>12</v>
      </c>
      <c r="F1773" s="2" t="s">
        <v>1492</v>
      </c>
      <c r="G1773" s="2"/>
      <c r="I1773" s="2"/>
      <c r="J1773" t="str">
        <f>VLOOKUP(A1773,UFMT_FORMAT!$A:$C,3,FALSE)</f>
        <v>NBC Network Format message 0420 Response OUT</v>
      </c>
      <c r="K1773" s="2" t="s">
        <v>7</v>
      </c>
      <c r="L1773" t="str">
        <f t="shared" si="54"/>
        <v>Insert into UFMT_FIELD (FORMAT_ID, FIELD_NO, F_MAC, F_KEY, F_MANDATORY, DESCRIPTION) Values ('632', '32', '1', '0', '1', 'Acquirer institution ID');</v>
      </c>
      <c r="M1773" t="str">
        <f t="shared" si="55"/>
        <v>Update UFMT_FIELD SET F_MAC = '1', F_KEY = '0', F_MANDATORY = '1', DESCRIPTION = 'Acquirer institution ID' where FORMAT_ID = '632' AND FIELD_NO = '32';</v>
      </c>
    </row>
    <row r="1774" spans="1:13" x14ac:dyDescent="0.35">
      <c r="A1774" t="s">
        <v>1475</v>
      </c>
      <c r="B1774" t="s">
        <v>93</v>
      </c>
      <c r="C1774" t="s">
        <v>13</v>
      </c>
      <c r="D1774" t="s">
        <v>13</v>
      </c>
      <c r="E1774" t="s">
        <v>13</v>
      </c>
      <c r="F1774" s="2" t="s">
        <v>1494</v>
      </c>
      <c r="G1774" s="2"/>
      <c r="I1774" s="2"/>
      <c r="J1774" t="str">
        <f>VLOOKUP(A1774,UFMT_FORMAT!$A:$C,3,FALSE)</f>
        <v>NBC Network Format message 0420 Response OUT</v>
      </c>
      <c r="K1774" s="2" t="s">
        <v>7</v>
      </c>
      <c r="L1774" t="str">
        <f t="shared" si="54"/>
        <v>Insert into UFMT_FIELD (FORMAT_ID, FIELD_NO, F_MAC, F_KEY, F_MANDATORY, DESCRIPTION) Values ('632', '35', '0', '0', '0', 'Track 2 data');</v>
      </c>
      <c r="M1774" t="str">
        <f t="shared" si="55"/>
        <v>Update UFMT_FIELD SET F_MAC = '0', F_KEY = '0', F_MANDATORY = '0', DESCRIPTION = 'Track 2 data' where FORMAT_ID = '632' AND FIELD_NO = '35';</v>
      </c>
    </row>
    <row r="1775" spans="1:13" x14ac:dyDescent="0.35">
      <c r="A1775" t="s">
        <v>1475</v>
      </c>
      <c r="B1775" t="s">
        <v>99</v>
      </c>
      <c r="C1775" t="s">
        <v>13</v>
      </c>
      <c r="D1775" t="s">
        <v>13</v>
      </c>
      <c r="E1775" t="s">
        <v>13</v>
      </c>
      <c r="F1775" s="2" t="s">
        <v>1576</v>
      </c>
      <c r="G1775" s="2"/>
      <c r="I1775" s="2"/>
      <c r="J1775" t="str">
        <f>VLOOKUP(A1775,UFMT_FORMAT!$A:$C,3,FALSE)</f>
        <v>NBC Network Format message 0420 Response OUT</v>
      </c>
      <c r="K1775" s="2" t="s">
        <v>7</v>
      </c>
      <c r="L1775" t="str">
        <f t="shared" si="54"/>
        <v>Insert into UFMT_FIELD (FORMAT_ID, FIELD_NO, F_MAC, F_KEY, F_MANDATORY, DESCRIPTION) Values ('632', '37', '0', '0', '0', 'Retrieval reference number');</v>
      </c>
      <c r="M1775" t="str">
        <f t="shared" si="55"/>
        <v>Update UFMT_FIELD SET F_MAC = '0', F_KEY = '0', F_MANDATORY = '0', DESCRIPTION = 'Retrieval reference number' where FORMAT_ID = '632' AND FIELD_NO = '37';</v>
      </c>
    </row>
    <row r="1776" spans="1:13" x14ac:dyDescent="0.35">
      <c r="A1776" t="s">
        <v>1475</v>
      </c>
      <c r="B1776" t="s">
        <v>113</v>
      </c>
      <c r="C1776" t="s">
        <v>12</v>
      </c>
      <c r="D1776" t="s">
        <v>13</v>
      </c>
      <c r="E1776" t="s">
        <v>13</v>
      </c>
      <c r="F1776" s="2" t="s">
        <v>1496</v>
      </c>
      <c r="G1776" s="2"/>
      <c r="I1776" s="2"/>
      <c r="J1776" t="str">
        <f>VLOOKUP(A1776,UFMT_FORMAT!$A:$C,3,FALSE)</f>
        <v>NBC Network Format message 0420 Response OUT</v>
      </c>
      <c r="K1776" s="2" t="s">
        <v>7</v>
      </c>
      <c r="L1776" t="str">
        <f t="shared" si="54"/>
        <v>Insert into UFMT_FIELD (FORMAT_ID, FIELD_NO, F_MAC, F_KEY, F_MANDATORY, DESCRIPTION) Values ('632', '38', '1', '0', '0', 'Authorization Identification Response');</v>
      </c>
      <c r="M1776" t="str">
        <f t="shared" si="55"/>
        <v>Update UFMT_FIELD SET F_MAC = '1', F_KEY = '0', F_MANDATORY = '0', DESCRIPTION = 'Authorization Identification Response' where FORMAT_ID = '632' AND FIELD_NO = '38';</v>
      </c>
    </row>
    <row r="1777" spans="1:13" x14ac:dyDescent="0.35">
      <c r="A1777" t="s">
        <v>1475</v>
      </c>
      <c r="B1777" t="s">
        <v>119</v>
      </c>
      <c r="C1777" t="s">
        <v>12</v>
      </c>
      <c r="D1777" t="s">
        <v>13</v>
      </c>
      <c r="E1777" t="s">
        <v>12</v>
      </c>
      <c r="F1777" s="2" t="s">
        <v>1602</v>
      </c>
      <c r="G1777" s="2"/>
      <c r="I1777" s="2"/>
      <c r="J1777" t="str">
        <f>VLOOKUP(A1777,UFMT_FORMAT!$A:$C,3,FALSE)</f>
        <v>NBC Network Format message 0420 Response OUT</v>
      </c>
      <c r="K1777" s="2" t="s">
        <v>7</v>
      </c>
      <c r="L1777" t="str">
        <f t="shared" si="54"/>
        <v>Insert into UFMT_FIELD (FORMAT_ID, FIELD_NO, F_MAC, F_KEY, F_MANDATORY, DESCRIPTION) Values ('632', '41', '1', '0', '1', 'Card accepter terminal');</v>
      </c>
      <c r="M1777" t="str">
        <f t="shared" si="55"/>
        <v>Update UFMT_FIELD SET F_MAC = '1', F_KEY = '0', F_MANDATORY = '1', DESCRIPTION = 'Card accepter terminal' where FORMAT_ID = '632' AND FIELD_NO = '41';</v>
      </c>
    </row>
    <row r="1778" spans="1:13" x14ac:dyDescent="0.35">
      <c r="A1778" t="s">
        <v>1475</v>
      </c>
      <c r="B1778" t="s">
        <v>122</v>
      </c>
      <c r="C1778" t="s">
        <v>12</v>
      </c>
      <c r="D1778" t="s">
        <v>13</v>
      </c>
      <c r="E1778" t="s">
        <v>12</v>
      </c>
      <c r="F1778" s="2" t="s">
        <v>1603</v>
      </c>
      <c r="G1778" s="2"/>
      <c r="I1778" s="2"/>
      <c r="J1778" t="str">
        <f>VLOOKUP(A1778,UFMT_FORMAT!$A:$C,3,FALSE)</f>
        <v>NBC Network Format message 0420 Response OUT</v>
      </c>
      <c r="K1778" s="2" t="s">
        <v>7</v>
      </c>
      <c r="L1778" t="str">
        <f t="shared" si="54"/>
        <v>Insert into UFMT_FIELD (FORMAT_ID, FIELD_NO, F_MAC, F_KEY, F_MANDATORY, DESCRIPTION) Values ('632', '42', '1', '0', '1', 'Card accepter identification code');</v>
      </c>
      <c r="M1778" t="str">
        <f t="shared" si="55"/>
        <v>Update UFMT_FIELD SET F_MAC = '1', F_KEY = '0', F_MANDATORY = '1', DESCRIPTION = 'Card accepter identification code' where FORMAT_ID = '632' AND FIELD_NO = '42';</v>
      </c>
    </row>
    <row r="1779" spans="1:13" x14ac:dyDescent="0.35">
      <c r="A1779" t="s">
        <v>1475</v>
      </c>
      <c r="B1779" t="s">
        <v>125</v>
      </c>
      <c r="C1779" t="s">
        <v>13</v>
      </c>
      <c r="D1779" t="s">
        <v>13</v>
      </c>
      <c r="E1779" t="s">
        <v>12</v>
      </c>
      <c r="F1779" s="2" t="s">
        <v>1604</v>
      </c>
      <c r="G1779" s="2"/>
      <c r="I1779" s="2"/>
      <c r="J1779" t="str">
        <f>VLOOKUP(A1779,UFMT_FORMAT!$A:$C,3,FALSE)</f>
        <v>NBC Network Format message 0420 Response OUT</v>
      </c>
      <c r="K1779" s="2" t="s">
        <v>7</v>
      </c>
      <c r="L1779" t="str">
        <f t="shared" si="54"/>
        <v>Insert into UFMT_FIELD (FORMAT_ID, FIELD_NO, F_MAC, F_KEY, F_MANDATORY, DESCRIPTION) Values ('632', '43', '0', '0', '1', 'Card accepter Name and Location');</v>
      </c>
      <c r="M1779" t="str">
        <f t="shared" si="55"/>
        <v>Update UFMT_FIELD SET F_MAC = '0', F_KEY = '0', F_MANDATORY = '1', DESCRIPTION = 'Card accepter Name and Location' where FORMAT_ID = '632' AND FIELD_NO = '43';</v>
      </c>
    </row>
    <row r="1780" spans="1:13" x14ac:dyDescent="0.35">
      <c r="A1780" t="s">
        <v>1475</v>
      </c>
      <c r="B1780" t="s">
        <v>136</v>
      </c>
      <c r="C1780" t="s">
        <v>12</v>
      </c>
      <c r="D1780" t="s">
        <v>13</v>
      </c>
      <c r="E1780" t="s">
        <v>13</v>
      </c>
      <c r="F1780" s="2" t="s">
        <v>1590</v>
      </c>
      <c r="G1780" s="2"/>
      <c r="I1780" s="2"/>
      <c r="J1780" t="str">
        <f>VLOOKUP(A1780,UFMT_FORMAT!$A:$C,3,FALSE)</f>
        <v>NBC Network Format message 0420 Response OUT</v>
      </c>
      <c r="K1780" s="2" t="s">
        <v>7</v>
      </c>
      <c r="L1780" t="str">
        <f t="shared" si="54"/>
        <v>Insert into UFMT_FIELD (FORMAT_ID, FIELD_NO, F_MAC, F_KEY, F_MANDATORY, DESCRIPTION) Values ('632', '48', '1', '0', '0', 'Additional Data, Private');</v>
      </c>
      <c r="M1780" t="str">
        <f t="shared" si="55"/>
        <v>Update UFMT_FIELD SET F_MAC = '1', F_KEY = '0', F_MANDATORY = '0', DESCRIPTION = 'Additional Data, Private' where FORMAT_ID = '632' AND FIELD_NO = '48';</v>
      </c>
    </row>
    <row r="1781" spans="1:13" x14ac:dyDescent="0.35">
      <c r="A1781" t="s">
        <v>1475</v>
      </c>
      <c r="B1781" t="s">
        <v>138</v>
      </c>
      <c r="C1781" t="s">
        <v>13</v>
      </c>
      <c r="D1781" t="s">
        <v>13</v>
      </c>
      <c r="E1781" t="s">
        <v>12</v>
      </c>
      <c r="F1781" s="2" t="s">
        <v>1605</v>
      </c>
      <c r="G1781" s="2"/>
      <c r="I1781" s="2"/>
      <c r="J1781" t="str">
        <f>VLOOKUP(A1781,UFMT_FORMAT!$A:$C,3,FALSE)</f>
        <v>NBC Network Format message 0420 Response OUT</v>
      </c>
      <c r="K1781" s="2" t="s">
        <v>7</v>
      </c>
      <c r="L1781" t="str">
        <f t="shared" si="54"/>
        <v>Insert into UFMT_FIELD (FORMAT_ID, FIELD_NO, F_MAC, F_KEY, F_MANDATORY, DESCRIPTION) Values ('632', '49', '0', '0', '1', 'Transaction Currency Code');</v>
      </c>
      <c r="M1781" t="str">
        <f t="shared" si="55"/>
        <v>Update UFMT_FIELD SET F_MAC = '0', F_KEY = '0', F_MANDATORY = '1', DESCRIPTION = 'Transaction Currency Code' where FORMAT_ID = '632' AND FIELD_NO = '49';</v>
      </c>
    </row>
    <row r="1782" spans="1:13" x14ac:dyDescent="0.35">
      <c r="A1782" t="s">
        <v>1475</v>
      </c>
      <c r="B1782" t="s">
        <v>80</v>
      </c>
      <c r="C1782" t="s">
        <v>13</v>
      </c>
      <c r="D1782" t="s">
        <v>13</v>
      </c>
      <c r="E1782" t="s">
        <v>13</v>
      </c>
      <c r="F1782" s="2" t="s">
        <v>1606</v>
      </c>
      <c r="G1782" s="2"/>
      <c r="I1782" s="2"/>
      <c r="J1782" t="str">
        <f>VLOOKUP(A1782,UFMT_FORMAT!$A:$C,3,FALSE)</f>
        <v>NBC Network Format message 0420 Response OUT</v>
      </c>
      <c r="K1782" s="2" t="s">
        <v>7</v>
      </c>
      <c r="L1782" t="str">
        <f t="shared" si="54"/>
        <v>Insert into UFMT_FIELD (FORMAT_ID, FIELD_NO, F_MAC, F_KEY, F_MANDATORY, DESCRIPTION) Values ('632', '50', '0', '0', '0', 'Settlement Currency Code');</v>
      </c>
      <c r="M1782" t="str">
        <f t="shared" si="55"/>
        <v>Update UFMT_FIELD SET F_MAC = '0', F_KEY = '0', F_MANDATORY = '0', DESCRIPTION = 'Settlement Currency Code' where FORMAT_ID = '632' AND FIELD_NO = '50';</v>
      </c>
    </row>
    <row r="1783" spans="1:13" x14ac:dyDescent="0.35">
      <c r="A1783" t="s">
        <v>1475</v>
      </c>
      <c r="B1783" t="s">
        <v>142</v>
      </c>
      <c r="C1783" t="s">
        <v>13</v>
      </c>
      <c r="D1783" t="s">
        <v>13</v>
      </c>
      <c r="E1783" t="s">
        <v>13</v>
      </c>
      <c r="F1783" s="2" t="s">
        <v>1607</v>
      </c>
      <c r="G1783" s="2"/>
      <c r="I1783" s="2"/>
      <c r="J1783" t="str">
        <f>VLOOKUP(A1783,UFMT_FORMAT!$A:$C,3,FALSE)</f>
        <v>NBC Network Format message 0420 Response OUT</v>
      </c>
      <c r="K1783" s="2" t="s">
        <v>7</v>
      </c>
      <c r="L1783" t="str">
        <f t="shared" si="54"/>
        <v>Insert into UFMT_FIELD (FORMAT_ID, FIELD_NO, F_MAC, F_KEY, F_MANDATORY, DESCRIPTION) Values ('632', '51', '0', '0', '0', 'Cardholder billing Currency Code');</v>
      </c>
      <c r="M1783" t="str">
        <f t="shared" si="55"/>
        <v>Update UFMT_FIELD SET F_MAC = '0', F_KEY = '0', F_MANDATORY = '0', DESCRIPTION = 'Cardholder billing Currency Code' where FORMAT_ID = '632' AND FIELD_NO = '51';</v>
      </c>
    </row>
    <row r="1784" spans="1:13" x14ac:dyDescent="0.35">
      <c r="A1784" t="s">
        <v>1475</v>
      </c>
      <c r="B1784" t="s">
        <v>21</v>
      </c>
      <c r="C1784" t="s">
        <v>13</v>
      </c>
      <c r="D1784" t="s">
        <v>13</v>
      </c>
      <c r="E1784" t="s">
        <v>13</v>
      </c>
      <c r="F1784" t="s">
        <v>1608</v>
      </c>
      <c r="G1784" s="2"/>
      <c r="I1784" s="2"/>
      <c r="J1784" t="str">
        <f>VLOOKUP(A1784,UFMT_FORMAT!$A:$C,3,FALSE)</f>
        <v>NBC Network Format message 0420 Response OUT</v>
      </c>
      <c r="K1784" s="2" t="s">
        <v>7</v>
      </c>
      <c r="L1784" t="str">
        <f t="shared" si="54"/>
        <v>Insert into UFMT_FIELD (FORMAT_ID, FIELD_NO, F_MAC, F_KEY, F_MANDATORY, DESCRIPTION) Values ('632', '52', '0', '0', '0', 'PIN data');</v>
      </c>
      <c r="M1784" t="str">
        <f t="shared" si="55"/>
        <v>Update UFMT_FIELD SET F_MAC = '0', F_KEY = '0', F_MANDATORY = '0', DESCRIPTION = 'PIN data' where FORMAT_ID = '632' AND FIELD_NO = '52';</v>
      </c>
    </row>
    <row r="1785" spans="1:13" x14ac:dyDescent="0.35">
      <c r="A1785" t="s">
        <v>1475</v>
      </c>
      <c r="B1785" t="s">
        <v>24</v>
      </c>
      <c r="C1785" t="s">
        <v>13</v>
      </c>
      <c r="D1785" t="s">
        <v>13</v>
      </c>
      <c r="E1785" t="s">
        <v>13</v>
      </c>
      <c r="F1785" t="s">
        <v>1609</v>
      </c>
      <c r="G1785" s="2"/>
      <c r="I1785" s="2"/>
      <c r="J1785" t="str">
        <f>VLOOKUP(A1785,UFMT_FORMAT!$A:$C,3,FALSE)</f>
        <v>NBC Network Format message 0420 Response OUT</v>
      </c>
      <c r="K1785" s="2" t="s">
        <v>7</v>
      </c>
      <c r="L1785" t="str">
        <f t="shared" si="54"/>
        <v>Insert into UFMT_FIELD (FORMAT_ID, FIELD_NO, F_MAC, F_KEY, F_MANDATORY, DESCRIPTION) Values ('632', '53', '0', '0', '0', 'Security related control information');</v>
      </c>
      <c r="M1785" t="str">
        <f t="shared" si="55"/>
        <v>Update UFMT_FIELD SET F_MAC = '0', F_KEY = '0', F_MANDATORY = '0', DESCRIPTION = 'Security related control information' where FORMAT_ID = '632' AND FIELD_NO = '53';</v>
      </c>
    </row>
    <row r="1786" spans="1:13" x14ac:dyDescent="0.35">
      <c r="A1786" t="s">
        <v>1475</v>
      </c>
      <c r="B1786" t="s">
        <v>111</v>
      </c>
      <c r="C1786" t="s">
        <v>13</v>
      </c>
      <c r="D1786" t="s">
        <v>13</v>
      </c>
      <c r="E1786" t="s">
        <v>13</v>
      </c>
      <c r="F1786" t="s">
        <v>1610</v>
      </c>
      <c r="G1786" s="2"/>
      <c r="I1786" s="2"/>
      <c r="J1786" t="str">
        <f>VLOOKUP(A1786,UFMT_FORMAT!$A:$C,3,FALSE)</f>
        <v>NBC Network Format message 0420 Response OUT</v>
      </c>
      <c r="K1786" s="2" t="s">
        <v>7</v>
      </c>
      <c r="L1786" t="str">
        <f t="shared" si="54"/>
        <v>Insert into UFMT_FIELD (FORMAT_ID, FIELD_NO, F_MAC, F_KEY, F_MANDATORY, DESCRIPTION) Values ('632', '55', '0', '0', '0', 'ICC data');</v>
      </c>
      <c r="M1786" t="str">
        <f t="shared" si="55"/>
        <v>Update UFMT_FIELD SET F_MAC = '0', F_KEY = '0', F_MANDATORY = '0', DESCRIPTION = 'ICC data' where FORMAT_ID = '632' AND FIELD_NO = '55';</v>
      </c>
    </row>
    <row r="1787" spans="1:13" x14ac:dyDescent="0.35">
      <c r="A1787" t="s">
        <v>1475</v>
      </c>
      <c r="B1787" t="s">
        <v>233</v>
      </c>
      <c r="C1787" t="s">
        <v>12</v>
      </c>
      <c r="D1787" t="s">
        <v>13</v>
      </c>
      <c r="E1787" t="s">
        <v>12</v>
      </c>
      <c r="F1787" t="s">
        <v>1556</v>
      </c>
      <c r="G1787" s="2"/>
      <c r="I1787" s="2"/>
      <c r="J1787" t="str">
        <f>VLOOKUP(A1787,UFMT_FORMAT!$A:$C,3,FALSE)</f>
        <v>NBC Network Format message 0420 Response OUT</v>
      </c>
      <c r="K1787" s="2" t="s">
        <v>7</v>
      </c>
      <c r="L1787" t="str">
        <f t="shared" si="54"/>
        <v>Insert into UFMT_FIELD (FORMAT_ID, FIELD_NO, F_MAC, F_KEY, F_MANDATORY, DESCRIPTION) Values ('632', '90', '1', '0', '1', 'Original data elements');</v>
      </c>
      <c r="M1787" t="str">
        <f t="shared" si="55"/>
        <v>Update UFMT_FIELD SET F_MAC = '1', F_KEY = '0', F_MANDATORY = '1', DESCRIPTION = 'Original data elements' where FORMAT_ID = '632' AND FIELD_NO = '90';</v>
      </c>
    </row>
    <row r="1788" spans="1:13" x14ac:dyDescent="0.35">
      <c r="A1788" t="s">
        <v>1475</v>
      </c>
      <c r="B1788" t="s">
        <v>247</v>
      </c>
      <c r="C1788" t="s">
        <v>12</v>
      </c>
      <c r="D1788" t="s">
        <v>13</v>
      </c>
      <c r="E1788" t="s">
        <v>13</v>
      </c>
      <c r="F1788" t="s">
        <v>1615</v>
      </c>
      <c r="G1788" s="2"/>
      <c r="I1788" s="2"/>
      <c r="J1788" t="str">
        <f>VLOOKUP(A1788,UFMT_FORMAT!$A:$C,3,FALSE)</f>
        <v>NBC Network Format message 0420 Response OUT</v>
      </c>
      <c r="K1788" s="2" t="s">
        <v>7</v>
      </c>
      <c r="L1788" t="str">
        <f t="shared" si="54"/>
        <v>Insert into UFMT_FIELD (FORMAT_ID, FIELD_NO, F_MAC, F_KEY, F_MANDATORY, DESCRIPTION) Values ('632', '95', '1', '0', '0', 'Replacement Amount');</v>
      </c>
      <c r="M1788" t="str">
        <f t="shared" si="55"/>
        <v>Update UFMT_FIELD SET F_MAC = '1', F_KEY = '0', F_MANDATORY = '0', DESCRIPTION = 'Replacement Amount' where FORMAT_ID = '632' AND FIELD_NO = '95';</v>
      </c>
    </row>
    <row r="1789" spans="1:13" x14ac:dyDescent="0.35">
      <c r="A1789" t="s">
        <v>1475</v>
      </c>
      <c r="B1789" t="s">
        <v>774</v>
      </c>
      <c r="C1789" t="s">
        <v>13</v>
      </c>
      <c r="D1789" t="s">
        <v>13</v>
      </c>
      <c r="E1789" t="s">
        <v>13</v>
      </c>
      <c r="F1789" t="s">
        <v>1611</v>
      </c>
      <c r="G1789" s="2"/>
      <c r="I1789" s="2"/>
      <c r="J1789" t="str">
        <f>VLOOKUP(A1789,UFMT_FORMAT!$A:$C,3,FALSE)</f>
        <v>NBC Network Format message 0420 Response OUT</v>
      </c>
      <c r="K1789" s="2" t="s">
        <v>7</v>
      </c>
      <c r="L1789" t="str">
        <f t="shared" si="54"/>
        <v>Insert into UFMT_FIELD (FORMAT_ID, FIELD_NO, F_MAC, F_KEY, F_MANDATORY, DESCRIPTION) Values ('632', '100', '0', '0', '0', 'Receiving Institution ID Code');</v>
      </c>
      <c r="M1789" t="str">
        <f t="shared" si="55"/>
        <v>Update UFMT_FIELD SET F_MAC = '0', F_KEY = '0', F_MANDATORY = '0', DESCRIPTION = 'Receiving Institution ID Code' where FORMAT_ID = '632' AND FIELD_NO = '100';</v>
      </c>
    </row>
    <row r="1790" spans="1:13" x14ac:dyDescent="0.35">
      <c r="A1790" t="s">
        <v>1475</v>
      </c>
      <c r="B1790" t="s">
        <v>270</v>
      </c>
      <c r="C1790" t="s">
        <v>12</v>
      </c>
      <c r="D1790" t="s">
        <v>13</v>
      </c>
      <c r="E1790" t="s">
        <v>13</v>
      </c>
      <c r="F1790" t="s">
        <v>1612</v>
      </c>
      <c r="G1790" s="2"/>
      <c r="I1790" s="2"/>
      <c r="J1790" t="str">
        <f>VLOOKUP(A1790,UFMT_FORMAT!$A:$C,3,FALSE)</f>
        <v>NBC Network Format message 0420 Response OUT</v>
      </c>
      <c r="K1790" s="2" t="s">
        <v>7</v>
      </c>
      <c r="L1790" t="str">
        <f t="shared" si="54"/>
        <v>Insert into UFMT_FIELD (FORMAT_ID, FIELD_NO, F_MAC, F_KEY, F_MANDATORY, DESCRIPTION) Values ('632', '102', '1', '0', '0', 'From Account Identifier');</v>
      </c>
      <c r="M1790" t="str">
        <f t="shared" si="55"/>
        <v>Update UFMT_FIELD SET F_MAC = '1', F_KEY = '0', F_MANDATORY = '0', DESCRIPTION = 'From Account Identifier' where FORMAT_ID = '632' AND FIELD_NO = '102';</v>
      </c>
    </row>
    <row r="1791" spans="1:13" x14ac:dyDescent="0.35">
      <c r="A1791" t="s">
        <v>1475</v>
      </c>
      <c r="B1791" t="s">
        <v>778</v>
      </c>
      <c r="C1791" t="s">
        <v>12</v>
      </c>
      <c r="D1791" t="s">
        <v>13</v>
      </c>
      <c r="E1791" t="s">
        <v>13</v>
      </c>
      <c r="F1791" t="s">
        <v>1613</v>
      </c>
      <c r="G1791" s="2"/>
      <c r="I1791" s="2"/>
      <c r="J1791" t="str">
        <f>VLOOKUP(A1791,UFMT_FORMAT!$A:$C,3,FALSE)</f>
        <v>NBC Network Format message 0420 Response OUT</v>
      </c>
      <c r="K1791" s="2" t="s">
        <v>7</v>
      </c>
      <c r="L1791" t="str">
        <f t="shared" si="54"/>
        <v>Insert into UFMT_FIELD (FORMAT_ID, FIELD_NO, F_MAC, F_KEY, F_MANDATORY, DESCRIPTION) Values ('632', '103', '1', '0', '0', 'To Account Identification');</v>
      </c>
      <c r="M1791" t="str">
        <f t="shared" si="55"/>
        <v>Update UFMT_FIELD SET F_MAC = '1', F_KEY = '0', F_MANDATORY = '0', DESCRIPTION = 'To Account Identification' where FORMAT_ID = '632' AND FIELD_NO = '103';</v>
      </c>
    </row>
    <row r="1792" spans="1:13" x14ac:dyDescent="0.35">
      <c r="A1792" t="s">
        <v>1475</v>
      </c>
      <c r="B1792" t="s">
        <v>83</v>
      </c>
      <c r="C1792" t="s">
        <v>13</v>
      </c>
      <c r="D1792" t="s">
        <v>13</v>
      </c>
      <c r="E1792" t="s">
        <v>13</v>
      </c>
      <c r="F1792" t="s">
        <v>1520</v>
      </c>
      <c r="G1792" s="2"/>
      <c r="I1792" s="2"/>
      <c r="J1792" t="str">
        <f>VLOOKUP(A1792,UFMT_FORMAT!$A:$C,3,FALSE)</f>
        <v>NBC Network Format message 0420 Response OUT</v>
      </c>
      <c r="K1792" s="2" t="s">
        <v>7</v>
      </c>
      <c r="L1792" t="str">
        <f t="shared" si="54"/>
        <v>Insert into UFMT_FIELD (FORMAT_ID, FIELD_NO, F_MAC, F_KEY, F_MANDATORY, DESCRIPTION) Values ('632', '121', '0', '0', '0', 'NBC Fee');</v>
      </c>
      <c r="M1792" t="str">
        <f t="shared" si="55"/>
        <v>Update UFMT_FIELD SET F_MAC = '0', F_KEY = '0', F_MANDATORY = '0', DESCRIPTION = 'NBC Fee' where FORMAT_ID = '632' AND FIELD_NO = '121';</v>
      </c>
    </row>
    <row r="1793" spans="1:13" x14ac:dyDescent="0.35">
      <c r="A1793" t="s">
        <v>1475</v>
      </c>
      <c r="B1793" t="s">
        <v>807</v>
      </c>
      <c r="C1793" t="s">
        <v>13</v>
      </c>
      <c r="D1793" t="s">
        <v>13</v>
      </c>
      <c r="E1793" t="s">
        <v>13</v>
      </c>
      <c r="F1793" t="s">
        <v>1518</v>
      </c>
      <c r="G1793" s="2"/>
      <c r="I1793" s="2"/>
      <c r="J1793" t="str">
        <f>VLOOKUP(A1793,UFMT_FORMAT!$A:$C,3,FALSE)</f>
        <v>NBC Network Format message 0420 Response OUT</v>
      </c>
      <c r="K1793" s="2" t="s">
        <v>7</v>
      </c>
      <c r="L1793" t="str">
        <f t="shared" si="54"/>
        <v>Insert into UFMT_FIELD (FORMAT_ID, FIELD_NO, F_MAC, F_KEY, F_MANDATORY, DESCRIPTION) Values ('632', '122', '0', '0', '0', 'ACQ Fee');</v>
      </c>
      <c r="M1793" t="str">
        <f t="shared" si="55"/>
        <v>Update UFMT_FIELD SET F_MAC = '0', F_KEY = '0', F_MANDATORY = '0', DESCRIPTION = 'ACQ Fee' where FORMAT_ID = '632' AND FIELD_NO = '122';</v>
      </c>
    </row>
    <row r="1794" spans="1:13" x14ac:dyDescent="0.35">
      <c r="A1794" t="s">
        <v>1475</v>
      </c>
      <c r="B1794" t="s">
        <v>143</v>
      </c>
      <c r="C1794" t="s">
        <v>13</v>
      </c>
      <c r="D1794" t="s">
        <v>13</v>
      </c>
      <c r="E1794" t="s">
        <v>13</v>
      </c>
      <c r="F1794" t="s">
        <v>1519</v>
      </c>
      <c r="G1794" s="2"/>
      <c r="I1794" s="2"/>
      <c r="J1794" t="str">
        <f>VLOOKUP(A1794,UFMT_FORMAT!$A:$C,3,FALSE)</f>
        <v>NBC Network Format message 0420 Response OUT</v>
      </c>
      <c r="K1794" s="2" t="s">
        <v>7</v>
      </c>
      <c r="L1794" t="str">
        <f t="shared" si="54"/>
        <v>Insert into UFMT_FIELD (FORMAT_ID, FIELD_NO, F_MAC, F_KEY, F_MANDATORY, DESCRIPTION) Values ('632', '123', '0', '0', '0', 'ISS Fee');</v>
      </c>
      <c r="M1794" t="str">
        <f t="shared" si="55"/>
        <v>Update UFMT_FIELD SET F_MAC = '0', F_KEY = '0', F_MANDATORY = '0', DESCRIPTION = 'ISS Fee' where FORMAT_ID = '632' AND FIELD_NO = '123';</v>
      </c>
    </row>
    <row r="1795" spans="1:13" x14ac:dyDescent="0.35">
      <c r="A1795" t="s">
        <v>1475</v>
      </c>
      <c r="B1795" t="s">
        <v>810</v>
      </c>
      <c r="C1795" t="s">
        <v>13</v>
      </c>
      <c r="D1795" t="s">
        <v>13</v>
      </c>
      <c r="E1795" t="s">
        <v>13</v>
      </c>
      <c r="F1795" t="s">
        <v>1521</v>
      </c>
      <c r="G1795" s="2"/>
      <c r="I1795" s="2"/>
      <c r="J1795" t="str">
        <f>VLOOKUP(A1795,UFMT_FORMAT!$A:$C,3,FALSE)</f>
        <v>NBC Network Format message 0420 Response OUT</v>
      </c>
      <c r="K1795" s="2" t="s">
        <v>7</v>
      </c>
      <c r="L1795" t="str">
        <f t="shared" si="54"/>
        <v>Insert into UFMT_FIELD (FORMAT_ID, FIELD_NO, F_MAC, F_KEY, F_MANDATORY, DESCRIPTION) Values ('632', '124', '0', '0', '0', 'BNB Fee');</v>
      </c>
      <c r="M1795" t="str">
        <f t="shared" si="55"/>
        <v>Update UFMT_FIELD SET F_MAC = '0', F_KEY = '0', F_MANDATORY = '0', DESCRIPTION = 'BNB Fee' where FORMAT_ID = '632' AND FIELD_NO = '124';</v>
      </c>
    </row>
    <row r="1796" spans="1:13" x14ac:dyDescent="0.35">
      <c r="A1796" t="s">
        <v>1475</v>
      </c>
      <c r="B1796" t="s">
        <v>134</v>
      </c>
      <c r="C1796" t="s">
        <v>13</v>
      </c>
      <c r="D1796" t="s">
        <v>13</v>
      </c>
      <c r="E1796" t="s">
        <v>13</v>
      </c>
      <c r="F1796" t="s">
        <v>1614</v>
      </c>
      <c r="G1796" s="2"/>
      <c r="I1796" s="2"/>
      <c r="J1796" t="str">
        <f>VLOOKUP(A1796,UFMT_FORMAT!$A:$C,3,FALSE)</f>
        <v>NBC Network Format message 0420 Response OUT</v>
      </c>
      <c r="K1796" s="2" t="s">
        <v>7</v>
      </c>
      <c r="L1796" t="str">
        <f t="shared" ref="L1796:L1833" si="56">"Insert into UFMT_FIELD (FORMAT_ID, FIELD_NO, F_MAC, F_KEY, F_MANDATORY, DESCRIPTION) Values ('"&amp;A1796&amp;"', '"&amp;B1796&amp;"', '"&amp;C1796&amp;"', '"&amp;D1796&amp;"', '"&amp;E1796&amp;"', '"&amp;F1796&amp;"');"</f>
        <v>Insert into UFMT_FIELD (FORMAT_ID, FIELD_NO, F_MAC, F_KEY, F_MANDATORY, DESCRIPTION) Values ('632', '128', '0', '0', '0', 'Message Authentication Code');</v>
      </c>
      <c r="M1796" t="str">
        <f t="shared" ref="M1796:M1833" si="57">"Update UFMT_FIELD SET F_MAC = '"&amp;C1796&amp;"', F_KEY = '"&amp;D1796&amp;"', F_MANDATORY = '"&amp;E1796&amp;"', DESCRIPTION = '"&amp;F1796&amp;"' where FORMAT_ID = '"&amp;A1796&amp;"' AND FIELD_NO = '"&amp;B1796&amp;"';"</f>
        <v>Update UFMT_FIELD SET F_MAC = '0', F_KEY = '0', F_MANDATORY = '0', DESCRIPTION = 'Message Authentication Code' where FORMAT_ID = '632' AND FIELD_NO = '128';</v>
      </c>
    </row>
    <row r="1797" spans="1:13" x14ac:dyDescent="0.35">
      <c r="A1797" t="s">
        <v>1477</v>
      </c>
      <c r="B1797" t="s">
        <v>15</v>
      </c>
      <c r="C1797" t="s">
        <v>12</v>
      </c>
      <c r="D1797" t="s">
        <v>13</v>
      </c>
      <c r="E1797" t="s">
        <v>12</v>
      </c>
      <c r="F1797" s="2" t="s">
        <v>1484</v>
      </c>
      <c r="G1797" s="2"/>
      <c r="I1797" s="2"/>
      <c r="J1797" t="str">
        <f>VLOOKUP(A1797,UFMT_FORMAT!$A:$C,3,FALSE)</f>
        <v>NBC Network Format message 0430 Response IN</v>
      </c>
      <c r="K1797" s="2" t="s">
        <v>7</v>
      </c>
      <c r="L1797" t="str">
        <f t="shared" si="56"/>
        <v>Insert into UFMT_FIELD (FORMAT_ID, FIELD_NO, F_MAC, F_KEY, F_MANDATORY, DESCRIPTION) Values ('633', '2', '1', '0', '1', 'PAN');</v>
      </c>
      <c r="M1797" t="str">
        <f t="shared" si="57"/>
        <v>Update UFMT_FIELD SET F_MAC = '1', F_KEY = '0', F_MANDATORY = '1', DESCRIPTION = 'PAN' where FORMAT_ID = '633' AND FIELD_NO = '2';</v>
      </c>
    </row>
    <row r="1798" spans="1:13" x14ac:dyDescent="0.35">
      <c r="A1798" t="s">
        <v>1477</v>
      </c>
      <c r="B1798" t="s">
        <v>17</v>
      </c>
      <c r="C1798" t="s">
        <v>12</v>
      </c>
      <c r="D1798" t="s">
        <v>13</v>
      </c>
      <c r="E1798" t="s">
        <v>12</v>
      </c>
      <c r="F1798" s="2" t="s">
        <v>1485</v>
      </c>
      <c r="G1798" s="2"/>
      <c r="I1798" s="2"/>
      <c r="J1798" t="str">
        <f>VLOOKUP(A1798,UFMT_FORMAT!$A:$C,3,FALSE)</f>
        <v>NBC Network Format message 0430 Response IN</v>
      </c>
      <c r="K1798" s="2" t="s">
        <v>7</v>
      </c>
      <c r="L1798" t="str">
        <f t="shared" si="56"/>
        <v>Insert into UFMT_FIELD (FORMAT_ID, FIELD_NO, F_MAC, F_KEY, F_MANDATORY, DESCRIPTION) Values ('633', '3', '1', '0', '1', 'Processing Code');</v>
      </c>
      <c r="M1798" t="str">
        <f t="shared" si="57"/>
        <v>Update UFMT_FIELD SET F_MAC = '1', F_KEY = '0', F_MANDATORY = '1', DESCRIPTION = 'Processing Code' where FORMAT_ID = '633' AND FIELD_NO = '3';</v>
      </c>
    </row>
    <row r="1799" spans="1:13" x14ac:dyDescent="0.35">
      <c r="A1799" t="s">
        <v>1477</v>
      </c>
      <c r="B1799" t="s">
        <v>20</v>
      </c>
      <c r="C1799" t="s">
        <v>12</v>
      </c>
      <c r="D1799" t="s">
        <v>13</v>
      </c>
      <c r="E1799" t="s">
        <v>12</v>
      </c>
      <c r="F1799" s="2" t="s">
        <v>1569</v>
      </c>
      <c r="G1799" s="2"/>
      <c r="I1799" s="2"/>
      <c r="J1799" t="str">
        <f>VLOOKUP(A1799,UFMT_FORMAT!$A:$C,3,FALSE)</f>
        <v>NBC Network Format message 0430 Response IN</v>
      </c>
      <c r="K1799" s="2" t="s">
        <v>7</v>
      </c>
      <c r="L1799" t="str">
        <f t="shared" si="56"/>
        <v>Insert into UFMT_FIELD (FORMAT_ID, FIELD_NO, F_MAC, F_KEY, F_MANDATORY, DESCRIPTION) Values ('633', '4', '1', '0', '1', 'Amount, Transaction');</v>
      </c>
      <c r="M1799" t="str">
        <f t="shared" si="57"/>
        <v>Update UFMT_FIELD SET F_MAC = '1', F_KEY = '0', F_MANDATORY = '1', DESCRIPTION = 'Amount, Transaction' where FORMAT_ID = '633' AND FIELD_NO = '4';</v>
      </c>
    </row>
    <row r="1800" spans="1:13" x14ac:dyDescent="0.35">
      <c r="A1800" t="s">
        <v>1477</v>
      </c>
      <c r="B1800" t="s">
        <v>23</v>
      </c>
      <c r="C1800" t="s">
        <v>13</v>
      </c>
      <c r="D1800" t="s">
        <v>13</v>
      </c>
      <c r="E1800" t="s">
        <v>13</v>
      </c>
      <c r="F1800" s="2" t="s">
        <v>1591</v>
      </c>
      <c r="G1800" s="2"/>
      <c r="I1800" s="2"/>
      <c r="J1800" t="str">
        <f>VLOOKUP(A1800,UFMT_FORMAT!$A:$C,3,FALSE)</f>
        <v>NBC Network Format message 0430 Response IN</v>
      </c>
      <c r="K1800" s="2" t="s">
        <v>7</v>
      </c>
      <c r="L1800" t="str">
        <f t="shared" si="56"/>
        <v>Insert into UFMT_FIELD (FORMAT_ID, FIELD_NO, F_MAC, F_KEY, F_MANDATORY, DESCRIPTION) Values ('633', '5', '0', '0', '0', 'Amount, Settlement');</v>
      </c>
      <c r="M1800" t="str">
        <f t="shared" si="57"/>
        <v>Update UFMT_FIELD SET F_MAC = '0', F_KEY = '0', F_MANDATORY = '0', DESCRIPTION = 'Amount, Settlement' where FORMAT_ID = '633' AND FIELD_NO = '5';</v>
      </c>
    </row>
    <row r="1801" spans="1:13" x14ac:dyDescent="0.35">
      <c r="A1801" t="s">
        <v>1477</v>
      </c>
      <c r="B1801" t="s">
        <v>26</v>
      </c>
      <c r="C1801" t="s">
        <v>13</v>
      </c>
      <c r="D1801" t="s">
        <v>13</v>
      </c>
      <c r="E1801" t="s">
        <v>13</v>
      </c>
      <c r="F1801" s="2" t="s">
        <v>1592</v>
      </c>
      <c r="G1801" s="2"/>
      <c r="I1801" s="2"/>
      <c r="J1801" t="str">
        <f>VLOOKUP(A1801,UFMT_FORMAT!$A:$C,3,FALSE)</f>
        <v>NBC Network Format message 0430 Response IN</v>
      </c>
      <c r="K1801" s="2" t="s">
        <v>7</v>
      </c>
      <c r="L1801" t="str">
        <f t="shared" si="56"/>
        <v>Insert into UFMT_FIELD (FORMAT_ID, FIELD_NO, F_MAC, F_KEY, F_MANDATORY, DESCRIPTION) Values ('633', '6', '0', '0', '0', 'Amount, Cardholder billing');</v>
      </c>
      <c r="M1801" t="str">
        <f t="shared" si="57"/>
        <v>Update UFMT_FIELD SET F_MAC = '0', F_KEY = '0', F_MANDATORY = '0', DESCRIPTION = 'Amount, Cardholder billing' where FORMAT_ID = '633' AND FIELD_NO = '6';</v>
      </c>
    </row>
    <row r="1802" spans="1:13" x14ac:dyDescent="0.35">
      <c r="A1802" t="s">
        <v>1477</v>
      </c>
      <c r="B1802" t="s">
        <v>29</v>
      </c>
      <c r="C1802" t="s">
        <v>12</v>
      </c>
      <c r="D1802" t="s">
        <v>12</v>
      </c>
      <c r="E1802" t="s">
        <v>12</v>
      </c>
      <c r="F1802" s="2" t="s">
        <v>1584</v>
      </c>
      <c r="G1802" s="2"/>
      <c r="I1802" s="2"/>
      <c r="J1802" t="str">
        <f>VLOOKUP(A1802,UFMT_FORMAT!$A:$C,3,FALSE)</f>
        <v>NBC Network Format message 0430 Response IN</v>
      </c>
      <c r="K1802" s="2" t="s">
        <v>7</v>
      </c>
      <c r="L1802" t="str">
        <f t="shared" si="56"/>
        <v>Insert into UFMT_FIELD (FORMAT_ID, FIELD_NO, F_MAC, F_KEY, F_MANDATORY, DESCRIPTION) Values ('633', '7', '1', '1', '1', 'Transmission Date and Time');</v>
      </c>
      <c r="M1802" t="str">
        <f t="shared" si="57"/>
        <v>Update UFMT_FIELD SET F_MAC = '1', F_KEY = '1', F_MANDATORY = '1', DESCRIPTION = 'Transmission Date and Time' where FORMAT_ID = '633' AND FIELD_NO = '7';</v>
      </c>
    </row>
    <row r="1803" spans="1:13" x14ac:dyDescent="0.35">
      <c r="A1803" t="s">
        <v>1477</v>
      </c>
      <c r="B1803" t="s">
        <v>32</v>
      </c>
      <c r="C1803" t="s">
        <v>13</v>
      </c>
      <c r="D1803" t="s">
        <v>13</v>
      </c>
      <c r="E1803" t="s">
        <v>13</v>
      </c>
      <c r="F1803" s="2" t="s">
        <v>1593</v>
      </c>
      <c r="G1803" s="2"/>
      <c r="I1803" s="2"/>
      <c r="J1803" t="str">
        <f>VLOOKUP(A1803,UFMT_FORMAT!$A:$C,3,FALSE)</f>
        <v>NBC Network Format message 0430 Response IN</v>
      </c>
      <c r="K1803" s="2" t="s">
        <v>7</v>
      </c>
      <c r="L1803" t="str">
        <f t="shared" si="56"/>
        <v>Insert into UFMT_FIELD (FORMAT_ID, FIELD_NO, F_MAC, F_KEY, F_MANDATORY, DESCRIPTION) Values ('633', '8', '0', '0', '0', 'Card holder billing fee');</v>
      </c>
      <c r="M1803" t="str">
        <f t="shared" si="57"/>
        <v>Update UFMT_FIELD SET F_MAC = '0', F_KEY = '0', F_MANDATORY = '0', DESCRIPTION = 'Card holder billing fee' where FORMAT_ID = '633' AND FIELD_NO = '8';</v>
      </c>
    </row>
    <row r="1804" spans="1:13" x14ac:dyDescent="0.35">
      <c r="A1804" t="s">
        <v>1477</v>
      </c>
      <c r="B1804" t="s">
        <v>35</v>
      </c>
      <c r="C1804" t="s">
        <v>13</v>
      </c>
      <c r="D1804" t="s">
        <v>13</v>
      </c>
      <c r="E1804" t="s">
        <v>13</v>
      </c>
      <c r="F1804" s="2" t="s">
        <v>1594</v>
      </c>
      <c r="G1804" s="2"/>
      <c r="I1804" s="2"/>
      <c r="J1804" t="str">
        <f>VLOOKUP(A1804,UFMT_FORMAT!$A:$C,3,FALSE)</f>
        <v>NBC Network Format message 0430 Response IN</v>
      </c>
      <c r="K1804" s="2" t="s">
        <v>7</v>
      </c>
      <c r="L1804" t="str">
        <f t="shared" si="56"/>
        <v>Insert into UFMT_FIELD (FORMAT_ID, FIELD_NO, F_MAC, F_KEY, F_MANDATORY, DESCRIPTION) Values ('633', '9', '0', '0', '0', 'Settlement conversion rate');</v>
      </c>
      <c r="M1804" t="str">
        <f t="shared" si="57"/>
        <v>Update UFMT_FIELD SET F_MAC = '0', F_KEY = '0', F_MANDATORY = '0', DESCRIPTION = 'Settlement conversion rate' where FORMAT_ID = '633' AND FIELD_NO = '9';</v>
      </c>
    </row>
    <row r="1805" spans="1:13" x14ac:dyDescent="0.35">
      <c r="A1805" t="s">
        <v>1477</v>
      </c>
      <c r="B1805" t="s">
        <v>37</v>
      </c>
      <c r="C1805" t="s">
        <v>13</v>
      </c>
      <c r="D1805" t="s">
        <v>13</v>
      </c>
      <c r="E1805" t="s">
        <v>13</v>
      </c>
      <c r="F1805" s="2" t="s">
        <v>1595</v>
      </c>
      <c r="G1805" s="2"/>
      <c r="I1805" s="2"/>
      <c r="J1805" t="str">
        <f>VLOOKUP(A1805,UFMT_FORMAT!$A:$C,3,FALSE)</f>
        <v>NBC Network Format message 0430 Response IN</v>
      </c>
      <c r="K1805" s="2" t="s">
        <v>7</v>
      </c>
      <c r="L1805" t="str">
        <f t="shared" si="56"/>
        <v>Insert into UFMT_FIELD (FORMAT_ID, FIELD_NO, F_MAC, F_KEY, F_MANDATORY, DESCRIPTION) Values ('633', '10', '0', '0', '0', 'Cardholder conversion rate');</v>
      </c>
      <c r="M1805" t="str">
        <f t="shared" si="57"/>
        <v>Update UFMT_FIELD SET F_MAC = '0', F_KEY = '0', F_MANDATORY = '0', DESCRIPTION = 'Cardholder conversion rate' where FORMAT_ID = '633' AND FIELD_NO = '10';</v>
      </c>
    </row>
    <row r="1806" spans="1:13" x14ac:dyDescent="0.35">
      <c r="A1806" t="s">
        <v>1477</v>
      </c>
      <c r="B1806" t="s">
        <v>40</v>
      </c>
      <c r="C1806" t="s">
        <v>12</v>
      </c>
      <c r="D1806" t="s">
        <v>12</v>
      </c>
      <c r="E1806" t="s">
        <v>12</v>
      </c>
      <c r="F1806" s="2" t="s">
        <v>1489</v>
      </c>
      <c r="G1806" s="2"/>
      <c r="I1806" s="2"/>
      <c r="J1806" t="str">
        <f>VLOOKUP(A1806,UFMT_FORMAT!$A:$C,3,FALSE)</f>
        <v>NBC Network Format message 0430 Response IN</v>
      </c>
      <c r="K1806" s="2" t="s">
        <v>7</v>
      </c>
      <c r="L1806" t="str">
        <f t="shared" si="56"/>
        <v>Insert into UFMT_FIELD (FORMAT_ID, FIELD_NO, F_MAC, F_KEY, F_MANDATORY, DESCRIPTION) Values ('633', '11', '1', '1', '1', 'System Trace Audit Number');</v>
      </c>
      <c r="M1806" t="str">
        <f t="shared" si="57"/>
        <v>Update UFMT_FIELD SET F_MAC = '1', F_KEY = '1', F_MANDATORY = '1', DESCRIPTION = 'System Trace Audit Number' where FORMAT_ID = '633' AND FIELD_NO = '11';</v>
      </c>
    </row>
    <row r="1807" spans="1:13" x14ac:dyDescent="0.35">
      <c r="A1807" t="s">
        <v>1477</v>
      </c>
      <c r="B1807" t="s">
        <v>42</v>
      </c>
      <c r="C1807" t="s">
        <v>13</v>
      </c>
      <c r="D1807" t="s">
        <v>13</v>
      </c>
      <c r="E1807" t="s">
        <v>12</v>
      </c>
      <c r="F1807" s="2" t="s">
        <v>1586</v>
      </c>
      <c r="G1807" s="2"/>
      <c r="I1807" s="2"/>
      <c r="J1807" t="str">
        <f>VLOOKUP(A1807,UFMT_FORMAT!$A:$C,3,FALSE)</f>
        <v>NBC Network Format message 0430 Response IN</v>
      </c>
      <c r="K1807" s="2" t="s">
        <v>7</v>
      </c>
      <c r="L1807" t="str">
        <f t="shared" si="56"/>
        <v>Insert into UFMT_FIELD (FORMAT_ID, FIELD_NO, F_MAC, F_KEY, F_MANDATORY, DESCRIPTION) Values ('633', '12', '0', '0', '1', 'Time, local transaction');</v>
      </c>
      <c r="M1807" t="str">
        <f t="shared" si="57"/>
        <v>Update UFMT_FIELD SET F_MAC = '0', F_KEY = '0', F_MANDATORY = '1', DESCRIPTION = 'Time, local transaction' where FORMAT_ID = '633' AND FIELD_NO = '12';</v>
      </c>
    </row>
    <row r="1808" spans="1:13" x14ac:dyDescent="0.35">
      <c r="A1808" t="s">
        <v>1477</v>
      </c>
      <c r="B1808" t="s">
        <v>44</v>
      </c>
      <c r="C1808" t="s">
        <v>13</v>
      </c>
      <c r="D1808" t="s">
        <v>13</v>
      </c>
      <c r="E1808" t="s">
        <v>12</v>
      </c>
      <c r="F1808" s="2" t="s">
        <v>1596</v>
      </c>
      <c r="G1808" s="2"/>
      <c r="I1808" s="2"/>
      <c r="J1808" t="str">
        <f>VLOOKUP(A1808,UFMT_FORMAT!$A:$C,3,FALSE)</f>
        <v>NBC Network Format message 0430 Response IN</v>
      </c>
      <c r="K1808" s="2" t="s">
        <v>7</v>
      </c>
      <c r="L1808" t="str">
        <f t="shared" si="56"/>
        <v>Insert into UFMT_FIELD (FORMAT_ID, FIELD_NO, F_MAC, F_KEY, F_MANDATORY, DESCRIPTION) Values ('633', '13', '0', '0', '1', 'Date, local transaction');</v>
      </c>
      <c r="M1808" t="str">
        <f t="shared" si="57"/>
        <v>Update UFMT_FIELD SET F_MAC = '0', F_KEY = '0', F_MANDATORY = '1', DESCRIPTION = 'Date, local transaction' where FORMAT_ID = '633' AND FIELD_NO = '13';</v>
      </c>
    </row>
    <row r="1809" spans="1:13" x14ac:dyDescent="0.35">
      <c r="A1809" t="s">
        <v>1477</v>
      </c>
      <c r="B1809" t="s">
        <v>50</v>
      </c>
      <c r="C1809" t="s">
        <v>13</v>
      </c>
      <c r="D1809" t="s">
        <v>13</v>
      </c>
      <c r="E1809" t="s">
        <v>12</v>
      </c>
      <c r="F1809" s="2" t="s">
        <v>1597</v>
      </c>
      <c r="G1809" s="2"/>
      <c r="I1809" s="2"/>
      <c r="J1809" t="str">
        <f>VLOOKUP(A1809,UFMT_FORMAT!$A:$C,3,FALSE)</f>
        <v>NBC Network Format message 0430 Response IN</v>
      </c>
      <c r="K1809" s="2" t="s">
        <v>7</v>
      </c>
      <c r="L1809" t="str">
        <f t="shared" si="56"/>
        <v>Insert into UFMT_FIELD (FORMAT_ID, FIELD_NO, F_MAC, F_KEY, F_MANDATORY, DESCRIPTION) Values ('633', '15', '0', '0', '1', 'Date, settlement');</v>
      </c>
      <c r="M1809" t="str">
        <f t="shared" si="57"/>
        <v>Update UFMT_FIELD SET F_MAC = '0', F_KEY = '0', F_MANDATORY = '1', DESCRIPTION = 'Date, settlement' where FORMAT_ID = '633' AND FIELD_NO = '15';</v>
      </c>
    </row>
    <row r="1810" spans="1:13" x14ac:dyDescent="0.35">
      <c r="A1810" t="s">
        <v>1477</v>
      </c>
      <c r="B1810" t="s">
        <v>59</v>
      </c>
      <c r="C1810" t="s">
        <v>13</v>
      </c>
      <c r="D1810" t="s">
        <v>13</v>
      </c>
      <c r="E1810" t="s">
        <v>13</v>
      </c>
      <c r="F1810" s="2" t="s">
        <v>1573</v>
      </c>
      <c r="G1810" s="2"/>
      <c r="I1810" s="2"/>
      <c r="J1810" t="str">
        <f>VLOOKUP(A1810,UFMT_FORMAT!$A:$C,3,FALSE)</f>
        <v>NBC Network Format message 0430 Response IN</v>
      </c>
      <c r="K1810" s="2" t="s">
        <v>7</v>
      </c>
      <c r="L1810" t="str">
        <f t="shared" si="56"/>
        <v>Insert into UFMT_FIELD (FORMAT_ID, FIELD_NO, F_MAC, F_KEY, F_MANDATORY, DESCRIPTION) Values ('633', '18', '0', '0', '0', 'Merchant type');</v>
      </c>
      <c r="M1810" t="str">
        <f t="shared" si="57"/>
        <v>Update UFMT_FIELD SET F_MAC = '0', F_KEY = '0', F_MANDATORY = '0', DESCRIPTION = 'Merchant type' where FORMAT_ID = '633' AND FIELD_NO = '18';</v>
      </c>
    </row>
    <row r="1811" spans="1:13" x14ac:dyDescent="0.35">
      <c r="A1811" t="s">
        <v>1477</v>
      </c>
      <c r="B1811" t="s">
        <v>88</v>
      </c>
      <c r="C1811" t="s">
        <v>13</v>
      </c>
      <c r="D1811" t="s">
        <v>13</v>
      </c>
      <c r="E1811" t="s">
        <v>13</v>
      </c>
      <c r="F1811" s="2" t="s">
        <v>1600</v>
      </c>
      <c r="G1811" s="2"/>
      <c r="I1811" s="2"/>
      <c r="J1811" t="str">
        <f>VLOOKUP(A1811,UFMT_FORMAT!$A:$C,3,FALSE)</f>
        <v>NBC Network Format message 0430 Response IN</v>
      </c>
      <c r="K1811" s="2" t="s">
        <v>7</v>
      </c>
      <c r="L1811" t="str">
        <f t="shared" si="56"/>
        <v>Insert into UFMT_FIELD (FORMAT_ID, FIELD_NO, F_MAC, F_KEY, F_MANDATORY, DESCRIPTION) Values ('633', '28', '0', '0', '0', 'Amount, transaction fee');</v>
      </c>
      <c r="M1811" t="str">
        <f t="shared" si="57"/>
        <v>Update UFMT_FIELD SET F_MAC = '0', F_KEY = '0', F_MANDATORY = '0', DESCRIPTION = 'Amount, transaction fee' where FORMAT_ID = '633' AND FIELD_NO = '28';</v>
      </c>
    </row>
    <row r="1812" spans="1:13" x14ac:dyDescent="0.35">
      <c r="A1812" t="s">
        <v>1477</v>
      </c>
      <c r="B1812" t="s">
        <v>90</v>
      </c>
      <c r="C1812" t="s">
        <v>13</v>
      </c>
      <c r="D1812" t="s">
        <v>13</v>
      </c>
      <c r="E1812" t="s">
        <v>13</v>
      </c>
      <c r="F1812" s="2" t="s">
        <v>1601</v>
      </c>
      <c r="G1812" s="2"/>
      <c r="I1812" s="2"/>
      <c r="J1812" t="str">
        <f>VLOOKUP(A1812,UFMT_FORMAT!$A:$C,3,FALSE)</f>
        <v>NBC Network Format message 0430 Response IN</v>
      </c>
      <c r="K1812" s="2" t="s">
        <v>7</v>
      </c>
      <c r="L1812" t="str">
        <f t="shared" si="56"/>
        <v>Insert into UFMT_FIELD (FORMAT_ID, FIELD_NO, F_MAC, F_KEY, F_MANDATORY, DESCRIPTION) Values ('633', '29', '0', '0', '0', 'Amount, settlement fee');</v>
      </c>
      <c r="M1812" t="str">
        <f t="shared" si="57"/>
        <v>Update UFMT_FIELD SET F_MAC = '0', F_KEY = '0', F_MANDATORY = '0', DESCRIPTION = 'Amount, settlement fee' where FORMAT_ID = '633' AND FIELD_NO = '29';</v>
      </c>
    </row>
    <row r="1813" spans="1:13" x14ac:dyDescent="0.35">
      <c r="A1813" t="s">
        <v>1477</v>
      </c>
      <c r="B1813" t="s">
        <v>98</v>
      </c>
      <c r="C1813" t="s">
        <v>12</v>
      </c>
      <c r="D1813" t="s">
        <v>13</v>
      </c>
      <c r="E1813" t="s">
        <v>12</v>
      </c>
      <c r="F1813" s="2" t="s">
        <v>1492</v>
      </c>
      <c r="G1813" s="2"/>
      <c r="I1813" s="2"/>
      <c r="J1813" t="str">
        <f>VLOOKUP(A1813,UFMT_FORMAT!$A:$C,3,FALSE)</f>
        <v>NBC Network Format message 0430 Response IN</v>
      </c>
      <c r="K1813" s="2" t="s">
        <v>7</v>
      </c>
      <c r="L1813" t="str">
        <f t="shared" si="56"/>
        <v>Insert into UFMT_FIELD (FORMAT_ID, FIELD_NO, F_MAC, F_KEY, F_MANDATORY, DESCRIPTION) Values ('633', '32', '1', '0', '1', 'Acquirer institution ID');</v>
      </c>
      <c r="M1813" t="str">
        <f t="shared" si="57"/>
        <v>Update UFMT_FIELD SET F_MAC = '1', F_KEY = '0', F_MANDATORY = '1', DESCRIPTION = 'Acquirer institution ID' where FORMAT_ID = '633' AND FIELD_NO = '32';</v>
      </c>
    </row>
    <row r="1814" spans="1:13" x14ac:dyDescent="0.35">
      <c r="A1814" t="s">
        <v>1477</v>
      </c>
      <c r="B1814" t="s">
        <v>99</v>
      </c>
      <c r="C1814" t="s">
        <v>13</v>
      </c>
      <c r="D1814" t="s">
        <v>13</v>
      </c>
      <c r="E1814" t="s">
        <v>13</v>
      </c>
      <c r="F1814" s="2" t="s">
        <v>1576</v>
      </c>
      <c r="G1814" s="2"/>
      <c r="I1814" s="2"/>
      <c r="J1814" t="str">
        <f>VLOOKUP(A1814,UFMT_FORMAT!$A:$C,3,FALSE)</f>
        <v>NBC Network Format message 0430 Response IN</v>
      </c>
      <c r="K1814" s="2" t="s">
        <v>7</v>
      </c>
      <c r="L1814" t="str">
        <f t="shared" si="56"/>
        <v>Insert into UFMT_FIELD (FORMAT_ID, FIELD_NO, F_MAC, F_KEY, F_MANDATORY, DESCRIPTION) Values ('633', '37', '0', '0', '0', 'Retrieval reference number');</v>
      </c>
      <c r="M1814" t="str">
        <f t="shared" si="57"/>
        <v>Update UFMT_FIELD SET F_MAC = '0', F_KEY = '0', F_MANDATORY = '0', DESCRIPTION = 'Retrieval reference number' where FORMAT_ID = '633' AND FIELD_NO = '37';</v>
      </c>
    </row>
    <row r="1815" spans="1:13" x14ac:dyDescent="0.35">
      <c r="A1815" t="s">
        <v>1477</v>
      </c>
      <c r="B1815" t="s">
        <v>113</v>
      </c>
      <c r="C1815" t="s">
        <v>12</v>
      </c>
      <c r="D1815" t="s">
        <v>13</v>
      </c>
      <c r="E1815" t="s">
        <v>13</v>
      </c>
      <c r="F1815" s="2" t="s">
        <v>1496</v>
      </c>
      <c r="G1815" s="2"/>
      <c r="I1815" s="2"/>
      <c r="J1815" t="str">
        <f>VLOOKUP(A1815,UFMT_FORMAT!$A:$C,3,FALSE)</f>
        <v>NBC Network Format message 0430 Response IN</v>
      </c>
      <c r="K1815" s="2" t="s">
        <v>7</v>
      </c>
      <c r="L1815" t="str">
        <f t="shared" si="56"/>
        <v>Insert into UFMT_FIELD (FORMAT_ID, FIELD_NO, F_MAC, F_KEY, F_MANDATORY, DESCRIPTION) Values ('633', '38', '1', '0', '0', 'Authorization Identification Response');</v>
      </c>
      <c r="M1815" t="str">
        <f t="shared" si="57"/>
        <v>Update UFMT_FIELD SET F_MAC = '1', F_KEY = '0', F_MANDATORY = '0', DESCRIPTION = 'Authorization Identification Response' where FORMAT_ID = '633' AND FIELD_NO = '38';</v>
      </c>
    </row>
    <row r="1816" spans="1:13" x14ac:dyDescent="0.35">
      <c r="A1816" t="s">
        <v>1477</v>
      </c>
      <c r="B1816" t="s">
        <v>102</v>
      </c>
      <c r="C1816" t="s">
        <v>12</v>
      </c>
      <c r="D1816" t="s">
        <v>13</v>
      </c>
      <c r="E1816" t="s">
        <v>12</v>
      </c>
      <c r="F1816" s="2" t="s">
        <v>1554</v>
      </c>
      <c r="G1816" s="2"/>
      <c r="I1816" s="2"/>
      <c r="J1816" t="str">
        <f>VLOOKUP(A1816,UFMT_FORMAT!$A:$C,3,FALSE)</f>
        <v>NBC Network Format message 0430 Response IN</v>
      </c>
      <c r="K1816" s="2" t="s">
        <v>7</v>
      </c>
      <c r="L1816" t="str">
        <f t="shared" si="56"/>
        <v>Insert into UFMT_FIELD (FORMAT_ID, FIELD_NO, F_MAC, F_KEY, F_MANDATORY, DESCRIPTION) Values ('633', '39', '1', '0', '1', 'Response Code');</v>
      </c>
      <c r="M1816" t="str">
        <f t="shared" si="57"/>
        <v>Update UFMT_FIELD SET F_MAC = '1', F_KEY = '0', F_MANDATORY = '1', DESCRIPTION = 'Response Code' where FORMAT_ID = '633' AND FIELD_NO = '39';</v>
      </c>
    </row>
    <row r="1817" spans="1:13" x14ac:dyDescent="0.35">
      <c r="A1817" t="s">
        <v>1477</v>
      </c>
      <c r="B1817" t="s">
        <v>119</v>
      </c>
      <c r="C1817" t="s">
        <v>12</v>
      </c>
      <c r="D1817" t="s">
        <v>13</v>
      </c>
      <c r="E1817" t="s">
        <v>12</v>
      </c>
      <c r="F1817" s="2" t="s">
        <v>1602</v>
      </c>
      <c r="G1817" s="2"/>
      <c r="I1817" s="2"/>
      <c r="J1817" t="str">
        <f>VLOOKUP(A1817,UFMT_FORMAT!$A:$C,3,FALSE)</f>
        <v>NBC Network Format message 0430 Response IN</v>
      </c>
      <c r="K1817" s="2" t="s">
        <v>7</v>
      </c>
      <c r="L1817" t="str">
        <f t="shared" si="56"/>
        <v>Insert into UFMT_FIELD (FORMAT_ID, FIELD_NO, F_MAC, F_KEY, F_MANDATORY, DESCRIPTION) Values ('633', '41', '1', '0', '1', 'Card accepter terminal');</v>
      </c>
      <c r="M1817" t="str">
        <f t="shared" si="57"/>
        <v>Update UFMT_FIELD SET F_MAC = '1', F_KEY = '0', F_MANDATORY = '1', DESCRIPTION = 'Card accepter terminal' where FORMAT_ID = '633' AND FIELD_NO = '41';</v>
      </c>
    </row>
    <row r="1818" spans="1:13" x14ac:dyDescent="0.35">
      <c r="A1818" t="s">
        <v>1477</v>
      </c>
      <c r="B1818" t="s">
        <v>136</v>
      </c>
      <c r="C1818" t="s">
        <v>12</v>
      </c>
      <c r="D1818" t="s">
        <v>13</v>
      </c>
      <c r="E1818" t="s">
        <v>13</v>
      </c>
      <c r="F1818" s="2" t="s">
        <v>1590</v>
      </c>
      <c r="G1818" s="2"/>
      <c r="I1818" s="2"/>
      <c r="J1818" t="str">
        <f>VLOOKUP(A1818,UFMT_FORMAT!$A:$C,3,FALSE)</f>
        <v>NBC Network Format message 0430 Response IN</v>
      </c>
      <c r="K1818" s="2" t="s">
        <v>7</v>
      </c>
      <c r="L1818" t="str">
        <f t="shared" si="56"/>
        <v>Insert into UFMT_FIELD (FORMAT_ID, FIELD_NO, F_MAC, F_KEY, F_MANDATORY, DESCRIPTION) Values ('633', '48', '1', '0', '0', 'Additional Data, Private');</v>
      </c>
      <c r="M1818" t="str">
        <f t="shared" si="57"/>
        <v>Update UFMT_FIELD SET F_MAC = '1', F_KEY = '0', F_MANDATORY = '0', DESCRIPTION = 'Additional Data, Private' where FORMAT_ID = '633' AND FIELD_NO = '48';</v>
      </c>
    </row>
    <row r="1819" spans="1:13" x14ac:dyDescent="0.35">
      <c r="A1819" t="s">
        <v>1477</v>
      </c>
      <c r="B1819" t="s">
        <v>138</v>
      </c>
      <c r="C1819" t="s">
        <v>13</v>
      </c>
      <c r="D1819" t="s">
        <v>13</v>
      </c>
      <c r="E1819" t="s">
        <v>12</v>
      </c>
      <c r="F1819" s="2" t="s">
        <v>1605</v>
      </c>
      <c r="G1819" s="2"/>
      <c r="I1819" s="2"/>
      <c r="J1819" t="str">
        <f>VLOOKUP(A1819,UFMT_FORMAT!$A:$C,3,FALSE)</f>
        <v>NBC Network Format message 0430 Response IN</v>
      </c>
      <c r="K1819" s="2" t="s">
        <v>7</v>
      </c>
      <c r="L1819" t="str">
        <f t="shared" si="56"/>
        <v>Insert into UFMT_FIELD (FORMAT_ID, FIELD_NO, F_MAC, F_KEY, F_MANDATORY, DESCRIPTION) Values ('633', '49', '0', '0', '1', 'Transaction Currency Code');</v>
      </c>
      <c r="M1819" t="str">
        <f t="shared" si="57"/>
        <v>Update UFMT_FIELD SET F_MAC = '0', F_KEY = '0', F_MANDATORY = '1', DESCRIPTION = 'Transaction Currency Code' where FORMAT_ID = '633' AND FIELD_NO = '49';</v>
      </c>
    </row>
    <row r="1820" spans="1:13" x14ac:dyDescent="0.35">
      <c r="A1820" t="s">
        <v>1477</v>
      </c>
      <c r="B1820" t="s">
        <v>80</v>
      </c>
      <c r="C1820" t="s">
        <v>13</v>
      </c>
      <c r="D1820" t="s">
        <v>13</v>
      </c>
      <c r="E1820" t="s">
        <v>13</v>
      </c>
      <c r="F1820" s="2" t="s">
        <v>1606</v>
      </c>
      <c r="G1820" s="2"/>
      <c r="I1820" s="2"/>
      <c r="J1820" t="str">
        <f>VLOOKUP(A1820,UFMT_FORMAT!$A:$C,3,FALSE)</f>
        <v>NBC Network Format message 0430 Response IN</v>
      </c>
      <c r="K1820" s="2" t="s">
        <v>7</v>
      </c>
      <c r="L1820" t="str">
        <f t="shared" si="56"/>
        <v>Insert into UFMT_FIELD (FORMAT_ID, FIELD_NO, F_MAC, F_KEY, F_MANDATORY, DESCRIPTION) Values ('633', '50', '0', '0', '0', 'Settlement Currency Code');</v>
      </c>
      <c r="M1820" t="str">
        <f t="shared" si="57"/>
        <v>Update UFMT_FIELD SET F_MAC = '0', F_KEY = '0', F_MANDATORY = '0', DESCRIPTION = 'Settlement Currency Code' where FORMAT_ID = '633' AND FIELD_NO = '50';</v>
      </c>
    </row>
    <row r="1821" spans="1:13" x14ac:dyDescent="0.35">
      <c r="A1821" t="s">
        <v>1477</v>
      </c>
      <c r="B1821" t="s">
        <v>142</v>
      </c>
      <c r="C1821" t="s">
        <v>13</v>
      </c>
      <c r="D1821" t="s">
        <v>13</v>
      </c>
      <c r="E1821" t="s">
        <v>13</v>
      </c>
      <c r="F1821" s="2" t="s">
        <v>1607</v>
      </c>
      <c r="G1821" s="2"/>
      <c r="I1821" s="2"/>
      <c r="J1821" t="str">
        <f>VLOOKUP(A1821,UFMT_FORMAT!$A:$C,3,FALSE)</f>
        <v>NBC Network Format message 0430 Response IN</v>
      </c>
      <c r="K1821" s="2" t="s">
        <v>7</v>
      </c>
      <c r="L1821" t="str">
        <f t="shared" si="56"/>
        <v>Insert into UFMT_FIELD (FORMAT_ID, FIELD_NO, F_MAC, F_KEY, F_MANDATORY, DESCRIPTION) Values ('633', '51', '0', '0', '0', 'Cardholder billing Currency Code');</v>
      </c>
      <c r="M1821" t="str">
        <f t="shared" si="57"/>
        <v>Update UFMT_FIELD SET F_MAC = '0', F_KEY = '0', F_MANDATORY = '0', DESCRIPTION = 'Cardholder billing Currency Code' where FORMAT_ID = '633' AND FIELD_NO = '51';</v>
      </c>
    </row>
    <row r="1822" spans="1:13" x14ac:dyDescent="0.35">
      <c r="A1822" t="s">
        <v>1477</v>
      </c>
      <c r="B1822" t="s">
        <v>109</v>
      </c>
      <c r="C1822" t="s">
        <v>13</v>
      </c>
      <c r="D1822" t="s">
        <v>13</v>
      </c>
      <c r="E1822" t="s">
        <v>13</v>
      </c>
      <c r="F1822" s="2" t="s">
        <v>1555</v>
      </c>
      <c r="G1822" s="2"/>
      <c r="I1822" s="2"/>
      <c r="J1822" t="str">
        <f>VLOOKUP(A1822,UFMT_FORMAT!$A:$C,3,FALSE)</f>
        <v>NBC Network Format message 0430 Response IN</v>
      </c>
      <c r="K1822" s="2" t="s">
        <v>7</v>
      </c>
      <c r="L1822" t="str">
        <f t="shared" si="56"/>
        <v>Insert into UFMT_FIELD (FORMAT_ID, FIELD_NO, F_MAC, F_KEY, F_MANDATORY, DESCRIPTION) Values ('633', '54', '0', '0', '0', 'Additional Amounts');</v>
      </c>
      <c r="M1822" t="str">
        <f t="shared" si="57"/>
        <v>Update UFMT_FIELD SET F_MAC = '0', F_KEY = '0', F_MANDATORY = '0', DESCRIPTION = 'Additional Amounts' where FORMAT_ID = '633' AND FIELD_NO = '54';</v>
      </c>
    </row>
    <row r="1823" spans="1:13" x14ac:dyDescent="0.35">
      <c r="A1823" t="s">
        <v>1477</v>
      </c>
      <c r="B1823" t="s">
        <v>111</v>
      </c>
      <c r="C1823" t="s">
        <v>13</v>
      </c>
      <c r="D1823" t="s">
        <v>13</v>
      </c>
      <c r="E1823" t="s">
        <v>13</v>
      </c>
      <c r="F1823" t="s">
        <v>1610</v>
      </c>
      <c r="G1823" s="2"/>
      <c r="I1823" s="2"/>
      <c r="J1823" t="str">
        <f>VLOOKUP(A1823,UFMT_FORMAT!$A:$C,3,FALSE)</f>
        <v>NBC Network Format message 0430 Response IN</v>
      </c>
      <c r="K1823" s="2" t="s">
        <v>7</v>
      </c>
      <c r="L1823" t="str">
        <f t="shared" si="56"/>
        <v>Insert into UFMT_FIELD (FORMAT_ID, FIELD_NO, F_MAC, F_KEY, F_MANDATORY, DESCRIPTION) Values ('633', '55', '0', '0', '0', 'ICC data');</v>
      </c>
      <c r="M1823" t="str">
        <f t="shared" si="57"/>
        <v>Update UFMT_FIELD SET F_MAC = '0', F_KEY = '0', F_MANDATORY = '0', DESCRIPTION = 'ICC data' where FORMAT_ID = '633' AND FIELD_NO = '55';</v>
      </c>
    </row>
    <row r="1824" spans="1:13" x14ac:dyDescent="0.35">
      <c r="A1824" t="s">
        <v>1477</v>
      </c>
      <c r="B1824" t="s">
        <v>233</v>
      </c>
      <c r="C1824" t="s">
        <v>12</v>
      </c>
      <c r="D1824" t="s">
        <v>13</v>
      </c>
      <c r="E1824" t="s">
        <v>13</v>
      </c>
      <c r="F1824" t="s">
        <v>1556</v>
      </c>
      <c r="G1824" s="2"/>
      <c r="I1824" s="2"/>
      <c r="J1824" t="str">
        <f>VLOOKUP(A1824,UFMT_FORMAT!$A:$C,3,FALSE)</f>
        <v>NBC Network Format message 0430 Response IN</v>
      </c>
      <c r="K1824" s="2" t="s">
        <v>7</v>
      </c>
      <c r="L1824" t="str">
        <f t="shared" si="56"/>
        <v>Insert into UFMT_FIELD (FORMAT_ID, FIELD_NO, F_MAC, F_KEY, F_MANDATORY, DESCRIPTION) Values ('633', '90', '1', '0', '0', 'Original data elements');</v>
      </c>
      <c r="M1824" t="str">
        <f t="shared" si="57"/>
        <v>Update UFMT_FIELD SET F_MAC = '1', F_KEY = '0', F_MANDATORY = '0', DESCRIPTION = 'Original data elements' where FORMAT_ID = '633' AND FIELD_NO = '90';</v>
      </c>
    </row>
    <row r="1825" spans="1:13" x14ac:dyDescent="0.35">
      <c r="A1825" t="s">
        <v>1477</v>
      </c>
      <c r="B1825" t="s">
        <v>247</v>
      </c>
      <c r="C1825" t="s">
        <v>12</v>
      </c>
      <c r="D1825" t="s">
        <v>13</v>
      </c>
      <c r="E1825" t="s">
        <v>13</v>
      </c>
      <c r="F1825" t="s">
        <v>1615</v>
      </c>
      <c r="G1825" s="2"/>
      <c r="I1825" s="2"/>
      <c r="J1825" t="str">
        <f>VLOOKUP(A1825,UFMT_FORMAT!$A:$C,3,FALSE)</f>
        <v>NBC Network Format message 0430 Response IN</v>
      </c>
      <c r="K1825" s="2" t="s">
        <v>7</v>
      </c>
      <c r="L1825" t="str">
        <f t="shared" si="56"/>
        <v>Insert into UFMT_FIELD (FORMAT_ID, FIELD_NO, F_MAC, F_KEY, F_MANDATORY, DESCRIPTION) Values ('633', '95', '1', '0', '0', 'Replacement Amount');</v>
      </c>
      <c r="M1825" t="str">
        <f t="shared" si="57"/>
        <v>Update UFMT_FIELD SET F_MAC = '1', F_KEY = '0', F_MANDATORY = '0', DESCRIPTION = 'Replacement Amount' where FORMAT_ID = '633' AND FIELD_NO = '95';</v>
      </c>
    </row>
    <row r="1826" spans="1:13" x14ac:dyDescent="0.35">
      <c r="A1826" t="s">
        <v>1477</v>
      </c>
      <c r="B1826" t="s">
        <v>774</v>
      </c>
      <c r="C1826" t="s">
        <v>13</v>
      </c>
      <c r="D1826" t="s">
        <v>13</v>
      </c>
      <c r="E1826" t="s">
        <v>13</v>
      </c>
      <c r="F1826" t="s">
        <v>1611</v>
      </c>
      <c r="G1826" s="2"/>
      <c r="I1826" s="2"/>
      <c r="J1826" t="str">
        <f>VLOOKUP(A1826,UFMT_FORMAT!$A:$C,3,FALSE)</f>
        <v>NBC Network Format message 0430 Response IN</v>
      </c>
      <c r="K1826" s="2" t="s">
        <v>7</v>
      </c>
      <c r="L1826" t="str">
        <f t="shared" si="56"/>
        <v>Insert into UFMT_FIELD (FORMAT_ID, FIELD_NO, F_MAC, F_KEY, F_MANDATORY, DESCRIPTION) Values ('633', '100', '0', '0', '0', 'Receiving Institution ID Code');</v>
      </c>
      <c r="M1826" t="str">
        <f t="shared" si="57"/>
        <v>Update UFMT_FIELD SET F_MAC = '0', F_KEY = '0', F_MANDATORY = '0', DESCRIPTION = 'Receiving Institution ID Code' where FORMAT_ID = '633' AND FIELD_NO = '100';</v>
      </c>
    </row>
    <row r="1827" spans="1:13" x14ac:dyDescent="0.35">
      <c r="A1827" t="s">
        <v>1477</v>
      </c>
      <c r="B1827" t="s">
        <v>270</v>
      </c>
      <c r="C1827" t="s">
        <v>12</v>
      </c>
      <c r="D1827" t="s">
        <v>13</v>
      </c>
      <c r="E1827" t="s">
        <v>13</v>
      </c>
      <c r="F1827" t="s">
        <v>1612</v>
      </c>
      <c r="G1827" s="2"/>
      <c r="I1827" s="2"/>
      <c r="J1827" t="str">
        <f>VLOOKUP(A1827,UFMT_FORMAT!$A:$C,3,FALSE)</f>
        <v>NBC Network Format message 0430 Response IN</v>
      </c>
      <c r="K1827" s="2" t="s">
        <v>7</v>
      </c>
      <c r="L1827" t="str">
        <f t="shared" si="56"/>
        <v>Insert into UFMT_FIELD (FORMAT_ID, FIELD_NO, F_MAC, F_KEY, F_MANDATORY, DESCRIPTION) Values ('633', '102', '1', '0', '0', 'From Account Identifier');</v>
      </c>
      <c r="M1827" t="str">
        <f t="shared" si="57"/>
        <v>Update UFMT_FIELD SET F_MAC = '1', F_KEY = '0', F_MANDATORY = '0', DESCRIPTION = 'From Account Identifier' where FORMAT_ID = '633' AND FIELD_NO = '102';</v>
      </c>
    </row>
    <row r="1828" spans="1:13" x14ac:dyDescent="0.35">
      <c r="A1828" t="s">
        <v>1477</v>
      </c>
      <c r="B1828" t="s">
        <v>778</v>
      </c>
      <c r="C1828" t="s">
        <v>12</v>
      </c>
      <c r="D1828" t="s">
        <v>13</v>
      </c>
      <c r="E1828" t="s">
        <v>13</v>
      </c>
      <c r="F1828" t="s">
        <v>1613</v>
      </c>
      <c r="G1828" s="2"/>
      <c r="I1828" s="2"/>
      <c r="J1828" t="str">
        <f>VLOOKUP(A1828,UFMT_FORMAT!$A:$C,3,FALSE)</f>
        <v>NBC Network Format message 0430 Response IN</v>
      </c>
      <c r="K1828" s="2" t="s">
        <v>7</v>
      </c>
      <c r="L1828" t="str">
        <f t="shared" si="56"/>
        <v>Insert into UFMT_FIELD (FORMAT_ID, FIELD_NO, F_MAC, F_KEY, F_MANDATORY, DESCRIPTION) Values ('633', '103', '1', '0', '0', 'To Account Identification');</v>
      </c>
      <c r="M1828" t="str">
        <f t="shared" si="57"/>
        <v>Update UFMT_FIELD SET F_MAC = '1', F_KEY = '0', F_MANDATORY = '0', DESCRIPTION = 'To Account Identification' where FORMAT_ID = '633' AND FIELD_NO = '103';</v>
      </c>
    </row>
    <row r="1829" spans="1:13" x14ac:dyDescent="0.35">
      <c r="A1829" t="s">
        <v>1477</v>
      </c>
      <c r="B1829" t="s">
        <v>83</v>
      </c>
      <c r="C1829" t="s">
        <v>13</v>
      </c>
      <c r="D1829" t="s">
        <v>13</v>
      </c>
      <c r="E1829" t="s">
        <v>13</v>
      </c>
      <c r="F1829" t="s">
        <v>1520</v>
      </c>
      <c r="G1829" s="2"/>
      <c r="I1829" s="2"/>
      <c r="J1829" t="str">
        <f>VLOOKUP(A1829,UFMT_FORMAT!$A:$C,3,FALSE)</f>
        <v>NBC Network Format message 0430 Response IN</v>
      </c>
      <c r="K1829" s="2" t="s">
        <v>7</v>
      </c>
      <c r="L1829" t="str">
        <f t="shared" si="56"/>
        <v>Insert into UFMT_FIELD (FORMAT_ID, FIELD_NO, F_MAC, F_KEY, F_MANDATORY, DESCRIPTION) Values ('633', '121', '0', '0', '0', 'NBC Fee');</v>
      </c>
      <c r="M1829" t="str">
        <f t="shared" si="57"/>
        <v>Update UFMT_FIELD SET F_MAC = '0', F_KEY = '0', F_MANDATORY = '0', DESCRIPTION = 'NBC Fee' where FORMAT_ID = '633' AND FIELD_NO = '121';</v>
      </c>
    </row>
    <row r="1830" spans="1:13" x14ac:dyDescent="0.35">
      <c r="A1830" t="s">
        <v>1477</v>
      </c>
      <c r="B1830" t="s">
        <v>807</v>
      </c>
      <c r="C1830" t="s">
        <v>13</v>
      </c>
      <c r="D1830" t="s">
        <v>13</v>
      </c>
      <c r="E1830" t="s">
        <v>13</v>
      </c>
      <c r="F1830" t="s">
        <v>1518</v>
      </c>
      <c r="G1830" s="2"/>
      <c r="I1830" s="2"/>
      <c r="J1830" t="str">
        <f>VLOOKUP(A1830,UFMT_FORMAT!$A:$C,3,FALSE)</f>
        <v>NBC Network Format message 0430 Response IN</v>
      </c>
      <c r="K1830" s="2" t="s">
        <v>7</v>
      </c>
      <c r="L1830" t="str">
        <f t="shared" si="56"/>
        <v>Insert into UFMT_FIELD (FORMAT_ID, FIELD_NO, F_MAC, F_KEY, F_MANDATORY, DESCRIPTION) Values ('633', '122', '0', '0', '0', 'ACQ Fee');</v>
      </c>
      <c r="M1830" t="str">
        <f t="shared" si="57"/>
        <v>Update UFMT_FIELD SET F_MAC = '0', F_KEY = '0', F_MANDATORY = '0', DESCRIPTION = 'ACQ Fee' where FORMAT_ID = '633' AND FIELD_NO = '122';</v>
      </c>
    </row>
    <row r="1831" spans="1:13" x14ac:dyDescent="0.35">
      <c r="A1831" t="s">
        <v>1477</v>
      </c>
      <c r="B1831" t="s">
        <v>143</v>
      </c>
      <c r="C1831" t="s">
        <v>13</v>
      </c>
      <c r="D1831" t="s">
        <v>13</v>
      </c>
      <c r="E1831" t="s">
        <v>13</v>
      </c>
      <c r="F1831" t="s">
        <v>1519</v>
      </c>
      <c r="G1831" s="2"/>
      <c r="I1831" s="2"/>
      <c r="J1831" t="str">
        <f>VLOOKUP(A1831,UFMT_FORMAT!$A:$C,3,FALSE)</f>
        <v>NBC Network Format message 0430 Response IN</v>
      </c>
      <c r="K1831" s="2" t="s">
        <v>7</v>
      </c>
      <c r="L1831" t="str">
        <f t="shared" si="56"/>
        <v>Insert into UFMT_FIELD (FORMAT_ID, FIELD_NO, F_MAC, F_KEY, F_MANDATORY, DESCRIPTION) Values ('633', '123', '0', '0', '0', 'ISS Fee');</v>
      </c>
      <c r="M1831" t="str">
        <f t="shared" si="57"/>
        <v>Update UFMT_FIELD SET F_MAC = '0', F_KEY = '0', F_MANDATORY = '0', DESCRIPTION = 'ISS Fee' where FORMAT_ID = '633' AND FIELD_NO = '123';</v>
      </c>
    </row>
    <row r="1832" spans="1:13" x14ac:dyDescent="0.35">
      <c r="A1832" t="s">
        <v>1477</v>
      </c>
      <c r="B1832" t="s">
        <v>810</v>
      </c>
      <c r="C1832" t="s">
        <v>13</v>
      </c>
      <c r="D1832" t="s">
        <v>13</v>
      </c>
      <c r="E1832" t="s">
        <v>13</v>
      </c>
      <c r="F1832" t="s">
        <v>1521</v>
      </c>
      <c r="G1832" s="2"/>
      <c r="I1832" s="2"/>
      <c r="J1832" t="str">
        <f>VLOOKUP(A1832,UFMT_FORMAT!$A:$C,3,FALSE)</f>
        <v>NBC Network Format message 0430 Response IN</v>
      </c>
      <c r="K1832" s="2" t="s">
        <v>7</v>
      </c>
      <c r="L1832" t="str">
        <f t="shared" si="56"/>
        <v>Insert into UFMT_FIELD (FORMAT_ID, FIELD_NO, F_MAC, F_KEY, F_MANDATORY, DESCRIPTION) Values ('633', '124', '0', '0', '0', 'BNB Fee');</v>
      </c>
      <c r="M1832" t="str">
        <f t="shared" si="57"/>
        <v>Update UFMT_FIELD SET F_MAC = '0', F_KEY = '0', F_MANDATORY = '0', DESCRIPTION = 'BNB Fee' where FORMAT_ID = '633' AND FIELD_NO = '124';</v>
      </c>
    </row>
    <row r="1833" spans="1:13" x14ac:dyDescent="0.35">
      <c r="A1833" t="s">
        <v>1477</v>
      </c>
      <c r="B1833" t="s">
        <v>134</v>
      </c>
      <c r="C1833" t="s">
        <v>13</v>
      </c>
      <c r="D1833" t="s">
        <v>13</v>
      </c>
      <c r="E1833" t="s">
        <v>13</v>
      </c>
      <c r="F1833" t="s">
        <v>1614</v>
      </c>
      <c r="G1833" s="2"/>
      <c r="I1833" s="2"/>
      <c r="J1833" t="str">
        <f>VLOOKUP(A1833,UFMT_FORMAT!$A:$C,3,FALSE)</f>
        <v>NBC Network Format message 0430 Response IN</v>
      </c>
      <c r="K1833" s="2" t="s">
        <v>7</v>
      </c>
      <c r="L1833" t="str">
        <f t="shared" si="56"/>
        <v>Insert into UFMT_FIELD (FORMAT_ID, FIELD_NO, F_MAC, F_KEY, F_MANDATORY, DESCRIPTION) Values ('633', '128', '0', '0', '0', 'Message Authentication Code');</v>
      </c>
      <c r="M1833" t="str">
        <f t="shared" si="57"/>
        <v>Update UFMT_FIELD SET F_MAC = '0', F_KEY = '0', F_MANDATORY = '0', DESCRIPTION = 'Message Authentication Code' where FORMAT_ID = '633' AND FIELD_NO = '128';</v>
      </c>
    </row>
  </sheetData>
  <autoFilter ref="A3:M1833"/>
  <sortState ref="A4:H1822">
    <sortCondition ref="A4:A1822"/>
    <sortCondition ref="B4:B182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886"/>
  <sheetViews>
    <sheetView workbookViewId="0">
      <pane ySplit="3" topLeftCell="A4" activePane="bottomLeft" state="frozen"/>
      <selection pane="bottomLeft" activeCell="K176" sqref="K176:K1586"/>
    </sheetView>
  </sheetViews>
  <sheetFormatPr defaultRowHeight="14.5" x14ac:dyDescent="0.35"/>
  <cols>
    <col min="1" max="1" width="13.81640625" style="3" bestFit="1" customWidth="1"/>
    <col min="2" max="2" width="11.81640625" style="3" bestFit="1" customWidth="1"/>
    <col min="3" max="3" width="11.453125" style="3" bestFit="1" customWidth="1"/>
    <col min="4" max="4" width="10.81640625" style="3" bestFit="1" customWidth="1"/>
    <col min="5" max="5" width="11.453125" style="3" bestFit="1" customWidth="1"/>
    <col min="6" max="6" width="12" style="3" bestFit="1" customWidth="1"/>
    <col min="7" max="7" width="12.81640625" style="3" bestFit="1" customWidth="1"/>
    <col min="8" max="9" width="11" style="3" bestFit="1" customWidth="1"/>
    <col min="10" max="10" width="11" style="3" customWidth="1"/>
    <col min="11" max="11" width="8.7265625" style="3" customWidth="1"/>
    <col min="13" max="13" width="1.81640625" style="3" customWidth="1"/>
    <col min="14" max="14" width="1.26953125" style="3" customWidth="1"/>
    <col min="15" max="15" width="0.81640625" style="3" customWidth="1"/>
    <col min="16" max="16" width="1.54296875" style="3" customWidth="1"/>
    <col min="17" max="17" width="15.453125" style="3" customWidth="1"/>
    <col min="18" max="18" width="65.1796875" style="3" customWidth="1"/>
  </cols>
  <sheetData>
    <row r="3" spans="1:21" s="1" customFormat="1" ht="14.5" customHeight="1" x14ac:dyDescent="0.35">
      <c r="A3" s="1" t="s">
        <v>1375</v>
      </c>
      <c r="B3" s="1" t="s">
        <v>1479</v>
      </c>
      <c r="C3" s="1" t="s">
        <v>1616</v>
      </c>
      <c r="D3" s="1" t="s">
        <v>1326</v>
      </c>
      <c r="E3" s="1" t="s">
        <v>1227</v>
      </c>
      <c r="F3" s="1" t="s">
        <v>1</v>
      </c>
      <c r="G3" s="1" t="s">
        <v>673</v>
      </c>
      <c r="H3" s="1" t="s">
        <v>1617</v>
      </c>
      <c r="I3" s="1" t="s">
        <v>1618</v>
      </c>
      <c r="K3" s="1" t="s">
        <v>1619</v>
      </c>
      <c r="L3" s="1" t="s">
        <v>7</v>
      </c>
      <c r="M3" s="1" t="s">
        <v>1620</v>
      </c>
      <c r="N3" s="1" t="s">
        <v>1621</v>
      </c>
      <c r="O3" s="1" t="s">
        <v>1622</v>
      </c>
      <c r="P3" s="1" t="s">
        <v>1623</v>
      </c>
      <c r="Q3" s="1" t="s">
        <v>1624</v>
      </c>
      <c r="R3" s="1" t="s">
        <v>7</v>
      </c>
      <c r="S3" s="1" t="s">
        <v>10</v>
      </c>
      <c r="T3" s="1" t="s">
        <v>11</v>
      </c>
      <c r="U3" s="1" t="s">
        <v>1625</v>
      </c>
    </row>
    <row r="4" spans="1:21" ht="14.5" customHeight="1" x14ac:dyDescent="0.35">
      <c r="A4" t="s">
        <v>12</v>
      </c>
      <c r="B4" t="s">
        <v>15</v>
      </c>
      <c r="C4" t="s">
        <v>12</v>
      </c>
      <c r="D4" t="s">
        <v>12</v>
      </c>
      <c r="E4"/>
      <c r="F4" t="s">
        <v>15</v>
      </c>
      <c r="G4"/>
      <c r="H4" t="s">
        <v>13</v>
      </c>
      <c r="I4" t="s">
        <v>13</v>
      </c>
      <c r="L4" t="s">
        <v>7</v>
      </c>
      <c r="M4" t="str">
        <f>VLOOKUP(D4,UFMT_FIELD_FORMAT!A:H,8,FALSE)</f>
        <v>019 Var LLA</v>
      </c>
      <c r="N4" t="str">
        <f>IF(ISBLANK(E4),"",VLOOKUP(E4,UFMT_CONDITION!A:J,10,FALSE))</f>
        <v/>
      </c>
      <c r="O4" t="str">
        <f>VLOOKUP(F4,UFMT_VALUE!A:E,5,FALSE)</f>
        <v>Tag, SVT_CARD_NUM</v>
      </c>
      <c r="P4" t="str">
        <f>IF(ISBLANK(G4),"",VLOOKUP(G4,UFMT_CONVERSION!A:C,3,FALSE))</f>
        <v/>
      </c>
      <c r="Q4" t="str">
        <f t="shared" ref="Q4:Q67" si="0">"Field '"&amp;M4&amp;IF(N4="","","',Cond '"&amp;N4)&amp;"', Value '"&amp;O4&amp;IF(P4="","","', Conv '"&amp;P4)&amp;"'"</f>
        <v>Field '019 Var LLA', Value 'Tag, SVT_CARD_NUM'</v>
      </c>
      <c r="S4" t="str">
        <f t="shared" ref="S4:S67" si="1"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>Insert into UFMT_BUILD_RULE (FORMAT_ID, FIELD_NO, PRIORITY, FIELD_ID, COND_ID, VALUE_ID, CONV_KEY, F_CHECK, F_WRITE) Values ('1', '2', '1', '1', '', '2', '', '0', '0');</v>
      </c>
      <c r="T4" t="str">
        <f t="shared" ref="T4:T67" si="2"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>Update UFMT_BUILD_RULE SET FIELD_ID='1',COND_ID='',VALUE_ID='2',CONV_KEY='',F_CHECK='0',F_WRITE='0' Where FORMAT_ID = '1' AND FIELD_NO = '2' AND PRIORITY = '1';</v>
      </c>
      <c r="U4" t="str">
        <f t="shared" ref="U4:U67" si="3">"Delete from UFMT_BUILD_RULE Where FORMAT_ID = '"&amp;A4&amp;"' AND FIELD_NO = '"&amp;B4&amp;"' AND PRIORITY = '"&amp;C4&amp;"';"</f>
        <v>Delete from UFMT_BUILD_RULE Where FORMAT_ID = '1' AND FIELD_NO = '2' AND PRIORITY = '1';</v>
      </c>
    </row>
    <row r="5" spans="1:21" ht="14.5" customHeight="1" x14ac:dyDescent="0.35">
      <c r="A5" t="s">
        <v>12</v>
      </c>
      <c r="B5" t="s">
        <v>17</v>
      </c>
      <c r="C5" t="s">
        <v>12</v>
      </c>
      <c r="D5" t="s">
        <v>15</v>
      </c>
      <c r="E5"/>
      <c r="F5" t="s">
        <v>26</v>
      </c>
      <c r="G5"/>
      <c r="H5" t="s">
        <v>13</v>
      </c>
      <c r="I5" t="s">
        <v>13</v>
      </c>
      <c r="L5" t="s">
        <v>7</v>
      </c>
      <c r="M5" t="str">
        <f>VLOOKUP(D5,UFMT_FIELD_FORMAT!A:H,8,FALSE)</f>
        <v>006 Fix Padded L0</v>
      </c>
      <c r="N5" t="str">
        <f>IF(ISBLANK(E5),"",VLOOKUP(E5,UFMT_CONDITION!A:J,10,FALSE))</f>
        <v/>
      </c>
      <c r="O5" t="str">
        <f>VLOOKUP(F5,UFMT_VALUE!A:E,5,FALSE)</f>
        <v>Composite, Processing code</v>
      </c>
      <c r="P5" t="str">
        <f>IF(ISBLANK(G5),"",VLOOKUP(G5,UFMT_CONVERSION!A:C,3,FALSE))</f>
        <v/>
      </c>
      <c r="Q5" t="str">
        <f t="shared" si="0"/>
        <v>Field '006 Fix Padded L0', Value 'Composite, Processing code'</v>
      </c>
      <c r="S5" t="str">
        <f t="shared" si="1"/>
        <v>Insert into UFMT_BUILD_RULE (FORMAT_ID, FIELD_NO, PRIORITY, FIELD_ID, COND_ID, VALUE_ID, CONV_KEY, F_CHECK, F_WRITE) Values ('1', '3', '1', '2', '', '6', '', '0', '0');</v>
      </c>
      <c r="T5" t="str">
        <f t="shared" si="2"/>
        <v>Update UFMT_BUILD_RULE SET FIELD_ID='2',COND_ID='',VALUE_ID='6',CONV_KEY='',F_CHECK='0',F_WRITE='0' Where FORMAT_ID = '1' AND FIELD_NO = '3' AND PRIORITY = '1';</v>
      </c>
      <c r="U5" t="str">
        <f t="shared" si="3"/>
        <v>Delete from UFMT_BUILD_RULE Where FORMAT_ID = '1' AND FIELD_NO = '3' AND PRIORITY = '1';</v>
      </c>
    </row>
    <row r="6" spans="1:21" ht="14.5" customHeight="1" x14ac:dyDescent="0.35">
      <c r="A6" t="s">
        <v>12</v>
      </c>
      <c r="B6" t="s">
        <v>20</v>
      </c>
      <c r="C6" t="s">
        <v>12</v>
      </c>
      <c r="D6" t="s">
        <v>17</v>
      </c>
      <c r="E6"/>
      <c r="F6" t="s">
        <v>29</v>
      </c>
      <c r="G6"/>
      <c r="H6" t="s">
        <v>13</v>
      </c>
      <c r="I6" t="s">
        <v>13</v>
      </c>
      <c r="L6" t="s">
        <v>7</v>
      </c>
      <c r="M6" t="str">
        <f>VLOOKUP(D6,UFMT_FIELD_FORMAT!A:H,8,FALSE)</f>
        <v>012 Fix Padded L0</v>
      </c>
      <c r="N6" t="str">
        <f>IF(ISBLANK(E6),"",VLOOKUP(E6,UFMT_CONDITION!A:J,10,FALSE))</f>
        <v/>
      </c>
      <c r="O6" t="str">
        <f>VLOOKUP(F6,UFMT_VALUE!A:E,5,FALSE)</f>
        <v>Tag, SVT_TXN_AMOUNT</v>
      </c>
      <c r="P6" t="str">
        <f>IF(ISBLANK(G6),"",VLOOKUP(G6,UFMT_CONVERSION!A:C,3,FALSE))</f>
        <v/>
      </c>
      <c r="Q6" t="str">
        <f t="shared" si="0"/>
        <v>Field '012 Fix Padded L0', Value 'Tag, SVT_TXN_AMOUNT'</v>
      </c>
      <c r="S6" t="str">
        <f t="shared" si="1"/>
        <v>Insert into UFMT_BUILD_RULE (FORMAT_ID, FIELD_NO, PRIORITY, FIELD_ID, COND_ID, VALUE_ID, CONV_KEY, F_CHECK, F_WRITE) Values ('1', '4', '1', '3', '', '7', '', '0', '0');</v>
      </c>
      <c r="T6" t="str">
        <f t="shared" si="2"/>
        <v>Update UFMT_BUILD_RULE SET FIELD_ID='3',COND_ID='',VALUE_ID='7',CONV_KEY='',F_CHECK='0',F_WRITE='0' Where FORMAT_ID = '1' AND FIELD_NO = '4' AND PRIORITY = '1';</v>
      </c>
      <c r="U6" t="str">
        <f t="shared" si="3"/>
        <v>Delete from UFMT_BUILD_RULE Where FORMAT_ID = '1' AND FIELD_NO = '4' AND PRIORITY = '1';</v>
      </c>
    </row>
    <row r="7" spans="1:21" ht="14.5" customHeight="1" x14ac:dyDescent="0.35">
      <c r="A7" t="s">
        <v>12</v>
      </c>
      <c r="B7" t="s">
        <v>23</v>
      </c>
      <c r="C7" t="s">
        <v>12</v>
      </c>
      <c r="D7" t="s">
        <v>17</v>
      </c>
      <c r="E7"/>
      <c r="F7" t="s">
        <v>35</v>
      </c>
      <c r="G7"/>
      <c r="H7" t="s">
        <v>13</v>
      </c>
      <c r="I7" t="s">
        <v>13</v>
      </c>
      <c r="L7" t="s">
        <v>7</v>
      </c>
      <c r="M7" t="str">
        <f>VLOOKUP(D7,UFMT_FIELD_FORMAT!A:H,8,FALSE)</f>
        <v>012 Fix Padded L0</v>
      </c>
      <c r="N7" t="str">
        <f>IF(ISBLANK(E7),"",VLOOKUP(E7,UFMT_CONDITION!A:J,10,FALSE))</f>
        <v/>
      </c>
      <c r="O7" t="str">
        <f>VLOOKUP(F7,UFMT_VALUE!A:E,5,FALSE)</f>
        <v>Tag, SVT_TXN_AMT_A1CUR, integer</v>
      </c>
      <c r="P7" t="str">
        <f>IF(ISBLANK(G7),"",VLOOKUP(G7,UFMT_CONVERSION!A:C,3,FALSE))</f>
        <v/>
      </c>
      <c r="Q7" t="str">
        <f t="shared" si="0"/>
        <v>Field '012 Fix Padded L0', Value 'Tag, SVT_TXN_AMT_A1CUR, integer'</v>
      </c>
      <c r="S7" t="str">
        <f t="shared" si="1"/>
        <v>Insert into UFMT_BUILD_RULE (FORMAT_ID, FIELD_NO, PRIORITY, FIELD_ID, COND_ID, VALUE_ID, CONV_KEY, F_CHECK, F_WRITE) Values ('1', '5', '1', '3', '', '9', '', '0', '0');</v>
      </c>
      <c r="T7" t="str">
        <f t="shared" si="2"/>
        <v>Update UFMT_BUILD_RULE SET FIELD_ID='3',COND_ID='',VALUE_ID='9',CONV_KEY='',F_CHECK='0',F_WRITE='0' Where FORMAT_ID = '1' AND FIELD_NO = '5' AND PRIORITY = '1';</v>
      </c>
      <c r="U7" t="str">
        <f t="shared" si="3"/>
        <v>Delete from UFMT_BUILD_RULE Where FORMAT_ID = '1' AND FIELD_NO = '5' AND PRIORITY = '1';</v>
      </c>
    </row>
    <row r="8" spans="1:21" ht="14.5" customHeight="1" x14ac:dyDescent="0.35">
      <c r="A8" t="s">
        <v>12</v>
      </c>
      <c r="B8" t="s">
        <v>26</v>
      </c>
      <c r="C8" t="s">
        <v>12</v>
      </c>
      <c r="D8" t="s">
        <v>17</v>
      </c>
      <c r="E8"/>
      <c r="F8" t="s">
        <v>153</v>
      </c>
      <c r="G8"/>
      <c r="H8" t="s">
        <v>13</v>
      </c>
      <c r="I8" t="s">
        <v>13</v>
      </c>
      <c r="L8" t="s">
        <v>7</v>
      </c>
      <c r="M8" t="str">
        <f>VLOOKUP(D8,UFMT_FIELD_FORMAT!A:H,8,FALSE)</f>
        <v>012 Fix Padded L0</v>
      </c>
      <c r="N8" t="str">
        <f>IF(ISBLANK(E8),"",VLOOKUP(E8,UFMT_CONDITION!A:J,10,FALSE))</f>
        <v/>
      </c>
      <c r="O8" t="str">
        <f>VLOOKUP(F8,UFMT_VALUE!A:E,5,FALSE)</f>
        <v>Tag, SVT_CCH_BILL_AMT</v>
      </c>
      <c r="P8" t="str">
        <f>IF(ISBLANK(G8),"",VLOOKUP(G8,UFMT_CONVERSION!A:C,3,FALSE))</f>
        <v/>
      </c>
      <c r="Q8" t="str">
        <f t="shared" si="0"/>
        <v>Field '012 Fix Padded L0', Value 'Tag, SVT_CCH_BILL_AMT'</v>
      </c>
      <c r="S8" t="str">
        <f t="shared" si="1"/>
        <v>Insert into UFMT_BUILD_RULE (FORMAT_ID, FIELD_NO, PRIORITY, FIELD_ID, COND_ID, VALUE_ID, CONV_KEY, F_CHECK, F_WRITE) Values ('1', '6', '1', '3', '', '65', '', '0', '0');</v>
      </c>
      <c r="T8" t="str">
        <f t="shared" si="2"/>
        <v>Update UFMT_BUILD_RULE SET FIELD_ID='3',COND_ID='',VALUE_ID='65',CONV_KEY='',F_CHECK='0',F_WRITE='0' Where FORMAT_ID = '1' AND FIELD_NO = '6' AND PRIORITY = '1';</v>
      </c>
      <c r="U8" t="str">
        <f t="shared" si="3"/>
        <v>Delete from UFMT_BUILD_RULE Where FORMAT_ID = '1' AND FIELD_NO = '6' AND PRIORITY = '1';</v>
      </c>
    </row>
    <row r="9" spans="1:21" ht="14.5" customHeight="1" x14ac:dyDescent="0.35">
      <c r="A9" t="s">
        <v>12</v>
      </c>
      <c r="B9" t="s">
        <v>35</v>
      </c>
      <c r="C9" t="s">
        <v>12</v>
      </c>
      <c r="D9" t="s">
        <v>20</v>
      </c>
      <c r="E9"/>
      <c r="F9" t="s">
        <v>40</v>
      </c>
      <c r="G9"/>
      <c r="H9" t="s">
        <v>13</v>
      </c>
      <c r="I9" t="s">
        <v>13</v>
      </c>
      <c r="L9" t="s">
        <v>7</v>
      </c>
      <c r="M9" t="str">
        <f>VLOOKUP(D9,UFMT_FIELD_FORMAT!A:H,8,FALSE)</f>
        <v>008 Fix Padded L0</v>
      </c>
      <c r="N9" t="str">
        <f>IF(ISBLANK(E9),"",VLOOKUP(E9,UFMT_CONDITION!A:J,10,FALSE))</f>
        <v/>
      </c>
      <c r="O9" t="str">
        <f>VLOOKUP(F9,UFMT_VALUE!A:E,5,FALSE)</f>
        <v>Tag, SVT_ACCT1_RATE, integer</v>
      </c>
      <c r="P9" t="str">
        <f>IF(ISBLANK(G9),"",VLOOKUP(G9,UFMT_CONVERSION!A:C,3,FALSE))</f>
        <v/>
      </c>
      <c r="Q9" t="str">
        <f t="shared" si="0"/>
        <v>Field '008 Fix Padded L0', Value 'Tag, SVT_ACCT1_RATE, integer'</v>
      </c>
      <c r="S9" t="str">
        <f t="shared" si="1"/>
        <v>Insert into UFMT_BUILD_RULE (FORMAT_ID, FIELD_NO, PRIORITY, FIELD_ID, COND_ID, VALUE_ID, CONV_KEY, F_CHECK, F_WRITE) Values ('1', '9', '1', '4', '', '11', '', '0', '0');</v>
      </c>
      <c r="T9" t="str">
        <f t="shared" si="2"/>
        <v>Update UFMT_BUILD_RULE SET FIELD_ID='4',COND_ID='',VALUE_ID='11',CONV_KEY='',F_CHECK='0',F_WRITE='0' Where FORMAT_ID = '1' AND FIELD_NO = '9' AND PRIORITY = '1';</v>
      </c>
      <c r="U9" t="str">
        <f t="shared" si="3"/>
        <v>Delete from UFMT_BUILD_RULE Where FORMAT_ID = '1' AND FIELD_NO = '9' AND PRIORITY = '1';</v>
      </c>
    </row>
    <row r="10" spans="1:21" ht="14.5" customHeight="1" x14ac:dyDescent="0.35">
      <c r="A10" t="s">
        <v>12</v>
      </c>
      <c r="B10" t="s">
        <v>40</v>
      </c>
      <c r="C10" t="s">
        <v>12</v>
      </c>
      <c r="D10" t="s">
        <v>23</v>
      </c>
      <c r="E10"/>
      <c r="F10" t="s">
        <v>48</v>
      </c>
      <c r="G10"/>
      <c r="H10" t="s">
        <v>13</v>
      </c>
      <c r="I10" t="s">
        <v>13</v>
      </c>
      <c r="L10" t="s">
        <v>7</v>
      </c>
      <c r="M10" t="str">
        <f>VLOOKUP(D10,UFMT_FIELD_FORMAT!A:H,8,FALSE)</f>
        <v>006 Fix Padded L0</v>
      </c>
      <c r="N10" t="str">
        <f>IF(ISBLANK(E10),"",VLOOKUP(E10,UFMT_CONDITION!A:J,10,FALSE))</f>
        <v/>
      </c>
      <c r="O10" t="str">
        <f>VLOOKUP(F10,UFMT_VALUE!A:E,5,FALSE)</f>
        <v>Tag, SVT_ACQ_TRACE_NO, string</v>
      </c>
      <c r="P10" t="str">
        <f>IF(ISBLANK(G10),"",VLOOKUP(G10,UFMT_CONVERSION!A:C,3,FALSE))</f>
        <v/>
      </c>
      <c r="Q10" t="str">
        <f t="shared" si="0"/>
        <v>Field '006 Fix Padded L0', Value 'Tag, SVT_ACQ_TRACE_NO, string'</v>
      </c>
      <c r="S10" t="str">
        <f t="shared" si="1"/>
        <v>Insert into UFMT_BUILD_RULE (FORMAT_ID, FIELD_NO, PRIORITY, FIELD_ID, COND_ID, VALUE_ID, CONV_KEY, F_CHECK, F_WRITE) Values ('1', '11', '1', '5', '', '47', '', '0', '0');</v>
      </c>
      <c r="T10" t="str">
        <f t="shared" si="2"/>
        <v>Update UFMT_BUILD_RULE SET FIELD_ID='5',COND_ID='',VALUE_ID='47',CONV_KEY='',F_CHECK='0',F_WRITE='0' Where FORMAT_ID = '1' AND FIELD_NO = '11' AND PRIORITY = '1';</v>
      </c>
      <c r="U10" t="str">
        <f t="shared" si="3"/>
        <v>Delete from UFMT_BUILD_RULE Where FORMAT_ID = '1' AND FIELD_NO = '11' AND PRIORITY = '1';</v>
      </c>
    </row>
    <row r="11" spans="1:21" ht="14.5" customHeight="1" x14ac:dyDescent="0.35">
      <c r="A11" t="s">
        <v>12</v>
      </c>
      <c r="B11" t="s">
        <v>42</v>
      </c>
      <c r="C11" t="s">
        <v>12</v>
      </c>
      <c r="D11" t="s">
        <v>26</v>
      </c>
      <c r="E11"/>
      <c r="F11" t="s">
        <v>50</v>
      </c>
      <c r="G11"/>
      <c r="H11" t="s">
        <v>13</v>
      </c>
      <c r="I11" t="s">
        <v>13</v>
      </c>
      <c r="L11" t="s">
        <v>7</v>
      </c>
      <c r="M11" t="str">
        <f>VLOOKUP(D11,UFMT_FIELD_FORMAT!A:H,8,FALSE)</f>
        <v>012 Fix Padded L0</v>
      </c>
      <c r="N11" t="str">
        <f>IF(ISBLANK(E11),"",VLOOKUP(E11,UFMT_CONDITION!A:J,10,FALSE))</f>
        <v/>
      </c>
      <c r="O11" t="str">
        <f>VLOOKUP(F11,UFMT_VALUE!A:E,5,FALSE)</f>
        <v>Composite, Date and time</v>
      </c>
      <c r="P11" t="str">
        <f>IF(ISBLANK(G11),"",VLOOKUP(G11,UFMT_CONVERSION!A:C,3,FALSE))</f>
        <v/>
      </c>
      <c r="Q11" t="str">
        <f t="shared" si="0"/>
        <v>Field '012 Fix Padded L0', Value 'Composite, Date and time'</v>
      </c>
      <c r="S11" t="str">
        <f t="shared" si="1"/>
        <v>Insert into UFMT_BUILD_RULE (FORMAT_ID, FIELD_NO, PRIORITY, FIELD_ID, COND_ID, VALUE_ID, CONV_KEY, F_CHECK, F_WRITE) Values ('1', '12', '1', '6', '', '15', '', '0', '0');</v>
      </c>
      <c r="T11" t="str">
        <f t="shared" si="2"/>
        <v>Update UFMT_BUILD_RULE SET FIELD_ID='6',COND_ID='',VALUE_ID='15',CONV_KEY='',F_CHECK='0',F_WRITE='0' Where FORMAT_ID = '1' AND FIELD_NO = '12' AND PRIORITY = '1';</v>
      </c>
      <c r="U11" t="str">
        <f t="shared" si="3"/>
        <v>Delete from UFMT_BUILD_RULE Where FORMAT_ID = '1' AND FIELD_NO = '12' AND PRIORITY = '1';</v>
      </c>
    </row>
    <row r="12" spans="1:21" ht="14.5" customHeight="1" x14ac:dyDescent="0.35">
      <c r="A12" t="s">
        <v>12</v>
      </c>
      <c r="B12" t="s">
        <v>56</v>
      </c>
      <c r="C12" t="s">
        <v>12</v>
      </c>
      <c r="D12" t="s">
        <v>32</v>
      </c>
      <c r="E12"/>
      <c r="F12" t="s">
        <v>59</v>
      </c>
      <c r="G12"/>
      <c r="H12" t="s">
        <v>13</v>
      </c>
      <c r="I12" t="s">
        <v>13</v>
      </c>
      <c r="L12" t="s">
        <v>7</v>
      </c>
      <c r="M12" t="str">
        <f>VLOOKUP(D12,UFMT_FIELD_FORMAT!A:H,8,FALSE)</f>
        <v>004 Fix Padded L0</v>
      </c>
      <c r="N12" t="str">
        <f>IF(ISBLANK(E12),"",VLOOKUP(E12,UFMT_CONDITION!A:J,10,FALSE))</f>
        <v/>
      </c>
      <c r="O12" t="str">
        <f>VLOOKUP(F12,UFMT_VALUE!A:E,5,FALSE)</f>
        <v>Tag, SVT_SV_DATE</v>
      </c>
      <c r="P12" t="str">
        <f>IF(ISBLANK(G12),"",VLOOKUP(G12,UFMT_CONVERSION!A:C,3,FALSE))</f>
        <v/>
      </c>
      <c r="Q12" t="str">
        <f t="shared" si="0"/>
        <v>Field '004 Fix Padded L0', Value 'Tag, SVT_SV_DATE'</v>
      </c>
      <c r="S12" t="str">
        <f t="shared" si="1"/>
        <v>Insert into UFMT_BUILD_RULE (FORMAT_ID, FIELD_NO, PRIORITY, FIELD_ID, COND_ID, VALUE_ID, CONV_KEY, F_CHECK, F_WRITE) Values ('1', '17', '1', '8', '', '18', '', '0', '0');</v>
      </c>
      <c r="T12" t="str">
        <f t="shared" si="2"/>
        <v>Update UFMT_BUILD_RULE SET FIELD_ID='8',COND_ID='',VALUE_ID='18',CONV_KEY='',F_CHECK='0',F_WRITE='0' Where FORMAT_ID = '1' AND FIELD_NO = '17' AND PRIORITY = '1';</v>
      </c>
      <c r="U12" t="str">
        <f t="shared" si="3"/>
        <v>Delete from UFMT_BUILD_RULE Where FORMAT_ID = '1' AND FIELD_NO = '17' AND PRIORITY = '1';</v>
      </c>
    </row>
    <row r="13" spans="1:21" ht="14.5" customHeight="1" x14ac:dyDescent="0.35">
      <c r="A13" t="s">
        <v>12</v>
      </c>
      <c r="B13" t="s">
        <v>77</v>
      </c>
      <c r="C13" t="s">
        <v>12</v>
      </c>
      <c r="D13" t="s">
        <v>35</v>
      </c>
      <c r="E13"/>
      <c r="F13" t="s">
        <v>62</v>
      </c>
      <c r="G13"/>
      <c r="H13" t="s">
        <v>13</v>
      </c>
      <c r="I13" t="s">
        <v>13</v>
      </c>
      <c r="L13" t="s">
        <v>7</v>
      </c>
      <c r="M13" t="str">
        <f>VLOOKUP(D13,UFMT_FIELD_FORMAT!A:H,8,FALSE)</f>
        <v>003 Fix Padded L0</v>
      </c>
      <c r="N13" t="str">
        <f>IF(ISBLANK(E13),"",VLOOKUP(E13,UFMT_CONDITION!A:J,10,FALSE))</f>
        <v/>
      </c>
      <c r="O13" t="str">
        <f>VLOOKUP(F13,UFMT_VALUE!A:E,5,FALSE)</f>
        <v>Const, Functional code</v>
      </c>
      <c r="P13" t="str">
        <f>IF(ISBLANK(G13),"",VLOOKUP(G13,UFMT_CONVERSION!A:C,3,FALSE))</f>
        <v/>
      </c>
      <c r="Q13" t="str">
        <f t="shared" si="0"/>
        <v>Field '003 Fix Padded L0', Value 'Const, Functional code'</v>
      </c>
      <c r="S13" t="str">
        <f t="shared" si="1"/>
        <v>Insert into UFMT_BUILD_RULE (FORMAT_ID, FIELD_NO, PRIORITY, FIELD_ID, COND_ID, VALUE_ID, CONV_KEY, F_CHECK, F_WRITE) Values ('1', '24', '1', '9', '', '19', '', '0', '0');</v>
      </c>
      <c r="T13" t="str">
        <f t="shared" si="2"/>
        <v>Update UFMT_BUILD_RULE SET FIELD_ID='9',COND_ID='',VALUE_ID='19',CONV_KEY='',F_CHECK='0',F_WRITE='0' Where FORMAT_ID = '1' AND FIELD_NO = '24' AND PRIORITY = '1';</v>
      </c>
      <c r="U13" t="str">
        <f t="shared" si="3"/>
        <v>Delete from UFMT_BUILD_RULE Where FORMAT_ID = '1' AND FIELD_NO = '24' AND PRIORITY = '1';</v>
      </c>
    </row>
    <row r="14" spans="1:21" ht="14.5" customHeight="1" x14ac:dyDescent="0.35">
      <c r="A14" t="s">
        <v>12</v>
      </c>
      <c r="B14" t="s">
        <v>98</v>
      </c>
      <c r="C14" t="s">
        <v>12</v>
      </c>
      <c r="D14" t="s">
        <v>40</v>
      </c>
      <c r="E14"/>
      <c r="F14" t="s">
        <v>65</v>
      </c>
      <c r="G14"/>
      <c r="H14" t="s">
        <v>13</v>
      </c>
      <c r="I14" t="s">
        <v>13</v>
      </c>
      <c r="L14" t="s">
        <v>7</v>
      </c>
      <c r="M14" t="str">
        <f>VLOOKUP(D14,UFMT_FIELD_FORMAT!A:H,8,FALSE)</f>
        <v xml:space="preserve">011 LLA </v>
      </c>
      <c r="N14" t="str">
        <f>IF(ISBLANK(E14),"",VLOOKUP(E14,UFMT_CONDITION!A:J,10,FALSE))</f>
        <v/>
      </c>
      <c r="O14" t="str">
        <f>VLOOKUP(F14,UFMT_VALUE!A:E,5,FALSE)</f>
        <v>Tag, SVT_ISO_SRC_ACQID</v>
      </c>
      <c r="P14" t="str">
        <f>IF(ISBLANK(G14),"",VLOOKUP(G14,UFMT_CONVERSION!A:C,3,FALSE))</f>
        <v/>
      </c>
      <c r="Q14" t="str">
        <f t="shared" si="0"/>
        <v>Field '011 LLA ', Value 'Tag, SVT_ISO_SRC_ACQID'</v>
      </c>
      <c r="S14" t="str">
        <f t="shared" si="1"/>
        <v>Insert into UFMT_BUILD_RULE (FORMAT_ID, FIELD_NO, PRIORITY, FIELD_ID, COND_ID, VALUE_ID, CONV_KEY, F_CHECK, F_WRITE) Values ('1', '32', '1', '11', '', '20', '', '0', '0');</v>
      </c>
      <c r="T14" t="str">
        <f t="shared" si="2"/>
        <v>Update UFMT_BUILD_RULE SET FIELD_ID='11',COND_ID='',VALUE_ID='20',CONV_KEY='',F_CHECK='0',F_WRITE='0' Where FORMAT_ID = '1' AND FIELD_NO = '32' AND PRIORITY = '1';</v>
      </c>
      <c r="U14" t="str">
        <f t="shared" si="3"/>
        <v>Delete from UFMT_BUILD_RULE Where FORMAT_ID = '1' AND FIELD_NO = '32' AND PRIORITY = '1';</v>
      </c>
    </row>
    <row r="15" spans="1:21" ht="14.5" customHeight="1" x14ac:dyDescent="0.35">
      <c r="A15" t="s">
        <v>12</v>
      </c>
      <c r="B15" t="s">
        <v>101</v>
      </c>
      <c r="C15" t="s">
        <v>12</v>
      </c>
      <c r="D15" t="s">
        <v>40</v>
      </c>
      <c r="E15"/>
      <c r="F15" t="s">
        <v>68</v>
      </c>
      <c r="G15"/>
      <c r="H15" t="s">
        <v>13</v>
      </c>
      <c r="I15" t="s">
        <v>13</v>
      </c>
      <c r="L15" t="s">
        <v>7</v>
      </c>
      <c r="M15" t="str">
        <f>VLOOKUP(D15,UFMT_FIELD_FORMAT!A:H,8,FALSE)</f>
        <v xml:space="preserve">011 LLA </v>
      </c>
      <c r="N15" t="str">
        <f>IF(ISBLANK(E15),"",VLOOKUP(E15,UFMT_CONDITION!A:J,10,FALSE))</f>
        <v/>
      </c>
      <c r="O15" t="str">
        <f>VLOOKUP(F15,UFMT_VALUE!A:E,5,FALSE)</f>
        <v>Tag, SVT_ISO_FW_INSTID</v>
      </c>
      <c r="P15" t="str">
        <f>IF(ISBLANK(G15),"",VLOOKUP(G15,UFMT_CONVERSION!A:C,3,FALSE))</f>
        <v/>
      </c>
      <c r="Q15" t="str">
        <f t="shared" si="0"/>
        <v>Field '011 LLA ', Value 'Tag, SVT_ISO_FW_INSTID'</v>
      </c>
      <c r="S15" t="str">
        <f t="shared" si="1"/>
        <v>Insert into UFMT_BUILD_RULE (FORMAT_ID, FIELD_NO, PRIORITY, FIELD_ID, COND_ID, VALUE_ID, CONV_KEY, F_CHECK, F_WRITE) Values ('1', '33', '1', '11', '', '21', '', '0', '0');</v>
      </c>
      <c r="T15" t="str">
        <f t="shared" si="2"/>
        <v>Update UFMT_BUILD_RULE SET FIELD_ID='11',COND_ID='',VALUE_ID='21',CONV_KEY='',F_CHECK='0',F_WRITE='0' Where FORMAT_ID = '1' AND FIELD_NO = '33' AND PRIORITY = '1';</v>
      </c>
      <c r="U15" t="str">
        <f t="shared" si="3"/>
        <v>Delete from UFMT_BUILD_RULE Where FORMAT_ID = '1' AND FIELD_NO = '33' AND PRIORITY = '1';</v>
      </c>
    </row>
    <row r="16" spans="1:21" ht="14.5" customHeight="1" x14ac:dyDescent="0.35">
      <c r="A16" t="s">
        <v>12</v>
      </c>
      <c r="B16" t="s">
        <v>93</v>
      </c>
      <c r="C16" t="s">
        <v>12</v>
      </c>
      <c r="D16" t="s">
        <v>42</v>
      </c>
      <c r="E16"/>
      <c r="F16" t="s">
        <v>71</v>
      </c>
      <c r="G16"/>
      <c r="H16" t="s">
        <v>13</v>
      </c>
      <c r="I16" t="s">
        <v>13</v>
      </c>
      <c r="L16" t="s">
        <v>7</v>
      </c>
      <c r="M16" t="str">
        <f>VLOOKUP(D16,UFMT_FIELD_FORMAT!A:H,8,FALSE)</f>
        <v>037 LLA</v>
      </c>
      <c r="N16" t="str">
        <f>IF(ISBLANK(E16),"",VLOOKUP(E16,UFMT_CONDITION!A:J,10,FALSE))</f>
        <v/>
      </c>
      <c r="O16" t="str">
        <f>VLOOKUP(F16,UFMT_VALUE!A:E,5,FALSE)</f>
        <v>Tag, SVT_TRACK2</v>
      </c>
      <c r="P16" t="str">
        <f>IF(ISBLANK(G16),"",VLOOKUP(G16,UFMT_CONVERSION!A:C,3,FALSE))</f>
        <v/>
      </c>
      <c r="Q16" t="str">
        <f t="shared" si="0"/>
        <v>Field '037 LLA', Value 'Tag, SVT_TRACK2'</v>
      </c>
      <c r="S16" t="str">
        <f t="shared" si="1"/>
        <v>Insert into UFMT_BUILD_RULE (FORMAT_ID, FIELD_NO, PRIORITY, FIELD_ID, COND_ID, VALUE_ID, CONV_KEY, F_CHECK, F_WRITE) Values ('1', '35', '1', '12', '', '22', '', '0', '0');</v>
      </c>
      <c r="T16" t="str">
        <f t="shared" si="2"/>
        <v>Update UFMT_BUILD_RULE SET FIELD_ID='12',COND_ID='',VALUE_ID='22',CONV_KEY='',F_CHECK='0',F_WRITE='0' Where FORMAT_ID = '1' AND FIELD_NO = '35' AND PRIORITY = '1';</v>
      </c>
      <c r="U16" t="str">
        <f t="shared" si="3"/>
        <v>Delete from UFMT_BUILD_RULE Where FORMAT_ID = '1' AND FIELD_NO = '35' AND PRIORITY = '1';</v>
      </c>
    </row>
    <row r="17" spans="1:21" ht="14.5" customHeight="1" x14ac:dyDescent="0.35">
      <c r="A17" t="s">
        <v>12</v>
      </c>
      <c r="B17" t="s">
        <v>99</v>
      </c>
      <c r="C17" t="s">
        <v>12</v>
      </c>
      <c r="D17" t="s">
        <v>44</v>
      </c>
      <c r="E17"/>
      <c r="F17" t="s">
        <v>74</v>
      </c>
      <c r="G17"/>
      <c r="H17" t="s">
        <v>13</v>
      </c>
      <c r="I17" t="s">
        <v>13</v>
      </c>
      <c r="L17" t="s">
        <v>7</v>
      </c>
      <c r="M17" t="str">
        <f>VLOOKUP(D17,UFMT_FIELD_FORMAT!A:H,8,FALSE)</f>
        <v>012 Fix Padded R</v>
      </c>
      <c r="N17" t="str">
        <f>IF(ISBLANK(E17),"",VLOOKUP(E17,UFMT_CONDITION!A:J,10,FALSE))</f>
        <v/>
      </c>
      <c r="O17" t="str">
        <f>VLOOKUP(F17,UFMT_VALUE!A:E,5,FALSE)</f>
        <v>Tag, SVT_ISO_ACQ_RRN</v>
      </c>
      <c r="P17" t="str">
        <f>IF(ISBLANK(G17),"",VLOOKUP(G17,UFMT_CONVERSION!A:C,3,FALSE))</f>
        <v/>
      </c>
      <c r="Q17" t="str">
        <f t="shared" si="0"/>
        <v>Field '012 Fix Padded R', Value 'Tag, SVT_ISO_ACQ_RRN'</v>
      </c>
      <c r="S17" t="str">
        <f t="shared" si="1"/>
        <v>Insert into UFMT_BUILD_RULE (FORMAT_ID, FIELD_NO, PRIORITY, FIELD_ID, COND_ID, VALUE_ID, CONV_KEY, F_CHECK, F_WRITE) Values ('1', '37', '1', '13', '', '23', '', '0', '0');</v>
      </c>
      <c r="T17" t="str">
        <f t="shared" si="2"/>
        <v>Update UFMT_BUILD_RULE SET FIELD_ID='13',COND_ID='',VALUE_ID='23',CONV_KEY='',F_CHECK='0',F_WRITE='0' Where FORMAT_ID = '1' AND FIELD_NO = '37' AND PRIORITY = '1';</v>
      </c>
      <c r="U17" t="str">
        <f t="shared" si="3"/>
        <v>Delete from UFMT_BUILD_RULE Where FORMAT_ID = '1' AND FIELD_NO = '37' AND PRIORITY = '1';</v>
      </c>
    </row>
    <row r="18" spans="1:21" ht="14.5" customHeight="1" x14ac:dyDescent="0.35">
      <c r="A18" t="s">
        <v>12</v>
      </c>
      <c r="B18" t="s">
        <v>113</v>
      </c>
      <c r="C18" t="s">
        <v>12</v>
      </c>
      <c r="D18" t="s">
        <v>29</v>
      </c>
      <c r="E18"/>
      <c r="F18" t="s">
        <v>138</v>
      </c>
      <c r="G18"/>
      <c r="H18" t="s">
        <v>13</v>
      </c>
      <c r="I18" t="s">
        <v>12</v>
      </c>
      <c r="L18" t="s">
        <v>7</v>
      </c>
      <c r="M18" t="str">
        <f>VLOOKUP(D18,UFMT_FIELD_FORMAT!A:H,8,FALSE)</f>
        <v>006 Fix Padded L</v>
      </c>
      <c r="N18" t="str">
        <f>IF(ISBLANK(E18),"",VLOOKUP(E18,UFMT_CONDITION!A:J,10,FALSE))</f>
        <v/>
      </c>
      <c r="O18" t="str">
        <f>VLOOKUP(F18,UFMT_VALUE!A:E,5,FALSE)</f>
        <v>Tag, SVT_AUTH_ID_RESP, string</v>
      </c>
      <c r="P18" t="str">
        <f>IF(ISBLANK(G18),"",VLOOKUP(G18,UFMT_CONVERSION!A:C,3,FALSE))</f>
        <v/>
      </c>
      <c r="Q18" t="str">
        <f t="shared" si="0"/>
        <v>Field '006 Fix Padded L', Value 'Tag, SVT_AUTH_ID_RESP, string'</v>
      </c>
      <c r="S18" t="str">
        <f t="shared" si="1"/>
        <v>Insert into UFMT_BUILD_RULE (FORMAT_ID, FIELD_NO, PRIORITY, FIELD_ID, COND_ID, VALUE_ID, CONV_KEY, F_CHECK, F_WRITE) Values ('1', '38', '1', '7', '', '49', '', '0', '1');</v>
      </c>
      <c r="T18" t="str">
        <f t="shared" si="2"/>
        <v>Update UFMT_BUILD_RULE SET FIELD_ID='7',COND_ID='',VALUE_ID='49',CONV_KEY='',F_CHECK='0',F_WRITE='1' Where FORMAT_ID = '1' AND FIELD_NO = '38' AND PRIORITY = '1';</v>
      </c>
      <c r="U18" t="str">
        <f t="shared" si="3"/>
        <v>Delete from UFMT_BUILD_RULE Where FORMAT_ID = '1' AND FIELD_NO = '38' AND PRIORITY = '1';</v>
      </c>
    </row>
    <row r="19" spans="1:21" x14ac:dyDescent="0.35">
      <c r="A19" t="s">
        <v>12</v>
      </c>
      <c r="B19" t="s">
        <v>102</v>
      </c>
      <c r="C19" t="s">
        <v>12</v>
      </c>
      <c r="D19" t="s">
        <v>35</v>
      </c>
      <c r="E19"/>
      <c r="F19" t="s">
        <v>77</v>
      </c>
      <c r="G19"/>
      <c r="H19" t="s">
        <v>13</v>
      </c>
      <c r="I19" t="s">
        <v>12</v>
      </c>
      <c r="L19" t="s">
        <v>7</v>
      </c>
      <c r="M19" t="str">
        <f>VLOOKUP(D19,UFMT_FIELD_FORMAT!A:H,8,FALSE)</f>
        <v>003 Fix Padded L0</v>
      </c>
      <c r="N19" t="str">
        <f>IF(ISBLANK(E19),"",VLOOKUP(E19,UFMT_CONDITION!A:J,10,FALSE))</f>
        <v/>
      </c>
      <c r="O19" t="str">
        <f>VLOOKUP(F19,UFMT_VALUE!A:E,5,FALSE)</f>
        <v>Tag, SVT_ISO_ISS_RESP</v>
      </c>
      <c r="P19" t="str">
        <f>IF(ISBLANK(G19),"",VLOOKUP(G19,UFMT_CONVERSION!A:C,3,FALSE))</f>
        <v/>
      </c>
      <c r="Q19" t="str">
        <f t="shared" si="0"/>
        <v>Field '003 Fix Padded L0', Value 'Tag, SVT_ISO_ISS_RESP'</v>
      </c>
      <c r="S19" t="str">
        <f t="shared" si="1"/>
        <v>Insert into UFMT_BUILD_RULE (FORMAT_ID, FIELD_NO, PRIORITY, FIELD_ID, COND_ID, VALUE_ID, CONV_KEY, F_CHECK, F_WRITE) Values ('1', '39', '1', '9', '', '24', '', '0', '1');</v>
      </c>
      <c r="T19" t="str">
        <f t="shared" si="2"/>
        <v>Update UFMT_BUILD_RULE SET FIELD_ID='9',COND_ID='',VALUE_ID='24',CONV_KEY='',F_CHECK='0',F_WRITE='1' Where FORMAT_ID = '1' AND FIELD_NO = '39' AND PRIORITY = '1';</v>
      </c>
      <c r="U19" t="str">
        <f t="shared" si="3"/>
        <v>Delete from UFMT_BUILD_RULE Where FORMAT_ID = '1' AND FIELD_NO = '39' AND PRIORITY = '1';</v>
      </c>
    </row>
    <row r="20" spans="1:21" x14ac:dyDescent="0.35">
      <c r="A20" t="s">
        <v>12</v>
      </c>
      <c r="B20" t="s">
        <v>102</v>
      </c>
      <c r="C20" t="s">
        <v>15</v>
      </c>
      <c r="D20" t="s">
        <v>35</v>
      </c>
      <c r="E20"/>
      <c r="F20" t="s">
        <v>60</v>
      </c>
      <c r="G20" t="s">
        <v>26</v>
      </c>
      <c r="H20" t="s">
        <v>13</v>
      </c>
      <c r="I20" t="s">
        <v>12</v>
      </c>
      <c r="L20" t="s">
        <v>7</v>
      </c>
      <c r="M20" t="str">
        <f>VLOOKUP(D20,UFMT_FIELD_FORMAT!A:H,8,FALSE)</f>
        <v>003 Fix Padded L0</v>
      </c>
      <c r="N20" t="str">
        <f>IF(ISBLANK(E20),"",VLOOKUP(E20,UFMT_CONDITION!A:J,10,FALSE))</f>
        <v/>
      </c>
      <c r="O20" t="str">
        <f>VLOOKUP(F20,UFMT_VALUE!A:E,5,FALSE)</f>
        <v>Tag, SVT_SV_RESP</v>
      </c>
      <c r="P20" t="str">
        <f>IF(ISBLANK(G20),"",VLOOKUP(G20,UFMT_CONVERSION!A:C,3,FALSE))</f>
        <v>SOPP Response code conversion</v>
      </c>
      <c r="Q20" t="str">
        <f t="shared" si="0"/>
        <v>Field '003 Fix Padded L0', Value 'Tag, SVT_SV_RESP', Conv 'SOPP Response code conversion'</v>
      </c>
      <c r="S20" t="str">
        <f t="shared" si="1"/>
        <v>Insert into UFMT_BUILD_RULE (FORMAT_ID, FIELD_NO, PRIORITY, FIELD_ID, COND_ID, VALUE_ID, CONV_KEY, F_CHECK, F_WRITE) Values ('1', '39', '2', '9', '', '44', '6', '0', '1');</v>
      </c>
      <c r="T20" t="str">
        <f t="shared" si="2"/>
        <v>Update UFMT_BUILD_RULE SET FIELD_ID='9',COND_ID='',VALUE_ID='44',CONV_KEY='6',F_CHECK='0',F_WRITE='1' Where FORMAT_ID = '1' AND FIELD_NO = '39' AND PRIORITY = '2';</v>
      </c>
      <c r="U20" t="str">
        <f t="shared" si="3"/>
        <v>Delete from UFMT_BUILD_RULE Where FORMAT_ID = '1' AND FIELD_NO = '39' AND PRIORITY = '2';</v>
      </c>
    </row>
    <row r="21" spans="1:21" x14ac:dyDescent="0.35">
      <c r="A21" t="s">
        <v>12</v>
      </c>
      <c r="B21" t="s">
        <v>119</v>
      </c>
      <c r="C21" t="s">
        <v>12</v>
      </c>
      <c r="D21" t="s">
        <v>50</v>
      </c>
      <c r="E21"/>
      <c r="F21" t="s">
        <v>72</v>
      </c>
      <c r="G21"/>
      <c r="H21" t="s">
        <v>13</v>
      </c>
      <c r="I21" t="s">
        <v>13</v>
      </c>
      <c r="L21" t="s">
        <v>7</v>
      </c>
      <c r="M21" t="str">
        <f>VLOOKUP(D21,UFMT_FIELD_FORMAT!A:H,8,FALSE)</f>
        <v>008 Fix Padded R</v>
      </c>
      <c r="N21" t="str">
        <f>IF(ISBLANK(E21),"",VLOOKUP(E21,UFMT_CONDITION!A:J,10,FALSE))</f>
        <v/>
      </c>
      <c r="O21" t="str">
        <f>VLOOKUP(F21,UFMT_VALUE!A:E,5,FALSE)</f>
        <v>Tag, SVT_TERMINAL</v>
      </c>
      <c r="P21" t="str">
        <f>IF(ISBLANK(G21),"",VLOOKUP(G21,UFMT_CONVERSION!A:C,3,FALSE))</f>
        <v/>
      </c>
      <c r="Q21" t="str">
        <f t="shared" si="0"/>
        <v>Field '008 Fix Padded R', Value 'Tag, SVT_TERMINAL'</v>
      </c>
      <c r="S21" t="str">
        <f t="shared" si="1"/>
        <v>Insert into UFMT_BUILD_RULE (FORMAT_ID, FIELD_NO, PRIORITY, FIELD_ID, COND_ID, VALUE_ID, CONV_KEY, F_CHECK, F_WRITE) Values ('1', '41', '1', '15', '', '25', '', '0', '0');</v>
      </c>
      <c r="T21" t="str">
        <f t="shared" si="2"/>
        <v>Update UFMT_BUILD_RULE SET FIELD_ID='15',COND_ID='',VALUE_ID='25',CONV_KEY='',F_CHECK='0',F_WRITE='0' Where FORMAT_ID = '1' AND FIELD_NO = '41' AND PRIORITY = '1';</v>
      </c>
      <c r="U21" t="str">
        <f t="shared" si="3"/>
        <v>Delete from UFMT_BUILD_RULE Where FORMAT_ID = '1' AND FIELD_NO = '41' AND PRIORITY = '1';</v>
      </c>
    </row>
    <row r="22" spans="1:21" x14ac:dyDescent="0.35">
      <c r="A22" t="s">
        <v>12</v>
      </c>
      <c r="B22" t="s">
        <v>122</v>
      </c>
      <c r="C22" t="s">
        <v>12</v>
      </c>
      <c r="D22" t="s">
        <v>53</v>
      </c>
      <c r="E22"/>
      <c r="F22" t="s">
        <v>82</v>
      </c>
      <c r="G22"/>
      <c r="H22" t="s">
        <v>13</v>
      </c>
      <c r="I22" t="s">
        <v>13</v>
      </c>
      <c r="L22" t="s">
        <v>7</v>
      </c>
      <c r="M22" t="str">
        <f>VLOOKUP(D22,UFMT_FIELD_FORMAT!A:H,8,FALSE)</f>
        <v>008 Fix Padded R</v>
      </c>
      <c r="N22" t="str">
        <f>IF(ISBLANK(E22),"",VLOOKUP(E22,UFMT_CONDITION!A:J,10,FALSE))</f>
        <v/>
      </c>
      <c r="O22" t="str">
        <f>VLOOKUP(F22,UFMT_VALUE!A:E,5,FALSE)</f>
        <v>Tag, SVT_CC_ACCEPTOR</v>
      </c>
      <c r="P22" t="str">
        <f>IF(ISBLANK(G22),"",VLOOKUP(G22,UFMT_CONVERSION!A:C,3,FALSE))</f>
        <v/>
      </c>
      <c r="Q22" t="str">
        <f t="shared" si="0"/>
        <v>Field '008 Fix Padded R', Value 'Tag, SVT_CC_ACCEPTOR'</v>
      </c>
      <c r="S22" t="str">
        <f t="shared" si="1"/>
        <v>Insert into UFMT_BUILD_RULE (FORMAT_ID, FIELD_NO, PRIORITY, FIELD_ID, COND_ID, VALUE_ID, CONV_KEY, F_CHECK, F_WRITE) Values ('1', '42', '1', '16', '', '26', '', '0', '0');</v>
      </c>
      <c r="T22" t="str">
        <f t="shared" si="2"/>
        <v>Update UFMT_BUILD_RULE SET FIELD_ID='16',COND_ID='',VALUE_ID='26',CONV_KEY='',F_CHECK='0',F_WRITE='0' Where FORMAT_ID = '1' AND FIELD_NO = '42' AND PRIORITY = '1';</v>
      </c>
      <c r="U22" t="str">
        <f t="shared" si="3"/>
        <v>Delete from UFMT_BUILD_RULE Where FORMAT_ID = '1' AND FIELD_NO = '42' AND PRIORITY = '1';</v>
      </c>
    </row>
    <row r="23" spans="1:21" x14ac:dyDescent="0.35">
      <c r="A23" t="s">
        <v>12</v>
      </c>
      <c r="B23" t="s">
        <v>125</v>
      </c>
      <c r="C23" t="s">
        <v>12</v>
      </c>
      <c r="D23" t="s">
        <v>56</v>
      </c>
      <c r="E23"/>
      <c r="F23" t="s">
        <v>92</v>
      </c>
      <c r="G23"/>
      <c r="H23" t="s">
        <v>13</v>
      </c>
      <c r="I23" t="s">
        <v>13</v>
      </c>
      <c r="L23" t="s">
        <v>7</v>
      </c>
      <c r="M23" t="str">
        <f>VLOOKUP(D23,UFMT_FIELD_FORMAT!A:H,8,FALSE)</f>
        <v>099 Var LLA</v>
      </c>
      <c r="N23" t="str">
        <f>IF(ISBLANK(E23),"",VLOOKUP(E23,UFMT_CONDITION!A:J,10,FALSE))</f>
        <v/>
      </c>
      <c r="O23" t="str">
        <f>VLOOKUP(F23,UFMT_VALUE!A:E,5,FALSE)</f>
        <v>Tag, SVT_ADDR_NAME</v>
      </c>
      <c r="P23" t="str">
        <f>IF(ISBLANK(G23),"",VLOOKUP(G23,UFMT_CONVERSION!A:C,3,FALSE))</f>
        <v/>
      </c>
      <c r="Q23" t="str">
        <f t="shared" si="0"/>
        <v>Field '099 Var LLA', Value 'Tag, SVT_ADDR_NAME'</v>
      </c>
      <c r="S23" t="str">
        <f t="shared" si="1"/>
        <v>Insert into UFMT_BUILD_RULE (FORMAT_ID, FIELD_NO, PRIORITY, FIELD_ID, COND_ID, VALUE_ID, CONV_KEY, F_CHECK, F_WRITE) Values ('1', '43', '1', '17', '', '30', '', '0', '0');</v>
      </c>
      <c r="T23" t="str">
        <f t="shared" si="2"/>
        <v>Update UFMT_BUILD_RULE SET FIELD_ID='17',COND_ID='',VALUE_ID='30',CONV_KEY='',F_CHECK='0',F_WRITE='0' Where FORMAT_ID = '1' AND FIELD_NO = '43' AND PRIORITY = '1';</v>
      </c>
      <c r="U23" t="str">
        <f t="shared" si="3"/>
        <v>Delete from UFMT_BUILD_RULE Where FORMAT_ID = '1' AND FIELD_NO = '43' AND PRIORITY = '1';</v>
      </c>
    </row>
    <row r="24" spans="1:21" x14ac:dyDescent="0.35">
      <c r="A24" t="s">
        <v>12</v>
      </c>
      <c r="B24" t="s">
        <v>45</v>
      </c>
      <c r="C24" t="s">
        <v>12</v>
      </c>
      <c r="D24" t="s">
        <v>59</v>
      </c>
      <c r="E24"/>
      <c r="F24" t="s">
        <v>176</v>
      </c>
      <c r="G24"/>
      <c r="H24" t="s">
        <v>13</v>
      </c>
      <c r="I24" t="s">
        <v>13</v>
      </c>
      <c r="L24" t="s">
        <v>7</v>
      </c>
      <c r="M24" t="str">
        <f>VLOOKUP(D24,UFMT_FIELD_FORMAT!A:H,8,FALSE)</f>
        <v>204 Var LLLA</v>
      </c>
      <c r="N24" t="str">
        <f>IF(ISBLANK(E24),"",VLOOKUP(E24,UFMT_CONDITION!A:J,10,FALSE))</f>
        <v/>
      </c>
      <c r="O24" t="str">
        <f>VLOOKUP(F24,UFMT_VALUE!A:E,5,FALSE)</f>
        <v>Tag, SVT_ISS_FEE, double</v>
      </c>
      <c r="P24" t="str">
        <f>IF(ISBLANK(G24),"",VLOOKUP(G24,UFMT_CONVERSION!A:C,3,FALSE))</f>
        <v/>
      </c>
      <c r="Q24" t="str">
        <f t="shared" si="0"/>
        <v>Field '204 Var LLLA', Value 'Tag, SVT_ISS_FEE, double'</v>
      </c>
      <c r="S24" t="str">
        <f t="shared" si="1"/>
        <v>Insert into UFMT_BUILD_RULE (FORMAT_ID, FIELD_NO, PRIORITY, FIELD_ID, COND_ID, VALUE_ID, CONV_KEY, F_CHECK, F_WRITE) Values ('1', '46', '1', '18', '', '66', '', '0', '0');</v>
      </c>
      <c r="T24" t="str">
        <f t="shared" si="2"/>
        <v>Update UFMT_BUILD_RULE SET FIELD_ID='18',COND_ID='',VALUE_ID='66',CONV_KEY='',F_CHECK='0',F_WRITE='0' Where FORMAT_ID = '1' AND FIELD_NO = '46' AND PRIORITY = '1';</v>
      </c>
      <c r="U24" t="str">
        <f t="shared" si="3"/>
        <v>Delete from UFMT_BUILD_RULE Where FORMAT_ID = '1' AND FIELD_NO = '46' AND PRIORITY = '1';</v>
      </c>
    </row>
    <row r="25" spans="1:21" x14ac:dyDescent="0.35">
      <c r="A25" t="s">
        <v>12</v>
      </c>
      <c r="B25" t="s">
        <v>136</v>
      </c>
      <c r="C25" t="s">
        <v>12</v>
      </c>
      <c r="D25" t="s">
        <v>65</v>
      </c>
      <c r="E25"/>
      <c r="F25" t="s">
        <v>627</v>
      </c>
      <c r="G25"/>
      <c r="H25" t="s">
        <v>13</v>
      </c>
      <c r="I25" t="s">
        <v>12</v>
      </c>
      <c r="L25" t="s">
        <v>7</v>
      </c>
      <c r="M25" t="str">
        <f>VLOOKUP(D25,UFMT_FIELD_FORMAT!A:H,8,FALSE)</f>
        <v>999 Var LLLA</v>
      </c>
      <c r="N25" t="str">
        <f>IF(ISBLANK(E25),"",VLOOKUP(E25,UFMT_CONDITION!A:J,10,FALSE))</f>
        <v/>
      </c>
      <c r="O25" t="str">
        <f>VLOOKUP(F25,UFMT_VALUE!A:E,5,FALSE)</f>
        <v>Format, T24 DE48 Balance info</v>
      </c>
      <c r="P25" t="str">
        <f>IF(ISBLANK(G25),"",VLOOKUP(G25,UFMT_CONVERSION!A:C,3,FALSE))</f>
        <v/>
      </c>
      <c r="Q25" t="str">
        <f t="shared" si="0"/>
        <v>Field '999 Var LLLA', Value 'Format, T24 DE48 Balance info'</v>
      </c>
      <c r="S25" t="str">
        <f t="shared" si="1"/>
        <v>Insert into UFMT_BUILD_RULE (FORMAT_ID, FIELD_NO, PRIORITY, FIELD_ID, COND_ID, VALUE_ID, CONV_KEY, F_CHECK, F_WRITE) Values ('1', '48', '1', '20', '', '289', '', '0', '1');</v>
      </c>
      <c r="T25" t="str">
        <f t="shared" si="2"/>
        <v>Update UFMT_BUILD_RULE SET FIELD_ID='20',COND_ID='',VALUE_ID='289',CONV_KEY='',F_CHECK='0',F_WRITE='1' Where FORMAT_ID = '1' AND FIELD_NO = '48' AND PRIORITY = '1';</v>
      </c>
      <c r="U25" t="str">
        <f t="shared" si="3"/>
        <v>Delete from UFMT_BUILD_RULE Where FORMAT_ID = '1' AND FIELD_NO = '48' AND PRIORITY = '1';</v>
      </c>
    </row>
    <row r="26" spans="1:21" x14ac:dyDescent="0.35">
      <c r="A26" t="s">
        <v>12</v>
      </c>
      <c r="B26" t="s">
        <v>138</v>
      </c>
      <c r="C26" t="s">
        <v>12</v>
      </c>
      <c r="D26" t="s">
        <v>47</v>
      </c>
      <c r="E26"/>
      <c r="F26" t="s">
        <v>104</v>
      </c>
      <c r="G26"/>
      <c r="H26" t="s">
        <v>13</v>
      </c>
      <c r="I26" t="s">
        <v>13</v>
      </c>
      <c r="L26" t="s">
        <v>7</v>
      </c>
      <c r="M26" t="str">
        <f>VLOOKUP(D26,UFMT_FIELD_FORMAT!A:H,8,FALSE)</f>
        <v>003 Fix Padded L</v>
      </c>
      <c r="N26" t="str">
        <f>IF(ISBLANK(E26),"",VLOOKUP(E26,UFMT_CONDITION!A:J,10,FALSE))</f>
        <v/>
      </c>
      <c r="O26" t="str">
        <f>VLOOKUP(F26,UFMT_VALUE!A:E,5,FALSE)</f>
        <v>Tag, SVT_TXN_CURRENCY</v>
      </c>
      <c r="P26" t="str">
        <f>IF(ISBLANK(G26),"",VLOOKUP(G26,UFMT_CONVERSION!A:C,3,FALSE))</f>
        <v/>
      </c>
      <c r="Q26" t="str">
        <f t="shared" si="0"/>
        <v>Field '003 Fix Padded L', Value 'Tag, SVT_TXN_CURRENCY'</v>
      </c>
      <c r="S26" t="str">
        <f t="shared" si="1"/>
        <v>Insert into UFMT_BUILD_RULE (FORMAT_ID, FIELD_NO, PRIORITY, FIELD_ID, COND_ID, VALUE_ID, CONV_KEY, F_CHECK, F_WRITE) Values ('1', '49', '1', '14', '', '34', '', '0', '0');</v>
      </c>
      <c r="T26" t="str">
        <f t="shared" si="2"/>
        <v>Update UFMT_BUILD_RULE SET FIELD_ID='14',COND_ID='',VALUE_ID='34',CONV_KEY='',F_CHECK='0',F_WRITE='0' Where FORMAT_ID = '1' AND FIELD_NO = '49' AND PRIORITY = '1';</v>
      </c>
      <c r="U26" t="str">
        <f t="shared" si="3"/>
        <v>Delete from UFMT_BUILD_RULE Where FORMAT_ID = '1' AND FIELD_NO = '49' AND PRIORITY = '1';</v>
      </c>
    </row>
    <row r="27" spans="1:21" x14ac:dyDescent="0.35">
      <c r="A27" t="s">
        <v>12</v>
      </c>
      <c r="B27" t="s">
        <v>80</v>
      </c>
      <c r="C27" t="s">
        <v>12</v>
      </c>
      <c r="D27" t="s">
        <v>47</v>
      </c>
      <c r="E27"/>
      <c r="F27" t="s">
        <v>93</v>
      </c>
      <c r="G27"/>
      <c r="H27" t="s">
        <v>13</v>
      </c>
      <c r="I27" t="s">
        <v>13</v>
      </c>
      <c r="L27" t="s">
        <v>7</v>
      </c>
      <c r="M27" t="str">
        <f>VLOOKUP(D27,UFMT_FIELD_FORMAT!A:H,8,FALSE)</f>
        <v>003 Fix Padded L</v>
      </c>
      <c r="N27" t="str">
        <f>IF(ISBLANK(E27),"",VLOOKUP(E27,UFMT_CONDITION!A:J,10,FALSE))</f>
        <v/>
      </c>
      <c r="O27" t="str">
        <f>VLOOKUP(F27,UFMT_VALUE!A:E,5,FALSE)</f>
        <v>Tag, SVT_ACCT1_CURR</v>
      </c>
      <c r="P27" t="str">
        <f>IF(ISBLANK(G27),"",VLOOKUP(G27,UFMT_CONVERSION!A:C,3,FALSE))</f>
        <v/>
      </c>
      <c r="Q27" t="str">
        <f t="shared" si="0"/>
        <v>Field '003 Fix Padded L', Value 'Tag, SVT_ACCT1_CURR'</v>
      </c>
      <c r="S27" t="str">
        <f t="shared" si="1"/>
        <v>Insert into UFMT_BUILD_RULE (FORMAT_ID, FIELD_NO, PRIORITY, FIELD_ID, COND_ID, VALUE_ID, CONV_KEY, F_CHECK, F_WRITE) Values ('1', '50', '1', '14', '', '35', '', '0', '0');</v>
      </c>
      <c r="T27" t="str">
        <f t="shared" si="2"/>
        <v>Update UFMT_BUILD_RULE SET FIELD_ID='14',COND_ID='',VALUE_ID='35',CONV_KEY='',F_CHECK='0',F_WRITE='0' Where FORMAT_ID = '1' AND FIELD_NO = '50' AND PRIORITY = '1';</v>
      </c>
      <c r="U27" t="str">
        <f t="shared" si="3"/>
        <v>Delete from UFMT_BUILD_RULE Where FORMAT_ID = '1' AND FIELD_NO = '50' AND PRIORITY = '1';</v>
      </c>
    </row>
    <row r="28" spans="1:21" x14ac:dyDescent="0.35">
      <c r="A28" t="s">
        <v>12</v>
      </c>
      <c r="B28" t="s">
        <v>142</v>
      </c>
      <c r="C28" t="s">
        <v>12</v>
      </c>
      <c r="D28" t="s">
        <v>47</v>
      </c>
      <c r="E28"/>
      <c r="F28" t="s">
        <v>171</v>
      </c>
      <c r="G28"/>
      <c r="H28" t="s">
        <v>13</v>
      </c>
      <c r="I28" t="s">
        <v>13</v>
      </c>
      <c r="L28" t="s">
        <v>7</v>
      </c>
      <c r="M28" t="str">
        <f>VLOOKUP(D28,UFMT_FIELD_FORMAT!A:H,8,FALSE)</f>
        <v>003 Fix Padded L</v>
      </c>
      <c r="N28" t="str">
        <f>IF(ISBLANK(E28),"",VLOOKUP(E28,UFMT_CONDITION!A:J,10,FALSE))</f>
        <v/>
      </c>
      <c r="O28" t="str">
        <f>VLOOKUP(F28,UFMT_VALUE!A:E,5,FALSE)</f>
        <v>Tag, SVT_CCH_BILL_CURR , integer</v>
      </c>
      <c r="P28" t="str">
        <f>IF(ISBLANK(G28),"",VLOOKUP(G28,UFMT_CONVERSION!A:C,3,FALSE))</f>
        <v/>
      </c>
      <c r="Q28" t="str">
        <f t="shared" si="0"/>
        <v>Field '003 Fix Padded L', Value 'Tag, SVT_CCH_BILL_CURR , integer'</v>
      </c>
      <c r="S28" t="str">
        <f t="shared" si="1"/>
        <v>Insert into UFMT_BUILD_RULE (FORMAT_ID, FIELD_NO, PRIORITY, FIELD_ID, COND_ID, VALUE_ID, CONV_KEY, F_CHECK, F_WRITE) Values ('1', '51', '1', '14', '', '64', '', '0', '0');</v>
      </c>
      <c r="T28" t="str">
        <f t="shared" si="2"/>
        <v>Update UFMT_BUILD_RULE SET FIELD_ID='14',COND_ID='',VALUE_ID='64',CONV_KEY='',F_CHECK='0',F_WRITE='0' Where FORMAT_ID = '1' AND FIELD_NO = '51' AND PRIORITY = '1';</v>
      </c>
      <c r="U28" t="str">
        <f t="shared" si="3"/>
        <v>Delete from UFMT_BUILD_RULE Where FORMAT_ID = '1' AND FIELD_NO = '51' AND PRIORITY = '1';</v>
      </c>
    </row>
    <row r="29" spans="1:21" x14ac:dyDescent="0.35">
      <c r="A29" t="s">
        <v>12</v>
      </c>
      <c r="B29" t="s">
        <v>270</v>
      </c>
      <c r="C29" t="s">
        <v>12</v>
      </c>
      <c r="D29" t="s">
        <v>71</v>
      </c>
      <c r="E29"/>
      <c r="F29" t="s">
        <v>96</v>
      </c>
      <c r="G29"/>
      <c r="H29" t="s">
        <v>13</v>
      </c>
      <c r="I29" t="s">
        <v>13</v>
      </c>
      <c r="L29" t="s">
        <v>7</v>
      </c>
      <c r="M29" t="str">
        <f>VLOOKUP(D29,UFMT_FIELD_FORMAT!A:H,8,FALSE)</f>
        <v>028 Var LLA</v>
      </c>
      <c r="N29" t="str">
        <f>IF(ISBLANK(E29),"",VLOOKUP(E29,UFMT_CONDITION!A:J,10,FALSE))</f>
        <v/>
      </c>
      <c r="O29" t="str">
        <f>VLOOKUP(F29,UFMT_VALUE!A:E,5,FALSE)</f>
        <v>Tag, SVT_ACCT1_NO</v>
      </c>
      <c r="P29" t="str">
        <f>IF(ISBLANK(G29),"",VLOOKUP(G29,UFMT_CONVERSION!A:C,3,FALSE))</f>
        <v/>
      </c>
      <c r="Q29" t="str">
        <f t="shared" si="0"/>
        <v>Field '028 Var LLA', Value 'Tag, SVT_ACCT1_NO'</v>
      </c>
      <c r="S29" t="str">
        <f t="shared" si="1"/>
        <v>Insert into UFMT_BUILD_RULE (FORMAT_ID, FIELD_NO, PRIORITY, FIELD_ID, COND_ID, VALUE_ID, CONV_KEY, F_CHECK, F_WRITE) Values ('1', '102', '1', '22', '', '36', '', '0', '0');</v>
      </c>
      <c r="T29" t="str">
        <f t="shared" si="2"/>
        <v>Update UFMT_BUILD_RULE SET FIELD_ID='22',COND_ID='',VALUE_ID='36',CONV_KEY='',F_CHECK='0',F_WRITE='0' Where FORMAT_ID = '1' AND FIELD_NO = '102' AND PRIORITY = '1';</v>
      </c>
      <c r="U29" t="str">
        <f t="shared" si="3"/>
        <v>Delete from UFMT_BUILD_RULE Where FORMAT_ID = '1' AND FIELD_NO = '102' AND PRIORITY = '1';</v>
      </c>
    </row>
    <row r="30" spans="1:21" x14ac:dyDescent="0.35">
      <c r="A30" t="s">
        <v>12</v>
      </c>
      <c r="B30" t="s">
        <v>778</v>
      </c>
      <c r="C30" t="s">
        <v>12</v>
      </c>
      <c r="D30" t="s">
        <v>71</v>
      </c>
      <c r="E30"/>
      <c r="F30" t="s">
        <v>99</v>
      </c>
      <c r="G30"/>
      <c r="H30" t="s">
        <v>13</v>
      </c>
      <c r="I30" t="s">
        <v>13</v>
      </c>
      <c r="L30" t="s">
        <v>7</v>
      </c>
      <c r="M30" t="str">
        <f>VLOOKUP(D30,UFMT_FIELD_FORMAT!A:H,8,FALSE)</f>
        <v>028 Var LLA</v>
      </c>
      <c r="N30" t="str">
        <f>IF(ISBLANK(E30),"",VLOOKUP(E30,UFMT_CONDITION!A:J,10,FALSE))</f>
        <v/>
      </c>
      <c r="O30" t="str">
        <f>VLOOKUP(F30,UFMT_VALUE!A:E,5,FALSE)</f>
        <v>Tag, SVT_ACCT2_NO</v>
      </c>
      <c r="P30" t="str">
        <f>IF(ISBLANK(G30),"",VLOOKUP(G30,UFMT_CONVERSION!A:C,3,FALSE))</f>
        <v/>
      </c>
      <c r="Q30" t="str">
        <f t="shared" si="0"/>
        <v>Field '028 Var LLA', Value 'Tag, SVT_ACCT2_NO'</v>
      </c>
      <c r="S30" t="str">
        <f t="shared" si="1"/>
        <v>Insert into UFMT_BUILD_RULE (FORMAT_ID, FIELD_NO, PRIORITY, FIELD_ID, COND_ID, VALUE_ID, CONV_KEY, F_CHECK, F_WRITE) Values ('1', '103', '1', '22', '', '37', '', '0', '0');</v>
      </c>
      <c r="T30" t="str">
        <f t="shared" si="2"/>
        <v>Update UFMT_BUILD_RULE SET FIELD_ID='22',COND_ID='',VALUE_ID='37',CONV_KEY='',F_CHECK='0',F_WRITE='0' Where FORMAT_ID = '1' AND FIELD_NO = '103' AND PRIORITY = '1';</v>
      </c>
      <c r="U30" t="str">
        <f t="shared" si="3"/>
        <v>Delete from UFMT_BUILD_RULE Where FORMAT_ID = '1' AND FIELD_NO = '103' AND PRIORITY = '1';</v>
      </c>
    </row>
    <row r="31" spans="1:21" x14ac:dyDescent="0.35">
      <c r="A31" t="s">
        <v>12</v>
      </c>
      <c r="B31" t="s">
        <v>143</v>
      </c>
      <c r="C31" t="s">
        <v>12</v>
      </c>
      <c r="D31" t="s">
        <v>65</v>
      </c>
      <c r="E31"/>
      <c r="F31" t="s">
        <v>113</v>
      </c>
      <c r="G31"/>
      <c r="H31" t="s">
        <v>13</v>
      </c>
      <c r="I31" t="s">
        <v>13</v>
      </c>
      <c r="L31" t="s">
        <v>7</v>
      </c>
      <c r="M31" t="str">
        <f>VLOOKUP(D31,UFMT_FIELD_FORMAT!A:H,8,FALSE)</f>
        <v>999 Var LLLA</v>
      </c>
      <c r="N31" t="str">
        <f>IF(ISBLANK(E31),"",VLOOKUP(E31,UFMT_CONDITION!A:J,10,FALSE))</f>
        <v/>
      </c>
      <c r="O31" t="str">
        <f>VLOOKUP(F31,UFMT_VALUE!A:E,5,FALSE)</f>
        <v>Const, Channel ID Switch</v>
      </c>
      <c r="P31" t="str">
        <f>IF(ISBLANK(G31),"",VLOOKUP(G31,UFMT_CONVERSION!A:C,3,FALSE))</f>
        <v/>
      </c>
      <c r="Q31" t="str">
        <f t="shared" si="0"/>
        <v>Field '999 Var LLLA', Value 'Const, Channel ID Switch'</v>
      </c>
      <c r="S31" t="str">
        <f t="shared" si="1"/>
        <v>Insert into UFMT_BUILD_RULE (FORMAT_ID, FIELD_NO, PRIORITY, FIELD_ID, COND_ID, VALUE_ID, CONV_KEY, F_CHECK, F_WRITE) Values ('1', '123', '1', '20', '', '38', '', '0', '0');</v>
      </c>
      <c r="T31" t="str">
        <f t="shared" si="2"/>
        <v>Update UFMT_BUILD_RULE SET FIELD_ID='20',COND_ID='',VALUE_ID='38',CONV_KEY='',F_CHECK='0',F_WRITE='0' Where FORMAT_ID = '1' AND FIELD_NO = '123' AND PRIORITY = '1';</v>
      </c>
      <c r="U31" t="str">
        <f t="shared" si="3"/>
        <v>Delete from UFMT_BUILD_RULE Where FORMAT_ID = '1' AND FIELD_NO = '123' AND PRIORITY = '1';</v>
      </c>
    </row>
    <row r="32" spans="1:21" x14ac:dyDescent="0.35">
      <c r="A32" t="s">
        <v>12</v>
      </c>
      <c r="B32" t="s">
        <v>810</v>
      </c>
      <c r="C32" t="s">
        <v>12</v>
      </c>
      <c r="D32" t="s">
        <v>65</v>
      </c>
      <c r="E32"/>
      <c r="F32" t="s">
        <v>80</v>
      </c>
      <c r="G32"/>
      <c r="H32" t="s">
        <v>13</v>
      </c>
      <c r="I32" t="s">
        <v>13</v>
      </c>
      <c r="L32" t="s">
        <v>7</v>
      </c>
      <c r="M32" t="str">
        <f>VLOOKUP(D32,UFMT_FIELD_FORMAT!A:H,8,FALSE)</f>
        <v>999 Var LLLA</v>
      </c>
      <c r="N32" t="str">
        <f>IF(ISBLANK(E32),"",VLOOKUP(E32,UFMT_CONDITION!A:J,10,FALSE))</f>
        <v/>
      </c>
      <c r="O32" t="str">
        <f>VLOOKUP(F32,UFMT_VALUE!A:E,5,FALSE)</f>
        <v>DE48 Additional data</v>
      </c>
      <c r="P32" t="str">
        <f>IF(ISBLANK(G32),"",VLOOKUP(G32,UFMT_CONVERSION!A:C,3,FALSE))</f>
        <v/>
      </c>
      <c r="Q32" t="str">
        <f t="shared" si="0"/>
        <v>Field '999 Var LLLA', Value 'DE48 Additional data'</v>
      </c>
      <c r="S32" t="str">
        <f t="shared" si="1"/>
        <v>Insert into UFMT_BUILD_RULE (FORMAT_ID, FIELD_NO, PRIORITY, FIELD_ID, COND_ID, VALUE_ID, CONV_KEY, F_CHECK, F_WRITE) Values ('1', '124', '1', '20', '', '50', '', '0', '0');</v>
      </c>
      <c r="T32" t="str">
        <f t="shared" si="2"/>
        <v>Update UFMT_BUILD_RULE SET FIELD_ID='20',COND_ID='',VALUE_ID='50',CONV_KEY='',F_CHECK='0',F_WRITE='0' Where FORMAT_ID = '1' AND FIELD_NO = '124' AND PRIORITY = '1';</v>
      </c>
      <c r="U32" t="str">
        <f t="shared" si="3"/>
        <v>Delete from UFMT_BUILD_RULE Where FORMAT_ID = '1' AND FIELD_NO = '124' AND PRIORITY = '1';</v>
      </c>
    </row>
    <row r="33" spans="1:21" x14ac:dyDescent="0.35">
      <c r="A33" t="s">
        <v>12</v>
      </c>
      <c r="B33" t="s">
        <v>434</v>
      </c>
      <c r="C33" t="s">
        <v>12</v>
      </c>
      <c r="D33" t="s">
        <v>65</v>
      </c>
      <c r="E33"/>
      <c r="F33" t="s">
        <v>236</v>
      </c>
      <c r="G33"/>
      <c r="H33" t="s">
        <v>13</v>
      </c>
      <c r="I33" t="s">
        <v>12</v>
      </c>
      <c r="L33" t="s">
        <v>7</v>
      </c>
      <c r="M33" t="str">
        <f>VLOOKUP(D33,UFMT_FIELD_FORMAT!A:H,8,FALSE)</f>
        <v>999 Var LLLA</v>
      </c>
      <c r="N33" t="str">
        <f>IF(ISBLANK(E33),"",VLOOKUP(E33,UFMT_CONDITION!A:J,10,FALSE))</f>
        <v/>
      </c>
      <c r="O33" t="str">
        <f>VLOOKUP(F33,UFMT_VALUE!A:E,5,FALSE)</f>
        <v>Tag, SVT_ADDL_AMT</v>
      </c>
      <c r="P33" t="str">
        <f>IF(ISBLANK(G33),"",VLOOKUP(G33,UFMT_CONVERSION!A:C,3,FALSE))</f>
        <v/>
      </c>
      <c r="Q33" t="str">
        <f t="shared" si="0"/>
        <v>Field '999 Var LLLA', Value 'Tag, SVT_ADDL_AMT'</v>
      </c>
      <c r="S33" t="str">
        <f t="shared" si="1"/>
        <v>Insert into UFMT_BUILD_RULE (FORMAT_ID, FIELD_NO, PRIORITY, FIELD_ID, COND_ID, VALUE_ID, CONV_KEY, F_CHECK, F_WRITE) Values ('1', '125', '1', '20', '', '91', '', '0', '1');</v>
      </c>
      <c r="T33" t="str">
        <f t="shared" si="2"/>
        <v>Update UFMT_BUILD_RULE SET FIELD_ID='20',COND_ID='',VALUE_ID='91',CONV_KEY='',F_CHECK='0',F_WRITE='1' Where FORMAT_ID = '1' AND FIELD_NO = '125' AND PRIORITY = '1';</v>
      </c>
      <c r="U33" t="str">
        <f t="shared" si="3"/>
        <v>Delete from UFMT_BUILD_RULE Where FORMAT_ID = '1' AND FIELD_NO = '125' AND PRIORITY = '1';</v>
      </c>
    </row>
    <row r="34" spans="1:21" x14ac:dyDescent="0.35">
      <c r="A34" t="s">
        <v>12</v>
      </c>
      <c r="B34" t="s">
        <v>813</v>
      </c>
      <c r="C34" t="s">
        <v>12</v>
      </c>
      <c r="D34" t="s">
        <v>65</v>
      </c>
      <c r="E34"/>
      <c r="F34" t="s">
        <v>44</v>
      </c>
      <c r="G34"/>
      <c r="H34" t="s">
        <v>13</v>
      </c>
      <c r="I34" t="s">
        <v>13</v>
      </c>
      <c r="L34" t="s">
        <v>7</v>
      </c>
      <c r="M34" t="str">
        <f>VLOOKUP(D34,UFMT_FIELD_FORMAT!A:H,8,FALSE)</f>
        <v>999 Var LLLA</v>
      </c>
      <c r="N34" t="str">
        <f>IF(ISBLANK(E34),"",VLOOKUP(E34,UFMT_CONDITION!A:J,10,FALSE))</f>
        <v/>
      </c>
      <c r="O34" t="str">
        <f>VLOOKUP(F34,UFMT_VALUE!A:E,5,FALSE)</f>
        <v>Tag, SVT_ACQ_SW_DATE</v>
      </c>
      <c r="P34" t="str">
        <f>IF(ISBLANK(G34),"",VLOOKUP(G34,UFMT_CONVERSION!A:C,3,FALSE))</f>
        <v/>
      </c>
      <c r="Q34" t="str">
        <f t="shared" si="0"/>
        <v>Field '999 Var LLLA', Value 'Tag, SVT_ACQ_SW_DATE'</v>
      </c>
      <c r="S34" t="str">
        <f t="shared" si="1"/>
        <v>Insert into UFMT_BUILD_RULE (FORMAT_ID, FIELD_NO, PRIORITY, FIELD_ID, COND_ID, VALUE_ID, CONV_KEY, F_CHECK, F_WRITE) Values ('1', '126', '1', '20', '', '13', '', '0', '0');</v>
      </c>
      <c r="T34" t="str">
        <f t="shared" si="2"/>
        <v>Update UFMT_BUILD_RULE SET FIELD_ID='20',COND_ID='',VALUE_ID='13',CONV_KEY='',F_CHECK='0',F_WRITE='0' Where FORMAT_ID = '1' AND FIELD_NO = '126' AND PRIORITY = '1';</v>
      </c>
      <c r="U34" t="str">
        <f t="shared" si="3"/>
        <v>Delete from UFMT_BUILD_RULE Where FORMAT_ID = '1' AND FIELD_NO = '126' AND PRIORITY = '1';</v>
      </c>
    </row>
    <row r="35" spans="1:21" x14ac:dyDescent="0.35">
      <c r="A35" t="s">
        <v>12</v>
      </c>
      <c r="B35" t="s">
        <v>815</v>
      </c>
      <c r="C35" t="s">
        <v>12</v>
      </c>
      <c r="D35" t="s">
        <v>65</v>
      </c>
      <c r="E35"/>
      <c r="F35" t="s">
        <v>236</v>
      </c>
      <c r="G35" t="s">
        <v>95</v>
      </c>
      <c r="H35" t="s">
        <v>13</v>
      </c>
      <c r="I35" t="s">
        <v>12</v>
      </c>
      <c r="L35" t="s">
        <v>7</v>
      </c>
      <c r="M35" t="str">
        <f>VLOOKUP(D35,UFMT_FIELD_FORMAT!A:H,8,FALSE)</f>
        <v>999 Var LLLA</v>
      </c>
      <c r="N35" t="str">
        <f>IF(ISBLANK(E35),"",VLOOKUP(E35,UFMT_CONDITION!A:J,10,FALSE))</f>
        <v/>
      </c>
      <c r="O35" t="str">
        <f>VLOOKUP(F35,UFMT_VALUE!A:E,5,FALSE)</f>
        <v>Tag, SVT_ADDL_AMT</v>
      </c>
      <c r="P35" t="str">
        <f>IF(ISBLANK(G35),"",VLOOKUP(G35,UFMT_CONVERSION!A:C,3,FALSE))</f>
        <v>Custom Function process_mini_stmt</v>
      </c>
      <c r="Q35" t="str">
        <f t="shared" si="0"/>
        <v>Field '999 Var LLLA', Value 'Tag, SVT_ADDL_AMT', Conv 'Custom Function process_mini_stmt'</v>
      </c>
      <c r="S35" t="str">
        <f t="shared" si="1"/>
        <v>Insert into UFMT_BUILD_RULE (FORMAT_ID, FIELD_NO, PRIORITY, FIELD_ID, COND_ID, VALUE_ID, CONV_KEY, F_CHECK, F_WRITE) Values ('1', '127', '1', '20', '', '91', '31', '0', '1');</v>
      </c>
      <c r="T35" t="str">
        <f t="shared" si="2"/>
        <v>Update UFMT_BUILD_RULE SET FIELD_ID='20',COND_ID='',VALUE_ID='91',CONV_KEY='31',F_CHECK='0',F_WRITE='1' Where FORMAT_ID = '1' AND FIELD_NO = '127' AND PRIORITY = '1';</v>
      </c>
      <c r="U35" t="str">
        <f t="shared" si="3"/>
        <v>Delete from UFMT_BUILD_RULE Where FORMAT_ID = '1' AND FIELD_NO = '127' AND PRIORITY = '1';</v>
      </c>
    </row>
    <row r="36" spans="1:21" x14ac:dyDescent="0.35">
      <c r="A36" t="s">
        <v>15</v>
      </c>
      <c r="B36" t="s">
        <v>15</v>
      </c>
      <c r="C36" t="s">
        <v>12</v>
      </c>
      <c r="D36" t="s">
        <v>12</v>
      </c>
      <c r="E36"/>
      <c r="F36" t="s">
        <v>15</v>
      </c>
      <c r="G36"/>
      <c r="H36" t="s">
        <v>13</v>
      </c>
      <c r="I36" t="s">
        <v>13</v>
      </c>
      <c r="L36" t="s">
        <v>7</v>
      </c>
      <c r="M36" t="str">
        <f>VLOOKUP(D36,UFMT_FIELD_FORMAT!A:H,8,FALSE)</f>
        <v>019 Var LLA</v>
      </c>
      <c r="N36" t="str">
        <f>IF(ISBLANK(E36),"",VLOOKUP(E36,UFMT_CONDITION!A:J,10,FALSE))</f>
        <v/>
      </c>
      <c r="O36" t="str">
        <f>VLOOKUP(F36,UFMT_VALUE!A:E,5,FALSE)</f>
        <v>Tag, SVT_CARD_NUM</v>
      </c>
      <c r="P36" t="str">
        <f>IF(ISBLANK(G36),"",VLOOKUP(G36,UFMT_CONVERSION!A:C,3,FALSE))</f>
        <v/>
      </c>
      <c r="Q36" t="str">
        <f t="shared" si="0"/>
        <v>Field '019 Var LLA', Value 'Tag, SVT_CARD_NUM'</v>
      </c>
      <c r="S36" t="str">
        <f t="shared" si="1"/>
        <v>Insert into UFMT_BUILD_RULE (FORMAT_ID, FIELD_NO, PRIORITY, FIELD_ID, COND_ID, VALUE_ID, CONV_KEY, F_CHECK, F_WRITE) Values ('2', '2', '1', '1', '', '2', '', '0', '0');</v>
      </c>
      <c r="T36" t="str">
        <f t="shared" si="2"/>
        <v>Update UFMT_BUILD_RULE SET FIELD_ID='1',COND_ID='',VALUE_ID='2',CONV_KEY='',F_CHECK='0',F_WRITE='0' Where FORMAT_ID = '2' AND FIELD_NO = '2' AND PRIORITY = '1';</v>
      </c>
      <c r="U36" t="str">
        <f t="shared" si="3"/>
        <v>Delete from UFMT_BUILD_RULE Where FORMAT_ID = '2' AND FIELD_NO = '2' AND PRIORITY = '1';</v>
      </c>
    </row>
    <row r="37" spans="1:21" x14ac:dyDescent="0.35">
      <c r="A37" t="s">
        <v>15</v>
      </c>
      <c r="B37" t="s">
        <v>17</v>
      </c>
      <c r="C37" t="s">
        <v>12</v>
      </c>
      <c r="D37" t="s">
        <v>15</v>
      </c>
      <c r="E37"/>
      <c r="F37" t="s">
        <v>199</v>
      </c>
      <c r="G37"/>
      <c r="H37" t="s">
        <v>13</v>
      </c>
      <c r="I37" t="s">
        <v>13</v>
      </c>
      <c r="L37" t="s">
        <v>7</v>
      </c>
      <c r="M37" t="str">
        <f>VLOOKUP(D37,UFMT_FIELD_FORMAT!A:H,8,FALSE)</f>
        <v>006 Fix Padded L0</v>
      </c>
      <c r="N37" t="str">
        <f>IF(ISBLANK(E37),"",VLOOKUP(E37,UFMT_CONDITION!A:J,10,FALSE))</f>
        <v/>
      </c>
      <c r="O37" t="str">
        <f>VLOOKUP(F37,UFMT_VALUE!A:E,5,FALSE)</f>
        <v>Composite, Processing code for Notifs</v>
      </c>
      <c r="P37" t="str">
        <f>IF(ISBLANK(G37),"",VLOOKUP(G37,UFMT_CONVERSION!A:C,3,FALSE))</f>
        <v/>
      </c>
      <c r="Q37" t="str">
        <f t="shared" si="0"/>
        <v>Field '006 Fix Padded L0', Value 'Composite, Processing code for Notifs'</v>
      </c>
      <c r="S37" t="str">
        <f t="shared" si="1"/>
        <v>Insert into UFMT_BUILD_RULE (FORMAT_ID, FIELD_NO, PRIORITY, FIELD_ID, COND_ID, VALUE_ID, CONV_KEY, F_CHECK, F_WRITE) Values ('2', '3', '1', '2', '', '76', '', '0', '0');</v>
      </c>
      <c r="T37" t="str">
        <f t="shared" si="2"/>
        <v>Update UFMT_BUILD_RULE SET FIELD_ID='2',COND_ID='',VALUE_ID='76',CONV_KEY='',F_CHECK='0',F_WRITE='0' Where FORMAT_ID = '2' AND FIELD_NO = '3' AND PRIORITY = '1';</v>
      </c>
      <c r="U37" t="str">
        <f t="shared" si="3"/>
        <v>Delete from UFMT_BUILD_RULE Where FORMAT_ID = '2' AND FIELD_NO = '3' AND PRIORITY = '1';</v>
      </c>
    </row>
    <row r="38" spans="1:21" x14ac:dyDescent="0.35">
      <c r="A38" t="s">
        <v>15</v>
      </c>
      <c r="B38" t="s">
        <v>20</v>
      </c>
      <c r="C38" t="s">
        <v>12</v>
      </c>
      <c r="D38" t="s">
        <v>17</v>
      </c>
      <c r="E38"/>
      <c r="F38" t="s">
        <v>29</v>
      </c>
      <c r="G38"/>
      <c r="H38" t="s">
        <v>13</v>
      </c>
      <c r="I38" t="s">
        <v>13</v>
      </c>
      <c r="L38" t="s">
        <v>7</v>
      </c>
      <c r="M38" t="str">
        <f>VLOOKUP(D38,UFMT_FIELD_FORMAT!A:H,8,FALSE)</f>
        <v>012 Fix Padded L0</v>
      </c>
      <c r="N38" t="str">
        <f>IF(ISBLANK(E38),"",VLOOKUP(E38,UFMT_CONDITION!A:J,10,FALSE))</f>
        <v/>
      </c>
      <c r="O38" t="str">
        <f>VLOOKUP(F38,UFMT_VALUE!A:E,5,FALSE)</f>
        <v>Tag, SVT_TXN_AMOUNT</v>
      </c>
      <c r="P38" t="str">
        <f>IF(ISBLANK(G38),"",VLOOKUP(G38,UFMT_CONVERSION!A:C,3,FALSE))</f>
        <v/>
      </c>
      <c r="Q38" t="str">
        <f t="shared" si="0"/>
        <v>Field '012 Fix Padded L0', Value 'Tag, SVT_TXN_AMOUNT'</v>
      </c>
      <c r="S38" t="str">
        <f t="shared" si="1"/>
        <v>Insert into UFMT_BUILD_RULE (FORMAT_ID, FIELD_NO, PRIORITY, FIELD_ID, COND_ID, VALUE_ID, CONV_KEY, F_CHECK, F_WRITE) Values ('2', '4', '1', '3', '', '7', '', '0', '0');</v>
      </c>
      <c r="T38" t="str">
        <f t="shared" si="2"/>
        <v>Update UFMT_BUILD_RULE SET FIELD_ID='3',COND_ID='',VALUE_ID='7',CONV_KEY='',F_CHECK='0',F_WRITE='0' Where FORMAT_ID = '2' AND FIELD_NO = '4' AND PRIORITY = '1';</v>
      </c>
      <c r="U38" t="str">
        <f t="shared" si="3"/>
        <v>Delete from UFMT_BUILD_RULE Where FORMAT_ID = '2' AND FIELD_NO = '4' AND PRIORITY = '1';</v>
      </c>
    </row>
    <row r="39" spans="1:21" x14ac:dyDescent="0.35">
      <c r="A39" t="s">
        <v>15</v>
      </c>
      <c r="B39" t="s">
        <v>35</v>
      </c>
      <c r="C39" t="s">
        <v>12</v>
      </c>
      <c r="D39" t="s">
        <v>20</v>
      </c>
      <c r="E39" t="s">
        <v>29</v>
      </c>
      <c r="F39" t="s">
        <v>40</v>
      </c>
      <c r="G39"/>
      <c r="H39" t="s">
        <v>13</v>
      </c>
      <c r="I39" t="s">
        <v>13</v>
      </c>
      <c r="L39" t="s">
        <v>7</v>
      </c>
      <c r="M39" t="str">
        <f>VLOOKUP(D39,UFMT_FIELD_FORMAT!A:H,8,FALSE)</f>
        <v>008 Fix Padded L0</v>
      </c>
      <c r="N39" t="str">
        <f>IF(ISBLANK(E39),"",VLOOKUP(E39,UFMT_CONDITION!A:J,10,FALSE))</f>
        <v>Rate initialized and must be added</v>
      </c>
      <c r="O39" t="str">
        <f>VLOOKUP(F39,UFMT_VALUE!A:E,5,FALSE)</f>
        <v>Tag, SVT_ACCT1_RATE, integer</v>
      </c>
      <c r="P39" t="str">
        <f>IF(ISBLANK(G39),"",VLOOKUP(G39,UFMT_CONVERSION!A:C,3,FALSE))</f>
        <v/>
      </c>
      <c r="Q39" t="str">
        <f t="shared" si="0"/>
        <v>Field '008 Fix Padded L0',Cond 'Rate initialized and must be added', Value 'Tag, SVT_ACCT1_RATE, integer'</v>
      </c>
      <c r="S39" t="str">
        <f t="shared" si="1"/>
        <v>Insert into UFMT_BUILD_RULE (FORMAT_ID, FIELD_NO, PRIORITY, FIELD_ID, COND_ID, VALUE_ID, CONV_KEY, F_CHECK, F_WRITE) Values ('2', '9', '1', '4', '7', '11', '', '0', '0');</v>
      </c>
      <c r="T39" t="str">
        <f t="shared" si="2"/>
        <v>Update UFMT_BUILD_RULE SET FIELD_ID='4',COND_ID='7',VALUE_ID='11',CONV_KEY='',F_CHECK='0',F_WRITE='0' Where FORMAT_ID = '2' AND FIELD_NO = '9' AND PRIORITY = '1';</v>
      </c>
      <c r="U39" t="str">
        <f t="shared" si="3"/>
        <v>Delete from UFMT_BUILD_RULE Where FORMAT_ID = '2' AND FIELD_NO = '9' AND PRIORITY = '1';</v>
      </c>
    </row>
    <row r="40" spans="1:21" x14ac:dyDescent="0.35">
      <c r="A40" t="s">
        <v>15</v>
      </c>
      <c r="B40" t="s">
        <v>40</v>
      </c>
      <c r="C40" t="s">
        <v>12</v>
      </c>
      <c r="D40" t="s">
        <v>23</v>
      </c>
      <c r="E40"/>
      <c r="F40" t="s">
        <v>117</v>
      </c>
      <c r="G40" t="s">
        <v>21</v>
      </c>
      <c r="H40" t="s">
        <v>13</v>
      </c>
      <c r="I40" t="s">
        <v>13</v>
      </c>
      <c r="L40" t="s">
        <v>7</v>
      </c>
      <c r="M40" t="str">
        <f>VLOOKUP(D40,UFMT_FIELD_FORMAT!A:H,8,FALSE)</f>
        <v>006 Fix Padded L0</v>
      </c>
      <c r="N40" t="str">
        <f>IF(ISBLANK(E40),"",VLOOKUP(E40,UFMT_CONDITION!A:J,10,FALSE))</f>
        <v/>
      </c>
      <c r="O40" t="str">
        <f>VLOOKUP(F40,UFMT_VALUE!A:E,5,FALSE)</f>
        <v>Tag, SVT_UTRANSNO</v>
      </c>
      <c r="P40" t="str">
        <f>IF(ISBLANK(G40),"",VLOOKUP(G40,UFMT_CONVERSION!A:C,3,FALSE))</f>
        <v>Get F11 from utrnno (last 6 digits)</v>
      </c>
      <c r="Q40" t="str">
        <f t="shared" si="0"/>
        <v>Field '006 Fix Padded L0', Value 'Tag, SVT_UTRANSNO', Conv 'Get F11 from utrnno (last 6 digits)'</v>
      </c>
      <c r="S40" t="str">
        <f t="shared" si="1"/>
        <v>Insert into UFMT_BUILD_RULE (FORMAT_ID, FIELD_NO, PRIORITY, FIELD_ID, COND_ID, VALUE_ID, CONV_KEY, F_CHECK, F_WRITE) Values ('2', '11', '1', '5', '', '40', '52', '0', '0');</v>
      </c>
      <c r="T40" t="str">
        <f t="shared" si="2"/>
        <v>Update UFMT_BUILD_RULE SET FIELD_ID='5',COND_ID='',VALUE_ID='40',CONV_KEY='52',F_CHECK='0',F_WRITE='0' Where FORMAT_ID = '2' AND FIELD_NO = '11' AND PRIORITY = '1';</v>
      </c>
      <c r="U40" t="str">
        <f t="shared" si="3"/>
        <v>Delete from UFMT_BUILD_RULE Where FORMAT_ID = '2' AND FIELD_NO = '11' AND PRIORITY = '1';</v>
      </c>
    </row>
    <row r="41" spans="1:21" x14ac:dyDescent="0.35">
      <c r="A41" t="s">
        <v>15</v>
      </c>
      <c r="B41" t="s">
        <v>42</v>
      </c>
      <c r="C41" t="s">
        <v>12</v>
      </c>
      <c r="D41" t="s">
        <v>26</v>
      </c>
      <c r="E41"/>
      <c r="F41" t="s">
        <v>50</v>
      </c>
      <c r="G41"/>
      <c r="H41" t="s">
        <v>13</v>
      </c>
      <c r="I41" t="s">
        <v>12</v>
      </c>
      <c r="L41" t="s">
        <v>7</v>
      </c>
      <c r="M41" t="str">
        <f>VLOOKUP(D41,UFMT_FIELD_FORMAT!A:H,8,FALSE)</f>
        <v>012 Fix Padded L0</v>
      </c>
      <c r="N41" t="str">
        <f>IF(ISBLANK(E41),"",VLOOKUP(E41,UFMT_CONDITION!A:J,10,FALSE))</f>
        <v/>
      </c>
      <c r="O41" t="str">
        <f>VLOOKUP(F41,UFMT_VALUE!A:E,5,FALSE)</f>
        <v>Composite, Date and time</v>
      </c>
      <c r="P41" t="str">
        <f>IF(ISBLANK(G41),"",VLOOKUP(G41,UFMT_CONVERSION!A:C,3,FALSE))</f>
        <v/>
      </c>
      <c r="Q41" t="str">
        <f t="shared" si="0"/>
        <v>Field '012 Fix Padded L0', Value 'Composite, Date and time'</v>
      </c>
      <c r="S41" t="str">
        <f t="shared" si="1"/>
        <v>Insert into UFMT_BUILD_RULE (FORMAT_ID, FIELD_NO, PRIORITY, FIELD_ID, COND_ID, VALUE_ID, CONV_KEY, F_CHECK, F_WRITE) Values ('2', '12', '1', '6', '', '15', '', '0', '1');</v>
      </c>
      <c r="T41" t="str">
        <f t="shared" si="2"/>
        <v>Update UFMT_BUILD_RULE SET FIELD_ID='6',COND_ID='',VALUE_ID='15',CONV_KEY='',F_CHECK='0',F_WRITE='1' Where FORMAT_ID = '2' AND FIELD_NO = '12' AND PRIORITY = '1';</v>
      </c>
      <c r="U41" t="str">
        <f t="shared" si="3"/>
        <v>Delete from UFMT_BUILD_RULE Where FORMAT_ID = '2' AND FIELD_NO = '12' AND PRIORITY = '1';</v>
      </c>
    </row>
    <row r="42" spans="1:21" x14ac:dyDescent="0.35">
      <c r="A42" t="s">
        <v>15</v>
      </c>
      <c r="B42" t="s">
        <v>42</v>
      </c>
      <c r="C42" t="s">
        <v>15</v>
      </c>
      <c r="D42" t="s">
        <v>62</v>
      </c>
      <c r="E42"/>
      <c r="F42" t="s">
        <v>183</v>
      </c>
      <c r="G42"/>
      <c r="H42" t="s">
        <v>13</v>
      </c>
      <c r="I42" t="s">
        <v>12</v>
      </c>
      <c r="L42" t="s">
        <v>7</v>
      </c>
      <c r="M42" t="str">
        <f>VLOOKUP(D42,UFMT_FIELD_FORMAT!A:H,8,FALSE)</f>
        <v>035 Var LLA</v>
      </c>
      <c r="N42" t="str">
        <f>IF(ISBLANK(E42),"",VLOOKUP(E42,UFMT_CONDITION!A:J,10,FALSE))</f>
        <v/>
      </c>
      <c r="O42" t="str">
        <f>VLOOKUP(F42,UFMT_VALUE!A:E,5,FALSE)</f>
        <v>Composite, DE56 Orig data elements</v>
      </c>
      <c r="P42" t="str">
        <f>IF(ISBLANK(G42),"",VLOOKUP(G42,UFMT_CONVERSION!A:C,3,FALSE))</f>
        <v/>
      </c>
      <c r="Q42" t="str">
        <f t="shared" si="0"/>
        <v>Field '035 Var LLA', Value 'Composite, DE56 Orig data elements'</v>
      </c>
      <c r="S42" t="str">
        <f t="shared" si="1"/>
        <v>Insert into UFMT_BUILD_RULE (FORMAT_ID, FIELD_NO, PRIORITY, FIELD_ID, COND_ID, VALUE_ID, CONV_KEY, F_CHECK, F_WRITE) Values ('2', '12', '2', '19', '', '69', '', '0', '1');</v>
      </c>
      <c r="T42" t="str">
        <f t="shared" si="2"/>
        <v>Update UFMT_BUILD_RULE SET FIELD_ID='19',COND_ID='',VALUE_ID='69',CONV_KEY='',F_CHECK='0',F_WRITE='1' Where FORMAT_ID = '2' AND FIELD_NO = '12' AND PRIORITY = '2';</v>
      </c>
      <c r="U42" t="str">
        <f t="shared" si="3"/>
        <v>Delete from UFMT_BUILD_RULE Where FORMAT_ID = '2' AND FIELD_NO = '12' AND PRIORITY = '2';</v>
      </c>
    </row>
    <row r="43" spans="1:21" x14ac:dyDescent="0.35">
      <c r="A43" t="s">
        <v>15</v>
      </c>
      <c r="B43" t="s">
        <v>56</v>
      </c>
      <c r="C43" t="s">
        <v>12</v>
      </c>
      <c r="D43" t="s">
        <v>32</v>
      </c>
      <c r="E43"/>
      <c r="F43" t="s">
        <v>59</v>
      </c>
      <c r="G43" t="s">
        <v>20</v>
      </c>
      <c r="H43" t="s">
        <v>13</v>
      </c>
      <c r="I43" t="s">
        <v>13</v>
      </c>
      <c r="L43" t="s">
        <v>7</v>
      </c>
      <c r="M43" t="str">
        <f>VLOOKUP(D43,UFMT_FIELD_FORMAT!A:H,8,FALSE)</f>
        <v>004 Fix Padded L0</v>
      </c>
      <c r="N43" t="str">
        <f>IF(ISBLANK(E43),"",VLOOKUP(E43,UFMT_CONDITION!A:J,10,FALSE))</f>
        <v/>
      </c>
      <c r="O43" t="str">
        <f>VLOOKUP(F43,UFMT_VALUE!A:E,5,FALSE)</f>
        <v>Tag, SVT_SV_DATE</v>
      </c>
      <c r="P43" t="str">
        <f>IF(ISBLANK(G43),"",VLOOKUP(G43,UFMT_CONVERSION!A:C,3,FALSE))</f>
        <v>YYYYMMDD to MMDD</v>
      </c>
      <c r="Q43" t="str">
        <f t="shared" si="0"/>
        <v>Field '004 Fix Padded L0', Value 'Tag, SVT_SV_DATE', Conv 'YYYYMMDD to MMDD'</v>
      </c>
      <c r="S43" t="str">
        <f t="shared" si="1"/>
        <v>Insert into UFMT_BUILD_RULE (FORMAT_ID, FIELD_NO, PRIORITY, FIELD_ID, COND_ID, VALUE_ID, CONV_KEY, F_CHECK, F_WRITE) Values ('2', '17', '1', '8', '', '18', '4', '0', '0');</v>
      </c>
      <c r="T43" t="str">
        <f t="shared" si="2"/>
        <v>Update UFMT_BUILD_RULE SET FIELD_ID='8',COND_ID='',VALUE_ID='18',CONV_KEY='4',F_CHECK='0',F_WRITE='0' Where FORMAT_ID = '2' AND FIELD_NO = '17' AND PRIORITY = '1';</v>
      </c>
      <c r="U43" t="str">
        <f t="shared" si="3"/>
        <v>Delete from UFMT_BUILD_RULE Where FORMAT_ID = '2' AND FIELD_NO = '17' AND PRIORITY = '1';</v>
      </c>
    </row>
    <row r="44" spans="1:21" x14ac:dyDescent="0.35">
      <c r="A44" t="s">
        <v>15</v>
      </c>
      <c r="B44" t="s">
        <v>77</v>
      </c>
      <c r="C44" t="s">
        <v>12</v>
      </c>
      <c r="D44" t="s">
        <v>35</v>
      </c>
      <c r="E44"/>
      <c r="F44" t="s">
        <v>62</v>
      </c>
      <c r="G44"/>
      <c r="H44" t="s">
        <v>13</v>
      </c>
      <c r="I44" t="s">
        <v>13</v>
      </c>
      <c r="L44" t="s">
        <v>7</v>
      </c>
      <c r="M44" t="str">
        <f>VLOOKUP(D44,UFMT_FIELD_FORMAT!A:H,8,FALSE)</f>
        <v>003 Fix Padded L0</v>
      </c>
      <c r="N44" t="str">
        <f>IF(ISBLANK(E44),"",VLOOKUP(E44,UFMT_CONDITION!A:J,10,FALSE))</f>
        <v/>
      </c>
      <c r="O44" t="str">
        <f>VLOOKUP(F44,UFMT_VALUE!A:E,5,FALSE)</f>
        <v>Const, Functional code</v>
      </c>
      <c r="P44" t="str">
        <f>IF(ISBLANK(G44),"",VLOOKUP(G44,UFMT_CONVERSION!A:C,3,FALSE))</f>
        <v/>
      </c>
      <c r="Q44" t="str">
        <f t="shared" si="0"/>
        <v>Field '003 Fix Padded L0', Value 'Const, Functional code'</v>
      </c>
      <c r="S44" t="str">
        <f t="shared" si="1"/>
        <v>Insert into UFMT_BUILD_RULE (FORMAT_ID, FIELD_NO, PRIORITY, FIELD_ID, COND_ID, VALUE_ID, CONV_KEY, F_CHECK, F_WRITE) Values ('2', '24', '1', '9', '', '19', '', '0', '0');</v>
      </c>
      <c r="T44" t="str">
        <f t="shared" si="2"/>
        <v>Update UFMT_BUILD_RULE SET FIELD_ID='9',COND_ID='',VALUE_ID='19',CONV_KEY='',F_CHECK='0',F_WRITE='0' Where FORMAT_ID = '2' AND FIELD_NO = '24' AND PRIORITY = '1';</v>
      </c>
      <c r="U44" t="str">
        <f t="shared" si="3"/>
        <v>Delete from UFMT_BUILD_RULE Where FORMAT_ID = '2' AND FIELD_NO = '24' AND PRIORITY = '1';</v>
      </c>
    </row>
    <row r="45" spans="1:21" x14ac:dyDescent="0.35">
      <c r="A45" t="s">
        <v>15</v>
      </c>
      <c r="B45" t="s">
        <v>98</v>
      </c>
      <c r="C45" t="s">
        <v>12</v>
      </c>
      <c r="D45" t="s">
        <v>40</v>
      </c>
      <c r="E45"/>
      <c r="F45" t="s">
        <v>65</v>
      </c>
      <c r="G45"/>
      <c r="H45" t="s">
        <v>13</v>
      </c>
      <c r="I45" t="s">
        <v>13</v>
      </c>
      <c r="L45" t="s">
        <v>7</v>
      </c>
      <c r="M45" t="str">
        <f>VLOOKUP(D45,UFMT_FIELD_FORMAT!A:H,8,FALSE)</f>
        <v xml:space="preserve">011 LLA </v>
      </c>
      <c r="N45" t="str">
        <f>IF(ISBLANK(E45),"",VLOOKUP(E45,UFMT_CONDITION!A:J,10,FALSE))</f>
        <v/>
      </c>
      <c r="O45" t="str">
        <f>VLOOKUP(F45,UFMT_VALUE!A:E,5,FALSE)</f>
        <v>Tag, SVT_ISO_SRC_ACQID</v>
      </c>
      <c r="P45" t="str">
        <f>IF(ISBLANK(G45),"",VLOOKUP(G45,UFMT_CONVERSION!A:C,3,FALSE))</f>
        <v/>
      </c>
      <c r="Q45" t="str">
        <f t="shared" si="0"/>
        <v>Field '011 LLA ', Value 'Tag, SVT_ISO_SRC_ACQID'</v>
      </c>
      <c r="S45" t="str">
        <f t="shared" si="1"/>
        <v>Insert into UFMT_BUILD_RULE (FORMAT_ID, FIELD_NO, PRIORITY, FIELD_ID, COND_ID, VALUE_ID, CONV_KEY, F_CHECK, F_WRITE) Values ('2', '32', '1', '11', '', '20', '', '0', '0');</v>
      </c>
      <c r="T45" t="str">
        <f t="shared" si="2"/>
        <v>Update UFMT_BUILD_RULE SET FIELD_ID='11',COND_ID='',VALUE_ID='20',CONV_KEY='',F_CHECK='0',F_WRITE='0' Where FORMAT_ID = '2' AND FIELD_NO = '32' AND PRIORITY = '1';</v>
      </c>
      <c r="U45" t="str">
        <f t="shared" si="3"/>
        <v>Delete from UFMT_BUILD_RULE Where FORMAT_ID = '2' AND FIELD_NO = '32' AND PRIORITY = '1';</v>
      </c>
    </row>
    <row r="46" spans="1:21" x14ac:dyDescent="0.35">
      <c r="A46" t="s">
        <v>15</v>
      </c>
      <c r="B46" t="s">
        <v>101</v>
      </c>
      <c r="C46" t="s">
        <v>12</v>
      </c>
      <c r="D46" t="s">
        <v>40</v>
      </c>
      <c r="E46" t="s">
        <v>32</v>
      </c>
      <c r="F46" t="s">
        <v>68</v>
      </c>
      <c r="G46"/>
      <c r="H46" t="s">
        <v>13</v>
      </c>
      <c r="I46" t="s">
        <v>13</v>
      </c>
      <c r="L46" t="s">
        <v>7</v>
      </c>
      <c r="M46" t="str">
        <f>VLOOKUP(D46,UFMT_FIELD_FORMAT!A:H,8,FALSE)</f>
        <v xml:space="preserve">011 LLA </v>
      </c>
      <c r="N46" t="str">
        <f>IF(ISBLANK(E46),"",VLOOKUP(E46,UFMT_CONDITION!A:J,10,FALSE))</f>
        <v>Forwarding Institution is not empty</v>
      </c>
      <c r="O46" t="str">
        <f>VLOOKUP(F46,UFMT_VALUE!A:E,5,FALSE)</f>
        <v>Tag, SVT_ISO_FW_INSTID</v>
      </c>
      <c r="P46" t="str">
        <f>IF(ISBLANK(G46),"",VLOOKUP(G46,UFMT_CONVERSION!A:C,3,FALSE))</f>
        <v/>
      </c>
      <c r="Q46" t="str">
        <f t="shared" si="0"/>
        <v>Field '011 LLA ',Cond 'Forwarding Institution is not empty', Value 'Tag, SVT_ISO_FW_INSTID'</v>
      </c>
      <c r="S46" t="str">
        <f t="shared" si="1"/>
        <v>Insert into UFMT_BUILD_RULE (FORMAT_ID, FIELD_NO, PRIORITY, FIELD_ID, COND_ID, VALUE_ID, CONV_KEY, F_CHECK, F_WRITE) Values ('2', '33', '1', '11', '8', '21', '', '0', '0');</v>
      </c>
      <c r="T46" t="str">
        <f t="shared" si="2"/>
        <v>Update UFMT_BUILD_RULE SET FIELD_ID='11',COND_ID='8',VALUE_ID='21',CONV_KEY='',F_CHECK='0',F_WRITE='0' Where FORMAT_ID = '2' AND FIELD_NO = '33' AND PRIORITY = '1';</v>
      </c>
      <c r="U46" t="str">
        <f t="shared" si="3"/>
        <v>Delete from UFMT_BUILD_RULE Where FORMAT_ID = '2' AND FIELD_NO = '33' AND PRIORITY = '1';</v>
      </c>
    </row>
    <row r="47" spans="1:21" x14ac:dyDescent="0.35">
      <c r="A47" t="s">
        <v>15</v>
      </c>
      <c r="B47" t="s">
        <v>99</v>
      </c>
      <c r="C47" t="s">
        <v>12</v>
      </c>
      <c r="D47" t="s">
        <v>44</v>
      </c>
      <c r="E47"/>
      <c r="F47" t="s">
        <v>74</v>
      </c>
      <c r="G47"/>
      <c r="H47" t="s">
        <v>13</v>
      </c>
      <c r="I47" t="s">
        <v>13</v>
      </c>
      <c r="L47" t="s">
        <v>7</v>
      </c>
      <c r="M47" t="str">
        <f>VLOOKUP(D47,UFMT_FIELD_FORMAT!A:H,8,FALSE)</f>
        <v>012 Fix Padded R</v>
      </c>
      <c r="N47" t="str">
        <f>IF(ISBLANK(E47),"",VLOOKUP(E47,UFMT_CONDITION!A:J,10,FALSE))</f>
        <v/>
      </c>
      <c r="O47" t="str">
        <f>VLOOKUP(F47,UFMT_VALUE!A:E,5,FALSE)</f>
        <v>Tag, SVT_ISO_ACQ_RRN</v>
      </c>
      <c r="P47" t="str">
        <f>IF(ISBLANK(G47),"",VLOOKUP(G47,UFMT_CONVERSION!A:C,3,FALSE))</f>
        <v/>
      </c>
      <c r="Q47" t="str">
        <f t="shared" si="0"/>
        <v>Field '012 Fix Padded R', Value 'Tag, SVT_ISO_ACQ_RRN'</v>
      </c>
      <c r="S47" t="str">
        <f t="shared" si="1"/>
        <v>Insert into UFMT_BUILD_RULE (FORMAT_ID, FIELD_NO, PRIORITY, FIELD_ID, COND_ID, VALUE_ID, CONV_KEY, F_CHECK, F_WRITE) Values ('2', '37', '1', '13', '', '23', '', '0', '0');</v>
      </c>
      <c r="T47" t="str">
        <f t="shared" si="2"/>
        <v>Update UFMT_BUILD_RULE SET FIELD_ID='13',COND_ID='',VALUE_ID='23',CONV_KEY='',F_CHECK='0',F_WRITE='0' Where FORMAT_ID = '2' AND FIELD_NO = '37' AND PRIORITY = '1';</v>
      </c>
      <c r="U47" t="str">
        <f t="shared" si="3"/>
        <v>Delete from UFMT_BUILD_RULE Where FORMAT_ID = '2' AND FIELD_NO = '37' AND PRIORITY = '1';</v>
      </c>
    </row>
    <row r="48" spans="1:21" x14ac:dyDescent="0.35">
      <c r="A48" t="s">
        <v>15</v>
      </c>
      <c r="B48" t="s">
        <v>119</v>
      </c>
      <c r="C48" t="s">
        <v>12</v>
      </c>
      <c r="D48" t="s">
        <v>20</v>
      </c>
      <c r="E48"/>
      <c r="F48" t="s">
        <v>72</v>
      </c>
      <c r="G48"/>
      <c r="H48" t="s">
        <v>13</v>
      </c>
      <c r="I48" t="s">
        <v>13</v>
      </c>
      <c r="L48" t="s">
        <v>7</v>
      </c>
      <c r="M48" t="str">
        <f>VLOOKUP(D48,UFMT_FIELD_FORMAT!A:H,8,FALSE)</f>
        <v>008 Fix Padded L0</v>
      </c>
      <c r="N48" t="str">
        <f>IF(ISBLANK(E48),"",VLOOKUP(E48,UFMT_CONDITION!A:J,10,FALSE))</f>
        <v/>
      </c>
      <c r="O48" t="str">
        <f>VLOOKUP(F48,UFMT_VALUE!A:E,5,FALSE)</f>
        <v>Tag, SVT_TERMINAL</v>
      </c>
      <c r="P48" t="str">
        <f>IF(ISBLANK(G48),"",VLOOKUP(G48,UFMT_CONVERSION!A:C,3,FALSE))</f>
        <v/>
      </c>
      <c r="Q48" t="str">
        <f t="shared" si="0"/>
        <v>Field '008 Fix Padded L0', Value 'Tag, SVT_TERMINAL'</v>
      </c>
      <c r="S48" t="str">
        <f t="shared" si="1"/>
        <v>Insert into UFMT_BUILD_RULE (FORMAT_ID, FIELD_NO, PRIORITY, FIELD_ID, COND_ID, VALUE_ID, CONV_KEY, F_CHECK, F_WRITE) Values ('2', '41', '1', '4', '', '25', '', '0', '0');</v>
      </c>
      <c r="T48" t="str">
        <f t="shared" si="2"/>
        <v>Update UFMT_BUILD_RULE SET FIELD_ID='4',COND_ID='',VALUE_ID='25',CONV_KEY='',F_CHECK='0',F_WRITE='0' Where FORMAT_ID = '2' AND FIELD_NO = '41' AND PRIORITY = '1';</v>
      </c>
      <c r="U48" t="str">
        <f t="shared" si="3"/>
        <v>Delete from UFMT_BUILD_RULE Where FORMAT_ID = '2' AND FIELD_NO = '41' AND PRIORITY = '1';</v>
      </c>
    </row>
    <row r="49" spans="1:21" x14ac:dyDescent="0.35">
      <c r="A49" t="s">
        <v>15</v>
      </c>
      <c r="B49" t="s">
        <v>122</v>
      </c>
      <c r="C49" t="s">
        <v>12</v>
      </c>
      <c r="D49" t="s">
        <v>53</v>
      </c>
      <c r="E49"/>
      <c r="F49" t="s">
        <v>82</v>
      </c>
      <c r="G49"/>
      <c r="H49" t="s">
        <v>13</v>
      </c>
      <c r="I49" t="s">
        <v>13</v>
      </c>
      <c r="L49" t="s">
        <v>7</v>
      </c>
      <c r="M49" t="str">
        <f>VLOOKUP(D49,UFMT_FIELD_FORMAT!A:H,8,FALSE)</f>
        <v>008 Fix Padded R</v>
      </c>
      <c r="N49" t="str">
        <f>IF(ISBLANK(E49),"",VLOOKUP(E49,UFMT_CONDITION!A:J,10,FALSE))</f>
        <v/>
      </c>
      <c r="O49" t="str">
        <f>VLOOKUP(F49,UFMT_VALUE!A:E,5,FALSE)</f>
        <v>Tag, SVT_CC_ACCEPTOR</v>
      </c>
      <c r="P49" t="str">
        <f>IF(ISBLANK(G49),"",VLOOKUP(G49,UFMT_CONVERSION!A:C,3,FALSE))</f>
        <v/>
      </c>
      <c r="Q49" t="str">
        <f t="shared" si="0"/>
        <v>Field '008 Fix Padded R', Value 'Tag, SVT_CC_ACCEPTOR'</v>
      </c>
      <c r="S49" t="str">
        <f t="shared" si="1"/>
        <v>Insert into UFMT_BUILD_RULE (FORMAT_ID, FIELD_NO, PRIORITY, FIELD_ID, COND_ID, VALUE_ID, CONV_KEY, F_CHECK, F_WRITE) Values ('2', '42', '1', '16', '', '26', '', '0', '0');</v>
      </c>
      <c r="T49" t="str">
        <f t="shared" si="2"/>
        <v>Update UFMT_BUILD_RULE SET FIELD_ID='16',COND_ID='',VALUE_ID='26',CONV_KEY='',F_CHECK='0',F_WRITE='0' Where FORMAT_ID = '2' AND FIELD_NO = '42' AND PRIORITY = '1';</v>
      </c>
      <c r="U49" t="str">
        <f t="shared" si="3"/>
        <v>Delete from UFMT_BUILD_RULE Where FORMAT_ID = '2' AND FIELD_NO = '42' AND PRIORITY = '1';</v>
      </c>
    </row>
    <row r="50" spans="1:21" x14ac:dyDescent="0.35">
      <c r="A50" t="s">
        <v>15</v>
      </c>
      <c r="B50" t="s">
        <v>125</v>
      </c>
      <c r="C50" t="s">
        <v>12</v>
      </c>
      <c r="D50" t="s">
        <v>90</v>
      </c>
      <c r="E50"/>
      <c r="F50" t="s">
        <v>92</v>
      </c>
      <c r="G50" t="s">
        <v>125</v>
      </c>
      <c r="H50" t="s">
        <v>13</v>
      </c>
      <c r="I50" t="s">
        <v>13</v>
      </c>
      <c r="L50" t="s">
        <v>7</v>
      </c>
      <c r="M50" t="str">
        <f>VLOOKUP(D50,UFMT_FIELD_FORMAT!A:H,8,FALSE)</f>
        <v xml:space="preserve">012 LLA </v>
      </c>
      <c r="N50" t="str">
        <f>IF(ISBLANK(E50),"",VLOOKUP(E50,UFMT_CONDITION!A:J,10,FALSE))</f>
        <v/>
      </c>
      <c r="O50" t="str">
        <f>VLOOKUP(F50,UFMT_VALUE!A:E,5,FALSE)</f>
        <v>Tag, SVT_ADDR_NAME</v>
      </c>
      <c r="P50" t="str">
        <f>IF(ISBLANK(G50),"",VLOOKUP(G50,UFMT_CONVERSION!A:C,3,FALSE))</f>
        <v>Trim to 12</v>
      </c>
      <c r="Q50" t="str">
        <f t="shared" si="0"/>
        <v>Field '012 LLA ', Value 'Tag, SVT_ADDR_NAME', Conv 'Trim to 12'</v>
      </c>
      <c r="S50" t="str">
        <f t="shared" si="1"/>
        <v>Insert into UFMT_BUILD_RULE (FORMAT_ID, FIELD_NO, PRIORITY, FIELD_ID, COND_ID, VALUE_ID, CONV_KEY, F_CHECK, F_WRITE) Values ('2', '43', '1', '29', '', '30', '43', '0', '0');</v>
      </c>
      <c r="T50" t="str">
        <f t="shared" si="2"/>
        <v>Update UFMT_BUILD_RULE SET FIELD_ID='29',COND_ID='',VALUE_ID='30',CONV_KEY='43',F_CHECK='0',F_WRITE='0' Where FORMAT_ID = '2' AND FIELD_NO = '43' AND PRIORITY = '1';</v>
      </c>
      <c r="U50" t="str">
        <f t="shared" si="3"/>
        <v>Delete from UFMT_BUILD_RULE Where FORMAT_ID = '2' AND FIELD_NO = '43' AND PRIORITY = '1';</v>
      </c>
    </row>
    <row r="51" spans="1:21" x14ac:dyDescent="0.35">
      <c r="A51" t="s">
        <v>15</v>
      </c>
      <c r="B51" t="s">
        <v>45</v>
      </c>
      <c r="C51" t="s">
        <v>12</v>
      </c>
      <c r="D51" t="s">
        <v>59</v>
      </c>
      <c r="E51"/>
      <c r="F51" t="s">
        <v>176</v>
      </c>
      <c r="G51" t="s">
        <v>59</v>
      </c>
      <c r="H51" t="s">
        <v>13</v>
      </c>
      <c r="I51" t="s">
        <v>13</v>
      </c>
      <c r="L51" t="s">
        <v>7</v>
      </c>
      <c r="M51" t="str">
        <f>VLOOKUP(D51,UFMT_FIELD_FORMAT!A:H,8,FALSE)</f>
        <v>204 Var LLLA</v>
      </c>
      <c r="N51" t="str">
        <f>IF(ISBLANK(E51),"",VLOOKUP(E51,UFMT_CONDITION!A:J,10,FALSE))</f>
        <v/>
      </c>
      <c r="O51" t="str">
        <f>VLOOKUP(F51,UFMT_VALUE!A:E,5,FALSE)</f>
        <v>Tag, SVT_ISS_FEE, double</v>
      </c>
      <c r="P51" t="str">
        <f>IF(ISBLANK(G51),"",VLOOKUP(G51,UFMT_CONVERSION!A:C,3,FALSE))</f>
        <v>Custom Function get_fee_DE46</v>
      </c>
      <c r="Q51" t="str">
        <f t="shared" si="0"/>
        <v>Field '204 Var LLLA', Value 'Tag, SVT_ISS_FEE, double', Conv 'Custom Function get_fee_DE46'</v>
      </c>
      <c r="S51" t="str">
        <f t="shared" si="1"/>
        <v>Insert into UFMT_BUILD_RULE (FORMAT_ID, FIELD_NO, PRIORITY, FIELD_ID, COND_ID, VALUE_ID, CONV_KEY, F_CHECK, F_WRITE) Values ('2', '46', '1', '18', '', '66', '18', '0', '0');</v>
      </c>
      <c r="T51" t="str">
        <f t="shared" si="2"/>
        <v>Update UFMT_BUILD_RULE SET FIELD_ID='18',COND_ID='',VALUE_ID='66',CONV_KEY='18',F_CHECK='0',F_WRITE='0' Where FORMAT_ID = '2' AND FIELD_NO = '46' AND PRIORITY = '1';</v>
      </c>
      <c r="U51" t="str">
        <f t="shared" si="3"/>
        <v>Delete from UFMT_BUILD_RULE Where FORMAT_ID = '2' AND FIELD_NO = '46' AND PRIORITY = '1';</v>
      </c>
    </row>
    <row r="52" spans="1:21" x14ac:dyDescent="0.35">
      <c r="A52" t="s">
        <v>15</v>
      </c>
      <c r="B52" t="s">
        <v>138</v>
      </c>
      <c r="C52" t="s">
        <v>12</v>
      </c>
      <c r="D52" t="s">
        <v>47</v>
      </c>
      <c r="E52"/>
      <c r="F52" t="s">
        <v>104</v>
      </c>
      <c r="G52"/>
      <c r="H52" t="s">
        <v>13</v>
      </c>
      <c r="I52" t="s">
        <v>13</v>
      </c>
      <c r="L52" t="s">
        <v>7</v>
      </c>
      <c r="M52" t="str">
        <f>VLOOKUP(D52,UFMT_FIELD_FORMAT!A:H,8,FALSE)</f>
        <v>003 Fix Padded L</v>
      </c>
      <c r="N52" t="str">
        <f>IF(ISBLANK(E52),"",VLOOKUP(E52,UFMT_CONDITION!A:J,10,FALSE))</f>
        <v/>
      </c>
      <c r="O52" t="str">
        <f>VLOOKUP(F52,UFMT_VALUE!A:E,5,FALSE)</f>
        <v>Tag, SVT_TXN_CURRENCY</v>
      </c>
      <c r="P52" t="str">
        <f>IF(ISBLANK(G52),"",VLOOKUP(G52,UFMT_CONVERSION!A:C,3,FALSE))</f>
        <v/>
      </c>
      <c r="Q52" t="str">
        <f t="shared" si="0"/>
        <v>Field '003 Fix Padded L', Value 'Tag, SVT_TXN_CURRENCY'</v>
      </c>
      <c r="S52" t="str">
        <f t="shared" si="1"/>
        <v>Insert into UFMT_BUILD_RULE (FORMAT_ID, FIELD_NO, PRIORITY, FIELD_ID, COND_ID, VALUE_ID, CONV_KEY, F_CHECK, F_WRITE) Values ('2', '49', '1', '14', '', '34', '', '0', '0');</v>
      </c>
      <c r="T52" t="str">
        <f t="shared" si="2"/>
        <v>Update UFMT_BUILD_RULE SET FIELD_ID='14',COND_ID='',VALUE_ID='34',CONV_KEY='',F_CHECK='0',F_WRITE='0' Where FORMAT_ID = '2' AND FIELD_NO = '49' AND PRIORITY = '1';</v>
      </c>
      <c r="U52" t="str">
        <f t="shared" si="3"/>
        <v>Delete from UFMT_BUILD_RULE Where FORMAT_ID = '2' AND FIELD_NO = '49' AND PRIORITY = '1';</v>
      </c>
    </row>
    <row r="53" spans="1:21" x14ac:dyDescent="0.35">
      <c r="A53" t="s">
        <v>15</v>
      </c>
      <c r="B53" t="s">
        <v>270</v>
      </c>
      <c r="C53" t="s">
        <v>12</v>
      </c>
      <c r="D53" t="s">
        <v>71</v>
      </c>
      <c r="E53" t="s">
        <v>82</v>
      </c>
      <c r="F53" t="s">
        <v>96</v>
      </c>
      <c r="G53"/>
      <c r="H53" t="s">
        <v>13</v>
      </c>
      <c r="I53" t="s">
        <v>13</v>
      </c>
      <c r="L53" t="s">
        <v>7</v>
      </c>
      <c r="M53" t="str">
        <f>VLOOKUP(D53,UFMT_FIELD_FORMAT!A:H,8,FALSE)</f>
        <v>028 Var LLA</v>
      </c>
      <c r="N53" t="str">
        <f>IF(ISBLANK(E53),"",VLOOKUP(E53,UFMT_CONDITION!A:J,10,FALSE))</f>
        <v>cond 21 and cond 25</v>
      </c>
      <c r="O53" t="str">
        <f>VLOOKUP(F53,UFMT_VALUE!A:E,5,FALSE)</f>
        <v>Tag, SVT_ACCT1_NO</v>
      </c>
      <c r="P53" t="str">
        <f>IF(ISBLANK(G53),"",VLOOKUP(G53,UFMT_CONVERSION!A:C,3,FALSE))</f>
        <v/>
      </c>
      <c r="Q53" t="str">
        <f t="shared" si="0"/>
        <v>Field '028 Var LLA',Cond 'cond 21 and cond 25', Value 'Tag, SVT_ACCT1_NO'</v>
      </c>
      <c r="S53" t="str">
        <f t="shared" si="1"/>
        <v>Insert into UFMT_BUILD_RULE (FORMAT_ID, FIELD_NO, PRIORITY, FIELD_ID, COND_ID, VALUE_ID, CONV_KEY, F_CHECK, F_WRITE) Values ('2', '102', '1', '22', '26', '36', '', '0', '0');</v>
      </c>
      <c r="T53" t="str">
        <f t="shared" si="2"/>
        <v>Update UFMT_BUILD_RULE SET FIELD_ID='22',COND_ID='26',VALUE_ID='36',CONV_KEY='',F_CHECK='0',F_WRITE='0' Where FORMAT_ID = '2' AND FIELD_NO = '102' AND PRIORITY = '1';</v>
      </c>
      <c r="U53" t="str">
        <f t="shared" si="3"/>
        <v>Delete from UFMT_BUILD_RULE Where FORMAT_ID = '2' AND FIELD_NO = '102' AND PRIORITY = '1';</v>
      </c>
    </row>
    <row r="54" spans="1:21" x14ac:dyDescent="0.35">
      <c r="A54" t="s">
        <v>15</v>
      </c>
      <c r="B54" t="s">
        <v>778</v>
      </c>
      <c r="C54" t="s">
        <v>12</v>
      </c>
      <c r="D54" t="s">
        <v>71</v>
      </c>
      <c r="E54" t="s">
        <v>85</v>
      </c>
      <c r="F54" t="s">
        <v>303</v>
      </c>
      <c r="G54"/>
      <c r="H54" t="s">
        <v>13</v>
      </c>
      <c r="I54" t="s">
        <v>13</v>
      </c>
      <c r="L54" t="s">
        <v>7</v>
      </c>
      <c r="M54" t="str">
        <f>VLOOKUP(D54,UFMT_FIELD_FORMAT!A:H,8,FALSE)</f>
        <v>028 Var LLA</v>
      </c>
      <c r="N54" t="str">
        <f>IF(ISBLANK(E54),"",VLOOKUP(E54,UFMT_CONDITION!A:J,10,FALSE))</f>
        <v>Trans_type for sending F103 as GL acct</v>
      </c>
      <c r="O54" t="str">
        <f>VLOOKUP(F54,UFMT_VALUE!A:E,5,FALSE)</f>
        <v>Composite, GL from (TT n SI n CC)</v>
      </c>
      <c r="P54" t="str">
        <f>IF(ISBLANK(G54),"",VLOOKUP(G54,UFMT_CONVERSION!A:C,3,FALSE))</f>
        <v/>
      </c>
      <c r="Q54" t="str">
        <f t="shared" si="0"/>
        <v>Field '028 Var LLA',Cond 'Trans_type for sending F103 as GL acct', Value 'Composite, GL from (TT n SI n CC)'</v>
      </c>
      <c r="S54" t="str">
        <f t="shared" si="1"/>
        <v>Insert into UFMT_BUILD_RULE (FORMAT_ID, FIELD_NO, PRIORITY, FIELD_ID, COND_ID, VALUE_ID, CONV_KEY, F_CHECK, F_WRITE) Values ('2', '103', '1', '22', '27', '167', '', '0', '0');</v>
      </c>
      <c r="T54" t="str">
        <f t="shared" si="2"/>
        <v>Update UFMT_BUILD_RULE SET FIELD_ID='22',COND_ID='27',VALUE_ID='167',CONV_KEY='',F_CHECK='0',F_WRITE='0' Where FORMAT_ID = '2' AND FIELD_NO = '103' AND PRIORITY = '1';</v>
      </c>
      <c r="U54" t="str">
        <f t="shared" si="3"/>
        <v>Delete from UFMT_BUILD_RULE Where FORMAT_ID = '2' AND FIELD_NO = '103' AND PRIORITY = '1';</v>
      </c>
    </row>
    <row r="55" spans="1:21" x14ac:dyDescent="0.35">
      <c r="A55" t="s">
        <v>15</v>
      </c>
      <c r="B55" t="s">
        <v>778</v>
      </c>
      <c r="C55" t="s">
        <v>15</v>
      </c>
      <c r="D55" t="s">
        <v>71</v>
      </c>
      <c r="E55" t="s">
        <v>65</v>
      </c>
      <c r="F55" t="s">
        <v>96</v>
      </c>
      <c r="G55"/>
      <c r="H55" t="s">
        <v>13</v>
      </c>
      <c r="I55" t="s">
        <v>13</v>
      </c>
      <c r="L55" t="s">
        <v>7</v>
      </c>
      <c r="M55" t="str">
        <f>VLOOKUP(D55,UFMT_FIELD_FORMAT!A:H,8,FALSE)</f>
        <v>028 Var LLA</v>
      </c>
      <c r="N55" t="str">
        <f>IF(ISBLANK(E55),"",VLOOKUP(E55,UFMT_CONDITION!A:J,10,FALSE))</f>
        <v>Trans_type is 618</v>
      </c>
      <c r="O55" t="str">
        <f>VLOOKUP(F55,UFMT_VALUE!A:E,5,FALSE)</f>
        <v>Tag, SVT_ACCT1_NO</v>
      </c>
      <c r="P55" t="str">
        <f>IF(ISBLANK(G55),"",VLOOKUP(G55,UFMT_CONVERSION!A:C,3,FALSE))</f>
        <v/>
      </c>
      <c r="Q55" t="str">
        <f t="shared" si="0"/>
        <v>Field '028 Var LLA',Cond 'Trans_type is 618', Value 'Tag, SVT_ACCT1_NO'</v>
      </c>
      <c r="S55" t="str">
        <f t="shared" si="1"/>
        <v>Insert into UFMT_BUILD_RULE (FORMAT_ID, FIELD_NO, PRIORITY, FIELD_ID, COND_ID, VALUE_ID, CONV_KEY, F_CHECK, F_WRITE) Values ('2', '103', '2', '22', '20', '36', '', '0', '0');</v>
      </c>
      <c r="T55" t="str">
        <f t="shared" si="2"/>
        <v>Update UFMT_BUILD_RULE SET FIELD_ID='22',COND_ID='20',VALUE_ID='36',CONV_KEY='',F_CHECK='0',F_WRITE='0' Where FORMAT_ID = '2' AND FIELD_NO = '103' AND PRIORITY = '2';</v>
      </c>
      <c r="U55" t="str">
        <f t="shared" si="3"/>
        <v>Delete from UFMT_BUILD_RULE Where FORMAT_ID = '2' AND FIELD_NO = '103' AND PRIORITY = '2';</v>
      </c>
    </row>
    <row r="56" spans="1:21" x14ac:dyDescent="0.35">
      <c r="A56" t="s">
        <v>15</v>
      </c>
      <c r="B56" t="s">
        <v>778</v>
      </c>
      <c r="C56" t="s">
        <v>17</v>
      </c>
      <c r="D56" t="s">
        <v>71</v>
      </c>
      <c r="E56" t="s">
        <v>77</v>
      </c>
      <c r="F56" t="s">
        <v>96</v>
      </c>
      <c r="G56"/>
      <c r="H56" t="s">
        <v>13</v>
      </c>
      <c r="I56" t="s">
        <v>13</v>
      </c>
      <c r="L56" t="s">
        <v>7</v>
      </c>
      <c r="M56" t="str">
        <f>VLOOKUP(D56,UFMT_FIELD_FORMAT!A:H,8,FALSE)</f>
        <v>028 Var LLA</v>
      </c>
      <c r="N56" t="str">
        <f>IF(ISBLANK(E56),"",VLOOKUP(E56,UFMT_CONDITION!A:J,10,FALSE))</f>
        <v>Trans_type is 619</v>
      </c>
      <c r="O56" t="str">
        <f>VLOOKUP(F56,UFMT_VALUE!A:E,5,FALSE)</f>
        <v>Tag, SVT_ACCT1_NO</v>
      </c>
      <c r="P56" t="str">
        <f>IF(ISBLANK(G56),"",VLOOKUP(G56,UFMT_CONVERSION!A:C,3,FALSE))</f>
        <v/>
      </c>
      <c r="Q56" t="str">
        <f t="shared" si="0"/>
        <v>Field '028 Var LLA',Cond 'Trans_type is 619', Value 'Tag, SVT_ACCT1_NO'</v>
      </c>
      <c r="S56" t="str">
        <f t="shared" si="1"/>
        <v>Insert into UFMT_BUILD_RULE (FORMAT_ID, FIELD_NO, PRIORITY, FIELD_ID, COND_ID, VALUE_ID, CONV_KEY, F_CHECK, F_WRITE) Values ('2', '103', '3', '22', '24', '36', '', '0', '0');</v>
      </c>
      <c r="T56" t="str">
        <f t="shared" si="2"/>
        <v>Update UFMT_BUILD_RULE SET FIELD_ID='22',COND_ID='24',VALUE_ID='36',CONV_KEY='',F_CHECK='0',F_WRITE='0' Where FORMAT_ID = '2' AND FIELD_NO = '103' AND PRIORITY = '3';</v>
      </c>
      <c r="U56" t="str">
        <f t="shared" si="3"/>
        <v>Delete from UFMT_BUILD_RULE Where FORMAT_ID = '2' AND FIELD_NO = '103' AND PRIORITY = '3';</v>
      </c>
    </row>
    <row r="57" spans="1:21" x14ac:dyDescent="0.35">
      <c r="A57" t="s">
        <v>15</v>
      </c>
      <c r="B57" t="s">
        <v>778</v>
      </c>
      <c r="C57" t="s">
        <v>20</v>
      </c>
      <c r="D57" t="s">
        <v>71</v>
      </c>
      <c r="E57" t="s">
        <v>37</v>
      </c>
      <c r="F57" t="s">
        <v>99</v>
      </c>
      <c r="G57"/>
      <c r="H57" t="s">
        <v>13</v>
      </c>
      <c r="I57" t="s">
        <v>13</v>
      </c>
      <c r="L57" t="s">
        <v>7</v>
      </c>
      <c r="M57" t="str">
        <f>VLOOKUP(D57,UFMT_FIELD_FORMAT!A:H,8,FALSE)</f>
        <v>028 Var LLA</v>
      </c>
      <c r="N57" t="str">
        <f>IF(ISBLANK(E57),"",VLOOKUP(E57,UFMT_CONDITION!A:J,10,FALSE))</f>
        <v>Account 2 is not empty</v>
      </c>
      <c r="O57" t="str">
        <f>VLOOKUP(F57,UFMT_VALUE!A:E,5,FALSE)</f>
        <v>Tag, SVT_ACCT2_NO</v>
      </c>
      <c r="P57" t="str">
        <f>IF(ISBLANK(G57),"",VLOOKUP(G57,UFMT_CONVERSION!A:C,3,FALSE))</f>
        <v/>
      </c>
      <c r="Q57" t="str">
        <f t="shared" si="0"/>
        <v>Field '028 Var LLA',Cond 'Account 2 is not empty', Value 'Tag, SVT_ACCT2_NO'</v>
      </c>
      <c r="S57" t="str">
        <f t="shared" si="1"/>
        <v>Insert into UFMT_BUILD_RULE (FORMAT_ID, FIELD_NO, PRIORITY, FIELD_ID, COND_ID, VALUE_ID, CONV_KEY, F_CHECK, F_WRITE) Values ('2', '103', '4', '22', '10', '37', '', '0', '0');</v>
      </c>
      <c r="T57" t="str">
        <f t="shared" si="2"/>
        <v>Update UFMT_BUILD_RULE SET FIELD_ID='22',COND_ID='10',VALUE_ID='37',CONV_KEY='',F_CHECK='0',F_WRITE='0' Where FORMAT_ID = '2' AND FIELD_NO = '103' AND PRIORITY = '4';</v>
      </c>
      <c r="U57" t="str">
        <f t="shared" si="3"/>
        <v>Delete from UFMT_BUILD_RULE Where FORMAT_ID = '2' AND FIELD_NO = '103' AND PRIORITY = '4';</v>
      </c>
    </row>
    <row r="58" spans="1:21" x14ac:dyDescent="0.35">
      <c r="A58" t="s">
        <v>15</v>
      </c>
      <c r="B58" t="s">
        <v>143</v>
      </c>
      <c r="C58" t="s">
        <v>12</v>
      </c>
      <c r="D58" t="s">
        <v>65</v>
      </c>
      <c r="E58"/>
      <c r="F58" t="s">
        <v>113</v>
      </c>
      <c r="G58"/>
      <c r="H58" t="s">
        <v>13</v>
      </c>
      <c r="I58" t="s">
        <v>13</v>
      </c>
      <c r="L58" t="s">
        <v>7</v>
      </c>
      <c r="M58" t="str">
        <f>VLOOKUP(D58,UFMT_FIELD_FORMAT!A:H,8,FALSE)</f>
        <v>999 Var LLLA</v>
      </c>
      <c r="N58" t="str">
        <f>IF(ISBLANK(E58),"",VLOOKUP(E58,UFMT_CONDITION!A:J,10,FALSE))</f>
        <v/>
      </c>
      <c r="O58" t="str">
        <f>VLOOKUP(F58,UFMT_VALUE!A:E,5,FALSE)</f>
        <v>Const, Channel ID Switch</v>
      </c>
      <c r="P58" t="str">
        <f>IF(ISBLANK(G58),"",VLOOKUP(G58,UFMT_CONVERSION!A:C,3,FALSE))</f>
        <v/>
      </c>
      <c r="Q58" t="str">
        <f t="shared" si="0"/>
        <v>Field '999 Var LLLA', Value 'Const, Channel ID Switch'</v>
      </c>
      <c r="S58" t="str">
        <f t="shared" si="1"/>
        <v>Insert into UFMT_BUILD_RULE (FORMAT_ID, FIELD_NO, PRIORITY, FIELD_ID, COND_ID, VALUE_ID, CONV_KEY, F_CHECK, F_WRITE) Values ('2', '123', '1', '20', '', '38', '', '0', '0');</v>
      </c>
      <c r="T58" t="str">
        <f t="shared" si="2"/>
        <v>Update UFMT_BUILD_RULE SET FIELD_ID='20',COND_ID='',VALUE_ID='38',CONV_KEY='',F_CHECK='0',F_WRITE='0' Where FORMAT_ID = '2' AND FIELD_NO = '123' AND PRIORITY = '1';</v>
      </c>
      <c r="U58" t="str">
        <f t="shared" si="3"/>
        <v>Delete from UFMT_BUILD_RULE Where FORMAT_ID = '2' AND FIELD_NO = '123' AND PRIORITY = '1';</v>
      </c>
    </row>
    <row r="59" spans="1:21" x14ac:dyDescent="0.35">
      <c r="A59" t="s">
        <v>15</v>
      </c>
      <c r="B59" t="s">
        <v>813</v>
      </c>
      <c r="C59" t="s">
        <v>12</v>
      </c>
      <c r="D59" t="s">
        <v>65</v>
      </c>
      <c r="E59"/>
      <c r="F59" t="s">
        <v>44</v>
      </c>
      <c r="G59" t="s">
        <v>23</v>
      </c>
      <c r="H59" t="s">
        <v>13</v>
      </c>
      <c r="I59" t="s">
        <v>13</v>
      </c>
      <c r="L59" t="s">
        <v>7</v>
      </c>
      <c r="M59" t="str">
        <f>VLOOKUP(D59,UFMT_FIELD_FORMAT!A:H,8,FALSE)</f>
        <v>999 Var LLLA</v>
      </c>
      <c r="N59" t="str">
        <f>IF(ISBLANK(E59),"",VLOOKUP(E59,UFMT_CONDITION!A:J,10,FALSE))</f>
        <v/>
      </c>
      <c r="O59" t="str">
        <f>VLOOKUP(F59,UFMT_VALUE!A:E,5,FALSE)</f>
        <v>Tag, SVT_ACQ_SW_DATE</v>
      </c>
      <c r="P59" t="str">
        <f>IF(ISBLANK(G59),"",VLOOKUP(G59,UFMT_CONVERSION!A:C,3,FALSE))</f>
        <v>YYYYMMDD to YYYY</v>
      </c>
      <c r="Q59" t="str">
        <f t="shared" si="0"/>
        <v>Field '999 Var LLLA', Value 'Tag, SVT_ACQ_SW_DATE', Conv 'YYYYMMDD to YYYY'</v>
      </c>
      <c r="S59" t="str">
        <f t="shared" si="1"/>
        <v>Insert into UFMT_BUILD_RULE (FORMAT_ID, FIELD_NO, PRIORITY, FIELD_ID, COND_ID, VALUE_ID, CONV_KEY, F_CHECK, F_WRITE) Values ('2', '126', '1', '20', '', '13', '5', '0', '0');</v>
      </c>
      <c r="T59" t="str">
        <f t="shared" si="2"/>
        <v>Update UFMT_BUILD_RULE SET FIELD_ID='20',COND_ID='',VALUE_ID='13',CONV_KEY='5',F_CHECK='0',F_WRITE='0' Where FORMAT_ID = '2' AND FIELD_NO = '126' AND PRIORITY = '1';</v>
      </c>
      <c r="U59" t="str">
        <f t="shared" si="3"/>
        <v>Delete from UFMT_BUILD_RULE Where FORMAT_ID = '2' AND FIELD_NO = '126' AND PRIORITY = '1';</v>
      </c>
    </row>
    <row r="60" spans="1:21" x14ac:dyDescent="0.35">
      <c r="A60" t="s">
        <v>17</v>
      </c>
      <c r="B60" t="s">
        <v>15</v>
      </c>
      <c r="C60" t="s">
        <v>12</v>
      </c>
      <c r="D60" t="s">
        <v>12</v>
      </c>
      <c r="E60"/>
      <c r="F60" t="s">
        <v>15</v>
      </c>
      <c r="G60"/>
      <c r="H60" t="s">
        <v>13</v>
      </c>
      <c r="I60" t="s">
        <v>13</v>
      </c>
      <c r="L60" t="s">
        <v>7</v>
      </c>
      <c r="M60" t="str">
        <f>VLOOKUP(D60,UFMT_FIELD_FORMAT!A:H,8,FALSE)</f>
        <v>019 Var LLA</v>
      </c>
      <c r="N60" t="str">
        <f>IF(ISBLANK(E60),"",VLOOKUP(E60,UFMT_CONDITION!A:J,10,FALSE))</f>
        <v/>
      </c>
      <c r="O60" t="str">
        <f>VLOOKUP(F60,UFMT_VALUE!A:E,5,FALSE)</f>
        <v>Tag, SVT_CARD_NUM</v>
      </c>
      <c r="P60" t="str">
        <f>IF(ISBLANK(G60),"",VLOOKUP(G60,UFMT_CONVERSION!A:C,3,FALSE))</f>
        <v/>
      </c>
      <c r="Q60" t="str">
        <f t="shared" si="0"/>
        <v>Field '019 Var LLA', Value 'Tag, SVT_CARD_NUM'</v>
      </c>
      <c r="S60" t="str">
        <f t="shared" si="1"/>
        <v>Insert into UFMT_BUILD_RULE (FORMAT_ID, FIELD_NO, PRIORITY, FIELD_ID, COND_ID, VALUE_ID, CONV_KEY, F_CHECK, F_WRITE) Values ('3', '2', '1', '1', '', '2', '', '0', '0');</v>
      </c>
      <c r="T60" t="str">
        <f t="shared" si="2"/>
        <v>Update UFMT_BUILD_RULE SET FIELD_ID='1',COND_ID='',VALUE_ID='2',CONV_KEY='',F_CHECK='0',F_WRITE='0' Where FORMAT_ID = '3' AND FIELD_NO = '2' AND PRIORITY = '1';</v>
      </c>
      <c r="U60" t="str">
        <f t="shared" si="3"/>
        <v>Delete from UFMT_BUILD_RULE Where FORMAT_ID = '3' AND FIELD_NO = '2' AND PRIORITY = '1';</v>
      </c>
    </row>
    <row r="61" spans="1:21" x14ac:dyDescent="0.35">
      <c r="A61" t="s">
        <v>17</v>
      </c>
      <c r="B61" t="s">
        <v>17</v>
      </c>
      <c r="C61" t="s">
        <v>12</v>
      </c>
      <c r="D61" t="s">
        <v>15</v>
      </c>
      <c r="E61"/>
      <c r="F61" t="s">
        <v>26</v>
      </c>
      <c r="G61"/>
      <c r="H61" t="s">
        <v>13</v>
      </c>
      <c r="I61" t="s">
        <v>13</v>
      </c>
      <c r="L61" t="s">
        <v>7</v>
      </c>
      <c r="M61" t="str">
        <f>VLOOKUP(D61,UFMT_FIELD_FORMAT!A:H,8,FALSE)</f>
        <v>006 Fix Padded L0</v>
      </c>
      <c r="N61" t="str">
        <f>IF(ISBLANK(E61),"",VLOOKUP(E61,UFMT_CONDITION!A:J,10,FALSE))</f>
        <v/>
      </c>
      <c r="O61" t="str">
        <f>VLOOKUP(F61,UFMT_VALUE!A:E,5,FALSE)</f>
        <v>Composite, Processing code</v>
      </c>
      <c r="P61" t="str">
        <f>IF(ISBLANK(G61),"",VLOOKUP(G61,UFMT_CONVERSION!A:C,3,FALSE))</f>
        <v/>
      </c>
      <c r="Q61" t="str">
        <f t="shared" si="0"/>
        <v>Field '006 Fix Padded L0', Value 'Composite, Processing code'</v>
      </c>
      <c r="S61" t="str">
        <f t="shared" si="1"/>
        <v>Insert into UFMT_BUILD_RULE (FORMAT_ID, FIELD_NO, PRIORITY, FIELD_ID, COND_ID, VALUE_ID, CONV_KEY, F_CHECK, F_WRITE) Values ('3', '3', '1', '2', '', '6', '', '0', '0');</v>
      </c>
      <c r="T61" t="str">
        <f t="shared" si="2"/>
        <v>Update UFMT_BUILD_RULE SET FIELD_ID='2',COND_ID='',VALUE_ID='6',CONV_KEY='',F_CHECK='0',F_WRITE='0' Where FORMAT_ID = '3' AND FIELD_NO = '3' AND PRIORITY = '1';</v>
      </c>
      <c r="U61" t="str">
        <f t="shared" si="3"/>
        <v>Delete from UFMT_BUILD_RULE Where FORMAT_ID = '3' AND FIELD_NO = '3' AND PRIORITY = '1';</v>
      </c>
    </row>
    <row r="62" spans="1:21" x14ac:dyDescent="0.35">
      <c r="A62" t="s">
        <v>17</v>
      </c>
      <c r="B62" t="s">
        <v>20</v>
      </c>
      <c r="C62" t="s">
        <v>12</v>
      </c>
      <c r="D62" t="s">
        <v>17</v>
      </c>
      <c r="E62"/>
      <c r="F62" t="s">
        <v>29</v>
      </c>
      <c r="G62"/>
      <c r="H62" t="s">
        <v>13</v>
      </c>
      <c r="I62" t="s">
        <v>13</v>
      </c>
      <c r="L62" t="s">
        <v>7</v>
      </c>
      <c r="M62" t="str">
        <f>VLOOKUP(D62,UFMT_FIELD_FORMAT!A:H,8,FALSE)</f>
        <v>012 Fix Padded L0</v>
      </c>
      <c r="N62" t="str">
        <f>IF(ISBLANK(E62),"",VLOOKUP(E62,UFMT_CONDITION!A:J,10,FALSE))</f>
        <v/>
      </c>
      <c r="O62" t="str">
        <f>VLOOKUP(F62,UFMT_VALUE!A:E,5,FALSE)</f>
        <v>Tag, SVT_TXN_AMOUNT</v>
      </c>
      <c r="P62" t="str">
        <f>IF(ISBLANK(G62),"",VLOOKUP(G62,UFMT_CONVERSION!A:C,3,FALSE))</f>
        <v/>
      </c>
      <c r="Q62" t="str">
        <f t="shared" si="0"/>
        <v>Field '012 Fix Padded L0', Value 'Tag, SVT_TXN_AMOUNT'</v>
      </c>
      <c r="S62" t="str">
        <f t="shared" si="1"/>
        <v>Insert into UFMT_BUILD_RULE (FORMAT_ID, FIELD_NO, PRIORITY, FIELD_ID, COND_ID, VALUE_ID, CONV_KEY, F_CHECK, F_WRITE) Values ('3', '4', '1', '3', '', '7', '', '0', '0');</v>
      </c>
      <c r="T62" t="str">
        <f t="shared" si="2"/>
        <v>Update UFMT_BUILD_RULE SET FIELD_ID='3',COND_ID='',VALUE_ID='7',CONV_KEY='',F_CHECK='0',F_WRITE='0' Where FORMAT_ID = '3' AND FIELD_NO = '4' AND PRIORITY = '1';</v>
      </c>
      <c r="U62" t="str">
        <f t="shared" si="3"/>
        <v>Delete from UFMT_BUILD_RULE Where FORMAT_ID = '3' AND FIELD_NO = '4' AND PRIORITY = '1';</v>
      </c>
    </row>
    <row r="63" spans="1:21" x14ac:dyDescent="0.35">
      <c r="A63" t="s">
        <v>17</v>
      </c>
      <c r="B63" t="s">
        <v>23</v>
      </c>
      <c r="C63" t="s">
        <v>12</v>
      </c>
      <c r="D63" t="s">
        <v>17</v>
      </c>
      <c r="E63"/>
      <c r="F63" t="s">
        <v>35</v>
      </c>
      <c r="G63"/>
      <c r="H63" t="s">
        <v>13</v>
      </c>
      <c r="I63" t="s">
        <v>13</v>
      </c>
      <c r="L63" t="s">
        <v>7</v>
      </c>
      <c r="M63" t="str">
        <f>VLOOKUP(D63,UFMT_FIELD_FORMAT!A:H,8,FALSE)</f>
        <v>012 Fix Padded L0</v>
      </c>
      <c r="N63" t="str">
        <f>IF(ISBLANK(E63),"",VLOOKUP(E63,UFMT_CONDITION!A:J,10,FALSE))</f>
        <v/>
      </c>
      <c r="O63" t="str">
        <f>VLOOKUP(F63,UFMT_VALUE!A:E,5,FALSE)</f>
        <v>Tag, SVT_TXN_AMT_A1CUR, integer</v>
      </c>
      <c r="P63" t="str">
        <f>IF(ISBLANK(G63),"",VLOOKUP(G63,UFMT_CONVERSION!A:C,3,FALSE))</f>
        <v/>
      </c>
      <c r="Q63" t="str">
        <f t="shared" si="0"/>
        <v>Field '012 Fix Padded L0', Value 'Tag, SVT_TXN_AMT_A1CUR, integer'</v>
      </c>
      <c r="S63" t="str">
        <f t="shared" si="1"/>
        <v>Insert into UFMT_BUILD_RULE (FORMAT_ID, FIELD_NO, PRIORITY, FIELD_ID, COND_ID, VALUE_ID, CONV_KEY, F_CHECK, F_WRITE) Values ('3', '5', '1', '3', '', '9', '', '0', '0');</v>
      </c>
      <c r="T63" t="str">
        <f t="shared" si="2"/>
        <v>Update UFMT_BUILD_RULE SET FIELD_ID='3',COND_ID='',VALUE_ID='9',CONV_KEY='',F_CHECK='0',F_WRITE='0' Where FORMAT_ID = '3' AND FIELD_NO = '5' AND PRIORITY = '1';</v>
      </c>
      <c r="U63" t="str">
        <f t="shared" si="3"/>
        <v>Delete from UFMT_BUILD_RULE Where FORMAT_ID = '3' AND FIELD_NO = '5' AND PRIORITY = '1';</v>
      </c>
    </row>
    <row r="64" spans="1:21" x14ac:dyDescent="0.35">
      <c r="A64" t="s">
        <v>17</v>
      </c>
      <c r="B64" t="s">
        <v>35</v>
      </c>
      <c r="C64" t="s">
        <v>12</v>
      </c>
      <c r="D64" t="s">
        <v>20</v>
      </c>
      <c r="E64"/>
      <c r="F64" t="s">
        <v>40</v>
      </c>
      <c r="G64"/>
      <c r="H64" t="s">
        <v>13</v>
      </c>
      <c r="I64" t="s">
        <v>13</v>
      </c>
      <c r="L64" t="s">
        <v>7</v>
      </c>
      <c r="M64" t="str">
        <f>VLOOKUP(D64,UFMT_FIELD_FORMAT!A:H,8,FALSE)</f>
        <v>008 Fix Padded L0</v>
      </c>
      <c r="N64" t="str">
        <f>IF(ISBLANK(E64),"",VLOOKUP(E64,UFMT_CONDITION!A:J,10,FALSE))</f>
        <v/>
      </c>
      <c r="O64" t="str">
        <f>VLOOKUP(F64,UFMT_VALUE!A:E,5,FALSE)</f>
        <v>Tag, SVT_ACCT1_RATE, integer</v>
      </c>
      <c r="P64" t="str">
        <f>IF(ISBLANK(G64),"",VLOOKUP(G64,UFMT_CONVERSION!A:C,3,FALSE))</f>
        <v/>
      </c>
      <c r="Q64" t="str">
        <f t="shared" si="0"/>
        <v>Field '008 Fix Padded L0', Value 'Tag, SVT_ACCT1_RATE, integer'</v>
      </c>
      <c r="S64" t="str">
        <f t="shared" si="1"/>
        <v>Insert into UFMT_BUILD_RULE (FORMAT_ID, FIELD_NO, PRIORITY, FIELD_ID, COND_ID, VALUE_ID, CONV_KEY, F_CHECK, F_WRITE) Values ('3', '9', '1', '4', '', '11', '', '0', '0');</v>
      </c>
      <c r="T64" t="str">
        <f t="shared" si="2"/>
        <v>Update UFMT_BUILD_RULE SET FIELD_ID='4',COND_ID='',VALUE_ID='11',CONV_KEY='',F_CHECK='0',F_WRITE='0' Where FORMAT_ID = '3' AND FIELD_NO = '9' AND PRIORITY = '1';</v>
      </c>
      <c r="U64" t="str">
        <f t="shared" si="3"/>
        <v>Delete from UFMT_BUILD_RULE Where FORMAT_ID = '3' AND FIELD_NO = '9' AND PRIORITY = '1';</v>
      </c>
    </row>
    <row r="65" spans="1:21" x14ac:dyDescent="0.35">
      <c r="A65" t="s">
        <v>17</v>
      </c>
      <c r="B65" t="s">
        <v>40</v>
      </c>
      <c r="C65" t="s">
        <v>12</v>
      </c>
      <c r="D65" t="s">
        <v>23</v>
      </c>
      <c r="E65"/>
      <c r="F65" t="s">
        <v>48</v>
      </c>
      <c r="G65"/>
      <c r="H65" t="s">
        <v>13</v>
      </c>
      <c r="I65" t="s">
        <v>13</v>
      </c>
      <c r="L65" t="s">
        <v>7</v>
      </c>
      <c r="M65" t="str">
        <f>VLOOKUP(D65,UFMT_FIELD_FORMAT!A:H,8,FALSE)</f>
        <v>006 Fix Padded L0</v>
      </c>
      <c r="N65" t="str">
        <f>IF(ISBLANK(E65),"",VLOOKUP(E65,UFMT_CONDITION!A:J,10,FALSE))</f>
        <v/>
      </c>
      <c r="O65" t="str">
        <f>VLOOKUP(F65,UFMT_VALUE!A:E,5,FALSE)</f>
        <v>Tag, SVT_ACQ_TRACE_NO, string</v>
      </c>
      <c r="P65" t="str">
        <f>IF(ISBLANK(G65),"",VLOOKUP(G65,UFMT_CONVERSION!A:C,3,FALSE))</f>
        <v/>
      </c>
      <c r="Q65" t="str">
        <f t="shared" si="0"/>
        <v>Field '006 Fix Padded L0', Value 'Tag, SVT_ACQ_TRACE_NO, string'</v>
      </c>
      <c r="S65" t="str">
        <f t="shared" si="1"/>
        <v>Insert into UFMT_BUILD_RULE (FORMAT_ID, FIELD_NO, PRIORITY, FIELD_ID, COND_ID, VALUE_ID, CONV_KEY, F_CHECK, F_WRITE) Values ('3', '11', '1', '5', '', '47', '', '0', '0');</v>
      </c>
      <c r="T65" t="str">
        <f t="shared" si="2"/>
        <v>Update UFMT_BUILD_RULE SET FIELD_ID='5',COND_ID='',VALUE_ID='47',CONV_KEY='',F_CHECK='0',F_WRITE='0' Where FORMAT_ID = '3' AND FIELD_NO = '11' AND PRIORITY = '1';</v>
      </c>
      <c r="U65" t="str">
        <f t="shared" si="3"/>
        <v>Delete from UFMT_BUILD_RULE Where FORMAT_ID = '3' AND FIELD_NO = '11' AND PRIORITY = '1';</v>
      </c>
    </row>
    <row r="66" spans="1:21" x14ac:dyDescent="0.35">
      <c r="A66" t="s">
        <v>17</v>
      </c>
      <c r="B66" t="s">
        <v>42</v>
      </c>
      <c r="C66" t="s">
        <v>12</v>
      </c>
      <c r="D66" t="s">
        <v>26</v>
      </c>
      <c r="E66"/>
      <c r="F66" t="s">
        <v>50</v>
      </c>
      <c r="G66"/>
      <c r="H66" t="s">
        <v>13</v>
      </c>
      <c r="I66" t="s">
        <v>13</v>
      </c>
      <c r="L66" t="s">
        <v>7</v>
      </c>
      <c r="M66" t="str">
        <f>VLOOKUP(D66,UFMT_FIELD_FORMAT!A:H,8,FALSE)</f>
        <v>012 Fix Padded L0</v>
      </c>
      <c r="N66" t="str">
        <f>IF(ISBLANK(E66),"",VLOOKUP(E66,UFMT_CONDITION!A:J,10,FALSE))</f>
        <v/>
      </c>
      <c r="O66" t="str">
        <f>VLOOKUP(F66,UFMT_VALUE!A:E,5,FALSE)</f>
        <v>Composite, Date and time</v>
      </c>
      <c r="P66" t="str">
        <f>IF(ISBLANK(G66),"",VLOOKUP(G66,UFMT_CONVERSION!A:C,3,FALSE))</f>
        <v/>
      </c>
      <c r="Q66" t="str">
        <f t="shared" si="0"/>
        <v>Field '012 Fix Padded L0', Value 'Composite, Date and time'</v>
      </c>
      <c r="S66" t="str">
        <f t="shared" si="1"/>
        <v>Insert into UFMT_BUILD_RULE (FORMAT_ID, FIELD_NO, PRIORITY, FIELD_ID, COND_ID, VALUE_ID, CONV_KEY, F_CHECK, F_WRITE) Values ('3', '12', '1', '6', '', '15', '', '0', '0');</v>
      </c>
      <c r="T66" t="str">
        <f t="shared" si="2"/>
        <v>Update UFMT_BUILD_RULE SET FIELD_ID='6',COND_ID='',VALUE_ID='15',CONV_KEY='',F_CHECK='0',F_WRITE='0' Where FORMAT_ID = '3' AND FIELD_NO = '12' AND PRIORITY = '1';</v>
      </c>
      <c r="U66" t="str">
        <f t="shared" si="3"/>
        <v>Delete from UFMT_BUILD_RULE Where FORMAT_ID = '3' AND FIELD_NO = '12' AND PRIORITY = '1';</v>
      </c>
    </row>
    <row r="67" spans="1:21" x14ac:dyDescent="0.35">
      <c r="A67" t="s">
        <v>17</v>
      </c>
      <c r="B67" t="s">
        <v>56</v>
      </c>
      <c r="C67" t="s">
        <v>12</v>
      </c>
      <c r="D67" t="s">
        <v>32</v>
      </c>
      <c r="E67"/>
      <c r="F67" t="s">
        <v>59</v>
      </c>
      <c r="G67"/>
      <c r="H67" t="s">
        <v>13</v>
      </c>
      <c r="I67" t="s">
        <v>13</v>
      </c>
      <c r="L67" t="s">
        <v>7</v>
      </c>
      <c r="M67" t="str">
        <f>VLOOKUP(D67,UFMT_FIELD_FORMAT!A:H,8,FALSE)</f>
        <v>004 Fix Padded L0</v>
      </c>
      <c r="N67" t="str">
        <f>IF(ISBLANK(E67),"",VLOOKUP(E67,UFMT_CONDITION!A:J,10,FALSE))</f>
        <v/>
      </c>
      <c r="O67" t="str">
        <f>VLOOKUP(F67,UFMT_VALUE!A:E,5,FALSE)</f>
        <v>Tag, SVT_SV_DATE</v>
      </c>
      <c r="P67" t="str">
        <f>IF(ISBLANK(G67),"",VLOOKUP(G67,UFMT_CONVERSION!A:C,3,FALSE))</f>
        <v/>
      </c>
      <c r="Q67" t="str">
        <f t="shared" si="0"/>
        <v>Field '004 Fix Padded L0', Value 'Tag, SVT_SV_DATE'</v>
      </c>
      <c r="S67" t="str">
        <f t="shared" si="1"/>
        <v>Insert into UFMT_BUILD_RULE (FORMAT_ID, FIELD_NO, PRIORITY, FIELD_ID, COND_ID, VALUE_ID, CONV_KEY, F_CHECK, F_WRITE) Values ('3', '17', '1', '8', '', '18', '', '0', '0');</v>
      </c>
      <c r="T67" t="str">
        <f t="shared" si="2"/>
        <v>Update UFMT_BUILD_RULE SET FIELD_ID='8',COND_ID='',VALUE_ID='18',CONV_KEY='',F_CHECK='0',F_WRITE='0' Where FORMAT_ID = '3' AND FIELD_NO = '17' AND PRIORITY = '1';</v>
      </c>
      <c r="U67" t="str">
        <f t="shared" si="3"/>
        <v>Delete from UFMT_BUILD_RULE Where FORMAT_ID = '3' AND FIELD_NO = '17' AND PRIORITY = '1';</v>
      </c>
    </row>
    <row r="68" spans="1:21" x14ac:dyDescent="0.35">
      <c r="A68" t="s">
        <v>17</v>
      </c>
      <c r="B68" t="s">
        <v>77</v>
      </c>
      <c r="C68" t="s">
        <v>12</v>
      </c>
      <c r="D68" t="s">
        <v>35</v>
      </c>
      <c r="E68"/>
      <c r="F68" t="s">
        <v>62</v>
      </c>
      <c r="G68"/>
      <c r="H68" t="s">
        <v>13</v>
      </c>
      <c r="I68" t="s">
        <v>13</v>
      </c>
      <c r="L68" t="s">
        <v>7</v>
      </c>
      <c r="M68" t="str">
        <f>VLOOKUP(D68,UFMT_FIELD_FORMAT!A:H,8,FALSE)</f>
        <v>003 Fix Padded L0</v>
      </c>
      <c r="N68" t="str">
        <f>IF(ISBLANK(E68),"",VLOOKUP(E68,UFMT_CONDITION!A:J,10,FALSE))</f>
        <v/>
      </c>
      <c r="O68" t="str">
        <f>VLOOKUP(F68,UFMT_VALUE!A:E,5,FALSE)</f>
        <v>Const, Functional code</v>
      </c>
      <c r="P68" t="str">
        <f>IF(ISBLANK(G68),"",VLOOKUP(G68,UFMT_CONVERSION!A:C,3,FALSE))</f>
        <v/>
      </c>
      <c r="Q68" t="str">
        <f t="shared" ref="Q68:Q131" si="4">"Field '"&amp;M68&amp;IF(N68="","","',Cond '"&amp;N68)&amp;"', Value '"&amp;O68&amp;IF(P68="","","', Conv '"&amp;P68)&amp;"'"</f>
        <v>Field '003 Fix Padded L0', Value 'Const, Functional code'</v>
      </c>
      <c r="S68" t="str">
        <f t="shared" ref="S68:S131" si="5"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>Insert into UFMT_BUILD_RULE (FORMAT_ID, FIELD_NO, PRIORITY, FIELD_ID, COND_ID, VALUE_ID, CONV_KEY, F_CHECK, F_WRITE) Values ('3', '24', '1', '9', '', '19', '', '0', '0');</v>
      </c>
      <c r="T68" t="str">
        <f t="shared" ref="T68:T131" si="6"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>Update UFMT_BUILD_RULE SET FIELD_ID='9',COND_ID='',VALUE_ID='19',CONV_KEY='',F_CHECK='0',F_WRITE='0' Where FORMAT_ID = '3' AND FIELD_NO = '24' AND PRIORITY = '1';</v>
      </c>
      <c r="U68" t="str">
        <f t="shared" ref="U68:U131" si="7">"Delete from UFMT_BUILD_RULE Where FORMAT_ID = '"&amp;A68&amp;"' AND FIELD_NO = '"&amp;B68&amp;"' AND PRIORITY = '"&amp;C68&amp;"';"</f>
        <v>Delete from UFMT_BUILD_RULE Where FORMAT_ID = '3' AND FIELD_NO = '24' AND PRIORITY = '1';</v>
      </c>
    </row>
    <row r="69" spans="1:21" x14ac:dyDescent="0.35">
      <c r="A69" t="s">
        <v>17</v>
      </c>
      <c r="B69" t="s">
        <v>98</v>
      </c>
      <c r="C69" t="s">
        <v>12</v>
      </c>
      <c r="D69" t="s">
        <v>40</v>
      </c>
      <c r="E69"/>
      <c r="F69" t="s">
        <v>65</v>
      </c>
      <c r="G69"/>
      <c r="H69" t="s">
        <v>13</v>
      </c>
      <c r="I69" t="s">
        <v>13</v>
      </c>
      <c r="L69" t="s">
        <v>7</v>
      </c>
      <c r="M69" t="str">
        <f>VLOOKUP(D69,UFMT_FIELD_FORMAT!A:H,8,FALSE)</f>
        <v xml:space="preserve">011 LLA </v>
      </c>
      <c r="N69" t="str">
        <f>IF(ISBLANK(E69),"",VLOOKUP(E69,UFMT_CONDITION!A:J,10,FALSE))</f>
        <v/>
      </c>
      <c r="O69" t="str">
        <f>VLOOKUP(F69,UFMT_VALUE!A:E,5,FALSE)</f>
        <v>Tag, SVT_ISO_SRC_ACQID</v>
      </c>
      <c r="P69" t="str">
        <f>IF(ISBLANK(G69),"",VLOOKUP(G69,UFMT_CONVERSION!A:C,3,FALSE))</f>
        <v/>
      </c>
      <c r="Q69" t="str">
        <f t="shared" si="4"/>
        <v>Field '011 LLA ', Value 'Tag, SVT_ISO_SRC_ACQID'</v>
      </c>
      <c r="S69" t="str">
        <f t="shared" si="5"/>
        <v>Insert into UFMT_BUILD_RULE (FORMAT_ID, FIELD_NO, PRIORITY, FIELD_ID, COND_ID, VALUE_ID, CONV_KEY, F_CHECK, F_WRITE) Values ('3', '32', '1', '11', '', '20', '', '0', '0');</v>
      </c>
      <c r="T69" t="str">
        <f t="shared" si="6"/>
        <v>Update UFMT_BUILD_RULE SET FIELD_ID='11',COND_ID='',VALUE_ID='20',CONV_KEY='',F_CHECK='0',F_WRITE='0' Where FORMAT_ID = '3' AND FIELD_NO = '32' AND PRIORITY = '1';</v>
      </c>
      <c r="U69" t="str">
        <f t="shared" si="7"/>
        <v>Delete from UFMT_BUILD_RULE Where FORMAT_ID = '3' AND FIELD_NO = '32' AND PRIORITY = '1';</v>
      </c>
    </row>
    <row r="70" spans="1:21" x14ac:dyDescent="0.35">
      <c r="A70" t="s">
        <v>17</v>
      </c>
      <c r="B70" t="s">
        <v>101</v>
      </c>
      <c r="C70" t="s">
        <v>12</v>
      </c>
      <c r="D70" t="s">
        <v>40</v>
      </c>
      <c r="E70"/>
      <c r="F70" t="s">
        <v>68</v>
      </c>
      <c r="G70"/>
      <c r="H70" t="s">
        <v>13</v>
      </c>
      <c r="I70" t="s">
        <v>13</v>
      </c>
      <c r="L70" t="s">
        <v>7</v>
      </c>
      <c r="M70" t="str">
        <f>VLOOKUP(D70,UFMT_FIELD_FORMAT!A:H,8,FALSE)</f>
        <v xml:space="preserve">011 LLA </v>
      </c>
      <c r="N70" t="str">
        <f>IF(ISBLANK(E70),"",VLOOKUP(E70,UFMT_CONDITION!A:J,10,FALSE))</f>
        <v/>
      </c>
      <c r="O70" t="str">
        <f>VLOOKUP(F70,UFMT_VALUE!A:E,5,FALSE)</f>
        <v>Tag, SVT_ISO_FW_INSTID</v>
      </c>
      <c r="P70" t="str">
        <f>IF(ISBLANK(G70),"",VLOOKUP(G70,UFMT_CONVERSION!A:C,3,FALSE))</f>
        <v/>
      </c>
      <c r="Q70" t="str">
        <f t="shared" si="4"/>
        <v>Field '011 LLA ', Value 'Tag, SVT_ISO_FW_INSTID'</v>
      </c>
      <c r="S70" t="str">
        <f t="shared" si="5"/>
        <v>Insert into UFMT_BUILD_RULE (FORMAT_ID, FIELD_NO, PRIORITY, FIELD_ID, COND_ID, VALUE_ID, CONV_KEY, F_CHECK, F_WRITE) Values ('3', '33', '1', '11', '', '21', '', '0', '0');</v>
      </c>
      <c r="T70" t="str">
        <f t="shared" si="6"/>
        <v>Update UFMT_BUILD_RULE SET FIELD_ID='11',COND_ID='',VALUE_ID='21',CONV_KEY='',F_CHECK='0',F_WRITE='0' Where FORMAT_ID = '3' AND FIELD_NO = '33' AND PRIORITY = '1';</v>
      </c>
      <c r="U70" t="str">
        <f t="shared" si="7"/>
        <v>Delete from UFMT_BUILD_RULE Where FORMAT_ID = '3' AND FIELD_NO = '33' AND PRIORITY = '1';</v>
      </c>
    </row>
    <row r="71" spans="1:21" x14ac:dyDescent="0.35">
      <c r="A71" t="s">
        <v>17</v>
      </c>
      <c r="B71" t="s">
        <v>93</v>
      </c>
      <c r="C71" t="s">
        <v>12</v>
      </c>
      <c r="D71" t="s">
        <v>42</v>
      </c>
      <c r="E71"/>
      <c r="F71" t="s">
        <v>71</v>
      </c>
      <c r="G71"/>
      <c r="H71" t="s">
        <v>13</v>
      </c>
      <c r="I71" t="s">
        <v>13</v>
      </c>
      <c r="L71" t="s">
        <v>7</v>
      </c>
      <c r="M71" t="str">
        <f>VLOOKUP(D71,UFMT_FIELD_FORMAT!A:H,8,FALSE)</f>
        <v>037 LLA</v>
      </c>
      <c r="N71" t="str">
        <f>IF(ISBLANK(E71),"",VLOOKUP(E71,UFMT_CONDITION!A:J,10,FALSE))</f>
        <v/>
      </c>
      <c r="O71" t="str">
        <f>VLOOKUP(F71,UFMT_VALUE!A:E,5,FALSE)</f>
        <v>Tag, SVT_TRACK2</v>
      </c>
      <c r="P71" t="str">
        <f>IF(ISBLANK(G71),"",VLOOKUP(G71,UFMT_CONVERSION!A:C,3,FALSE))</f>
        <v/>
      </c>
      <c r="Q71" t="str">
        <f t="shared" si="4"/>
        <v>Field '037 LLA', Value 'Tag, SVT_TRACK2'</v>
      </c>
      <c r="S71" t="str">
        <f t="shared" si="5"/>
        <v>Insert into UFMT_BUILD_RULE (FORMAT_ID, FIELD_NO, PRIORITY, FIELD_ID, COND_ID, VALUE_ID, CONV_KEY, F_CHECK, F_WRITE) Values ('3', '35', '1', '12', '', '22', '', '0', '0');</v>
      </c>
      <c r="T71" t="str">
        <f t="shared" si="6"/>
        <v>Update UFMT_BUILD_RULE SET FIELD_ID='12',COND_ID='',VALUE_ID='22',CONV_KEY='',F_CHECK='0',F_WRITE='0' Where FORMAT_ID = '3' AND FIELD_NO = '35' AND PRIORITY = '1';</v>
      </c>
      <c r="U71" t="str">
        <f t="shared" si="7"/>
        <v>Delete from UFMT_BUILD_RULE Where FORMAT_ID = '3' AND FIELD_NO = '35' AND PRIORITY = '1';</v>
      </c>
    </row>
    <row r="72" spans="1:21" x14ac:dyDescent="0.35">
      <c r="A72" t="s">
        <v>17</v>
      </c>
      <c r="B72" t="s">
        <v>99</v>
      </c>
      <c r="C72" t="s">
        <v>12</v>
      </c>
      <c r="D72" t="s">
        <v>44</v>
      </c>
      <c r="E72"/>
      <c r="F72" t="s">
        <v>74</v>
      </c>
      <c r="G72"/>
      <c r="H72" t="s">
        <v>13</v>
      </c>
      <c r="I72" t="s">
        <v>13</v>
      </c>
      <c r="L72" t="s">
        <v>7</v>
      </c>
      <c r="M72" t="str">
        <f>VLOOKUP(D72,UFMT_FIELD_FORMAT!A:H,8,FALSE)</f>
        <v>012 Fix Padded R</v>
      </c>
      <c r="N72" t="str">
        <f>IF(ISBLANK(E72),"",VLOOKUP(E72,UFMT_CONDITION!A:J,10,FALSE))</f>
        <v/>
      </c>
      <c r="O72" t="str">
        <f>VLOOKUP(F72,UFMT_VALUE!A:E,5,FALSE)</f>
        <v>Tag, SVT_ISO_ACQ_RRN</v>
      </c>
      <c r="P72" t="str">
        <f>IF(ISBLANK(G72),"",VLOOKUP(G72,UFMT_CONVERSION!A:C,3,FALSE))</f>
        <v/>
      </c>
      <c r="Q72" t="str">
        <f t="shared" si="4"/>
        <v>Field '012 Fix Padded R', Value 'Tag, SVT_ISO_ACQ_RRN'</v>
      </c>
      <c r="S72" t="str">
        <f t="shared" si="5"/>
        <v>Insert into UFMT_BUILD_RULE (FORMAT_ID, FIELD_NO, PRIORITY, FIELD_ID, COND_ID, VALUE_ID, CONV_KEY, F_CHECK, F_WRITE) Values ('3', '37', '1', '13', '', '23', '', '0', '0');</v>
      </c>
      <c r="T72" t="str">
        <f t="shared" si="6"/>
        <v>Update UFMT_BUILD_RULE SET FIELD_ID='13',COND_ID='',VALUE_ID='23',CONV_KEY='',F_CHECK='0',F_WRITE='0' Where FORMAT_ID = '3' AND FIELD_NO = '37' AND PRIORITY = '1';</v>
      </c>
      <c r="U72" t="str">
        <f t="shared" si="7"/>
        <v>Delete from UFMT_BUILD_RULE Where FORMAT_ID = '3' AND FIELD_NO = '37' AND PRIORITY = '1';</v>
      </c>
    </row>
    <row r="73" spans="1:21" x14ac:dyDescent="0.35">
      <c r="A73" t="s">
        <v>17</v>
      </c>
      <c r="B73" t="s">
        <v>113</v>
      </c>
      <c r="C73" t="s">
        <v>12</v>
      </c>
      <c r="D73" t="s">
        <v>29</v>
      </c>
      <c r="E73"/>
      <c r="F73" t="s">
        <v>138</v>
      </c>
      <c r="G73"/>
      <c r="H73" t="s">
        <v>13</v>
      </c>
      <c r="I73" t="s">
        <v>12</v>
      </c>
      <c r="L73" t="s">
        <v>7</v>
      </c>
      <c r="M73" t="str">
        <f>VLOOKUP(D73,UFMT_FIELD_FORMAT!A:H,8,FALSE)</f>
        <v>006 Fix Padded L</v>
      </c>
      <c r="N73" t="str">
        <f>IF(ISBLANK(E73),"",VLOOKUP(E73,UFMT_CONDITION!A:J,10,FALSE))</f>
        <v/>
      </c>
      <c r="O73" t="str">
        <f>VLOOKUP(F73,UFMT_VALUE!A:E,5,FALSE)</f>
        <v>Tag, SVT_AUTH_ID_RESP, string</v>
      </c>
      <c r="P73" t="str">
        <f>IF(ISBLANK(G73),"",VLOOKUP(G73,UFMT_CONVERSION!A:C,3,FALSE))</f>
        <v/>
      </c>
      <c r="Q73" t="str">
        <f t="shared" si="4"/>
        <v>Field '006 Fix Padded L', Value 'Tag, SVT_AUTH_ID_RESP, string'</v>
      </c>
      <c r="S73" t="str">
        <f t="shared" si="5"/>
        <v>Insert into UFMT_BUILD_RULE (FORMAT_ID, FIELD_NO, PRIORITY, FIELD_ID, COND_ID, VALUE_ID, CONV_KEY, F_CHECK, F_WRITE) Values ('3', '38', '1', '7', '', '49', '', '0', '1');</v>
      </c>
      <c r="T73" t="str">
        <f t="shared" si="6"/>
        <v>Update UFMT_BUILD_RULE SET FIELD_ID='7',COND_ID='',VALUE_ID='49',CONV_KEY='',F_CHECK='0',F_WRITE='1' Where FORMAT_ID = '3' AND FIELD_NO = '38' AND PRIORITY = '1';</v>
      </c>
      <c r="U73" t="str">
        <f t="shared" si="7"/>
        <v>Delete from UFMT_BUILD_RULE Where FORMAT_ID = '3' AND FIELD_NO = '38' AND PRIORITY = '1';</v>
      </c>
    </row>
    <row r="74" spans="1:21" x14ac:dyDescent="0.35">
      <c r="A74" t="s">
        <v>17</v>
      </c>
      <c r="B74" t="s">
        <v>102</v>
      </c>
      <c r="C74" t="s">
        <v>12</v>
      </c>
      <c r="D74" t="s">
        <v>35</v>
      </c>
      <c r="E74"/>
      <c r="F74" t="s">
        <v>77</v>
      </c>
      <c r="G74"/>
      <c r="H74" t="s">
        <v>13</v>
      </c>
      <c r="I74" t="s">
        <v>12</v>
      </c>
      <c r="L74" t="s">
        <v>7</v>
      </c>
      <c r="M74" t="str">
        <f>VLOOKUP(D74,UFMT_FIELD_FORMAT!A:H,8,FALSE)</f>
        <v>003 Fix Padded L0</v>
      </c>
      <c r="N74" t="str">
        <f>IF(ISBLANK(E74),"",VLOOKUP(E74,UFMT_CONDITION!A:J,10,FALSE))</f>
        <v/>
      </c>
      <c r="O74" t="str">
        <f>VLOOKUP(F74,UFMT_VALUE!A:E,5,FALSE)</f>
        <v>Tag, SVT_ISO_ISS_RESP</v>
      </c>
      <c r="P74" t="str">
        <f>IF(ISBLANK(G74),"",VLOOKUP(G74,UFMT_CONVERSION!A:C,3,FALSE))</f>
        <v/>
      </c>
      <c r="Q74" t="str">
        <f t="shared" si="4"/>
        <v>Field '003 Fix Padded L0', Value 'Tag, SVT_ISO_ISS_RESP'</v>
      </c>
      <c r="S74" t="str">
        <f t="shared" si="5"/>
        <v>Insert into UFMT_BUILD_RULE (FORMAT_ID, FIELD_NO, PRIORITY, FIELD_ID, COND_ID, VALUE_ID, CONV_KEY, F_CHECK, F_WRITE) Values ('3', '39', '1', '9', '', '24', '', '0', '1');</v>
      </c>
      <c r="T74" t="str">
        <f t="shared" si="6"/>
        <v>Update UFMT_BUILD_RULE SET FIELD_ID='9',COND_ID='',VALUE_ID='24',CONV_KEY='',F_CHECK='0',F_WRITE='1' Where FORMAT_ID = '3' AND FIELD_NO = '39' AND PRIORITY = '1';</v>
      </c>
      <c r="U74" t="str">
        <f t="shared" si="7"/>
        <v>Delete from UFMT_BUILD_RULE Where FORMAT_ID = '3' AND FIELD_NO = '39' AND PRIORITY = '1';</v>
      </c>
    </row>
    <row r="75" spans="1:21" x14ac:dyDescent="0.35">
      <c r="A75" t="s">
        <v>17</v>
      </c>
      <c r="B75" t="s">
        <v>102</v>
      </c>
      <c r="C75" t="s">
        <v>15</v>
      </c>
      <c r="D75" t="s">
        <v>35</v>
      </c>
      <c r="E75"/>
      <c r="F75" t="s">
        <v>60</v>
      </c>
      <c r="G75" t="s">
        <v>26</v>
      </c>
      <c r="H75" t="s">
        <v>13</v>
      </c>
      <c r="I75" t="s">
        <v>12</v>
      </c>
      <c r="L75" t="s">
        <v>7</v>
      </c>
      <c r="M75" t="str">
        <f>VLOOKUP(D75,UFMT_FIELD_FORMAT!A:H,8,FALSE)</f>
        <v>003 Fix Padded L0</v>
      </c>
      <c r="N75" t="str">
        <f>IF(ISBLANK(E75),"",VLOOKUP(E75,UFMT_CONDITION!A:J,10,FALSE))</f>
        <v/>
      </c>
      <c r="O75" t="str">
        <f>VLOOKUP(F75,UFMT_VALUE!A:E,5,FALSE)</f>
        <v>Tag, SVT_SV_RESP</v>
      </c>
      <c r="P75" t="str">
        <f>IF(ISBLANK(G75),"",VLOOKUP(G75,UFMT_CONVERSION!A:C,3,FALSE))</f>
        <v>SOPP Response code conversion</v>
      </c>
      <c r="Q75" t="str">
        <f t="shared" si="4"/>
        <v>Field '003 Fix Padded L0', Value 'Tag, SVT_SV_RESP', Conv 'SOPP Response code conversion'</v>
      </c>
      <c r="S75" t="str">
        <f t="shared" si="5"/>
        <v>Insert into UFMT_BUILD_RULE (FORMAT_ID, FIELD_NO, PRIORITY, FIELD_ID, COND_ID, VALUE_ID, CONV_KEY, F_CHECK, F_WRITE) Values ('3', '39', '2', '9', '', '44', '6', '0', '1');</v>
      </c>
      <c r="T75" t="str">
        <f t="shared" si="6"/>
        <v>Update UFMT_BUILD_RULE SET FIELD_ID='9',COND_ID='',VALUE_ID='44',CONV_KEY='6',F_CHECK='0',F_WRITE='1' Where FORMAT_ID = '3' AND FIELD_NO = '39' AND PRIORITY = '2';</v>
      </c>
      <c r="U75" t="str">
        <f t="shared" si="7"/>
        <v>Delete from UFMT_BUILD_RULE Where FORMAT_ID = '3' AND FIELD_NO = '39' AND PRIORITY = '2';</v>
      </c>
    </row>
    <row r="76" spans="1:21" x14ac:dyDescent="0.35">
      <c r="A76" t="s">
        <v>17</v>
      </c>
      <c r="B76" t="s">
        <v>119</v>
      </c>
      <c r="C76" t="s">
        <v>12</v>
      </c>
      <c r="D76" t="s">
        <v>50</v>
      </c>
      <c r="E76"/>
      <c r="F76" t="s">
        <v>72</v>
      </c>
      <c r="G76"/>
      <c r="H76" t="s">
        <v>13</v>
      </c>
      <c r="I76" t="s">
        <v>13</v>
      </c>
      <c r="L76" t="s">
        <v>7</v>
      </c>
      <c r="M76" t="str">
        <f>VLOOKUP(D76,UFMT_FIELD_FORMAT!A:H,8,FALSE)</f>
        <v>008 Fix Padded R</v>
      </c>
      <c r="N76" t="str">
        <f>IF(ISBLANK(E76),"",VLOOKUP(E76,UFMT_CONDITION!A:J,10,FALSE))</f>
        <v/>
      </c>
      <c r="O76" t="str">
        <f>VLOOKUP(F76,UFMT_VALUE!A:E,5,FALSE)</f>
        <v>Tag, SVT_TERMINAL</v>
      </c>
      <c r="P76" t="str">
        <f>IF(ISBLANK(G76),"",VLOOKUP(G76,UFMT_CONVERSION!A:C,3,FALSE))</f>
        <v/>
      </c>
      <c r="Q76" t="str">
        <f t="shared" si="4"/>
        <v>Field '008 Fix Padded R', Value 'Tag, SVT_TERMINAL'</v>
      </c>
      <c r="S76" t="str">
        <f t="shared" si="5"/>
        <v>Insert into UFMT_BUILD_RULE (FORMAT_ID, FIELD_NO, PRIORITY, FIELD_ID, COND_ID, VALUE_ID, CONV_KEY, F_CHECK, F_WRITE) Values ('3', '41', '1', '15', '', '25', '', '0', '0');</v>
      </c>
      <c r="T76" t="str">
        <f t="shared" si="6"/>
        <v>Update UFMT_BUILD_RULE SET FIELD_ID='15',COND_ID='',VALUE_ID='25',CONV_KEY='',F_CHECK='0',F_WRITE='0' Where FORMAT_ID = '3' AND FIELD_NO = '41' AND PRIORITY = '1';</v>
      </c>
      <c r="U76" t="str">
        <f t="shared" si="7"/>
        <v>Delete from UFMT_BUILD_RULE Where FORMAT_ID = '3' AND FIELD_NO = '41' AND PRIORITY = '1';</v>
      </c>
    </row>
    <row r="77" spans="1:21" x14ac:dyDescent="0.35">
      <c r="A77" t="s">
        <v>17</v>
      </c>
      <c r="B77" t="s">
        <v>122</v>
      </c>
      <c r="C77" t="s">
        <v>12</v>
      </c>
      <c r="D77" t="s">
        <v>53</v>
      </c>
      <c r="E77"/>
      <c r="F77" t="s">
        <v>82</v>
      </c>
      <c r="G77"/>
      <c r="H77" t="s">
        <v>13</v>
      </c>
      <c r="I77" t="s">
        <v>13</v>
      </c>
      <c r="L77" t="s">
        <v>7</v>
      </c>
      <c r="M77" t="str">
        <f>VLOOKUP(D77,UFMT_FIELD_FORMAT!A:H,8,FALSE)</f>
        <v>008 Fix Padded R</v>
      </c>
      <c r="N77" t="str">
        <f>IF(ISBLANK(E77),"",VLOOKUP(E77,UFMT_CONDITION!A:J,10,FALSE))</f>
        <v/>
      </c>
      <c r="O77" t="str">
        <f>VLOOKUP(F77,UFMT_VALUE!A:E,5,FALSE)</f>
        <v>Tag, SVT_CC_ACCEPTOR</v>
      </c>
      <c r="P77" t="str">
        <f>IF(ISBLANK(G77),"",VLOOKUP(G77,UFMT_CONVERSION!A:C,3,FALSE))</f>
        <v/>
      </c>
      <c r="Q77" t="str">
        <f t="shared" si="4"/>
        <v>Field '008 Fix Padded R', Value 'Tag, SVT_CC_ACCEPTOR'</v>
      </c>
      <c r="S77" t="str">
        <f t="shared" si="5"/>
        <v>Insert into UFMT_BUILD_RULE (FORMAT_ID, FIELD_NO, PRIORITY, FIELD_ID, COND_ID, VALUE_ID, CONV_KEY, F_CHECK, F_WRITE) Values ('3', '42', '1', '16', '', '26', '', '0', '0');</v>
      </c>
      <c r="T77" t="str">
        <f t="shared" si="6"/>
        <v>Update UFMT_BUILD_RULE SET FIELD_ID='16',COND_ID='',VALUE_ID='26',CONV_KEY='',F_CHECK='0',F_WRITE='0' Where FORMAT_ID = '3' AND FIELD_NO = '42' AND PRIORITY = '1';</v>
      </c>
      <c r="U77" t="str">
        <f t="shared" si="7"/>
        <v>Delete from UFMT_BUILD_RULE Where FORMAT_ID = '3' AND FIELD_NO = '42' AND PRIORITY = '1';</v>
      </c>
    </row>
    <row r="78" spans="1:21" x14ac:dyDescent="0.35">
      <c r="A78" t="s">
        <v>17</v>
      </c>
      <c r="B78" t="s">
        <v>125</v>
      </c>
      <c r="C78" t="s">
        <v>12</v>
      </c>
      <c r="D78" t="s">
        <v>56</v>
      </c>
      <c r="E78"/>
      <c r="F78" t="s">
        <v>92</v>
      </c>
      <c r="G78"/>
      <c r="H78" t="s">
        <v>13</v>
      </c>
      <c r="I78" t="s">
        <v>13</v>
      </c>
      <c r="L78" t="s">
        <v>7</v>
      </c>
      <c r="M78" t="str">
        <f>VLOOKUP(D78,UFMT_FIELD_FORMAT!A:H,8,FALSE)</f>
        <v>099 Var LLA</v>
      </c>
      <c r="N78" t="str">
        <f>IF(ISBLANK(E78),"",VLOOKUP(E78,UFMT_CONDITION!A:J,10,FALSE))</f>
        <v/>
      </c>
      <c r="O78" t="str">
        <f>VLOOKUP(F78,UFMT_VALUE!A:E,5,FALSE)</f>
        <v>Tag, SVT_ADDR_NAME</v>
      </c>
      <c r="P78" t="str">
        <f>IF(ISBLANK(G78),"",VLOOKUP(G78,UFMT_CONVERSION!A:C,3,FALSE))</f>
        <v/>
      </c>
      <c r="Q78" t="str">
        <f t="shared" si="4"/>
        <v>Field '099 Var LLA', Value 'Tag, SVT_ADDR_NAME'</v>
      </c>
      <c r="S78" t="str">
        <f t="shared" si="5"/>
        <v>Insert into UFMT_BUILD_RULE (FORMAT_ID, FIELD_NO, PRIORITY, FIELD_ID, COND_ID, VALUE_ID, CONV_KEY, F_CHECK, F_WRITE) Values ('3', '43', '1', '17', '', '30', '', '0', '0');</v>
      </c>
      <c r="T78" t="str">
        <f t="shared" si="6"/>
        <v>Update UFMT_BUILD_RULE SET FIELD_ID='17',COND_ID='',VALUE_ID='30',CONV_KEY='',F_CHECK='0',F_WRITE='0' Where FORMAT_ID = '3' AND FIELD_NO = '43' AND PRIORITY = '1';</v>
      </c>
      <c r="U78" t="str">
        <f t="shared" si="7"/>
        <v>Delete from UFMT_BUILD_RULE Where FORMAT_ID = '3' AND FIELD_NO = '43' AND PRIORITY = '1';</v>
      </c>
    </row>
    <row r="79" spans="1:21" x14ac:dyDescent="0.35">
      <c r="A79" t="s">
        <v>17</v>
      </c>
      <c r="B79" t="s">
        <v>45</v>
      </c>
      <c r="C79" t="s">
        <v>12</v>
      </c>
      <c r="D79" t="s">
        <v>59</v>
      </c>
      <c r="E79"/>
      <c r="F79" t="s">
        <v>176</v>
      </c>
      <c r="G79"/>
      <c r="H79" t="s">
        <v>13</v>
      </c>
      <c r="I79" t="s">
        <v>13</v>
      </c>
      <c r="L79" t="s">
        <v>7</v>
      </c>
      <c r="M79" t="str">
        <f>VLOOKUP(D79,UFMT_FIELD_FORMAT!A:H,8,FALSE)</f>
        <v>204 Var LLLA</v>
      </c>
      <c r="N79" t="str">
        <f>IF(ISBLANK(E79),"",VLOOKUP(E79,UFMT_CONDITION!A:J,10,FALSE))</f>
        <v/>
      </c>
      <c r="O79" t="str">
        <f>VLOOKUP(F79,UFMT_VALUE!A:E,5,FALSE)</f>
        <v>Tag, SVT_ISS_FEE, double</v>
      </c>
      <c r="P79" t="str">
        <f>IF(ISBLANK(G79),"",VLOOKUP(G79,UFMT_CONVERSION!A:C,3,FALSE))</f>
        <v/>
      </c>
      <c r="Q79" t="str">
        <f t="shared" si="4"/>
        <v>Field '204 Var LLLA', Value 'Tag, SVT_ISS_FEE, double'</v>
      </c>
      <c r="S79" t="str">
        <f t="shared" si="5"/>
        <v>Insert into UFMT_BUILD_RULE (FORMAT_ID, FIELD_NO, PRIORITY, FIELD_ID, COND_ID, VALUE_ID, CONV_KEY, F_CHECK, F_WRITE) Values ('3', '46', '1', '18', '', '66', '', '0', '0');</v>
      </c>
      <c r="T79" t="str">
        <f t="shared" si="6"/>
        <v>Update UFMT_BUILD_RULE SET FIELD_ID='18',COND_ID='',VALUE_ID='66',CONV_KEY='',F_CHECK='0',F_WRITE='0' Where FORMAT_ID = '3' AND FIELD_NO = '46' AND PRIORITY = '1';</v>
      </c>
      <c r="U79" t="str">
        <f t="shared" si="7"/>
        <v>Delete from UFMT_BUILD_RULE Where FORMAT_ID = '3' AND FIELD_NO = '46' AND PRIORITY = '1';</v>
      </c>
    </row>
    <row r="80" spans="1:21" x14ac:dyDescent="0.35">
      <c r="A80" t="s">
        <v>17</v>
      </c>
      <c r="B80" t="s">
        <v>136</v>
      </c>
      <c r="C80" t="s">
        <v>12</v>
      </c>
      <c r="D80" t="s">
        <v>65</v>
      </c>
      <c r="E80"/>
      <c r="F80" t="s">
        <v>127</v>
      </c>
      <c r="G80" t="s">
        <v>32</v>
      </c>
      <c r="H80" t="s">
        <v>13</v>
      </c>
      <c r="I80" t="s">
        <v>13</v>
      </c>
      <c r="L80" t="s">
        <v>7</v>
      </c>
      <c r="M80" t="str">
        <f>VLOOKUP(D80,UFMT_FIELD_FORMAT!A:H,8,FALSE)</f>
        <v>999 Var LLLA</v>
      </c>
      <c r="N80" t="str">
        <f>IF(ISBLANK(E80),"",VLOOKUP(E80,UFMT_CONDITION!A:J,10,FALSE))</f>
        <v/>
      </c>
      <c r="O80" t="str">
        <f>VLOOKUP(F80,UFMT_VALUE!A:E,5,FALSE)</f>
        <v>Tag, SVT_LDG_ACCT1_BAL</v>
      </c>
      <c r="P80" t="str">
        <f>IF(ISBLANK(G80),"",VLOOKUP(G80,UFMT_CONVERSION!A:C,3,FALSE))</f>
        <v>Get first 17 from DE48 as Ledg Bal</v>
      </c>
      <c r="Q80" t="str">
        <f t="shared" si="4"/>
        <v>Field '999 Var LLLA', Value 'Tag, SVT_LDG_ACCT1_BAL', Conv 'Get first 17 from DE48 as Ledg Bal'</v>
      </c>
      <c r="S80" t="str">
        <f t="shared" si="5"/>
        <v>Insert into UFMT_BUILD_RULE (FORMAT_ID, FIELD_NO, PRIORITY, FIELD_ID, COND_ID, VALUE_ID, CONV_KEY, F_CHECK, F_WRITE) Values ('3', '48', '1', '20', '', '57', '8', '0', '0');</v>
      </c>
      <c r="T80" t="str">
        <f t="shared" si="6"/>
        <v>Update UFMT_BUILD_RULE SET FIELD_ID='20',COND_ID='',VALUE_ID='57',CONV_KEY='8',F_CHECK='0',F_WRITE='0' Where FORMAT_ID = '3' AND FIELD_NO = '48' AND PRIORITY = '1';</v>
      </c>
      <c r="U80" t="str">
        <f t="shared" si="7"/>
        <v>Delete from UFMT_BUILD_RULE Where FORMAT_ID = '3' AND FIELD_NO = '48' AND PRIORITY = '1';</v>
      </c>
    </row>
    <row r="81" spans="1:21" x14ac:dyDescent="0.35">
      <c r="A81" t="s">
        <v>17</v>
      </c>
      <c r="B81" t="s">
        <v>136</v>
      </c>
      <c r="C81" t="s">
        <v>15</v>
      </c>
      <c r="D81" t="s">
        <v>65</v>
      </c>
      <c r="E81"/>
      <c r="F81" t="s">
        <v>155</v>
      </c>
      <c r="G81" t="s">
        <v>35</v>
      </c>
      <c r="H81" t="s">
        <v>13</v>
      </c>
      <c r="I81" t="s">
        <v>13</v>
      </c>
      <c r="L81" t="s">
        <v>7</v>
      </c>
      <c r="M81" t="str">
        <f>VLOOKUP(D81,UFMT_FIELD_FORMAT!A:H,8,FALSE)</f>
        <v>999 Var LLLA</v>
      </c>
      <c r="N81" t="str">
        <f>IF(ISBLANK(E81),"",VLOOKUP(E81,UFMT_CONDITION!A:J,10,FALSE))</f>
        <v/>
      </c>
      <c r="O81" t="str">
        <f>VLOOKUP(F81,UFMT_VALUE!A:E,5,FALSE)</f>
        <v>Tag, SVT_ACCT1_ABAL</v>
      </c>
      <c r="P81" t="str">
        <f>IF(ISBLANK(G81),"",VLOOKUP(G81,UFMT_CONVERSION!A:C,3,FALSE))</f>
        <v>Get second 17 from DE48 as NET Bal</v>
      </c>
      <c r="Q81" t="str">
        <f t="shared" si="4"/>
        <v>Field '999 Var LLLA', Value 'Tag, SVT_ACCT1_ABAL', Conv 'Get second 17 from DE48 as NET Bal'</v>
      </c>
      <c r="S81" t="str">
        <f t="shared" si="5"/>
        <v>Insert into UFMT_BUILD_RULE (FORMAT_ID, FIELD_NO, PRIORITY, FIELD_ID, COND_ID, VALUE_ID, CONV_KEY, F_CHECK, F_WRITE) Values ('3', '48', '2', '20', '', '58', '9', '0', '0');</v>
      </c>
      <c r="T81" t="str">
        <f t="shared" si="6"/>
        <v>Update UFMT_BUILD_RULE SET FIELD_ID='20',COND_ID='',VALUE_ID='58',CONV_KEY='9',F_CHECK='0',F_WRITE='0' Where FORMAT_ID = '3' AND FIELD_NO = '48' AND PRIORITY = '2';</v>
      </c>
      <c r="U81" t="str">
        <f t="shared" si="7"/>
        <v>Delete from UFMT_BUILD_RULE Where FORMAT_ID = '3' AND FIELD_NO = '48' AND PRIORITY = '2';</v>
      </c>
    </row>
    <row r="82" spans="1:21" x14ac:dyDescent="0.35">
      <c r="A82" t="s">
        <v>17</v>
      </c>
      <c r="B82" t="s">
        <v>138</v>
      </c>
      <c r="C82" t="s">
        <v>12</v>
      </c>
      <c r="D82" t="s">
        <v>47</v>
      </c>
      <c r="E82"/>
      <c r="F82" t="s">
        <v>104</v>
      </c>
      <c r="G82"/>
      <c r="H82" t="s">
        <v>13</v>
      </c>
      <c r="I82" t="s">
        <v>13</v>
      </c>
      <c r="L82" t="s">
        <v>7</v>
      </c>
      <c r="M82" t="str">
        <f>VLOOKUP(D82,UFMT_FIELD_FORMAT!A:H,8,FALSE)</f>
        <v>003 Fix Padded L</v>
      </c>
      <c r="N82" t="str">
        <f>IF(ISBLANK(E82),"",VLOOKUP(E82,UFMT_CONDITION!A:J,10,FALSE))</f>
        <v/>
      </c>
      <c r="O82" t="str">
        <f>VLOOKUP(F82,UFMT_VALUE!A:E,5,FALSE)</f>
        <v>Tag, SVT_TXN_CURRENCY</v>
      </c>
      <c r="P82" t="str">
        <f>IF(ISBLANK(G82),"",VLOOKUP(G82,UFMT_CONVERSION!A:C,3,FALSE))</f>
        <v/>
      </c>
      <c r="Q82" t="str">
        <f t="shared" si="4"/>
        <v>Field '003 Fix Padded L', Value 'Tag, SVT_TXN_CURRENCY'</v>
      </c>
      <c r="S82" t="str">
        <f t="shared" si="5"/>
        <v>Insert into UFMT_BUILD_RULE (FORMAT_ID, FIELD_NO, PRIORITY, FIELD_ID, COND_ID, VALUE_ID, CONV_KEY, F_CHECK, F_WRITE) Values ('3', '49', '1', '14', '', '34', '', '0', '0');</v>
      </c>
      <c r="T82" t="str">
        <f t="shared" si="6"/>
        <v>Update UFMT_BUILD_RULE SET FIELD_ID='14',COND_ID='',VALUE_ID='34',CONV_KEY='',F_CHECK='0',F_WRITE='0' Where FORMAT_ID = '3' AND FIELD_NO = '49' AND PRIORITY = '1';</v>
      </c>
      <c r="U82" t="str">
        <f t="shared" si="7"/>
        <v>Delete from UFMT_BUILD_RULE Where FORMAT_ID = '3' AND FIELD_NO = '49' AND PRIORITY = '1';</v>
      </c>
    </row>
    <row r="83" spans="1:21" x14ac:dyDescent="0.35">
      <c r="A83" t="s">
        <v>17</v>
      </c>
      <c r="B83" t="s">
        <v>80</v>
      </c>
      <c r="C83" t="s">
        <v>12</v>
      </c>
      <c r="D83" t="s">
        <v>47</v>
      </c>
      <c r="E83"/>
      <c r="F83" t="s">
        <v>93</v>
      </c>
      <c r="G83"/>
      <c r="H83" t="s">
        <v>13</v>
      </c>
      <c r="I83" t="s">
        <v>13</v>
      </c>
      <c r="L83" t="s">
        <v>7</v>
      </c>
      <c r="M83" t="str">
        <f>VLOOKUP(D83,UFMT_FIELD_FORMAT!A:H,8,FALSE)</f>
        <v>003 Fix Padded L</v>
      </c>
      <c r="N83" t="str">
        <f>IF(ISBLANK(E83),"",VLOOKUP(E83,UFMT_CONDITION!A:J,10,FALSE))</f>
        <v/>
      </c>
      <c r="O83" t="str">
        <f>VLOOKUP(F83,UFMT_VALUE!A:E,5,FALSE)</f>
        <v>Tag, SVT_ACCT1_CURR</v>
      </c>
      <c r="P83" t="str">
        <f>IF(ISBLANK(G83),"",VLOOKUP(G83,UFMT_CONVERSION!A:C,3,FALSE))</f>
        <v/>
      </c>
      <c r="Q83" t="str">
        <f t="shared" si="4"/>
        <v>Field '003 Fix Padded L', Value 'Tag, SVT_ACCT1_CURR'</v>
      </c>
      <c r="S83" t="str">
        <f t="shared" si="5"/>
        <v>Insert into UFMT_BUILD_RULE (FORMAT_ID, FIELD_NO, PRIORITY, FIELD_ID, COND_ID, VALUE_ID, CONV_KEY, F_CHECK, F_WRITE) Values ('3', '50', '1', '14', '', '35', '', '0', '0');</v>
      </c>
      <c r="T83" t="str">
        <f t="shared" si="6"/>
        <v>Update UFMT_BUILD_RULE SET FIELD_ID='14',COND_ID='',VALUE_ID='35',CONV_KEY='',F_CHECK='0',F_WRITE='0' Where FORMAT_ID = '3' AND FIELD_NO = '50' AND PRIORITY = '1';</v>
      </c>
      <c r="U83" t="str">
        <f t="shared" si="7"/>
        <v>Delete from UFMT_BUILD_RULE Where FORMAT_ID = '3' AND FIELD_NO = '50' AND PRIORITY = '1';</v>
      </c>
    </row>
    <row r="84" spans="1:21" x14ac:dyDescent="0.35">
      <c r="A84" t="s">
        <v>17</v>
      </c>
      <c r="B84" t="s">
        <v>142</v>
      </c>
      <c r="C84" t="s">
        <v>12</v>
      </c>
      <c r="D84" t="s">
        <v>47</v>
      </c>
      <c r="E84"/>
      <c r="F84" t="s">
        <v>171</v>
      </c>
      <c r="G84"/>
      <c r="H84" t="s">
        <v>13</v>
      </c>
      <c r="I84" t="s">
        <v>13</v>
      </c>
      <c r="L84" t="s">
        <v>7</v>
      </c>
      <c r="M84" t="str">
        <f>VLOOKUP(D84,UFMT_FIELD_FORMAT!A:H,8,FALSE)</f>
        <v>003 Fix Padded L</v>
      </c>
      <c r="N84" t="str">
        <f>IF(ISBLANK(E84),"",VLOOKUP(E84,UFMT_CONDITION!A:J,10,FALSE))</f>
        <v/>
      </c>
      <c r="O84" t="str">
        <f>VLOOKUP(F84,UFMT_VALUE!A:E,5,FALSE)</f>
        <v>Tag, SVT_CCH_BILL_CURR , integer</v>
      </c>
      <c r="P84" t="str">
        <f>IF(ISBLANK(G84),"",VLOOKUP(G84,UFMT_CONVERSION!A:C,3,FALSE))</f>
        <v/>
      </c>
      <c r="Q84" t="str">
        <f t="shared" si="4"/>
        <v>Field '003 Fix Padded L', Value 'Tag, SVT_CCH_BILL_CURR , integer'</v>
      </c>
      <c r="S84" t="str">
        <f t="shared" si="5"/>
        <v>Insert into UFMT_BUILD_RULE (FORMAT_ID, FIELD_NO, PRIORITY, FIELD_ID, COND_ID, VALUE_ID, CONV_KEY, F_CHECK, F_WRITE) Values ('3', '51', '1', '14', '', '64', '', '0', '0');</v>
      </c>
      <c r="T84" t="str">
        <f t="shared" si="6"/>
        <v>Update UFMT_BUILD_RULE SET FIELD_ID='14',COND_ID='',VALUE_ID='64',CONV_KEY='',F_CHECK='0',F_WRITE='0' Where FORMAT_ID = '3' AND FIELD_NO = '51' AND PRIORITY = '1';</v>
      </c>
      <c r="U84" t="str">
        <f t="shared" si="7"/>
        <v>Delete from UFMT_BUILD_RULE Where FORMAT_ID = '3' AND FIELD_NO = '51' AND PRIORITY = '1';</v>
      </c>
    </row>
    <row r="85" spans="1:21" x14ac:dyDescent="0.35">
      <c r="A85" t="s">
        <v>17</v>
      </c>
      <c r="B85" t="s">
        <v>270</v>
      </c>
      <c r="C85" t="s">
        <v>12</v>
      </c>
      <c r="D85" t="s">
        <v>71</v>
      </c>
      <c r="E85"/>
      <c r="F85" t="s">
        <v>96</v>
      </c>
      <c r="G85"/>
      <c r="H85" t="s">
        <v>13</v>
      </c>
      <c r="I85" t="s">
        <v>13</v>
      </c>
      <c r="L85" t="s">
        <v>7</v>
      </c>
      <c r="M85" t="str">
        <f>VLOOKUP(D85,UFMT_FIELD_FORMAT!A:H,8,FALSE)</f>
        <v>028 Var LLA</v>
      </c>
      <c r="N85" t="str">
        <f>IF(ISBLANK(E85),"",VLOOKUP(E85,UFMT_CONDITION!A:J,10,FALSE))</f>
        <v/>
      </c>
      <c r="O85" t="str">
        <f>VLOOKUP(F85,UFMT_VALUE!A:E,5,FALSE)</f>
        <v>Tag, SVT_ACCT1_NO</v>
      </c>
      <c r="P85" t="str">
        <f>IF(ISBLANK(G85),"",VLOOKUP(G85,UFMT_CONVERSION!A:C,3,FALSE))</f>
        <v/>
      </c>
      <c r="Q85" t="str">
        <f t="shared" si="4"/>
        <v>Field '028 Var LLA', Value 'Tag, SVT_ACCT1_NO'</v>
      </c>
      <c r="S85" t="str">
        <f t="shared" si="5"/>
        <v>Insert into UFMT_BUILD_RULE (FORMAT_ID, FIELD_NO, PRIORITY, FIELD_ID, COND_ID, VALUE_ID, CONV_KEY, F_CHECK, F_WRITE) Values ('3', '102', '1', '22', '', '36', '', '0', '0');</v>
      </c>
      <c r="T85" t="str">
        <f t="shared" si="6"/>
        <v>Update UFMT_BUILD_RULE SET FIELD_ID='22',COND_ID='',VALUE_ID='36',CONV_KEY='',F_CHECK='0',F_WRITE='0' Where FORMAT_ID = '3' AND FIELD_NO = '102' AND PRIORITY = '1';</v>
      </c>
      <c r="U85" t="str">
        <f t="shared" si="7"/>
        <v>Delete from UFMT_BUILD_RULE Where FORMAT_ID = '3' AND FIELD_NO = '102' AND PRIORITY = '1';</v>
      </c>
    </row>
    <row r="86" spans="1:21" x14ac:dyDescent="0.35">
      <c r="A86" t="s">
        <v>17</v>
      </c>
      <c r="B86" t="s">
        <v>778</v>
      </c>
      <c r="C86" t="s">
        <v>12</v>
      </c>
      <c r="D86" t="s">
        <v>71</v>
      </c>
      <c r="E86"/>
      <c r="F86" t="s">
        <v>99</v>
      </c>
      <c r="G86"/>
      <c r="H86" t="s">
        <v>13</v>
      </c>
      <c r="I86" t="s">
        <v>13</v>
      </c>
      <c r="L86" t="s">
        <v>7</v>
      </c>
      <c r="M86" t="str">
        <f>VLOOKUP(D86,UFMT_FIELD_FORMAT!A:H,8,FALSE)</f>
        <v>028 Var LLA</v>
      </c>
      <c r="N86" t="str">
        <f>IF(ISBLANK(E86),"",VLOOKUP(E86,UFMT_CONDITION!A:J,10,FALSE))</f>
        <v/>
      </c>
      <c r="O86" t="str">
        <f>VLOOKUP(F86,UFMT_VALUE!A:E,5,FALSE)</f>
        <v>Tag, SVT_ACCT2_NO</v>
      </c>
      <c r="P86" t="str">
        <f>IF(ISBLANK(G86),"",VLOOKUP(G86,UFMT_CONVERSION!A:C,3,FALSE))</f>
        <v/>
      </c>
      <c r="Q86" t="str">
        <f t="shared" si="4"/>
        <v>Field '028 Var LLA', Value 'Tag, SVT_ACCT2_NO'</v>
      </c>
      <c r="S86" t="str">
        <f t="shared" si="5"/>
        <v>Insert into UFMT_BUILD_RULE (FORMAT_ID, FIELD_NO, PRIORITY, FIELD_ID, COND_ID, VALUE_ID, CONV_KEY, F_CHECK, F_WRITE) Values ('3', '103', '1', '22', '', '37', '', '0', '0');</v>
      </c>
      <c r="T86" t="str">
        <f t="shared" si="6"/>
        <v>Update UFMT_BUILD_RULE SET FIELD_ID='22',COND_ID='',VALUE_ID='37',CONV_KEY='',F_CHECK='0',F_WRITE='0' Where FORMAT_ID = '3' AND FIELD_NO = '103' AND PRIORITY = '1';</v>
      </c>
      <c r="U86" t="str">
        <f t="shared" si="7"/>
        <v>Delete from UFMT_BUILD_RULE Where FORMAT_ID = '3' AND FIELD_NO = '103' AND PRIORITY = '1';</v>
      </c>
    </row>
    <row r="87" spans="1:21" x14ac:dyDescent="0.35">
      <c r="A87" t="s">
        <v>17</v>
      </c>
      <c r="B87" t="s">
        <v>143</v>
      </c>
      <c r="C87" t="s">
        <v>12</v>
      </c>
      <c r="D87" t="s">
        <v>65</v>
      </c>
      <c r="E87"/>
      <c r="F87" t="s">
        <v>113</v>
      </c>
      <c r="G87"/>
      <c r="H87" t="s">
        <v>13</v>
      </c>
      <c r="I87" t="s">
        <v>13</v>
      </c>
      <c r="L87" t="s">
        <v>7</v>
      </c>
      <c r="M87" t="str">
        <f>VLOOKUP(D87,UFMT_FIELD_FORMAT!A:H,8,FALSE)</f>
        <v>999 Var LLLA</v>
      </c>
      <c r="N87" t="str">
        <f>IF(ISBLANK(E87),"",VLOOKUP(E87,UFMT_CONDITION!A:J,10,FALSE))</f>
        <v/>
      </c>
      <c r="O87" t="str">
        <f>VLOOKUP(F87,UFMT_VALUE!A:E,5,FALSE)</f>
        <v>Const, Channel ID Switch</v>
      </c>
      <c r="P87" t="str">
        <f>IF(ISBLANK(G87),"",VLOOKUP(G87,UFMT_CONVERSION!A:C,3,FALSE))</f>
        <v/>
      </c>
      <c r="Q87" t="str">
        <f t="shared" si="4"/>
        <v>Field '999 Var LLLA', Value 'Const, Channel ID Switch'</v>
      </c>
      <c r="S87" t="str">
        <f t="shared" si="5"/>
        <v>Insert into UFMT_BUILD_RULE (FORMAT_ID, FIELD_NO, PRIORITY, FIELD_ID, COND_ID, VALUE_ID, CONV_KEY, F_CHECK, F_WRITE) Values ('3', '123', '1', '20', '', '38', '', '0', '0');</v>
      </c>
      <c r="T87" t="str">
        <f t="shared" si="6"/>
        <v>Update UFMT_BUILD_RULE SET FIELD_ID='20',COND_ID='',VALUE_ID='38',CONV_KEY='',F_CHECK='0',F_WRITE='0' Where FORMAT_ID = '3' AND FIELD_NO = '123' AND PRIORITY = '1';</v>
      </c>
      <c r="U87" t="str">
        <f t="shared" si="7"/>
        <v>Delete from UFMT_BUILD_RULE Where FORMAT_ID = '3' AND FIELD_NO = '123' AND PRIORITY = '1';</v>
      </c>
    </row>
    <row r="88" spans="1:21" x14ac:dyDescent="0.35">
      <c r="A88" t="s">
        <v>17</v>
      </c>
      <c r="B88" t="s">
        <v>810</v>
      </c>
      <c r="C88" t="s">
        <v>12</v>
      </c>
      <c r="D88" t="s">
        <v>65</v>
      </c>
      <c r="E88"/>
      <c r="F88" t="s">
        <v>80</v>
      </c>
      <c r="G88"/>
      <c r="H88" t="s">
        <v>13</v>
      </c>
      <c r="I88" t="s">
        <v>13</v>
      </c>
      <c r="L88" t="s">
        <v>7</v>
      </c>
      <c r="M88" t="str">
        <f>VLOOKUP(D88,UFMT_FIELD_FORMAT!A:H,8,FALSE)</f>
        <v>999 Var LLLA</v>
      </c>
      <c r="N88" t="str">
        <f>IF(ISBLANK(E88),"",VLOOKUP(E88,UFMT_CONDITION!A:J,10,FALSE))</f>
        <v/>
      </c>
      <c r="O88" t="str">
        <f>VLOOKUP(F88,UFMT_VALUE!A:E,5,FALSE)</f>
        <v>DE48 Additional data</v>
      </c>
      <c r="P88" t="str">
        <f>IF(ISBLANK(G88),"",VLOOKUP(G88,UFMT_CONVERSION!A:C,3,FALSE))</f>
        <v/>
      </c>
      <c r="Q88" t="str">
        <f t="shared" si="4"/>
        <v>Field '999 Var LLLA', Value 'DE48 Additional data'</v>
      </c>
      <c r="S88" t="str">
        <f t="shared" si="5"/>
        <v>Insert into UFMT_BUILD_RULE (FORMAT_ID, FIELD_NO, PRIORITY, FIELD_ID, COND_ID, VALUE_ID, CONV_KEY, F_CHECK, F_WRITE) Values ('3', '124', '1', '20', '', '50', '', '0', '0');</v>
      </c>
      <c r="T88" t="str">
        <f t="shared" si="6"/>
        <v>Update UFMT_BUILD_RULE SET FIELD_ID='20',COND_ID='',VALUE_ID='50',CONV_KEY='',F_CHECK='0',F_WRITE='0' Where FORMAT_ID = '3' AND FIELD_NO = '124' AND PRIORITY = '1';</v>
      </c>
      <c r="U88" t="str">
        <f t="shared" si="7"/>
        <v>Delete from UFMT_BUILD_RULE Where FORMAT_ID = '3' AND FIELD_NO = '124' AND PRIORITY = '1';</v>
      </c>
    </row>
    <row r="89" spans="1:21" x14ac:dyDescent="0.35">
      <c r="A89" t="s">
        <v>17</v>
      </c>
      <c r="B89" t="s">
        <v>813</v>
      </c>
      <c r="C89" t="s">
        <v>12</v>
      </c>
      <c r="D89" t="s">
        <v>65</v>
      </c>
      <c r="E89"/>
      <c r="F89" t="s">
        <v>44</v>
      </c>
      <c r="G89"/>
      <c r="H89" t="s">
        <v>13</v>
      </c>
      <c r="I89" t="s">
        <v>13</v>
      </c>
      <c r="L89" t="s">
        <v>7</v>
      </c>
      <c r="M89" t="str">
        <f>VLOOKUP(D89,UFMT_FIELD_FORMAT!A:H,8,FALSE)</f>
        <v>999 Var LLLA</v>
      </c>
      <c r="N89" t="str">
        <f>IF(ISBLANK(E89),"",VLOOKUP(E89,UFMT_CONDITION!A:J,10,FALSE))</f>
        <v/>
      </c>
      <c r="O89" t="str">
        <f>VLOOKUP(F89,UFMT_VALUE!A:E,5,FALSE)</f>
        <v>Tag, SVT_ACQ_SW_DATE</v>
      </c>
      <c r="P89" t="str">
        <f>IF(ISBLANK(G89),"",VLOOKUP(G89,UFMT_CONVERSION!A:C,3,FALSE))</f>
        <v/>
      </c>
      <c r="Q89" t="str">
        <f t="shared" si="4"/>
        <v>Field '999 Var LLLA', Value 'Tag, SVT_ACQ_SW_DATE'</v>
      </c>
      <c r="S89" t="str">
        <f t="shared" si="5"/>
        <v>Insert into UFMT_BUILD_RULE (FORMAT_ID, FIELD_NO, PRIORITY, FIELD_ID, COND_ID, VALUE_ID, CONV_KEY, F_CHECK, F_WRITE) Values ('3', '126', '1', '20', '', '13', '', '0', '0');</v>
      </c>
      <c r="T89" t="str">
        <f t="shared" si="6"/>
        <v>Update UFMT_BUILD_RULE SET FIELD_ID='20',COND_ID='',VALUE_ID='13',CONV_KEY='',F_CHECK='0',F_WRITE='0' Where FORMAT_ID = '3' AND FIELD_NO = '126' AND PRIORITY = '1';</v>
      </c>
      <c r="U89" t="str">
        <f t="shared" si="7"/>
        <v>Delete from UFMT_BUILD_RULE Where FORMAT_ID = '3' AND FIELD_NO = '126' AND PRIORITY = '1';</v>
      </c>
    </row>
    <row r="90" spans="1:21" x14ac:dyDescent="0.35">
      <c r="A90" t="s">
        <v>20</v>
      </c>
      <c r="B90" t="s">
        <v>15</v>
      </c>
      <c r="C90" t="s">
        <v>12</v>
      </c>
      <c r="D90" t="s">
        <v>12</v>
      </c>
      <c r="E90"/>
      <c r="F90" t="s">
        <v>15</v>
      </c>
      <c r="G90"/>
      <c r="H90" t="s">
        <v>13</v>
      </c>
      <c r="I90" t="s">
        <v>13</v>
      </c>
      <c r="L90" t="s">
        <v>7</v>
      </c>
      <c r="M90" t="str">
        <f>VLOOKUP(D90,UFMT_FIELD_FORMAT!A:H,8,FALSE)</f>
        <v>019 Var LLA</v>
      </c>
      <c r="N90" t="str">
        <f>IF(ISBLANK(E90),"",VLOOKUP(E90,UFMT_CONDITION!A:J,10,FALSE))</f>
        <v/>
      </c>
      <c r="O90" t="str">
        <f>VLOOKUP(F90,UFMT_VALUE!A:E,5,FALSE)</f>
        <v>Tag, SVT_CARD_NUM</v>
      </c>
      <c r="P90" t="str">
        <f>IF(ISBLANK(G90),"",VLOOKUP(G90,UFMT_CONVERSION!A:C,3,FALSE))</f>
        <v/>
      </c>
      <c r="Q90" t="str">
        <f t="shared" si="4"/>
        <v>Field '019 Var LLA', Value 'Tag, SVT_CARD_NUM'</v>
      </c>
      <c r="S90" t="str">
        <f t="shared" si="5"/>
        <v>Insert into UFMT_BUILD_RULE (FORMAT_ID, FIELD_NO, PRIORITY, FIELD_ID, COND_ID, VALUE_ID, CONV_KEY, F_CHECK, F_WRITE) Values ('4', '2', '1', '1', '', '2', '', '0', '0');</v>
      </c>
      <c r="T90" t="str">
        <f t="shared" si="6"/>
        <v>Update UFMT_BUILD_RULE SET FIELD_ID='1',COND_ID='',VALUE_ID='2',CONV_KEY='',F_CHECK='0',F_WRITE='0' Where FORMAT_ID = '4' AND FIELD_NO = '2' AND PRIORITY = '1';</v>
      </c>
      <c r="U90" t="str">
        <f t="shared" si="7"/>
        <v>Delete from UFMT_BUILD_RULE Where FORMAT_ID = '4' AND FIELD_NO = '2' AND PRIORITY = '1';</v>
      </c>
    </row>
    <row r="91" spans="1:21" x14ac:dyDescent="0.35">
      <c r="A91" t="s">
        <v>20</v>
      </c>
      <c r="B91" t="s">
        <v>17</v>
      </c>
      <c r="C91" t="s">
        <v>12</v>
      </c>
      <c r="D91" t="s">
        <v>15</v>
      </c>
      <c r="E91" t="s">
        <v>44</v>
      </c>
      <c r="F91" t="s">
        <v>26</v>
      </c>
      <c r="G91"/>
      <c r="H91" t="s">
        <v>13</v>
      </c>
      <c r="I91" t="s">
        <v>13</v>
      </c>
      <c r="L91" t="s">
        <v>7</v>
      </c>
      <c r="M91" t="str">
        <f>VLOOKUP(D91,UFMT_FIELD_FORMAT!A:H,8,FALSE)</f>
        <v>006 Fix Padded L0</v>
      </c>
      <c r="N91" t="str">
        <f>IF(ISBLANK(E91),"",VLOOKUP(E91,UFMT_CONDITION!A:J,10,FALSE))</f>
        <v>Terminal type is POS</v>
      </c>
      <c r="O91" t="str">
        <f>VLOOKUP(F91,UFMT_VALUE!A:E,5,FALSE)</f>
        <v>Composite, Processing code</v>
      </c>
      <c r="P91" t="str">
        <f>IF(ISBLANK(G91),"",VLOOKUP(G91,UFMT_CONVERSION!A:C,3,FALSE))</f>
        <v/>
      </c>
      <c r="Q91" t="str">
        <f t="shared" si="4"/>
        <v>Field '006 Fix Padded L0',Cond 'Terminal type is POS', Value 'Composite, Processing code'</v>
      </c>
      <c r="S91" t="str">
        <f t="shared" si="5"/>
        <v>Insert into UFMT_BUILD_RULE (FORMAT_ID, FIELD_NO, PRIORITY, FIELD_ID, COND_ID, VALUE_ID, CONV_KEY, F_CHECK, F_WRITE) Values ('4', '3', '1', '2', '13', '6', '', '0', '0');</v>
      </c>
      <c r="T91" t="str">
        <f t="shared" si="6"/>
        <v>Update UFMT_BUILD_RULE SET FIELD_ID='2',COND_ID='13',VALUE_ID='6',CONV_KEY='',F_CHECK='0',F_WRITE='0' Where FORMAT_ID = '4' AND FIELD_NO = '3' AND PRIORITY = '1';</v>
      </c>
      <c r="U91" t="str">
        <f t="shared" si="7"/>
        <v>Delete from UFMT_BUILD_RULE Where FORMAT_ID = '4' AND FIELD_NO = '3' AND PRIORITY = '1';</v>
      </c>
    </row>
    <row r="92" spans="1:21" x14ac:dyDescent="0.35">
      <c r="A92" t="s">
        <v>20</v>
      </c>
      <c r="B92" t="s">
        <v>17</v>
      </c>
      <c r="C92" t="s">
        <v>15</v>
      </c>
      <c r="D92" t="s">
        <v>15</v>
      </c>
      <c r="E92" t="s">
        <v>62</v>
      </c>
      <c r="F92" t="s">
        <v>306</v>
      </c>
      <c r="G92"/>
      <c r="H92" t="s">
        <v>13</v>
      </c>
      <c r="I92" t="s">
        <v>13</v>
      </c>
      <c r="L92" t="s">
        <v>7</v>
      </c>
      <c r="M92" t="str">
        <f>VLOOKUP(D92,UFMT_FIELD_FORMAT!A:H,8,FALSE)</f>
        <v>006 Fix Padded L0</v>
      </c>
      <c r="N92" t="str">
        <f>IF(ISBLANK(E92),"",VLOOKUP(E92,UFMT_CONDITION!A:J,10,FALSE))</f>
        <v>Trans_type is 508</v>
      </c>
      <c r="O92" t="str">
        <f>VLOOKUP(F92,UFMT_VALUE!A:E,5,FALSE)</f>
        <v>Composite, Processing code for TT508</v>
      </c>
      <c r="P92" t="str">
        <f>IF(ISBLANK(G92),"",VLOOKUP(G92,UFMT_CONVERSION!A:C,3,FALSE))</f>
        <v/>
      </c>
      <c r="Q92" t="str">
        <f t="shared" si="4"/>
        <v>Field '006 Fix Padded L0',Cond 'Trans_type is 508', Value 'Composite, Processing code for TT508'</v>
      </c>
      <c r="S92" t="str">
        <f t="shared" si="5"/>
        <v>Insert into UFMT_BUILD_RULE (FORMAT_ID, FIELD_NO, PRIORITY, FIELD_ID, COND_ID, VALUE_ID, CONV_KEY, F_CHECK, F_WRITE) Values ('4', '3', '2', '2', '19', '168', '', '0', '0');</v>
      </c>
      <c r="T92" t="str">
        <f t="shared" si="6"/>
        <v>Update UFMT_BUILD_RULE SET FIELD_ID='2',COND_ID='19',VALUE_ID='168',CONV_KEY='',F_CHECK='0',F_WRITE='0' Where FORMAT_ID = '4' AND FIELD_NO = '3' AND PRIORITY = '2';</v>
      </c>
      <c r="U92" t="str">
        <f t="shared" si="7"/>
        <v>Delete from UFMT_BUILD_RULE Where FORMAT_ID = '4' AND FIELD_NO = '3' AND PRIORITY = '2';</v>
      </c>
    </row>
    <row r="93" spans="1:21" x14ac:dyDescent="0.35">
      <c r="A93" t="s">
        <v>20</v>
      </c>
      <c r="B93" t="s">
        <v>17</v>
      </c>
      <c r="C93" t="s">
        <v>17</v>
      </c>
      <c r="D93" t="s">
        <v>15</v>
      </c>
      <c r="E93"/>
      <c r="F93" t="s">
        <v>26</v>
      </c>
      <c r="G93"/>
      <c r="H93" t="s">
        <v>13</v>
      </c>
      <c r="I93" t="s">
        <v>13</v>
      </c>
      <c r="L93" t="s">
        <v>7</v>
      </c>
      <c r="M93" t="str">
        <f>VLOOKUP(D93,UFMT_FIELD_FORMAT!A:H,8,FALSE)</f>
        <v>006 Fix Padded L0</v>
      </c>
      <c r="N93" t="str">
        <f>IF(ISBLANK(E93),"",VLOOKUP(E93,UFMT_CONDITION!A:J,10,FALSE))</f>
        <v/>
      </c>
      <c r="O93" t="str">
        <f>VLOOKUP(F93,UFMT_VALUE!A:E,5,FALSE)</f>
        <v>Composite, Processing code</v>
      </c>
      <c r="P93" t="str">
        <f>IF(ISBLANK(G93),"",VLOOKUP(G93,UFMT_CONVERSION!A:C,3,FALSE))</f>
        <v/>
      </c>
      <c r="Q93" t="str">
        <f t="shared" si="4"/>
        <v>Field '006 Fix Padded L0', Value 'Composite, Processing code'</v>
      </c>
      <c r="S93" t="str">
        <f t="shared" si="5"/>
        <v>Insert into UFMT_BUILD_RULE (FORMAT_ID, FIELD_NO, PRIORITY, FIELD_ID, COND_ID, VALUE_ID, CONV_KEY, F_CHECK, F_WRITE) Values ('4', '3', '3', '2', '', '6', '', '0', '0');</v>
      </c>
      <c r="T93" t="str">
        <f t="shared" si="6"/>
        <v>Update UFMT_BUILD_RULE SET FIELD_ID='2',COND_ID='',VALUE_ID='6',CONV_KEY='',F_CHECK='0',F_WRITE='0' Where FORMAT_ID = '4' AND FIELD_NO = '3' AND PRIORITY = '3';</v>
      </c>
      <c r="U93" t="str">
        <f t="shared" si="7"/>
        <v>Delete from UFMT_BUILD_RULE Where FORMAT_ID = '4' AND FIELD_NO = '3' AND PRIORITY = '3';</v>
      </c>
    </row>
    <row r="94" spans="1:21" x14ac:dyDescent="0.35">
      <c r="A94" t="s">
        <v>20</v>
      </c>
      <c r="B94" t="s">
        <v>20</v>
      </c>
      <c r="C94" t="s">
        <v>12</v>
      </c>
      <c r="D94" t="s">
        <v>17</v>
      </c>
      <c r="E94"/>
      <c r="F94" t="s">
        <v>29</v>
      </c>
      <c r="G94"/>
      <c r="H94" t="s">
        <v>13</v>
      </c>
      <c r="I94" t="s">
        <v>13</v>
      </c>
      <c r="L94" t="s">
        <v>7</v>
      </c>
      <c r="M94" t="str">
        <f>VLOOKUP(D94,UFMT_FIELD_FORMAT!A:H,8,FALSE)</f>
        <v>012 Fix Padded L0</v>
      </c>
      <c r="N94" t="str">
        <f>IF(ISBLANK(E94),"",VLOOKUP(E94,UFMT_CONDITION!A:J,10,FALSE))</f>
        <v/>
      </c>
      <c r="O94" t="str">
        <f>VLOOKUP(F94,UFMT_VALUE!A:E,5,FALSE)</f>
        <v>Tag, SVT_TXN_AMOUNT</v>
      </c>
      <c r="P94" t="str">
        <f>IF(ISBLANK(G94),"",VLOOKUP(G94,UFMT_CONVERSION!A:C,3,FALSE))</f>
        <v/>
      </c>
      <c r="Q94" t="str">
        <f t="shared" si="4"/>
        <v>Field '012 Fix Padded L0', Value 'Tag, SVT_TXN_AMOUNT'</v>
      </c>
      <c r="S94" t="str">
        <f t="shared" si="5"/>
        <v>Insert into UFMT_BUILD_RULE (FORMAT_ID, FIELD_NO, PRIORITY, FIELD_ID, COND_ID, VALUE_ID, CONV_KEY, F_CHECK, F_WRITE) Values ('4', '4', '1', '3', '', '7', '', '0', '0');</v>
      </c>
      <c r="T94" t="str">
        <f t="shared" si="6"/>
        <v>Update UFMT_BUILD_RULE SET FIELD_ID='3',COND_ID='',VALUE_ID='7',CONV_KEY='',F_CHECK='0',F_WRITE='0' Where FORMAT_ID = '4' AND FIELD_NO = '4' AND PRIORITY = '1';</v>
      </c>
      <c r="U94" t="str">
        <f t="shared" si="7"/>
        <v>Delete from UFMT_BUILD_RULE Where FORMAT_ID = '4' AND FIELD_NO = '4' AND PRIORITY = '1';</v>
      </c>
    </row>
    <row r="95" spans="1:21" x14ac:dyDescent="0.35">
      <c r="A95" t="s">
        <v>20</v>
      </c>
      <c r="B95" t="s">
        <v>26</v>
      </c>
      <c r="C95" t="s">
        <v>12</v>
      </c>
      <c r="D95" t="s">
        <v>17</v>
      </c>
      <c r="E95" t="s">
        <v>96</v>
      </c>
      <c r="F95" t="s">
        <v>388</v>
      </c>
      <c r="G95" t="s">
        <v>155</v>
      </c>
      <c r="H95" t="s">
        <v>13</v>
      </c>
      <c r="I95" t="s">
        <v>13</v>
      </c>
      <c r="L95" t="s">
        <v>7</v>
      </c>
      <c r="M95" t="str">
        <f>VLOOKUP(D95,UFMT_FIELD_FORMAT!A:H,8,FALSE)</f>
        <v>012 Fix Padded L0</v>
      </c>
      <c r="N95" t="str">
        <f>IF(ISBLANK(E95),"",VLOOKUP(E95,UFMT_CONDITION!A:J,10,FALSE))</f>
        <v>SVT_ISS_FEE &gt; 0</v>
      </c>
      <c r="O95" t="str">
        <f>VLOOKUP(F95,UFMT_VALUE!A:E,5,FALSE)</f>
        <v>Tag, SVT_TXN_AMT_A1CUR, FLOAT</v>
      </c>
      <c r="P95" t="str">
        <f>IF(ISBLANK(G95),"",VLOOKUP(G95,UFMT_CONVERSION!A:C,3,FALSE))</f>
        <v>SVT_TXN_AMT_A1CUR-SVT_ISS_FEE</v>
      </c>
      <c r="Q95" t="str">
        <f t="shared" si="4"/>
        <v>Field '012 Fix Padded L0',Cond 'SVT_ISS_FEE &gt; 0', Value 'Tag, SVT_TXN_AMT_A1CUR, FLOAT', Conv 'SVT_TXN_AMT_A1CUR-SVT_ISS_FEE'</v>
      </c>
      <c r="S95" t="str">
        <f t="shared" si="5"/>
        <v>Insert into UFMT_BUILD_RULE (FORMAT_ID, FIELD_NO, PRIORITY, FIELD_ID, COND_ID, VALUE_ID, CONV_KEY, F_CHECK, F_WRITE) Values ('4', '6', '1', '3', '36', '199', '58', '0', '0');</v>
      </c>
      <c r="T95" t="str">
        <f t="shared" si="6"/>
        <v>Update UFMT_BUILD_RULE SET FIELD_ID='3',COND_ID='36',VALUE_ID='199',CONV_KEY='58',F_CHECK='0',F_WRITE='0' Where FORMAT_ID = '4' AND FIELD_NO = '6' AND PRIORITY = '1';</v>
      </c>
      <c r="U95" t="str">
        <f t="shared" si="7"/>
        <v>Delete from UFMT_BUILD_RULE Where FORMAT_ID = '4' AND FIELD_NO = '6' AND PRIORITY = '1';</v>
      </c>
    </row>
    <row r="96" spans="1:21" x14ac:dyDescent="0.35">
      <c r="A96" t="s">
        <v>20</v>
      </c>
      <c r="B96" t="s">
        <v>26</v>
      </c>
      <c r="C96" t="s">
        <v>15</v>
      </c>
      <c r="D96" t="s">
        <v>17</v>
      </c>
      <c r="E96"/>
      <c r="F96" t="s">
        <v>388</v>
      </c>
      <c r="G96"/>
      <c r="H96" t="s">
        <v>13</v>
      </c>
      <c r="I96" t="s">
        <v>13</v>
      </c>
      <c r="L96" t="s">
        <v>7</v>
      </c>
      <c r="M96" t="str">
        <f>VLOOKUP(D96,UFMT_FIELD_FORMAT!A:H,8,FALSE)</f>
        <v>012 Fix Padded L0</v>
      </c>
      <c r="N96" t="str">
        <f>IF(ISBLANK(E96),"",VLOOKUP(E96,UFMT_CONDITION!A:J,10,FALSE))</f>
        <v/>
      </c>
      <c r="O96" t="str">
        <f>VLOOKUP(F96,UFMT_VALUE!A:E,5,FALSE)</f>
        <v>Tag, SVT_TXN_AMT_A1CUR, FLOAT</v>
      </c>
      <c r="P96" t="str">
        <f>IF(ISBLANK(G96),"",VLOOKUP(G96,UFMT_CONVERSION!A:C,3,FALSE))</f>
        <v/>
      </c>
      <c r="Q96" t="str">
        <f t="shared" si="4"/>
        <v>Field '012 Fix Padded L0', Value 'Tag, SVT_TXN_AMT_A1CUR, FLOAT'</v>
      </c>
      <c r="S96" t="str">
        <f t="shared" si="5"/>
        <v>Insert into UFMT_BUILD_RULE (FORMAT_ID, FIELD_NO, PRIORITY, FIELD_ID, COND_ID, VALUE_ID, CONV_KEY, F_CHECK, F_WRITE) Values ('4', '6', '2', '3', '', '199', '', '0', '0');</v>
      </c>
      <c r="T96" t="str">
        <f t="shared" si="6"/>
        <v>Update UFMT_BUILD_RULE SET FIELD_ID='3',COND_ID='',VALUE_ID='199',CONV_KEY='',F_CHECK='0',F_WRITE='0' Where FORMAT_ID = '4' AND FIELD_NO = '6' AND PRIORITY = '2';</v>
      </c>
      <c r="U96" t="str">
        <f t="shared" si="7"/>
        <v>Delete from UFMT_BUILD_RULE Where FORMAT_ID = '4' AND FIELD_NO = '6' AND PRIORITY = '2';</v>
      </c>
    </row>
    <row r="97" spans="1:21" x14ac:dyDescent="0.35">
      <c r="A97" t="s">
        <v>20</v>
      </c>
      <c r="B97" t="s">
        <v>35</v>
      </c>
      <c r="C97" t="s">
        <v>12</v>
      </c>
      <c r="D97" t="s">
        <v>20</v>
      </c>
      <c r="E97" t="s">
        <v>29</v>
      </c>
      <c r="F97" t="s">
        <v>40</v>
      </c>
      <c r="G97"/>
      <c r="H97" t="s">
        <v>13</v>
      </c>
      <c r="I97" t="s">
        <v>13</v>
      </c>
      <c r="L97" t="s">
        <v>7</v>
      </c>
      <c r="M97" t="str">
        <f>VLOOKUP(D97,UFMT_FIELD_FORMAT!A:H,8,FALSE)</f>
        <v>008 Fix Padded L0</v>
      </c>
      <c r="N97" t="str">
        <f>IF(ISBLANK(E97),"",VLOOKUP(E97,UFMT_CONDITION!A:J,10,FALSE))</f>
        <v>Rate initialized and must be added</v>
      </c>
      <c r="O97" t="str">
        <f>VLOOKUP(F97,UFMT_VALUE!A:E,5,FALSE)</f>
        <v>Tag, SVT_ACCT1_RATE, integer</v>
      </c>
      <c r="P97" t="str">
        <f>IF(ISBLANK(G97),"",VLOOKUP(G97,UFMT_CONVERSION!A:C,3,FALSE))</f>
        <v/>
      </c>
      <c r="Q97" t="str">
        <f t="shared" si="4"/>
        <v>Field '008 Fix Padded L0',Cond 'Rate initialized and must be added', Value 'Tag, SVT_ACCT1_RATE, integer'</v>
      </c>
      <c r="S97" t="str">
        <f t="shared" si="5"/>
        <v>Insert into UFMT_BUILD_RULE (FORMAT_ID, FIELD_NO, PRIORITY, FIELD_ID, COND_ID, VALUE_ID, CONV_KEY, F_CHECK, F_WRITE) Values ('4', '9', '1', '4', '7', '11', '', '0', '0');</v>
      </c>
      <c r="T97" t="str">
        <f t="shared" si="6"/>
        <v>Update UFMT_BUILD_RULE SET FIELD_ID='4',COND_ID='7',VALUE_ID='11',CONV_KEY='',F_CHECK='0',F_WRITE='0' Where FORMAT_ID = '4' AND FIELD_NO = '9' AND PRIORITY = '1';</v>
      </c>
      <c r="U97" t="str">
        <f t="shared" si="7"/>
        <v>Delete from UFMT_BUILD_RULE Where FORMAT_ID = '4' AND FIELD_NO = '9' AND PRIORITY = '1';</v>
      </c>
    </row>
    <row r="98" spans="1:21" x14ac:dyDescent="0.35">
      <c r="A98" t="s">
        <v>20</v>
      </c>
      <c r="B98" t="s">
        <v>40</v>
      </c>
      <c r="C98" t="s">
        <v>12</v>
      </c>
      <c r="D98" t="s">
        <v>23</v>
      </c>
      <c r="E98"/>
      <c r="F98" t="s">
        <v>117</v>
      </c>
      <c r="G98" t="s">
        <v>21</v>
      </c>
      <c r="H98" t="s">
        <v>13</v>
      </c>
      <c r="I98" t="s">
        <v>13</v>
      </c>
      <c r="L98" t="s">
        <v>7</v>
      </c>
      <c r="M98" t="str">
        <f>VLOOKUP(D98,UFMT_FIELD_FORMAT!A:H,8,FALSE)</f>
        <v>006 Fix Padded L0</v>
      </c>
      <c r="N98" t="str">
        <f>IF(ISBLANK(E98),"",VLOOKUP(E98,UFMT_CONDITION!A:J,10,FALSE))</f>
        <v/>
      </c>
      <c r="O98" t="str">
        <f>VLOOKUP(F98,UFMT_VALUE!A:E,5,FALSE)</f>
        <v>Tag, SVT_UTRANSNO</v>
      </c>
      <c r="P98" t="str">
        <f>IF(ISBLANK(G98),"",VLOOKUP(G98,UFMT_CONVERSION!A:C,3,FALSE))</f>
        <v>Get F11 from utrnno (last 6 digits)</v>
      </c>
      <c r="Q98" t="str">
        <f t="shared" si="4"/>
        <v>Field '006 Fix Padded L0', Value 'Tag, SVT_UTRANSNO', Conv 'Get F11 from utrnno (last 6 digits)'</v>
      </c>
      <c r="S98" t="str">
        <f t="shared" si="5"/>
        <v>Insert into UFMT_BUILD_RULE (FORMAT_ID, FIELD_NO, PRIORITY, FIELD_ID, COND_ID, VALUE_ID, CONV_KEY, F_CHECK, F_WRITE) Values ('4', '11', '1', '5', '', '40', '52', '0', '0');</v>
      </c>
      <c r="T98" t="str">
        <f t="shared" si="6"/>
        <v>Update UFMT_BUILD_RULE SET FIELD_ID='5',COND_ID='',VALUE_ID='40',CONV_KEY='52',F_CHECK='0',F_WRITE='0' Where FORMAT_ID = '4' AND FIELD_NO = '11' AND PRIORITY = '1';</v>
      </c>
      <c r="U98" t="str">
        <f t="shared" si="7"/>
        <v>Delete from UFMT_BUILD_RULE Where FORMAT_ID = '4' AND FIELD_NO = '11' AND PRIORITY = '1';</v>
      </c>
    </row>
    <row r="99" spans="1:21" x14ac:dyDescent="0.35">
      <c r="A99" t="s">
        <v>20</v>
      </c>
      <c r="B99" t="s">
        <v>42</v>
      </c>
      <c r="C99" t="s">
        <v>12</v>
      </c>
      <c r="D99" t="s">
        <v>26</v>
      </c>
      <c r="E99"/>
      <c r="F99" t="s">
        <v>50</v>
      </c>
      <c r="G99"/>
      <c r="H99" t="s">
        <v>13</v>
      </c>
      <c r="I99" t="s">
        <v>12</v>
      </c>
      <c r="L99" t="s">
        <v>7</v>
      </c>
      <c r="M99" t="str">
        <f>VLOOKUP(D99,UFMT_FIELD_FORMAT!A:H,8,FALSE)</f>
        <v>012 Fix Padded L0</v>
      </c>
      <c r="N99" t="str">
        <f>IF(ISBLANK(E99),"",VLOOKUP(E99,UFMT_CONDITION!A:J,10,FALSE))</f>
        <v/>
      </c>
      <c r="O99" t="str">
        <f>VLOOKUP(F99,UFMT_VALUE!A:E,5,FALSE)</f>
        <v>Composite, Date and time</v>
      </c>
      <c r="P99" t="str">
        <f>IF(ISBLANK(G99),"",VLOOKUP(G99,UFMT_CONVERSION!A:C,3,FALSE))</f>
        <v/>
      </c>
      <c r="Q99" t="str">
        <f t="shared" si="4"/>
        <v>Field '012 Fix Padded L0', Value 'Composite, Date and time'</v>
      </c>
      <c r="S99" t="str">
        <f t="shared" si="5"/>
        <v>Insert into UFMT_BUILD_RULE (FORMAT_ID, FIELD_NO, PRIORITY, FIELD_ID, COND_ID, VALUE_ID, CONV_KEY, F_CHECK, F_WRITE) Values ('4', '12', '1', '6', '', '15', '', '0', '1');</v>
      </c>
      <c r="T99" t="str">
        <f t="shared" si="6"/>
        <v>Update UFMT_BUILD_RULE SET FIELD_ID='6',COND_ID='',VALUE_ID='15',CONV_KEY='',F_CHECK='0',F_WRITE='1' Where FORMAT_ID = '4' AND FIELD_NO = '12' AND PRIORITY = '1';</v>
      </c>
      <c r="U99" t="str">
        <f t="shared" si="7"/>
        <v>Delete from UFMT_BUILD_RULE Where FORMAT_ID = '4' AND FIELD_NO = '12' AND PRIORITY = '1';</v>
      </c>
    </row>
    <row r="100" spans="1:21" x14ac:dyDescent="0.35">
      <c r="A100" t="s">
        <v>20</v>
      </c>
      <c r="B100" t="s">
        <v>42</v>
      </c>
      <c r="C100" t="s">
        <v>15</v>
      </c>
      <c r="D100" t="s">
        <v>62</v>
      </c>
      <c r="E100"/>
      <c r="F100" t="s">
        <v>183</v>
      </c>
      <c r="G100"/>
      <c r="H100" t="s">
        <v>13</v>
      </c>
      <c r="I100" t="s">
        <v>12</v>
      </c>
      <c r="L100" t="s">
        <v>7</v>
      </c>
      <c r="M100" t="str">
        <f>VLOOKUP(D100,UFMT_FIELD_FORMAT!A:H,8,FALSE)</f>
        <v>035 Var LLA</v>
      </c>
      <c r="N100" t="str">
        <f>IF(ISBLANK(E100),"",VLOOKUP(E100,UFMT_CONDITION!A:J,10,FALSE))</f>
        <v/>
      </c>
      <c r="O100" t="str">
        <f>VLOOKUP(F100,UFMT_VALUE!A:E,5,FALSE)</f>
        <v>Composite, DE56 Orig data elements</v>
      </c>
      <c r="P100" t="str">
        <f>IF(ISBLANK(G100),"",VLOOKUP(G100,UFMT_CONVERSION!A:C,3,FALSE))</f>
        <v/>
      </c>
      <c r="Q100" t="str">
        <f t="shared" si="4"/>
        <v>Field '035 Var LLA', Value 'Composite, DE56 Orig data elements'</v>
      </c>
      <c r="S100" t="str">
        <f t="shared" si="5"/>
        <v>Insert into UFMT_BUILD_RULE (FORMAT_ID, FIELD_NO, PRIORITY, FIELD_ID, COND_ID, VALUE_ID, CONV_KEY, F_CHECK, F_WRITE) Values ('4', '12', '2', '19', '', '69', '', '0', '1');</v>
      </c>
      <c r="T100" t="str">
        <f t="shared" si="6"/>
        <v>Update UFMT_BUILD_RULE SET FIELD_ID='19',COND_ID='',VALUE_ID='69',CONV_KEY='',F_CHECK='0',F_WRITE='1' Where FORMAT_ID = '4' AND FIELD_NO = '12' AND PRIORITY = '2';</v>
      </c>
      <c r="U100" t="str">
        <f t="shared" si="7"/>
        <v>Delete from UFMT_BUILD_RULE Where FORMAT_ID = '4' AND FIELD_NO = '12' AND PRIORITY = '2';</v>
      </c>
    </row>
    <row r="101" spans="1:21" x14ac:dyDescent="0.35">
      <c r="A101" t="s">
        <v>20</v>
      </c>
      <c r="B101" t="s">
        <v>56</v>
      </c>
      <c r="C101" t="s">
        <v>12</v>
      </c>
      <c r="D101" t="s">
        <v>32</v>
      </c>
      <c r="E101"/>
      <c r="F101" t="s">
        <v>59</v>
      </c>
      <c r="G101" t="s">
        <v>20</v>
      </c>
      <c r="H101" t="s">
        <v>13</v>
      </c>
      <c r="I101" t="s">
        <v>13</v>
      </c>
      <c r="L101" t="s">
        <v>7</v>
      </c>
      <c r="M101" t="str">
        <f>VLOOKUP(D101,UFMT_FIELD_FORMAT!A:H,8,FALSE)</f>
        <v>004 Fix Padded L0</v>
      </c>
      <c r="N101" t="str">
        <f>IF(ISBLANK(E101),"",VLOOKUP(E101,UFMT_CONDITION!A:J,10,FALSE))</f>
        <v/>
      </c>
      <c r="O101" t="str">
        <f>VLOOKUP(F101,UFMT_VALUE!A:E,5,FALSE)</f>
        <v>Tag, SVT_SV_DATE</v>
      </c>
      <c r="P101" t="str">
        <f>IF(ISBLANK(G101),"",VLOOKUP(G101,UFMT_CONVERSION!A:C,3,FALSE))</f>
        <v>YYYYMMDD to MMDD</v>
      </c>
      <c r="Q101" t="str">
        <f t="shared" si="4"/>
        <v>Field '004 Fix Padded L0', Value 'Tag, SVT_SV_DATE', Conv 'YYYYMMDD to MMDD'</v>
      </c>
      <c r="S101" t="str">
        <f t="shared" si="5"/>
        <v>Insert into UFMT_BUILD_RULE (FORMAT_ID, FIELD_NO, PRIORITY, FIELD_ID, COND_ID, VALUE_ID, CONV_KEY, F_CHECK, F_WRITE) Values ('4', '17', '1', '8', '', '18', '4', '0', '0');</v>
      </c>
      <c r="T101" t="str">
        <f t="shared" si="6"/>
        <v>Update UFMT_BUILD_RULE SET FIELD_ID='8',COND_ID='',VALUE_ID='18',CONV_KEY='4',F_CHECK='0',F_WRITE='0' Where FORMAT_ID = '4' AND FIELD_NO = '17' AND PRIORITY = '1';</v>
      </c>
      <c r="U101" t="str">
        <f t="shared" si="7"/>
        <v>Delete from UFMT_BUILD_RULE Where FORMAT_ID = '4' AND FIELD_NO = '17' AND PRIORITY = '1';</v>
      </c>
    </row>
    <row r="102" spans="1:21" x14ac:dyDescent="0.35">
      <c r="A102" t="s">
        <v>20</v>
      </c>
      <c r="B102" t="s">
        <v>77</v>
      </c>
      <c r="C102" t="s">
        <v>12</v>
      </c>
      <c r="D102" t="s">
        <v>35</v>
      </c>
      <c r="E102"/>
      <c r="F102" t="s">
        <v>62</v>
      </c>
      <c r="G102"/>
      <c r="H102" t="s">
        <v>13</v>
      </c>
      <c r="I102" t="s">
        <v>13</v>
      </c>
      <c r="L102" t="s">
        <v>7</v>
      </c>
      <c r="M102" t="str">
        <f>VLOOKUP(D102,UFMT_FIELD_FORMAT!A:H,8,FALSE)</f>
        <v>003 Fix Padded L0</v>
      </c>
      <c r="N102" t="str">
        <f>IF(ISBLANK(E102),"",VLOOKUP(E102,UFMT_CONDITION!A:J,10,FALSE))</f>
        <v/>
      </c>
      <c r="O102" t="str">
        <f>VLOOKUP(F102,UFMT_VALUE!A:E,5,FALSE)</f>
        <v>Const, Functional code</v>
      </c>
      <c r="P102" t="str">
        <f>IF(ISBLANK(G102),"",VLOOKUP(G102,UFMT_CONVERSION!A:C,3,FALSE))</f>
        <v/>
      </c>
      <c r="Q102" t="str">
        <f t="shared" si="4"/>
        <v>Field '003 Fix Padded L0', Value 'Const, Functional code'</v>
      </c>
      <c r="S102" t="str">
        <f t="shared" si="5"/>
        <v>Insert into UFMT_BUILD_RULE (FORMAT_ID, FIELD_NO, PRIORITY, FIELD_ID, COND_ID, VALUE_ID, CONV_KEY, F_CHECK, F_WRITE) Values ('4', '24', '1', '9', '', '19', '', '0', '0');</v>
      </c>
      <c r="T102" t="str">
        <f t="shared" si="6"/>
        <v>Update UFMT_BUILD_RULE SET FIELD_ID='9',COND_ID='',VALUE_ID='19',CONV_KEY='',F_CHECK='0',F_WRITE='0' Where FORMAT_ID = '4' AND FIELD_NO = '24' AND PRIORITY = '1';</v>
      </c>
      <c r="U102" t="str">
        <f t="shared" si="7"/>
        <v>Delete from UFMT_BUILD_RULE Where FORMAT_ID = '4' AND FIELD_NO = '24' AND PRIORITY = '1';</v>
      </c>
    </row>
    <row r="103" spans="1:21" x14ac:dyDescent="0.35">
      <c r="A103" t="s">
        <v>20</v>
      </c>
      <c r="B103" t="s">
        <v>98</v>
      </c>
      <c r="C103" t="s">
        <v>12</v>
      </c>
      <c r="D103" t="s">
        <v>40</v>
      </c>
      <c r="E103"/>
      <c r="F103" t="s">
        <v>65</v>
      </c>
      <c r="G103"/>
      <c r="H103" t="s">
        <v>13</v>
      </c>
      <c r="I103" t="s">
        <v>13</v>
      </c>
      <c r="L103" t="s">
        <v>7</v>
      </c>
      <c r="M103" t="str">
        <f>VLOOKUP(D103,UFMT_FIELD_FORMAT!A:H,8,FALSE)</f>
        <v xml:space="preserve">011 LLA </v>
      </c>
      <c r="N103" t="str">
        <f>IF(ISBLANK(E103),"",VLOOKUP(E103,UFMT_CONDITION!A:J,10,FALSE))</f>
        <v/>
      </c>
      <c r="O103" t="str">
        <f>VLOOKUP(F103,UFMT_VALUE!A:E,5,FALSE)</f>
        <v>Tag, SVT_ISO_SRC_ACQID</v>
      </c>
      <c r="P103" t="str">
        <f>IF(ISBLANK(G103),"",VLOOKUP(G103,UFMT_CONVERSION!A:C,3,FALSE))</f>
        <v/>
      </c>
      <c r="Q103" t="str">
        <f t="shared" si="4"/>
        <v>Field '011 LLA ', Value 'Tag, SVT_ISO_SRC_ACQID'</v>
      </c>
      <c r="S103" t="str">
        <f t="shared" si="5"/>
        <v>Insert into UFMT_BUILD_RULE (FORMAT_ID, FIELD_NO, PRIORITY, FIELD_ID, COND_ID, VALUE_ID, CONV_KEY, F_CHECK, F_WRITE) Values ('4', '32', '1', '11', '', '20', '', '0', '0');</v>
      </c>
      <c r="T103" t="str">
        <f t="shared" si="6"/>
        <v>Update UFMT_BUILD_RULE SET FIELD_ID='11',COND_ID='',VALUE_ID='20',CONV_KEY='',F_CHECK='0',F_WRITE='0' Where FORMAT_ID = '4' AND FIELD_NO = '32' AND PRIORITY = '1';</v>
      </c>
      <c r="U103" t="str">
        <f t="shared" si="7"/>
        <v>Delete from UFMT_BUILD_RULE Where FORMAT_ID = '4' AND FIELD_NO = '32' AND PRIORITY = '1';</v>
      </c>
    </row>
    <row r="104" spans="1:21" x14ac:dyDescent="0.35">
      <c r="A104" t="s">
        <v>20</v>
      </c>
      <c r="B104" t="s">
        <v>101</v>
      </c>
      <c r="C104" t="s">
        <v>12</v>
      </c>
      <c r="D104" t="s">
        <v>40</v>
      </c>
      <c r="E104" t="s">
        <v>32</v>
      </c>
      <c r="F104" t="s">
        <v>68</v>
      </c>
      <c r="G104"/>
      <c r="H104" t="s">
        <v>13</v>
      </c>
      <c r="I104" t="s">
        <v>13</v>
      </c>
      <c r="L104" t="s">
        <v>7</v>
      </c>
      <c r="M104" t="str">
        <f>VLOOKUP(D104,UFMT_FIELD_FORMAT!A:H,8,FALSE)</f>
        <v xml:space="preserve">011 LLA </v>
      </c>
      <c r="N104" t="str">
        <f>IF(ISBLANK(E104),"",VLOOKUP(E104,UFMT_CONDITION!A:J,10,FALSE))</f>
        <v>Forwarding Institution is not empty</v>
      </c>
      <c r="O104" t="str">
        <f>VLOOKUP(F104,UFMT_VALUE!A:E,5,FALSE)</f>
        <v>Tag, SVT_ISO_FW_INSTID</v>
      </c>
      <c r="P104" t="str">
        <f>IF(ISBLANK(G104),"",VLOOKUP(G104,UFMT_CONVERSION!A:C,3,FALSE))</f>
        <v/>
      </c>
      <c r="Q104" t="str">
        <f t="shared" si="4"/>
        <v>Field '011 LLA ',Cond 'Forwarding Institution is not empty', Value 'Tag, SVT_ISO_FW_INSTID'</v>
      </c>
      <c r="S104" t="str">
        <f t="shared" si="5"/>
        <v>Insert into UFMT_BUILD_RULE (FORMAT_ID, FIELD_NO, PRIORITY, FIELD_ID, COND_ID, VALUE_ID, CONV_KEY, F_CHECK, F_WRITE) Values ('4', '33', '1', '11', '8', '21', '', '0', '0');</v>
      </c>
      <c r="T104" t="str">
        <f t="shared" si="6"/>
        <v>Update UFMT_BUILD_RULE SET FIELD_ID='11',COND_ID='8',VALUE_ID='21',CONV_KEY='',F_CHECK='0',F_WRITE='0' Where FORMAT_ID = '4' AND FIELD_NO = '33' AND PRIORITY = '1';</v>
      </c>
      <c r="U104" t="str">
        <f t="shared" si="7"/>
        <v>Delete from UFMT_BUILD_RULE Where FORMAT_ID = '4' AND FIELD_NO = '33' AND PRIORITY = '1';</v>
      </c>
    </row>
    <row r="105" spans="1:21" x14ac:dyDescent="0.35">
      <c r="A105" t="s">
        <v>20</v>
      </c>
      <c r="B105" t="s">
        <v>99</v>
      </c>
      <c r="C105" t="s">
        <v>12</v>
      </c>
      <c r="D105" t="s">
        <v>44</v>
      </c>
      <c r="E105"/>
      <c r="F105" t="s">
        <v>74</v>
      </c>
      <c r="G105"/>
      <c r="H105" t="s">
        <v>13</v>
      </c>
      <c r="I105" t="s">
        <v>13</v>
      </c>
      <c r="L105" t="s">
        <v>7</v>
      </c>
      <c r="M105" t="str">
        <f>VLOOKUP(D105,UFMT_FIELD_FORMAT!A:H,8,FALSE)</f>
        <v>012 Fix Padded R</v>
      </c>
      <c r="N105" t="str">
        <f>IF(ISBLANK(E105),"",VLOOKUP(E105,UFMT_CONDITION!A:J,10,FALSE))</f>
        <v/>
      </c>
      <c r="O105" t="str">
        <f>VLOOKUP(F105,UFMT_VALUE!A:E,5,FALSE)</f>
        <v>Tag, SVT_ISO_ACQ_RRN</v>
      </c>
      <c r="P105" t="str">
        <f>IF(ISBLANK(G105),"",VLOOKUP(G105,UFMT_CONVERSION!A:C,3,FALSE))</f>
        <v/>
      </c>
      <c r="Q105" t="str">
        <f t="shared" si="4"/>
        <v>Field '012 Fix Padded R', Value 'Tag, SVT_ISO_ACQ_RRN'</v>
      </c>
      <c r="S105" t="str">
        <f t="shared" si="5"/>
        <v>Insert into UFMT_BUILD_RULE (FORMAT_ID, FIELD_NO, PRIORITY, FIELD_ID, COND_ID, VALUE_ID, CONV_KEY, F_CHECK, F_WRITE) Values ('4', '37', '1', '13', '', '23', '', '0', '0');</v>
      </c>
      <c r="T105" t="str">
        <f t="shared" si="6"/>
        <v>Update UFMT_BUILD_RULE SET FIELD_ID='13',COND_ID='',VALUE_ID='23',CONV_KEY='',F_CHECK='0',F_WRITE='0' Where FORMAT_ID = '4' AND FIELD_NO = '37' AND PRIORITY = '1';</v>
      </c>
      <c r="U105" t="str">
        <f t="shared" si="7"/>
        <v>Delete from UFMT_BUILD_RULE Where FORMAT_ID = '4' AND FIELD_NO = '37' AND PRIORITY = '1';</v>
      </c>
    </row>
    <row r="106" spans="1:21" x14ac:dyDescent="0.35">
      <c r="A106" t="s">
        <v>20</v>
      </c>
      <c r="B106" t="s">
        <v>119</v>
      </c>
      <c r="C106" t="s">
        <v>12</v>
      </c>
      <c r="D106" t="s">
        <v>20</v>
      </c>
      <c r="E106"/>
      <c r="F106" t="s">
        <v>72</v>
      </c>
      <c r="G106"/>
      <c r="H106" t="s">
        <v>13</v>
      </c>
      <c r="I106" t="s">
        <v>13</v>
      </c>
      <c r="L106" t="s">
        <v>7</v>
      </c>
      <c r="M106" t="str">
        <f>VLOOKUP(D106,UFMT_FIELD_FORMAT!A:H,8,FALSE)</f>
        <v>008 Fix Padded L0</v>
      </c>
      <c r="N106" t="str">
        <f>IF(ISBLANK(E106),"",VLOOKUP(E106,UFMT_CONDITION!A:J,10,FALSE))</f>
        <v/>
      </c>
      <c r="O106" t="str">
        <f>VLOOKUP(F106,UFMT_VALUE!A:E,5,FALSE)</f>
        <v>Tag, SVT_TERMINAL</v>
      </c>
      <c r="P106" t="str">
        <f>IF(ISBLANK(G106),"",VLOOKUP(G106,UFMT_CONVERSION!A:C,3,FALSE))</f>
        <v/>
      </c>
      <c r="Q106" t="str">
        <f t="shared" si="4"/>
        <v>Field '008 Fix Padded L0', Value 'Tag, SVT_TERMINAL'</v>
      </c>
      <c r="S106" t="str">
        <f t="shared" si="5"/>
        <v>Insert into UFMT_BUILD_RULE (FORMAT_ID, FIELD_NO, PRIORITY, FIELD_ID, COND_ID, VALUE_ID, CONV_KEY, F_CHECK, F_WRITE) Values ('4', '41', '1', '4', '', '25', '', '0', '0');</v>
      </c>
      <c r="T106" t="str">
        <f t="shared" si="6"/>
        <v>Update UFMT_BUILD_RULE SET FIELD_ID='4',COND_ID='',VALUE_ID='25',CONV_KEY='',F_CHECK='0',F_WRITE='0' Where FORMAT_ID = '4' AND FIELD_NO = '41' AND PRIORITY = '1';</v>
      </c>
      <c r="U106" t="str">
        <f t="shared" si="7"/>
        <v>Delete from UFMT_BUILD_RULE Where FORMAT_ID = '4' AND FIELD_NO = '41' AND PRIORITY = '1';</v>
      </c>
    </row>
    <row r="107" spans="1:21" x14ac:dyDescent="0.35">
      <c r="A107" t="s">
        <v>20</v>
      </c>
      <c r="B107" t="s">
        <v>122</v>
      </c>
      <c r="C107" t="s">
        <v>12</v>
      </c>
      <c r="D107" t="s">
        <v>53</v>
      </c>
      <c r="E107" t="s">
        <v>42</v>
      </c>
      <c r="F107" t="s">
        <v>82</v>
      </c>
      <c r="G107"/>
      <c r="H107" t="s">
        <v>13</v>
      </c>
      <c r="I107" t="s">
        <v>13</v>
      </c>
      <c r="L107" t="s">
        <v>7</v>
      </c>
      <c r="M107" t="str">
        <f>VLOOKUP(D107,UFMT_FIELD_FORMAT!A:H,8,FALSE)</f>
        <v>008 Fix Padded R</v>
      </c>
      <c r="N107" t="str">
        <f>IF(ISBLANK(E107),"",VLOOKUP(E107,UFMT_CONDITION!A:J,10,FALSE))</f>
        <v>ALWAYS FALSE condition</v>
      </c>
      <c r="O107" t="str">
        <f>VLOOKUP(F107,UFMT_VALUE!A:E,5,FALSE)</f>
        <v>Tag, SVT_CC_ACCEPTOR</v>
      </c>
      <c r="P107" t="str">
        <f>IF(ISBLANK(G107),"",VLOOKUP(G107,UFMT_CONVERSION!A:C,3,FALSE))</f>
        <v/>
      </c>
      <c r="Q107" t="str">
        <f t="shared" si="4"/>
        <v>Field '008 Fix Padded R',Cond 'ALWAYS FALSE condition', Value 'Tag, SVT_CC_ACCEPTOR'</v>
      </c>
      <c r="S107" t="str">
        <f t="shared" si="5"/>
        <v>Insert into UFMT_BUILD_RULE (FORMAT_ID, FIELD_NO, PRIORITY, FIELD_ID, COND_ID, VALUE_ID, CONV_KEY, F_CHECK, F_WRITE) Values ('4', '42', '1', '16', '12', '26', '', '0', '0');</v>
      </c>
      <c r="T107" t="str">
        <f t="shared" si="6"/>
        <v>Update UFMT_BUILD_RULE SET FIELD_ID='16',COND_ID='12',VALUE_ID='26',CONV_KEY='',F_CHECK='0',F_WRITE='0' Where FORMAT_ID = '4' AND FIELD_NO = '42' AND PRIORITY = '1';</v>
      </c>
      <c r="U107" t="str">
        <f t="shared" si="7"/>
        <v>Delete from UFMT_BUILD_RULE Where FORMAT_ID = '4' AND FIELD_NO = '42' AND PRIORITY = '1';</v>
      </c>
    </row>
    <row r="108" spans="1:21" x14ac:dyDescent="0.35">
      <c r="A108" t="s">
        <v>20</v>
      </c>
      <c r="B108" t="s">
        <v>125</v>
      </c>
      <c r="C108" t="s">
        <v>12</v>
      </c>
      <c r="D108" t="s">
        <v>90</v>
      </c>
      <c r="E108"/>
      <c r="F108" t="s">
        <v>92</v>
      </c>
      <c r="G108" t="s">
        <v>125</v>
      </c>
      <c r="H108" t="s">
        <v>13</v>
      </c>
      <c r="I108" t="s">
        <v>13</v>
      </c>
      <c r="L108" t="s">
        <v>7</v>
      </c>
      <c r="M108" t="str">
        <f>VLOOKUP(D108,UFMT_FIELD_FORMAT!A:H,8,FALSE)</f>
        <v xml:space="preserve">012 LLA </v>
      </c>
      <c r="N108" t="str">
        <f>IF(ISBLANK(E108),"",VLOOKUP(E108,UFMT_CONDITION!A:J,10,FALSE))</f>
        <v/>
      </c>
      <c r="O108" t="str">
        <f>VLOOKUP(F108,UFMT_VALUE!A:E,5,FALSE)</f>
        <v>Tag, SVT_ADDR_NAME</v>
      </c>
      <c r="P108" t="str">
        <f>IF(ISBLANK(G108),"",VLOOKUP(G108,UFMT_CONVERSION!A:C,3,FALSE))</f>
        <v>Trim to 12</v>
      </c>
      <c r="Q108" t="str">
        <f t="shared" si="4"/>
        <v>Field '012 LLA ', Value 'Tag, SVT_ADDR_NAME', Conv 'Trim to 12'</v>
      </c>
      <c r="S108" t="str">
        <f t="shared" si="5"/>
        <v>Insert into UFMT_BUILD_RULE (FORMAT_ID, FIELD_NO, PRIORITY, FIELD_ID, COND_ID, VALUE_ID, CONV_KEY, F_CHECK, F_WRITE) Values ('4', '43', '1', '29', '', '30', '43', '0', '0');</v>
      </c>
      <c r="T108" t="str">
        <f t="shared" si="6"/>
        <v>Update UFMT_BUILD_RULE SET FIELD_ID='29',COND_ID='',VALUE_ID='30',CONV_KEY='43',F_CHECK='0',F_WRITE='0' Where FORMAT_ID = '4' AND FIELD_NO = '43' AND PRIORITY = '1';</v>
      </c>
      <c r="U108" t="str">
        <f t="shared" si="7"/>
        <v>Delete from UFMT_BUILD_RULE Where FORMAT_ID = '4' AND FIELD_NO = '43' AND PRIORITY = '1';</v>
      </c>
    </row>
    <row r="109" spans="1:21" x14ac:dyDescent="0.35">
      <c r="A109" t="s">
        <v>20</v>
      </c>
      <c r="B109" t="s">
        <v>45</v>
      </c>
      <c r="C109" t="s">
        <v>12</v>
      </c>
      <c r="D109" t="s">
        <v>59</v>
      </c>
      <c r="E109" t="s">
        <v>96</v>
      </c>
      <c r="F109" t="s">
        <v>362</v>
      </c>
      <c r="G109"/>
      <c r="H109" t="s">
        <v>13</v>
      </c>
      <c r="I109" t="s">
        <v>13</v>
      </c>
      <c r="L109" t="s">
        <v>7</v>
      </c>
      <c r="M109" t="str">
        <f>VLOOKUP(D109,UFMT_FIELD_FORMAT!A:H,8,FALSE)</f>
        <v>204 Var LLLA</v>
      </c>
      <c r="N109" t="str">
        <f>IF(ISBLANK(E109),"",VLOOKUP(E109,UFMT_CONDITION!A:J,10,FALSE))</f>
        <v>SVT_ISS_FEE &gt; 0</v>
      </c>
      <c r="O109" t="str">
        <f>VLOOKUP(F109,UFMT_VALUE!A:E,5,FALSE)</f>
        <v>Composite, ACL DE46 for pos fee</v>
      </c>
      <c r="P109" t="str">
        <f>IF(ISBLANK(G109),"",VLOOKUP(G109,UFMT_CONVERSION!A:C,3,FALSE))</f>
        <v/>
      </c>
      <c r="Q109" t="str">
        <f t="shared" si="4"/>
        <v>Field '204 Var LLLA',Cond 'SVT_ISS_FEE &gt; 0', Value 'Composite, ACL DE46 for pos fee'</v>
      </c>
      <c r="S109" t="str">
        <f t="shared" si="5"/>
        <v>Insert into UFMT_BUILD_RULE (FORMAT_ID, FIELD_NO, PRIORITY, FIELD_ID, COND_ID, VALUE_ID, CONV_KEY, F_CHECK, F_WRITE) Values ('4', '46', '1', '18', '36', '190', '', '0', '0');</v>
      </c>
      <c r="T109" t="str">
        <f t="shared" si="6"/>
        <v>Update UFMT_BUILD_RULE SET FIELD_ID='18',COND_ID='36',VALUE_ID='190',CONV_KEY='',F_CHECK='0',F_WRITE='0' Where FORMAT_ID = '4' AND FIELD_NO = '46' AND PRIORITY = '1';</v>
      </c>
      <c r="U109" t="str">
        <f t="shared" si="7"/>
        <v>Delete from UFMT_BUILD_RULE Where FORMAT_ID = '4' AND FIELD_NO = '46' AND PRIORITY = '1';</v>
      </c>
    </row>
    <row r="110" spans="1:21" x14ac:dyDescent="0.35">
      <c r="A110" t="s">
        <v>20</v>
      </c>
      <c r="B110" t="s">
        <v>138</v>
      </c>
      <c r="C110" t="s">
        <v>12</v>
      </c>
      <c r="D110" t="s">
        <v>47</v>
      </c>
      <c r="E110"/>
      <c r="F110" t="s">
        <v>104</v>
      </c>
      <c r="G110"/>
      <c r="H110" t="s">
        <v>13</v>
      </c>
      <c r="I110" t="s">
        <v>13</v>
      </c>
      <c r="L110" t="s">
        <v>7</v>
      </c>
      <c r="M110" t="str">
        <f>VLOOKUP(D110,UFMT_FIELD_FORMAT!A:H,8,FALSE)</f>
        <v>003 Fix Padded L</v>
      </c>
      <c r="N110" t="str">
        <f>IF(ISBLANK(E110),"",VLOOKUP(E110,UFMT_CONDITION!A:J,10,FALSE))</f>
        <v/>
      </c>
      <c r="O110" t="str">
        <f>VLOOKUP(F110,UFMT_VALUE!A:E,5,FALSE)</f>
        <v>Tag, SVT_TXN_CURRENCY</v>
      </c>
      <c r="P110" t="str">
        <f>IF(ISBLANK(G110),"",VLOOKUP(G110,UFMT_CONVERSION!A:C,3,FALSE))</f>
        <v/>
      </c>
      <c r="Q110" t="str">
        <f t="shared" si="4"/>
        <v>Field '003 Fix Padded L', Value 'Tag, SVT_TXN_CURRENCY'</v>
      </c>
      <c r="S110" t="str">
        <f t="shared" si="5"/>
        <v>Insert into UFMT_BUILD_RULE (FORMAT_ID, FIELD_NO, PRIORITY, FIELD_ID, COND_ID, VALUE_ID, CONV_KEY, F_CHECK, F_WRITE) Values ('4', '49', '1', '14', '', '34', '', '0', '0');</v>
      </c>
      <c r="T110" t="str">
        <f t="shared" si="6"/>
        <v>Update UFMT_BUILD_RULE SET FIELD_ID='14',COND_ID='',VALUE_ID='34',CONV_KEY='',F_CHECK='0',F_WRITE='0' Where FORMAT_ID = '4' AND FIELD_NO = '49' AND PRIORITY = '1';</v>
      </c>
      <c r="U110" t="str">
        <f t="shared" si="7"/>
        <v>Delete from UFMT_BUILD_RULE Where FORMAT_ID = '4' AND FIELD_NO = '49' AND PRIORITY = '1';</v>
      </c>
    </row>
    <row r="111" spans="1:21" x14ac:dyDescent="0.35">
      <c r="A111" t="s">
        <v>20</v>
      </c>
      <c r="B111" t="s">
        <v>142</v>
      </c>
      <c r="C111" t="s">
        <v>12</v>
      </c>
      <c r="D111" t="s">
        <v>47</v>
      </c>
      <c r="E111" t="s">
        <v>47</v>
      </c>
      <c r="F111" t="s">
        <v>269</v>
      </c>
      <c r="G111"/>
      <c r="H111" t="s">
        <v>13</v>
      </c>
      <c r="I111" t="s">
        <v>13</v>
      </c>
      <c r="L111" t="s">
        <v>7</v>
      </c>
      <c r="M111" t="str">
        <f>VLOOKUP(D111,UFMT_FIELD_FORMAT!A:H,8,FALSE)</f>
        <v>003 Fix Padded L</v>
      </c>
      <c r="N111" t="str">
        <f>IF(ISBLANK(E111),"",VLOOKUP(E111,UFMT_CONDITION!A:J,10,FALSE))</f>
        <v>Trans_type is 703</v>
      </c>
      <c r="O111" t="str">
        <f>VLOOKUP(F111,UFMT_VALUE!A:E,5,FALSE)</f>
        <v>Tag, SVT_ACCT2_CURR, INT</v>
      </c>
      <c r="P111" t="str">
        <f>IF(ISBLANK(G111),"",VLOOKUP(G111,UFMT_CONVERSION!A:C,3,FALSE))</f>
        <v/>
      </c>
      <c r="Q111" t="str">
        <f t="shared" si="4"/>
        <v>Field '003 Fix Padded L',Cond 'Trans_type is 703', Value 'Tag, SVT_ACCT2_CURR, INT'</v>
      </c>
      <c r="S111" t="str">
        <f t="shared" si="5"/>
        <v>Insert into UFMT_BUILD_RULE (FORMAT_ID, FIELD_NO, PRIORITY, FIELD_ID, COND_ID, VALUE_ID, CONV_KEY, F_CHECK, F_WRITE) Values ('4', '51', '1', '14', '14', '155', '', '0', '0');</v>
      </c>
      <c r="T111" t="str">
        <f t="shared" si="6"/>
        <v>Update UFMT_BUILD_RULE SET FIELD_ID='14',COND_ID='14',VALUE_ID='155',CONV_KEY='',F_CHECK='0',F_WRITE='0' Where FORMAT_ID = '4' AND FIELD_NO = '51' AND PRIORITY = '1';</v>
      </c>
      <c r="U111" t="str">
        <f t="shared" si="7"/>
        <v>Delete from UFMT_BUILD_RULE Where FORMAT_ID = '4' AND FIELD_NO = '51' AND PRIORITY = '1';</v>
      </c>
    </row>
    <row r="112" spans="1:21" x14ac:dyDescent="0.35">
      <c r="A112" t="s">
        <v>20</v>
      </c>
      <c r="B112" t="s">
        <v>142</v>
      </c>
      <c r="C112" t="s">
        <v>15</v>
      </c>
      <c r="D112" t="s">
        <v>47</v>
      </c>
      <c r="E112" t="s">
        <v>59</v>
      </c>
      <c r="F112" t="s">
        <v>269</v>
      </c>
      <c r="G112"/>
      <c r="H112" t="s">
        <v>13</v>
      </c>
      <c r="I112" t="s">
        <v>13</v>
      </c>
      <c r="L112" t="s">
        <v>7</v>
      </c>
      <c r="M112" t="str">
        <f>VLOOKUP(D112,UFMT_FIELD_FORMAT!A:H,8,FALSE)</f>
        <v>003 Fix Padded L</v>
      </c>
      <c r="N112" t="str">
        <f>IF(ISBLANK(E112),"",VLOOKUP(E112,UFMT_CONDITION!A:J,10,FALSE))</f>
        <v>Trans_type is 689</v>
      </c>
      <c r="O112" t="str">
        <f>VLOOKUP(F112,UFMT_VALUE!A:E,5,FALSE)</f>
        <v>Tag, SVT_ACCT2_CURR, INT</v>
      </c>
      <c r="P112" t="str">
        <f>IF(ISBLANK(G112),"",VLOOKUP(G112,UFMT_CONVERSION!A:C,3,FALSE))</f>
        <v/>
      </c>
      <c r="Q112" t="str">
        <f t="shared" si="4"/>
        <v>Field '003 Fix Padded L',Cond 'Trans_type is 689', Value 'Tag, SVT_ACCT2_CURR, INT'</v>
      </c>
      <c r="S112" t="str">
        <f t="shared" si="5"/>
        <v>Insert into UFMT_BUILD_RULE (FORMAT_ID, FIELD_NO, PRIORITY, FIELD_ID, COND_ID, VALUE_ID, CONV_KEY, F_CHECK, F_WRITE) Values ('4', '51', '2', '14', '18', '155', '', '0', '0');</v>
      </c>
      <c r="T112" t="str">
        <f t="shared" si="6"/>
        <v>Update UFMT_BUILD_RULE SET FIELD_ID='14',COND_ID='18',VALUE_ID='155',CONV_KEY='',F_CHECK='0',F_WRITE='0' Where FORMAT_ID = '4' AND FIELD_NO = '51' AND PRIORITY = '2';</v>
      </c>
      <c r="U112" t="str">
        <f t="shared" si="7"/>
        <v>Delete from UFMT_BUILD_RULE Where FORMAT_ID = '4' AND FIELD_NO = '51' AND PRIORITY = '2';</v>
      </c>
    </row>
    <row r="113" spans="1:21" x14ac:dyDescent="0.35">
      <c r="A113" t="s">
        <v>20</v>
      </c>
      <c r="B113" t="s">
        <v>142</v>
      </c>
      <c r="C113" t="s">
        <v>17</v>
      </c>
      <c r="D113" t="s">
        <v>47</v>
      </c>
      <c r="E113"/>
      <c r="F113" t="s">
        <v>93</v>
      </c>
      <c r="G113"/>
      <c r="H113" t="s">
        <v>13</v>
      </c>
      <c r="I113" t="s">
        <v>13</v>
      </c>
      <c r="L113" t="s">
        <v>7</v>
      </c>
      <c r="M113" t="str">
        <f>VLOOKUP(D113,UFMT_FIELD_FORMAT!A:H,8,FALSE)</f>
        <v>003 Fix Padded L</v>
      </c>
      <c r="N113" t="str">
        <f>IF(ISBLANK(E113),"",VLOOKUP(E113,UFMT_CONDITION!A:J,10,FALSE))</f>
        <v/>
      </c>
      <c r="O113" t="str">
        <f>VLOOKUP(F113,UFMT_VALUE!A:E,5,FALSE)</f>
        <v>Tag, SVT_ACCT1_CURR</v>
      </c>
      <c r="P113" t="str">
        <f>IF(ISBLANK(G113),"",VLOOKUP(G113,UFMT_CONVERSION!A:C,3,FALSE))</f>
        <v/>
      </c>
      <c r="Q113" t="str">
        <f t="shared" si="4"/>
        <v>Field '003 Fix Padded L', Value 'Tag, SVT_ACCT1_CURR'</v>
      </c>
      <c r="S113" t="str">
        <f t="shared" si="5"/>
        <v>Insert into UFMT_BUILD_RULE (FORMAT_ID, FIELD_NO, PRIORITY, FIELD_ID, COND_ID, VALUE_ID, CONV_KEY, F_CHECK, F_WRITE) Values ('4', '51', '3', '14', '', '35', '', '0', '0');</v>
      </c>
      <c r="T113" t="str">
        <f t="shared" si="6"/>
        <v>Update UFMT_BUILD_RULE SET FIELD_ID='14',COND_ID='',VALUE_ID='35',CONV_KEY='',F_CHECK='0',F_WRITE='0' Where FORMAT_ID = '4' AND FIELD_NO = '51' AND PRIORITY = '3';</v>
      </c>
      <c r="U113" t="str">
        <f t="shared" si="7"/>
        <v>Delete from UFMT_BUILD_RULE Where FORMAT_ID = '4' AND FIELD_NO = '51' AND PRIORITY = '3';</v>
      </c>
    </row>
    <row r="114" spans="1:21" x14ac:dyDescent="0.35">
      <c r="A114" t="s">
        <v>20</v>
      </c>
      <c r="B114" t="s">
        <v>156</v>
      </c>
      <c r="C114" t="s">
        <v>12</v>
      </c>
      <c r="D114" t="s">
        <v>77</v>
      </c>
      <c r="E114" t="s">
        <v>42</v>
      </c>
      <c r="F114" t="s">
        <v>228</v>
      </c>
      <c r="G114"/>
      <c r="H114" t="s">
        <v>13</v>
      </c>
      <c r="I114" t="s">
        <v>13</v>
      </c>
      <c r="L114" t="s">
        <v>7</v>
      </c>
      <c r="M114" t="str">
        <f>VLOOKUP(D114,UFMT_FIELD_FORMAT!A:H,8,FALSE)</f>
        <v>02 Fix Padded L0</v>
      </c>
      <c r="N114" t="str">
        <f>IF(ISBLANK(E114),"",VLOOKUP(E114,UFMT_CONDITION!A:J,10,FALSE))</f>
        <v>ALWAYS FALSE condition</v>
      </c>
      <c r="O114" t="str">
        <f>VLOOKUP(F114,UFMT_VALUE!A:E,5,FALSE)</f>
        <v>Composite, DE67 Set Network Code</v>
      </c>
      <c r="P114" t="str">
        <f>IF(ISBLANK(G114),"",VLOOKUP(G114,UFMT_CONVERSION!A:C,3,FALSE))</f>
        <v/>
      </c>
      <c r="Q114" t="str">
        <f t="shared" si="4"/>
        <v>Field '02 Fix Padded L0',Cond 'ALWAYS FALSE condition', Value 'Composite, DE67 Set Network Code'</v>
      </c>
      <c r="S114" t="str">
        <f t="shared" si="5"/>
        <v>Insert into UFMT_BUILD_RULE (FORMAT_ID, FIELD_NO, PRIORITY, FIELD_ID, COND_ID, VALUE_ID, CONV_KEY, F_CHECK, F_WRITE) Values ('4', '67', '1', '24', '12', '88', '', '0', '0');</v>
      </c>
      <c r="T114" t="str">
        <f t="shared" si="6"/>
        <v>Update UFMT_BUILD_RULE SET FIELD_ID='24',COND_ID='12',VALUE_ID='88',CONV_KEY='',F_CHECK='0',F_WRITE='0' Where FORMAT_ID = '4' AND FIELD_NO = '67' AND PRIORITY = '1';</v>
      </c>
      <c r="U114" t="str">
        <f t="shared" si="7"/>
        <v>Delete from UFMT_BUILD_RULE Where FORMAT_ID = '4' AND FIELD_NO = '67' AND PRIORITY = '1';</v>
      </c>
    </row>
    <row r="115" spans="1:21" x14ac:dyDescent="0.35">
      <c r="A115" t="s">
        <v>20</v>
      </c>
      <c r="B115" t="s">
        <v>270</v>
      </c>
      <c r="C115" t="s">
        <v>12</v>
      </c>
      <c r="D115" t="s">
        <v>71</v>
      </c>
      <c r="E115" t="s">
        <v>82</v>
      </c>
      <c r="F115" t="s">
        <v>96</v>
      </c>
      <c r="G115"/>
      <c r="H115" t="s">
        <v>13</v>
      </c>
      <c r="I115" t="s">
        <v>13</v>
      </c>
      <c r="L115" t="s">
        <v>7</v>
      </c>
      <c r="M115" t="str">
        <f>VLOOKUP(D115,UFMT_FIELD_FORMAT!A:H,8,FALSE)</f>
        <v>028 Var LLA</v>
      </c>
      <c r="N115" t="str">
        <f>IF(ISBLANK(E115),"",VLOOKUP(E115,UFMT_CONDITION!A:J,10,FALSE))</f>
        <v>cond 21 and cond 25</v>
      </c>
      <c r="O115" t="str">
        <f>VLOOKUP(F115,UFMT_VALUE!A:E,5,FALSE)</f>
        <v>Tag, SVT_ACCT1_NO</v>
      </c>
      <c r="P115" t="str">
        <f>IF(ISBLANK(G115),"",VLOOKUP(G115,UFMT_CONVERSION!A:C,3,FALSE))</f>
        <v/>
      </c>
      <c r="Q115" t="str">
        <f t="shared" si="4"/>
        <v>Field '028 Var LLA',Cond 'cond 21 and cond 25', Value 'Tag, SVT_ACCT1_NO'</v>
      </c>
      <c r="S115" t="str">
        <f t="shared" si="5"/>
        <v>Insert into UFMT_BUILD_RULE (FORMAT_ID, FIELD_NO, PRIORITY, FIELD_ID, COND_ID, VALUE_ID, CONV_KEY, F_CHECK, F_WRITE) Values ('4', '102', '1', '22', '26', '36', '', '0', '0');</v>
      </c>
      <c r="T115" t="str">
        <f t="shared" si="6"/>
        <v>Update UFMT_BUILD_RULE SET FIELD_ID='22',COND_ID='26',VALUE_ID='36',CONV_KEY='',F_CHECK='0',F_WRITE='0' Where FORMAT_ID = '4' AND FIELD_NO = '102' AND PRIORITY = '1';</v>
      </c>
      <c r="U115" t="str">
        <f t="shared" si="7"/>
        <v>Delete from UFMT_BUILD_RULE Where FORMAT_ID = '4' AND FIELD_NO = '102' AND PRIORITY = '1';</v>
      </c>
    </row>
    <row r="116" spans="1:21" x14ac:dyDescent="0.35">
      <c r="A116" t="s">
        <v>20</v>
      </c>
      <c r="B116" t="s">
        <v>778</v>
      </c>
      <c r="C116" t="s">
        <v>12</v>
      </c>
      <c r="D116" t="s">
        <v>71</v>
      </c>
      <c r="E116"/>
      <c r="F116" t="s">
        <v>371</v>
      </c>
      <c r="G116" t="s">
        <v>24</v>
      </c>
      <c r="H116" t="s">
        <v>13</v>
      </c>
      <c r="I116" t="s">
        <v>13</v>
      </c>
      <c r="L116" t="s">
        <v>7</v>
      </c>
      <c r="M116" t="str">
        <f>VLOOKUP(D116,UFMT_FIELD_FORMAT!A:H,8,FALSE)</f>
        <v>028 Var LLA</v>
      </c>
      <c r="N116" t="str">
        <f>IF(ISBLANK(E116),"",VLOOKUP(E116,UFMT_CONDITION!A:J,10,FALSE))</f>
        <v/>
      </c>
      <c r="O116" t="str">
        <f>VLOOKUP(F116,UFMT_VALUE!A:E,5,FALSE)</f>
        <v>Composite, acq_inst,TT,CC</v>
      </c>
      <c r="P116" t="str">
        <f>IF(ISBLANK(G116),"",VLOOKUP(G116,UFMT_CONVERSION!A:C,3,FALSE))</f>
        <v>acq_inst,TT,CC -&gt; USONTHEM GL account</v>
      </c>
      <c r="Q116" t="str">
        <f t="shared" si="4"/>
        <v>Field '028 Var LLA', Value 'Composite, acq_inst,TT,CC', Conv 'acq_inst,TT,CC -&gt; USONTHEM GL account'</v>
      </c>
      <c r="S116" t="str">
        <f t="shared" si="5"/>
        <v>Insert into UFMT_BUILD_RULE (FORMAT_ID, FIELD_NO, PRIORITY, FIELD_ID, COND_ID, VALUE_ID, CONV_KEY, F_CHECK, F_WRITE) Values ('4', '103', '1', '22', '', '193', '53', '0', '0');</v>
      </c>
      <c r="T116" t="str">
        <f t="shared" si="6"/>
        <v>Update UFMT_BUILD_RULE SET FIELD_ID='22',COND_ID='',VALUE_ID='193',CONV_KEY='53',F_CHECK='0',F_WRITE='0' Where FORMAT_ID = '4' AND FIELD_NO = '103' AND PRIORITY = '1';</v>
      </c>
      <c r="U116" t="str">
        <f t="shared" si="7"/>
        <v>Delete from UFMT_BUILD_RULE Where FORMAT_ID = '4' AND FIELD_NO = '103' AND PRIORITY = '1';</v>
      </c>
    </row>
    <row r="117" spans="1:21" x14ac:dyDescent="0.35">
      <c r="A117" t="s">
        <v>20</v>
      </c>
      <c r="B117" t="s">
        <v>143</v>
      </c>
      <c r="C117" t="s">
        <v>12</v>
      </c>
      <c r="D117" t="s">
        <v>65</v>
      </c>
      <c r="E117" t="s">
        <v>44</v>
      </c>
      <c r="F117" t="s">
        <v>263</v>
      </c>
      <c r="G117"/>
      <c r="H117" t="s">
        <v>13</v>
      </c>
      <c r="I117" t="s">
        <v>13</v>
      </c>
      <c r="L117" t="s">
        <v>7</v>
      </c>
      <c r="M117" t="str">
        <f>VLOOKUP(D117,UFMT_FIELD_FORMAT!A:H,8,FALSE)</f>
        <v>999 Var LLLA</v>
      </c>
      <c r="N117" t="str">
        <f>IF(ISBLANK(E117),"",VLOOKUP(E117,UFMT_CONDITION!A:J,10,FALSE))</f>
        <v>Terminal type is POS</v>
      </c>
      <c r="O117" t="str">
        <f>VLOOKUP(F117,UFMT_VALUE!A:E,5,FALSE)</f>
        <v>Const, channel ID Hypercom</v>
      </c>
      <c r="P117" t="str">
        <f>IF(ISBLANK(G117),"",VLOOKUP(G117,UFMT_CONVERSION!A:C,3,FALSE))</f>
        <v/>
      </c>
      <c r="Q117" t="str">
        <f t="shared" si="4"/>
        <v>Field '999 Var LLLA',Cond 'Terminal type is POS', Value 'Const, channel ID Hypercom'</v>
      </c>
      <c r="S117" t="str">
        <f t="shared" si="5"/>
        <v>Insert into UFMT_BUILD_RULE (FORMAT_ID, FIELD_NO, PRIORITY, FIELD_ID, COND_ID, VALUE_ID, CONV_KEY, F_CHECK, F_WRITE) Values ('4', '123', '1', '20', '13', '153', '', '0', '0');</v>
      </c>
      <c r="T117" t="str">
        <f t="shared" si="6"/>
        <v>Update UFMT_BUILD_RULE SET FIELD_ID='20',COND_ID='13',VALUE_ID='153',CONV_KEY='',F_CHECK='0',F_WRITE='0' Where FORMAT_ID = '4' AND FIELD_NO = '123' AND PRIORITY = '1';</v>
      </c>
      <c r="U117" t="str">
        <f t="shared" si="7"/>
        <v>Delete from UFMT_BUILD_RULE Where FORMAT_ID = '4' AND FIELD_NO = '123' AND PRIORITY = '1';</v>
      </c>
    </row>
    <row r="118" spans="1:21" x14ac:dyDescent="0.35">
      <c r="A118" t="s">
        <v>20</v>
      </c>
      <c r="B118" t="s">
        <v>143</v>
      </c>
      <c r="C118" t="s">
        <v>15</v>
      </c>
      <c r="D118" t="s">
        <v>65</v>
      </c>
      <c r="E118"/>
      <c r="F118" t="s">
        <v>113</v>
      </c>
      <c r="G118"/>
      <c r="H118" t="s">
        <v>13</v>
      </c>
      <c r="I118" t="s">
        <v>13</v>
      </c>
      <c r="L118" t="s">
        <v>7</v>
      </c>
      <c r="M118" t="str">
        <f>VLOOKUP(D118,UFMT_FIELD_FORMAT!A:H,8,FALSE)</f>
        <v>999 Var LLLA</v>
      </c>
      <c r="N118" t="str">
        <f>IF(ISBLANK(E118),"",VLOOKUP(E118,UFMT_CONDITION!A:J,10,FALSE))</f>
        <v/>
      </c>
      <c r="O118" t="str">
        <f>VLOOKUP(F118,UFMT_VALUE!A:E,5,FALSE)</f>
        <v>Const, Channel ID Switch</v>
      </c>
      <c r="P118" t="str">
        <f>IF(ISBLANK(G118),"",VLOOKUP(G118,UFMT_CONVERSION!A:C,3,FALSE))</f>
        <v/>
      </c>
      <c r="Q118" t="str">
        <f t="shared" si="4"/>
        <v>Field '999 Var LLLA', Value 'Const, Channel ID Switch'</v>
      </c>
      <c r="S118" t="str">
        <f t="shared" si="5"/>
        <v>Insert into UFMT_BUILD_RULE (FORMAT_ID, FIELD_NO, PRIORITY, FIELD_ID, COND_ID, VALUE_ID, CONV_KEY, F_CHECK, F_WRITE) Values ('4', '123', '2', '20', '', '38', '', '0', '0');</v>
      </c>
      <c r="T118" t="str">
        <f t="shared" si="6"/>
        <v>Update UFMT_BUILD_RULE SET FIELD_ID='20',COND_ID='',VALUE_ID='38',CONV_KEY='',F_CHECK='0',F_WRITE='0' Where FORMAT_ID = '4' AND FIELD_NO = '123' AND PRIORITY = '2';</v>
      </c>
      <c r="U118" t="str">
        <f t="shared" si="7"/>
        <v>Delete from UFMT_BUILD_RULE Where FORMAT_ID = '4' AND FIELD_NO = '123' AND PRIORITY = '2';</v>
      </c>
    </row>
    <row r="119" spans="1:21" x14ac:dyDescent="0.35">
      <c r="A119" t="s">
        <v>20</v>
      </c>
      <c r="B119" t="s">
        <v>810</v>
      </c>
      <c r="C119" t="s">
        <v>12</v>
      </c>
      <c r="D119" t="s">
        <v>65</v>
      </c>
      <c r="E119" t="s">
        <v>44</v>
      </c>
      <c r="F119" t="s">
        <v>260</v>
      </c>
      <c r="G119"/>
      <c r="H119" t="s">
        <v>13</v>
      </c>
      <c r="I119" t="s">
        <v>13</v>
      </c>
      <c r="L119" t="s">
        <v>7</v>
      </c>
      <c r="M119" t="str">
        <f>VLOOKUP(D119,UFMT_FIELD_FORMAT!A:H,8,FALSE)</f>
        <v>999 Var LLLA</v>
      </c>
      <c r="N119" t="str">
        <f>IF(ISBLANK(E119),"",VLOOKUP(E119,UFMT_CONDITION!A:J,10,FALSE))</f>
        <v>Terminal type is POS</v>
      </c>
      <c r="O119" t="str">
        <f>VLOOKUP(F119,UFMT_VALUE!A:E,5,FALSE)</f>
        <v>Const, terminal type POS</v>
      </c>
      <c r="P119" t="str">
        <f>IF(ISBLANK(G119),"",VLOOKUP(G119,UFMT_CONVERSION!A:C,3,FALSE))</f>
        <v/>
      </c>
      <c r="Q119" t="str">
        <f t="shared" si="4"/>
        <v>Field '999 Var LLLA',Cond 'Terminal type is POS', Value 'Const, terminal type POS'</v>
      </c>
      <c r="S119" t="str">
        <f t="shared" si="5"/>
        <v>Insert into UFMT_BUILD_RULE (FORMAT_ID, FIELD_NO, PRIORITY, FIELD_ID, COND_ID, VALUE_ID, CONV_KEY, F_CHECK, F_WRITE) Values ('4', '124', '1', '20', '13', '152', '', '0', '0');</v>
      </c>
      <c r="T119" t="str">
        <f t="shared" si="6"/>
        <v>Update UFMT_BUILD_RULE SET FIELD_ID='20',COND_ID='13',VALUE_ID='152',CONV_KEY='',F_CHECK='0',F_WRITE='0' Where FORMAT_ID = '4' AND FIELD_NO = '124' AND PRIORITY = '1';</v>
      </c>
      <c r="U119" t="str">
        <f t="shared" si="7"/>
        <v>Delete from UFMT_BUILD_RULE Where FORMAT_ID = '4' AND FIELD_NO = '124' AND PRIORITY = '1';</v>
      </c>
    </row>
    <row r="120" spans="1:21" x14ac:dyDescent="0.35">
      <c r="A120" t="s">
        <v>20</v>
      </c>
      <c r="B120" t="s">
        <v>810</v>
      </c>
      <c r="C120" t="s">
        <v>15</v>
      </c>
      <c r="D120" t="s">
        <v>65</v>
      </c>
      <c r="E120"/>
      <c r="F120" t="s">
        <v>257</v>
      </c>
      <c r="G120"/>
      <c r="H120" t="s">
        <v>13</v>
      </c>
      <c r="I120" t="s">
        <v>13</v>
      </c>
      <c r="L120" t="s">
        <v>7</v>
      </c>
      <c r="M120" t="str">
        <f>VLOOKUP(D120,UFMT_FIELD_FORMAT!A:H,8,FALSE)</f>
        <v>999 Var LLLA</v>
      </c>
      <c r="N120" t="str">
        <f>IF(ISBLANK(E120),"",VLOOKUP(E120,UFMT_CONDITION!A:J,10,FALSE))</f>
        <v/>
      </c>
      <c r="O120" t="str">
        <f>VLOOKUP(F120,UFMT_VALUE!A:E,5,FALSE)</f>
        <v>Const, terminal type ATM</v>
      </c>
      <c r="P120" t="str">
        <f>IF(ISBLANK(G120),"",VLOOKUP(G120,UFMT_CONVERSION!A:C,3,FALSE))</f>
        <v/>
      </c>
      <c r="Q120" t="str">
        <f t="shared" si="4"/>
        <v>Field '999 Var LLLA', Value 'Const, terminal type ATM'</v>
      </c>
      <c r="S120" t="str">
        <f t="shared" si="5"/>
        <v>Insert into UFMT_BUILD_RULE (FORMAT_ID, FIELD_NO, PRIORITY, FIELD_ID, COND_ID, VALUE_ID, CONV_KEY, F_CHECK, F_WRITE) Values ('4', '124', '2', '20', '', '151', '', '0', '0');</v>
      </c>
      <c r="T120" t="str">
        <f t="shared" si="6"/>
        <v>Update UFMT_BUILD_RULE SET FIELD_ID='20',COND_ID='',VALUE_ID='151',CONV_KEY='',F_CHECK='0',F_WRITE='0' Where FORMAT_ID = '4' AND FIELD_NO = '124' AND PRIORITY = '2';</v>
      </c>
      <c r="U120" t="str">
        <f t="shared" si="7"/>
        <v>Delete from UFMT_BUILD_RULE Where FORMAT_ID = '4' AND FIELD_NO = '124' AND PRIORITY = '2';</v>
      </c>
    </row>
    <row r="121" spans="1:21" x14ac:dyDescent="0.35">
      <c r="A121" t="s">
        <v>20</v>
      </c>
      <c r="B121" t="s">
        <v>813</v>
      </c>
      <c r="C121" t="s">
        <v>12</v>
      </c>
      <c r="D121" t="s">
        <v>65</v>
      </c>
      <c r="E121"/>
      <c r="F121" t="s">
        <v>44</v>
      </c>
      <c r="G121" t="s">
        <v>113</v>
      </c>
      <c r="H121" t="s">
        <v>13</v>
      </c>
      <c r="I121" t="s">
        <v>13</v>
      </c>
      <c r="L121" t="s">
        <v>7</v>
      </c>
      <c r="M121" t="str">
        <f>VLOOKUP(D121,UFMT_FIELD_FORMAT!A:H,8,FALSE)</f>
        <v>999 Var LLLA</v>
      </c>
      <c r="N121" t="str">
        <f>IF(ISBLANK(E121),"",VLOOKUP(E121,UFMT_CONDITION!A:J,10,FALSE))</f>
        <v/>
      </c>
      <c r="O121" t="str">
        <f>VLOOKUP(F121,UFMT_VALUE!A:E,5,FALSE)</f>
        <v>Tag, SVT_ACQ_SW_DATE</v>
      </c>
      <c r="P121" t="str">
        <f>IF(ISBLANK(G121),"",VLOOKUP(G121,UFMT_CONVERSION!A:C,3,FALSE))</f>
        <v>Format value for F126</v>
      </c>
      <c r="Q121" t="str">
        <f t="shared" si="4"/>
        <v>Field '999 Var LLLA', Value 'Tag, SVT_ACQ_SW_DATE', Conv 'Format value for F126'</v>
      </c>
      <c r="S121" t="str">
        <f t="shared" si="5"/>
        <v>Insert into UFMT_BUILD_RULE (FORMAT_ID, FIELD_NO, PRIORITY, FIELD_ID, COND_ID, VALUE_ID, CONV_KEY, F_CHECK, F_WRITE) Values ('4', '126', '1', '20', '', '13', '38', '0', '0');</v>
      </c>
      <c r="T121" t="str">
        <f t="shared" si="6"/>
        <v>Update UFMT_BUILD_RULE SET FIELD_ID='20',COND_ID='',VALUE_ID='13',CONV_KEY='38',F_CHECK='0',F_WRITE='0' Where FORMAT_ID = '4' AND FIELD_NO = '126' AND PRIORITY = '1';</v>
      </c>
      <c r="U121" t="str">
        <f t="shared" si="7"/>
        <v>Delete from UFMT_BUILD_RULE Where FORMAT_ID = '4' AND FIELD_NO = '126' AND PRIORITY = '1';</v>
      </c>
    </row>
    <row r="122" spans="1:21" x14ac:dyDescent="0.35">
      <c r="A122" t="s">
        <v>23</v>
      </c>
      <c r="B122" t="s">
        <v>15</v>
      </c>
      <c r="C122" t="s">
        <v>12</v>
      </c>
      <c r="D122" t="s">
        <v>12</v>
      </c>
      <c r="E122"/>
      <c r="F122" t="s">
        <v>15</v>
      </c>
      <c r="G122"/>
      <c r="H122" t="s">
        <v>13</v>
      </c>
      <c r="I122" t="s">
        <v>13</v>
      </c>
      <c r="L122" t="s">
        <v>7</v>
      </c>
      <c r="M122" t="str">
        <f>VLOOKUP(D122,UFMT_FIELD_FORMAT!A:H,8,FALSE)</f>
        <v>019 Var LLA</v>
      </c>
      <c r="N122" t="str">
        <f>IF(ISBLANK(E122),"",VLOOKUP(E122,UFMT_CONDITION!A:J,10,FALSE))</f>
        <v/>
      </c>
      <c r="O122" t="str">
        <f>VLOOKUP(F122,UFMT_VALUE!A:E,5,FALSE)</f>
        <v>Tag, SVT_CARD_NUM</v>
      </c>
      <c r="P122" t="str">
        <f>IF(ISBLANK(G122),"",VLOOKUP(G122,UFMT_CONVERSION!A:C,3,FALSE))</f>
        <v/>
      </c>
      <c r="Q122" t="str">
        <f t="shared" si="4"/>
        <v>Field '019 Var LLA', Value 'Tag, SVT_CARD_NUM'</v>
      </c>
      <c r="S122" t="str">
        <f t="shared" si="5"/>
        <v>Insert into UFMT_BUILD_RULE (FORMAT_ID, FIELD_NO, PRIORITY, FIELD_ID, COND_ID, VALUE_ID, CONV_KEY, F_CHECK, F_WRITE) Values ('5', '2', '1', '1', '', '2', '', '0', '0');</v>
      </c>
      <c r="T122" t="str">
        <f t="shared" si="6"/>
        <v>Update UFMT_BUILD_RULE SET FIELD_ID='1',COND_ID='',VALUE_ID='2',CONV_KEY='',F_CHECK='0',F_WRITE='0' Where FORMAT_ID = '5' AND FIELD_NO = '2' AND PRIORITY = '1';</v>
      </c>
      <c r="U122" t="str">
        <f t="shared" si="7"/>
        <v>Delete from UFMT_BUILD_RULE Where FORMAT_ID = '5' AND FIELD_NO = '2' AND PRIORITY = '1';</v>
      </c>
    </row>
    <row r="123" spans="1:21" x14ac:dyDescent="0.35">
      <c r="A123" t="s">
        <v>23</v>
      </c>
      <c r="B123" t="s">
        <v>17</v>
      </c>
      <c r="C123" t="s">
        <v>12</v>
      </c>
      <c r="D123" t="s">
        <v>15</v>
      </c>
      <c r="E123"/>
      <c r="F123" t="s">
        <v>619</v>
      </c>
      <c r="G123"/>
      <c r="H123" t="s">
        <v>13</v>
      </c>
      <c r="I123" t="s">
        <v>13</v>
      </c>
      <c r="L123" t="s">
        <v>7</v>
      </c>
      <c r="M123" t="str">
        <f>VLOOKUP(D123,UFMT_FIELD_FORMAT!A:H,8,FALSE)</f>
        <v>006 Fix Padded L0</v>
      </c>
      <c r="N123" t="str">
        <f>IF(ISBLANK(E123),"",VLOOKUP(E123,UFMT_CONDITION!A:J,10,FALSE))</f>
        <v/>
      </c>
      <c r="O123" t="str">
        <f>VLOOKUP(F123,UFMT_VALUE!A:E,5,FALSE)</f>
        <v>Composite, Prcode for T24 NSS USONTHEM</v>
      </c>
      <c r="P123" t="str">
        <f>IF(ISBLANK(G123),"",VLOOKUP(G123,UFMT_CONVERSION!A:C,3,FALSE))</f>
        <v/>
      </c>
      <c r="Q123" t="str">
        <f t="shared" si="4"/>
        <v>Field '006 Fix Padded L0', Value 'Composite, Prcode for T24 NSS USONTHEM'</v>
      </c>
      <c r="S123" t="str">
        <f t="shared" si="5"/>
        <v>Insert into UFMT_BUILD_RULE (FORMAT_ID, FIELD_NO, PRIORITY, FIELD_ID, COND_ID, VALUE_ID, CONV_KEY, F_CHECK, F_WRITE) Values ('5', '3', '1', '2', '', '286', '', '0', '0');</v>
      </c>
      <c r="T123" t="str">
        <f t="shared" si="6"/>
        <v>Update UFMT_BUILD_RULE SET FIELD_ID='2',COND_ID='',VALUE_ID='286',CONV_KEY='',F_CHECK='0',F_WRITE='0' Where FORMAT_ID = '5' AND FIELD_NO = '3' AND PRIORITY = '1';</v>
      </c>
      <c r="U123" t="str">
        <f t="shared" si="7"/>
        <v>Delete from UFMT_BUILD_RULE Where FORMAT_ID = '5' AND FIELD_NO = '3' AND PRIORITY = '1';</v>
      </c>
    </row>
    <row r="124" spans="1:21" x14ac:dyDescent="0.35">
      <c r="A124" t="s">
        <v>23</v>
      </c>
      <c r="B124" t="s">
        <v>20</v>
      </c>
      <c r="C124" t="s">
        <v>12</v>
      </c>
      <c r="D124" t="s">
        <v>17</v>
      </c>
      <c r="E124"/>
      <c r="F124" t="s">
        <v>29</v>
      </c>
      <c r="G124"/>
      <c r="H124" t="s">
        <v>13</v>
      </c>
      <c r="I124" t="s">
        <v>13</v>
      </c>
      <c r="L124" t="s">
        <v>7</v>
      </c>
      <c r="M124" t="str">
        <f>VLOOKUP(D124,UFMT_FIELD_FORMAT!A:H,8,FALSE)</f>
        <v>012 Fix Padded L0</v>
      </c>
      <c r="N124" t="str">
        <f>IF(ISBLANK(E124),"",VLOOKUP(E124,UFMT_CONDITION!A:J,10,FALSE))</f>
        <v/>
      </c>
      <c r="O124" t="str">
        <f>VLOOKUP(F124,UFMT_VALUE!A:E,5,FALSE)</f>
        <v>Tag, SVT_TXN_AMOUNT</v>
      </c>
      <c r="P124" t="str">
        <f>IF(ISBLANK(G124),"",VLOOKUP(G124,UFMT_CONVERSION!A:C,3,FALSE))</f>
        <v/>
      </c>
      <c r="Q124" t="str">
        <f t="shared" si="4"/>
        <v>Field '012 Fix Padded L0', Value 'Tag, SVT_TXN_AMOUNT'</v>
      </c>
      <c r="S124" t="str">
        <f t="shared" si="5"/>
        <v>Insert into UFMT_BUILD_RULE (FORMAT_ID, FIELD_NO, PRIORITY, FIELD_ID, COND_ID, VALUE_ID, CONV_KEY, F_CHECK, F_WRITE) Values ('5', '4', '1', '3', '', '7', '', '0', '0');</v>
      </c>
      <c r="T124" t="str">
        <f t="shared" si="6"/>
        <v>Update UFMT_BUILD_RULE SET FIELD_ID='3',COND_ID='',VALUE_ID='7',CONV_KEY='',F_CHECK='0',F_WRITE='0' Where FORMAT_ID = '5' AND FIELD_NO = '4' AND PRIORITY = '1';</v>
      </c>
      <c r="U124" t="str">
        <f t="shared" si="7"/>
        <v>Delete from UFMT_BUILD_RULE Where FORMAT_ID = '5' AND FIELD_NO = '4' AND PRIORITY = '1';</v>
      </c>
    </row>
    <row r="125" spans="1:21" x14ac:dyDescent="0.35">
      <c r="A125" t="s">
        <v>23</v>
      </c>
      <c r="B125" t="s">
        <v>23</v>
      </c>
      <c r="C125" t="s">
        <v>12</v>
      </c>
      <c r="D125" t="s">
        <v>17</v>
      </c>
      <c r="E125"/>
      <c r="F125" t="s">
        <v>29</v>
      </c>
      <c r="G125" t="s">
        <v>818</v>
      </c>
      <c r="H125" t="s">
        <v>13</v>
      </c>
      <c r="I125" t="s">
        <v>13</v>
      </c>
      <c r="L125" t="s">
        <v>7</v>
      </c>
      <c r="M125" t="str">
        <f>VLOOKUP(D125,UFMT_FIELD_FORMAT!A:H,8,FALSE)</f>
        <v>012 Fix Padded L0</v>
      </c>
      <c r="N125" t="str">
        <f>IF(ISBLANK(E125),"",VLOOKUP(E125,UFMT_CONDITION!A:J,10,FALSE))</f>
        <v/>
      </c>
      <c r="O125" t="str">
        <f>VLOOKUP(F125,UFMT_VALUE!A:E,5,FALSE)</f>
        <v>Tag, SVT_TXN_AMOUNT</v>
      </c>
      <c r="P125" t="str">
        <f>IF(ISBLANK(G125),"",VLOOKUP(G125,UFMT_CONVERSION!A:C,3,FALSE))</f>
        <v>T24 NSS settlement amt calculation</v>
      </c>
      <c r="Q125" t="str">
        <f t="shared" si="4"/>
        <v>Field '012 Fix Padded L0', Value 'Tag, SVT_TXN_AMOUNT', Conv 'T24 NSS settlement amt calculation'</v>
      </c>
      <c r="S125" t="str">
        <f t="shared" si="5"/>
        <v>Insert into UFMT_BUILD_RULE (FORMAT_ID, FIELD_NO, PRIORITY, FIELD_ID, COND_ID, VALUE_ID, CONV_KEY, F_CHECK, F_WRITE) Values ('5', '5', '1', '3', '', '7', '129', '0', '0');</v>
      </c>
      <c r="T125" t="str">
        <f t="shared" si="6"/>
        <v>Update UFMT_BUILD_RULE SET FIELD_ID='3',COND_ID='',VALUE_ID='7',CONV_KEY='129',F_CHECK='0',F_WRITE='0' Where FORMAT_ID = '5' AND FIELD_NO = '5' AND PRIORITY = '1';</v>
      </c>
      <c r="U125" t="str">
        <f t="shared" si="7"/>
        <v>Delete from UFMT_BUILD_RULE Where FORMAT_ID = '5' AND FIELD_NO = '5' AND PRIORITY = '1';</v>
      </c>
    </row>
    <row r="126" spans="1:21" x14ac:dyDescent="0.35">
      <c r="A126" t="s">
        <v>23</v>
      </c>
      <c r="B126" t="s">
        <v>26</v>
      </c>
      <c r="C126" t="s">
        <v>12</v>
      </c>
      <c r="D126" t="s">
        <v>17</v>
      </c>
      <c r="E126"/>
      <c r="F126" t="s">
        <v>12</v>
      </c>
      <c r="G126"/>
      <c r="H126" t="s">
        <v>13</v>
      </c>
      <c r="I126" t="s">
        <v>13</v>
      </c>
      <c r="L126" t="s">
        <v>7</v>
      </c>
      <c r="M126" t="str">
        <f>VLOOKUP(D126,UFMT_FIELD_FORMAT!A:H,8,FALSE)</f>
        <v>012 Fix Padded L0</v>
      </c>
      <c r="N126" t="str">
        <f>IF(ISBLANK(E126),"",VLOOKUP(E126,UFMT_CONDITION!A:J,10,FALSE))</f>
        <v/>
      </c>
      <c r="O126" t="str">
        <f>VLOOKUP(F126,UFMT_VALUE!A:E,5,FALSE)</f>
        <v>Const, empty string</v>
      </c>
      <c r="P126" t="str">
        <f>IF(ISBLANK(G126),"",VLOOKUP(G126,UFMT_CONVERSION!A:C,3,FALSE))</f>
        <v/>
      </c>
      <c r="Q126" t="str">
        <f t="shared" si="4"/>
        <v>Field '012 Fix Padded L0', Value 'Const, empty string'</v>
      </c>
      <c r="S126" t="str">
        <f t="shared" si="5"/>
        <v>Insert into UFMT_BUILD_RULE (FORMAT_ID, FIELD_NO, PRIORITY, FIELD_ID, COND_ID, VALUE_ID, CONV_KEY, F_CHECK, F_WRITE) Values ('5', '6', '1', '3', '', '1', '', '0', '0');</v>
      </c>
      <c r="T126" t="str">
        <f t="shared" si="6"/>
        <v>Update UFMT_BUILD_RULE SET FIELD_ID='3',COND_ID='',VALUE_ID='1',CONV_KEY='',F_CHECK='0',F_WRITE='0' Where FORMAT_ID = '5' AND FIELD_NO = '6' AND PRIORITY = '1';</v>
      </c>
      <c r="U126" t="str">
        <f t="shared" si="7"/>
        <v>Delete from UFMT_BUILD_RULE Where FORMAT_ID = '5' AND FIELD_NO = '6' AND PRIORITY = '1';</v>
      </c>
    </row>
    <row r="127" spans="1:21" x14ac:dyDescent="0.35">
      <c r="A127" t="s">
        <v>23</v>
      </c>
      <c r="B127" t="s">
        <v>40</v>
      </c>
      <c r="C127" t="s">
        <v>12</v>
      </c>
      <c r="D127" t="s">
        <v>23</v>
      </c>
      <c r="E127" t="s">
        <v>129</v>
      </c>
      <c r="F127" t="s">
        <v>42</v>
      </c>
      <c r="G127" t="s">
        <v>21</v>
      </c>
      <c r="H127" t="s">
        <v>13</v>
      </c>
      <c r="I127" t="s">
        <v>13</v>
      </c>
      <c r="L127" t="s">
        <v>7</v>
      </c>
      <c r="M127" t="str">
        <f>VLOOKUP(D127,UFMT_FIELD_FORMAT!A:H,8,FALSE)</f>
        <v>006 Fix Padded L0</v>
      </c>
      <c r="N127" t="str">
        <f>IF(ISBLANK(E127),"",VLOOKUP(E127,UFMT_CONDITION!A:J,10,FALSE))</f>
        <v>TT for sending F11 T24 as SV_TRACE</v>
      </c>
      <c r="O127" t="str">
        <f>VLOOKUP(F127,UFMT_VALUE!A:E,5,FALSE)</f>
        <v>Tag, SVT_SV_TRACE</v>
      </c>
      <c r="P127" t="str">
        <f>IF(ISBLANK(G127),"",VLOOKUP(G127,UFMT_CONVERSION!A:C,3,FALSE))</f>
        <v>Get F11 from utrnno (last 6 digits)</v>
      </c>
      <c r="Q127" t="str">
        <f t="shared" si="4"/>
        <v>Field '006 Fix Padded L0',Cond 'TT for sending F11 T24 as SV_TRACE', Value 'Tag, SVT_SV_TRACE', Conv 'Get F11 from utrnno (last 6 digits)'</v>
      </c>
      <c r="S127" t="str">
        <f t="shared" si="5"/>
        <v>Insert into UFMT_BUILD_RULE (FORMAT_ID, FIELD_NO, PRIORITY, FIELD_ID, COND_ID, VALUE_ID, CONV_KEY, F_CHECK, F_WRITE) Values ('5', '11', '1', '5', '45', '12', '52', '0', '0');</v>
      </c>
      <c r="T127" t="str">
        <f t="shared" si="6"/>
        <v>Update UFMT_BUILD_RULE SET FIELD_ID='5',COND_ID='45',VALUE_ID='12',CONV_KEY='52',F_CHECK='0',F_WRITE='0' Where FORMAT_ID = '5' AND FIELD_NO = '11' AND PRIORITY = '1';</v>
      </c>
      <c r="U127" t="str">
        <f t="shared" si="7"/>
        <v>Delete from UFMT_BUILD_RULE Where FORMAT_ID = '5' AND FIELD_NO = '11' AND PRIORITY = '1';</v>
      </c>
    </row>
    <row r="128" spans="1:21" x14ac:dyDescent="0.35">
      <c r="A128" t="s">
        <v>23</v>
      </c>
      <c r="B128" t="s">
        <v>40</v>
      </c>
      <c r="C128" t="s">
        <v>15</v>
      </c>
      <c r="D128" t="s">
        <v>23</v>
      </c>
      <c r="E128"/>
      <c r="F128" t="s">
        <v>117</v>
      </c>
      <c r="G128" t="s">
        <v>21</v>
      </c>
      <c r="H128" t="s">
        <v>13</v>
      </c>
      <c r="I128" t="s">
        <v>13</v>
      </c>
      <c r="L128" t="s">
        <v>7</v>
      </c>
      <c r="M128" t="str">
        <f>VLOOKUP(D128,UFMT_FIELD_FORMAT!A:H,8,FALSE)</f>
        <v>006 Fix Padded L0</v>
      </c>
      <c r="N128" t="str">
        <f>IF(ISBLANK(E128),"",VLOOKUP(E128,UFMT_CONDITION!A:J,10,FALSE))</f>
        <v/>
      </c>
      <c r="O128" t="str">
        <f>VLOOKUP(F128,UFMT_VALUE!A:E,5,FALSE)</f>
        <v>Tag, SVT_UTRANSNO</v>
      </c>
      <c r="P128" t="str">
        <f>IF(ISBLANK(G128),"",VLOOKUP(G128,UFMT_CONVERSION!A:C,3,FALSE))</f>
        <v>Get F11 from utrnno (last 6 digits)</v>
      </c>
      <c r="Q128" t="str">
        <f t="shared" si="4"/>
        <v>Field '006 Fix Padded L0', Value 'Tag, SVT_UTRANSNO', Conv 'Get F11 from utrnno (last 6 digits)'</v>
      </c>
      <c r="S128" t="str">
        <f t="shared" si="5"/>
        <v>Insert into UFMT_BUILD_RULE (FORMAT_ID, FIELD_NO, PRIORITY, FIELD_ID, COND_ID, VALUE_ID, CONV_KEY, F_CHECK, F_WRITE) Values ('5', '11', '2', '5', '', '40', '52', '0', '0');</v>
      </c>
      <c r="T128" t="str">
        <f t="shared" si="6"/>
        <v>Update UFMT_BUILD_RULE SET FIELD_ID='5',COND_ID='',VALUE_ID='40',CONV_KEY='52',F_CHECK='0',F_WRITE='0' Where FORMAT_ID = '5' AND FIELD_NO = '11' AND PRIORITY = '2';</v>
      </c>
      <c r="U128" t="str">
        <f t="shared" si="7"/>
        <v>Delete from UFMT_BUILD_RULE Where FORMAT_ID = '5' AND FIELD_NO = '11' AND PRIORITY = '2';</v>
      </c>
    </row>
    <row r="129" spans="1:21" x14ac:dyDescent="0.35">
      <c r="A129" t="s">
        <v>23</v>
      </c>
      <c r="B129" t="s">
        <v>42</v>
      </c>
      <c r="C129" t="s">
        <v>12</v>
      </c>
      <c r="D129" t="s">
        <v>26</v>
      </c>
      <c r="E129"/>
      <c r="F129" t="s">
        <v>50</v>
      </c>
      <c r="G129"/>
      <c r="H129" t="s">
        <v>13</v>
      </c>
      <c r="I129" t="s">
        <v>12</v>
      </c>
      <c r="L129" t="s">
        <v>7</v>
      </c>
      <c r="M129" t="str">
        <f>VLOOKUP(D129,UFMT_FIELD_FORMAT!A:H,8,FALSE)</f>
        <v>012 Fix Padded L0</v>
      </c>
      <c r="N129" t="str">
        <f>IF(ISBLANK(E129),"",VLOOKUP(E129,UFMT_CONDITION!A:J,10,FALSE))</f>
        <v/>
      </c>
      <c r="O129" t="str">
        <f>VLOOKUP(F129,UFMT_VALUE!A:E,5,FALSE)</f>
        <v>Composite, Date and time</v>
      </c>
      <c r="P129" t="str">
        <f>IF(ISBLANK(G129),"",VLOOKUP(G129,UFMT_CONVERSION!A:C,3,FALSE))</f>
        <v/>
      </c>
      <c r="Q129" t="str">
        <f t="shared" si="4"/>
        <v>Field '012 Fix Padded L0', Value 'Composite, Date and time'</v>
      </c>
      <c r="S129" t="str">
        <f t="shared" si="5"/>
        <v>Insert into UFMT_BUILD_RULE (FORMAT_ID, FIELD_NO, PRIORITY, FIELD_ID, COND_ID, VALUE_ID, CONV_KEY, F_CHECK, F_WRITE) Values ('5', '12', '1', '6', '', '15', '', '0', '1');</v>
      </c>
      <c r="T129" t="str">
        <f t="shared" si="6"/>
        <v>Update UFMT_BUILD_RULE SET FIELD_ID='6',COND_ID='',VALUE_ID='15',CONV_KEY='',F_CHECK='0',F_WRITE='1' Where FORMAT_ID = '5' AND FIELD_NO = '12' AND PRIORITY = '1';</v>
      </c>
      <c r="U129" t="str">
        <f t="shared" si="7"/>
        <v>Delete from UFMT_BUILD_RULE Where FORMAT_ID = '5' AND FIELD_NO = '12' AND PRIORITY = '1';</v>
      </c>
    </row>
    <row r="130" spans="1:21" x14ac:dyDescent="0.35">
      <c r="A130" t="s">
        <v>23</v>
      </c>
      <c r="B130" t="s">
        <v>56</v>
      </c>
      <c r="C130" t="s">
        <v>12</v>
      </c>
      <c r="D130" t="s">
        <v>32</v>
      </c>
      <c r="E130"/>
      <c r="F130" t="s">
        <v>59</v>
      </c>
      <c r="G130" t="s">
        <v>20</v>
      </c>
      <c r="H130" t="s">
        <v>13</v>
      </c>
      <c r="I130" t="s">
        <v>13</v>
      </c>
      <c r="L130" t="s">
        <v>7</v>
      </c>
      <c r="M130" t="str">
        <f>VLOOKUP(D130,UFMT_FIELD_FORMAT!A:H,8,FALSE)</f>
        <v>004 Fix Padded L0</v>
      </c>
      <c r="N130" t="str">
        <f>IF(ISBLANK(E130),"",VLOOKUP(E130,UFMT_CONDITION!A:J,10,FALSE))</f>
        <v/>
      </c>
      <c r="O130" t="str">
        <f>VLOOKUP(F130,UFMT_VALUE!A:E,5,FALSE)</f>
        <v>Tag, SVT_SV_DATE</v>
      </c>
      <c r="P130" t="str">
        <f>IF(ISBLANK(G130),"",VLOOKUP(G130,UFMT_CONVERSION!A:C,3,FALSE))</f>
        <v>YYYYMMDD to MMDD</v>
      </c>
      <c r="Q130" t="str">
        <f t="shared" si="4"/>
        <v>Field '004 Fix Padded L0', Value 'Tag, SVT_SV_DATE', Conv 'YYYYMMDD to MMDD'</v>
      </c>
      <c r="S130" t="str">
        <f t="shared" si="5"/>
        <v>Insert into UFMT_BUILD_RULE (FORMAT_ID, FIELD_NO, PRIORITY, FIELD_ID, COND_ID, VALUE_ID, CONV_KEY, F_CHECK, F_WRITE) Values ('5', '17', '1', '8', '', '18', '4', '0', '0');</v>
      </c>
      <c r="T130" t="str">
        <f t="shared" si="6"/>
        <v>Update UFMT_BUILD_RULE SET FIELD_ID='8',COND_ID='',VALUE_ID='18',CONV_KEY='4',F_CHECK='0',F_WRITE='0' Where FORMAT_ID = '5' AND FIELD_NO = '17' AND PRIORITY = '1';</v>
      </c>
      <c r="U130" t="str">
        <f t="shared" si="7"/>
        <v>Delete from UFMT_BUILD_RULE Where FORMAT_ID = '5' AND FIELD_NO = '17' AND PRIORITY = '1';</v>
      </c>
    </row>
    <row r="131" spans="1:21" x14ac:dyDescent="0.35">
      <c r="A131" t="s">
        <v>23</v>
      </c>
      <c r="B131" t="s">
        <v>77</v>
      </c>
      <c r="C131" t="s">
        <v>12</v>
      </c>
      <c r="D131" t="s">
        <v>35</v>
      </c>
      <c r="E131"/>
      <c r="F131" t="s">
        <v>62</v>
      </c>
      <c r="G131"/>
      <c r="H131" t="s">
        <v>13</v>
      </c>
      <c r="I131" t="s">
        <v>13</v>
      </c>
      <c r="L131" t="s">
        <v>7</v>
      </c>
      <c r="M131" t="str">
        <f>VLOOKUP(D131,UFMT_FIELD_FORMAT!A:H,8,FALSE)</f>
        <v>003 Fix Padded L0</v>
      </c>
      <c r="N131" t="str">
        <f>IF(ISBLANK(E131),"",VLOOKUP(E131,UFMT_CONDITION!A:J,10,FALSE))</f>
        <v/>
      </c>
      <c r="O131" t="str">
        <f>VLOOKUP(F131,UFMT_VALUE!A:E,5,FALSE)</f>
        <v>Const, Functional code</v>
      </c>
      <c r="P131" t="str">
        <f>IF(ISBLANK(G131),"",VLOOKUP(G131,UFMT_CONVERSION!A:C,3,FALSE))</f>
        <v/>
      </c>
      <c r="Q131" t="str">
        <f t="shared" si="4"/>
        <v>Field '003 Fix Padded L0', Value 'Const, Functional code'</v>
      </c>
      <c r="S131" t="str">
        <f t="shared" si="5"/>
        <v>Insert into UFMT_BUILD_RULE (FORMAT_ID, FIELD_NO, PRIORITY, FIELD_ID, COND_ID, VALUE_ID, CONV_KEY, F_CHECK, F_WRITE) Values ('5', '24', '1', '9', '', '19', '', '0', '0');</v>
      </c>
      <c r="T131" t="str">
        <f t="shared" si="6"/>
        <v>Update UFMT_BUILD_RULE SET FIELD_ID='9',COND_ID='',VALUE_ID='19',CONV_KEY='',F_CHECK='0',F_WRITE='0' Where FORMAT_ID = '5' AND FIELD_NO = '24' AND PRIORITY = '1';</v>
      </c>
      <c r="U131" t="str">
        <f t="shared" si="7"/>
        <v>Delete from UFMT_BUILD_RULE Where FORMAT_ID = '5' AND FIELD_NO = '24' AND PRIORITY = '1';</v>
      </c>
    </row>
    <row r="132" spans="1:21" x14ac:dyDescent="0.35">
      <c r="A132" t="s">
        <v>23</v>
      </c>
      <c r="B132" t="s">
        <v>88</v>
      </c>
      <c r="C132" t="s">
        <v>12</v>
      </c>
      <c r="D132" t="s">
        <v>93</v>
      </c>
      <c r="E132"/>
      <c r="F132" t="s">
        <v>534</v>
      </c>
      <c r="G132"/>
      <c r="H132" t="s">
        <v>13</v>
      </c>
      <c r="I132" t="s">
        <v>13</v>
      </c>
      <c r="L132" t="s">
        <v>7</v>
      </c>
      <c r="M132" t="str">
        <f>VLOOKUP(D132,UFMT_FIELD_FORMAT!A:H,8,FALSE)</f>
        <v>009 Fix Padded L0</v>
      </c>
      <c r="N132" t="str">
        <f>IF(ISBLANK(E132),"",VLOOKUP(E132,UFMT_CONDITION!A:J,10,FALSE))</f>
        <v/>
      </c>
      <c r="O132" t="str">
        <f>VLOOKUP(F132,UFMT_VALUE!A:E,5,FALSE)</f>
        <v>Tag, SVT_ACQ_FEE, double</v>
      </c>
      <c r="P132" t="str">
        <f>IF(ISBLANK(G132),"",VLOOKUP(G132,UFMT_CONVERSION!A:C,3,FALSE))</f>
        <v/>
      </c>
      <c r="Q132" t="str">
        <f t="shared" ref="Q132:Q196" si="8">"Field '"&amp;M132&amp;IF(N132="","","',Cond '"&amp;N132)&amp;"', Value '"&amp;O132&amp;IF(P132="","","', Conv '"&amp;P132)&amp;"'"</f>
        <v>Field '009 Fix Padded L0', Value 'Tag, SVT_ACQ_FEE, double'</v>
      </c>
      <c r="S132" t="str">
        <f t="shared" ref="S132:S196" si="9"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>Insert into UFMT_BUILD_RULE (FORMAT_ID, FIELD_NO, PRIORITY, FIELD_ID, COND_ID, VALUE_ID, CONV_KEY, F_CHECK, F_WRITE) Values ('5', '28', '1', '35', '', '255', '', '0', '0');</v>
      </c>
      <c r="T132" t="str">
        <f t="shared" ref="T132:T196" si="10"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>Update UFMT_BUILD_RULE SET FIELD_ID='35',COND_ID='',VALUE_ID='255',CONV_KEY='',F_CHECK='0',F_WRITE='0' Where FORMAT_ID = '5' AND FIELD_NO = '28' AND PRIORITY = '1';</v>
      </c>
      <c r="U132" t="str">
        <f t="shared" ref="U132:U196" si="11">"Delete from UFMT_BUILD_RULE Where FORMAT_ID = '"&amp;A132&amp;"' AND FIELD_NO = '"&amp;B132&amp;"' AND PRIORITY = '"&amp;C132&amp;"';"</f>
        <v>Delete from UFMT_BUILD_RULE Where FORMAT_ID = '5' AND FIELD_NO = '28' AND PRIORITY = '1';</v>
      </c>
    </row>
    <row r="133" spans="1:21" x14ac:dyDescent="0.35">
      <c r="A133" t="s">
        <v>23</v>
      </c>
      <c r="B133" t="s">
        <v>90</v>
      </c>
      <c r="C133" t="s">
        <v>12</v>
      </c>
      <c r="D133" t="s">
        <v>93</v>
      </c>
      <c r="E133"/>
      <c r="F133" t="s">
        <v>537</v>
      </c>
      <c r="G133"/>
      <c r="H133" t="s">
        <v>13</v>
      </c>
      <c r="I133" t="s">
        <v>13</v>
      </c>
      <c r="L133" t="s">
        <v>7</v>
      </c>
      <c r="M133" t="str">
        <f>VLOOKUP(D133,UFMT_FIELD_FORMAT!A:H,8,FALSE)</f>
        <v>009 Fix Padded L0</v>
      </c>
      <c r="N133" t="str">
        <f>IF(ISBLANK(E133),"",VLOOKUP(E133,UFMT_CONDITION!A:J,10,FALSE))</f>
        <v/>
      </c>
      <c r="O133" t="str">
        <f>VLOOKUP(F133,UFMT_VALUE!A:E,5,FALSE)</f>
        <v>Tag, SVT_NET_FEE, double</v>
      </c>
      <c r="P133" t="str">
        <f>IF(ISBLANK(G133),"",VLOOKUP(G133,UFMT_CONVERSION!A:C,3,FALSE))</f>
        <v/>
      </c>
      <c r="Q133" t="str">
        <f t="shared" si="8"/>
        <v>Field '009 Fix Padded L0', Value 'Tag, SVT_NET_FEE, double'</v>
      </c>
      <c r="S133" t="str">
        <f t="shared" si="9"/>
        <v>Insert into UFMT_BUILD_RULE (FORMAT_ID, FIELD_NO, PRIORITY, FIELD_ID, COND_ID, VALUE_ID, CONV_KEY, F_CHECK, F_WRITE) Values ('5', '29', '1', '35', '', '256', '', '0', '0');</v>
      </c>
      <c r="T133" t="str">
        <f t="shared" si="10"/>
        <v>Update UFMT_BUILD_RULE SET FIELD_ID='35',COND_ID='',VALUE_ID='256',CONV_KEY='',F_CHECK='0',F_WRITE='0' Where FORMAT_ID = '5' AND FIELD_NO = '29' AND PRIORITY = '1';</v>
      </c>
      <c r="U133" t="str">
        <f t="shared" si="11"/>
        <v>Delete from UFMT_BUILD_RULE Where FORMAT_ID = '5' AND FIELD_NO = '29' AND PRIORITY = '1';</v>
      </c>
    </row>
    <row r="134" spans="1:21" x14ac:dyDescent="0.35">
      <c r="A134" t="s">
        <v>23</v>
      </c>
      <c r="B134" t="s">
        <v>92</v>
      </c>
      <c r="C134" t="s">
        <v>12</v>
      </c>
      <c r="D134" t="s">
        <v>93</v>
      </c>
      <c r="E134"/>
      <c r="F134" t="s">
        <v>534</v>
      </c>
      <c r="G134"/>
      <c r="H134" t="s">
        <v>13</v>
      </c>
      <c r="I134" t="s">
        <v>13</v>
      </c>
      <c r="L134" t="s">
        <v>7</v>
      </c>
      <c r="M134" t="str">
        <f>VLOOKUP(D134,UFMT_FIELD_FORMAT!A:H,8,FALSE)</f>
        <v>009 Fix Padded L0</v>
      </c>
      <c r="N134" t="str">
        <f>IF(ISBLANK(E134),"",VLOOKUP(E134,UFMT_CONDITION!A:J,10,FALSE))</f>
        <v/>
      </c>
      <c r="O134" t="str">
        <f>VLOOKUP(F134,UFMT_VALUE!A:E,5,FALSE)</f>
        <v>Tag, SVT_ACQ_FEE, double</v>
      </c>
      <c r="P134" t="str">
        <f>IF(ISBLANK(G134),"",VLOOKUP(G134,UFMT_CONVERSION!A:C,3,FALSE))</f>
        <v/>
      </c>
      <c r="Q134" t="str">
        <f t="shared" si="8"/>
        <v>Field '009 Fix Padded L0', Value 'Tag, SVT_ACQ_FEE, double'</v>
      </c>
      <c r="S134" t="str">
        <f t="shared" si="9"/>
        <v>Insert into UFMT_BUILD_RULE (FORMAT_ID, FIELD_NO, PRIORITY, FIELD_ID, COND_ID, VALUE_ID, CONV_KEY, F_CHECK, F_WRITE) Values ('5', '30', '1', '35', '', '255', '', '0', '0');</v>
      </c>
      <c r="T134" t="str">
        <f t="shared" si="10"/>
        <v>Update UFMT_BUILD_RULE SET FIELD_ID='35',COND_ID='',VALUE_ID='255',CONV_KEY='',F_CHECK='0',F_WRITE='0' Where FORMAT_ID = '5' AND FIELD_NO = '30' AND PRIORITY = '1';</v>
      </c>
      <c r="U134" t="str">
        <f t="shared" si="11"/>
        <v>Delete from UFMT_BUILD_RULE Where FORMAT_ID = '5' AND FIELD_NO = '30' AND PRIORITY = '1';</v>
      </c>
    </row>
    <row r="135" spans="1:21" x14ac:dyDescent="0.35">
      <c r="A135" t="s">
        <v>23</v>
      </c>
      <c r="B135" t="s">
        <v>95</v>
      </c>
      <c r="C135" t="s">
        <v>12</v>
      </c>
      <c r="D135" t="s">
        <v>93</v>
      </c>
      <c r="E135" t="s">
        <v>138</v>
      </c>
      <c r="F135" t="s">
        <v>540</v>
      </c>
      <c r="G135"/>
      <c r="H135" t="s">
        <v>13</v>
      </c>
      <c r="I135" t="s">
        <v>13</v>
      </c>
      <c r="L135" t="s">
        <v>7</v>
      </c>
      <c r="M135" t="str">
        <f>VLOOKUP(D135,UFMT_FIELD_FORMAT!A:H,8,FALSE)</f>
        <v>009 Fix Padded L0</v>
      </c>
      <c r="N135" t="str">
        <f>IF(ISBLANK(E135),"",VLOOKUP(E135,UFMT_CONDITION!A:J,10,FALSE))</f>
        <v>NBC IBFT trans_type</v>
      </c>
      <c r="O135" t="str">
        <f>VLOOKUP(F135,UFMT_VALUE!A:E,5,FALSE)</f>
        <v>Tag, SVT_IBFT_BNB_FEE, double</v>
      </c>
      <c r="P135" t="str">
        <f>IF(ISBLANK(G135),"",VLOOKUP(G135,UFMT_CONVERSION!A:C,3,FALSE))</f>
        <v/>
      </c>
      <c r="Q135" t="str">
        <f t="shared" si="8"/>
        <v>Field '009 Fix Padded L0',Cond 'NBC IBFT trans_type', Value 'Tag, SVT_IBFT_BNB_FEE, double'</v>
      </c>
      <c r="S135" t="str">
        <f t="shared" si="9"/>
        <v>Insert into UFMT_BUILD_RULE (FORMAT_ID, FIELD_NO, PRIORITY, FIELD_ID, COND_ID, VALUE_ID, CONV_KEY, F_CHECK, F_WRITE) Values ('5', '31', '1', '35', '49', '257', '', '0', '0');</v>
      </c>
      <c r="T135" t="str">
        <f t="shared" si="10"/>
        <v>Update UFMT_BUILD_RULE SET FIELD_ID='35',COND_ID='49',VALUE_ID='257',CONV_KEY='',F_CHECK='0',F_WRITE='0' Where FORMAT_ID = '5' AND FIELD_NO = '31' AND PRIORITY = '1';</v>
      </c>
      <c r="U135" t="str">
        <f t="shared" si="11"/>
        <v>Delete from UFMT_BUILD_RULE Where FORMAT_ID = '5' AND FIELD_NO = '31' AND PRIORITY = '1';</v>
      </c>
    </row>
    <row r="136" spans="1:21" x14ac:dyDescent="0.35">
      <c r="A136" t="s">
        <v>23</v>
      </c>
      <c r="B136" t="s">
        <v>98</v>
      </c>
      <c r="C136" t="s">
        <v>12</v>
      </c>
      <c r="D136" t="s">
        <v>40</v>
      </c>
      <c r="E136"/>
      <c r="F136" t="s">
        <v>65</v>
      </c>
      <c r="G136"/>
      <c r="H136" t="s">
        <v>13</v>
      </c>
      <c r="I136" t="s">
        <v>13</v>
      </c>
      <c r="L136" t="s">
        <v>7</v>
      </c>
      <c r="M136" t="str">
        <f>VLOOKUP(D136,UFMT_FIELD_FORMAT!A:H,8,FALSE)</f>
        <v xml:space="preserve">011 LLA </v>
      </c>
      <c r="N136" t="str">
        <f>IF(ISBLANK(E136),"",VLOOKUP(E136,UFMT_CONDITION!A:J,10,FALSE))</f>
        <v/>
      </c>
      <c r="O136" t="str">
        <f>VLOOKUP(F136,UFMT_VALUE!A:E,5,FALSE)</f>
        <v>Tag, SVT_ISO_SRC_ACQID</v>
      </c>
      <c r="P136" t="str">
        <f>IF(ISBLANK(G136),"",VLOOKUP(G136,UFMT_CONVERSION!A:C,3,FALSE))</f>
        <v/>
      </c>
      <c r="Q136" t="str">
        <f t="shared" si="8"/>
        <v>Field '011 LLA ', Value 'Tag, SVT_ISO_SRC_ACQID'</v>
      </c>
      <c r="S136" t="str">
        <f t="shared" si="9"/>
        <v>Insert into UFMT_BUILD_RULE (FORMAT_ID, FIELD_NO, PRIORITY, FIELD_ID, COND_ID, VALUE_ID, CONV_KEY, F_CHECK, F_WRITE) Values ('5', '32', '1', '11', '', '20', '', '0', '0');</v>
      </c>
      <c r="T136" t="str">
        <f t="shared" si="10"/>
        <v>Update UFMT_BUILD_RULE SET FIELD_ID='11',COND_ID='',VALUE_ID='20',CONV_KEY='',F_CHECK='0',F_WRITE='0' Where FORMAT_ID = '5' AND FIELD_NO = '32' AND PRIORITY = '1';</v>
      </c>
      <c r="U136" t="str">
        <f t="shared" si="11"/>
        <v>Delete from UFMT_BUILD_RULE Where FORMAT_ID = '5' AND FIELD_NO = '32' AND PRIORITY = '1';</v>
      </c>
    </row>
    <row r="137" spans="1:21" x14ac:dyDescent="0.35">
      <c r="A137" t="s">
        <v>23</v>
      </c>
      <c r="B137" t="s">
        <v>101</v>
      </c>
      <c r="C137" t="s">
        <v>12</v>
      </c>
      <c r="D137" t="s">
        <v>40</v>
      </c>
      <c r="E137" t="s">
        <v>32</v>
      </c>
      <c r="F137" t="s">
        <v>68</v>
      </c>
      <c r="G137"/>
      <c r="H137" t="s">
        <v>13</v>
      </c>
      <c r="I137" t="s">
        <v>13</v>
      </c>
      <c r="L137" t="s">
        <v>7</v>
      </c>
      <c r="M137" t="str">
        <f>VLOOKUP(D137,UFMT_FIELD_FORMAT!A:H,8,FALSE)</f>
        <v xml:space="preserve">011 LLA </v>
      </c>
      <c r="N137" t="str">
        <f>IF(ISBLANK(E137),"",VLOOKUP(E137,UFMT_CONDITION!A:J,10,FALSE))</f>
        <v>Forwarding Institution is not empty</v>
      </c>
      <c r="O137" t="str">
        <f>VLOOKUP(F137,UFMT_VALUE!A:E,5,FALSE)</f>
        <v>Tag, SVT_ISO_FW_INSTID</v>
      </c>
      <c r="P137" t="str">
        <f>IF(ISBLANK(G137),"",VLOOKUP(G137,UFMT_CONVERSION!A:C,3,FALSE))</f>
        <v/>
      </c>
      <c r="Q137" t="str">
        <f t="shared" si="8"/>
        <v>Field '011 LLA ',Cond 'Forwarding Institution is not empty', Value 'Tag, SVT_ISO_FW_INSTID'</v>
      </c>
      <c r="S137" t="str">
        <f t="shared" si="9"/>
        <v>Insert into UFMT_BUILD_RULE (FORMAT_ID, FIELD_NO, PRIORITY, FIELD_ID, COND_ID, VALUE_ID, CONV_KEY, F_CHECK, F_WRITE) Values ('5', '33', '1', '11', '8', '21', '', '0', '0');</v>
      </c>
      <c r="T137" t="str">
        <f t="shared" si="10"/>
        <v>Update UFMT_BUILD_RULE SET FIELD_ID='11',COND_ID='8',VALUE_ID='21',CONV_KEY='',F_CHECK='0',F_WRITE='0' Where FORMAT_ID = '5' AND FIELD_NO = '33' AND PRIORITY = '1';</v>
      </c>
      <c r="U137" t="str">
        <f t="shared" si="11"/>
        <v>Delete from UFMT_BUILD_RULE Where FORMAT_ID = '5' AND FIELD_NO = '33' AND PRIORITY = '1';</v>
      </c>
    </row>
    <row r="138" spans="1:21" x14ac:dyDescent="0.35">
      <c r="A138" t="s">
        <v>23</v>
      </c>
      <c r="B138" t="s">
        <v>99</v>
      </c>
      <c r="C138" t="s">
        <v>12</v>
      </c>
      <c r="D138" t="s">
        <v>44</v>
      </c>
      <c r="E138"/>
      <c r="F138" t="s">
        <v>74</v>
      </c>
      <c r="G138"/>
      <c r="H138" t="s">
        <v>13</v>
      </c>
      <c r="I138" t="s">
        <v>13</v>
      </c>
      <c r="L138" t="s">
        <v>7</v>
      </c>
      <c r="M138" t="str">
        <f>VLOOKUP(D138,UFMT_FIELD_FORMAT!A:H,8,FALSE)</f>
        <v>012 Fix Padded R</v>
      </c>
      <c r="N138" t="str">
        <f>IF(ISBLANK(E138),"",VLOOKUP(E138,UFMT_CONDITION!A:J,10,FALSE))</f>
        <v/>
      </c>
      <c r="O138" t="str">
        <f>VLOOKUP(F138,UFMT_VALUE!A:E,5,FALSE)</f>
        <v>Tag, SVT_ISO_ACQ_RRN</v>
      </c>
      <c r="P138" t="str">
        <f>IF(ISBLANK(G138),"",VLOOKUP(G138,UFMT_CONVERSION!A:C,3,FALSE))</f>
        <v/>
      </c>
      <c r="Q138" t="str">
        <f t="shared" si="8"/>
        <v>Field '012 Fix Padded R', Value 'Tag, SVT_ISO_ACQ_RRN'</v>
      </c>
      <c r="S138" t="str">
        <f t="shared" si="9"/>
        <v>Insert into UFMT_BUILD_RULE (FORMAT_ID, FIELD_NO, PRIORITY, FIELD_ID, COND_ID, VALUE_ID, CONV_KEY, F_CHECK, F_WRITE) Values ('5', '37', '1', '13', '', '23', '', '0', '0');</v>
      </c>
      <c r="T138" t="str">
        <f t="shared" si="10"/>
        <v>Update UFMT_BUILD_RULE SET FIELD_ID='13',COND_ID='',VALUE_ID='23',CONV_KEY='',F_CHECK='0',F_WRITE='0' Where FORMAT_ID = '5' AND FIELD_NO = '37' AND PRIORITY = '1';</v>
      </c>
      <c r="U138" t="str">
        <f t="shared" si="11"/>
        <v>Delete from UFMT_BUILD_RULE Where FORMAT_ID = '5' AND FIELD_NO = '37' AND PRIORITY = '1';</v>
      </c>
    </row>
    <row r="139" spans="1:21" x14ac:dyDescent="0.35">
      <c r="A139" t="s">
        <v>23</v>
      </c>
      <c r="B139" t="s">
        <v>119</v>
      </c>
      <c r="C139" t="s">
        <v>12</v>
      </c>
      <c r="D139" t="s">
        <v>20</v>
      </c>
      <c r="E139"/>
      <c r="F139" t="s">
        <v>72</v>
      </c>
      <c r="G139"/>
      <c r="H139" t="s">
        <v>13</v>
      </c>
      <c r="I139" t="s">
        <v>13</v>
      </c>
      <c r="L139" t="s">
        <v>7</v>
      </c>
      <c r="M139" t="str">
        <f>VLOOKUP(D139,UFMT_FIELD_FORMAT!A:H,8,FALSE)</f>
        <v>008 Fix Padded L0</v>
      </c>
      <c r="N139" t="str">
        <f>IF(ISBLANK(E139),"",VLOOKUP(E139,UFMT_CONDITION!A:J,10,FALSE))</f>
        <v/>
      </c>
      <c r="O139" t="str">
        <f>VLOOKUP(F139,UFMT_VALUE!A:E,5,FALSE)</f>
        <v>Tag, SVT_TERMINAL</v>
      </c>
      <c r="P139" t="str">
        <f>IF(ISBLANK(G139),"",VLOOKUP(G139,UFMT_CONVERSION!A:C,3,FALSE))</f>
        <v/>
      </c>
      <c r="Q139" t="str">
        <f t="shared" si="8"/>
        <v>Field '008 Fix Padded L0', Value 'Tag, SVT_TERMINAL'</v>
      </c>
      <c r="S139" t="str">
        <f t="shared" si="9"/>
        <v>Insert into UFMT_BUILD_RULE (FORMAT_ID, FIELD_NO, PRIORITY, FIELD_ID, COND_ID, VALUE_ID, CONV_KEY, F_CHECK, F_WRITE) Values ('5', '41', '1', '4', '', '25', '', '0', '0');</v>
      </c>
      <c r="T139" t="str">
        <f t="shared" si="10"/>
        <v>Update UFMT_BUILD_RULE SET FIELD_ID='4',COND_ID='',VALUE_ID='25',CONV_KEY='',F_CHECK='0',F_WRITE='0' Where FORMAT_ID = '5' AND FIELD_NO = '41' AND PRIORITY = '1';</v>
      </c>
      <c r="U139" t="str">
        <f t="shared" si="11"/>
        <v>Delete from UFMT_BUILD_RULE Where FORMAT_ID = '5' AND FIELD_NO = '41' AND PRIORITY = '1';</v>
      </c>
    </row>
    <row r="140" spans="1:21" x14ac:dyDescent="0.35">
      <c r="A140" t="s">
        <v>23</v>
      </c>
      <c r="B140" t="s">
        <v>122</v>
      </c>
      <c r="C140" t="s">
        <v>12</v>
      </c>
      <c r="D140" t="s">
        <v>53</v>
      </c>
      <c r="E140" t="s">
        <v>42</v>
      </c>
      <c r="F140" t="s">
        <v>82</v>
      </c>
      <c r="G140"/>
      <c r="H140" t="s">
        <v>13</v>
      </c>
      <c r="I140" t="s">
        <v>13</v>
      </c>
      <c r="L140" t="s">
        <v>7</v>
      </c>
      <c r="M140" t="str">
        <f>VLOOKUP(D140,UFMT_FIELD_FORMAT!A:H,8,FALSE)</f>
        <v>008 Fix Padded R</v>
      </c>
      <c r="N140" t="str">
        <f>IF(ISBLANK(E140),"",VLOOKUP(E140,UFMT_CONDITION!A:J,10,FALSE))</f>
        <v>ALWAYS FALSE condition</v>
      </c>
      <c r="O140" t="str">
        <f>VLOOKUP(F140,UFMT_VALUE!A:E,5,FALSE)</f>
        <v>Tag, SVT_CC_ACCEPTOR</v>
      </c>
      <c r="P140" t="str">
        <f>IF(ISBLANK(G140),"",VLOOKUP(G140,UFMT_CONVERSION!A:C,3,FALSE))</f>
        <v/>
      </c>
      <c r="Q140" t="str">
        <f t="shared" si="8"/>
        <v>Field '008 Fix Padded R',Cond 'ALWAYS FALSE condition', Value 'Tag, SVT_CC_ACCEPTOR'</v>
      </c>
      <c r="S140" t="str">
        <f t="shared" si="9"/>
        <v>Insert into UFMT_BUILD_RULE (FORMAT_ID, FIELD_NO, PRIORITY, FIELD_ID, COND_ID, VALUE_ID, CONV_KEY, F_CHECK, F_WRITE) Values ('5', '42', '1', '16', '12', '26', '', '0', '0');</v>
      </c>
      <c r="T140" t="str">
        <f t="shared" si="10"/>
        <v>Update UFMT_BUILD_RULE SET FIELD_ID='16',COND_ID='12',VALUE_ID='26',CONV_KEY='',F_CHECK='0',F_WRITE='0' Where FORMAT_ID = '5' AND FIELD_NO = '42' AND PRIORITY = '1';</v>
      </c>
      <c r="U140" t="str">
        <f t="shared" si="11"/>
        <v>Delete from UFMT_BUILD_RULE Where FORMAT_ID = '5' AND FIELD_NO = '42' AND PRIORITY = '1';</v>
      </c>
    </row>
    <row r="141" spans="1:21" x14ac:dyDescent="0.35">
      <c r="A141" t="s">
        <v>23</v>
      </c>
      <c r="B141" t="s">
        <v>125</v>
      </c>
      <c r="C141" t="s">
        <v>12</v>
      </c>
      <c r="D141" t="s">
        <v>90</v>
      </c>
      <c r="E141"/>
      <c r="F141" t="s">
        <v>92</v>
      </c>
      <c r="G141" t="s">
        <v>125</v>
      </c>
      <c r="H141" t="s">
        <v>13</v>
      </c>
      <c r="I141" t="s">
        <v>13</v>
      </c>
      <c r="L141" t="s">
        <v>7</v>
      </c>
      <c r="M141" t="str">
        <f>VLOOKUP(D141,UFMT_FIELD_FORMAT!A:H,8,FALSE)</f>
        <v xml:space="preserve">012 LLA </v>
      </c>
      <c r="N141" t="str">
        <f>IF(ISBLANK(E141),"",VLOOKUP(E141,UFMT_CONDITION!A:J,10,FALSE))</f>
        <v/>
      </c>
      <c r="O141" t="str">
        <f>VLOOKUP(F141,UFMT_VALUE!A:E,5,FALSE)</f>
        <v>Tag, SVT_ADDR_NAME</v>
      </c>
      <c r="P141" t="str">
        <f>IF(ISBLANK(G141),"",VLOOKUP(G141,UFMT_CONVERSION!A:C,3,FALSE))</f>
        <v>Trim to 12</v>
      </c>
      <c r="Q141" t="str">
        <f t="shared" si="8"/>
        <v>Field '012 LLA ', Value 'Tag, SVT_ADDR_NAME', Conv 'Trim to 12'</v>
      </c>
      <c r="S141" t="str">
        <f t="shared" si="9"/>
        <v>Insert into UFMT_BUILD_RULE (FORMAT_ID, FIELD_NO, PRIORITY, FIELD_ID, COND_ID, VALUE_ID, CONV_KEY, F_CHECK, F_WRITE) Values ('5', '43', '1', '29', '', '30', '43', '0', '0');</v>
      </c>
      <c r="T141" t="str">
        <f t="shared" si="10"/>
        <v>Update UFMT_BUILD_RULE SET FIELD_ID='29',COND_ID='',VALUE_ID='30',CONV_KEY='43',F_CHECK='0',F_WRITE='0' Where FORMAT_ID = '5' AND FIELD_NO = '43' AND PRIORITY = '1';</v>
      </c>
      <c r="U141" t="str">
        <f t="shared" si="11"/>
        <v>Delete from UFMT_BUILD_RULE Where FORMAT_ID = '5' AND FIELD_NO = '43' AND PRIORITY = '1';</v>
      </c>
    </row>
    <row r="142" spans="1:21" x14ac:dyDescent="0.35">
      <c r="A142" t="s">
        <v>23</v>
      </c>
      <c r="B142" t="s">
        <v>138</v>
      </c>
      <c r="C142" t="s">
        <v>12</v>
      </c>
      <c r="D142" t="s">
        <v>47</v>
      </c>
      <c r="E142"/>
      <c r="F142" t="s">
        <v>104</v>
      </c>
      <c r="G142"/>
      <c r="H142" t="s">
        <v>13</v>
      </c>
      <c r="I142" t="s">
        <v>13</v>
      </c>
      <c r="L142" t="s">
        <v>7</v>
      </c>
      <c r="M142" t="str">
        <f>VLOOKUP(D142,UFMT_FIELD_FORMAT!A:H,8,FALSE)</f>
        <v>003 Fix Padded L</v>
      </c>
      <c r="N142" t="str">
        <f>IF(ISBLANK(E142),"",VLOOKUP(E142,UFMT_CONDITION!A:J,10,FALSE))</f>
        <v/>
      </c>
      <c r="O142" t="str">
        <f>VLOOKUP(F142,UFMT_VALUE!A:E,5,FALSE)</f>
        <v>Tag, SVT_TXN_CURRENCY</v>
      </c>
      <c r="P142" t="str">
        <f>IF(ISBLANK(G142),"",VLOOKUP(G142,UFMT_CONVERSION!A:C,3,FALSE))</f>
        <v/>
      </c>
      <c r="Q142" t="str">
        <f t="shared" si="8"/>
        <v>Field '003 Fix Padded L', Value 'Tag, SVT_TXN_CURRENCY'</v>
      </c>
      <c r="S142" t="str">
        <f t="shared" si="9"/>
        <v>Insert into UFMT_BUILD_RULE (FORMAT_ID, FIELD_NO, PRIORITY, FIELD_ID, COND_ID, VALUE_ID, CONV_KEY, F_CHECK, F_WRITE) Values ('5', '49', '1', '14', '', '34', '', '0', '0');</v>
      </c>
      <c r="T142" t="str">
        <f t="shared" si="10"/>
        <v>Update UFMT_BUILD_RULE SET FIELD_ID='14',COND_ID='',VALUE_ID='34',CONV_KEY='',F_CHECK='0',F_WRITE='0' Where FORMAT_ID = '5' AND FIELD_NO = '49' AND PRIORITY = '1';</v>
      </c>
      <c r="U142" t="str">
        <f t="shared" si="11"/>
        <v>Delete from UFMT_BUILD_RULE Where FORMAT_ID = '5' AND FIELD_NO = '49' AND PRIORITY = '1';</v>
      </c>
    </row>
    <row r="143" spans="1:21" x14ac:dyDescent="0.35">
      <c r="A143" t="s">
        <v>23</v>
      </c>
      <c r="B143" t="s">
        <v>270</v>
      </c>
      <c r="C143" t="s">
        <v>12</v>
      </c>
      <c r="D143" t="s">
        <v>71</v>
      </c>
      <c r="E143" t="s">
        <v>156</v>
      </c>
      <c r="F143" t="s">
        <v>645</v>
      </c>
      <c r="G143"/>
      <c r="H143" t="s">
        <v>13</v>
      </c>
      <c r="I143" t="s">
        <v>13</v>
      </c>
      <c r="L143" t="s">
        <v>7</v>
      </c>
      <c r="M143" t="str">
        <f>VLOOKUP(D143,UFMT_FIELD_FORMAT!A:H,8,FALSE)</f>
        <v>028 Var LLA</v>
      </c>
      <c r="N143" t="str">
        <f>IF(ISBLANK(E143),"",VLOOKUP(E143,UFMT_CONDITION!A:J,10,FALSE))</f>
        <v>Trans_type is 621</v>
      </c>
      <c r="O143" t="str">
        <f>VLOOKUP(F143,UFMT_VALUE!A:E,5,FALSE)</f>
        <v>Composite, NSS T24 IBFT GL debit acct</v>
      </c>
      <c r="P143" t="str">
        <f>IF(ISBLANK(G143),"",VLOOKUP(G143,UFMT_CONVERSION!A:C,3,FALSE))</f>
        <v/>
      </c>
      <c r="Q143" t="str">
        <f t="shared" si="8"/>
        <v>Field '028 Var LLA',Cond 'Trans_type is 621', Value 'Composite, NSS T24 IBFT GL debit acct'</v>
      </c>
      <c r="S143" t="str">
        <f t="shared" si="9"/>
        <v>Insert into UFMT_BUILD_RULE (FORMAT_ID, FIELD_NO, PRIORITY, FIELD_ID, COND_ID, VALUE_ID, CONV_KEY, F_CHECK, F_WRITE) Values ('5', '102', '1', '22', '67', '296', '', '0', '0');</v>
      </c>
      <c r="T143" t="str">
        <f t="shared" si="10"/>
        <v>Update UFMT_BUILD_RULE SET FIELD_ID='22',COND_ID='67',VALUE_ID='296',CONV_KEY='',F_CHECK='0',F_WRITE='0' Where FORMAT_ID = '5' AND FIELD_NO = '102' AND PRIORITY = '1';</v>
      </c>
      <c r="U143" t="str">
        <f t="shared" si="11"/>
        <v>Delete from UFMT_BUILD_RULE Where FORMAT_ID = '5' AND FIELD_NO = '102' AND PRIORITY = '1';</v>
      </c>
    </row>
    <row r="144" spans="1:21" x14ac:dyDescent="0.35">
      <c r="A144" t="s">
        <v>23</v>
      </c>
      <c r="B144" t="s">
        <v>270</v>
      </c>
      <c r="C144" t="s">
        <v>15</v>
      </c>
      <c r="D144" t="s">
        <v>71</v>
      </c>
      <c r="E144"/>
      <c r="F144" t="s">
        <v>96</v>
      </c>
      <c r="G144"/>
      <c r="H144" t="s">
        <v>13</v>
      </c>
      <c r="I144" t="s">
        <v>13</v>
      </c>
      <c r="L144" t="s">
        <v>7</v>
      </c>
      <c r="M144" t="str">
        <f>VLOOKUP(D144,UFMT_FIELD_FORMAT!A:H,8,FALSE)</f>
        <v>028 Var LLA</v>
      </c>
      <c r="N144" t="str">
        <f>IF(ISBLANK(E144),"",VLOOKUP(E144,UFMT_CONDITION!A:J,10,FALSE))</f>
        <v/>
      </c>
      <c r="O144" t="str">
        <f>VLOOKUP(F144,UFMT_VALUE!A:E,5,FALSE)</f>
        <v>Tag, SVT_ACCT1_NO</v>
      </c>
      <c r="P144" t="str">
        <f>IF(ISBLANK(G144),"",VLOOKUP(G144,UFMT_CONVERSION!A:C,3,FALSE))</f>
        <v/>
      </c>
      <c r="Q144" t="str">
        <f t="shared" si="8"/>
        <v>Field '028 Var LLA', Value 'Tag, SVT_ACCT1_NO'</v>
      </c>
      <c r="S144" t="str">
        <f t="shared" si="9"/>
        <v>Insert into UFMT_BUILD_RULE (FORMAT_ID, FIELD_NO, PRIORITY, FIELD_ID, COND_ID, VALUE_ID, CONV_KEY, F_CHECK, F_WRITE) Values ('5', '102', '2', '22', '', '36', '', '0', '0');</v>
      </c>
      <c r="T144" t="str">
        <f t="shared" si="10"/>
        <v>Update UFMT_BUILD_RULE SET FIELD_ID='22',COND_ID='',VALUE_ID='36',CONV_KEY='',F_CHECK='0',F_WRITE='0' Where FORMAT_ID = '5' AND FIELD_NO = '102' AND PRIORITY = '2';</v>
      </c>
      <c r="U144" t="str">
        <f t="shared" si="11"/>
        <v>Delete from UFMT_BUILD_RULE Where FORMAT_ID = '5' AND FIELD_NO = '102' AND PRIORITY = '2';</v>
      </c>
    </row>
    <row r="145" spans="1:21" x14ac:dyDescent="0.35">
      <c r="A145" t="s">
        <v>23</v>
      </c>
      <c r="B145" t="s">
        <v>778</v>
      </c>
      <c r="C145" t="s">
        <v>12</v>
      </c>
      <c r="D145" t="s">
        <v>71</v>
      </c>
      <c r="E145" t="s">
        <v>149</v>
      </c>
      <c r="F145" t="s">
        <v>642</v>
      </c>
      <c r="G145"/>
      <c r="H145" t="s">
        <v>13</v>
      </c>
      <c r="I145" t="s">
        <v>13</v>
      </c>
      <c r="L145" t="s">
        <v>7</v>
      </c>
      <c r="M145" t="str">
        <f>VLOOKUP(D145,UFMT_FIELD_FORMAT!A:H,8,FALSE)</f>
        <v>028 Var LLA</v>
      </c>
      <c r="N145" t="str">
        <f>IF(ISBLANK(E145),"",VLOOKUP(E145,UFMT_CONDITION!A:J,10,FALSE))</f>
        <v>Trans_type is 610</v>
      </c>
      <c r="O145" t="str">
        <f>VLOOKUP(F145,UFMT_VALUE!A:E,5,FALSE)</f>
        <v>Composite, NSS T24 IBFT GL credit acct</v>
      </c>
      <c r="P145" t="str">
        <f>IF(ISBLANK(G145),"",VLOOKUP(G145,UFMT_CONVERSION!A:C,3,FALSE))</f>
        <v/>
      </c>
      <c r="Q145" t="str">
        <f t="shared" si="8"/>
        <v>Field '028 Var LLA',Cond 'Trans_type is 610', Value 'Composite, NSS T24 IBFT GL credit acct'</v>
      </c>
      <c r="S145" t="str">
        <f t="shared" si="9"/>
        <v>Insert into UFMT_BUILD_RULE (FORMAT_ID, FIELD_NO, PRIORITY, FIELD_ID, COND_ID, VALUE_ID, CONV_KEY, F_CHECK, F_WRITE) Values ('5', '103', '1', '22', '56', '295', '', '0', '0');</v>
      </c>
      <c r="T145" t="str">
        <f t="shared" si="10"/>
        <v>Update UFMT_BUILD_RULE SET FIELD_ID='22',COND_ID='56',VALUE_ID='295',CONV_KEY='',F_CHECK='0',F_WRITE='0' Where FORMAT_ID = '5' AND FIELD_NO = '103' AND PRIORITY = '1';</v>
      </c>
      <c r="U145" t="str">
        <f t="shared" si="11"/>
        <v>Delete from UFMT_BUILD_RULE Where FORMAT_ID = '5' AND FIELD_NO = '103' AND PRIORITY = '1';</v>
      </c>
    </row>
    <row r="146" spans="1:21" x14ac:dyDescent="0.35">
      <c r="A146" t="s">
        <v>23</v>
      </c>
      <c r="B146" t="s">
        <v>778</v>
      </c>
      <c r="C146" t="s">
        <v>15</v>
      </c>
      <c r="D146" t="s">
        <v>71</v>
      </c>
      <c r="E146" t="s">
        <v>37</v>
      </c>
      <c r="F146" t="s">
        <v>99</v>
      </c>
      <c r="G146"/>
      <c r="H146" t="s">
        <v>13</v>
      </c>
      <c r="I146" t="s">
        <v>13</v>
      </c>
      <c r="L146" t="s">
        <v>7</v>
      </c>
      <c r="M146" t="str">
        <f>VLOOKUP(D146,UFMT_FIELD_FORMAT!A:H,8,FALSE)</f>
        <v>028 Var LLA</v>
      </c>
      <c r="N146" t="str">
        <f>IF(ISBLANK(E146),"",VLOOKUP(E146,UFMT_CONDITION!A:J,10,FALSE))</f>
        <v>Account 2 is not empty</v>
      </c>
      <c r="O146" t="str">
        <f>VLOOKUP(F146,UFMT_VALUE!A:E,5,FALSE)</f>
        <v>Tag, SVT_ACCT2_NO</v>
      </c>
      <c r="P146" t="str">
        <f>IF(ISBLANK(G146),"",VLOOKUP(G146,UFMT_CONVERSION!A:C,3,FALSE))</f>
        <v/>
      </c>
      <c r="Q146" t="str">
        <f t="shared" si="8"/>
        <v>Field '028 Var LLA',Cond 'Account 2 is not empty', Value 'Tag, SVT_ACCT2_NO'</v>
      </c>
      <c r="S146" t="str">
        <f t="shared" si="9"/>
        <v>Insert into UFMT_BUILD_RULE (FORMAT_ID, FIELD_NO, PRIORITY, FIELD_ID, COND_ID, VALUE_ID, CONV_KEY, F_CHECK, F_WRITE) Values ('5', '103', '2', '22', '10', '37', '', '0', '0');</v>
      </c>
      <c r="T146" t="str">
        <f t="shared" si="10"/>
        <v>Update UFMT_BUILD_RULE SET FIELD_ID='22',COND_ID='10',VALUE_ID='37',CONV_KEY='',F_CHECK='0',F_WRITE='0' Where FORMAT_ID = '5' AND FIELD_NO = '103' AND PRIORITY = '2';</v>
      </c>
      <c r="U146" t="str">
        <f t="shared" si="11"/>
        <v>Delete from UFMT_BUILD_RULE Where FORMAT_ID = '5' AND FIELD_NO = '103' AND PRIORITY = '2';</v>
      </c>
    </row>
    <row r="147" spans="1:21" x14ac:dyDescent="0.35">
      <c r="A147" t="s">
        <v>23</v>
      </c>
      <c r="B147" t="s">
        <v>143</v>
      </c>
      <c r="C147" t="s">
        <v>12</v>
      </c>
      <c r="D147" t="s">
        <v>65</v>
      </c>
      <c r="E147"/>
      <c r="F147" t="s">
        <v>622</v>
      </c>
      <c r="G147"/>
      <c r="H147" t="s">
        <v>13</v>
      </c>
      <c r="I147" t="s">
        <v>13</v>
      </c>
      <c r="L147" t="s">
        <v>7</v>
      </c>
      <c r="M147" t="str">
        <f>VLOOKUP(D147,UFMT_FIELD_FORMAT!A:H,8,FALSE)</f>
        <v>999 Var LLLA</v>
      </c>
      <c r="N147" t="str">
        <f>IF(ISBLANK(E147),"",VLOOKUP(E147,UFMT_CONDITION!A:J,10,FALSE))</f>
        <v/>
      </c>
      <c r="O147" t="str">
        <f>VLOOKUP(F147,UFMT_VALUE!A:E,5,FALSE)</f>
        <v>Const, Channel ID NSS</v>
      </c>
      <c r="P147" t="str">
        <f>IF(ISBLANK(G147),"",VLOOKUP(G147,UFMT_CONVERSION!A:C,3,FALSE))</f>
        <v/>
      </c>
      <c r="Q147" t="str">
        <f t="shared" si="8"/>
        <v>Field '999 Var LLLA', Value 'Const, Channel ID NSS'</v>
      </c>
      <c r="S147" t="str">
        <f t="shared" si="9"/>
        <v>Insert into UFMT_BUILD_RULE (FORMAT_ID, FIELD_NO, PRIORITY, FIELD_ID, COND_ID, VALUE_ID, CONV_KEY, F_CHECK, F_WRITE) Values ('5', '123', '1', '20', '', '287', '', '0', '0');</v>
      </c>
      <c r="T147" t="str">
        <f t="shared" si="10"/>
        <v>Update UFMT_BUILD_RULE SET FIELD_ID='20',COND_ID='',VALUE_ID='287',CONV_KEY='',F_CHECK='0',F_WRITE='0' Where FORMAT_ID = '5' AND FIELD_NO = '123' AND PRIORITY = '1';</v>
      </c>
      <c r="U147" t="str">
        <f t="shared" si="11"/>
        <v>Delete from UFMT_BUILD_RULE Where FORMAT_ID = '5' AND FIELD_NO = '123' AND PRIORITY = '1';</v>
      </c>
    </row>
    <row r="148" spans="1:21" x14ac:dyDescent="0.35">
      <c r="A148" t="s">
        <v>23</v>
      </c>
      <c r="B148" t="s">
        <v>810</v>
      </c>
      <c r="C148" t="s">
        <v>12</v>
      </c>
      <c r="D148" t="s">
        <v>65</v>
      </c>
      <c r="E148" t="s">
        <v>44</v>
      </c>
      <c r="F148" t="s">
        <v>260</v>
      </c>
      <c r="G148"/>
      <c r="H148" t="s">
        <v>13</v>
      </c>
      <c r="I148" t="s">
        <v>13</v>
      </c>
      <c r="L148" t="s">
        <v>7</v>
      </c>
      <c r="M148" t="str">
        <f>VLOOKUP(D148,UFMT_FIELD_FORMAT!A:H,8,FALSE)</f>
        <v>999 Var LLLA</v>
      </c>
      <c r="N148" t="str">
        <f>IF(ISBLANK(E148),"",VLOOKUP(E148,UFMT_CONDITION!A:J,10,FALSE))</f>
        <v>Terminal type is POS</v>
      </c>
      <c r="O148" t="str">
        <f>VLOOKUP(F148,UFMT_VALUE!A:E,5,FALSE)</f>
        <v>Const, terminal type POS</v>
      </c>
      <c r="P148" t="str">
        <f>IF(ISBLANK(G148),"",VLOOKUP(G148,UFMT_CONVERSION!A:C,3,FALSE))</f>
        <v/>
      </c>
      <c r="Q148" t="str">
        <f t="shared" si="8"/>
        <v>Field '999 Var LLLA',Cond 'Terminal type is POS', Value 'Const, terminal type POS'</v>
      </c>
      <c r="S148" t="str">
        <f t="shared" si="9"/>
        <v>Insert into UFMT_BUILD_RULE (FORMAT_ID, FIELD_NO, PRIORITY, FIELD_ID, COND_ID, VALUE_ID, CONV_KEY, F_CHECK, F_WRITE) Values ('5', '124', '1', '20', '13', '152', '', '0', '0');</v>
      </c>
      <c r="T148" t="str">
        <f t="shared" si="10"/>
        <v>Update UFMT_BUILD_RULE SET FIELD_ID='20',COND_ID='13',VALUE_ID='152',CONV_KEY='',F_CHECK='0',F_WRITE='0' Where FORMAT_ID = '5' AND FIELD_NO = '124' AND PRIORITY = '1';</v>
      </c>
      <c r="U148" t="str">
        <f t="shared" si="11"/>
        <v>Delete from UFMT_BUILD_RULE Where FORMAT_ID = '5' AND FIELD_NO = '124' AND PRIORITY = '1';</v>
      </c>
    </row>
    <row r="149" spans="1:21" x14ac:dyDescent="0.35">
      <c r="A149" t="s">
        <v>23</v>
      </c>
      <c r="B149" t="s">
        <v>810</v>
      </c>
      <c r="C149" t="s">
        <v>15</v>
      </c>
      <c r="D149" t="s">
        <v>65</v>
      </c>
      <c r="E149"/>
      <c r="F149" t="s">
        <v>257</v>
      </c>
      <c r="G149"/>
      <c r="H149" t="s">
        <v>13</v>
      </c>
      <c r="I149" t="s">
        <v>13</v>
      </c>
      <c r="L149" t="s">
        <v>7</v>
      </c>
      <c r="M149" t="str">
        <f>VLOOKUP(D149,UFMT_FIELD_FORMAT!A:H,8,FALSE)</f>
        <v>999 Var LLLA</v>
      </c>
      <c r="N149" t="str">
        <f>IF(ISBLANK(E149),"",VLOOKUP(E149,UFMT_CONDITION!A:J,10,FALSE))</f>
        <v/>
      </c>
      <c r="O149" t="str">
        <f>VLOOKUP(F149,UFMT_VALUE!A:E,5,FALSE)</f>
        <v>Const, terminal type ATM</v>
      </c>
      <c r="P149" t="str">
        <f>IF(ISBLANK(G149),"",VLOOKUP(G149,UFMT_CONVERSION!A:C,3,FALSE))</f>
        <v/>
      </c>
      <c r="Q149" t="str">
        <f t="shared" si="8"/>
        <v>Field '999 Var LLLA', Value 'Const, terminal type ATM'</v>
      </c>
      <c r="S149" t="str">
        <f t="shared" si="9"/>
        <v>Insert into UFMT_BUILD_RULE (FORMAT_ID, FIELD_NO, PRIORITY, FIELD_ID, COND_ID, VALUE_ID, CONV_KEY, F_CHECK, F_WRITE) Values ('5', '124', '2', '20', '', '151', '', '0', '0');</v>
      </c>
      <c r="T149" t="str">
        <f t="shared" si="10"/>
        <v>Update UFMT_BUILD_RULE SET FIELD_ID='20',COND_ID='',VALUE_ID='151',CONV_KEY='',F_CHECK='0',F_WRITE='0' Where FORMAT_ID = '5' AND FIELD_NO = '124' AND PRIORITY = '2';</v>
      </c>
      <c r="U149" t="str">
        <f t="shared" si="11"/>
        <v>Delete from UFMT_BUILD_RULE Where FORMAT_ID = '5' AND FIELD_NO = '124' AND PRIORITY = '2';</v>
      </c>
    </row>
    <row r="150" spans="1:21" x14ac:dyDescent="0.35">
      <c r="A150" t="s">
        <v>23</v>
      </c>
      <c r="B150" t="s">
        <v>813</v>
      </c>
      <c r="C150" t="s">
        <v>12</v>
      </c>
      <c r="D150" t="s">
        <v>65</v>
      </c>
      <c r="E150"/>
      <c r="F150" t="s">
        <v>44</v>
      </c>
      <c r="G150" t="s">
        <v>113</v>
      </c>
      <c r="H150" t="s">
        <v>13</v>
      </c>
      <c r="I150" t="s">
        <v>13</v>
      </c>
      <c r="L150" t="s">
        <v>7</v>
      </c>
      <c r="M150" t="str">
        <f>VLOOKUP(D150,UFMT_FIELD_FORMAT!A:H,8,FALSE)</f>
        <v>999 Var LLLA</v>
      </c>
      <c r="N150" t="str">
        <f>IF(ISBLANK(E150),"",VLOOKUP(E150,UFMT_CONDITION!A:J,10,FALSE))</f>
        <v/>
      </c>
      <c r="O150" t="str">
        <f>VLOOKUP(F150,UFMT_VALUE!A:E,5,FALSE)</f>
        <v>Tag, SVT_ACQ_SW_DATE</v>
      </c>
      <c r="P150" t="str">
        <f>IF(ISBLANK(G150),"",VLOOKUP(G150,UFMT_CONVERSION!A:C,3,FALSE))</f>
        <v>Format value for F126</v>
      </c>
      <c r="Q150" t="str">
        <f t="shared" si="8"/>
        <v>Field '999 Var LLLA', Value 'Tag, SVT_ACQ_SW_DATE', Conv 'Format value for F126'</v>
      </c>
      <c r="S150" t="str">
        <f t="shared" si="9"/>
        <v>Insert into UFMT_BUILD_RULE (FORMAT_ID, FIELD_NO, PRIORITY, FIELD_ID, COND_ID, VALUE_ID, CONV_KEY, F_CHECK, F_WRITE) Values ('5', '126', '1', '20', '', '13', '38', '0', '0');</v>
      </c>
      <c r="T150" t="str">
        <f t="shared" si="10"/>
        <v>Update UFMT_BUILD_RULE SET FIELD_ID='20',COND_ID='',VALUE_ID='13',CONV_KEY='38',F_CHECK='0',F_WRITE='0' Where FORMAT_ID = '5' AND FIELD_NO = '126' AND PRIORITY = '1';</v>
      </c>
      <c r="U150" t="str">
        <f t="shared" si="11"/>
        <v>Delete from UFMT_BUILD_RULE Where FORMAT_ID = '5' AND FIELD_NO = '126' AND PRIORITY = '1';</v>
      </c>
    </row>
    <row r="151" spans="1:21" x14ac:dyDescent="0.35">
      <c r="A151" t="s">
        <v>26</v>
      </c>
      <c r="B151" t="s">
        <v>15</v>
      </c>
      <c r="C151" t="s">
        <v>12</v>
      </c>
      <c r="D151" t="s">
        <v>12</v>
      </c>
      <c r="E151"/>
      <c r="F151" t="s">
        <v>15</v>
      </c>
      <c r="G151"/>
      <c r="H151" t="s">
        <v>13</v>
      </c>
      <c r="I151" t="s">
        <v>13</v>
      </c>
      <c r="L151" t="s">
        <v>7</v>
      </c>
      <c r="M151" t="str">
        <f>VLOOKUP(D151,UFMT_FIELD_FORMAT!A:H,8,FALSE)</f>
        <v>019 Var LLA</v>
      </c>
      <c r="N151" t="str">
        <f>IF(ISBLANK(E151),"",VLOOKUP(E151,UFMT_CONDITION!A:J,10,FALSE))</f>
        <v/>
      </c>
      <c r="O151" t="str">
        <f>VLOOKUP(F151,UFMT_VALUE!A:E,5,FALSE)</f>
        <v>Tag, SVT_CARD_NUM</v>
      </c>
      <c r="P151" t="str">
        <f>IF(ISBLANK(G151),"",VLOOKUP(G151,UFMT_CONVERSION!A:C,3,FALSE))</f>
        <v/>
      </c>
      <c r="Q151" t="str">
        <f t="shared" si="8"/>
        <v>Field '019 Var LLA', Value 'Tag, SVT_CARD_NUM'</v>
      </c>
      <c r="S151" t="str">
        <f t="shared" si="9"/>
        <v>Insert into UFMT_BUILD_RULE (FORMAT_ID, FIELD_NO, PRIORITY, FIELD_ID, COND_ID, VALUE_ID, CONV_KEY, F_CHECK, F_WRITE) Values ('6', '2', '1', '1', '', '2', '', '0', '0');</v>
      </c>
      <c r="T151" t="str">
        <f t="shared" si="10"/>
        <v>Update UFMT_BUILD_RULE SET FIELD_ID='1',COND_ID='',VALUE_ID='2',CONV_KEY='',F_CHECK='0',F_WRITE='0' Where FORMAT_ID = '6' AND FIELD_NO = '2' AND PRIORITY = '1';</v>
      </c>
      <c r="U151" t="str">
        <f t="shared" si="11"/>
        <v>Delete from UFMT_BUILD_RULE Where FORMAT_ID = '6' AND FIELD_NO = '2' AND PRIORITY = '1';</v>
      </c>
    </row>
    <row r="152" spans="1:21" x14ac:dyDescent="0.35">
      <c r="A152" t="s">
        <v>26</v>
      </c>
      <c r="B152" t="s">
        <v>17</v>
      </c>
      <c r="C152" t="s">
        <v>12</v>
      </c>
      <c r="D152" t="s">
        <v>15</v>
      </c>
      <c r="E152"/>
      <c r="F152" t="s">
        <v>26</v>
      </c>
      <c r="G152"/>
      <c r="H152" t="s">
        <v>13</v>
      </c>
      <c r="I152" t="s">
        <v>13</v>
      </c>
      <c r="L152" t="s">
        <v>7</v>
      </c>
      <c r="M152" t="str">
        <f>VLOOKUP(D152,UFMT_FIELD_FORMAT!A:H,8,FALSE)</f>
        <v>006 Fix Padded L0</v>
      </c>
      <c r="N152" t="str">
        <f>IF(ISBLANK(E152),"",VLOOKUP(E152,UFMT_CONDITION!A:J,10,FALSE))</f>
        <v/>
      </c>
      <c r="O152" t="str">
        <f>VLOOKUP(F152,UFMT_VALUE!A:E,5,FALSE)</f>
        <v>Composite, Processing code</v>
      </c>
      <c r="P152" t="str">
        <f>IF(ISBLANK(G152),"",VLOOKUP(G152,UFMT_CONVERSION!A:C,3,FALSE))</f>
        <v/>
      </c>
      <c r="Q152" t="str">
        <f t="shared" si="8"/>
        <v>Field '006 Fix Padded L0', Value 'Composite, Processing code'</v>
      </c>
      <c r="S152" t="str">
        <f t="shared" si="9"/>
        <v>Insert into UFMT_BUILD_RULE (FORMAT_ID, FIELD_NO, PRIORITY, FIELD_ID, COND_ID, VALUE_ID, CONV_KEY, F_CHECK, F_WRITE) Values ('6', '3', '1', '2', '', '6', '', '0', '0');</v>
      </c>
      <c r="T152" t="str">
        <f t="shared" si="10"/>
        <v>Update UFMT_BUILD_RULE SET FIELD_ID='2',COND_ID='',VALUE_ID='6',CONV_KEY='',F_CHECK='0',F_WRITE='0' Where FORMAT_ID = '6' AND FIELD_NO = '3' AND PRIORITY = '1';</v>
      </c>
      <c r="U152" t="str">
        <f t="shared" si="11"/>
        <v>Delete from UFMT_BUILD_RULE Where FORMAT_ID = '6' AND FIELD_NO = '3' AND PRIORITY = '1';</v>
      </c>
    </row>
    <row r="153" spans="1:21" x14ac:dyDescent="0.35">
      <c r="A153" t="s">
        <v>26</v>
      </c>
      <c r="B153" t="s">
        <v>20</v>
      </c>
      <c r="C153" t="s">
        <v>12</v>
      </c>
      <c r="D153" t="s">
        <v>17</v>
      </c>
      <c r="E153"/>
      <c r="F153" t="s">
        <v>29</v>
      </c>
      <c r="G153"/>
      <c r="H153" t="s">
        <v>13</v>
      </c>
      <c r="I153" t="s">
        <v>13</v>
      </c>
      <c r="L153" t="s">
        <v>7</v>
      </c>
      <c r="M153" t="str">
        <f>VLOOKUP(D153,UFMT_FIELD_FORMAT!A:H,8,FALSE)</f>
        <v>012 Fix Padded L0</v>
      </c>
      <c r="N153" t="str">
        <f>IF(ISBLANK(E153),"",VLOOKUP(E153,UFMT_CONDITION!A:J,10,FALSE))</f>
        <v/>
      </c>
      <c r="O153" t="str">
        <f>VLOOKUP(F153,UFMT_VALUE!A:E,5,FALSE)</f>
        <v>Tag, SVT_TXN_AMOUNT</v>
      </c>
      <c r="P153" t="str">
        <f>IF(ISBLANK(G153),"",VLOOKUP(G153,UFMT_CONVERSION!A:C,3,FALSE))</f>
        <v/>
      </c>
      <c r="Q153" t="str">
        <f t="shared" si="8"/>
        <v>Field '012 Fix Padded L0', Value 'Tag, SVT_TXN_AMOUNT'</v>
      </c>
      <c r="S153" t="str">
        <f t="shared" si="9"/>
        <v>Insert into UFMT_BUILD_RULE (FORMAT_ID, FIELD_NO, PRIORITY, FIELD_ID, COND_ID, VALUE_ID, CONV_KEY, F_CHECK, F_WRITE) Values ('6', '4', '1', '3', '', '7', '', '0', '0');</v>
      </c>
      <c r="T153" t="str">
        <f t="shared" si="10"/>
        <v>Update UFMT_BUILD_RULE SET FIELD_ID='3',COND_ID='',VALUE_ID='7',CONV_KEY='',F_CHECK='0',F_WRITE='0' Where FORMAT_ID = '6' AND FIELD_NO = '4' AND PRIORITY = '1';</v>
      </c>
      <c r="U153" t="str">
        <f t="shared" si="11"/>
        <v>Delete from UFMT_BUILD_RULE Where FORMAT_ID = '6' AND FIELD_NO = '4' AND PRIORITY = '1';</v>
      </c>
    </row>
    <row r="154" spans="1:21" x14ac:dyDescent="0.35">
      <c r="A154" t="s">
        <v>26</v>
      </c>
      <c r="B154" t="s">
        <v>23</v>
      </c>
      <c r="C154" t="s">
        <v>12</v>
      </c>
      <c r="D154" t="s">
        <v>17</v>
      </c>
      <c r="E154"/>
      <c r="F154" t="s">
        <v>29</v>
      </c>
      <c r="G154"/>
      <c r="H154" t="s">
        <v>13</v>
      </c>
      <c r="I154" t="s">
        <v>13</v>
      </c>
      <c r="L154" t="s">
        <v>7</v>
      </c>
      <c r="M154" t="str">
        <f>VLOOKUP(D154,UFMT_FIELD_FORMAT!A:H,8,FALSE)</f>
        <v>012 Fix Padded L0</v>
      </c>
      <c r="N154" t="str">
        <f>IF(ISBLANK(E154),"",VLOOKUP(E154,UFMT_CONDITION!A:J,10,FALSE))</f>
        <v/>
      </c>
      <c r="O154" t="str">
        <f>VLOOKUP(F154,UFMT_VALUE!A:E,5,FALSE)</f>
        <v>Tag, SVT_TXN_AMOUNT</v>
      </c>
      <c r="P154" t="str">
        <f>IF(ISBLANK(G154),"",VLOOKUP(G154,UFMT_CONVERSION!A:C,3,FALSE))</f>
        <v/>
      </c>
      <c r="Q154" t="str">
        <f t="shared" si="8"/>
        <v>Field '012 Fix Padded L0', Value 'Tag, SVT_TXN_AMOUNT'</v>
      </c>
      <c r="S154" t="str">
        <f t="shared" si="9"/>
        <v>Insert into UFMT_BUILD_RULE (FORMAT_ID, FIELD_NO, PRIORITY, FIELD_ID, COND_ID, VALUE_ID, CONV_KEY, F_CHECK, F_WRITE) Values ('6', '5', '1', '3', '', '7', '', '0', '0');</v>
      </c>
      <c r="T154" t="str">
        <f t="shared" si="10"/>
        <v>Update UFMT_BUILD_RULE SET FIELD_ID='3',COND_ID='',VALUE_ID='7',CONV_KEY='',F_CHECK='0',F_WRITE='0' Where FORMAT_ID = '6' AND FIELD_NO = '5' AND PRIORITY = '1';</v>
      </c>
      <c r="U154" t="str">
        <f t="shared" si="11"/>
        <v>Delete from UFMT_BUILD_RULE Where FORMAT_ID = '6' AND FIELD_NO = '5' AND PRIORITY = '1';</v>
      </c>
    </row>
    <row r="155" spans="1:21" x14ac:dyDescent="0.35">
      <c r="A155" t="s">
        <v>26</v>
      </c>
      <c r="B155" t="s">
        <v>26</v>
      </c>
      <c r="C155" t="s">
        <v>12</v>
      </c>
      <c r="D155" t="s">
        <v>17</v>
      </c>
      <c r="E155"/>
      <c r="F155" t="s">
        <v>35</v>
      </c>
      <c r="G155"/>
      <c r="H155" t="s">
        <v>13</v>
      </c>
      <c r="I155" t="s">
        <v>12</v>
      </c>
      <c r="L155" t="s">
        <v>7</v>
      </c>
      <c r="M155" t="str">
        <f>VLOOKUP(D155,UFMT_FIELD_FORMAT!A:H,8,FALSE)</f>
        <v>012 Fix Padded L0</v>
      </c>
      <c r="N155" t="str">
        <f>IF(ISBLANK(E155),"",VLOOKUP(E155,UFMT_CONDITION!A:J,10,FALSE))</f>
        <v/>
      </c>
      <c r="O155" t="str">
        <f>VLOOKUP(F155,UFMT_VALUE!A:E,5,FALSE)</f>
        <v>Tag, SVT_TXN_AMT_A1CUR, integer</v>
      </c>
      <c r="P155" t="str">
        <f>IF(ISBLANK(G155),"",VLOOKUP(G155,UFMT_CONVERSION!A:C,3,FALSE))</f>
        <v/>
      </c>
      <c r="Q155" t="str">
        <f t="shared" si="8"/>
        <v>Field '012 Fix Padded L0', Value 'Tag, SVT_TXN_AMT_A1CUR, integer'</v>
      </c>
      <c r="S155" t="str">
        <f t="shared" si="9"/>
        <v>Insert into UFMT_BUILD_RULE (FORMAT_ID, FIELD_NO, PRIORITY, FIELD_ID, COND_ID, VALUE_ID, CONV_KEY, F_CHECK, F_WRITE) Values ('6', '6', '1', '3', '', '9', '', '0', '1');</v>
      </c>
      <c r="T155" t="str">
        <f t="shared" si="10"/>
        <v>Update UFMT_BUILD_RULE SET FIELD_ID='3',COND_ID='',VALUE_ID='9',CONV_KEY='',F_CHECK='0',F_WRITE='1' Where FORMAT_ID = '6' AND FIELD_NO = '6' AND PRIORITY = '1';</v>
      </c>
      <c r="U155" t="str">
        <f t="shared" si="11"/>
        <v>Delete from UFMT_BUILD_RULE Where FORMAT_ID = '6' AND FIELD_NO = '6' AND PRIORITY = '1';</v>
      </c>
    </row>
    <row r="156" spans="1:21" x14ac:dyDescent="0.35">
      <c r="A156" t="s">
        <v>26</v>
      </c>
      <c r="B156" t="s">
        <v>37</v>
      </c>
      <c r="C156" t="s">
        <v>12</v>
      </c>
      <c r="D156" t="s">
        <v>20</v>
      </c>
      <c r="E156"/>
      <c r="F156" t="s">
        <v>40</v>
      </c>
      <c r="G156"/>
      <c r="H156" t="s">
        <v>13</v>
      </c>
      <c r="I156" t="s">
        <v>12</v>
      </c>
      <c r="L156" t="s">
        <v>7</v>
      </c>
      <c r="M156" t="str">
        <f>VLOOKUP(D156,UFMT_FIELD_FORMAT!A:H,8,FALSE)</f>
        <v>008 Fix Padded L0</v>
      </c>
      <c r="N156" t="str">
        <f>IF(ISBLANK(E156),"",VLOOKUP(E156,UFMT_CONDITION!A:J,10,FALSE))</f>
        <v/>
      </c>
      <c r="O156" t="str">
        <f>VLOOKUP(F156,UFMT_VALUE!A:E,5,FALSE)</f>
        <v>Tag, SVT_ACCT1_RATE, integer</v>
      </c>
      <c r="P156" t="str">
        <f>IF(ISBLANK(G156),"",VLOOKUP(G156,UFMT_CONVERSION!A:C,3,FALSE))</f>
        <v/>
      </c>
      <c r="Q156" t="str">
        <f t="shared" si="8"/>
        <v>Field '008 Fix Padded L0', Value 'Tag, SVT_ACCT1_RATE, integer'</v>
      </c>
      <c r="S156" t="str">
        <f t="shared" si="9"/>
        <v>Insert into UFMT_BUILD_RULE (FORMAT_ID, FIELD_NO, PRIORITY, FIELD_ID, COND_ID, VALUE_ID, CONV_KEY, F_CHECK, F_WRITE) Values ('6', '10', '1', '4', '', '11', '', '0', '1');</v>
      </c>
      <c r="T156" t="str">
        <f t="shared" si="10"/>
        <v>Update UFMT_BUILD_RULE SET FIELD_ID='4',COND_ID='',VALUE_ID='11',CONV_KEY='',F_CHECK='0',F_WRITE='1' Where FORMAT_ID = '6' AND FIELD_NO = '10' AND PRIORITY = '1';</v>
      </c>
      <c r="U156" t="str">
        <f t="shared" si="11"/>
        <v>Delete from UFMT_BUILD_RULE Where FORMAT_ID = '6' AND FIELD_NO = '10' AND PRIORITY = '1';</v>
      </c>
    </row>
    <row r="157" spans="1:21" x14ac:dyDescent="0.35">
      <c r="A157" t="s">
        <v>26</v>
      </c>
      <c r="B157" t="s">
        <v>40</v>
      </c>
      <c r="C157" t="s">
        <v>12</v>
      </c>
      <c r="D157" t="s">
        <v>23</v>
      </c>
      <c r="E157"/>
      <c r="F157" t="s">
        <v>48</v>
      </c>
      <c r="G157"/>
      <c r="H157" t="s">
        <v>13</v>
      </c>
      <c r="I157" t="s">
        <v>13</v>
      </c>
      <c r="L157" t="s">
        <v>7</v>
      </c>
      <c r="M157" t="str">
        <f>VLOOKUP(D157,UFMT_FIELD_FORMAT!A:H,8,FALSE)</f>
        <v>006 Fix Padded L0</v>
      </c>
      <c r="N157" t="str">
        <f>IF(ISBLANK(E157),"",VLOOKUP(E157,UFMT_CONDITION!A:J,10,FALSE))</f>
        <v/>
      </c>
      <c r="O157" t="str">
        <f>VLOOKUP(F157,UFMT_VALUE!A:E,5,FALSE)</f>
        <v>Tag, SVT_ACQ_TRACE_NO, string</v>
      </c>
      <c r="P157" t="str">
        <f>IF(ISBLANK(G157),"",VLOOKUP(G157,UFMT_CONVERSION!A:C,3,FALSE))</f>
        <v/>
      </c>
      <c r="Q157" t="str">
        <f t="shared" si="8"/>
        <v>Field '006 Fix Padded L0', Value 'Tag, SVT_ACQ_TRACE_NO, string'</v>
      </c>
      <c r="S157" t="str">
        <f t="shared" si="9"/>
        <v>Insert into UFMT_BUILD_RULE (FORMAT_ID, FIELD_NO, PRIORITY, FIELD_ID, COND_ID, VALUE_ID, CONV_KEY, F_CHECK, F_WRITE) Values ('6', '11', '1', '5', '', '47', '', '0', '0');</v>
      </c>
      <c r="T157" t="str">
        <f t="shared" si="10"/>
        <v>Update UFMT_BUILD_RULE SET FIELD_ID='5',COND_ID='',VALUE_ID='47',CONV_KEY='',F_CHECK='0',F_WRITE='0' Where FORMAT_ID = '6' AND FIELD_NO = '11' AND PRIORITY = '1';</v>
      </c>
      <c r="U157" t="str">
        <f t="shared" si="11"/>
        <v>Delete from UFMT_BUILD_RULE Where FORMAT_ID = '6' AND FIELD_NO = '11' AND PRIORITY = '1';</v>
      </c>
    </row>
    <row r="158" spans="1:21" x14ac:dyDescent="0.35">
      <c r="A158" t="s">
        <v>26</v>
      </c>
      <c r="B158" t="s">
        <v>42</v>
      </c>
      <c r="C158" t="s">
        <v>12</v>
      </c>
      <c r="D158" t="s">
        <v>26</v>
      </c>
      <c r="E158"/>
      <c r="F158" t="s">
        <v>50</v>
      </c>
      <c r="G158"/>
      <c r="H158" t="s">
        <v>13</v>
      </c>
      <c r="I158" t="s">
        <v>13</v>
      </c>
      <c r="L158" t="s">
        <v>7</v>
      </c>
      <c r="M158" t="str">
        <f>VLOOKUP(D158,UFMT_FIELD_FORMAT!A:H,8,FALSE)</f>
        <v>012 Fix Padded L0</v>
      </c>
      <c r="N158" t="str">
        <f>IF(ISBLANK(E158),"",VLOOKUP(E158,UFMT_CONDITION!A:J,10,FALSE))</f>
        <v/>
      </c>
      <c r="O158" t="str">
        <f>VLOOKUP(F158,UFMT_VALUE!A:E,5,FALSE)</f>
        <v>Composite, Date and time</v>
      </c>
      <c r="P158" t="str">
        <f>IF(ISBLANK(G158),"",VLOOKUP(G158,UFMT_CONVERSION!A:C,3,FALSE))</f>
        <v/>
      </c>
      <c r="Q158" t="str">
        <f t="shared" si="8"/>
        <v>Field '012 Fix Padded L0', Value 'Composite, Date and time'</v>
      </c>
      <c r="S158" t="str">
        <f t="shared" si="9"/>
        <v>Insert into UFMT_BUILD_RULE (FORMAT_ID, FIELD_NO, PRIORITY, FIELD_ID, COND_ID, VALUE_ID, CONV_KEY, F_CHECK, F_WRITE) Values ('6', '12', '1', '6', '', '15', '', '0', '0');</v>
      </c>
      <c r="T158" t="str">
        <f t="shared" si="10"/>
        <v>Update UFMT_BUILD_RULE SET FIELD_ID='6',COND_ID='',VALUE_ID='15',CONV_KEY='',F_CHECK='0',F_WRITE='0' Where FORMAT_ID = '6' AND FIELD_NO = '12' AND PRIORITY = '1';</v>
      </c>
      <c r="U158" t="str">
        <f t="shared" si="11"/>
        <v>Delete from UFMT_BUILD_RULE Where FORMAT_ID = '6' AND FIELD_NO = '12' AND PRIORITY = '1';</v>
      </c>
    </row>
    <row r="159" spans="1:21" x14ac:dyDescent="0.35">
      <c r="A159" t="s">
        <v>26</v>
      </c>
      <c r="B159" t="s">
        <v>56</v>
      </c>
      <c r="C159" t="s">
        <v>12</v>
      </c>
      <c r="D159" t="s">
        <v>32</v>
      </c>
      <c r="E159"/>
      <c r="F159" t="s">
        <v>59</v>
      </c>
      <c r="G159"/>
      <c r="H159" t="s">
        <v>13</v>
      </c>
      <c r="I159" t="s">
        <v>13</v>
      </c>
      <c r="L159" t="s">
        <v>7</v>
      </c>
      <c r="M159" t="str">
        <f>VLOOKUP(D159,UFMT_FIELD_FORMAT!A:H,8,FALSE)</f>
        <v>004 Fix Padded L0</v>
      </c>
      <c r="N159" t="str">
        <f>IF(ISBLANK(E159),"",VLOOKUP(E159,UFMT_CONDITION!A:J,10,FALSE))</f>
        <v/>
      </c>
      <c r="O159" t="str">
        <f>VLOOKUP(F159,UFMT_VALUE!A:E,5,FALSE)</f>
        <v>Tag, SVT_SV_DATE</v>
      </c>
      <c r="P159" t="str">
        <f>IF(ISBLANK(G159),"",VLOOKUP(G159,UFMT_CONVERSION!A:C,3,FALSE))</f>
        <v/>
      </c>
      <c r="Q159" t="str">
        <f t="shared" si="8"/>
        <v>Field '004 Fix Padded L0', Value 'Tag, SVT_SV_DATE'</v>
      </c>
      <c r="S159" t="str">
        <f t="shared" si="9"/>
        <v>Insert into UFMT_BUILD_RULE (FORMAT_ID, FIELD_NO, PRIORITY, FIELD_ID, COND_ID, VALUE_ID, CONV_KEY, F_CHECK, F_WRITE) Values ('6', '17', '1', '8', '', '18', '', '0', '0');</v>
      </c>
      <c r="T159" t="str">
        <f t="shared" si="10"/>
        <v>Update UFMT_BUILD_RULE SET FIELD_ID='8',COND_ID='',VALUE_ID='18',CONV_KEY='',F_CHECK='0',F_WRITE='0' Where FORMAT_ID = '6' AND FIELD_NO = '17' AND PRIORITY = '1';</v>
      </c>
      <c r="U159" t="str">
        <f t="shared" si="11"/>
        <v>Delete from UFMT_BUILD_RULE Where FORMAT_ID = '6' AND FIELD_NO = '17' AND PRIORITY = '1';</v>
      </c>
    </row>
    <row r="160" spans="1:21" x14ac:dyDescent="0.35">
      <c r="A160" t="s">
        <v>26</v>
      </c>
      <c r="B160" t="s">
        <v>77</v>
      </c>
      <c r="C160" t="s">
        <v>12</v>
      </c>
      <c r="D160" t="s">
        <v>35</v>
      </c>
      <c r="E160"/>
      <c r="F160" t="s">
        <v>62</v>
      </c>
      <c r="G160"/>
      <c r="H160" t="s">
        <v>13</v>
      </c>
      <c r="I160" t="s">
        <v>13</v>
      </c>
      <c r="L160" t="s">
        <v>7</v>
      </c>
      <c r="M160" t="str">
        <f>VLOOKUP(D160,UFMT_FIELD_FORMAT!A:H,8,FALSE)</f>
        <v>003 Fix Padded L0</v>
      </c>
      <c r="N160" t="str">
        <f>IF(ISBLANK(E160),"",VLOOKUP(E160,UFMT_CONDITION!A:J,10,FALSE))</f>
        <v/>
      </c>
      <c r="O160" t="str">
        <f>VLOOKUP(F160,UFMT_VALUE!A:E,5,FALSE)</f>
        <v>Const, Functional code</v>
      </c>
      <c r="P160" t="str">
        <f>IF(ISBLANK(G160),"",VLOOKUP(G160,UFMT_CONVERSION!A:C,3,FALSE))</f>
        <v/>
      </c>
      <c r="Q160" t="str">
        <f t="shared" si="8"/>
        <v>Field '003 Fix Padded L0', Value 'Const, Functional code'</v>
      </c>
      <c r="S160" t="str">
        <f t="shared" si="9"/>
        <v>Insert into UFMT_BUILD_RULE (FORMAT_ID, FIELD_NO, PRIORITY, FIELD_ID, COND_ID, VALUE_ID, CONV_KEY, F_CHECK, F_WRITE) Values ('6', '24', '1', '9', '', '19', '', '0', '0');</v>
      </c>
      <c r="T160" t="str">
        <f t="shared" si="10"/>
        <v>Update UFMT_BUILD_RULE SET FIELD_ID='9',COND_ID='',VALUE_ID='19',CONV_KEY='',F_CHECK='0',F_WRITE='0' Where FORMAT_ID = '6' AND FIELD_NO = '24' AND PRIORITY = '1';</v>
      </c>
      <c r="U160" t="str">
        <f t="shared" si="11"/>
        <v>Delete from UFMT_BUILD_RULE Where FORMAT_ID = '6' AND FIELD_NO = '24' AND PRIORITY = '1';</v>
      </c>
    </row>
    <row r="161" spans="1:21" x14ac:dyDescent="0.35">
      <c r="A161" t="s">
        <v>26</v>
      </c>
      <c r="B161" t="s">
        <v>88</v>
      </c>
      <c r="C161" t="s">
        <v>12</v>
      </c>
      <c r="D161" t="s">
        <v>93</v>
      </c>
      <c r="E161"/>
      <c r="F161" t="s">
        <v>534</v>
      </c>
      <c r="G161"/>
      <c r="H161" t="s">
        <v>13</v>
      </c>
      <c r="I161" t="s">
        <v>13</v>
      </c>
      <c r="L161" t="s">
        <v>7</v>
      </c>
      <c r="M161" t="str">
        <f>VLOOKUP(D161,UFMT_FIELD_FORMAT!A:H,8,FALSE)</f>
        <v>009 Fix Padded L0</v>
      </c>
      <c r="N161" t="str">
        <f>IF(ISBLANK(E161),"",VLOOKUP(E161,UFMT_CONDITION!A:J,10,FALSE))</f>
        <v/>
      </c>
      <c r="O161" t="str">
        <f>VLOOKUP(F161,UFMT_VALUE!A:E,5,FALSE)</f>
        <v>Tag, SVT_ACQ_FEE, double</v>
      </c>
      <c r="P161" t="str">
        <f>IF(ISBLANK(G161),"",VLOOKUP(G161,UFMT_CONVERSION!A:C,3,FALSE))</f>
        <v/>
      </c>
      <c r="Q161" t="str">
        <f t="shared" si="8"/>
        <v>Field '009 Fix Padded L0', Value 'Tag, SVT_ACQ_FEE, double'</v>
      </c>
      <c r="S161" t="str">
        <f t="shared" si="9"/>
        <v>Insert into UFMT_BUILD_RULE (FORMAT_ID, FIELD_NO, PRIORITY, FIELD_ID, COND_ID, VALUE_ID, CONV_KEY, F_CHECK, F_WRITE) Values ('6', '28', '1', '35', '', '255', '', '0', '0');</v>
      </c>
      <c r="T161" t="str">
        <f t="shared" si="10"/>
        <v>Update UFMT_BUILD_RULE SET FIELD_ID='35',COND_ID='',VALUE_ID='255',CONV_KEY='',F_CHECK='0',F_WRITE='0' Where FORMAT_ID = '6' AND FIELD_NO = '28' AND PRIORITY = '1';</v>
      </c>
      <c r="U161" t="str">
        <f t="shared" si="11"/>
        <v>Delete from UFMT_BUILD_RULE Where FORMAT_ID = '6' AND FIELD_NO = '28' AND PRIORITY = '1';</v>
      </c>
    </row>
    <row r="162" spans="1:21" x14ac:dyDescent="0.35">
      <c r="A162" t="s">
        <v>26</v>
      </c>
      <c r="B162" t="s">
        <v>90</v>
      </c>
      <c r="C162" t="s">
        <v>12</v>
      </c>
      <c r="D162" t="s">
        <v>93</v>
      </c>
      <c r="E162"/>
      <c r="F162" t="s">
        <v>537</v>
      </c>
      <c r="G162"/>
      <c r="H162" t="s">
        <v>13</v>
      </c>
      <c r="I162" t="s">
        <v>13</v>
      </c>
      <c r="L162" t="s">
        <v>7</v>
      </c>
      <c r="M162" t="str">
        <f>VLOOKUP(D162,UFMT_FIELD_FORMAT!A:H,8,FALSE)</f>
        <v>009 Fix Padded L0</v>
      </c>
      <c r="N162" t="str">
        <f>IF(ISBLANK(E162),"",VLOOKUP(E162,UFMT_CONDITION!A:J,10,FALSE))</f>
        <v/>
      </c>
      <c r="O162" t="str">
        <f>VLOOKUP(F162,UFMT_VALUE!A:E,5,FALSE)</f>
        <v>Tag, SVT_NET_FEE, double</v>
      </c>
      <c r="P162" t="str">
        <f>IF(ISBLANK(G162),"",VLOOKUP(G162,UFMT_CONVERSION!A:C,3,FALSE))</f>
        <v/>
      </c>
      <c r="Q162" t="str">
        <f t="shared" si="8"/>
        <v>Field '009 Fix Padded L0', Value 'Tag, SVT_NET_FEE, double'</v>
      </c>
      <c r="S162" t="str">
        <f t="shared" si="9"/>
        <v>Insert into UFMT_BUILD_RULE (FORMAT_ID, FIELD_NO, PRIORITY, FIELD_ID, COND_ID, VALUE_ID, CONV_KEY, F_CHECK, F_WRITE) Values ('6', '29', '1', '35', '', '256', '', '0', '0');</v>
      </c>
      <c r="T162" t="str">
        <f t="shared" si="10"/>
        <v>Update UFMT_BUILD_RULE SET FIELD_ID='35',COND_ID='',VALUE_ID='256',CONV_KEY='',F_CHECK='0',F_WRITE='0' Where FORMAT_ID = '6' AND FIELD_NO = '29' AND PRIORITY = '1';</v>
      </c>
      <c r="U162" t="str">
        <f t="shared" si="11"/>
        <v>Delete from UFMT_BUILD_RULE Where FORMAT_ID = '6' AND FIELD_NO = '29' AND PRIORITY = '1';</v>
      </c>
    </row>
    <row r="163" spans="1:21" x14ac:dyDescent="0.35">
      <c r="A163" t="s">
        <v>26</v>
      </c>
      <c r="B163" t="s">
        <v>92</v>
      </c>
      <c r="C163" t="s">
        <v>12</v>
      </c>
      <c r="D163" t="s">
        <v>93</v>
      </c>
      <c r="E163"/>
      <c r="F163" t="s">
        <v>534</v>
      </c>
      <c r="G163"/>
      <c r="H163" t="s">
        <v>13</v>
      </c>
      <c r="I163" t="s">
        <v>13</v>
      </c>
      <c r="L163" t="s">
        <v>7</v>
      </c>
      <c r="M163" t="str">
        <f>VLOOKUP(D163,UFMT_FIELD_FORMAT!A:H,8,FALSE)</f>
        <v>009 Fix Padded L0</v>
      </c>
      <c r="N163" t="str">
        <f>IF(ISBLANK(E163),"",VLOOKUP(E163,UFMT_CONDITION!A:J,10,FALSE))</f>
        <v/>
      </c>
      <c r="O163" t="str">
        <f>VLOOKUP(F163,UFMT_VALUE!A:E,5,FALSE)</f>
        <v>Tag, SVT_ACQ_FEE, double</v>
      </c>
      <c r="P163" t="str">
        <f>IF(ISBLANK(G163),"",VLOOKUP(G163,UFMT_CONVERSION!A:C,3,FALSE))</f>
        <v/>
      </c>
      <c r="Q163" t="str">
        <f t="shared" si="8"/>
        <v>Field '009 Fix Padded L0', Value 'Tag, SVT_ACQ_FEE, double'</v>
      </c>
      <c r="S163" t="str">
        <f t="shared" si="9"/>
        <v>Insert into UFMT_BUILD_RULE (FORMAT_ID, FIELD_NO, PRIORITY, FIELD_ID, COND_ID, VALUE_ID, CONV_KEY, F_CHECK, F_WRITE) Values ('6', '30', '1', '35', '', '255', '', '0', '0');</v>
      </c>
      <c r="T163" t="str">
        <f t="shared" si="10"/>
        <v>Update UFMT_BUILD_RULE SET FIELD_ID='35',COND_ID='',VALUE_ID='255',CONV_KEY='',F_CHECK='0',F_WRITE='0' Where FORMAT_ID = '6' AND FIELD_NO = '30' AND PRIORITY = '1';</v>
      </c>
      <c r="U163" t="str">
        <f t="shared" si="11"/>
        <v>Delete from UFMT_BUILD_RULE Where FORMAT_ID = '6' AND FIELD_NO = '30' AND PRIORITY = '1';</v>
      </c>
    </row>
    <row r="164" spans="1:21" x14ac:dyDescent="0.35">
      <c r="A164" t="s">
        <v>26</v>
      </c>
      <c r="B164" t="s">
        <v>95</v>
      </c>
      <c r="C164" t="s">
        <v>12</v>
      </c>
      <c r="D164" t="s">
        <v>93</v>
      </c>
      <c r="E164"/>
      <c r="F164" t="s">
        <v>540</v>
      </c>
      <c r="G164"/>
      <c r="H164" t="s">
        <v>13</v>
      </c>
      <c r="I164" t="s">
        <v>13</v>
      </c>
      <c r="L164" t="s">
        <v>7</v>
      </c>
      <c r="M164" t="str">
        <f>VLOOKUP(D164,UFMT_FIELD_FORMAT!A:H,8,FALSE)</f>
        <v>009 Fix Padded L0</v>
      </c>
      <c r="N164" t="str">
        <f>IF(ISBLANK(E164),"",VLOOKUP(E164,UFMT_CONDITION!A:J,10,FALSE))</f>
        <v/>
      </c>
      <c r="O164" t="str">
        <f>VLOOKUP(F164,UFMT_VALUE!A:E,5,FALSE)</f>
        <v>Tag, SVT_IBFT_BNB_FEE, double</v>
      </c>
      <c r="P164" t="str">
        <f>IF(ISBLANK(G164),"",VLOOKUP(G164,UFMT_CONVERSION!A:C,3,FALSE))</f>
        <v/>
      </c>
      <c r="Q164" t="str">
        <f t="shared" si="8"/>
        <v>Field '009 Fix Padded L0', Value 'Tag, SVT_IBFT_BNB_FEE, double'</v>
      </c>
      <c r="S164" t="str">
        <f t="shared" si="9"/>
        <v>Insert into UFMT_BUILD_RULE (FORMAT_ID, FIELD_NO, PRIORITY, FIELD_ID, COND_ID, VALUE_ID, CONV_KEY, F_CHECK, F_WRITE) Values ('6', '31', '1', '35', '', '257', '', '0', '0');</v>
      </c>
      <c r="T164" t="str">
        <f t="shared" si="10"/>
        <v>Update UFMT_BUILD_RULE SET FIELD_ID='35',COND_ID='',VALUE_ID='257',CONV_KEY='',F_CHECK='0',F_WRITE='0' Where FORMAT_ID = '6' AND FIELD_NO = '31' AND PRIORITY = '1';</v>
      </c>
      <c r="U164" t="str">
        <f t="shared" si="11"/>
        <v>Delete from UFMT_BUILD_RULE Where FORMAT_ID = '6' AND FIELD_NO = '31' AND PRIORITY = '1';</v>
      </c>
    </row>
    <row r="165" spans="1:21" x14ac:dyDescent="0.35">
      <c r="A165" t="s">
        <v>26</v>
      </c>
      <c r="B165" t="s">
        <v>98</v>
      </c>
      <c r="C165" t="s">
        <v>12</v>
      </c>
      <c r="D165" t="s">
        <v>40</v>
      </c>
      <c r="E165"/>
      <c r="F165" t="s">
        <v>65</v>
      </c>
      <c r="G165"/>
      <c r="H165" t="s">
        <v>13</v>
      </c>
      <c r="I165" t="s">
        <v>13</v>
      </c>
      <c r="L165" t="s">
        <v>7</v>
      </c>
      <c r="M165" t="str">
        <f>VLOOKUP(D165,UFMT_FIELD_FORMAT!A:H,8,FALSE)</f>
        <v xml:space="preserve">011 LLA </v>
      </c>
      <c r="N165" t="str">
        <f>IF(ISBLANK(E165),"",VLOOKUP(E165,UFMT_CONDITION!A:J,10,FALSE))</f>
        <v/>
      </c>
      <c r="O165" t="str">
        <f>VLOOKUP(F165,UFMT_VALUE!A:E,5,FALSE)</f>
        <v>Tag, SVT_ISO_SRC_ACQID</v>
      </c>
      <c r="P165" t="str">
        <f>IF(ISBLANK(G165),"",VLOOKUP(G165,UFMT_CONVERSION!A:C,3,FALSE))</f>
        <v/>
      </c>
      <c r="Q165" t="str">
        <f t="shared" si="8"/>
        <v>Field '011 LLA ', Value 'Tag, SVT_ISO_SRC_ACQID'</v>
      </c>
      <c r="S165" t="str">
        <f t="shared" si="9"/>
        <v>Insert into UFMT_BUILD_RULE (FORMAT_ID, FIELD_NO, PRIORITY, FIELD_ID, COND_ID, VALUE_ID, CONV_KEY, F_CHECK, F_WRITE) Values ('6', '32', '1', '11', '', '20', '', '0', '0');</v>
      </c>
      <c r="T165" t="str">
        <f t="shared" si="10"/>
        <v>Update UFMT_BUILD_RULE SET FIELD_ID='11',COND_ID='',VALUE_ID='20',CONV_KEY='',F_CHECK='0',F_WRITE='0' Where FORMAT_ID = '6' AND FIELD_NO = '32' AND PRIORITY = '1';</v>
      </c>
      <c r="U165" t="str">
        <f t="shared" si="11"/>
        <v>Delete from UFMT_BUILD_RULE Where FORMAT_ID = '6' AND FIELD_NO = '32' AND PRIORITY = '1';</v>
      </c>
    </row>
    <row r="166" spans="1:21" x14ac:dyDescent="0.35">
      <c r="A166" t="s">
        <v>26</v>
      </c>
      <c r="B166" t="s">
        <v>101</v>
      </c>
      <c r="C166" t="s">
        <v>12</v>
      </c>
      <c r="D166" t="s">
        <v>40</v>
      </c>
      <c r="E166"/>
      <c r="F166" t="s">
        <v>68</v>
      </c>
      <c r="G166"/>
      <c r="H166" t="s">
        <v>13</v>
      </c>
      <c r="I166" t="s">
        <v>13</v>
      </c>
      <c r="L166" t="s">
        <v>7</v>
      </c>
      <c r="M166" t="str">
        <f>VLOOKUP(D166,UFMT_FIELD_FORMAT!A:H,8,FALSE)</f>
        <v xml:space="preserve">011 LLA </v>
      </c>
      <c r="N166" t="str">
        <f>IF(ISBLANK(E166),"",VLOOKUP(E166,UFMT_CONDITION!A:J,10,FALSE))</f>
        <v/>
      </c>
      <c r="O166" t="str">
        <f>VLOOKUP(F166,UFMT_VALUE!A:E,5,FALSE)</f>
        <v>Tag, SVT_ISO_FW_INSTID</v>
      </c>
      <c r="P166" t="str">
        <f>IF(ISBLANK(G166),"",VLOOKUP(G166,UFMT_CONVERSION!A:C,3,FALSE))</f>
        <v/>
      </c>
      <c r="Q166" t="str">
        <f t="shared" si="8"/>
        <v>Field '011 LLA ', Value 'Tag, SVT_ISO_FW_INSTID'</v>
      </c>
      <c r="S166" t="str">
        <f t="shared" si="9"/>
        <v>Insert into UFMT_BUILD_RULE (FORMAT_ID, FIELD_NO, PRIORITY, FIELD_ID, COND_ID, VALUE_ID, CONV_KEY, F_CHECK, F_WRITE) Values ('6', '33', '1', '11', '', '21', '', '0', '0');</v>
      </c>
      <c r="T166" t="str">
        <f t="shared" si="10"/>
        <v>Update UFMT_BUILD_RULE SET FIELD_ID='11',COND_ID='',VALUE_ID='21',CONV_KEY='',F_CHECK='0',F_WRITE='0' Where FORMAT_ID = '6' AND FIELD_NO = '33' AND PRIORITY = '1';</v>
      </c>
      <c r="U166" t="str">
        <f t="shared" si="11"/>
        <v>Delete from UFMT_BUILD_RULE Where FORMAT_ID = '6' AND FIELD_NO = '33' AND PRIORITY = '1';</v>
      </c>
    </row>
    <row r="167" spans="1:21" x14ac:dyDescent="0.35">
      <c r="A167" t="s">
        <v>26</v>
      </c>
      <c r="B167" t="s">
        <v>93</v>
      </c>
      <c r="C167" t="s">
        <v>12</v>
      </c>
      <c r="D167" t="s">
        <v>42</v>
      </c>
      <c r="E167"/>
      <c r="F167" t="s">
        <v>71</v>
      </c>
      <c r="G167"/>
      <c r="H167" t="s">
        <v>13</v>
      </c>
      <c r="I167" t="s">
        <v>13</v>
      </c>
      <c r="L167" t="s">
        <v>7</v>
      </c>
      <c r="M167" t="str">
        <f>VLOOKUP(D167,UFMT_FIELD_FORMAT!A:H,8,FALSE)</f>
        <v>037 LLA</v>
      </c>
      <c r="N167" t="str">
        <f>IF(ISBLANK(E167),"",VLOOKUP(E167,UFMT_CONDITION!A:J,10,FALSE))</f>
        <v/>
      </c>
      <c r="O167" t="str">
        <f>VLOOKUP(F167,UFMT_VALUE!A:E,5,FALSE)</f>
        <v>Tag, SVT_TRACK2</v>
      </c>
      <c r="P167" t="str">
        <f>IF(ISBLANK(G167),"",VLOOKUP(G167,UFMT_CONVERSION!A:C,3,FALSE))</f>
        <v/>
      </c>
      <c r="Q167" t="str">
        <f t="shared" si="8"/>
        <v>Field '037 LLA', Value 'Tag, SVT_TRACK2'</v>
      </c>
      <c r="S167" t="str">
        <f t="shared" si="9"/>
        <v>Insert into UFMT_BUILD_RULE (FORMAT_ID, FIELD_NO, PRIORITY, FIELD_ID, COND_ID, VALUE_ID, CONV_KEY, F_CHECK, F_WRITE) Values ('6', '35', '1', '12', '', '22', '', '0', '0');</v>
      </c>
      <c r="T167" t="str">
        <f t="shared" si="10"/>
        <v>Update UFMT_BUILD_RULE SET FIELD_ID='12',COND_ID='',VALUE_ID='22',CONV_KEY='',F_CHECK='0',F_WRITE='0' Where FORMAT_ID = '6' AND FIELD_NO = '35' AND PRIORITY = '1';</v>
      </c>
      <c r="U167" t="str">
        <f t="shared" si="11"/>
        <v>Delete from UFMT_BUILD_RULE Where FORMAT_ID = '6' AND FIELD_NO = '35' AND PRIORITY = '1';</v>
      </c>
    </row>
    <row r="168" spans="1:21" x14ac:dyDescent="0.35">
      <c r="A168" t="s">
        <v>26</v>
      </c>
      <c r="B168" t="s">
        <v>99</v>
      </c>
      <c r="C168" t="s">
        <v>12</v>
      </c>
      <c r="D168" t="s">
        <v>44</v>
      </c>
      <c r="E168"/>
      <c r="F168" t="s">
        <v>74</v>
      </c>
      <c r="G168"/>
      <c r="H168" t="s">
        <v>13</v>
      </c>
      <c r="I168" t="s">
        <v>12</v>
      </c>
      <c r="L168" t="s">
        <v>7</v>
      </c>
      <c r="M168" t="str">
        <f>VLOOKUP(D168,UFMT_FIELD_FORMAT!A:H,8,FALSE)</f>
        <v>012 Fix Padded R</v>
      </c>
      <c r="N168" t="str">
        <f>IF(ISBLANK(E168),"",VLOOKUP(E168,UFMT_CONDITION!A:J,10,FALSE))</f>
        <v/>
      </c>
      <c r="O168" t="str">
        <f>VLOOKUP(F168,UFMT_VALUE!A:E,5,FALSE)</f>
        <v>Tag, SVT_ISO_ACQ_RRN</v>
      </c>
      <c r="P168" t="str">
        <f>IF(ISBLANK(G168),"",VLOOKUP(G168,UFMT_CONVERSION!A:C,3,FALSE))</f>
        <v/>
      </c>
      <c r="Q168" t="str">
        <f t="shared" si="8"/>
        <v>Field '012 Fix Padded R', Value 'Tag, SVT_ISO_ACQ_RRN'</v>
      </c>
      <c r="S168" t="str">
        <f t="shared" si="9"/>
        <v>Insert into UFMT_BUILD_RULE (FORMAT_ID, FIELD_NO, PRIORITY, FIELD_ID, COND_ID, VALUE_ID, CONV_KEY, F_CHECK, F_WRITE) Values ('6', '37', '1', '13', '', '23', '', '0', '1');</v>
      </c>
      <c r="T168" t="str">
        <f t="shared" si="10"/>
        <v>Update UFMT_BUILD_RULE SET FIELD_ID='13',COND_ID='',VALUE_ID='23',CONV_KEY='',F_CHECK='0',F_WRITE='1' Where FORMAT_ID = '6' AND FIELD_NO = '37' AND PRIORITY = '1';</v>
      </c>
      <c r="U168" t="str">
        <f t="shared" si="11"/>
        <v>Delete from UFMT_BUILD_RULE Where FORMAT_ID = '6' AND FIELD_NO = '37' AND PRIORITY = '1';</v>
      </c>
    </row>
    <row r="169" spans="1:21" x14ac:dyDescent="0.35">
      <c r="A169" t="s">
        <v>26</v>
      </c>
      <c r="B169" t="s">
        <v>113</v>
      </c>
      <c r="C169" t="s">
        <v>12</v>
      </c>
      <c r="D169" t="s">
        <v>29</v>
      </c>
      <c r="E169"/>
      <c r="F169" t="s">
        <v>138</v>
      </c>
      <c r="G169"/>
      <c r="H169" t="s">
        <v>13</v>
      </c>
      <c r="I169" t="s">
        <v>12</v>
      </c>
      <c r="L169" t="s">
        <v>7</v>
      </c>
      <c r="M169" t="str">
        <f>VLOOKUP(D169,UFMT_FIELD_FORMAT!A:H,8,FALSE)</f>
        <v>006 Fix Padded L</v>
      </c>
      <c r="N169" t="str">
        <f>IF(ISBLANK(E169),"",VLOOKUP(E169,UFMT_CONDITION!A:J,10,FALSE))</f>
        <v/>
      </c>
      <c r="O169" t="str">
        <f>VLOOKUP(F169,UFMT_VALUE!A:E,5,FALSE)</f>
        <v>Tag, SVT_AUTH_ID_RESP, string</v>
      </c>
      <c r="P169" t="str">
        <f>IF(ISBLANK(G169),"",VLOOKUP(G169,UFMT_CONVERSION!A:C,3,FALSE))</f>
        <v/>
      </c>
      <c r="Q169" t="str">
        <f t="shared" si="8"/>
        <v>Field '006 Fix Padded L', Value 'Tag, SVT_AUTH_ID_RESP, string'</v>
      </c>
      <c r="S169" t="str">
        <f t="shared" si="9"/>
        <v>Insert into UFMT_BUILD_RULE (FORMAT_ID, FIELD_NO, PRIORITY, FIELD_ID, COND_ID, VALUE_ID, CONV_KEY, F_CHECK, F_WRITE) Values ('6', '38', '1', '7', '', '49', '', '0', '1');</v>
      </c>
      <c r="T169" t="str">
        <f t="shared" si="10"/>
        <v>Update UFMT_BUILD_RULE SET FIELD_ID='7',COND_ID='',VALUE_ID='49',CONV_KEY='',F_CHECK='0',F_WRITE='1' Where FORMAT_ID = '6' AND FIELD_NO = '38' AND PRIORITY = '1';</v>
      </c>
      <c r="U169" t="str">
        <f t="shared" si="11"/>
        <v>Delete from UFMT_BUILD_RULE Where FORMAT_ID = '6' AND FIELD_NO = '38' AND PRIORITY = '1';</v>
      </c>
    </row>
    <row r="170" spans="1:21" x14ac:dyDescent="0.35">
      <c r="A170" t="s">
        <v>26</v>
      </c>
      <c r="B170" t="s">
        <v>102</v>
      </c>
      <c r="C170" t="s">
        <v>12</v>
      </c>
      <c r="D170" t="s">
        <v>35</v>
      </c>
      <c r="E170"/>
      <c r="F170" t="s">
        <v>77</v>
      </c>
      <c r="G170"/>
      <c r="H170" t="s">
        <v>13</v>
      </c>
      <c r="I170" t="s">
        <v>12</v>
      </c>
      <c r="L170" t="s">
        <v>7</v>
      </c>
      <c r="M170" t="str">
        <f>VLOOKUP(D170,UFMT_FIELD_FORMAT!A:H,8,FALSE)</f>
        <v>003 Fix Padded L0</v>
      </c>
      <c r="N170" t="str">
        <f>IF(ISBLANK(E170),"",VLOOKUP(E170,UFMT_CONDITION!A:J,10,FALSE))</f>
        <v/>
      </c>
      <c r="O170" t="str">
        <f>VLOOKUP(F170,UFMT_VALUE!A:E,5,FALSE)</f>
        <v>Tag, SVT_ISO_ISS_RESP</v>
      </c>
      <c r="P170" t="str">
        <f>IF(ISBLANK(G170),"",VLOOKUP(G170,UFMT_CONVERSION!A:C,3,FALSE))</f>
        <v/>
      </c>
      <c r="Q170" t="str">
        <f t="shared" si="8"/>
        <v>Field '003 Fix Padded L0', Value 'Tag, SVT_ISO_ISS_RESP'</v>
      </c>
      <c r="S170" t="str">
        <f t="shared" si="9"/>
        <v>Insert into UFMT_BUILD_RULE (FORMAT_ID, FIELD_NO, PRIORITY, FIELD_ID, COND_ID, VALUE_ID, CONV_KEY, F_CHECK, F_WRITE) Values ('6', '39', '1', '9', '', '24', '', '0', '1');</v>
      </c>
      <c r="T170" t="str">
        <f t="shared" si="10"/>
        <v>Update UFMT_BUILD_RULE SET FIELD_ID='9',COND_ID='',VALUE_ID='24',CONV_KEY='',F_CHECK='0',F_WRITE='1' Where FORMAT_ID = '6' AND FIELD_NO = '39' AND PRIORITY = '1';</v>
      </c>
      <c r="U170" t="str">
        <f t="shared" si="11"/>
        <v>Delete from UFMT_BUILD_RULE Where FORMAT_ID = '6' AND FIELD_NO = '39' AND PRIORITY = '1';</v>
      </c>
    </row>
    <row r="171" spans="1:21" x14ac:dyDescent="0.35">
      <c r="A171" t="s">
        <v>26</v>
      </c>
      <c r="B171" t="s">
        <v>102</v>
      </c>
      <c r="C171" t="s">
        <v>15</v>
      </c>
      <c r="D171" t="s">
        <v>35</v>
      </c>
      <c r="E171"/>
      <c r="F171" t="s">
        <v>60</v>
      </c>
      <c r="G171" t="s">
        <v>26</v>
      </c>
      <c r="H171" t="s">
        <v>13</v>
      </c>
      <c r="I171" t="s">
        <v>12</v>
      </c>
      <c r="L171" t="s">
        <v>7</v>
      </c>
      <c r="M171" t="str">
        <f>VLOOKUP(D171,UFMT_FIELD_FORMAT!A:H,8,FALSE)</f>
        <v>003 Fix Padded L0</v>
      </c>
      <c r="N171" t="str">
        <f>IF(ISBLANK(E171),"",VLOOKUP(E171,UFMT_CONDITION!A:J,10,FALSE))</f>
        <v/>
      </c>
      <c r="O171" t="str">
        <f>VLOOKUP(F171,UFMT_VALUE!A:E,5,FALSE)</f>
        <v>Tag, SVT_SV_RESP</v>
      </c>
      <c r="P171" t="str">
        <f>IF(ISBLANK(G171),"",VLOOKUP(G171,UFMT_CONVERSION!A:C,3,FALSE))</f>
        <v>SOPP Response code conversion</v>
      </c>
      <c r="Q171" t="str">
        <f t="shared" si="8"/>
        <v>Field '003 Fix Padded L0', Value 'Tag, SVT_SV_RESP', Conv 'SOPP Response code conversion'</v>
      </c>
      <c r="S171" t="str">
        <f t="shared" si="9"/>
        <v>Insert into UFMT_BUILD_RULE (FORMAT_ID, FIELD_NO, PRIORITY, FIELD_ID, COND_ID, VALUE_ID, CONV_KEY, F_CHECK, F_WRITE) Values ('6', '39', '2', '9', '', '44', '6', '0', '1');</v>
      </c>
      <c r="T171" t="str">
        <f t="shared" si="10"/>
        <v>Update UFMT_BUILD_RULE SET FIELD_ID='9',COND_ID='',VALUE_ID='44',CONV_KEY='6',F_CHECK='0',F_WRITE='1' Where FORMAT_ID = '6' AND FIELD_NO = '39' AND PRIORITY = '2';</v>
      </c>
      <c r="U171" t="str">
        <f t="shared" si="11"/>
        <v>Delete from UFMT_BUILD_RULE Where FORMAT_ID = '6' AND FIELD_NO = '39' AND PRIORITY = '2';</v>
      </c>
    </row>
    <row r="172" spans="1:21" x14ac:dyDescent="0.35">
      <c r="A172" t="s">
        <v>26</v>
      </c>
      <c r="B172" t="s">
        <v>102</v>
      </c>
      <c r="C172" t="s">
        <v>17</v>
      </c>
      <c r="D172" t="s">
        <v>35</v>
      </c>
      <c r="E172"/>
      <c r="F172" t="s">
        <v>634</v>
      </c>
      <c r="G172" t="s">
        <v>824</v>
      </c>
      <c r="H172" t="s">
        <v>13</v>
      </c>
      <c r="I172" t="s">
        <v>12</v>
      </c>
      <c r="L172" t="s">
        <v>7</v>
      </c>
      <c r="M172" t="str">
        <f>VLOOKUP(D172,UFMT_FIELD_FORMAT!A:H,8,FALSE)</f>
        <v>003 Fix Padded L0</v>
      </c>
      <c r="N172" t="str">
        <f>IF(ISBLANK(E172),"",VLOOKUP(E172,UFMT_CONDITION!A:J,10,FALSE))</f>
        <v/>
      </c>
      <c r="O172" t="str">
        <f>VLOOKUP(F172,UFMT_VALUE!A:E,5,FALSE)</f>
        <v>Local, T24 Orig Trans Data</v>
      </c>
      <c r="P172" t="str">
        <f>IF(ISBLANK(G172),"",VLOOKUP(G172,UFMT_CONVERSION!A:C,3,FALSE))</f>
        <v>T24 NSS Set F56</v>
      </c>
      <c r="Q172" t="str">
        <f t="shared" si="8"/>
        <v>Field '003 Fix Padded L0', Value 'Local, T24 Orig Trans Data', Conv 'T24 NSS Set F56'</v>
      </c>
      <c r="S172" t="str">
        <f t="shared" si="9"/>
        <v>Insert into UFMT_BUILD_RULE (FORMAT_ID, FIELD_NO, PRIORITY, FIELD_ID, COND_ID, VALUE_ID, CONV_KEY, F_CHECK, F_WRITE) Values ('6', '39', '3', '9', '', '292', '133', '0', '1');</v>
      </c>
      <c r="T172" t="str">
        <f t="shared" si="10"/>
        <v>Update UFMT_BUILD_RULE SET FIELD_ID='9',COND_ID='',VALUE_ID='292',CONV_KEY='133',F_CHECK='0',F_WRITE='1' Where FORMAT_ID = '6' AND FIELD_NO = '39' AND PRIORITY = '3';</v>
      </c>
      <c r="U172" t="str">
        <f t="shared" si="11"/>
        <v>Delete from UFMT_BUILD_RULE Where FORMAT_ID = '6' AND FIELD_NO = '39' AND PRIORITY = '3';</v>
      </c>
    </row>
    <row r="173" spans="1:21" x14ac:dyDescent="0.35">
      <c r="A173" t="s">
        <v>26</v>
      </c>
      <c r="B173" t="s">
        <v>119</v>
      </c>
      <c r="C173" t="s">
        <v>12</v>
      </c>
      <c r="D173" t="s">
        <v>50</v>
      </c>
      <c r="E173"/>
      <c r="F173" t="s">
        <v>72</v>
      </c>
      <c r="G173"/>
      <c r="H173" t="s">
        <v>13</v>
      </c>
      <c r="I173" t="s">
        <v>13</v>
      </c>
      <c r="L173" t="s">
        <v>7</v>
      </c>
      <c r="M173" t="str">
        <f>VLOOKUP(D173,UFMT_FIELD_FORMAT!A:H,8,FALSE)</f>
        <v>008 Fix Padded R</v>
      </c>
      <c r="N173" t="str">
        <f>IF(ISBLANK(E173),"",VLOOKUP(E173,UFMT_CONDITION!A:J,10,FALSE))</f>
        <v/>
      </c>
      <c r="O173" t="str">
        <f>VLOOKUP(F173,UFMT_VALUE!A:E,5,FALSE)</f>
        <v>Tag, SVT_TERMINAL</v>
      </c>
      <c r="P173" t="str">
        <f>IF(ISBLANK(G173),"",VLOOKUP(G173,UFMT_CONVERSION!A:C,3,FALSE))</f>
        <v/>
      </c>
      <c r="Q173" t="str">
        <f t="shared" si="8"/>
        <v>Field '008 Fix Padded R', Value 'Tag, SVT_TERMINAL'</v>
      </c>
      <c r="S173" t="str">
        <f t="shared" si="9"/>
        <v>Insert into UFMT_BUILD_RULE (FORMAT_ID, FIELD_NO, PRIORITY, FIELD_ID, COND_ID, VALUE_ID, CONV_KEY, F_CHECK, F_WRITE) Values ('6', '41', '1', '15', '', '25', '', '0', '0');</v>
      </c>
      <c r="T173" t="str">
        <f t="shared" si="10"/>
        <v>Update UFMT_BUILD_RULE SET FIELD_ID='15',COND_ID='',VALUE_ID='25',CONV_KEY='',F_CHECK='0',F_WRITE='0' Where FORMAT_ID = '6' AND FIELD_NO = '41' AND PRIORITY = '1';</v>
      </c>
      <c r="U173" t="str">
        <f t="shared" si="11"/>
        <v>Delete from UFMT_BUILD_RULE Where FORMAT_ID = '6' AND FIELD_NO = '41' AND PRIORITY = '1';</v>
      </c>
    </row>
    <row r="174" spans="1:21" x14ac:dyDescent="0.35">
      <c r="A174" t="s">
        <v>26</v>
      </c>
      <c r="B174" t="s">
        <v>122</v>
      </c>
      <c r="C174" t="s">
        <v>12</v>
      </c>
      <c r="D174" t="s">
        <v>53</v>
      </c>
      <c r="E174"/>
      <c r="F174" t="s">
        <v>82</v>
      </c>
      <c r="G174"/>
      <c r="H174" t="s">
        <v>13</v>
      </c>
      <c r="I174" t="s">
        <v>13</v>
      </c>
      <c r="L174" t="s">
        <v>7</v>
      </c>
      <c r="M174" t="str">
        <f>VLOOKUP(D174,UFMT_FIELD_FORMAT!A:H,8,FALSE)</f>
        <v>008 Fix Padded R</v>
      </c>
      <c r="N174" t="str">
        <f>IF(ISBLANK(E174),"",VLOOKUP(E174,UFMT_CONDITION!A:J,10,FALSE))</f>
        <v/>
      </c>
      <c r="O174" t="str">
        <f>VLOOKUP(F174,UFMT_VALUE!A:E,5,FALSE)</f>
        <v>Tag, SVT_CC_ACCEPTOR</v>
      </c>
      <c r="P174" t="str">
        <f>IF(ISBLANK(G174),"",VLOOKUP(G174,UFMT_CONVERSION!A:C,3,FALSE))</f>
        <v/>
      </c>
      <c r="Q174" t="str">
        <f t="shared" si="8"/>
        <v>Field '008 Fix Padded R', Value 'Tag, SVT_CC_ACCEPTOR'</v>
      </c>
      <c r="S174" t="str">
        <f t="shared" si="9"/>
        <v>Insert into UFMT_BUILD_RULE (FORMAT_ID, FIELD_NO, PRIORITY, FIELD_ID, COND_ID, VALUE_ID, CONV_KEY, F_CHECK, F_WRITE) Values ('6', '42', '1', '16', '', '26', '', '0', '0');</v>
      </c>
      <c r="T174" t="str">
        <f t="shared" si="10"/>
        <v>Update UFMT_BUILD_RULE SET FIELD_ID='16',COND_ID='',VALUE_ID='26',CONV_KEY='',F_CHECK='0',F_WRITE='0' Where FORMAT_ID = '6' AND FIELD_NO = '42' AND PRIORITY = '1';</v>
      </c>
      <c r="U174" t="str">
        <f t="shared" si="11"/>
        <v>Delete from UFMT_BUILD_RULE Where FORMAT_ID = '6' AND FIELD_NO = '42' AND PRIORITY = '1';</v>
      </c>
    </row>
    <row r="175" spans="1:21" x14ac:dyDescent="0.35">
      <c r="A175" t="s">
        <v>26</v>
      </c>
      <c r="B175" t="s">
        <v>125</v>
      </c>
      <c r="C175" t="s">
        <v>12</v>
      </c>
      <c r="D175" t="s">
        <v>56</v>
      </c>
      <c r="E175"/>
      <c r="F175" t="s">
        <v>92</v>
      </c>
      <c r="G175"/>
      <c r="H175" t="s">
        <v>13</v>
      </c>
      <c r="I175" t="s">
        <v>13</v>
      </c>
      <c r="L175" t="s">
        <v>7</v>
      </c>
      <c r="M175" t="str">
        <f>VLOOKUP(D175,UFMT_FIELD_FORMAT!A:H,8,FALSE)</f>
        <v>099 Var LLA</v>
      </c>
      <c r="N175" t="str">
        <f>IF(ISBLANK(E175),"",VLOOKUP(E175,UFMT_CONDITION!A:J,10,FALSE))</f>
        <v/>
      </c>
      <c r="O175" t="str">
        <f>VLOOKUP(F175,UFMT_VALUE!A:E,5,FALSE)</f>
        <v>Tag, SVT_ADDR_NAME</v>
      </c>
      <c r="P175" t="str">
        <f>IF(ISBLANK(G175),"",VLOOKUP(G175,UFMT_CONVERSION!A:C,3,FALSE))</f>
        <v/>
      </c>
      <c r="Q175" t="str">
        <f t="shared" si="8"/>
        <v>Field '099 Var LLA', Value 'Tag, SVT_ADDR_NAME'</v>
      </c>
      <c r="S175" t="str">
        <f t="shared" si="9"/>
        <v>Insert into UFMT_BUILD_RULE (FORMAT_ID, FIELD_NO, PRIORITY, FIELD_ID, COND_ID, VALUE_ID, CONV_KEY, F_CHECK, F_WRITE) Values ('6', '43', '1', '17', '', '30', '', '0', '0');</v>
      </c>
      <c r="T175" t="str">
        <f t="shared" si="10"/>
        <v>Update UFMT_BUILD_RULE SET FIELD_ID='17',COND_ID='',VALUE_ID='30',CONV_KEY='',F_CHECK='0',F_WRITE='0' Where FORMAT_ID = '6' AND FIELD_NO = '43' AND PRIORITY = '1';</v>
      </c>
      <c r="U175" t="str">
        <f t="shared" si="11"/>
        <v>Delete from UFMT_BUILD_RULE Where FORMAT_ID = '6' AND FIELD_NO = '43' AND PRIORITY = '1';</v>
      </c>
    </row>
    <row r="176" spans="1:21" s="3" customFormat="1" x14ac:dyDescent="0.35">
      <c r="A176" s="3" t="s">
        <v>26</v>
      </c>
      <c r="B176" s="3" t="s">
        <v>136</v>
      </c>
      <c r="C176" s="3" t="s">
        <v>12</v>
      </c>
      <c r="D176" s="3" t="s">
        <v>65</v>
      </c>
      <c r="E176" s="2" t="s">
        <v>161</v>
      </c>
      <c r="F176" s="2" t="s">
        <v>856</v>
      </c>
      <c r="H176" s="3" t="s">
        <v>13</v>
      </c>
      <c r="I176" s="3" t="s">
        <v>12</v>
      </c>
      <c r="L176" s="3" t="s">
        <v>7</v>
      </c>
      <c r="M176" s="3" t="str">
        <f>VLOOKUP(D176,UFMT_FIELD_FORMAT!A:H,8,FALSE)</f>
        <v>999 Var LLLA</v>
      </c>
      <c r="N176" s="3" t="str">
        <f>IF(ISBLANK(E176),"",VLOOKUP(E176,UFMT_CONDITION!A:J,10,FALSE))</f>
        <v>Trans_type is 430</v>
      </c>
      <c r="O176" s="3" t="str">
        <f>VLOOKUP(F176,UFMT_VALUE!A:E,5,FALSE)</f>
        <v>Composite, Acc2 open | acc2 curr</v>
      </c>
      <c r="P176" s="3" t="str">
        <f>IF(ISBLANK(G176),"",VLOOKUP(G176,UFMT_CONVERSION!A:C,3,FALSE))</f>
        <v/>
      </c>
      <c r="Q176" s="3" t="str">
        <f t="shared" ref="Q176:Q177" si="12">"Field '"&amp;M176&amp;IF(N176="","","',Cond '"&amp;N176)&amp;"', Value '"&amp;O176&amp;IF(P176="","","', Conv '"&amp;P176)&amp;"'"</f>
        <v>Field '999 Var LLLA',Cond 'Trans_type is 430', Value 'Composite, Acc2 open | acc2 curr'</v>
      </c>
      <c r="S176" s="3" t="str">
        <f t="shared" ref="S176:S177" si="13">"Insert into UFMT_BUILD_RULE (FORMAT_ID, FIELD_NO, PRIORITY, FIELD_ID, COND_ID, VALUE_ID, CONV_KEY, F_CHECK, F_WRITE) Values ('"&amp;A176&amp;"', '"&amp;B176&amp;"', '"&amp;C176&amp;"', '"&amp;D176&amp;"', '"&amp;E176&amp;"', '"&amp;F176&amp;"', '"&amp;G176&amp;"', '"&amp;H176&amp;"', '"&amp;I176&amp;"');"</f>
        <v>Insert into UFMT_BUILD_RULE (FORMAT_ID, FIELD_NO, PRIORITY, FIELD_ID, COND_ID, VALUE_ID, CONV_KEY, F_CHECK, F_WRITE) Values ('6', '48', '1', '20', '60', '308', '', '0', '1');</v>
      </c>
      <c r="T176" s="3" t="str">
        <f t="shared" ref="T176:T177" si="14">"Update UFMT_BUILD_RULE SET FIELD_ID='"&amp;D176&amp;"',COND_ID='"&amp;E176&amp;"',VALUE_ID='"&amp;F176&amp;"',CONV_KEY='"&amp;G176&amp;"',F_CHECK='"&amp;H176&amp;"',F_WRITE='"&amp;I176&amp;"' Where FORMAT_ID = '"&amp;A176&amp;"' AND FIELD_NO = '"&amp;B176&amp;"' AND PRIORITY = '"&amp;C176&amp;"';"</f>
        <v>Update UFMT_BUILD_RULE SET FIELD_ID='20',COND_ID='60',VALUE_ID='308',CONV_KEY='',F_CHECK='0',F_WRITE='1' Where FORMAT_ID = '6' AND FIELD_NO = '48' AND PRIORITY = '1';</v>
      </c>
      <c r="U176" s="3" t="str">
        <f t="shared" ref="U176:U177" si="15">"Delete from UFMT_BUILD_RULE Where FORMAT_ID = '"&amp;A176&amp;"' AND FIELD_NO = '"&amp;B176&amp;"' AND PRIORITY = '"&amp;C176&amp;"';"</f>
        <v>Delete from UFMT_BUILD_RULE Where FORMAT_ID = '6' AND FIELD_NO = '48' AND PRIORITY = '1';</v>
      </c>
    </row>
    <row r="177" spans="1:21" s="3" customFormat="1" x14ac:dyDescent="0.35">
      <c r="A177" s="3" t="s">
        <v>26</v>
      </c>
      <c r="B177" s="3" t="s">
        <v>136</v>
      </c>
      <c r="C177" s="2" t="s">
        <v>15</v>
      </c>
      <c r="D177" s="3" t="s">
        <v>65</v>
      </c>
      <c r="E177" s="3" t="s">
        <v>71</v>
      </c>
      <c r="F177" s="3" t="s">
        <v>333</v>
      </c>
      <c r="H177" s="3" t="s">
        <v>13</v>
      </c>
      <c r="I177" s="3" t="s">
        <v>12</v>
      </c>
      <c r="L177" s="3" t="s">
        <v>7</v>
      </c>
      <c r="M177" s="3" t="str">
        <f>VLOOKUP(D177,UFMT_FIELD_FORMAT!A:H,8,FALSE)</f>
        <v>999 Var LLLA</v>
      </c>
      <c r="N177" s="3" t="str">
        <f>IF(ISBLANK(E177),"",VLOOKUP(E177,UFMT_CONDITION!A:J,10,FALSE))</f>
        <v>Trans_type is 651</v>
      </c>
      <c r="O177" s="3" t="str">
        <f>VLOOKUP(F177,UFMT_VALUE!A:E,5,FALSE)</f>
        <v>Composite, Acc1 open | acc1 curr</v>
      </c>
      <c r="P177" s="3" t="str">
        <f>IF(ISBLANK(G177),"",VLOOKUP(G177,UFMT_CONVERSION!A:C,3,FALSE))</f>
        <v/>
      </c>
      <c r="Q177" s="3" t="str">
        <f t="shared" si="12"/>
        <v>Field '999 Var LLLA',Cond 'Trans_type is 651', Value 'Composite, Acc1 open | acc1 curr'</v>
      </c>
      <c r="S177" s="3" t="str">
        <f t="shared" si="13"/>
        <v>Insert into UFMT_BUILD_RULE (FORMAT_ID, FIELD_NO, PRIORITY, FIELD_ID, COND_ID, VALUE_ID, CONV_KEY, F_CHECK, F_WRITE) Values ('6', '48', '2', '20', '22', '178', '', '0', '1');</v>
      </c>
      <c r="T177" s="3" t="str">
        <f t="shared" si="14"/>
        <v>Update UFMT_BUILD_RULE SET FIELD_ID='20',COND_ID='22',VALUE_ID='178',CONV_KEY='',F_CHECK='0',F_WRITE='1' Where FORMAT_ID = '6' AND FIELD_NO = '48' AND PRIORITY = '2';</v>
      </c>
      <c r="U177" s="3" t="str">
        <f t="shared" si="15"/>
        <v>Delete from UFMT_BUILD_RULE Where FORMAT_ID = '6' AND FIELD_NO = '48' AND PRIORITY = '2';</v>
      </c>
    </row>
    <row r="178" spans="1:21" x14ac:dyDescent="0.35">
      <c r="A178" t="s">
        <v>26</v>
      </c>
      <c r="B178" t="s">
        <v>136</v>
      </c>
      <c r="C178" s="2" t="s">
        <v>17</v>
      </c>
      <c r="D178" t="s">
        <v>65</v>
      </c>
      <c r="E178" s="2" t="s">
        <v>231</v>
      </c>
      <c r="F178" t="s">
        <v>127</v>
      </c>
      <c r="G178" t="s">
        <v>32</v>
      </c>
      <c r="H178" t="s">
        <v>13</v>
      </c>
      <c r="I178" t="s">
        <v>12</v>
      </c>
      <c r="L178" t="s">
        <v>7</v>
      </c>
      <c r="M178" t="str">
        <f>VLOOKUP(D178,UFMT_FIELD_FORMAT!A:H,8,FALSE)</f>
        <v>999 Var LLLA</v>
      </c>
      <c r="N178" t="str">
        <f>IF(ISBLANK(E178),"",VLOOKUP(E178,UFMT_CONDITION!A:J,10,FALSE))</f>
        <v>Trans_type is NOT 430</v>
      </c>
      <c r="O178" t="str">
        <f>VLOOKUP(F178,UFMT_VALUE!A:E,5,FALSE)</f>
        <v>Tag, SVT_LDG_ACCT1_BAL</v>
      </c>
      <c r="P178" t="str">
        <f>IF(ISBLANK(G178),"",VLOOKUP(G178,UFMT_CONVERSION!A:C,3,FALSE))</f>
        <v>Get first 17 from DE48 as Ledg Bal</v>
      </c>
      <c r="Q178" t="str">
        <f t="shared" si="8"/>
        <v>Field '999 Var LLLA',Cond 'Trans_type is NOT 430', Value 'Tag, SVT_LDG_ACCT1_BAL', Conv 'Get first 17 from DE48 as Ledg Bal'</v>
      </c>
      <c r="S178" t="str">
        <f t="shared" si="9"/>
        <v>Insert into UFMT_BUILD_RULE (FORMAT_ID, FIELD_NO, PRIORITY, FIELD_ID, COND_ID, VALUE_ID, CONV_KEY, F_CHECK, F_WRITE) Values ('6', '48', '3', '20', '89', '57', '8', '0', '1');</v>
      </c>
      <c r="T178" t="str">
        <f t="shared" si="10"/>
        <v>Update UFMT_BUILD_RULE SET FIELD_ID='20',COND_ID='89',VALUE_ID='57',CONV_KEY='8',F_CHECK='0',F_WRITE='1' Where FORMAT_ID = '6' AND FIELD_NO = '48' AND PRIORITY = '3';</v>
      </c>
      <c r="U178" t="str">
        <f t="shared" si="11"/>
        <v>Delete from UFMT_BUILD_RULE Where FORMAT_ID = '6' AND FIELD_NO = '48' AND PRIORITY = '3';</v>
      </c>
    </row>
    <row r="179" spans="1:21" x14ac:dyDescent="0.35">
      <c r="A179" t="s">
        <v>26</v>
      </c>
      <c r="B179" t="s">
        <v>136</v>
      </c>
      <c r="C179" s="2" t="s">
        <v>20</v>
      </c>
      <c r="D179" t="s">
        <v>65</v>
      </c>
      <c r="E179" s="2" t="s">
        <v>231</v>
      </c>
      <c r="F179" t="s">
        <v>155</v>
      </c>
      <c r="G179" t="s">
        <v>35</v>
      </c>
      <c r="H179" t="s">
        <v>13</v>
      </c>
      <c r="I179" t="s">
        <v>12</v>
      </c>
      <c r="L179" t="s">
        <v>7</v>
      </c>
      <c r="M179" t="str">
        <f>VLOOKUP(D179,UFMT_FIELD_FORMAT!A:H,8,FALSE)</f>
        <v>999 Var LLLA</v>
      </c>
      <c r="N179" t="str">
        <f>IF(ISBLANK(E179),"",VLOOKUP(E179,UFMT_CONDITION!A:J,10,FALSE))</f>
        <v>Trans_type is NOT 430</v>
      </c>
      <c r="O179" t="str">
        <f>VLOOKUP(F179,UFMT_VALUE!A:E,5,FALSE)</f>
        <v>Tag, SVT_ACCT1_ABAL</v>
      </c>
      <c r="P179" t="str">
        <f>IF(ISBLANK(G179),"",VLOOKUP(G179,UFMT_CONVERSION!A:C,3,FALSE))</f>
        <v>Get second 17 from DE48 as NET Bal</v>
      </c>
      <c r="Q179" t="str">
        <f t="shared" si="8"/>
        <v>Field '999 Var LLLA',Cond 'Trans_type is NOT 430', Value 'Tag, SVT_ACCT1_ABAL', Conv 'Get second 17 from DE48 as NET Bal'</v>
      </c>
      <c r="S179" t="str">
        <f t="shared" si="9"/>
        <v>Insert into UFMT_BUILD_RULE (FORMAT_ID, FIELD_NO, PRIORITY, FIELD_ID, COND_ID, VALUE_ID, CONV_KEY, F_CHECK, F_WRITE) Values ('6', '48', '4', '20', '89', '58', '9', '0', '1');</v>
      </c>
      <c r="T179" t="str">
        <f t="shared" si="10"/>
        <v>Update UFMT_BUILD_RULE SET FIELD_ID='20',COND_ID='89',VALUE_ID='58',CONV_KEY='9',F_CHECK='0',F_WRITE='1' Where FORMAT_ID = '6' AND FIELD_NO = '48' AND PRIORITY = '4';</v>
      </c>
      <c r="U179" t="str">
        <f t="shared" si="11"/>
        <v>Delete from UFMT_BUILD_RULE Where FORMAT_ID = '6' AND FIELD_NO = '48' AND PRIORITY = '4';</v>
      </c>
    </row>
    <row r="180" spans="1:21" x14ac:dyDescent="0.35">
      <c r="A180" t="s">
        <v>26</v>
      </c>
      <c r="B180" t="s">
        <v>136</v>
      </c>
      <c r="C180" s="2" t="s">
        <v>23</v>
      </c>
      <c r="D180" t="s">
        <v>65</v>
      </c>
      <c r="E180" s="2" t="s">
        <v>231</v>
      </c>
      <c r="F180" t="s">
        <v>194</v>
      </c>
      <c r="G180" t="s">
        <v>77</v>
      </c>
      <c r="H180" t="s">
        <v>13</v>
      </c>
      <c r="I180" t="s">
        <v>12</v>
      </c>
      <c r="L180" t="s">
        <v>7</v>
      </c>
      <c r="M180" t="str">
        <f>VLOOKUP(D180,UFMT_FIELD_FORMAT!A:H,8,FALSE)</f>
        <v>999 Var LLLA</v>
      </c>
      <c r="N180" t="str">
        <f>IF(ISBLANK(E180),"",VLOOKUP(E180,UFMT_CONDITION!A:J,10,FALSE))</f>
        <v>Trans_type is NOT 430</v>
      </c>
      <c r="O180" t="str">
        <f>VLOOKUP(F180,UFMT_VALUE!A:E,5,FALSE)</f>
        <v>Tag, SVT_ACCT1_AB_CUR, int</v>
      </c>
      <c r="P180" t="str">
        <f>IF(ISBLANK(G180),"",VLOOKUP(G180,UFMT_CONVERSION!A:C,3,FALSE))</f>
        <v>Get balance currency from DE48</v>
      </c>
      <c r="Q180" t="str">
        <f t="shared" si="8"/>
        <v>Field '999 Var LLLA',Cond 'Trans_type is NOT 430', Value 'Tag, SVT_ACCT1_AB_CUR, int', Conv 'Get balance currency from DE48'</v>
      </c>
      <c r="S180" t="str">
        <f t="shared" si="9"/>
        <v>Insert into UFMT_BUILD_RULE (FORMAT_ID, FIELD_NO, PRIORITY, FIELD_ID, COND_ID, VALUE_ID, CONV_KEY, F_CHECK, F_WRITE) Values ('6', '48', '5', '20', '89', '73', '24', '0', '1');</v>
      </c>
      <c r="T180" t="str">
        <f t="shared" si="10"/>
        <v>Update UFMT_BUILD_RULE SET FIELD_ID='20',COND_ID='89',VALUE_ID='73',CONV_KEY='24',F_CHECK='0',F_WRITE='1' Where FORMAT_ID = '6' AND FIELD_NO = '48' AND PRIORITY = '5';</v>
      </c>
      <c r="U180" t="str">
        <f t="shared" si="11"/>
        <v>Delete from UFMT_BUILD_RULE Where FORMAT_ID = '6' AND FIELD_NO = '48' AND PRIORITY = '5';</v>
      </c>
    </row>
    <row r="181" spans="1:21" x14ac:dyDescent="0.35">
      <c r="A181" t="s">
        <v>26</v>
      </c>
      <c r="B181" t="s">
        <v>138</v>
      </c>
      <c r="C181" t="s">
        <v>12</v>
      </c>
      <c r="D181" t="s">
        <v>47</v>
      </c>
      <c r="E181"/>
      <c r="F181" t="s">
        <v>104</v>
      </c>
      <c r="G181"/>
      <c r="H181" t="s">
        <v>13</v>
      </c>
      <c r="I181" t="s">
        <v>13</v>
      </c>
      <c r="L181" t="s">
        <v>7</v>
      </c>
      <c r="M181" t="str">
        <f>VLOOKUP(D181,UFMT_FIELD_FORMAT!A:H,8,FALSE)</f>
        <v>003 Fix Padded L</v>
      </c>
      <c r="N181" t="str">
        <f>IF(ISBLANK(E181),"",VLOOKUP(E181,UFMT_CONDITION!A:J,10,FALSE))</f>
        <v/>
      </c>
      <c r="O181" t="str">
        <f>VLOOKUP(F181,UFMT_VALUE!A:E,5,FALSE)</f>
        <v>Tag, SVT_TXN_CURRENCY</v>
      </c>
      <c r="P181" t="str">
        <f>IF(ISBLANK(G181),"",VLOOKUP(G181,UFMT_CONVERSION!A:C,3,FALSE))</f>
        <v/>
      </c>
      <c r="Q181" t="str">
        <f t="shared" si="8"/>
        <v>Field '003 Fix Padded L', Value 'Tag, SVT_TXN_CURRENCY'</v>
      </c>
      <c r="S181" t="str">
        <f t="shared" si="9"/>
        <v>Insert into UFMT_BUILD_RULE (FORMAT_ID, FIELD_NO, PRIORITY, FIELD_ID, COND_ID, VALUE_ID, CONV_KEY, F_CHECK, F_WRITE) Values ('6', '49', '1', '14', '', '34', '', '0', '0');</v>
      </c>
      <c r="T181" t="str">
        <f t="shared" si="10"/>
        <v>Update UFMT_BUILD_RULE SET FIELD_ID='14',COND_ID='',VALUE_ID='34',CONV_KEY='',F_CHECK='0',F_WRITE='0' Where FORMAT_ID = '6' AND FIELD_NO = '49' AND PRIORITY = '1';</v>
      </c>
      <c r="U181" t="str">
        <f t="shared" si="11"/>
        <v>Delete from UFMT_BUILD_RULE Where FORMAT_ID = '6' AND FIELD_NO = '49' AND PRIORITY = '1';</v>
      </c>
    </row>
    <row r="182" spans="1:21" x14ac:dyDescent="0.35">
      <c r="A182" t="s">
        <v>26</v>
      </c>
      <c r="B182" t="s">
        <v>142</v>
      </c>
      <c r="C182" t="s">
        <v>12</v>
      </c>
      <c r="D182" t="s">
        <v>47</v>
      </c>
      <c r="E182"/>
      <c r="F182" t="s">
        <v>93</v>
      </c>
      <c r="G182"/>
      <c r="H182" t="s">
        <v>13</v>
      </c>
      <c r="I182" t="s">
        <v>13</v>
      </c>
      <c r="L182" t="s">
        <v>7</v>
      </c>
      <c r="M182" t="str">
        <f>VLOOKUP(D182,UFMT_FIELD_FORMAT!A:H,8,FALSE)</f>
        <v>003 Fix Padded L</v>
      </c>
      <c r="N182" t="str">
        <f>IF(ISBLANK(E182),"",VLOOKUP(E182,UFMT_CONDITION!A:J,10,FALSE))</f>
        <v/>
      </c>
      <c r="O182" t="str">
        <f>VLOOKUP(F182,UFMT_VALUE!A:E,5,FALSE)</f>
        <v>Tag, SVT_ACCT1_CURR</v>
      </c>
      <c r="P182" t="str">
        <f>IF(ISBLANK(G182),"",VLOOKUP(G182,UFMT_CONVERSION!A:C,3,FALSE))</f>
        <v/>
      </c>
      <c r="Q182" t="str">
        <f t="shared" si="8"/>
        <v>Field '003 Fix Padded L', Value 'Tag, SVT_ACCT1_CURR'</v>
      </c>
      <c r="S182" t="str">
        <f t="shared" si="9"/>
        <v>Insert into UFMT_BUILD_RULE (FORMAT_ID, FIELD_NO, PRIORITY, FIELD_ID, COND_ID, VALUE_ID, CONV_KEY, F_CHECK, F_WRITE) Values ('6', '51', '1', '14', '', '35', '', '0', '0');</v>
      </c>
      <c r="T182" t="str">
        <f t="shared" si="10"/>
        <v>Update UFMT_BUILD_RULE SET FIELD_ID='14',COND_ID='',VALUE_ID='35',CONV_KEY='',F_CHECK='0',F_WRITE='0' Where FORMAT_ID = '6' AND FIELD_NO = '51' AND PRIORITY = '1';</v>
      </c>
      <c r="U182" t="str">
        <f t="shared" si="11"/>
        <v>Delete from UFMT_BUILD_RULE Where FORMAT_ID = '6' AND FIELD_NO = '51' AND PRIORITY = '1';</v>
      </c>
    </row>
    <row r="183" spans="1:21" x14ac:dyDescent="0.35">
      <c r="A183" t="s">
        <v>26</v>
      </c>
      <c r="B183" t="s">
        <v>270</v>
      </c>
      <c r="C183" t="s">
        <v>12</v>
      </c>
      <c r="D183" t="s">
        <v>71</v>
      </c>
      <c r="E183"/>
      <c r="F183" t="s">
        <v>96</v>
      </c>
      <c r="G183"/>
      <c r="H183" t="s">
        <v>13</v>
      </c>
      <c r="I183" t="s">
        <v>13</v>
      </c>
      <c r="L183" t="s">
        <v>7</v>
      </c>
      <c r="M183" t="str">
        <f>VLOOKUP(D183,UFMT_FIELD_FORMAT!A:H,8,FALSE)</f>
        <v>028 Var LLA</v>
      </c>
      <c r="N183" t="str">
        <f>IF(ISBLANK(E183),"",VLOOKUP(E183,UFMT_CONDITION!A:J,10,FALSE))</f>
        <v/>
      </c>
      <c r="O183" t="str">
        <f>VLOOKUP(F183,UFMT_VALUE!A:E,5,FALSE)</f>
        <v>Tag, SVT_ACCT1_NO</v>
      </c>
      <c r="P183" t="str">
        <f>IF(ISBLANK(G183),"",VLOOKUP(G183,UFMT_CONVERSION!A:C,3,FALSE))</f>
        <v/>
      </c>
      <c r="Q183" t="str">
        <f t="shared" si="8"/>
        <v>Field '028 Var LLA', Value 'Tag, SVT_ACCT1_NO'</v>
      </c>
      <c r="S183" t="str">
        <f t="shared" si="9"/>
        <v>Insert into UFMT_BUILD_RULE (FORMAT_ID, FIELD_NO, PRIORITY, FIELD_ID, COND_ID, VALUE_ID, CONV_KEY, F_CHECK, F_WRITE) Values ('6', '102', '1', '22', '', '36', '', '0', '0');</v>
      </c>
      <c r="T183" t="str">
        <f t="shared" si="10"/>
        <v>Update UFMT_BUILD_RULE SET FIELD_ID='22',COND_ID='',VALUE_ID='36',CONV_KEY='',F_CHECK='0',F_WRITE='0' Where FORMAT_ID = '6' AND FIELD_NO = '102' AND PRIORITY = '1';</v>
      </c>
      <c r="U183" t="str">
        <f t="shared" si="11"/>
        <v>Delete from UFMT_BUILD_RULE Where FORMAT_ID = '6' AND FIELD_NO = '102' AND PRIORITY = '1';</v>
      </c>
    </row>
    <row r="184" spans="1:21" x14ac:dyDescent="0.35">
      <c r="A184" t="s">
        <v>26</v>
      </c>
      <c r="B184" t="s">
        <v>778</v>
      </c>
      <c r="C184" t="s">
        <v>12</v>
      </c>
      <c r="D184" t="s">
        <v>71</v>
      </c>
      <c r="E184"/>
      <c r="F184" t="s">
        <v>99</v>
      </c>
      <c r="G184"/>
      <c r="H184" t="s">
        <v>13</v>
      </c>
      <c r="I184" t="s">
        <v>13</v>
      </c>
      <c r="L184" t="s">
        <v>7</v>
      </c>
      <c r="M184" t="str">
        <f>VLOOKUP(D184,UFMT_FIELD_FORMAT!A:H,8,FALSE)</f>
        <v>028 Var LLA</v>
      </c>
      <c r="N184" t="str">
        <f>IF(ISBLANK(E184),"",VLOOKUP(E184,UFMT_CONDITION!A:J,10,FALSE))</f>
        <v/>
      </c>
      <c r="O184" t="str">
        <f>VLOOKUP(F184,UFMT_VALUE!A:E,5,FALSE)</f>
        <v>Tag, SVT_ACCT2_NO</v>
      </c>
      <c r="P184" t="str">
        <f>IF(ISBLANK(G184),"",VLOOKUP(G184,UFMT_CONVERSION!A:C,3,FALSE))</f>
        <v/>
      </c>
      <c r="Q184" t="str">
        <f t="shared" si="8"/>
        <v>Field '028 Var LLA', Value 'Tag, SVT_ACCT2_NO'</v>
      </c>
      <c r="S184" t="str">
        <f t="shared" si="9"/>
        <v>Insert into UFMT_BUILD_RULE (FORMAT_ID, FIELD_NO, PRIORITY, FIELD_ID, COND_ID, VALUE_ID, CONV_KEY, F_CHECK, F_WRITE) Values ('6', '103', '1', '22', '', '37', '', '0', '0');</v>
      </c>
      <c r="T184" t="str">
        <f t="shared" si="10"/>
        <v>Update UFMT_BUILD_RULE SET FIELD_ID='22',COND_ID='',VALUE_ID='37',CONV_KEY='',F_CHECK='0',F_WRITE='0' Where FORMAT_ID = '6' AND FIELD_NO = '103' AND PRIORITY = '1';</v>
      </c>
      <c r="U184" t="str">
        <f t="shared" si="11"/>
        <v>Delete from UFMT_BUILD_RULE Where FORMAT_ID = '6' AND FIELD_NO = '103' AND PRIORITY = '1';</v>
      </c>
    </row>
    <row r="185" spans="1:21" x14ac:dyDescent="0.35">
      <c r="A185" t="s">
        <v>26</v>
      </c>
      <c r="B185" t="s">
        <v>143</v>
      </c>
      <c r="C185" t="s">
        <v>12</v>
      </c>
      <c r="D185" t="s">
        <v>65</v>
      </c>
      <c r="E185"/>
      <c r="F185" t="s">
        <v>113</v>
      </c>
      <c r="G185"/>
      <c r="H185" t="s">
        <v>13</v>
      </c>
      <c r="I185" t="s">
        <v>13</v>
      </c>
      <c r="L185" t="s">
        <v>7</v>
      </c>
      <c r="M185" t="str">
        <f>VLOOKUP(D185,UFMT_FIELD_FORMAT!A:H,8,FALSE)</f>
        <v>999 Var LLLA</v>
      </c>
      <c r="N185" t="str">
        <f>IF(ISBLANK(E185),"",VLOOKUP(E185,UFMT_CONDITION!A:J,10,FALSE))</f>
        <v/>
      </c>
      <c r="O185" t="str">
        <f>VLOOKUP(F185,UFMT_VALUE!A:E,5,FALSE)</f>
        <v>Const, Channel ID Switch</v>
      </c>
      <c r="P185" t="str">
        <f>IF(ISBLANK(G185),"",VLOOKUP(G185,UFMT_CONVERSION!A:C,3,FALSE))</f>
        <v/>
      </c>
      <c r="Q185" t="str">
        <f t="shared" si="8"/>
        <v>Field '999 Var LLLA', Value 'Const, Channel ID Switch'</v>
      </c>
      <c r="S185" t="str">
        <f t="shared" si="9"/>
        <v>Insert into UFMT_BUILD_RULE (FORMAT_ID, FIELD_NO, PRIORITY, FIELD_ID, COND_ID, VALUE_ID, CONV_KEY, F_CHECK, F_WRITE) Values ('6', '123', '1', '20', '', '38', '', '0', '0');</v>
      </c>
      <c r="T185" t="str">
        <f t="shared" si="10"/>
        <v>Update UFMT_BUILD_RULE SET FIELD_ID='20',COND_ID='',VALUE_ID='38',CONV_KEY='',F_CHECK='0',F_WRITE='0' Where FORMAT_ID = '6' AND FIELD_NO = '123' AND PRIORITY = '1';</v>
      </c>
      <c r="U185" t="str">
        <f t="shared" si="11"/>
        <v>Delete from UFMT_BUILD_RULE Where FORMAT_ID = '6' AND FIELD_NO = '123' AND PRIORITY = '1';</v>
      </c>
    </row>
    <row r="186" spans="1:21" x14ac:dyDescent="0.35">
      <c r="A186" t="s">
        <v>26</v>
      </c>
      <c r="B186" t="s">
        <v>810</v>
      </c>
      <c r="C186" t="s">
        <v>12</v>
      </c>
      <c r="D186" t="s">
        <v>65</v>
      </c>
      <c r="E186"/>
      <c r="F186" t="s">
        <v>80</v>
      </c>
      <c r="G186"/>
      <c r="H186" t="s">
        <v>13</v>
      </c>
      <c r="I186" t="s">
        <v>13</v>
      </c>
      <c r="L186" t="s">
        <v>7</v>
      </c>
      <c r="M186" t="str">
        <f>VLOOKUP(D186,UFMT_FIELD_FORMAT!A:H,8,FALSE)</f>
        <v>999 Var LLLA</v>
      </c>
      <c r="N186" t="str">
        <f>IF(ISBLANK(E186),"",VLOOKUP(E186,UFMT_CONDITION!A:J,10,FALSE))</f>
        <v/>
      </c>
      <c r="O186" t="str">
        <f>VLOOKUP(F186,UFMT_VALUE!A:E,5,FALSE)</f>
        <v>DE48 Additional data</v>
      </c>
      <c r="P186" t="str">
        <f>IF(ISBLANK(G186),"",VLOOKUP(G186,UFMT_CONVERSION!A:C,3,FALSE))</f>
        <v/>
      </c>
      <c r="Q186" t="str">
        <f t="shared" si="8"/>
        <v>Field '999 Var LLLA', Value 'DE48 Additional data'</v>
      </c>
      <c r="S186" t="str">
        <f t="shared" si="9"/>
        <v>Insert into UFMT_BUILD_RULE (FORMAT_ID, FIELD_NO, PRIORITY, FIELD_ID, COND_ID, VALUE_ID, CONV_KEY, F_CHECK, F_WRITE) Values ('6', '124', '1', '20', '', '50', '', '0', '0');</v>
      </c>
      <c r="T186" t="str">
        <f t="shared" si="10"/>
        <v>Update UFMT_BUILD_RULE SET FIELD_ID='20',COND_ID='',VALUE_ID='50',CONV_KEY='',F_CHECK='0',F_WRITE='0' Where FORMAT_ID = '6' AND FIELD_NO = '124' AND PRIORITY = '1';</v>
      </c>
      <c r="U186" t="str">
        <f t="shared" si="11"/>
        <v>Delete from UFMT_BUILD_RULE Where FORMAT_ID = '6' AND FIELD_NO = '124' AND PRIORITY = '1';</v>
      </c>
    </row>
    <row r="187" spans="1:21" x14ac:dyDescent="0.35">
      <c r="A187" t="s">
        <v>26</v>
      </c>
      <c r="B187" t="s">
        <v>434</v>
      </c>
      <c r="C187" t="s">
        <v>12</v>
      </c>
      <c r="D187" t="s">
        <v>65</v>
      </c>
      <c r="E187"/>
      <c r="F187" t="s">
        <v>236</v>
      </c>
      <c r="G187" t="s">
        <v>95</v>
      </c>
      <c r="H187" t="s">
        <v>13</v>
      </c>
      <c r="I187" t="s">
        <v>12</v>
      </c>
      <c r="L187" t="s">
        <v>7</v>
      </c>
      <c r="M187" t="str">
        <f>VLOOKUP(D187,UFMT_FIELD_FORMAT!A:H,8,FALSE)</f>
        <v>999 Var LLLA</v>
      </c>
      <c r="N187" t="str">
        <f>IF(ISBLANK(E187),"",VLOOKUP(E187,UFMT_CONDITION!A:J,10,FALSE))</f>
        <v/>
      </c>
      <c r="O187" t="str">
        <f>VLOOKUP(F187,UFMT_VALUE!A:E,5,FALSE)</f>
        <v>Tag, SVT_ADDL_AMT</v>
      </c>
      <c r="P187" t="str">
        <f>IF(ISBLANK(G187),"",VLOOKUP(G187,UFMT_CONVERSION!A:C,3,FALSE))</f>
        <v>Custom Function process_mini_stmt</v>
      </c>
      <c r="Q187" t="str">
        <f t="shared" si="8"/>
        <v>Field '999 Var LLLA', Value 'Tag, SVT_ADDL_AMT', Conv 'Custom Function process_mini_stmt'</v>
      </c>
      <c r="S187" t="str">
        <f t="shared" si="9"/>
        <v>Insert into UFMT_BUILD_RULE (FORMAT_ID, FIELD_NO, PRIORITY, FIELD_ID, COND_ID, VALUE_ID, CONV_KEY, F_CHECK, F_WRITE) Values ('6', '125', '1', '20', '', '91', '31', '0', '1');</v>
      </c>
      <c r="T187" t="str">
        <f t="shared" si="10"/>
        <v>Update UFMT_BUILD_RULE SET FIELD_ID='20',COND_ID='',VALUE_ID='91',CONV_KEY='31',F_CHECK='0',F_WRITE='1' Where FORMAT_ID = '6' AND FIELD_NO = '125' AND PRIORITY = '1';</v>
      </c>
      <c r="U187" t="str">
        <f t="shared" si="11"/>
        <v>Delete from UFMT_BUILD_RULE Where FORMAT_ID = '6' AND FIELD_NO = '125' AND PRIORITY = '1';</v>
      </c>
    </row>
    <row r="188" spans="1:21" x14ac:dyDescent="0.35">
      <c r="A188" t="s">
        <v>26</v>
      </c>
      <c r="B188" t="s">
        <v>813</v>
      </c>
      <c r="C188" t="s">
        <v>12</v>
      </c>
      <c r="D188" t="s">
        <v>65</v>
      </c>
      <c r="E188"/>
      <c r="F188" t="s">
        <v>44</v>
      </c>
      <c r="G188"/>
      <c r="H188" t="s">
        <v>13</v>
      </c>
      <c r="I188" t="s">
        <v>13</v>
      </c>
      <c r="L188" t="s">
        <v>7</v>
      </c>
      <c r="M188" t="str">
        <f>VLOOKUP(D188,UFMT_FIELD_FORMAT!A:H,8,FALSE)</f>
        <v>999 Var LLLA</v>
      </c>
      <c r="N188" t="str">
        <f>IF(ISBLANK(E188),"",VLOOKUP(E188,UFMT_CONDITION!A:J,10,FALSE))</f>
        <v/>
      </c>
      <c r="O188" t="str">
        <f>VLOOKUP(F188,UFMT_VALUE!A:E,5,FALSE)</f>
        <v>Tag, SVT_ACQ_SW_DATE</v>
      </c>
      <c r="P188" t="str">
        <f>IF(ISBLANK(G188),"",VLOOKUP(G188,UFMT_CONVERSION!A:C,3,FALSE))</f>
        <v/>
      </c>
      <c r="Q188" t="str">
        <f t="shared" si="8"/>
        <v>Field '999 Var LLLA', Value 'Tag, SVT_ACQ_SW_DATE'</v>
      </c>
      <c r="S188" t="str">
        <f t="shared" si="9"/>
        <v>Insert into UFMT_BUILD_RULE (FORMAT_ID, FIELD_NO, PRIORITY, FIELD_ID, COND_ID, VALUE_ID, CONV_KEY, F_CHECK, F_WRITE) Values ('6', '126', '1', '20', '', '13', '', '0', '0');</v>
      </c>
      <c r="T188" t="str">
        <f t="shared" si="10"/>
        <v>Update UFMT_BUILD_RULE SET FIELD_ID='20',COND_ID='',VALUE_ID='13',CONV_KEY='',F_CHECK='0',F_WRITE='0' Where FORMAT_ID = '6' AND FIELD_NO = '126' AND PRIORITY = '1';</v>
      </c>
      <c r="U188" t="str">
        <f t="shared" si="11"/>
        <v>Delete from UFMT_BUILD_RULE Where FORMAT_ID = '6' AND FIELD_NO = '126' AND PRIORITY = '1';</v>
      </c>
    </row>
    <row r="189" spans="1:21" x14ac:dyDescent="0.35">
      <c r="A189" t="s">
        <v>29</v>
      </c>
      <c r="B189" t="s">
        <v>15</v>
      </c>
      <c r="C189" t="s">
        <v>12</v>
      </c>
      <c r="D189" t="s">
        <v>12</v>
      </c>
      <c r="E189"/>
      <c r="F189" t="s">
        <v>15</v>
      </c>
      <c r="G189"/>
      <c r="H189" t="s">
        <v>13</v>
      </c>
      <c r="I189" t="s">
        <v>13</v>
      </c>
      <c r="L189" t="s">
        <v>7</v>
      </c>
      <c r="M189" t="str">
        <f>VLOOKUP(D189,UFMT_FIELD_FORMAT!A:H,8,FALSE)</f>
        <v>019 Var LLA</v>
      </c>
      <c r="N189" t="str">
        <f>IF(ISBLANK(E189),"",VLOOKUP(E189,UFMT_CONDITION!A:J,10,FALSE))</f>
        <v/>
      </c>
      <c r="O189" t="str">
        <f>VLOOKUP(F189,UFMT_VALUE!A:E,5,FALSE)</f>
        <v>Tag, SVT_CARD_NUM</v>
      </c>
      <c r="P189" t="str">
        <f>IF(ISBLANK(G189),"",VLOOKUP(G189,UFMT_CONVERSION!A:C,3,FALSE))</f>
        <v/>
      </c>
      <c r="Q189" t="str">
        <f t="shared" si="8"/>
        <v>Field '019 Var LLA', Value 'Tag, SVT_CARD_NUM'</v>
      </c>
      <c r="S189" t="str">
        <f t="shared" si="9"/>
        <v>Insert into UFMT_BUILD_RULE (FORMAT_ID, FIELD_NO, PRIORITY, FIELD_ID, COND_ID, VALUE_ID, CONV_KEY, F_CHECK, F_WRITE) Values ('7', '2', '1', '1', '', '2', '', '0', '0');</v>
      </c>
      <c r="T189" t="str">
        <f t="shared" si="10"/>
        <v>Update UFMT_BUILD_RULE SET FIELD_ID='1',COND_ID='',VALUE_ID='2',CONV_KEY='',F_CHECK='0',F_WRITE='0' Where FORMAT_ID = '7' AND FIELD_NO = '2' AND PRIORITY = '1';</v>
      </c>
      <c r="U189" t="str">
        <f t="shared" si="11"/>
        <v>Delete from UFMT_BUILD_RULE Where FORMAT_ID = '7' AND FIELD_NO = '2' AND PRIORITY = '1';</v>
      </c>
    </row>
    <row r="190" spans="1:21" x14ac:dyDescent="0.35">
      <c r="A190" t="s">
        <v>29</v>
      </c>
      <c r="B190" t="s">
        <v>17</v>
      </c>
      <c r="C190" t="s">
        <v>12</v>
      </c>
      <c r="D190" t="s">
        <v>15</v>
      </c>
      <c r="E190"/>
      <c r="F190" t="s">
        <v>619</v>
      </c>
      <c r="G190"/>
      <c r="H190" t="s">
        <v>13</v>
      </c>
      <c r="I190" t="s">
        <v>13</v>
      </c>
      <c r="L190" t="s">
        <v>7</v>
      </c>
      <c r="M190" t="str">
        <f>VLOOKUP(D190,UFMT_FIELD_FORMAT!A:H,8,FALSE)</f>
        <v>006 Fix Padded L0</v>
      </c>
      <c r="N190" t="str">
        <f>IF(ISBLANK(E190),"",VLOOKUP(E190,UFMT_CONDITION!A:J,10,FALSE))</f>
        <v/>
      </c>
      <c r="O190" t="str">
        <f>VLOOKUP(F190,UFMT_VALUE!A:E,5,FALSE)</f>
        <v>Composite, Prcode for T24 NSS USONTHEM</v>
      </c>
      <c r="P190" t="str">
        <f>IF(ISBLANK(G190),"",VLOOKUP(G190,UFMT_CONVERSION!A:C,3,FALSE))</f>
        <v/>
      </c>
      <c r="Q190" t="str">
        <f t="shared" si="8"/>
        <v>Field '006 Fix Padded L0', Value 'Composite, Prcode for T24 NSS USONTHEM'</v>
      </c>
      <c r="S190" t="str">
        <f t="shared" si="9"/>
        <v>Insert into UFMT_BUILD_RULE (FORMAT_ID, FIELD_NO, PRIORITY, FIELD_ID, COND_ID, VALUE_ID, CONV_KEY, F_CHECK, F_WRITE) Values ('7', '3', '1', '2', '', '286', '', '0', '0');</v>
      </c>
      <c r="T190" t="str">
        <f t="shared" si="10"/>
        <v>Update UFMT_BUILD_RULE SET FIELD_ID='2',COND_ID='',VALUE_ID='286',CONV_KEY='',F_CHECK='0',F_WRITE='0' Where FORMAT_ID = '7' AND FIELD_NO = '3' AND PRIORITY = '1';</v>
      </c>
      <c r="U190" t="str">
        <f t="shared" si="11"/>
        <v>Delete from UFMT_BUILD_RULE Where FORMAT_ID = '7' AND FIELD_NO = '3' AND PRIORITY = '1';</v>
      </c>
    </row>
    <row r="191" spans="1:21" x14ac:dyDescent="0.35">
      <c r="A191" t="s">
        <v>29</v>
      </c>
      <c r="B191" t="s">
        <v>20</v>
      </c>
      <c r="C191" t="s">
        <v>12</v>
      </c>
      <c r="D191" t="s">
        <v>17</v>
      </c>
      <c r="E191"/>
      <c r="F191" t="s">
        <v>29</v>
      </c>
      <c r="G191"/>
      <c r="H191" t="s">
        <v>13</v>
      </c>
      <c r="I191" t="s">
        <v>13</v>
      </c>
      <c r="L191" t="s">
        <v>7</v>
      </c>
      <c r="M191" t="str">
        <f>VLOOKUP(D191,UFMT_FIELD_FORMAT!A:H,8,FALSE)</f>
        <v>012 Fix Padded L0</v>
      </c>
      <c r="N191" t="str">
        <f>IF(ISBLANK(E191),"",VLOOKUP(E191,UFMT_CONDITION!A:J,10,FALSE))</f>
        <v/>
      </c>
      <c r="O191" t="str">
        <f>VLOOKUP(F191,UFMT_VALUE!A:E,5,FALSE)</f>
        <v>Tag, SVT_TXN_AMOUNT</v>
      </c>
      <c r="P191" t="str">
        <f>IF(ISBLANK(G191),"",VLOOKUP(G191,UFMT_CONVERSION!A:C,3,FALSE))</f>
        <v/>
      </c>
      <c r="Q191" t="str">
        <f t="shared" si="8"/>
        <v>Field '012 Fix Padded L0', Value 'Tag, SVT_TXN_AMOUNT'</v>
      </c>
      <c r="S191" t="str">
        <f t="shared" si="9"/>
        <v>Insert into UFMT_BUILD_RULE (FORMAT_ID, FIELD_NO, PRIORITY, FIELD_ID, COND_ID, VALUE_ID, CONV_KEY, F_CHECK, F_WRITE) Values ('7', '4', '1', '3', '', '7', '', '0', '0');</v>
      </c>
      <c r="T191" t="str">
        <f t="shared" si="10"/>
        <v>Update UFMT_BUILD_RULE SET FIELD_ID='3',COND_ID='',VALUE_ID='7',CONV_KEY='',F_CHECK='0',F_WRITE='0' Where FORMAT_ID = '7' AND FIELD_NO = '4' AND PRIORITY = '1';</v>
      </c>
      <c r="U191" t="str">
        <f t="shared" si="11"/>
        <v>Delete from UFMT_BUILD_RULE Where FORMAT_ID = '7' AND FIELD_NO = '4' AND PRIORITY = '1';</v>
      </c>
    </row>
    <row r="192" spans="1:21" x14ac:dyDescent="0.35">
      <c r="A192" t="s">
        <v>29</v>
      </c>
      <c r="B192" t="s">
        <v>23</v>
      </c>
      <c r="C192" t="s">
        <v>12</v>
      </c>
      <c r="D192" t="s">
        <v>17</v>
      </c>
      <c r="E192"/>
      <c r="F192" t="s">
        <v>29</v>
      </c>
      <c r="G192" t="s">
        <v>818</v>
      </c>
      <c r="H192" t="s">
        <v>13</v>
      </c>
      <c r="I192" t="s">
        <v>13</v>
      </c>
      <c r="L192" t="s">
        <v>7</v>
      </c>
      <c r="M192" t="str">
        <f>VLOOKUP(D192,UFMT_FIELD_FORMAT!A:H,8,FALSE)</f>
        <v>012 Fix Padded L0</v>
      </c>
      <c r="N192" t="str">
        <f>IF(ISBLANK(E192),"",VLOOKUP(E192,UFMT_CONDITION!A:J,10,FALSE))</f>
        <v/>
      </c>
      <c r="O192" t="str">
        <f>VLOOKUP(F192,UFMT_VALUE!A:E,5,FALSE)</f>
        <v>Tag, SVT_TXN_AMOUNT</v>
      </c>
      <c r="P192" t="str">
        <f>IF(ISBLANK(G192),"",VLOOKUP(G192,UFMT_CONVERSION!A:C,3,FALSE))</f>
        <v>T24 NSS settlement amt calculation</v>
      </c>
      <c r="Q192" t="str">
        <f t="shared" si="8"/>
        <v>Field '012 Fix Padded L0', Value 'Tag, SVT_TXN_AMOUNT', Conv 'T24 NSS settlement amt calculation'</v>
      </c>
      <c r="S192" t="str">
        <f t="shared" si="9"/>
        <v>Insert into UFMT_BUILD_RULE (FORMAT_ID, FIELD_NO, PRIORITY, FIELD_ID, COND_ID, VALUE_ID, CONV_KEY, F_CHECK, F_WRITE) Values ('7', '5', '1', '3', '', '7', '129', '0', '0');</v>
      </c>
      <c r="T192" t="str">
        <f t="shared" si="10"/>
        <v>Update UFMT_BUILD_RULE SET FIELD_ID='3',COND_ID='',VALUE_ID='7',CONV_KEY='129',F_CHECK='0',F_WRITE='0' Where FORMAT_ID = '7' AND FIELD_NO = '5' AND PRIORITY = '1';</v>
      </c>
      <c r="U192" t="str">
        <f t="shared" si="11"/>
        <v>Delete from UFMT_BUILD_RULE Where FORMAT_ID = '7' AND FIELD_NO = '5' AND PRIORITY = '1';</v>
      </c>
    </row>
    <row r="193" spans="1:21" x14ac:dyDescent="0.35">
      <c r="A193" t="s">
        <v>29</v>
      </c>
      <c r="B193" t="s">
        <v>26</v>
      </c>
      <c r="C193" t="s">
        <v>12</v>
      </c>
      <c r="D193" t="s">
        <v>17</v>
      </c>
      <c r="E193"/>
      <c r="F193" t="s">
        <v>12</v>
      </c>
      <c r="G193"/>
      <c r="H193" t="s">
        <v>13</v>
      </c>
      <c r="I193" t="s">
        <v>13</v>
      </c>
      <c r="L193" t="s">
        <v>7</v>
      </c>
      <c r="M193" t="str">
        <f>VLOOKUP(D193,UFMT_FIELD_FORMAT!A:H,8,FALSE)</f>
        <v>012 Fix Padded L0</v>
      </c>
      <c r="N193" t="str">
        <f>IF(ISBLANK(E193),"",VLOOKUP(E193,UFMT_CONDITION!A:J,10,FALSE))</f>
        <v/>
      </c>
      <c r="O193" t="str">
        <f>VLOOKUP(F193,UFMT_VALUE!A:E,5,FALSE)</f>
        <v>Const, empty string</v>
      </c>
      <c r="P193" t="str">
        <f>IF(ISBLANK(G193),"",VLOOKUP(G193,UFMT_CONVERSION!A:C,3,FALSE))</f>
        <v/>
      </c>
      <c r="Q193" t="str">
        <f t="shared" si="8"/>
        <v>Field '012 Fix Padded L0', Value 'Const, empty string'</v>
      </c>
      <c r="S193" t="str">
        <f t="shared" si="9"/>
        <v>Insert into UFMT_BUILD_RULE (FORMAT_ID, FIELD_NO, PRIORITY, FIELD_ID, COND_ID, VALUE_ID, CONV_KEY, F_CHECK, F_WRITE) Values ('7', '6', '1', '3', '', '1', '', '0', '0');</v>
      </c>
      <c r="T193" t="str">
        <f t="shared" si="10"/>
        <v>Update UFMT_BUILD_RULE SET FIELD_ID='3',COND_ID='',VALUE_ID='1',CONV_KEY='',F_CHECK='0',F_WRITE='0' Where FORMAT_ID = '7' AND FIELD_NO = '6' AND PRIORITY = '1';</v>
      </c>
      <c r="U193" t="str">
        <f t="shared" si="11"/>
        <v>Delete from UFMT_BUILD_RULE Where FORMAT_ID = '7' AND FIELD_NO = '6' AND PRIORITY = '1';</v>
      </c>
    </row>
    <row r="194" spans="1:21" x14ac:dyDescent="0.35">
      <c r="A194" t="s">
        <v>29</v>
      </c>
      <c r="B194" t="s">
        <v>40</v>
      </c>
      <c r="C194" t="s">
        <v>12</v>
      </c>
      <c r="D194" t="s">
        <v>23</v>
      </c>
      <c r="E194" t="s">
        <v>129</v>
      </c>
      <c r="F194" t="s">
        <v>42</v>
      </c>
      <c r="G194" t="s">
        <v>21</v>
      </c>
      <c r="H194" t="s">
        <v>13</v>
      </c>
      <c r="I194" t="s">
        <v>13</v>
      </c>
      <c r="L194" t="s">
        <v>7</v>
      </c>
      <c r="M194" t="str">
        <f>VLOOKUP(D194,UFMT_FIELD_FORMAT!A:H,8,FALSE)</f>
        <v>006 Fix Padded L0</v>
      </c>
      <c r="N194" t="str">
        <f>IF(ISBLANK(E194),"",VLOOKUP(E194,UFMT_CONDITION!A:J,10,FALSE))</f>
        <v>TT for sending F11 T24 as SV_TRACE</v>
      </c>
      <c r="O194" t="str">
        <f>VLOOKUP(F194,UFMT_VALUE!A:E,5,FALSE)</f>
        <v>Tag, SVT_SV_TRACE</v>
      </c>
      <c r="P194" t="str">
        <f>IF(ISBLANK(G194),"",VLOOKUP(G194,UFMT_CONVERSION!A:C,3,FALSE))</f>
        <v>Get F11 from utrnno (last 6 digits)</v>
      </c>
      <c r="Q194" t="str">
        <f t="shared" si="8"/>
        <v>Field '006 Fix Padded L0',Cond 'TT for sending F11 T24 as SV_TRACE', Value 'Tag, SVT_SV_TRACE', Conv 'Get F11 from utrnno (last 6 digits)'</v>
      </c>
      <c r="S194" t="str">
        <f t="shared" si="9"/>
        <v>Insert into UFMT_BUILD_RULE (FORMAT_ID, FIELD_NO, PRIORITY, FIELD_ID, COND_ID, VALUE_ID, CONV_KEY, F_CHECK, F_WRITE) Values ('7', '11', '1', '5', '45', '12', '52', '0', '0');</v>
      </c>
      <c r="T194" t="str">
        <f t="shared" si="10"/>
        <v>Update UFMT_BUILD_RULE SET FIELD_ID='5',COND_ID='45',VALUE_ID='12',CONV_KEY='52',F_CHECK='0',F_WRITE='0' Where FORMAT_ID = '7' AND FIELD_NO = '11' AND PRIORITY = '1';</v>
      </c>
      <c r="U194" t="str">
        <f t="shared" si="11"/>
        <v>Delete from UFMT_BUILD_RULE Where FORMAT_ID = '7' AND FIELD_NO = '11' AND PRIORITY = '1';</v>
      </c>
    </row>
    <row r="195" spans="1:21" x14ac:dyDescent="0.35">
      <c r="A195" t="s">
        <v>29</v>
      </c>
      <c r="B195" t="s">
        <v>40</v>
      </c>
      <c r="C195" t="s">
        <v>15</v>
      </c>
      <c r="D195" t="s">
        <v>23</v>
      </c>
      <c r="E195"/>
      <c r="F195" t="s">
        <v>117</v>
      </c>
      <c r="G195" t="s">
        <v>21</v>
      </c>
      <c r="H195" t="s">
        <v>13</v>
      </c>
      <c r="I195" t="s">
        <v>13</v>
      </c>
      <c r="L195" t="s">
        <v>7</v>
      </c>
      <c r="M195" t="str">
        <f>VLOOKUP(D195,UFMT_FIELD_FORMAT!A:H,8,FALSE)</f>
        <v>006 Fix Padded L0</v>
      </c>
      <c r="N195" t="str">
        <f>IF(ISBLANK(E195),"",VLOOKUP(E195,UFMT_CONDITION!A:J,10,FALSE))</f>
        <v/>
      </c>
      <c r="O195" t="str">
        <f>VLOOKUP(F195,UFMT_VALUE!A:E,5,FALSE)</f>
        <v>Tag, SVT_UTRANSNO</v>
      </c>
      <c r="P195" t="str">
        <f>IF(ISBLANK(G195),"",VLOOKUP(G195,UFMT_CONVERSION!A:C,3,FALSE))</f>
        <v>Get F11 from utrnno (last 6 digits)</v>
      </c>
      <c r="Q195" t="str">
        <f t="shared" si="8"/>
        <v>Field '006 Fix Padded L0', Value 'Tag, SVT_UTRANSNO', Conv 'Get F11 from utrnno (last 6 digits)'</v>
      </c>
      <c r="S195" t="str">
        <f t="shared" si="9"/>
        <v>Insert into UFMT_BUILD_RULE (FORMAT_ID, FIELD_NO, PRIORITY, FIELD_ID, COND_ID, VALUE_ID, CONV_KEY, F_CHECK, F_WRITE) Values ('7', '11', '2', '5', '', '40', '52', '0', '0');</v>
      </c>
      <c r="T195" t="str">
        <f t="shared" si="10"/>
        <v>Update UFMT_BUILD_RULE SET FIELD_ID='5',COND_ID='',VALUE_ID='40',CONV_KEY='52',F_CHECK='0',F_WRITE='0' Where FORMAT_ID = '7' AND FIELD_NO = '11' AND PRIORITY = '2';</v>
      </c>
      <c r="U195" t="str">
        <f t="shared" si="11"/>
        <v>Delete from UFMT_BUILD_RULE Where FORMAT_ID = '7' AND FIELD_NO = '11' AND PRIORITY = '2';</v>
      </c>
    </row>
    <row r="196" spans="1:21" x14ac:dyDescent="0.35">
      <c r="A196" t="s">
        <v>29</v>
      </c>
      <c r="B196" t="s">
        <v>42</v>
      </c>
      <c r="C196" t="s">
        <v>12</v>
      </c>
      <c r="D196" t="s">
        <v>26</v>
      </c>
      <c r="E196"/>
      <c r="F196" t="s">
        <v>50</v>
      </c>
      <c r="G196"/>
      <c r="H196" t="s">
        <v>13</v>
      </c>
      <c r="I196" t="s">
        <v>12</v>
      </c>
      <c r="L196" t="s">
        <v>7</v>
      </c>
      <c r="M196" t="str">
        <f>VLOOKUP(D196,UFMT_FIELD_FORMAT!A:H,8,FALSE)</f>
        <v>012 Fix Padded L0</v>
      </c>
      <c r="N196" t="str">
        <f>IF(ISBLANK(E196),"",VLOOKUP(E196,UFMT_CONDITION!A:J,10,FALSE))</f>
        <v/>
      </c>
      <c r="O196" t="str">
        <f>VLOOKUP(F196,UFMT_VALUE!A:E,5,FALSE)</f>
        <v>Composite, Date and time</v>
      </c>
      <c r="P196" t="str">
        <f>IF(ISBLANK(G196),"",VLOOKUP(G196,UFMT_CONVERSION!A:C,3,FALSE))</f>
        <v/>
      </c>
      <c r="Q196" t="str">
        <f t="shared" si="8"/>
        <v>Field '012 Fix Padded L0', Value 'Composite, Date and time'</v>
      </c>
      <c r="S196" t="str">
        <f t="shared" si="9"/>
        <v>Insert into UFMT_BUILD_RULE (FORMAT_ID, FIELD_NO, PRIORITY, FIELD_ID, COND_ID, VALUE_ID, CONV_KEY, F_CHECK, F_WRITE) Values ('7', '12', '1', '6', '', '15', '', '0', '1');</v>
      </c>
      <c r="T196" t="str">
        <f t="shared" si="10"/>
        <v>Update UFMT_BUILD_RULE SET FIELD_ID='6',COND_ID='',VALUE_ID='15',CONV_KEY='',F_CHECK='0',F_WRITE='1' Where FORMAT_ID = '7' AND FIELD_NO = '12' AND PRIORITY = '1';</v>
      </c>
      <c r="U196" t="str">
        <f t="shared" si="11"/>
        <v>Delete from UFMT_BUILD_RULE Where FORMAT_ID = '7' AND FIELD_NO = '12' AND PRIORITY = '1';</v>
      </c>
    </row>
    <row r="197" spans="1:21" x14ac:dyDescent="0.35">
      <c r="A197" t="s">
        <v>29</v>
      </c>
      <c r="B197" t="s">
        <v>56</v>
      </c>
      <c r="C197" t="s">
        <v>12</v>
      </c>
      <c r="D197" t="s">
        <v>32</v>
      </c>
      <c r="E197"/>
      <c r="F197" t="s">
        <v>59</v>
      </c>
      <c r="G197" t="s">
        <v>20</v>
      </c>
      <c r="H197" t="s">
        <v>13</v>
      </c>
      <c r="I197" t="s">
        <v>13</v>
      </c>
      <c r="L197" t="s">
        <v>7</v>
      </c>
      <c r="M197" t="str">
        <f>VLOOKUP(D197,UFMT_FIELD_FORMAT!A:H,8,FALSE)</f>
        <v>004 Fix Padded L0</v>
      </c>
      <c r="N197" t="str">
        <f>IF(ISBLANK(E197),"",VLOOKUP(E197,UFMT_CONDITION!A:J,10,FALSE))</f>
        <v/>
      </c>
      <c r="O197" t="str">
        <f>VLOOKUP(F197,UFMT_VALUE!A:E,5,FALSE)</f>
        <v>Tag, SVT_SV_DATE</v>
      </c>
      <c r="P197" t="str">
        <f>IF(ISBLANK(G197),"",VLOOKUP(G197,UFMT_CONVERSION!A:C,3,FALSE))</f>
        <v>YYYYMMDD to MMDD</v>
      </c>
      <c r="Q197" t="str">
        <f t="shared" ref="Q197:Q260" si="16">"Field '"&amp;M197&amp;IF(N197="","","',Cond '"&amp;N197)&amp;"', Value '"&amp;O197&amp;IF(P197="","","', Conv '"&amp;P197)&amp;"'"</f>
        <v>Field '004 Fix Padded L0', Value 'Tag, SVT_SV_DATE', Conv 'YYYYMMDD to MMDD'</v>
      </c>
      <c r="S197" t="str">
        <f t="shared" ref="S197:S260" si="17">"Insert into UFMT_BUILD_RULE (FORMAT_ID, FIELD_NO, PRIORITY, FIELD_ID, COND_ID, VALUE_ID, CONV_KEY, F_CHECK, F_WRITE) Values ('"&amp;A197&amp;"', '"&amp;B197&amp;"', '"&amp;C197&amp;"', '"&amp;D197&amp;"', '"&amp;E197&amp;"', '"&amp;F197&amp;"', '"&amp;G197&amp;"', '"&amp;H197&amp;"', '"&amp;I197&amp;"');"</f>
        <v>Insert into UFMT_BUILD_RULE (FORMAT_ID, FIELD_NO, PRIORITY, FIELD_ID, COND_ID, VALUE_ID, CONV_KEY, F_CHECK, F_WRITE) Values ('7', '17', '1', '8', '', '18', '4', '0', '0');</v>
      </c>
      <c r="T197" t="str">
        <f t="shared" ref="T197:T260" si="18">"Update UFMT_BUILD_RULE SET FIELD_ID='"&amp;D197&amp;"',COND_ID='"&amp;E197&amp;"',VALUE_ID='"&amp;F197&amp;"',CONV_KEY='"&amp;G197&amp;"',F_CHECK='"&amp;H197&amp;"',F_WRITE='"&amp;I197&amp;"' Where FORMAT_ID = '"&amp;A197&amp;"' AND FIELD_NO = '"&amp;B197&amp;"' AND PRIORITY = '"&amp;C197&amp;"';"</f>
        <v>Update UFMT_BUILD_RULE SET FIELD_ID='8',COND_ID='',VALUE_ID='18',CONV_KEY='4',F_CHECK='0',F_WRITE='0' Where FORMAT_ID = '7' AND FIELD_NO = '17' AND PRIORITY = '1';</v>
      </c>
      <c r="U197" t="str">
        <f t="shared" ref="U197:U260" si="19">"Delete from UFMT_BUILD_RULE Where FORMAT_ID = '"&amp;A197&amp;"' AND FIELD_NO = '"&amp;B197&amp;"' AND PRIORITY = '"&amp;C197&amp;"';"</f>
        <v>Delete from UFMT_BUILD_RULE Where FORMAT_ID = '7' AND FIELD_NO = '17' AND PRIORITY = '1';</v>
      </c>
    </row>
    <row r="198" spans="1:21" x14ac:dyDescent="0.35">
      <c r="A198" t="s">
        <v>29</v>
      </c>
      <c r="B198" t="s">
        <v>77</v>
      </c>
      <c r="C198" t="s">
        <v>12</v>
      </c>
      <c r="D198" t="s">
        <v>35</v>
      </c>
      <c r="E198"/>
      <c r="F198" t="s">
        <v>62</v>
      </c>
      <c r="G198"/>
      <c r="H198" t="s">
        <v>13</v>
      </c>
      <c r="I198" t="s">
        <v>13</v>
      </c>
      <c r="L198" t="s">
        <v>7</v>
      </c>
      <c r="M198" t="str">
        <f>VLOOKUP(D198,UFMT_FIELD_FORMAT!A:H,8,FALSE)</f>
        <v>003 Fix Padded L0</v>
      </c>
      <c r="N198" t="str">
        <f>IF(ISBLANK(E198),"",VLOOKUP(E198,UFMT_CONDITION!A:J,10,FALSE))</f>
        <v/>
      </c>
      <c r="O198" t="str">
        <f>VLOOKUP(F198,UFMT_VALUE!A:E,5,FALSE)</f>
        <v>Const, Functional code</v>
      </c>
      <c r="P198" t="str">
        <f>IF(ISBLANK(G198),"",VLOOKUP(G198,UFMT_CONVERSION!A:C,3,FALSE))</f>
        <v/>
      </c>
      <c r="Q198" t="str">
        <f t="shared" si="16"/>
        <v>Field '003 Fix Padded L0', Value 'Const, Functional code'</v>
      </c>
      <c r="S198" t="str">
        <f t="shared" si="17"/>
        <v>Insert into UFMT_BUILD_RULE (FORMAT_ID, FIELD_NO, PRIORITY, FIELD_ID, COND_ID, VALUE_ID, CONV_KEY, F_CHECK, F_WRITE) Values ('7', '24', '1', '9', '', '19', '', '0', '0');</v>
      </c>
      <c r="T198" t="str">
        <f t="shared" si="18"/>
        <v>Update UFMT_BUILD_RULE SET FIELD_ID='9',COND_ID='',VALUE_ID='19',CONV_KEY='',F_CHECK='0',F_WRITE='0' Where FORMAT_ID = '7' AND FIELD_NO = '24' AND PRIORITY = '1';</v>
      </c>
      <c r="U198" t="str">
        <f t="shared" si="19"/>
        <v>Delete from UFMT_BUILD_RULE Where FORMAT_ID = '7' AND FIELD_NO = '24' AND PRIORITY = '1';</v>
      </c>
    </row>
    <row r="199" spans="1:21" x14ac:dyDescent="0.35">
      <c r="A199" t="s">
        <v>29</v>
      </c>
      <c r="B199" t="s">
        <v>88</v>
      </c>
      <c r="C199" t="s">
        <v>12</v>
      </c>
      <c r="D199" t="s">
        <v>93</v>
      </c>
      <c r="E199"/>
      <c r="F199" t="s">
        <v>534</v>
      </c>
      <c r="G199"/>
      <c r="H199" t="s">
        <v>13</v>
      </c>
      <c r="I199" t="s">
        <v>13</v>
      </c>
      <c r="L199" t="s">
        <v>7</v>
      </c>
      <c r="M199" t="str">
        <f>VLOOKUP(D199,UFMT_FIELD_FORMAT!A:H,8,FALSE)</f>
        <v>009 Fix Padded L0</v>
      </c>
      <c r="N199" t="str">
        <f>IF(ISBLANK(E199),"",VLOOKUP(E199,UFMT_CONDITION!A:J,10,FALSE))</f>
        <v/>
      </c>
      <c r="O199" t="str">
        <f>VLOOKUP(F199,UFMT_VALUE!A:E,5,FALSE)</f>
        <v>Tag, SVT_ACQ_FEE, double</v>
      </c>
      <c r="P199" t="str">
        <f>IF(ISBLANK(G199),"",VLOOKUP(G199,UFMT_CONVERSION!A:C,3,FALSE))</f>
        <v/>
      </c>
      <c r="Q199" t="str">
        <f t="shared" si="16"/>
        <v>Field '009 Fix Padded L0', Value 'Tag, SVT_ACQ_FEE, double'</v>
      </c>
      <c r="S199" t="str">
        <f t="shared" si="17"/>
        <v>Insert into UFMT_BUILD_RULE (FORMAT_ID, FIELD_NO, PRIORITY, FIELD_ID, COND_ID, VALUE_ID, CONV_KEY, F_CHECK, F_WRITE) Values ('7', '28', '1', '35', '', '255', '', '0', '0');</v>
      </c>
      <c r="T199" t="str">
        <f t="shared" si="18"/>
        <v>Update UFMT_BUILD_RULE SET FIELD_ID='35',COND_ID='',VALUE_ID='255',CONV_KEY='',F_CHECK='0',F_WRITE='0' Where FORMAT_ID = '7' AND FIELD_NO = '28' AND PRIORITY = '1';</v>
      </c>
      <c r="U199" t="str">
        <f t="shared" si="19"/>
        <v>Delete from UFMT_BUILD_RULE Where FORMAT_ID = '7' AND FIELD_NO = '28' AND PRIORITY = '1';</v>
      </c>
    </row>
    <row r="200" spans="1:21" x14ac:dyDescent="0.35">
      <c r="A200" t="s">
        <v>29</v>
      </c>
      <c r="B200" t="s">
        <v>90</v>
      </c>
      <c r="C200" t="s">
        <v>12</v>
      </c>
      <c r="D200" t="s">
        <v>93</v>
      </c>
      <c r="E200"/>
      <c r="F200" t="s">
        <v>537</v>
      </c>
      <c r="G200"/>
      <c r="H200" t="s">
        <v>13</v>
      </c>
      <c r="I200" t="s">
        <v>13</v>
      </c>
      <c r="L200" t="s">
        <v>7</v>
      </c>
      <c r="M200" t="str">
        <f>VLOOKUP(D200,UFMT_FIELD_FORMAT!A:H,8,FALSE)</f>
        <v>009 Fix Padded L0</v>
      </c>
      <c r="N200" t="str">
        <f>IF(ISBLANK(E200),"",VLOOKUP(E200,UFMT_CONDITION!A:J,10,FALSE))</f>
        <v/>
      </c>
      <c r="O200" t="str">
        <f>VLOOKUP(F200,UFMT_VALUE!A:E,5,FALSE)</f>
        <v>Tag, SVT_NET_FEE, double</v>
      </c>
      <c r="P200" t="str">
        <f>IF(ISBLANK(G200),"",VLOOKUP(G200,UFMT_CONVERSION!A:C,3,FALSE))</f>
        <v/>
      </c>
      <c r="Q200" t="str">
        <f t="shared" si="16"/>
        <v>Field '009 Fix Padded L0', Value 'Tag, SVT_NET_FEE, double'</v>
      </c>
      <c r="S200" t="str">
        <f t="shared" si="17"/>
        <v>Insert into UFMT_BUILD_RULE (FORMAT_ID, FIELD_NO, PRIORITY, FIELD_ID, COND_ID, VALUE_ID, CONV_KEY, F_CHECK, F_WRITE) Values ('7', '29', '1', '35', '', '256', '', '0', '0');</v>
      </c>
      <c r="T200" t="str">
        <f t="shared" si="18"/>
        <v>Update UFMT_BUILD_RULE SET FIELD_ID='35',COND_ID='',VALUE_ID='256',CONV_KEY='',F_CHECK='0',F_WRITE='0' Where FORMAT_ID = '7' AND FIELD_NO = '29' AND PRIORITY = '1';</v>
      </c>
      <c r="U200" t="str">
        <f t="shared" si="19"/>
        <v>Delete from UFMT_BUILD_RULE Where FORMAT_ID = '7' AND FIELD_NO = '29' AND PRIORITY = '1';</v>
      </c>
    </row>
    <row r="201" spans="1:21" x14ac:dyDescent="0.35">
      <c r="A201" t="s">
        <v>29</v>
      </c>
      <c r="B201" t="s">
        <v>92</v>
      </c>
      <c r="C201" t="s">
        <v>12</v>
      </c>
      <c r="D201" t="s">
        <v>93</v>
      </c>
      <c r="E201"/>
      <c r="F201" t="s">
        <v>534</v>
      </c>
      <c r="G201"/>
      <c r="H201" t="s">
        <v>13</v>
      </c>
      <c r="I201" t="s">
        <v>13</v>
      </c>
      <c r="L201" t="s">
        <v>7</v>
      </c>
      <c r="M201" t="str">
        <f>VLOOKUP(D201,UFMT_FIELD_FORMAT!A:H,8,FALSE)</f>
        <v>009 Fix Padded L0</v>
      </c>
      <c r="N201" t="str">
        <f>IF(ISBLANK(E201),"",VLOOKUP(E201,UFMT_CONDITION!A:J,10,FALSE))</f>
        <v/>
      </c>
      <c r="O201" t="str">
        <f>VLOOKUP(F201,UFMT_VALUE!A:E,5,FALSE)</f>
        <v>Tag, SVT_ACQ_FEE, double</v>
      </c>
      <c r="P201" t="str">
        <f>IF(ISBLANK(G201),"",VLOOKUP(G201,UFMT_CONVERSION!A:C,3,FALSE))</f>
        <v/>
      </c>
      <c r="Q201" t="str">
        <f t="shared" si="16"/>
        <v>Field '009 Fix Padded L0', Value 'Tag, SVT_ACQ_FEE, double'</v>
      </c>
      <c r="S201" t="str">
        <f t="shared" si="17"/>
        <v>Insert into UFMT_BUILD_RULE (FORMAT_ID, FIELD_NO, PRIORITY, FIELD_ID, COND_ID, VALUE_ID, CONV_KEY, F_CHECK, F_WRITE) Values ('7', '30', '1', '35', '', '255', '', '0', '0');</v>
      </c>
      <c r="T201" t="str">
        <f t="shared" si="18"/>
        <v>Update UFMT_BUILD_RULE SET FIELD_ID='35',COND_ID='',VALUE_ID='255',CONV_KEY='',F_CHECK='0',F_WRITE='0' Where FORMAT_ID = '7' AND FIELD_NO = '30' AND PRIORITY = '1';</v>
      </c>
      <c r="U201" t="str">
        <f t="shared" si="19"/>
        <v>Delete from UFMT_BUILD_RULE Where FORMAT_ID = '7' AND FIELD_NO = '30' AND PRIORITY = '1';</v>
      </c>
    </row>
    <row r="202" spans="1:21" x14ac:dyDescent="0.35">
      <c r="A202" t="s">
        <v>29</v>
      </c>
      <c r="B202" t="s">
        <v>95</v>
      </c>
      <c r="C202" t="s">
        <v>12</v>
      </c>
      <c r="D202" t="s">
        <v>93</v>
      </c>
      <c r="E202" t="s">
        <v>138</v>
      </c>
      <c r="F202" t="s">
        <v>540</v>
      </c>
      <c r="G202"/>
      <c r="H202" t="s">
        <v>13</v>
      </c>
      <c r="I202" t="s">
        <v>13</v>
      </c>
      <c r="L202" t="s">
        <v>7</v>
      </c>
      <c r="M202" t="str">
        <f>VLOOKUP(D202,UFMT_FIELD_FORMAT!A:H,8,FALSE)</f>
        <v>009 Fix Padded L0</v>
      </c>
      <c r="N202" t="str">
        <f>IF(ISBLANK(E202),"",VLOOKUP(E202,UFMT_CONDITION!A:J,10,FALSE))</f>
        <v>NBC IBFT trans_type</v>
      </c>
      <c r="O202" t="str">
        <f>VLOOKUP(F202,UFMT_VALUE!A:E,5,FALSE)</f>
        <v>Tag, SVT_IBFT_BNB_FEE, double</v>
      </c>
      <c r="P202" t="str">
        <f>IF(ISBLANK(G202),"",VLOOKUP(G202,UFMT_CONVERSION!A:C,3,FALSE))</f>
        <v/>
      </c>
      <c r="Q202" t="str">
        <f t="shared" si="16"/>
        <v>Field '009 Fix Padded L0',Cond 'NBC IBFT trans_type', Value 'Tag, SVT_IBFT_BNB_FEE, double'</v>
      </c>
      <c r="S202" t="str">
        <f t="shared" si="17"/>
        <v>Insert into UFMT_BUILD_RULE (FORMAT_ID, FIELD_NO, PRIORITY, FIELD_ID, COND_ID, VALUE_ID, CONV_KEY, F_CHECK, F_WRITE) Values ('7', '31', '1', '35', '49', '257', '', '0', '0');</v>
      </c>
      <c r="T202" t="str">
        <f t="shared" si="18"/>
        <v>Update UFMT_BUILD_RULE SET FIELD_ID='35',COND_ID='49',VALUE_ID='257',CONV_KEY='',F_CHECK='0',F_WRITE='0' Where FORMAT_ID = '7' AND FIELD_NO = '31' AND PRIORITY = '1';</v>
      </c>
      <c r="U202" t="str">
        <f t="shared" si="19"/>
        <v>Delete from UFMT_BUILD_RULE Where FORMAT_ID = '7' AND FIELD_NO = '31' AND PRIORITY = '1';</v>
      </c>
    </row>
    <row r="203" spans="1:21" x14ac:dyDescent="0.35">
      <c r="A203" t="s">
        <v>29</v>
      </c>
      <c r="B203" t="s">
        <v>98</v>
      </c>
      <c r="C203" t="s">
        <v>12</v>
      </c>
      <c r="D203" t="s">
        <v>40</v>
      </c>
      <c r="E203"/>
      <c r="F203" t="s">
        <v>65</v>
      </c>
      <c r="G203"/>
      <c r="H203" t="s">
        <v>13</v>
      </c>
      <c r="I203" t="s">
        <v>13</v>
      </c>
      <c r="L203" t="s">
        <v>7</v>
      </c>
      <c r="M203" t="str">
        <f>VLOOKUP(D203,UFMT_FIELD_FORMAT!A:H,8,FALSE)</f>
        <v xml:space="preserve">011 LLA </v>
      </c>
      <c r="N203" t="str">
        <f>IF(ISBLANK(E203),"",VLOOKUP(E203,UFMT_CONDITION!A:J,10,FALSE))</f>
        <v/>
      </c>
      <c r="O203" t="str">
        <f>VLOOKUP(F203,UFMT_VALUE!A:E,5,FALSE)</f>
        <v>Tag, SVT_ISO_SRC_ACQID</v>
      </c>
      <c r="P203" t="str">
        <f>IF(ISBLANK(G203),"",VLOOKUP(G203,UFMT_CONVERSION!A:C,3,FALSE))</f>
        <v/>
      </c>
      <c r="Q203" t="str">
        <f t="shared" si="16"/>
        <v>Field '011 LLA ', Value 'Tag, SVT_ISO_SRC_ACQID'</v>
      </c>
      <c r="S203" t="str">
        <f t="shared" si="17"/>
        <v>Insert into UFMT_BUILD_RULE (FORMAT_ID, FIELD_NO, PRIORITY, FIELD_ID, COND_ID, VALUE_ID, CONV_KEY, F_CHECK, F_WRITE) Values ('7', '32', '1', '11', '', '20', '', '0', '0');</v>
      </c>
      <c r="T203" t="str">
        <f t="shared" si="18"/>
        <v>Update UFMT_BUILD_RULE SET FIELD_ID='11',COND_ID='',VALUE_ID='20',CONV_KEY='',F_CHECK='0',F_WRITE='0' Where FORMAT_ID = '7' AND FIELD_NO = '32' AND PRIORITY = '1';</v>
      </c>
      <c r="U203" t="str">
        <f t="shared" si="19"/>
        <v>Delete from UFMT_BUILD_RULE Where FORMAT_ID = '7' AND FIELD_NO = '32' AND PRIORITY = '1';</v>
      </c>
    </row>
    <row r="204" spans="1:21" x14ac:dyDescent="0.35">
      <c r="A204" t="s">
        <v>29</v>
      </c>
      <c r="B204" t="s">
        <v>101</v>
      </c>
      <c r="C204" t="s">
        <v>12</v>
      </c>
      <c r="D204" t="s">
        <v>40</v>
      </c>
      <c r="E204" t="s">
        <v>32</v>
      </c>
      <c r="F204" t="s">
        <v>68</v>
      </c>
      <c r="G204"/>
      <c r="H204" t="s">
        <v>13</v>
      </c>
      <c r="I204" t="s">
        <v>13</v>
      </c>
      <c r="L204" t="s">
        <v>7</v>
      </c>
      <c r="M204" t="str">
        <f>VLOOKUP(D204,UFMT_FIELD_FORMAT!A:H,8,FALSE)</f>
        <v xml:space="preserve">011 LLA </v>
      </c>
      <c r="N204" t="str">
        <f>IF(ISBLANK(E204),"",VLOOKUP(E204,UFMT_CONDITION!A:J,10,FALSE))</f>
        <v>Forwarding Institution is not empty</v>
      </c>
      <c r="O204" t="str">
        <f>VLOOKUP(F204,UFMT_VALUE!A:E,5,FALSE)</f>
        <v>Tag, SVT_ISO_FW_INSTID</v>
      </c>
      <c r="P204" t="str">
        <f>IF(ISBLANK(G204),"",VLOOKUP(G204,UFMT_CONVERSION!A:C,3,FALSE))</f>
        <v/>
      </c>
      <c r="Q204" t="str">
        <f t="shared" si="16"/>
        <v>Field '011 LLA ',Cond 'Forwarding Institution is not empty', Value 'Tag, SVT_ISO_FW_INSTID'</v>
      </c>
      <c r="S204" t="str">
        <f t="shared" si="17"/>
        <v>Insert into UFMT_BUILD_RULE (FORMAT_ID, FIELD_NO, PRIORITY, FIELD_ID, COND_ID, VALUE_ID, CONV_KEY, F_CHECK, F_WRITE) Values ('7', '33', '1', '11', '8', '21', '', '0', '0');</v>
      </c>
      <c r="T204" t="str">
        <f t="shared" si="18"/>
        <v>Update UFMT_BUILD_RULE SET FIELD_ID='11',COND_ID='8',VALUE_ID='21',CONV_KEY='',F_CHECK='0',F_WRITE='0' Where FORMAT_ID = '7' AND FIELD_NO = '33' AND PRIORITY = '1';</v>
      </c>
      <c r="U204" t="str">
        <f t="shared" si="19"/>
        <v>Delete from UFMT_BUILD_RULE Where FORMAT_ID = '7' AND FIELD_NO = '33' AND PRIORITY = '1';</v>
      </c>
    </row>
    <row r="205" spans="1:21" x14ac:dyDescent="0.35">
      <c r="A205" t="s">
        <v>29</v>
      </c>
      <c r="B205" t="s">
        <v>99</v>
      </c>
      <c r="C205" t="s">
        <v>12</v>
      </c>
      <c r="D205" t="s">
        <v>44</v>
      </c>
      <c r="E205"/>
      <c r="F205" t="s">
        <v>74</v>
      </c>
      <c r="G205"/>
      <c r="H205" t="s">
        <v>13</v>
      </c>
      <c r="I205" t="s">
        <v>13</v>
      </c>
      <c r="L205" t="s">
        <v>7</v>
      </c>
      <c r="M205" t="str">
        <f>VLOOKUP(D205,UFMT_FIELD_FORMAT!A:H,8,FALSE)</f>
        <v>012 Fix Padded R</v>
      </c>
      <c r="N205" t="str">
        <f>IF(ISBLANK(E205),"",VLOOKUP(E205,UFMT_CONDITION!A:J,10,FALSE))</f>
        <v/>
      </c>
      <c r="O205" t="str">
        <f>VLOOKUP(F205,UFMT_VALUE!A:E,5,FALSE)</f>
        <v>Tag, SVT_ISO_ACQ_RRN</v>
      </c>
      <c r="P205" t="str">
        <f>IF(ISBLANK(G205),"",VLOOKUP(G205,UFMT_CONVERSION!A:C,3,FALSE))</f>
        <v/>
      </c>
      <c r="Q205" t="str">
        <f t="shared" si="16"/>
        <v>Field '012 Fix Padded R', Value 'Tag, SVT_ISO_ACQ_RRN'</v>
      </c>
      <c r="S205" t="str">
        <f t="shared" si="17"/>
        <v>Insert into UFMT_BUILD_RULE (FORMAT_ID, FIELD_NO, PRIORITY, FIELD_ID, COND_ID, VALUE_ID, CONV_KEY, F_CHECK, F_WRITE) Values ('7', '37', '1', '13', '', '23', '', '0', '0');</v>
      </c>
      <c r="T205" t="str">
        <f t="shared" si="18"/>
        <v>Update UFMT_BUILD_RULE SET FIELD_ID='13',COND_ID='',VALUE_ID='23',CONV_KEY='',F_CHECK='0',F_WRITE='0' Where FORMAT_ID = '7' AND FIELD_NO = '37' AND PRIORITY = '1';</v>
      </c>
      <c r="U205" t="str">
        <f t="shared" si="19"/>
        <v>Delete from UFMT_BUILD_RULE Where FORMAT_ID = '7' AND FIELD_NO = '37' AND PRIORITY = '1';</v>
      </c>
    </row>
    <row r="206" spans="1:21" x14ac:dyDescent="0.35">
      <c r="A206" t="s">
        <v>29</v>
      </c>
      <c r="B206" t="s">
        <v>119</v>
      </c>
      <c r="C206" t="s">
        <v>12</v>
      </c>
      <c r="D206" t="s">
        <v>20</v>
      </c>
      <c r="E206"/>
      <c r="F206" t="s">
        <v>72</v>
      </c>
      <c r="G206"/>
      <c r="H206" t="s">
        <v>13</v>
      </c>
      <c r="I206" t="s">
        <v>13</v>
      </c>
      <c r="L206" t="s">
        <v>7</v>
      </c>
      <c r="M206" t="str">
        <f>VLOOKUP(D206,UFMT_FIELD_FORMAT!A:H,8,FALSE)</f>
        <v>008 Fix Padded L0</v>
      </c>
      <c r="N206" t="str">
        <f>IF(ISBLANK(E206),"",VLOOKUP(E206,UFMT_CONDITION!A:J,10,FALSE))</f>
        <v/>
      </c>
      <c r="O206" t="str">
        <f>VLOOKUP(F206,UFMT_VALUE!A:E,5,FALSE)</f>
        <v>Tag, SVT_TERMINAL</v>
      </c>
      <c r="P206" t="str">
        <f>IF(ISBLANK(G206),"",VLOOKUP(G206,UFMT_CONVERSION!A:C,3,FALSE))</f>
        <v/>
      </c>
      <c r="Q206" t="str">
        <f t="shared" si="16"/>
        <v>Field '008 Fix Padded L0', Value 'Tag, SVT_TERMINAL'</v>
      </c>
      <c r="S206" t="str">
        <f t="shared" si="17"/>
        <v>Insert into UFMT_BUILD_RULE (FORMAT_ID, FIELD_NO, PRIORITY, FIELD_ID, COND_ID, VALUE_ID, CONV_KEY, F_CHECK, F_WRITE) Values ('7', '41', '1', '4', '', '25', '', '0', '0');</v>
      </c>
      <c r="T206" t="str">
        <f t="shared" si="18"/>
        <v>Update UFMT_BUILD_RULE SET FIELD_ID='4',COND_ID='',VALUE_ID='25',CONV_KEY='',F_CHECK='0',F_WRITE='0' Where FORMAT_ID = '7' AND FIELD_NO = '41' AND PRIORITY = '1';</v>
      </c>
      <c r="U206" t="str">
        <f t="shared" si="19"/>
        <v>Delete from UFMT_BUILD_RULE Where FORMAT_ID = '7' AND FIELD_NO = '41' AND PRIORITY = '1';</v>
      </c>
    </row>
    <row r="207" spans="1:21" x14ac:dyDescent="0.35">
      <c r="A207" t="s">
        <v>29</v>
      </c>
      <c r="B207" t="s">
        <v>122</v>
      </c>
      <c r="C207" t="s">
        <v>12</v>
      </c>
      <c r="D207" t="s">
        <v>53</v>
      </c>
      <c r="E207" t="s">
        <v>42</v>
      </c>
      <c r="F207" t="s">
        <v>82</v>
      </c>
      <c r="G207"/>
      <c r="H207" t="s">
        <v>13</v>
      </c>
      <c r="I207" t="s">
        <v>13</v>
      </c>
      <c r="L207" t="s">
        <v>7</v>
      </c>
      <c r="M207" t="str">
        <f>VLOOKUP(D207,UFMT_FIELD_FORMAT!A:H,8,FALSE)</f>
        <v>008 Fix Padded R</v>
      </c>
      <c r="N207" t="str">
        <f>IF(ISBLANK(E207),"",VLOOKUP(E207,UFMT_CONDITION!A:J,10,FALSE))</f>
        <v>ALWAYS FALSE condition</v>
      </c>
      <c r="O207" t="str">
        <f>VLOOKUP(F207,UFMT_VALUE!A:E,5,FALSE)</f>
        <v>Tag, SVT_CC_ACCEPTOR</v>
      </c>
      <c r="P207" t="str">
        <f>IF(ISBLANK(G207),"",VLOOKUP(G207,UFMT_CONVERSION!A:C,3,FALSE))</f>
        <v/>
      </c>
      <c r="Q207" t="str">
        <f t="shared" si="16"/>
        <v>Field '008 Fix Padded R',Cond 'ALWAYS FALSE condition', Value 'Tag, SVT_CC_ACCEPTOR'</v>
      </c>
      <c r="S207" t="str">
        <f t="shared" si="17"/>
        <v>Insert into UFMT_BUILD_RULE (FORMAT_ID, FIELD_NO, PRIORITY, FIELD_ID, COND_ID, VALUE_ID, CONV_KEY, F_CHECK, F_WRITE) Values ('7', '42', '1', '16', '12', '26', '', '0', '0');</v>
      </c>
      <c r="T207" t="str">
        <f t="shared" si="18"/>
        <v>Update UFMT_BUILD_RULE SET FIELD_ID='16',COND_ID='12',VALUE_ID='26',CONV_KEY='',F_CHECK='0',F_WRITE='0' Where FORMAT_ID = '7' AND FIELD_NO = '42' AND PRIORITY = '1';</v>
      </c>
      <c r="U207" t="str">
        <f t="shared" si="19"/>
        <v>Delete from UFMT_BUILD_RULE Where FORMAT_ID = '7' AND FIELD_NO = '42' AND PRIORITY = '1';</v>
      </c>
    </row>
    <row r="208" spans="1:21" x14ac:dyDescent="0.35">
      <c r="A208" t="s">
        <v>29</v>
      </c>
      <c r="B208" t="s">
        <v>125</v>
      </c>
      <c r="C208" t="s">
        <v>12</v>
      </c>
      <c r="D208" t="s">
        <v>90</v>
      </c>
      <c r="E208"/>
      <c r="F208" t="s">
        <v>92</v>
      </c>
      <c r="G208" t="s">
        <v>125</v>
      </c>
      <c r="H208" t="s">
        <v>13</v>
      </c>
      <c r="I208" t="s">
        <v>13</v>
      </c>
      <c r="L208" t="s">
        <v>7</v>
      </c>
      <c r="M208" t="str">
        <f>VLOOKUP(D208,UFMT_FIELD_FORMAT!A:H,8,FALSE)</f>
        <v xml:space="preserve">012 LLA </v>
      </c>
      <c r="N208" t="str">
        <f>IF(ISBLANK(E208),"",VLOOKUP(E208,UFMT_CONDITION!A:J,10,FALSE))</f>
        <v/>
      </c>
      <c r="O208" t="str">
        <f>VLOOKUP(F208,UFMT_VALUE!A:E,5,FALSE)</f>
        <v>Tag, SVT_ADDR_NAME</v>
      </c>
      <c r="P208" t="str">
        <f>IF(ISBLANK(G208),"",VLOOKUP(G208,UFMT_CONVERSION!A:C,3,FALSE))</f>
        <v>Trim to 12</v>
      </c>
      <c r="Q208" t="str">
        <f t="shared" si="16"/>
        <v>Field '012 LLA ', Value 'Tag, SVT_ADDR_NAME', Conv 'Trim to 12'</v>
      </c>
      <c r="S208" t="str">
        <f t="shared" si="17"/>
        <v>Insert into UFMT_BUILD_RULE (FORMAT_ID, FIELD_NO, PRIORITY, FIELD_ID, COND_ID, VALUE_ID, CONV_KEY, F_CHECK, F_WRITE) Values ('7', '43', '1', '29', '', '30', '43', '0', '0');</v>
      </c>
      <c r="T208" t="str">
        <f t="shared" si="18"/>
        <v>Update UFMT_BUILD_RULE SET FIELD_ID='29',COND_ID='',VALUE_ID='30',CONV_KEY='43',F_CHECK='0',F_WRITE='0' Where FORMAT_ID = '7' AND FIELD_NO = '43' AND PRIORITY = '1';</v>
      </c>
      <c r="U208" t="str">
        <f t="shared" si="19"/>
        <v>Delete from UFMT_BUILD_RULE Where FORMAT_ID = '7' AND FIELD_NO = '43' AND PRIORITY = '1';</v>
      </c>
    </row>
    <row r="209" spans="1:21" x14ac:dyDescent="0.35">
      <c r="A209" t="s">
        <v>29</v>
      </c>
      <c r="B209" t="s">
        <v>138</v>
      </c>
      <c r="C209" t="s">
        <v>12</v>
      </c>
      <c r="D209" t="s">
        <v>47</v>
      </c>
      <c r="E209"/>
      <c r="F209" t="s">
        <v>104</v>
      </c>
      <c r="G209"/>
      <c r="H209" t="s">
        <v>13</v>
      </c>
      <c r="I209" t="s">
        <v>13</v>
      </c>
      <c r="L209" t="s">
        <v>7</v>
      </c>
      <c r="M209" t="str">
        <f>VLOOKUP(D209,UFMT_FIELD_FORMAT!A:H,8,FALSE)</f>
        <v>003 Fix Padded L</v>
      </c>
      <c r="N209" t="str">
        <f>IF(ISBLANK(E209),"",VLOOKUP(E209,UFMT_CONDITION!A:J,10,FALSE))</f>
        <v/>
      </c>
      <c r="O209" t="str">
        <f>VLOOKUP(F209,UFMT_VALUE!A:E,5,FALSE)</f>
        <v>Tag, SVT_TXN_CURRENCY</v>
      </c>
      <c r="P209" t="str">
        <f>IF(ISBLANK(G209),"",VLOOKUP(G209,UFMT_CONVERSION!A:C,3,FALSE))</f>
        <v/>
      </c>
      <c r="Q209" t="str">
        <f t="shared" si="16"/>
        <v>Field '003 Fix Padded L', Value 'Tag, SVT_TXN_CURRENCY'</v>
      </c>
      <c r="S209" t="str">
        <f t="shared" si="17"/>
        <v>Insert into UFMT_BUILD_RULE (FORMAT_ID, FIELD_NO, PRIORITY, FIELD_ID, COND_ID, VALUE_ID, CONV_KEY, F_CHECK, F_WRITE) Values ('7', '49', '1', '14', '', '34', '', '0', '0');</v>
      </c>
      <c r="T209" t="str">
        <f t="shared" si="18"/>
        <v>Update UFMT_BUILD_RULE SET FIELD_ID='14',COND_ID='',VALUE_ID='34',CONV_KEY='',F_CHECK='0',F_WRITE='0' Where FORMAT_ID = '7' AND FIELD_NO = '49' AND PRIORITY = '1';</v>
      </c>
      <c r="U209" t="str">
        <f t="shared" si="19"/>
        <v>Delete from UFMT_BUILD_RULE Where FORMAT_ID = '7' AND FIELD_NO = '49' AND PRIORITY = '1';</v>
      </c>
    </row>
    <row r="210" spans="1:21" x14ac:dyDescent="0.35">
      <c r="A210" t="s">
        <v>29</v>
      </c>
      <c r="B210" t="s">
        <v>270</v>
      </c>
      <c r="C210" t="s">
        <v>12</v>
      </c>
      <c r="D210" t="s">
        <v>71</v>
      </c>
      <c r="E210" t="s">
        <v>156</v>
      </c>
      <c r="F210" t="s">
        <v>645</v>
      </c>
      <c r="G210"/>
      <c r="H210" t="s">
        <v>13</v>
      </c>
      <c r="I210" t="s">
        <v>13</v>
      </c>
      <c r="L210" t="s">
        <v>7</v>
      </c>
      <c r="M210" t="str">
        <f>VLOOKUP(D210,UFMT_FIELD_FORMAT!A:H,8,FALSE)</f>
        <v>028 Var LLA</v>
      </c>
      <c r="N210" t="str">
        <f>IF(ISBLANK(E210),"",VLOOKUP(E210,UFMT_CONDITION!A:J,10,FALSE))</f>
        <v>Trans_type is 621</v>
      </c>
      <c r="O210" t="str">
        <f>VLOOKUP(F210,UFMT_VALUE!A:E,5,FALSE)</f>
        <v>Composite, NSS T24 IBFT GL debit acct</v>
      </c>
      <c r="P210" t="str">
        <f>IF(ISBLANK(G210),"",VLOOKUP(G210,UFMT_CONVERSION!A:C,3,FALSE))</f>
        <v/>
      </c>
      <c r="Q210" t="str">
        <f t="shared" si="16"/>
        <v>Field '028 Var LLA',Cond 'Trans_type is 621', Value 'Composite, NSS T24 IBFT GL debit acct'</v>
      </c>
      <c r="S210" t="str">
        <f t="shared" si="17"/>
        <v>Insert into UFMT_BUILD_RULE (FORMAT_ID, FIELD_NO, PRIORITY, FIELD_ID, COND_ID, VALUE_ID, CONV_KEY, F_CHECK, F_WRITE) Values ('7', '102', '1', '22', '67', '296', '', '0', '0');</v>
      </c>
      <c r="T210" t="str">
        <f t="shared" si="18"/>
        <v>Update UFMT_BUILD_RULE SET FIELD_ID='22',COND_ID='67',VALUE_ID='296',CONV_KEY='',F_CHECK='0',F_WRITE='0' Where FORMAT_ID = '7' AND FIELD_NO = '102' AND PRIORITY = '1';</v>
      </c>
      <c r="U210" t="str">
        <f t="shared" si="19"/>
        <v>Delete from UFMT_BUILD_RULE Where FORMAT_ID = '7' AND FIELD_NO = '102' AND PRIORITY = '1';</v>
      </c>
    </row>
    <row r="211" spans="1:21" x14ac:dyDescent="0.35">
      <c r="A211" t="s">
        <v>29</v>
      </c>
      <c r="B211" t="s">
        <v>270</v>
      </c>
      <c r="C211" t="s">
        <v>15</v>
      </c>
      <c r="D211" t="s">
        <v>71</v>
      </c>
      <c r="E211"/>
      <c r="F211" t="s">
        <v>96</v>
      </c>
      <c r="G211"/>
      <c r="H211" t="s">
        <v>13</v>
      </c>
      <c r="I211" t="s">
        <v>13</v>
      </c>
      <c r="L211" t="s">
        <v>7</v>
      </c>
      <c r="M211" t="str">
        <f>VLOOKUP(D211,UFMT_FIELD_FORMAT!A:H,8,FALSE)</f>
        <v>028 Var LLA</v>
      </c>
      <c r="N211" t="str">
        <f>IF(ISBLANK(E211),"",VLOOKUP(E211,UFMT_CONDITION!A:J,10,FALSE))</f>
        <v/>
      </c>
      <c r="O211" t="str">
        <f>VLOOKUP(F211,UFMT_VALUE!A:E,5,FALSE)</f>
        <v>Tag, SVT_ACCT1_NO</v>
      </c>
      <c r="P211" t="str">
        <f>IF(ISBLANK(G211),"",VLOOKUP(G211,UFMT_CONVERSION!A:C,3,FALSE))</f>
        <v/>
      </c>
      <c r="Q211" t="str">
        <f t="shared" si="16"/>
        <v>Field '028 Var LLA', Value 'Tag, SVT_ACCT1_NO'</v>
      </c>
      <c r="S211" t="str">
        <f t="shared" si="17"/>
        <v>Insert into UFMT_BUILD_RULE (FORMAT_ID, FIELD_NO, PRIORITY, FIELD_ID, COND_ID, VALUE_ID, CONV_KEY, F_CHECK, F_WRITE) Values ('7', '102', '2', '22', '', '36', '', '0', '0');</v>
      </c>
      <c r="T211" t="str">
        <f t="shared" si="18"/>
        <v>Update UFMT_BUILD_RULE SET FIELD_ID='22',COND_ID='',VALUE_ID='36',CONV_KEY='',F_CHECK='0',F_WRITE='0' Where FORMAT_ID = '7' AND FIELD_NO = '102' AND PRIORITY = '2';</v>
      </c>
      <c r="U211" t="str">
        <f t="shared" si="19"/>
        <v>Delete from UFMT_BUILD_RULE Where FORMAT_ID = '7' AND FIELD_NO = '102' AND PRIORITY = '2';</v>
      </c>
    </row>
    <row r="212" spans="1:21" x14ac:dyDescent="0.35">
      <c r="A212" t="s">
        <v>29</v>
      </c>
      <c r="B212" t="s">
        <v>778</v>
      </c>
      <c r="C212" t="s">
        <v>12</v>
      </c>
      <c r="D212" t="s">
        <v>56</v>
      </c>
      <c r="E212" t="s">
        <v>188</v>
      </c>
      <c r="F212" t="s">
        <v>433</v>
      </c>
      <c r="G212"/>
      <c r="H212" t="s">
        <v>13</v>
      </c>
      <c r="I212" t="s">
        <v>13</v>
      </c>
      <c r="L212" t="s">
        <v>7</v>
      </c>
      <c r="M212" t="str">
        <f>VLOOKUP(D212,UFMT_FIELD_FORMAT!A:H,8,FALSE)</f>
        <v>099 Var LLA</v>
      </c>
      <c r="N212" t="str">
        <f>IF(ISBLANK(E212),"",VLOOKUP(E212,UFMT_CONDITION!A:J,10,FALSE))</f>
        <v>Trans_type is 775</v>
      </c>
      <c r="O212" t="str">
        <f>VLOOKUP(F212,UFMT_VALUE!A:E,5,FALSE)</f>
        <v>Tag, SVT_ISO_ACQ_ODATA, char</v>
      </c>
      <c r="P212" t="str">
        <f>IF(ISBLANK(G212),"",VLOOKUP(G212,UFMT_CONVERSION!A:C,3,FALSE))</f>
        <v/>
      </c>
      <c r="Q212" t="str">
        <f t="shared" si="16"/>
        <v>Field '099 Var LLA',Cond 'Trans_type is 775', Value 'Tag, SVT_ISO_ACQ_ODATA, char'</v>
      </c>
      <c r="S212" t="str">
        <f t="shared" si="17"/>
        <v>Insert into UFMT_BUILD_RULE (FORMAT_ID, FIELD_NO, PRIORITY, FIELD_ID, COND_ID, VALUE_ID, CONV_KEY, F_CHECK, F_WRITE) Values ('7', '103', '1', '17', '71', '217', '', '0', '0');</v>
      </c>
      <c r="T212" t="str">
        <f t="shared" si="18"/>
        <v>Update UFMT_BUILD_RULE SET FIELD_ID='17',COND_ID='71',VALUE_ID='217',CONV_KEY='',F_CHECK='0',F_WRITE='0' Where FORMAT_ID = '7' AND FIELD_NO = '103' AND PRIORITY = '1';</v>
      </c>
      <c r="U212" t="str">
        <f t="shared" si="19"/>
        <v>Delete from UFMT_BUILD_RULE Where FORMAT_ID = '7' AND FIELD_NO = '103' AND PRIORITY = '1';</v>
      </c>
    </row>
    <row r="213" spans="1:21" x14ac:dyDescent="0.35">
      <c r="A213" t="s">
        <v>29</v>
      </c>
      <c r="B213" t="s">
        <v>778</v>
      </c>
      <c r="C213" t="s">
        <v>15</v>
      </c>
      <c r="D213" t="s">
        <v>71</v>
      </c>
      <c r="E213" t="s">
        <v>37</v>
      </c>
      <c r="F213" t="s">
        <v>99</v>
      </c>
      <c r="G213"/>
      <c r="H213" t="s">
        <v>13</v>
      </c>
      <c r="I213" t="s">
        <v>13</v>
      </c>
      <c r="L213" t="s">
        <v>7</v>
      </c>
      <c r="M213" t="str">
        <f>VLOOKUP(D213,UFMT_FIELD_FORMAT!A:H,8,FALSE)</f>
        <v>028 Var LLA</v>
      </c>
      <c r="N213" t="str">
        <f>IF(ISBLANK(E213),"",VLOOKUP(E213,UFMT_CONDITION!A:J,10,FALSE))</f>
        <v>Account 2 is not empty</v>
      </c>
      <c r="O213" t="str">
        <f>VLOOKUP(F213,UFMT_VALUE!A:E,5,FALSE)</f>
        <v>Tag, SVT_ACCT2_NO</v>
      </c>
      <c r="P213" t="str">
        <f>IF(ISBLANK(G213),"",VLOOKUP(G213,UFMT_CONVERSION!A:C,3,FALSE))</f>
        <v/>
      </c>
      <c r="Q213" t="str">
        <f t="shared" si="16"/>
        <v>Field '028 Var LLA',Cond 'Account 2 is not empty', Value 'Tag, SVT_ACCT2_NO'</v>
      </c>
      <c r="S213" t="str">
        <f t="shared" si="17"/>
        <v>Insert into UFMT_BUILD_RULE (FORMAT_ID, FIELD_NO, PRIORITY, FIELD_ID, COND_ID, VALUE_ID, CONV_KEY, F_CHECK, F_WRITE) Values ('7', '103', '2', '22', '10', '37', '', '0', '0');</v>
      </c>
      <c r="T213" t="str">
        <f t="shared" si="18"/>
        <v>Update UFMT_BUILD_RULE SET FIELD_ID='22',COND_ID='10',VALUE_ID='37',CONV_KEY='',F_CHECK='0',F_WRITE='0' Where FORMAT_ID = '7' AND FIELD_NO = '103' AND PRIORITY = '2';</v>
      </c>
      <c r="U213" t="str">
        <f t="shared" si="19"/>
        <v>Delete from UFMT_BUILD_RULE Where FORMAT_ID = '7' AND FIELD_NO = '103' AND PRIORITY = '2';</v>
      </c>
    </row>
    <row r="214" spans="1:21" x14ac:dyDescent="0.35">
      <c r="A214" t="s">
        <v>29</v>
      </c>
      <c r="B214" t="s">
        <v>143</v>
      </c>
      <c r="C214" t="s">
        <v>12</v>
      </c>
      <c r="D214" t="s">
        <v>65</v>
      </c>
      <c r="E214"/>
      <c r="F214" t="s">
        <v>622</v>
      </c>
      <c r="G214"/>
      <c r="H214" t="s">
        <v>13</v>
      </c>
      <c r="I214" t="s">
        <v>13</v>
      </c>
      <c r="L214" t="s">
        <v>7</v>
      </c>
      <c r="M214" t="str">
        <f>VLOOKUP(D214,UFMT_FIELD_FORMAT!A:H,8,FALSE)</f>
        <v>999 Var LLLA</v>
      </c>
      <c r="N214" t="str">
        <f>IF(ISBLANK(E214),"",VLOOKUP(E214,UFMT_CONDITION!A:J,10,FALSE))</f>
        <v/>
      </c>
      <c r="O214" t="str">
        <f>VLOOKUP(F214,UFMT_VALUE!A:E,5,FALSE)</f>
        <v>Const, Channel ID NSS</v>
      </c>
      <c r="P214" t="str">
        <f>IF(ISBLANK(G214),"",VLOOKUP(G214,UFMT_CONVERSION!A:C,3,FALSE))</f>
        <v/>
      </c>
      <c r="Q214" t="str">
        <f t="shared" si="16"/>
        <v>Field '999 Var LLLA', Value 'Const, Channel ID NSS'</v>
      </c>
      <c r="S214" t="str">
        <f t="shared" si="17"/>
        <v>Insert into UFMT_BUILD_RULE (FORMAT_ID, FIELD_NO, PRIORITY, FIELD_ID, COND_ID, VALUE_ID, CONV_KEY, F_CHECK, F_WRITE) Values ('7', '123', '1', '20', '', '287', '', '0', '0');</v>
      </c>
      <c r="T214" t="str">
        <f t="shared" si="18"/>
        <v>Update UFMT_BUILD_RULE SET FIELD_ID='20',COND_ID='',VALUE_ID='287',CONV_KEY='',F_CHECK='0',F_WRITE='0' Where FORMAT_ID = '7' AND FIELD_NO = '123' AND PRIORITY = '1';</v>
      </c>
      <c r="U214" t="str">
        <f t="shared" si="19"/>
        <v>Delete from UFMT_BUILD_RULE Where FORMAT_ID = '7' AND FIELD_NO = '123' AND PRIORITY = '1';</v>
      </c>
    </row>
    <row r="215" spans="1:21" x14ac:dyDescent="0.35">
      <c r="A215" t="s">
        <v>29</v>
      </c>
      <c r="B215" t="s">
        <v>810</v>
      </c>
      <c r="C215" t="s">
        <v>12</v>
      </c>
      <c r="D215" t="s">
        <v>65</v>
      </c>
      <c r="E215" t="s">
        <v>44</v>
      </c>
      <c r="F215" t="s">
        <v>260</v>
      </c>
      <c r="G215"/>
      <c r="H215" t="s">
        <v>13</v>
      </c>
      <c r="I215" t="s">
        <v>13</v>
      </c>
      <c r="L215" t="s">
        <v>7</v>
      </c>
      <c r="M215" t="str">
        <f>VLOOKUP(D215,UFMT_FIELD_FORMAT!A:H,8,FALSE)</f>
        <v>999 Var LLLA</v>
      </c>
      <c r="N215" t="str">
        <f>IF(ISBLANK(E215),"",VLOOKUP(E215,UFMT_CONDITION!A:J,10,FALSE))</f>
        <v>Terminal type is POS</v>
      </c>
      <c r="O215" t="str">
        <f>VLOOKUP(F215,UFMT_VALUE!A:E,5,FALSE)</f>
        <v>Const, terminal type POS</v>
      </c>
      <c r="P215" t="str">
        <f>IF(ISBLANK(G215),"",VLOOKUP(G215,UFMT_CONVERSION!A:C,3,FALSE))</f>
        <v/>
      </c>
      <c r="Q215" t="str">
        <f t="shared" si="16"/>
        <v>Field '999 Var LLLA',Cond 'Terminal type is POS', Value 'Const, terminal type POS'</v>
      </c>
      <c r="S215" t="str">
        <f t="shared" si="17"/>
        <v>Insert into UFMT_BUILD_RULE (FORMAT_ID, FIELD_NO, PRIORITY, FIELD_ID, COND_ID, VALUE_ID, CONV_KEY, F_CHECK, F_WRITE) Values ('7', '124', '1', '20', '13', '152', '', '0', '0');</v>
      </c>
      <c r="T215" t="str">
        <f t="shared" si="18"/>
        <v>Update UFMT_BUILD_RULE SET FIELD_ID='20',COND_ID='13',VALUE_ID='152',CONV_KEY='',F_CHECK='0',F_WRITE='0' Where FORMAT_ID = '7' AND FIELD_NO = '124' AND PRIORITY = '1';</v>
      </c>
      <c r="U215" t="str">
        <f t="shared" si="19"/>
        <v>Delete from UFMT_BUILD_RULE Where FORMAT_ID = '7' AND FIELD_NO = '124' AND PRIORITY = '1';</v>
      </c>
    </row>
    <row r="216" spans="1:21" x14ac:dyDescent="0.35">
      <c r="A216" t="s">
        <v>29</v>
      </c>
      <c r="B216" t="s">
        <v>810</v>
      </c>
      <c r="C216" t="s">
        <v>15</v>
      </c>
      <c r="D216" t="s">
        <v>65</v>
      </c>
      <c r="E216"/>
      <c r="F216" t="s">
        <v>257</v>
      </c>
      <c r="G216"/>
      <c r="H216" t="s">
        <v>13</v>
      </c>
      <c r="I216" t="s">
        <v>13</v>
      </c>
      <c r="L216" t="s">
        <v>7</v>
      </c>
      <c r="M216" t="str">
        <f>VLOOKUP(D216,UFMT_FIELD_FORMAT!A:H,8,FALSE)</f>
        <v>999 Var LLLA</v>
      </c>
      <c r="N216" t="str">
        <f>IF(ISBLANK(E216),"",VLOOKUP(E216,UFMT_CONDITION!A:J,10,FALSE))</f>
        <v/>
      </c>
      <c r="O216" t="str">
        <f>VLOOKUP(F216,UFMT_VALUE!A:E,5,FALSE)</f>
        <v>Const, terminal type ATM</v>
      </c>
      <c r="P216" t="str">
        <f>IF(ISBLANK(G216),"",VLOOKUP(G216,UFMT_CONVERSION!A:C,3,FALSE))</f>
        <v/>
      </c>
      <c r="Q216" t="str">
        <f t="shared" si="16"/>
        <v>Field '999 Var LLLA', Value 'Const, terminal type ATM'</v>
      </c>
      <c r="S216" t="str">
        <f t="shared" si="17"/>
        <v>Insert into UFMT_BUILD_RULE (FORMAT_ID, FIELD_NO, PRIORITY, FIELD_ID, COND_ID, VALUE_ID, CONV_KEY, F_CHECK, F_WRITE) Values ('7', '124', '2', '20', '', '151', '', '0', '0');</v>
      </c>
      <c r="T216" t="str">
        <f t="shared" si="18"/>
        <v>Update UFMT_BUILD_RULE SET FIELD_ID='20',COND_ID='',VALUE_ID='151',CONV_KEY='',F_CHECK='0',F_WRITE='0' Where FORMAT_ID = '7' AND FIELD_NO = '124' AND PRIORITY = '2';</v>
      </c>
      <c r="U216" t="str">
        <f t="shared" si="19"/>
        <v>Delete from UFMT_BUILD_RULE Where FORMAT_ID = '7' AND FIELD_NO = '124' AND PRIORITY = '2';</v>
      </c>
    </row>
    <row r="217" spans="1:21" x14ac:dyDescent="0.35">
      <c r="A217" t="s">
        <v>29</v>
      </c>
      <c r="B217" t="s">
        <v>813</v>
      </c>
      <c r="C217" t="s">
        <v>12</v>
      </c>
      <c r="D217" t="s">
        <v>65</v>
      </c>
      <c r="E217"/>
      <c r="F217" t="s">
        <v>44</v>
      </c>
      <c r="G217" t="s">
        <v>113</v>
      </c>
      <c r="H217" t="s">
        <v>13</v>
      </c>
      <c r="I217" t="s">
        <v>13</v>
      </c>
      <c r="L217" t="s">
        <v>7</v>
      </c>
      <c r="M217" t="str">
        <f>VLOOKUP(D217,UFMT_FIELD_FORMAT!A:H,8,FALSE)</f>
        <v>999 Var LLLA</v>
      </c>
      <c r="N217" t="str">
        <f>IF(ISBLANK(E217),"",VLOOKUP(E217,UFMT_CONDITION!A:J,10,FALSE))</f>
        <v/>
      </c>
      <c r="O217" t="str">
        <f>VLOOKUP(F217,UFMT_VALUE!A:E,5,FALSE)</f>
        <v>Tag, SVT_ACQ_SW_DATE</v>
      </c>
      <c r="P217" t="str">
        <f>IF(ISBLANK(G217),"",VLOOKUP(G217,UFMT_CONVERSION!A:C,3,FALSE))</f>
        <v>Format value for F126</v>
      </c>
      <c r="Q217" t="str">
        <f t="shared" si="16"/>
        <v>Field '999 Var LLLA', Value 'Tag, SVT_ACQ_SW_DATE', Conv 'Format value for F126'</v>
      </c>
      <c r="S217" t="str">
        <f t="shared" si="17"/>
        <v>Insert into UFMT_BUILD_RULE (FORMAT_ID, FIELD_NO, PRIORITY, FIELD_ID, COND_ID, VALUE_ID, CONV_KEY, F_CHECK, F_WRITE) Values ('7', '126', '1', '20', '', '13', '38', '0', '0');</v>
      </c>
      <c r="T217" t="str">
        <f t="shared" si="18"/>
        <v>Update UFMT_BUILD_RULE SET FIELD_ID='20',COND_ID='',VALUE_ID='13',CONV_KEY='38',F_CHECK='0',F_WRITE='0' Where FORMAT_ID = '7' AND FIELD_NO = '126' AND PRIORITY = '1';</v>
      </c>
      <c r="U217" t="str">
        <f t="shared" si="19"/>
        <v>Delete from UFMT_BUILD_RULE Where FORMAT_ID = '7' AND FIELD_NO = '126' AND PRIORITY = '1';</v>
      </c>
    </row>
    <row r="218" spans="1:21" x14ac:dyDescent="0.35">
      <c r="A218" t="s">
        <v>32</v>
      </c>
      <c r="B218" t="s">
        <v>15</v>
      </c>
      <c r="C218" t="s">
        <v>12</v>
      </c>
      <c r="D218" t="s">
        <v>12</v>
      </c>
      <c r="E218"/>
      <c r="F218" t="s">
        <v>15</v>
      </c>
      <c r="G218"/>
      <c r="H218" t="s">
        <v>13</v>
      </c>
      <c r="I218" t="s">
        <v>13</v>
      </c>
      <c r="L218" t="s">
        <v>7</v>
      </c>
      <c r="M218" t="str">
        <f>VLOOKUP(D218,UFMT_FIELD_FORMAT!A:H,8,FALSE)</f>
        <v>019 Var LLA</v>
      </c>
      <c r="N218" t="str">
        <f>IF(ISBLANK(E218),"",VLOOKUP(E218,UFMT_CONDITION!A:J,10,FALSE))</f>
        <v/>
      </c>
      <c r="O218" t="str">
        <f>VLOOKUP(F218,UFMT_VALUE!A:E,5,FALSE)</f>
        <v>Tag, SVT_CARD_NUM</v>
      </c>
      <c r="P218" t="str">
        <f>IF(ISBLANK(G218),"",VLOOKUP(G218,UFMT_CONVERSION!A:C,3,FALSE))</f>
        <v/>
      </c>
      <c r="Q218" t="str">
        <f t="shared" si="16"/>
        <v>Field '019 Var LLA', Value 'Tag, SVT_CARD_NUM'</v>
      </c>
      <c r="S218" t="str">
        <f t="shared" si="17"/>
        <v>Insert into UFMT_BUILD_RULE (FORMAT_ID, FIELD_NO, PRIORITY, FIELD_ID, COND_ID, VALUE_ID, CONV_KEY, F_CHECK, F_WRITE) Values ('8', '2', '1', '1', '', '2', '', '0', '0');</v>
      </c>
      <c r="T218" t="str">
        <f t="shared" si="18"/>
        <v>Update UFMT_BUILD_RULE SET FIELD_ID='1',COND_ID='',VALUE_ID='2',CONV_KEY='',F_CHECK='0',F_WRITE='0' Where FORMAT_ID = '8' AND FIELD_NO = '2' AND PRIORITY = '1';</v>
      </c>
      <c r="U218" t="str">
        <f t="shared" si="19"/>
        <v>Delete from UFMT_BUILD_RULE Where FORMAT_ID = '8' AND FIELD_NO = '2' AND PRIORITY = '1';</v>
      </c>
    </row>
    <row r="219" spans="1:21" x14ac:dyDescent="0.35">
      <c r="A219" t="s">
        <v>32</v>
      </c>
      <c r="B219" t="s">
        <v>17</v>
      </c>
      <c r="C219" t="s">
        <v>12</v>
      </c>
      <c r="D219" t="s">
        <v>15</v>
      </c>
      <c r="E219"/>
      <c r="F219" t="s">
        <v>26</v>
      </c>
      <c r="G219"/>
      <c r="H219" t="s">
        <v>13</v>
      </c>
      <c r="I219" t="s">
        <v>13</v>
      </c>
      <c r="L219" t="s">
        <v>7</v>
      </c>
      <c r="M219" t="str">
        <f>VLOOKUP(D219,UFMT_FIELD_FORMAT!A:H,8,FALSE)</f>
        <v>006 Fix Padded L0</v>
      </c>
      <c r="N219" t="str">
        <f>IF(ISBLANK(E219),"",VLOOKUP(E219,UFMT_CONDITION!A:J,10,FALSE))</f>
        <v/>
      </c>
      <c r="O219" t="str">
        <f>VLOOKUP(F219,UFMT_VALUE!A:E,5,FALSE)</f>
        <v>Composite, Processing code</v>
      </c>
      <c r="P219" t="str">
        <f>IF(ISBLANK(G219),"",VLOOKUP(G219,UFMT_CONVERSION!A:C,3,FALSE))</f>
        <v/>
      </c>
      <c r="Q219" t="str">
        <f t="shared" si="16"/>
        <v>Field '006 Fix Padded L0', Value 'Composite, Processing code'</v>
      </c>
      <c r="S219" t="str">
        <f t="shared" si="17"/>
        <v>Insert into UFMT_BUILD_RULE (FORMAT_ID, FIELD_NO, PRIORITY, FIELD_ID, COND_ID, VALUE_ID, CONV_KEY, F_CHECK, F_WRITE) Values ('8', '3', '1', '2', '', '6', '', '0', '0');</v>
      </c>
      <c r="T219" t="str">
        <f t="shared" si="18"/>
        <v>Update UFMT_BUILD_RULE SET FIELD_ID='2',COND_ID='',VALUE_ID='6',CONV_KEY='',F_CHECK='0',F_WRITE='0' Where FORMAT_ID = '8' AND FIELD_NO = '3' AND PRIORITY = '1';</v>
      </c>
      <c r="U219" t="str">
        <f t="shared" si="19"/>
        <v>Delete from UFMT_BUILD_RULE Where FORMAT_ID = '8' AND FIELD_NO = '3' AND PRIORITY = '1';</v>
      </c>
    </row>
    <row r="220" spans="1:21" x14ac:dyDescent="0.35">
      <c r="A220" t="s">
        <v>32</v>
      </c>
      <c r="B220" t="s">
        <v>20</v>
      </c>
      <c r="C220" t="s">
        <v>12</v>
      </c>
      <c r="D220" t="s">
        <v>17</v>
      </c>
      <c r="E220"/>
      <c r="F220" t="s">
        <v>29</v>
      </c>
      <c r="G220"/>
      <c r="H220" t="s">
        <v>13</v>
      </c>
      <c r="I220" t="s">
        <v>13</v>
      </c>
      <c r="L220" t="s">
        <v>7</v>
      </c>
      <c r="M220" t="str">
        <f>VLOOKUP(D220,UFMT_FIELD_FORMAT!A:H,8,FALSE)</f>
        <v>012 Fix Padded L0</v>
      </c>
      <c r="N220" t="str">
        <f>IF(ISBLANK(E220),"",VLOOKUP(E220,UFMT_CONDITION!A:J,10,FALSE))</f>
        <v/>
      </c>
      <c r="O220" t="str">
        <f>VLOOKUP(F220,UFMT_VALUE!A:E,5,FALSE)</f>
        <v>Tag, SVT_TXN_AMOUNT</v>
      </c>
      <c r="P220" t="str">
        <f>IF(ISBLANK(G220),"",VLOOKUP(G220,UFMT_CONVERSION!A:C,3,FALSE))</f>
        <v/>
      </c>
      <c r="Q220" t="str">
        <f t="shared" si="16"/>
        <v>Field '012 Fix Padded L0', Value 'Tag, SVT_TXN_AMOUNT'</v>
      </c>
      <c r="S220" t="str">
        <f t="shared" si="17"/>
        <v>Insert into UFMT_BUILD_RULE (FORMAT_ID, FIELD_NO, PRIORITY, FIELD_ID, COND_ID, VALUE_ID, CONV_KEY, F_CHECK, F_WRITE) Values ('8', '4', '1', '3', '', '7', '', '0', '0');</v>
      </c>
      <c r="T220" t="str">
        <f t="shared" si="18"/>
        <v>Update UFMT_BUILD_RULE SET FIELD_ID='3',COND_ID='',VALUE_ID='7',CONV_KEY='',F_CHECK='0',F_WRITE='0' Where FORMAT_ID = '8' AND FIELD_NO = '4' AND PRIORITY = '1';</v>
      </c>
      <c r="U220" t="str">
        <f t="shared" si="19"/>
        <v>Delete from UFMT_BUILD_RULE Where FORMAT_ID = '8' AND FIELD_NO = '4' AND PRIORITY = '1';</v>
      </c>
    </row>
    <row r="221" spans="1:21" x14ac:dyDescent="0.35">
      <c r="A221" t="s">
        <v>32</v>
      </c>
      <c r="B221" t="s">
        <v>23</v>
      </c>
      <c r="C221" t="s">
        <v>12</v>
      </c>
      <c r="D221" t="s">
        <v>17</v>
      </c>
      <c r="E221"/>
      <c r="F221" t="s">
        <v>29</v>
      </c>
      <c r="G221"/>
      <c r="H221" t="s">
        <v>13</v>
      </c>
      <c r="I221" t="s">
        <v>13</v>
      </c>
      <c r="L221" t="s">
        <v>7</v>
      </c>
      <c r="M221" t="str">
        <f>VLOOKUP(D221,UFMT_FIELD_FORMAT!A:H,8,FALSE)</f>
        <v>012 Fix Padded L0</v>
      </c>
      <c r="N221" t="str">
        <f>IF(ISBLANK(E221),"",VLOOKUP(E221,UFMT_CONDITION!A:J,10,FALSE))</f>
        <v/>
      </c>
      <c r="O221" t="str">
        <f>VLOOKUP(F221,UFMT_VALUE!A:E,5,FALSE)</f>
        <v>Tag, SVT_TXN_AMOUNT</v>
      </c>
      <c r="P221" t="str">
        <f>IF(ISBLANK(G221),"",VLOOKUP(G221,UFMT_CONVERSION!A:C,3,FALSE))</f>
        <v/>
      </c>
      <c r="Q221" t="str">
        <f t="shared" si="16"/>
        <v>Field '012 Fix Padded L0', Value 'Tag, SVT_TXN_AMOUNT'</v>
      </c>
      <c r="S221" t="str">
        <f t="shared" si="17"/>
        <v>Insert into UFMT_BUILD_RULE (FORMAT_ID, FIELD_NO, PRIORITY, FIELD_ID, COND_ID, VALUE_ID, CONV_KEY, F_CHECK, F_WRITE) Values ('8', '5', '1', '3', '', '7', '', '0', '0');</v>
      </c>
      <c r="T221" t="str">
        <f t="shared" si="18"/>
        <v>Update UFMT_BUILD_RULE SET FIELD_ID='3',COND_ID='',VALUE_ID='7',CONV_KEY='',F_CHECK='0',F_WRITE='0' Where FORMAT_ID = '8' AND FIELD_NO = '5' AND PRIORITY = '1';</v>
      </c>
      <c r="U221" t="str">
        <f t="shared" si="19"/>
        <v>Delete from UFMT_BUILD_RULE Where FORMAT_ID = '8' AND FIELD_NO = '5' AND PRIORITY = '1';</v>
      </c>
    </row>
    <row r="222" spans="1:21" x14ac:dyDescent="0.35">
      <c r="A222" t="s">
        <v>32</v>
      </c>
      <c r="B222" t="s">
        <v>26</v>
      </c>
      <c r="C222" t="s">
        <v>12</v>
      </c>
      <c r="D222" t="s">
        <v>17</v>
      </c>
      <c r="E222"/>
      <c r="F222" t="s">
        <v>35</v>
      </c>
      <c r="G222"/>
      <c r="H222" t="s">
        <v>13</v>
      </c>
      <c r="I222" t="s">
        <v>12</v>
      </c>
      <c r="L222" t="s">
        <v>7</v>
      </c>
      <c r="M222" t="str">
        <f>VLOOKUP(D222,UFMT_FIELD_FORMAT!A:H,8,FALSE)</f>
        <v>012 Fix Padded L0</v>
      </c>
      <c r="N222" t="str">
        <f>IF(ISBLANK(E222),"",VLOOKUP(E222,UFMT_CONDITION!A:J,10,FALSE))</f>
        <v/>
      </c>
      <c r="O222" t="str">
        <f>VLOOKUP(F222,UFMT_VALUE!A:E,5,FALSE)</f>
        <v>Tag, SVT_TXN_AMT_A1CUR, integer</v>
      </c>
      <c r="P222" t="str">
        <f>IF(ISBLANK(G222),"",VLOOKUP(G222,UFMT_CONVERSION!A:C,3,FALSE))</f>
        <v/>
      </c>
      <c r="Q222" t="str">
        <f t="shared" si="16"/>
        <v>Field '012 Fix Padded L0', Value 'Tag, SVT_TXN_AMT_A1CUR, integer'</v>
      </c>
      <c r="S222" t="str">
        <f t="shared" si="17"/>
        <v>Insert into UFMT_BUILD_RULE (FORMAT_ID, FIELD_NO, PRIORITY, FIELD_ID, COND_ID, VALUE_ID, CONV_KEY, F_CHECK, F_WRITE) Values ('8', '6', '1', '3', '', '9', '', '0', '1');</v>
      </c>
      <c r="T222" t="str">
        <f t="shared" si="18"/>
        <v>Update UFMT_BUILD_RULE SET FIELD_ID='3',COND_ID='',VALUE_ID='9',CONV_KEY='',F_CHECK='0',F_WRITE='1' Where FORMAT_ID = '8' AND FIELD_NO = '6' AND PRIORITY = '1';</v>
      </c>
      <c r="U222" t="str">
        <f t="shared" si="19"/>
        <v>Delete from UFMT_BUILD_RULE Where FORMAT_ID = '8' AND FIELD_NO = '6' AND PRIORITY = '1';</v>
      </c>
    </row>
    <row r="223" spans="1:21" x14ac:dyDescent="0.35">
      <c r="A223" t="s">
        <v>32</v>
      </c>
      <c r="B223" t="s">
        <v>37</v>
      </c>
      <c r="C223" t="s">
        <v>12</v>
      </c>
      <c r="D223" t="s">
        <v>20</v>
      </c>
      <c r="E223"/>
      <c r="F223" t="s">
        <v>40</v>
      </c>
      <c r="G223"/>
      <c r="H223" t="s">
        <v>13</v>
      </c>
      <c r="I223" t="s">
        <v>12</v>
      </c>
      <c r="L223" t="s">
        <v>7</v>
      </c>
      <c r="M223" t="str">
        <f>VLOOKUP(D223,UFMT_FIELD_FORMAT!A:H,8,FALSE)</f>
        <v>008 Fix Padded L0</v>
      </c>
      <c r="N223" t="str">
        <f>IF(ISBLANK(E223),"",VLOOKUP(E223,UFMT_CONDITION!A:J,10,FALSE))</f>
        <v/>
      </c>
      <c r="O223" t="str">
        <f>VLOOKUP(F223,UFMT_VALUE!A:E,5,FALSE)</f>
        <v>Tag, SVT_ACCT1_RATE, integer</v>
      </c>
      <c r="P223" t="str">
        <f>IF(ISBLANK(G223),"",VLOOKUP(G223,UFMT_CONVERSION!A:C,3,FALSE))</f>
        <v/>
      </c>
      <c r="Q223" t="str">
        <f t="shared" si="16"/>
        <v>Field '008 Fix Padded L0', Value 'Tag, SVT_ACCT1_RATE, integer'</v>
      </c>
      <c r="S223" t="str">
        <f t="shared" si="17"/>
        <v>Insert into UFMT_BUILD_RULE (FORMAT_ID, FIELD_NO, PRIORITY, FIELD_ID, COND_ID, VALUE_ID, CONV_KEY, F_CHECK, F_WRITE) Values ('8', '10', '1', '4', '', '11', '', '0', '1');</v>
      </c>
      <c r="T223" t="str">
        <f t="shared" si="18"/>
        <v>Update UFMT_BUILD_RULE SET FIELD_ID='4',COND_ID='',VALUE_ID='11',CONV_KEY='',F_CHECK='0',F_WRITE='1' Where FORMAT_ID = '8' AND FIELD_NO = '10' AND PRIORITY = '1';</v>
      </c>
      <c r="U223" t="str">
        <f t="shared" si="19"/>
        <v>Delete from UFMT_BUILD_RULE Where FORMAT_ID = '8' AND FIELD_NO = '10' AND PRIORITY = '1';</v>
      </c>
    </row>
    <row r="224" spans="1:21" x14ac:dyDescent="0.35">
      <c r="A224" t="s">
        <v>32</v>
      </c>
      <c r="B224" t="s">
        <v>40</v>
      </c>
      <c r="C224" t="s">
        <v>12</v>
      </c>
      <c r="D224" t="s">
        <v>23</v>
      </c>
      <c r="E224"/>
      <c r="F224" t="s">
        <v>48</v>
      </c>
      <c r="G224"/>
      <c r="H224" t="s">
        <v>13</v>
      </c>
      <c r="I224" t="s">
        <v>13</v>
      </c>
      <c r="L224" t="s">
        <v>7</v>
      </c>
      <c r="M224" t="str">
        <f>VLOOKUP(D224,UFMT_FIELD_FORMAT!A:H,8,FALSE)</f>
        <v>006 Fix Padded L0</v>
      </c>
      <c r="N224" t="str">
        <f>IF(ISBLANK(E224),"",VLOOKUP(E224,UFMT_CONDITION!A:J,10,FALSE))</f>
        <v/>
      </c>
      <c r="O224" t="str">
        <f>VLOOKUP(F224,UFMT_VALUE!A:E,5,FALSE)</f>
        <v>Tag, SVT_ACQ_TRACE_NO, string</v>
      </c>
      <c r="P224" t="str">
        <f>IF(ISBLANK(G224),"",VLOOKUP(G224,UFMT_CONVERSION!A:C,3,FALSE))</f>
        <v/>
      </c>
      <c r="Q224" t="str">
        <f t="shared" si="16"/>
        <v>Field '006 Fix Padded L0', Value 'Tag, SVT_ACQ_TRACE_NO, string'</v>
      </c>
      <c r="S224" t="str">
        <f t="shared" si="17"/>
        <v>Insert into UFMT_BUILD_RULE (FORMAT_ID, FIELD_NO, PRIORITY, FIELD_ID, COND_ID, VALUE_ID, CONV_KEY, F_CHECK, F_WRITE) Values ('8', '11', '1', '5', '', '47', '', '0', '0');</v>
      </c>
      <c r="T224" t="str">
        <f t="shared" si="18"/>
        <v>Update UFMT_BUILD_RULE SET FIELD_ID='5',COND_ID='',VALUE_ID='47',CONV_KEY='',F_CHECK='0',F_WRITE='0' Where FORMAT_ID = '8' AND FIELD_NO = '11' AND PRIORITY = '1';</v>
      </c>
      <c r="U224" t="str">
        <f t="shared" si="19"/>
        <v>Delete from UFMT_BUILD_RULE Where FORMAT_ID = '8' AND FIELD_NO = '11' AND PRIORITY = '1';</v>
      </c>
    </row>
    <row r="225" spans="1:21" x14ac:dyDescent="0.35">
      <c r="A225" t="s">
        <v>32</v>
      </c>
      <c r="B225" t="s">
        <v>42</v>
      </c>
      <c r="C225" t="s">
        <v>12</v>
      </c>
      <c r="D225" t="s">
        <v>26</v>
      </c>
      <c r="E225"/>
      <c r="F225" t="s">
        <v>50</v>
      </c>
      <c r="G225"/>
      <c r="H225" t="s">
        <v>13</v>
      </c>
      <c r="I225" t="s">
        <v>13</v>
      </c>
      <c r="L225" t="s">
        <v>7</v>
      </c>
      <c r="M225" t="str">
        <f>VLOOKUP(D225,UFMT_FIELD_FORMAT!A:H,8,FALSE)</f>
        <v>012 Fix Padded L0</v>
      </c>
      <c r="N225" t="str">
        <f>IF(ISBLANK(E225),"",VLOOKUP(E225,UFMT_CONDITION!A:J,10,FALSE))</f>
        <v/>
      </c>
      <c r="O225" t="str">
        <f>VLOOKUP(F225,UFMT_VALUE!A:E,5,FALSE)</f>
        <v>Composite, Date and time</v>
      </c>
      <c r="P225" t="str">
        <f>IF(ISBLANK(G225),"",VLOOKUP(G225,UFMT_CONVERSION!A:C,3,FALSE))</f>
        <v/>
      </c>
      <c r="Q225" t="str">
        <f t="shared" si="16"/>
        <v>Field '012 Fix Padded L0', Value 'Composite, Date and time'</v>
      </c>
      <c r="S225" t="str">
        <f t="shared" si="17"/>
        <v>Insert into UFMT_BUILD_RULE (FORMAT_ID, FIELD_NO, PRIORITY, FIELD_ID, COND_ID, VALUE_ID, CONV_KEY, F_CHECK, F_WRITE) Values ('8', '12', '1', '6', '', '15', '', '0', '0');</v>
      </c>
      <c r="T225" t="str">
        <f t="shared" si="18"/>
        <v>Update UFMT_BUILD_RULE SET FIELD_ID='6',COND_ID='',VALUE_ID='15',CONV_KEY='',F_CHECK='0',F_WRITE='0' Where FORMAT_ID = '8' AND FIELD_NO = '12' AND PRIORITY = '1';</v>
      </c>
      <c r="U225" t="str">
        <f t="shared" si="19"/>
        <v>Delete from UFMT_BUILD_RULE Where FORMAT_ID = '8' AND FIELD_NO = '12' AND PRIORITY = '1';</v>
      </c>
    </row>
    <row r="226" spans="1:21" x14ac:dyDescent="0.35">
      <c r="A226" t="s">
        <v>32</v>
      </c>
      <c r="B226" t="s">
        <v>56</v>
      </c>
      <c r="C226" t="s">
        <v>12</v>
      </c>
      <c r="D226" t="s">
        <v>32</v>
      </c>
      <c r="E226"/>
      <c r="F226" t="s">
        <v>59</v>
      </c>
      <c r="G226"/>
      <c r="H226" t="s">
        <v>13</v>
      </c>
      <c r="I226" t="s">
        <v>13</v>
      </c>
      <c r="L226" t="s">
        <v>7</v>
      </c>
      <c r="M226" t="str">
        <f>VLOOKUP(D226,UFMT_FIELD_FORMAT!A:H,8,FALSE)</f>
        <v>004 Fix Padded L0</v>
      </c>
      <c r="N226" t="str">
        <f>IF(ISBLANK(E226),"",VLOOKUP(E226,UFMT_CONDITION!A:J,10,FALSE))</f>
        <v/>
      </c>
      <c r="O226" t="str">
        <f>VLOOKUP(F226,UFMT_VALUE!A:E,5,FALSE)</f>
        <v>Tag, SVT_SV_DATE</v>
      </c>
      <c r="P226" t="str">
        <f>IF(ISBLANK(G226),"",VLOOKUP(G226,UFMT_CONVERSION!A:C,3,FALSE))</f>
        <v/>
      </c>
      <c r="Q226" t="str">
        <f t="shared" si="16"/>
        <v>Field '004 Fix Padded L0', Value 'Tag, SVT_SV_DATE'</v>
      </c>
      <c r="S226" t="str">
        <f t="shared" si="17"/>
        <v>Insert into UFMT_BUILD_RULE (FORMAT_ID, FIELD_NO, PRIORITY, FIELD_ID, COND_ID, VALUE_ID, CONV_KEY, F_CHECK, F_WRITE) Values ('8', '17', '1', '8', '', '18', '', '0', '0');</v>
      </c>
      <c r="T226" t="str">
        <f t="shared" si="18"/>
        <v>Update UFMT_BUILD_RULE SET FIELD_ID='8',COND_ID='',VALUE_ID='18',CONV_KEY='',F_CHECK='0',F_WRITE='0' Where FORMAT_ID = '8' AND FIELD_NO = '17' AND PRIORITY = '1';</v>
      </c>
      <c r="U226" t="str">
        <f t="shared" si="19"/>
        <v>Delete from UFMT_BUILD_RULE Where FORMAT_ID = '8' AND FIELD_NO = '17' AND PRIORITY = '1';</v>
      </c>
    </row>
    <row r="227" spans="1:21" x14ac:dyDescent="0.35">
      <c r="A227" t="s">
        <v>32</v>
      </c>
      <c r="B227" t="s">
        <v>77</v>
      </c>
      <c r="C227" t="s">
        <v>12</v>
      </c>
      <c r="D227" t="s">
        <v>35</v>
      </c>
      <c r="E227"/>
      <c r="F227" t="s">
        <v>62</v>
      </c>
      <c r="G227"/>
      <c r="H227" t="s">
        <v>13</v>
      </c>
      <c r="I227" t="s">
        <v>13</v>
      </c>
      <c r="L227" t="s">
        <v>7</v>
      </c>
      <c r="M227" t="str">
        <f>VLOOKUP(D227,UFMT_FIELD_FORMAT!A:H,8,FALSE)</f>
        <v>003 Fix Padded L0</v>
      </c>
      <c r="N227" t="str">
        <f>IF(ISBLANK(E227),"",VLOOKUP(E227,UFMT_CONDITION!A:J,10,FALSE))</f>
        <v/>
      </c>
      <c r="O227" t="str">
        <f>VLOOKUP(F227,UFMT_VALUE!A:E,5,FALSE)</f>
        <v>Const, Functional code</v>
      </c>
      <c r="P227" t="str">
        <f>IF(ISBLANK(G227),"",VLOOKUP(G227,UFMT_CONVERSION!A:C,3,FALSE))</f>
        <v/>
      </c>
      <c r="Q227" t="str">
        <f t="shared" si="16"/>
        <v>Field '003 Fix Padded L0', Value 'Const, Functional code'</v>
      </c>
      <c r="S227" t="str">
        <f t="shared" si="17"/>
        <v>Insert into UFMT_BUILD_RULE (FORMAT_ID, FIELD_NO, PRIORITY, FIELD_ID, COND_ID, VALUE_ID, CONV_KEY, F_CHECK, F_WRITE) Values ('8', '24', '1', '9', '', '19', '', '0', '0');</v>
      </c>
      <c r="T227" t="str">
        <f t="shared" si="18"/>
        <v>Update UFMT_BUILD_RULE SET FIELD_ID='9',COND_ID='',VALUE_ID='19',CONV_KEY='',F_CHECK='0',F_WRITE='0' Where FORMAT_ID = '8' AND FIELD_NO = '24' AND PRIORITY = '1';</v>
      </c>
      <c r="U227" t="str">
        <f t="shared" si="19"/>
        <v>Delete from UFMT_BUILD_RULE Where FORMAT_ID = '8' AND FIELD_NO = '24' AND PRIORITY = '1';</v>
      </c>
    </row>
    <row r="228" spans="1:21" x14ac:dyDescent="0.35">
      <c r="A228" t="s">
        <v>32</v>
      </c>
      <c r="B228" t="s">
        <v>88</v>
      </c>
      <c r="C228" t="s">
        <v>12</v>
      </c>
      <c r="D228" t="s">
        <v>93</v>
      </c>
      <c r="E228"/>
      <c r="F228" t="s">
        <v>534</v>
      </c>
      <c r="G228"/>
      <c r="H228" t="s">
        <v>13</v>
      </c>
      <c r="I228" t="s">
        <v>13</v>
      </c>
      <c r="L228" t="s">
        <v>7</v>
      </c>
      <c r="M228" t="str">
        <f>VLOOKUP(D228,UFMT_FIELD_FORMAT!A:H,8,FALSE)</f>
        <v>009 Fix Padded L0</v>
      </c>
      <c r="N228" t="str">
        <f>IF(ISBLANK(E228),"",VLOOKUP(E228,UFMT_CONDITION!A:J,10,FALSE))</f>
        <v/>
      </c>
      <c r="O228" t="str">
        <f>VLOOKUP(F228,UFMT_VALUE!A:E,5,FALSE)</f>
        <v>Tag, SVT_ACQ_FEE, double</v>
      </c>
      <c r="P228" t="str">
        <f>IF(ISBLANK(G228),"",VLOOKUP(G228,UFMT_CONVERSION!A:C,3,FALSE))</f>
        <v/>
      </c>
      <c r="Q228" t="str">
        <f t="shared" si="16"/>
        <v>Field '009 Fix Padded L0', Value 'Tag, SVT_ACQ_FEE, double'</v>
      </c>
      <c r="S228" t="str">
        <f t="shared" si="17"/>
        <v>Insert into UFMT_BUILD_RULE (FORMAT_ID, FIELD_NO, PRIORITY, FIELD_ID, COND_ID, VALUE_ID, CONV_KEY, F_CHECK, F_WRITE) Values ('8', '28', '1', '35', '', '255', '', '0', '0');</v>
      </c>
      <c r="T228" t="str">
        <f t="shared" si="18"/>
        <v>Update UFMT_BUILD_RULE SET FIELD_ID='35',COND_ID='',VALUE_ID='255',CONV_KEY='',F_CHECK='0',F_WRITE='0' Where FORMAT_ID = '8' AND FIELD_NO = '28' AND PRIORITY = '1';</v>
      </c>
      <c r="U228" t="str">
        <f t="shared" si="19"/>
        <v>Delete from UFMT_BUILD_RULE Where FORMAT_ID = '8' AND FIELD_NO = '28' AND PRIORITY = '1';</v>
      </c>
    </row>
    <row r="229" spans="1:21" x14ac:dyDescent="0.35">
      <c r="A229" t="s">
        <v>32</v>
      </c>
      <c r="B229" t="s">
        <v>90</v>
      </c>
      <c r="C229" t="s">
        <v>12</v>
      </c>
      <c r="D229" t="s">
        <v>93</v>
      </c>
      <c r="E229"/>
      <c r="F229" t="s">
        <v>537</v>
      </c>
      <c r="G229"/>
      <c r="H229" t="s">
        <v>13</v>
      </c>
      <c r="I229" t="s">
        <v>13</v>
      </c>
      <c r="L229" t="s">
        <v>7</v>
      </c>
      <c r="M229" t="str">
        <f>VLOOKUP(D229,UFMT_FIELD_FORMAT!A:H,8,FALSE)</f>
        <v>009 Fix Padded L0</v>
      </c>
      <c r="N229" t="str">
        <f>IF(ISBLANK(E229),"",VLOOKUP(E229,UFMT_CONDITION!A:J,10,FALSE))</f>
        <v/>
      </c>
      <c r="O229" t="str">
        <f>VLOOKUP(F229,UFMT_VALUE!A:E,5,FALSE)</f>
        <v>Tag, SVT_NET_FEE, double</v>
      </c>
      <c r="P229" t="str">
        <f>IF(ISBLANK(G229),"",VLOOKUP(G229,UFMT_CONVERSION!A:C,3,FALSE))</f>
        <v/>
      </c>
      <c r="Q229" t="str">
        <f t="shared" si="16"/>
        <v>Field '009 Fix Padded L0', Value 'Tag, SVT_NET_FEE, double'</v>
      </c>
      <c r="S229" t="str">
        <f t="shared" si="17"/>
        <v>Insert into UFMT_BUILD_RULE (FORMAT_ID, FIELD_NO, PRIORITY, FIELD_ID, COND_ID, VALUE_ID, CONV_KEY, F_CHECK, F_WRITE) Values ('8', '29', '1', '35', '', '256', '', '0', '0');</v>
      </c>
      <c r="T229" t="str">
        <f t="shared" si="18"/>
        <v>Update UFMT_BUILD_RULE SET FIELD_ID='35',COND_ID='',VALUE_ID='256',CONV_KEY='',F_CHECK='0',F_WRITE='0' Where FORMAT_ID = '8' AND FIELD_NO = '29' AND PRIORITY = '1';</v>
      </c>
      <c r="U229" t="str">
        <f t="shared" si="19"/>
        <v>Delete from UFMT_BUILD_RULE Where FORMAT_ID = '8' AND FIELD_NO = '29' AND PRIORITY = '1';</v>
      </c>
    </row>
    <row r="230" spans="1:21" x14ac:dyDescent="0.35">
      <c r="A230" t="s">
        <v>32</v>
      </c>
      <c r="B230" t="s">
        <v>92</v>
      </c>
      <c r="C230" t="s">
        <v>12</v>
      </c>
      <c r="D230" t="s">
        <v>93</v>
      </c>
      <c r="E230"/>
      <c r="F230" t="s">
        <v>534</v>
      </c>
      <c r="G230"/>
      <c r="H230" t="s">
        <v>13</v>
      </c>
      <c r="I230" t="s">
        <v>13</v>
      </c>
      <c r="L230" t="s">
        <v>7</v>
      </c>
      <c r="M230" t="str">
        <f>VLOOKUP(D230,UFMT_FIELD_FORMAT!A:H,8,FALSE)</f>
        <v>009 Fix Padded L0</v>
      </c>
      <c r="N230" t="str">
        <f>IF(ISBLANK(E230),"",VLOOKUP(E230,UFMT_CONDITION!A:J,10,FALSE))</f>
        <v/>
      </c>
      <c r="O230" t="str">
        <f>VLOOKUP(F230,UFMT_VALUE!A:E,5,FALSE)</f>
        <v>Tag, SVT_ACQ_FEE, double</v>
      </c>
      <c r="P230" t="str">
        <f>IF(ISBLANK(G230),"",VLOOKUP(G230,UFMT_CONVERSION!A:C,3,FALSE))</f>
        <v/>
      </c>
      <c r="Q230" t="str">
        <f t="shared" si="16"/>
        <v>Field '009 Fix Padded L0', Value 'Tag, SVT_ACQ_FEE, double'</v>
      </c>
      <c r="S230" t="str">
        <f t="shared" si="17"/>
        <v>Insert into UFMT_BUILD_RULE (FORMAT_ID, FIELD_NO, PRIORITY, FIELD_ID, COND_ID, VALUE_ID, CONV_KEY, F_CHECK, F_WRITE) Values ('8', '30', '1', '35', '', '255', '', '0', '0');</v>
      </c>
      <c r="T230" t="str">
        <f t="shared" si="18"/>
        <v>Update UFMT_BUILD_RULE SET FIELD_ID='35',COND_ID='',VALUE_ID='255',CONV_KEY='',F_CHECK='0',F_WRITE='0' Where FORMAT_ID = '8' AND FIELD_NO = '30' AND PRIORITY = '1';</v>
      </c>
      <c r="U230" t="str">
        <f t="shared" si="19"/>
        <v>Delete from UFMT_BUILD_RULE Where FORMAT_ID = '8' AND FIELD_NO = '30' AND PRIORITY = '1';</v>
      </c>
    </row>
    <row r="231" spans="1:21" x14ac:dyDescent="0.35">
      <c r="A231" t="s">
        <v>32</v>
      </c>
      <c r="B231" t="s">
        <v>95</v>
      </c>
      <c r="C231" t="s">
        <v>12</v>
      </c>
      <c r="D231" t="s">
        <v>93</v>
      </c>
      <c r="E231"/>
      <c r="F231" t="s">
        <v>540</v>
      </c>
      <c r="G231"/>
      <c r="H231" t="s">
        <v>13</v>
      </c>
      <c r="I231" t="s">
        <v>13</v>
      </c>
      <c r="L231" t="s">
        <v>7</v>
      </c>
      <c r="M231" t="str">
        <f>VLOOKUP(D231,UFMT_FIELD_FORMAT!A:H,8,FALSE)</f>
        <v>009 Fix Padded L0</v>
      </c>
      <c r="N231" t="str">
        <f>IF(ISBLANK(E231),"",VLOOKUP(E231,UFMT_CONDITION!A:J,10,FALSE))</f>
        <v/>
      </c>
      <c r="O231" t="str">
        <f>VLOOKUP(F231,UFMT_VALUE!A:E,5,FALSE)</f>
        <v>Tag, SVT_IBFT_BNB_FEE, double</v>
      </c>
      <c r="P231" t="str">
        <f>IF(ISBLANK(G231),"",VLOOKUP(G231,UFMT_CONVERSION!A:C,3,FALSE))</f>
        <v/>
      </c>
      <c r="Q231" t="str">
        <f t="shared" si="16"/>
        <v>Field '009 Fix Padded L0', Value 'Tag, SVT_IBFT_BNB_FEE, double'</v>
      </c>
      <c r="S231" t="str">
        <f t="shared" si="17"/>
        <v>Insert into UFMT_BUILD_RULE (FORMAT_ID, FIELD_NO, PRIORITY, FIELD_ID, COND_ID, VALUE_ID, CONV_KEY, F_CHECK, F_WRITE) Values ('8', '31', '1', '35', '', '257', '', '0', '0');</v>
      </c>
      <c r="T231" t="str">
        <f t="shared" si="18"/>
        <v>Update UFMT_BUILD_RULE SET FIELD_ID='35',COND_ID='',VALUE_ID='257',CONV_KEY='',F_CHECK='0',F_WRITE='0' Where FORMAT_ID = '8' AND FIELD_NO = '31' AND PRIORITY = '1';</v>
      </c>
      <c r="U231" t="str">
        <f t="shared" si="19"/>
        <v>Delete from UFMT_BUILD_RULE Where FORMAT_ID = '8' AND FIELD_NO = '31' AND PRIORITY = '1';</v>
      </c>
    </row>
    <row r="232" spans="1:21" x14ac:dyDescent="0.35">
      <c r="A232" t="s">
        <v>32</v>
      </c>
      <c r="B232" t="s">
        <v>98</v>
      </c>
      <c r="C232" t="s">
        <v>12</v>
      </c>
      <c r="D232" t="s">
        <v>40</v>
      </c>
      <c r="E232"/>
      <c r="F232" t="s">
        <v>65</v>
      </c>
      <c r="G232"/>
      <c r="H232" t="s">
        <v>13</v>
      </c>
      <c r="I232" t="s">
        <v>13</v>
      </c>
      <c r="L232" t="s">
        <v>7</v>
      </c>
      <c r="M232" t="str">
        <f>VLOOKUP(D232,UFMT_FIELD_FORMAT!A:H,8,FALSE)</f>
        <v xml:space="preserve">011 LLA </v>
      </c>
      <c r="N232" t="str">
        <f>IF(ISBLANK(E232),"",VLOOKUP(E232,UFMT_CONDITION!A:J,10,FALSE))</f>
        <v/>
      </c>
      <c r="O232" t="str">
        <f>VLOOKUP(F232,UFMT_VALUE!A:E,5,FALSE)</f>
        <v>Tag, SVT_ISO_SRC_ACQID</v>
      </c>
      <c r="P232" t="str">
        <f>IF(ISBLANK(G232),"",VLOOKUP(G232,UFMT_CONVERSION!A:C,3,FALSE))</f>
        <v/>
      </c>
      <c r="Q232" t="str">
        <f t="shared" si="16"/>
        <v>Field '011 LLA ', Value 'Tag, SVT_ISO_SRC_ACQID'</v>
      </c>
      <c r="S232" t="str">
        <f t="shared" si="17"/>
        <v>Insert into UFMT_BUILD_RULE (FORMAT_ID, FIELD_NO, PRIORITY, FIELD_ID, COND_ID, VALUE_ID, CONV_KEY, F_CHECK, F_WRITE) Values ('8', '32', '1', '11', '', '20', '', '0', '0');</v>
      </c>
      <c r="T232" t="str">
        <f t="shared" si="18"/>
        <v>Update UFMT_BUILD_RULE SET FIELD_ID='11',COND_ID='',VALUE_ID='20',CONV_KEY='',F_CHECK='0',F_WRITE='0' Where FORMAT_ID = '8' AND FIELD_NO = '32' AND PRIORITY = '1';</v>
      </c>
      <c r="U232" t="str">
        <f t="shared" si="19"/>
        <v>Delete from UFMT_BUILD_RULE Where FORMAT_ID = '8' AND FIELD_NO = '32' AND PRIORITY = '1';</v>
      </c>
    </row>
    <row r="233" spans="1:21" x14ac:dyDescent="0.35">
      <c r="A233" t="s">
        <v>32</v>
      </c>
      <c r="B233" t="s">
        <v>101</v>
      </c>
      <c r="C233" t="s">
        <v>12</v>
      </c>
      <c r="D233" t="s">
        <v>40</v>
      </c>
      <c r="E233"/>
      <c r="F233" t="s">
        <v>68</v>
      </c>
      <c r="G233"/>
      <c r="H233" t="s">
        <v>13</v>
      </c>
      <c r="I233" t="s">
        <v>13</v>
      </c>
      <c r="L233" t="s">
        <v>7</v>
      </c>
      <c r="M233" t="str">
        <f>VLOOKUP(D233,UFMT_FIELD_FORMAT!A:H,8,FALSE)</f>
        <v xml:space="preserve">011 LLA </v>
      </c>
      <c r="N233" t="str">
        <f>IF(ISBLANK(E233),"",VLOOKUP(E233,UFMT_CONDITION!A:J,10,FALSE))</f>
        <v/>
      </c>
      <c r="O233" t="str">
        <f>VLOOKUP(F233,UFMT_VALUE!A:E,5,FALSE)</f>
        <v>Tag, SVT_ISO_FW_INSTID</v>
      </c>
      <c r="P233" t="str">
        <f>IF(ISBLANK(G233),"",VLOOKUP(G233,UFMT_CONVERSION!A:C,3,FALSE))</f>
        <v/>
      </c>
      <c r="Q233" t="str">
        <f t="shared" si="16"/>
        <v>Field '011 LLA ', Value 'Tag, SVT_ISO_FW_INSTID'</v>
      </c>
      <c r="S233" t="str">
        <f t="shared" si="17"/>
        <v>Insert into UFMT_BUILD_RULE (FORMAT_ID, FIELD_NO, PRIORITY, FIELD_ID, COND_ID, VALUE_ID, CONV_KEY, F_CHECK, F_WRITE) Values ('8', '33', '1', '11', '', '21', '', '0', '0');</v>
      </c>
      <c r="T233" t="str">
        <f t="shared" si="18"/>
        <v>Update UFMT_BUILD_RULE SET FIELD_ID='11',COND_ID='',VALUE_ID='21',CONV_KEY='',F_CHECK='0',F_WRITE='0' Where FORMAT_ID = '8' AND FIELD_NO = '33' AND PRIORITY = '1';</v>
      </c>
      <c r="U233" t="str">
        <f t="shared" si="19"/>
        <v>Delete from UFMT_BUILD_RULE Where FORMAT_ID = '8' AND FIELD_NO = '33' AND PRIORITY = '1';</v>
      </c>
    </row>
    <row r="234" spans="1:21" x14ac:dyDescent="0.35">
      <c r="A234" t="s">
        <v>32</v>
      </c>
      <c r="B234" t="s">
        <v>93</v>
      </c>
      <c r="C234" t="s">
        <v>12</v>
      </c>
      <c r="D234" t="s">
        <v>42</v>
      </c>
      <c r="E234"/>
      <c r="F234" t="s">
        <v>71</v>
      </c>
      <c r="G234"/>
      <c r="H234" t="s">
        <v>13</v>
      </c>
      <c r="I234" t="s">
        <v>13</v>
      </c>
      <c r="L234" t="s">
        <v>7</v>
      </c>
      <c r="M234" t="str">
        <f>VLOOKUP(D234,UFMT_FIELD_FORMAT!A:H,8,FALSE)</f>
        <v>037 LLA</v>
      </c>
      <c r="N234" t="str">
        <f>IF(ISBLANK(E234),"",VLOOKUP(E234,UFMT_CONDITION!A:J,10,FALSE))</f>
        <v/>
      </c>
      <c r="O234" t="str">
        <f>VLOOKUP(F234,UFMT_VALUE!A:E,5,FALSE)</f>
        <v>Tag, SVT_TRACK2</v>
      </c>
      <c r="P234" t="str">
        <f>IF(ISBLANK(G234),"",VLOOKUP(G234,UFMT_CONVERSION!A:C,3,FALSE))</f>
        <v/>
      </c>
      <c r="Q234" t="str">
        <f t="shared" si="16"/>
        <v>Field '037 LLA', Value 'Tag, SVT_TRACK2'</v>
      </c>
      <c r="S234" t="str">
        <f t="shared" si="17"/>
        <v>Insert into UFMT_BUILD_RULE (FORMAT_ID, FIELD_NO, PRIORITY, FIELD_ID, COND_ID, VALUE_ID, CONV_KEY, F_CHECK, F_WRITE) Values ('8', '35', '1', '12', '', '22', '', '0', '0');</v>
      </c>
      <c r="T234" t="str">
        <f t="shared" si="18"/>
        <v>Update UFMT_BUILD_RULE SET FIELD_ID='12',COND_ID='',VALUE_ID='22',CONV_KEY='',F_CHECK='0',F_WRITE='0' Where FORMAT_ID = '8' AND FIELD_NO = '35' AND PRIORITY = '1';</v>
      </c>
      <c r="U234" t="str">
        <f t="shared" si="19"/>
        <v>Delete from UFMT_BUILD_RULE Where FORMAT_ID = '8' AND FIELD_NO = '35' AND PRIORITY = '1';</v>
      </c>
    </row>
    <row r="235" spans="1:21" x14ac:dyDescent="0.35">
      <c r="A235" t="s">
        <v>32</v>
      </c>
      <c r="B235" t="s">
        <v>99</v>
      </c>
      <c r="C235" t="s">
        <v>12</v>
      </c>
      <c r="D235" t="s">
        <v>44</v>
      </c>
      <c r="E235"/>
      <c r="F235" t="s">
        <v>74</v>
      </c>
      <c r="G235"/>
      <c r="H235" t="s">
        <v>13</v>
      </c>
      <c r="I235" t="s">
        <v>12</v>
      </c>
      <c r="L235" t="s">
        <v>7</v>
      </c>
      <c r="M235" t="str">
        <f>VLOOKUP(D235,UFMT_FIELD_FORMAT!A:H,8,FALSE)</f>
        <v>012 Fix Padded R</v>
      </c>
      <c r="N235" t="str">
        <f>IF(ISBLANK(E235),"",VLOOKUP(E235,UFMT_CONDITION!A:J,10,FALSE))</f>
        <v/>
      </c>
      <c r="O235" t="str">
        <f>VLOOKUP(F235,UFMT_VALUE!A:E,5,FALSE)</f>
        <v>Tag, SVT_ISO_ACQ_RRN</v>
      </c>
      <c r="P235" t="str">
        <f>IF(ISBLANK(G235),"",VLOOKUP(G235,UFMT_CONVERSION!A:C,3,FALSE))</f>
        <v/>
      </c>
      <c r="Q235" t="str">
        <f t="shared" si="16"/>
        <v>Field '012 Fix Padded R', Value 'Tag, SVT_ISO_ACQ_RRN'</v>
      </c>
      <c r="S235" t="str">
        <f t="shared" si="17"/>
        <v>Insert into UFMT_BUILD_RULE (FORMAT_ID, FIELD_NO, PRIORITY, FIELD_ID, COND_ID, VALUE_ID, CONV_KEY, F_CHECK, F_WRITE) Values ('8', '37', '1', '13', '', '23', '', '0', '1');</v>
      </c>
      <c r="T235" t="str">
        <f t="shared" si="18"/>
        <v>Update UFMT_BUILD_RULE SET FIELD_ID='13',COND_ID='',VALUE_ID='23',CONV_KEY='',F_CHECK='0',F_WRITE='1' Where FORMAT_ID = '8' AND FIELD_NO = '37' AND PRIORITY = '1';</v>
      </c>
      <c r="U235" t="str">
        <f t="shared" si="19"/>
        <v>Delete from UFMT_BUILD_RULE Where FORMAT_ID = '8' AND FIELD_NO = '37' AND PRIORITY = '1';</v>
      </c>
    </row>
    <row r="236" spans="1:21" x14ac:dyDescent="0.35">
      <c r="A236" t="s">
        <v>32</v>
      </c>
      <c r="B236" t="s">
        <v>113</v>
      </c>
      <c r="C236" t="s">
        <v>12</v>
      </c>
      <c r="D236" t="s">
        <v>29</v>
      </c>
      <c r="E236"/>
      <c r="F236" t="s">
        <v>138</v>
      </c>
      <c r="G236"/>
      <c r="H236" t="s">
        <v>13</v>
      </c>
      <c r="I236" t="s">
        <v>12</v>
      </c>
      <c r="L236" t="s">
        <v>7</v>
      </c>
      <c r="M236" t="str">
        <f>VLOOKUP(D236,UFMT_FIELD_FORMAT!A:H,8,FALSE)</f>
        <v>006 Fix Padded L</v>
      </c>
      <c r="N236" t="str">
        <f>IF(ISBLANK(E236),"",VLOOKUP(E236,UFMT_CONDITION!A:J,10,FALSE))</f>
        <v/>
      </c>
      <c r="O236" t="str">
        <f>VLOOKUP(F236,UFMT_VALUE!A:E,5,FALSE)</f>
        <v>Tag, SVT_AUTH_ID_RESP, string</v>
      </c>
      <c r="P236" t="str">
        <f>IF(ISBLANK(G236),"",VLOOKUP(G236,UFMT_CONVERSION!A:C,3,FALSE))</f>
        <v/>
      </c>
      <c r="Q236" t="str">
        <f t="shared" si="16"/>
        <v>Field '006 Fix Padded L', Value 'Tag, SVT_AUTH_ID_RESP, string'</v>
      </c>
      <c r="S236" t="str">
        <f t="shared" si="17"/>
        <v>Insert into UFMT_BUILD_RULE (FORMAT_ID, FIELD_NO, PRIORITY, FIELD_ID, COND_ID, VALUE_ID, CONV_KEY, F_CHECK, F_WRITE) Values ('8', '38', '1', '7', '', '49', '', '0', '1');</v>
      </c>
      <c r="T236" t="str">
        <f t="shared" si="18"/>
        <v>Update UFMT_BUILD_RULE SET FIELD_ID='7',COND_ID='',VALUE_ID='49',CONV_KEY='',F_CHECK='0',F_WRITE='1' Where FORMAT_ID = '8' AND FIELD_NO = '38' AND PRIORITY = '1';</v>
      </c>
      <c r="U236" t="str">
        <f t="shared" si="19"/>
        <v>Delete from UFMT_BUILD_RULE Where FORMAT_ID = '8' AND FIELD_NO = '38' AND PRIORITY = '1';</v>
      </c>
    </row>
    <row r="237" spans="1:21" x14ac:dyDescent="0.35">
      <c r="A237" t="s">
        <v>32</v>
      </c>
      <c r="B237" t="s">
        <v>102</v>
      </c>
      <c r="C237" t="s">
        <v>12</v>
      </c>
      <c r="D237" t="s">
        <v>35</v>
      </c>
      <c r="E237"/>
      <c r="F237" t="s">
        <v>77</v>
      </c>
      <c r="G237"/>
      <c r="H237" t="s">
        <v>13</v>
      </c>
      <c r="I237" t="s">
        <v>12</v>
      </c>
      <c r="L237" t="s">
        <v>7</v>
      </c>
      <c r="M237" t="str">
        <f>VLOOKUP(D237,UFMT_FIELD_FORMAT!A:H,8,FALSE)</f>
        <v>003 Fix Padded L0</v>
      </c>
      <c r="N237" t="str">
        <f>IF(ISBLANK(E237),"",VLOOKUP(E237,UFMT_CONDITION!A:J,10,FALSE))</f>
        <v/>
      </c>
      <c r="O237" t="str">
        <f>VLOOKUP(F237,UFMT_VALUE!A:E,5,FALSE)</f>
        <v>Tag, SVT_ISO_ISS_RESP</v>
      </c>
      <c r="P237" t="str">
        <f>IF(ISBLANK(G237),"",VLOOKUP(G237,UFMT_CONVERSION!A:C,3,FALSE))</f>
        <v/>
      </c>
      <c r="Q237" t="str">
        <f t="shared" si="16"/>
        <v>Field '003 Fix Padded L0', Value 'Tag, SVT_ISO_ISS_RESP'</v>
      </c>
      <c r="S237" t="str">
        <f t="shared" si="17"/>
        <v>Insert into UFMT_BUILD_RULE (FORMAT_ID, FIELD_NO, PRIORITY, FIELD_ID, COND_ID, VALUE_ID, CONV_KEY, F_CHECK, F_WRITE) Values ('8', '39', '1', '9', '', '24', '', '0', '1');</v>
      </c>
      <c r="T237" t="str">
        <f t="shared" si="18"/>
        <v>Update UFMT_BUILD_RULE SET FIELD_ID='9',COND_ID='',VALUE_ID='24',CONV_KEY='',F_CHECK='0',F_WRITE='1' Where FORMAT_ID = '8' AND FIELD_NO = '39' AND PRIORITY = '1';</v>
      </c>
      <c r="U237" t="str">
        <f t="shared" si="19"/>
        <v>Delete from UFMT_BUILD_RULE Where FORMAT_ID = '8' AND FIELD_NO = '39' AND PRIORITY = '1';</v>
      </c>
    </row>
    <row r="238" spans="1:21" x14ac:dyDescent="0.35">
      <c r="A238" t="s">
        <v>32</v>
      </c>
      <c r="B238" t="s">
        <v>102</v>
      </c>
      <c r="C238" t="s">
        <v>15</v>
      </c>
      <c r="D238" t="s">
        <v>35</v>
      </c>
      <c r="E238"/>
      <c r="F238" t="s">
        <v>60</v>
      </c>
      <c r="G238" t="s">
        <v>26</v>
      </c>
      <c r="H238" t="s">
        <v>13</v>
      </c>
      <c r="I238" t="s">
        <v>12</v>
      </c>
      <c r="L238" t="s">
        <v>7</v>
      </c>
      <c r="M238" t="str">
        <f>VLOOKUP(D238,UFMT_FIELD_FORMAT!A:H,8,FALSE)</f>
        <v>003 Fix Padded L0</v>
      </c>
      <c r="N238" t="str">
        <f>IF(ISBLANK(E238),"",VLOOKUP(E238,UFMT_CONDITION!A:J,10,FALSE))</f>
        <v/>
      </c>
      <c r="O238" t="str">
        <f>VLOOKUP(F238,UFMT_VALUE!A:E,5,FALSE)</f>
        <v>Tag, SVT_SV_RESP</v>
      </c>
      <c r="P238" t="str">
        <f>IF(ISBLANK(G238),"",VLOOKUP(G238,UFMT_CONVERSION!A:C,3,FALSE))</f>
        <v>SOPP Response code conversion</v>
      </c>
      <c r="Q238" t="str">
        <f t="shared" si="16"/>
        <v>Field '003 Fix Padded L0', Value 'Tag, SVT_SV_RESP', Conv 'SOPP Response code conversion'</v>
      </c>
      <c r="S238" t="str">
        <f t="shared" si="17"/>
        <v>Insert into UFMT_BUILD_RULE (FORMAT_ID, FIELD_NO, PRIORITY, FIELD_ID, COND_ID, VALUE_ID, CONV_KEY, F_CHECK, F_WRITE) Values ('8', '39', '2', '9', '', '44', '6', '0', '1');</v>
      </c>
      <c r="T238" t="str">
        <f t="shared" si="18"/>
        <v>Update UFMT_BUILD_RULE SET FIELD_ID='9',COND_ID='',VALUE_ID='44',CONV_KEY='6',F_CHECK='0',F_WRITE='1' Where FORMAT_ID = '8' AND FIELD_NO = '39' AND PRIORITY = '2';</v>
      </c>
      <c r="U238" t="str">
        <f t="shared" si="19"/>
        <v>Delete from UFMT_BUILD_RULE Where FORMAT_ID = '8' AND FIELD_NO = '39' AND PRIORITY = '2';</v>
      </c>
    </row>
    <row r="239" spans="1:21" x14ac:dyDescent="0.35">
      <c r="A239" t="s">
        <v>32</v>
      </c>
      <c r="B239" t="s">
        <v>119</v>
      </c>
      <c r="C239" t="s">
        <v>12</v>
      </c>
      <c r="D239" t="s">
        <v>50</v>
      </c>
      <c r="E239"/>
      <c r="F239" t="s">
        <v>72</v>
      </c>
      <c r="G239"/>
      <c r="H239" t="s">
        <v>13</v>
      </c>
      <c r="I239" t="s">
        <v>13</v>
      </c>
      <c r="L239" t="s">
        <v>7</v>
      </c>
      <c r="M239" t="str">
        <f>VLOOKUP(D239,UFMT_FIELD_FORMAT!A:H,8,FALSE)</f>
        <v>008 Fix Padded R</v>
      </c>
      <c r="N239" t="str">
        <f>IF(ISBLANK(E239),"",VLOOKUP(E239,UFMT_CONDITION!A:J,10,FALSE))</f>
        <v/>
      </c>
      <c r="O239" t="str">
        <f>VLOOKUP(F239,UFMT_VALUE!A:E,5,FALSE)</f>
        <v>Tag, SVT_TERMINAL</v>
      </c>
      <c r="P239" t="str">
        <f>IF(ISBLANK(G239),"",VLOOKUP(G239,UFMT_CONVERSION!A:C,3,FALSE))</f>
        <v/>
      </c>
      <c r="Q239" t="str">
        <f t="shared" si="16"/>
        <v>Field '008 Fix Padded R', Value 'Tag, SVT_TERMINAL'</v>
      </c>
      <c r="S239" t="str">
        <f t="shared" si="17"/>
        <v>Insert into UFMT_BUILD_RULE (FORMAT_ID, FIELD_NO, PRIORITY, FIELD_ID, COND_ID, VALUE_ID, CONV_KEY, F_CHECK, F_WRITE) Values ('8', '41', '1', '15', '', '25', '', '0', '0');</v>
      </c>
      <c r="T239" t="str">
        <f t="shared" si="18"/>
        <v>Update UFMT_BUILD_RULE SET FIELD_ID='15',COND_ID='',VALUE_ID='25',CONV_KEY='',F_CHECK='0',F_WRITE='0' Where FORMAT_ID = '8' AND FIELD_NO = '41' AND PRIORITY = '1';</v>
      </c>
      <c r="U239" t="str">
        <f t="shared" si="19"/>
        <v>Delete from UFMT_BUILD_RULE Where FORMAT_ID = '8' AND FIELD_NO = '41' AND PRIORITY = '1';</v>
      </c>
    </row>
    <row r="240" spans="1:21" x14ac:dyDescent="0.35">
      <c r="A240" t="s">
        <v>32</v>
      </c>
      <c r="B240" t="s">
        <v>122</v>
      </c>
      <c r="C240" t="s">
        <v>12</v>
      </c>
      <c r="D240" t="s">
        <v>53</v>
      </c>
      <c r="E240"/>
      <c r="F240" t="s">
        <v>82</v>
      </c>
      <c r="G240"/>
      <c r="H240" t="s">
        <v>13</v>
      </c>
      <c r="I240" t="s">
        <v>13</v>
      </c>
      <c r="L240" t="s">
        <v>7</v>
      </c>
      <c r="M240" t="str">
        <f>VLOOKUP(D240,UFMT_FIELD_FORMAT!A:H,8,FALSE)</f>
        <v>008 Fix Padded R</v>
      </c>
      <c r="N240" t="str">
        <f>IF(ISBLANK(E240),"",VLOOKUP(E240,UFMT_CONDITION!A:J,10,FALSE))</f>
        <v/>
      </c>
      <c r="O240" t="str">
        <f>VLOOKUP(F240,UFMT_VALUE!A:E,5,FALSE)</f>
        <v>Tag, SVT_CC_ACCEPTOR</v>
      </c>
      <c r="P240" t="str">
        <f>IF(ISBLANK(G240),"",VLOOKUP(G240,UFMT_CONVERSION!A:C,3,FALSE))</f>
        <v/>
      </c>
      <c r="Q240" t="str">
        <f t="shared" si="16"/>
        <v>Field '008 Fix Padded R', Value 'Tag, SVT_CC_ACCEPTOR'</v>
      </c>
      <c r="S240" t="str">
        <f t="shared" si="17"/>
        <v>Insert into UFMT_BUILD_RULE (FORMAT_ID, FIELD_NO, PRIORITY, FIELD_ID, COND_ID, VALUE_ID, CONV_KEY, F_CHECK, F_WRITE) Values ('8', '42', '1', '16', '', '26', '', '0', '0');</v>
      </c>
      <c r="T240" t="str">
        <f t="shared" si="18"/>
        <v>Update UFMT_BUILD_RULE SET FIELD_ID='16',COND_ID='',VALUE_ID='26',CONV_KEY='',F_CHECK='0',F_WRITE='0' Where FORMAT_ID = '8' AND FIELD_NO = '42' AND PRIORITY = '1';</v>
      </c>
      <c r="U240" t="str">
        <f t="shared" si="19"/>
        <v>Delete from UFMT_BUILD_RULE Where FORMAT_ID = '8' AND FIELD_NO = '42' AND PRIORITY = '1';</v>
      </c>
    </row>
    <row r="241" spans="1:21" x14ac:dyDescent="0.35">
      <c r="A241" t="s">
        <v>32</v>
      </c>
      <c r="B241" t="s">
        <v>125</v>
      </c>
      <c r="C241" t="s">
        <v>12</v>
      </c>
      <c r="D241" t="s">
        <v>56</v>
      </c>
      <c r="E241"/>
      <c r="F241" t="s">
        <v>92</v>
      </c>
      <c r="G241"/>
      <c r="H241" t="s">
        <v>13</v>
      </c>
      <c r="I241" t="s">
        <v>13</v>
      </c>
      <c r="L241" t="s">
        <v>7</v>
      </c>
      <c r="M241" t="str">
        <f>VLOOKUP(D241,UFMT_FIELD_FORMAT!A:H,8,FALSE)</f>
        <v>099 Var LLA</v>
      </c>
      <c r="N241" t="str">
        <f>IF(ISBLANK(E241),"",VLOOKUP(E241,UFMT_CONDITION!A:J,10,FALSE))</f>
        <v/>
      </c>
      <c r="O241" t="str">
        <f>VLOOKUP(F241,UFMT_VALUE!A:E,5,FALSE)</f>
        <v>Tag, SVT_ADDR_NAME</v>
      </c>
      <c r="P241" t="str">
        <f>IF(ISBLANK(G241),"",VLOOKUP(G241,UFMT_CONVERSION!A:C,3,FALSE))</f>
        <v/>
      </c>
      <c r="Q241" t="str">
        <f t="shared" si="16"/>
        <v>Field '099 Var LLA', Value 'Tag, SVT_ADDR_NAME'</v>
      </c>
      <c r="S241" t="str">
        <f t="shared" si="17"/>
        <v>Insert into UFMT_BUILD_RULE (FORMAT_ID, FIELD_NO, PRIORITY, FIELD_ID, COND_ID, VALUE_ID, CONV_KEY, F_CHECK, F_WRITE) Values ('8', '43', '1', '17', '', '30', '', '0', '0');</v>
      </c>
      <c r="T241" t="str">
        <f t="shared" si="18"/>
        <v>Update UFMT_BUILD_RULE SET FIELD_ID='17',COND_ID='',VALUE_ID='30',CONV_KEY='',F_CHECK='0',F_WRITE='0' Where FORMAT_ID = '8' AND FIELD_NO = '43' AND PRIORITY = '1';</v>
      </c>
      <c r="U241" t="str">
        <f t="shared" si="19"/>
        <v>Delete from UFMT_BUILD_RULE Where FORMAT_ID = '8' AND FIELD_NO = '43' AND PRIORITY = '1';</v>
      </c>
    </row>
    <row r="242" spans="1:21" x14ac:dyDescent="0.35">
      <c r="A242" t="s">
        <v>32</v>
      </c>
      <c r="B242" t="s">
        <v>136</v>
      </c>
      <c r="C242" t="s">
        <v>12</v>
      </c>
      <c r="D242" t="s">
        <v>65</v>
      </c>
      <c r="E242" t="s">
        <v>74</v>
      </c>
      <c r="F242" t="s">
        <v>127</v>
      </c>
      <c r="G242" t="s">
        <v>32</v>
      </c>
      <c r="H242" t="s">
        <v>13</v>
      </c>
      <c r="I242" t="s">
        <v>12</v>
      </c>
      <c r="L242" t="s">
        <v>7</v>
      </c>
      <c r="M242" t="str">
        <f>VLOOKUP(D242,UFMT_FIELD_FORMAT!A:H,8,FALSE)</f>
        <v>999 Var LLLA</v>
      </c>
      <c r="N242" t="str">
        <f>IF(ISBLANK(E242),"",VLOOKUP(E242,UFMT_CONDITION!A:J,10,FALSE))</f>
        <v>Not cond 22</v>
      </c>
      <c r="O242" t="str">
        <f>VLOOKUP(F242,UFMT_VALUE!A:E,5,FALSE)</f>
        <v>Tag, SVT_LDG_ACCT1_BAL</v>
      </c>
      <c r="P242" t="str">
        <f>IF(ISBLANK(G242),"",VLOOKUP(G242,UFMT_CONVERSION!A:C,3,FALSE))</f>
        <v>Get first 17 from DE48 as Ledg Bal</v>
      </c>
      <c r="Q242" t="str">
        <f t="shared" si="16"/>
        <v>Field '999 Var LLLA',Cond 'Not cond 22', Value 'Tag, SVT_LDG_ACCT1_BAL', Conv 'Get first 17 from DE48 as Ledg Bal'</v>
      </c>
      <c r="S242" t="str">
        <f t="shared" si="17"/>
        <v>Insert into UFMT_BUILD_RULE (FORMAT_ID, FIELD_NO, PRIORITY, FIELD_ID, COND_ID, VALUE_ID, CONV_KEY, F_CHECK, F_WRITE) Values ('8', '48', '1', '20', '23', '57', '8', '0', '1');</v>
      </c>
      <c r="T242" t="str">
        <f t="shared" si="18"/>
        <v>Update UFMT_BUILD_RULE SET FIELD_ID='20',COND_ID='23',VALUE_ID='57',CONV_KEY='8',F_CHECK='0',F_WRITE='1' Where FORMAT_ID = '8' AND FIELD_NO = '48' AND PRIORITY = '1';</v>
      </c>
      <c r="U242" t="str">
        <f t="shared" si="19"/>
        <v>Delete from UFMT_BUILD_RULE Where FORMAT_ID = '8' AND FIELD_NO = '48' AND PRIORITY = '1';</v>
      </c>
    </row>
    <row r="243" spans="1:21" x14ac:dyDescent="0.35">
      <c r="A243" t="s">
        <v>32</v>
      </c>
      <c r="B243" t="s">
        <v>136</v>
      </c>
      <c r="C243" t="s">
        <v>15</v>
      </c>
      <c r="D243" t="s">
        <v>65</v>
      </c>
      <c r="E243" t="s">
        <v>74</v>
      </c>
      <c r="F243" t="s">
        <v>155</v>
      </c>
      <c r="G243" t="s">
        <v>35</v>
      </c>
      <c r="H243" t="s">
        <v>13</v>
      </c>
      <c r="I243" t="s">
        <v>12</v>
      </c>
      <c r="L243" t="s">
        <v>7</v>
      </c>
      <c r="M243" t="str">
        <f>VLOOKUP(D243,UFMT_FIELD_FORMAT!A:H,8,FALSE)</f>
        <v>999 Var LLLA</v>
      </c>
      <c r="N243" t="str">
        <f>IF(ISBLANK(E243),"",VLOOKUP(E243,UFMT_CONDITION!A:J,10,FALSE))</f>
        <v>Not cond 22</v>
      </c>
      <c r="O243" t="str">
        <f>VLOOKUP(F243,UFMT_VALUE!A:E,5,FALSE)</f>
        <v>Tag, SVT_ACCT1_ABAL</v>
      </c>
      <c r="P243" t="str">
        <f>IF(ISBLANK(G243),"",VLOOKUP(G243,UFMT_CONVERSION!A:C,3,FALSE))</f>
        <v>Get second 17 from DE48 as NET Bal</v>
      </c>
      <c r="Q243" t="str">
        <f t="shared" si="16"/>
        <v>Field '999 Var LLLA',Cond 'Not cond 22', Value 'Tag, SVT_ACCT1_ABAL', Conv 'Get second 17 from DE48 as NET Bal'</v>
      </c>
      <c r="S243" t="str">
        <f t="shared" si="17"/>
        <v>Insert into UFMT_BUILD_RULE (FORMAT_ID, FIELD_NO, PRIORITY, FIELD_ID, COND_ID, VALUE_ID, CONV_KEY, F_CHECK, F_WRITE) Values ('8', '48', '2', '20', '23', '58', '9', '0', '1');</v>
      </c>
      <c r="T243" t="str">
        <f t="shared" si="18"/>
        <v>Update UFMT_BUILD_RULE SET FIELD_ID='20',COND_ID='23',VALUE_ID='58',CONV_KEY='9',F_CHECK='0',F_WRITE='1' Where FORMAT_ID = '8' AND FIELD_NO = '48' AND PRIORITY = '2';</v>
      </c>
      <c r="U243" t="str">
        <f t="shared" si="19"/>
        <v>Delete from UFMT_BUILD_RULE Where FORMAT_ID = '8' AND FIELD_NO = '48' AND PRIORITY = '2';</v>
      </c>
    </row>
    <row r="244" spans="1:21" x14ac:dyDescent="0.35">
      <c r="A244" t="s">
        <v>32</v>
      </c>
      <c r="B244" t="s">
        <v>136</v>
      </c>
      <c r="C244" t="s">
        <v>17</v>
      </c>
      <c r="D244" t="s">
        <v>65</v>
      </c>
      <c r="E244" t="s">
        <v>74</v>
      </c>
      <c r="F244" t="s">
        <v>194</v>
      </c>
      <c r="G244" t="s">
        <v>77</v>
      </c>
      <c r="H244" t="s">
        <v>13</v>
      </c>
      <c r="I244" t="s">
        <v>12</v>
      </c>
      <c r="L244" t="s">
        <v>7</v>
      </c>
      <c r="M244" t="str">
        <f>VLOOKUP(D244,UFMT_FIELD_FORMAT!A:H,8,FALSE)</f>
        <v>999 Var LLLA</v>
      </c>
      <c r="N244" t="str">
        <f>IF(ISBLANK(E244),"",VLOOKUP(E244,UFMT_CONDITION!A:J,10,FALSE))</f>
        <v>Not cond 22</v>
      </c>
      <c r="O244" t="str">
        <f>VLOOKUP(F244,UFMT_VALUE!A:E,5,FALSE)</f>
        <v>Tag, SVT_ACCT1_AB_CUR, int</v>
      </c>
      <c r="P244" t="str">
        <f>IF(ISBLANK(G244),"",VLOOKUP(G244,UFMT_CONVERSION!A:C,3,FALSE))</f>
        <v>Get balance currency from DE48</v>
      </c>
      <c r="Q244" t="str">
        <f t="shared" si="16"/>
        <v>Field '999 Var LLLA',Cond 'Not cond 22', Value 'Tag, SVT_ACCT1_AB_CUR, int', Conv 'Get balance currency from DE48'</v>
      </c>
      <c r="S244" t="str">
        <f t="shared" si="17"/>
        <v>Insert into UFMT_BUILD_RULE (FORMAT_ID, FIELD_NO, PRIORITY, FIELD_ID, COND_ID, VALUE_ID, CONV_KEY, F_CHECK, F_WRITE) Values ('8', '48', '3', '20', '23', '73', '24', '0', '1');</v>
      </c>
      <c r="T244" t="str">
        <f t="shared" si="18"/>
        <v>Update UFMT_BUILD_RULE SET FIELD_ID='20',COND_ID='23',VALUE_ID='73',CONV_KEY='24',F_CHECK='0',F_WRITE='1' Where FORMAT_ID = '8' AND FIELD_NO = '48' AND PRIORITY = '3';</v>
      </c>
      <c r="U244" t="str">
        <f t="shared" si="19"/>
        <v>Delete from UFMT_BUILD_RULE Where FORMAT_ID = '8' AND FIELD_NO = '48' AND PRIORITY = '3';</v>
      </c>
    </row>
    <row r="245" spans="1:21" x14ac:dyDescent="0.35">
      <c r="A245" t="s">
        <v>32</v>
      </c>
      <c r="B245" t="s">
        <v>136</v>
      </c>
      <c r="C245" t="s">
        <v>20</v>
      </c>
      <c r="D245" t="s">
        <v>65</v>
      </c>
      <c r="E245" t="s">
        <v>71</v>
      </c>
      <c r="F245" t="s">
        <v>333</v>
      </c>
      <c r="G245"/>
      <c r="H245" t="s">
        <v>13</v>
      </c>
      <c r="I245" t="s">
        <v>12</v>
      </c>
      <c r="L245" t="s">
        <v>7</v>
      </c>
      <c r="M245" t="str">
        <f>VLOOKUP(D245,UFMT_FIELD_FORMAT!A:H,8,FALSE)</f>
        <v>999 Var LLLA</v>
      </c>
      <c r="N245" t="str">
        <f>IF(ISBLANK(E245),"",VLOOKUP(E245,UFMT_CONDITION!A:J,10,FALSE))</f>
        <v>Trans_type is 651</v>
      </c>
      <c r="O245" t="str">
        <f>VLOOKUP(F245,UFMT_VALUE!A:E,5,FALSE)</f>
        <v>Composite, Acc1 open | acc1 curr</v>
      </c>
      <c r="P245" t="str">
        <f>IF(ISBLANK(G245),"",VLOOKUP(G245,UFMT_CONVERSION!A:C,3,FALSE))</f>
        <v/>
      </c>
      <c r="Q245" t="str">
        <f t="shared" si="16"/>
        <v>Field '999 Var LLLA',Cond 'Trans_type is 651', Value 'Composite, Acc1 open | acc1 curr'</v>
      </c>
      <c r="S245" t="str">
        <f t="shared" si="17"/>
        <v>Insert into UFMT_BUILD_RULE (FORMAT_ID, FIELD_NO, PRIORITY, FIELD_ID, COND_ID, VALUE_ID, CONV_KEY, F_CHECK, F_WRITE) Values ('8', '48', '4', '20', '22', '178', '', '0', '1');</v>
      </c>
      <c r="T245" t="str">
        <f t="shared" si="18"/>
        <v>Update UFMT_BUILD_RULE SET FIELD_ID='20',COND_ID='22',VALUE_ID='178',CONV_KEY='',F_CHECK='0',F_WRITE='1' Where FORMAT_ID = '8' AND FIELD_NO = '48' AND PRIORITY = '4';</v>
      </c>
      <c r="U245" t="str">
        <f t="shared" si="19"/>
        <v>Delete from UFMT_BUILD_RULE Where FORMAT_ID = '8' AND FIELD_NO = '48' AND PRIORITY = '4';</v>
      </c>
    </row>
    <row r="246" spans="1:21" x14ac:dyDescent="0.35">
      <c r="A246" t="s">
        <v>32</v>
      </c>
      <c r="B246" t="s">
        <v>138</v>
      </c>
      <c r="C246" t="s">
        <v>12</v>
      </c>
      <c r="D246" t="s">
        <v>47</v>
      </c>
      <c r="E246"/>
      <c r="F246" t="s">
        <v>104</v>
      </c>
      <c r="G246"/>
      <c r="H246" t="s">
        <v>13</v>
      </c>
      <c r="I246" t="s">
        <v>13</v>
      </c>
      <c r="L246" t="s">
        <v>7</v>
      </c>
      <c r="M246" t="str">
        <f>VLOOKUP(D246,UFMT_FIELD_FORMAT!A:H,8,FALSE)</f>
        <v>003 Fix Padded L</v>
      </c>
      <c r="N246" t="str">
        <f>IF(ISBLANK(E246),"",VLOOKUP(E246,UFMT_CONDITION!A:J,10,FALSE))</f>
        <v/>
      </c>
      <c r="O246" t="str">
        <f>VLOOKUP(F246,UFMT_VALUE!A:E,5,FALSE)</f>
        <v>Tag, SVT_TXN_CURRENCY</v>
      </c>
      <c r="P246" t="str">
        <f>IF(ISBLANK(G246),"",VLOOKUP(G246,UFMT_CONVERSION!A:C,3,FALSE))</f>
        <v/>
      </c>
      <c r="Q246" t="str">
        <f t="shared" si="16"/>
        <v>Field '003 Fix Padded L', Value 'Tag, SVT_TXN_CURRENCY'</v>
      </c>
      <c r="S246" t="str">
        <f t="shared" si="17"/>
        <v>Insert into UFMT_BUILD_RULE (FORMAT_ID, FIELD_NO, PRIORITY, FIELD_ID, COND_ID, VALUE_ID, CONV_KEY, F_CHECK, F_WRITE) Values ('8', '49', '1', '14', '', '34', '', '0', '0');</v>
      </c>
      <c r="T246" t="str">
        <f t="shared" si="18"/>
        <v>Update UFMT_BUILD_RULE SET FIELD_ID='14',COND_ID='',VALUE_ID='34',CONV_KEY='',F_CHECK='0',F_WRITE='0' Where FORMAT_ID = '8' AND FIELD_NO = '49' AND PRIORITY = '1';</v>
      </c>
      <c r="U246" t="str">
        <f t="shared" si="19"/>
        <v>Delete from UFMT_BUILD_RULE Where FORMAT_ID = '8' AND FIELD_NO = '49' AND PRIORITY = '1';</v>
      </c>
    </row>
    <row r="247" spans="1:21" x14ac:dyDescent="0.35">
      <c r="A247" t="s">
        <v>32</v>
      </c>
      <c r="B247" t="s">
        <v>142</v>
      </c>
      <c r="C247" t="s">
        <v>12</v>
      </c>
      <c r="D247" t="s">
        <v>47</v>
      </c>
      <c r="E247"/>
      <c r="F247" t="s">
        <v>93</v>
      </c>
      <c r="G247"/>
      <c r="H247" t="s">
        <v>13</v>
      </c>
      <c r="I247" t="s">
        <v>13</v>
      </c>
      <c r="L247" t="s">
        <v>7</v>
      </c>
      <c r="M247" t="str">
        <f>VLOOKUP(D247,UFMT_FIELD_FORMAT!A:H,8,FALSE)</f>
        <v>003 Fix Padded L</v>
      </c>
      <c r="N247" t="str">
        <f>IF(ISBLANK(E247),"",VLOOKUP(E247,UFMT_CONDITION!A:J,10,FALSE))</f>
        <v/>
      </c>
      <c r="O247" t="str">
        <f>VLOOKUP(F247,UFMT_VALUE!A:E,5,FALSE)</f>
        <v>Tag, SVT_ACCT1_CURR</v>
      </c>
      <c r="P247" t="str">
        <f>IF(ISBLANK(G247),"",VLOOKUP(G247,UFMT_CONVERSION!A:C,3,FALSE))</f>
        <v/>
      </c>
      <c r="Q247" t="str">
        <f t="shared" si="16"/>
        <v>Field '003 Fix Padded L', Value 'Tag, SVT_ACCT1_CURR'</v>
      </c>
      <c r="S247" t="str">
        <f t="shared" si="17"/>
        <v>Insert into UFMT_BUILD_RULE (FORMAT_ID, FIELD_NO, PRIORITY, FIELD_ID, COND_ID, VALUE_ID, CONV_KEY, F_CHECK, F_WRITE) Values ('8', '51', '1', '14', '', '35', '', '0', '0');</v>
      </c>
      <c r="T247" t="str">
        <f t="shared" si="18"/>
        <v>Update UFMT_BUILD_RULE SET FIELD_ID='14',COND_ID='',VALUE_ID='35',CONV_KEY='',F_CHECK='0',F_WRITE='0' Where FORMAT_ID = '8' AND FIELD_NO = '51' AND PRIORITY = '1';</v>
      </c>
      <c r="U247" t="str">
        <f t="shared" si="19"/>
        <v>Delete from UFMT_BUILD_RULE Where FORMAT_ID = '8' AND FIELD_NO = '51' AND PRIORITY = '1';</v>
      </c>
    </row>
    <row r="248" spans="1:21" x14ac:dyDescent="0.35">
      <c r="A248" t="s">
        <v>32</v>
      </c>
      <c r="B248" t="s">
        <v>270</v>
      </c>
      <c r="C248" t="s">
        <v>12</v>
      </c>
      <c r="D248" t="s">
        <v>71</v>
      </c>
      <c r="E248"/>
      <c r="F248" t="s">
        <v>96</v>
      </c>
      <c r="G248"/>
      <c r="H248" t="s">
        <v>13</v>
      </c>
      <c r="I248" t="s">
        <v>13</v>
      </c>
      <c r="L248" t="s">
        <v>7</v>
      </c>
      <c r="M248" t="str">
        <f>VLOOKUP(D248,UFMT_FIELD_FORMAT!A:H,8,FALSE)</f>
        <v>028 Var LLA</v>
      </c>
      <c r="N248" t="str">
        <f>IF(ISBLANK(E248),"",VLOOKUP(E248,UFMT_CONDITION!A:J,10,FALSE))</f>
        <v/>
      </c>
      <c r="O248" t="str">
        <f>VLOOKUP(F248,UFMT_VALUE!A:E,5,FALSE)</f>
        <v>Tag, SVT_ACCT1_NO</v>
      </c>
      <c r="P248" t="str">
        <f>IF(ISBLANK(G248),"",VLOOKUP(G248,UFMT_CONVERSION!A:C,3,FALSE))</f>
        <v/>
      </c>
      <c r="Q248" t="str">
        <f t="shared" si="16"/>
        <v>Field '028 Var LLA', Value 'Tag, SVT_ACCT1_NO'</v>
      </c>
      <c r="S248" t="str">
        <f t="shared" si="17"/>
        <v>Insert into UFMT_BUILD_RULE (FORMAT_ID, FIELD_NO, PRIORITY, FIELD_ID, COND_ID, VALUE_ID, CONV_KEY, F_CHECK, F_WRITE) Values ('8', '102', '1', '22', '', '36', '', '0', '0');</v>
      </c>
      <c r="T248" t="str">
        <f t="shared" si="18"/>
        <v>Update UFMT_BUILD_RULE SET FIELD_ID='22',COND_ID='',VALUE_ID='36',CONV_KEY='',F_CHECK='0',F_WRITE='0' Where FORMAT_ID = '8' AND FIELD_NO = '102' AND PRIORITY = '1';</v>
      </c>
      <c r="U248" t="str">
        <f t="shared" si="19"/>
        <v>Delete from UFMT_BUILD_RULE Where FORMAT_ID = '8' AND FIELD_NO = '102' AND PRIORITY = '1';</v>
      </c>
    </row>
    <row r="249" spans="1:21" x14ac:dyDescent="0.35">
      <c r="A249" t="s">
        <v>32</v>
      </c>
      <c r="B249" t="s">
        <v>778</v>
      </c>
      <c r="C249" t="s">
        <v>12</v>
      </c>
      <c r="D249" t="s">
        <v>56</v>
      </c>
      <c r="E249"/>
      <c r="F249" t="s">
        <v>99</v>
      </c>
      <c r="G249"/>
      <c r="H249" t="s">
        <v>13</v>
      </c>
      <c r="I249" t="s">
        <v>13</v>
      </c>
      <c r="L249" t="s">
        <v>7</v>
      </c>
      <c r="M249" t="str">
        <f>VLOOKUP(D249,UFMT_FIELD_FORMAT!A:H,8,FALSE)</f>
        <v>099 Var LLA</v>
      </c>
      <c r="N249" t="str">
        <f>IF(ISBLANK(E249),"",VLOOKUP(E249,UFMT_CONDITION!A:J,10,FALSE))</f>
        <v/>
      </c>
      <c r="O249" t="str">
        <f>VLOOKUP(F249,UFMT_VALUE!A:E,5,FALSE)</f>
        <v>Tag, SVT_ACCT2_NO</v>
      </c>
      <c r="P249" t="str">
        <f>IF(ISBLANK(G249),"",VLOOKUP(G249,UFMT_CONVERSION!A:C,3,FALSE))</f>
        <v/>
      </c>
      <c r="Q249" t="str">
        <f t="shared" si="16"/>
        <v>Field '099 Var LLA', Value 'Tag, SVT_ACCT2_NO'</v>
      </c>
      <c r="S249" t="str">
        <f t="shared" si="17"/>
        <v>Insert into UFMT_BUILD_RULE (FORMAT_ID, FIELD_NO, PRIORITY, FIELD_ID, COND_ID, VALUE_ID, CONV_KEY, F_CHECK, F_WRITE) Values ('8', '103', '1', '17', '', '37', '', '0', '0');</v>
      </c>
      <c r="T249" t="str">
        <f t="shared" si="18"/>
        <v>Update UFMT_BUILD_RULE SET FIELD_ID='17',COND_ID='',VALUE_ID='37',CONV_KEY='',F_CHECK='0',F_WRITE='0' Where FORMAT_ID = '8' AND FIELD_NO = '103' AND PRIORITY = '1';</v>
      </c>
      <c r="U249" t="str">
        <f t="shared" si="19"/>
        <v>Delete from UFMT_BUILD_RULE Where FORMAT_ID = '8' AND FIELD_NO = '103' AND PRIORITY = '1';</v>
      </c>
    </row>
    <row r="250" spans="1:21" x14ac:dyDescent="0.35">
      <c r="A250" t="s">
        <v>32</v>
      </c>
      <c r="B250" t="s">
        <v>143</v>
      </c>
      <c r="C250" t="s">
        <v>12</v>
      </c>
      <c r="D250" t="s">
        <v>65</v>
      </c>
      <c r="E250"/>
      <c r="F250" t="s">
        <v>113</v>
      </c>
      <c r="G250"/>
      <c r="H250" t="s">
        <v>13</v>
      </c>
      <c r="I250" t="s">
        <v>13</v>
      </c>
      <c r="L250" t="s">
        <v>7</v>
      </c>
      <c r="M250" t="str">
        <f>VLOOKUP(D250,UFMT_FIELD_FORMAT!A:H,8,FALSE)</f>
        <v>999 Var LLLA</v>
      </c>
      <c r="N250" t="str">
        <f>IF(ISBLANK(E250),"",VLOOKUP(E250,UFMT_CONDITION!A:J,10,FALSE))</f>
        <v/>
      </c>
      <c r="O250" t="str">
        <f>VLOOKUP(F250,UFMT_VALUE!A:E,5,FALSE)</f>
        <v>Const, Channel ID Switch</v>
      </c>
      <c r="P250" t="str">
        <f>IF(ISBLANK(G250),"",VLOOKUP(G250,UFMT_CONVERSION!A:C,3,FALSE))</f>
        <v/>
      </c>
      <c r="Q250" t="str">
        <f t="shared" si="16"/>
        <v>Field '999 Var LLLA', Value 'Const, Channel ID Switch'</v>
      </c>
      <c r="S250" t="str">
        <f t="shared" si="17"/>
        <v>Insert into UFMT_BUILD_RULE (FORMAT_ID, FIELD_NO, PRIORITY, FIELD_ID, COND_ID, VALUE_ID, CONV_KEY, F_CHECK, F_WRITE) Values ('8', '123', '1', '20', '', '38', '', '0', '0');</v>
      </c>
      <c r="T250" t="str">
        <f t="shared" si="18"/>
        <v>Update UFMT_BUILD_RULE SET FIELD_ID='20',COND_ID='',VALUE_ID='38',CONV_KEY='',F_CHECK='0',F_WRITE='0' Where FORMAT_ID = '8' AND FIELD_NO = '123' AND PRIORITY = '1';</v>
      </c>
      <c r="U250" t="str">
        <f t="shared" si="19"/>
        <v>Delete from UFMT_BUILD_RULE Where FORMAT_ID = '8' AND FIELD_NO = '123' AND PRIORITY = '1';</v>
      </c>
    </row>
    <row r="251" spans="1:21" x14ac:dyDescent="0.35">
      <c r="A251" t="s">
        <v>32</v>
      </c>
      <c r="B251" t="s">
        <v>810</v>
      </c>
      <c r="C251" t="s">
        <v>12</v>
      </c>
      <c r="D251" t="s">
        <v>65</v>
      </c>
      <c r="E251"/>
      <c r="F251" t="s">
        <v>80</v>
      </c>
      <c r="G251"/>
      <c r="H251" t="s">
        <v>13</v>
      </c>
      <c r="I251" t="s">
        <v>13</v>
      </c>
      <c r="L251" t="s">
        <v>7</v>
      </c>
      <c r="M251" t="str">
        <f>VLOOKUP(D251,UFMT_FIELD_FORMAT!A:H,8,FALSE)</f>
        <v>999 Var LLLA</v>
      </c>
      <c r="N251" t="str">
        <f>IF(ISBLANK(E251),"",VLOOKUP(E251,UFMT_CONDITION!A:J,10,FALSE))</f>
        <v/>
      </c>
      <c r="O251" t="str">
        <f>VLOOKUP(F251,UFMT_VALUE!A:E,5,FALSE)</f>
        <v>DE48 Additional data</v>
      </c>
      <c r="P251" t="str">
        <f>IF(ISBLANK(G251),"",VLOOKUP(G251,UFMT_CONVERSION!A:C,3,FALSE))</f>
        <v/>
      </c>
      <c r="Q251" t="str">
        <f t="shared" si="16"/>
        <v>Field '999 Var LLLA', Value 'DE48 Additional data'</v>
      </c>
      <c r="S251" t="str">
        <f t="shared" si="17"/>
        <v>Insert into UFMT_BUILD_RULE (FORMAT_ID, FIELD_NO, PRIORITY, FIELD_ID, COND_ID, VALUE_ID, CONV_KEY, F_CHECK, F_WRITE) Values ('8', '124', '1', '20', '', '50', '', '0', '0');</v>
      </c>
      <c r="T251" t="str">
        <f t="shared" si="18"/>
        <v>Update UFMT_BUILD_RULE SET FIELD_ID='20',COND_ID='',VALUE_ID='50',CONV_KEY='',F_CHECK='0',F_WRITE='0' Where FORMAT_ID = '8' AND FIELD_NO = '124' AND PRIORITY = '1';</v>
      </c>
      <c r="U251" t="str">
        <f t="shared" si="19"/>
        <v>Delete from UFMT_BUILD_RULE Where FORMAT_ID = '8' AND FIELD_NO = '124' AND PRIORITY = '1';</v>
      </c>
    </row>
    <row r="252" spans="1:21" x14ac:dyDescent="0.35">
      <c r="A252" t="s">
        <v>32</v>
      </c>
      <c r="B252" t="s">
        <v>434</v>
      </c>
      <c r="C252" t="s">
        <v>12</v>
      </c>
      <c r="D252" t="s">
        <v>65</v>
      </c>
      <c r="E252"/>
      <c r="F252" t="s">
        <v>236</v>
      </c>
      <c r="G252" t="s">
        <v>95</v>
      </c>
      <c r="H252" t="s">
        <v>13</v>
      </c>
      <c r="I252" t="s">
        <v>12</v>
      </c>
      <c r="L252" t="s">
        <v>7</v>
      </c>
      <c r="M252" t="str">
        <f>VLOOKUP(D252,UFMT_FIELD_FORMAT!A:H,8,FALSE)</f>
        <v>999 Var LLLA</v>
      </c>
      <c r="N252" t="str">
        <f>IF(ISBLANK(E252),"",VLOOKUP(E252,UFMT_CONDITION!A:J,10,FALSE))</f>
        <v/>
      </c>
      <c r="O252" t="str">
        <f>VLOOKUP(F252,UFMT_VALUE!A:E,5,FALSE)</f>
        <v>Tag, SVT_ADDL_AMT</v>
      </c>
      <c r="P252" t="str">
        <f>IF(ISBLANK(G252),"",VLOOKUP(G252,UFMT_CONVERSION!A:C,3,FALSE))</f>
        <v>Custom Function process_mini_stmt</v>
      </c>
      <c r="Q252" t="str">
        <f t="shared" si="16"/>
        <v>Field '999 Var LLLA', Value 'Tag, SVT_ADDL_AMT', Conv 'Custom Function process_mini_stmt'</v>
      </c>
      <c r="S252" t="str">
        <f t="shared" si="17"/>
        <v>Insert into UFMT_BUILD_RULE (FORMAT_ID, FIELD_NO, PRIORITY, FIELD_ID, COND_ID, VALUE_ID, CONV_KEY, F_CHECK, F_WRITE) Values ('8', '125', '1', '20', '', '91', '31', '0', '1');</v>
      </c>
      <c r="T252" t="str">
        <f t="shared" si="18"/>
        <v>Update UFMT_BUILD_RULE SET FIELD_ID='20',COND_ID='',VALUE_ID='91',CONV_KEY='31',F_CHECK='0',F_WRITE='1' Where FORMAT_ID = '8' AND FIELD_NO = '125' AND PRIORITY = '1';</v>
      </c>
      <c r="U252" t="str">
        <f t="shared" si="19"/>
        <v>Delete from UFMT_BUILD_RULE Where FORMAT_ID = '8' AND FIELD_NO = '125' AND PRIORITY = '1';</v>
      </c>
    </row>
    <row r="253" spans="1:21" x14ac:dyDescent="0.35">
      <c r="A253" t="s">
        <v>32</v>
      </c>
      <c r="B253" t="s">
        <v>813</v>
      </c>
      <c r="C253" t="s">
        <v>12</v>
      </c>
      <c r="D253" t="s">
        <v>65</v>
      </c>
      <c r="E253"/>
      <c r="F253" t="s">
        <v>44</v>
      </c>
      <c r="G253"/>
      <c r="H253" t="s">
        <v>13</v>
      </c>
      <c r="I253" t="s">
        <v>13</v>
      </c>
      <c r="L253" t="s">
        <v>7</v>
      </c>
      <c r="M253" t="str">
        <f>VLOOKUP(D253,UFMT_FIELD_FORMAT!A:H,8,FALSE)</f>
        <v>999 Var LLLA</v>
      </c>
      <c r="N253" t="str">
        <f>IF(ISBLANK(E253),"",VLOOKUP(E253,UFMT_CONDITION!A:J,10,FALSE))</f>
        <v/>
      </c>
      <c r="O253" t="str">
        <f>VLOOKUP(F253,UFMT_VALUE!A:E,5,FALSE)</f>
        <v>Tag, SVT_ACQ_SW_DATE</v>
      </c>
      <c r="P253" t="str">
        <f>IF(ISBLANK(G253),"",VLOOKUP(G253,UFMT_CONVERSION!A:C,3,FALSE))</f>
        <v/>
      </c>
      <c r="Q253" t="str">
        <f t="shared" si="16"/>
        <v>Field '999 Var LLLA', Value 'Tag, SVT_ACQ_SW_DATE'</v>
      </c>
      <c r="S253" t="str">
        <f t="shared" si="17"/>
        <v>Insert into UFMT_BUILD_RULE (FORMAT_ID, FIELD_NO, PRIORITY, FIELD_ID, COND_ID, VALUE_ID, CONV_KEY, F_CHECK, F_WRITE) Values ('8', '126', '1', '20', '', '13', '', '0', '0');</v>
      </c>
      <c r="T253" t="str">
        <f t="shared" si="18"/>
        <v>Update UFMT_BUILD_RULE SET FIELD_ID='20',COND_ID='',VALUE_ID='13',CONV_KEY='',F_CHECK='0',F_WRITE='0' Where FORMAT_ID = '8' AND FIELD_NO = '126' AND PRIORITY = '1';</v>
      </c>
      <c r="U253" t="str">
        <f t="shared" si="19"/>
        <v>Delete from UFMT_BUILD_RULE Where FORMAT_ID = '8' AND FIELD_NO = '126' AND PRIORITY = '1';</v>
      </c>
    </row>
    <row r="254" spans="1:21" x14ac:dyDescent="0.35">
      <c r="A254" t="s">
        <v>35</v>
      </c>
      <c r="B254" t="s">
        <v>15</v>
      </c>
      <c r="C254" t="s">
        <v>12</v>
      </c>
      <c r="D254" t="s">
        <v>12</v>
      </c>
      <c r="E254"/>
      <c r="F254" t="s">
        <v>15</v>
      </c>
      <c r="G254"/>
      <c r="H254" t="s">
        <v>13</v>
      </c>
      <c r="I254" t="s">
        <v>13</v>
      </c>
      <c r="L254" t="s">
        <v>7</v>
      </c>
      <c r="M254" t="str">
        <f>VLOOKUP(D254,UFMT_FIELD_FORMAT!A:H,8,FALSE)</f>
        <v>019 Var LLA</v>
      </c>
      <c r="N254" t="str">
        <f>IF(ISBLANK(E254),"",VLOOKUP(E254,UFMT_CONDITION!A:J,10,FALSE))</f>
        <v/>
      </c>
      <c r="O254" t="str">
        <f>VLOOKUP(F254,UFMT_VALUE!A:E,5,FALSE)</f>
        <v>Tag, SVT_CARD_NUM</v>
      </c>
      <c r="P254" t="str">
        <f>IF(ISBLANK(G254),"",VLOOKUP(G254,UFMT_CONVERSION!A:C,3,FALSE))</f>
        <v/>
      </c>
      <c r="Q254" t="str">
        <f t="shared" si="16"/>
        <v>Field '019 Var LLA', Value 'Tag, SVT_CARD_NUM'</v>
      </c>
      <c r="S254" t="str">
        <f t="shared" si="17"/>
        <v>Insert into UFMT_BUILD_RULE (FORMAT_ID, FIELD_NO, PRIORITY, FIELD_ID, COND_ID, VALUE_ID, CONV_KEY, F_CHECK, F_WRITE) Values ('9', '2', '1', '1', '', '2', '', '0', '0');</v>
      </c>
      <c r="T254" t="str">
        <f t="shared" si="18"/>
        <v>Update UFMT_BUILD_RULE SET FIELD_ID='1',COND_ID='',VALUE_ID='2',CONV_KEY='',F_CHECK='0',F_WRITE='0' Where FORMAT_ID = '9' AND FIELD_NO = '2' AND PRIORITY = '1';</v>
      </c>
      <c r="U254" t="str">
        <f t="shared" si="19"/>
        <v>Delete from UFMT_BUILD_RULE Where FORMAT_ID = '9' AND FIELD_NO = '2' AND PRIORITY = '1';</v>
      </c>
    </row>
    <row r="255" spans="1:21" x14ac:dyDescent="0.35">
      <c r="A255" t="s">
        <v>35</v>
      </c>
      <c r="B255" t="s">
        <v>17</v>
      </c>
      <c r="C255" t="s">
        <v>12</v>
      </c>
      <c r="D255" t="s">
        <v>15</v>
      </c>
      <c r="E255"/>
      <c r="F255" t="s">
        <v>648</v>
      </c>
      <c r="G255"/>
      <c r="H255" t="s">
        <v>13</v>
      </c>
      <c r="I255" t="s">
        <v>13</v>
      </c>
      <c r="L255" t="s">
        <v>7</v>
      </c>
      <c r="M255" t="str">
        <f>VLOOKUP(D255,UFMT_FIELD_FORMAT!A:H,8,FALSE)</f>
        <v>006 Fix Padded L0</v>
      </c>
      <c r="N255" t="str">
        <f>IF(ISBLANK(E255),"",VLOOKUP(E255,UFMT_CONDITION!A:J,10,FALSE))</f>
        <v/>
      </c>
      <c r="O255" t="str">
        <f>VLOOKUP(F255,UFMT_VALUE!A:E,5,FALSE)</f>
        <v>Composite, Prcode for T24 NSS THEMONUS</v>
      </c>
      <c r="P255" t="str">
        <f>IF(ISBLANK(G255),"",VLOOKUP(G255,UFMT_CONVERSION!A:C,3,FALSE))</f>
        <v/>
      </c>
      <c r="Q255" t="str">
        <f t="shared" si="16"/>
        <v>Field '006 Fix Padded L0', Value 'Composite, Prcode for T24 NSS THEMONUS'</v>
      </c>
      <c r="S255" t="str">
        <f t="shared" si="17"/>
        <v>Insert into UFMT_BUILD_RULE (FORMAT_ID, FIELD_NO, PRIORITY, FIELD_ID, COND_ID, VALUE_ID, CONV_KEY, F_CHECK, F_WRITE) Values ('9', '3', '1', '2', '', '297', '', '0', '0');</v>
      </c>
      <c r="T255" t="str">
        <f t="shared" si="18"/>
        <v>Update UFMT_BUILD_RULE SET FIELD_ID='2',COND_ID='',VALUE_ID='297',CONV_KEY='',F_CHECK='0',F_WRITE='0' Where FORMAT_ID = '9' AND FIELD_NO = '3' AND PRIORITY = '1';</v>
      </c>
      <c r="U255" t="str">
        <f t="shared" si="19"/>
        <v>Delete from UFMT_BUILD_RULE Where FORMAT_ID = '9' AND FIELD_NO = '3' AND PRIORITY = '1';</v>
      </c>
    </row>
    <row r="256" spans="1:21" x14ac:dyDescent="0.35">
      <c r="A256" t="s">
        <v>35</v>
      </c>
      <c r="B256" t="s">
        <v>20</v>
      </c>
      <c r="C256" t="s">
        <v>12</v>
      </c>
      <c r="D256" t="s">
        <v>17</v>
      </c>
      <c r="E256"/>
      <c r="F256" t="s">
        <v>29</v>
      </c>
      <c r="G256"/>
      <c r="H256" t="s">
        <v>13</v>
      </c>
      <c r="I256" t="s">
        <v>13</v>
      </c>
      <c r="L256" t="s">
        <v>7</v>
      </c>
      <c r="M256" t="str">
        <f>VLOOKUP(D256,UFMT_FIELD_FORMAT!A:H,8,FALSE)</f>
        <v>012 Fix Padded L0</v>
      </c>
      <c r="N256" t="str">
        <f>IF(ISBLANK(E256),"",VLOOKUP(E256,UFMT_CONDITION!A:J,10,FALSE))</f>
        <v/>
      </c>
      <c r="O256" t="str">
        <f>VLOOKUP(F256,UFMT_VALUE!A:E,5,FALSE)</f>
        <v>Tag, SVT_TXN_AMOUNT</v>
      </c>
      <c r="P256" t="str">
        <f>IF(ISBLANK(G256),"",VLOOKUP(G256,UFMT_CONVERSION!A:C,3,FALSE))</f>
        <v/>
      </c>
      <c r="Q256" t="str">
        <f t="shared" si="16"/>
        <v>Field '012 Fix Padded L0', Value 'Tag, SVT_TXN_AMOUNT'</v>
      </c>
      <c r="S256" t="str">
        <f t="shared" si="17"/>
        <v>Insert into UFMT_BUILD_RULE (FORMAT_ID, FIELD_NO, PRIORITY, FIELD_ID, COND_ID, VALUE_ID, CONV_KEY, F_CHECK, F_WRITE) Values ('9', '4', '1', '3', '', '7', '', '0', '0');</v>
      </c>
      <c r="T256" t="str">
        <f t="shared" si="18"/>
        <v>Update UFMT_BUILD_RULE SET FIELD_ID='3',COND_ID='',VALUE_ID='7',CONV_KEY='',F_CHECK='0',F_WRITE='0' Where FORMAT_ID = '9' AND FIELD_NO = '4' AND PRIORITY = '1';</v>
      </c>
      <c r="U256" t="str">
        <f t="shared" si="19"/>
        <v>Delete from UFMT_BUILD_RULE Where FORMAT_ID = '9' AND FIELD_NO = '4' AND PRIORITY = '1';</v>
      </c>
    </row>
    <row r="257" spans="1:21" x14ac:dyDescent="0.35">
      <c r="A257" t="s">
        <v>35</v>
      </c>
      <c r="B257" t="s">
        <v>23</v>
      </c>
      <c r="C257" t="s">
        <v>12</v>
      </c>
      <c r="D257" t="s">
        <v>17</v>
      </c>
      <c r="E257"/>
      <c r="F257" t="s">
        <v>29</v>
      </c>
      <c r="G257" t="s">
        <v>818</v>
      </c>
      <c r="H257" t="s">
        <v>13</v>
      </c>
      <c r="I257" t="s">
        <v>13</v>
      </c>
      <c r="L257" t="s">
        <v>7</v>
      </c>
      <c r="M257" t="str">
        <f>VLOOKUP(D257,UFMT_FIELD_FORMAT!A:H,8,FALSE)</f>
        <v>012 Fix Padded L0</v>
      </c>
      <c r="N257" t="str">
        <f>IF(ISBLANK(E257),"",VLOOKUP(E257,UFMT_CONDITION!A:J,10,FALSE))</f>
        <v/>
      </c>
      <c r="O257" t="str">
        <f>VLOOKUP(F257,UFMT_VALUE!A:E,5,FALSE)</f>
        <v>Tag, SVT_TXN_AMOUNT</v>
      </c>
      <c r="P257" t="str">
        <f>IF(ISBLANK(G257),"",VLOOKUP(G257,UFMT_CONVERSION!A:C,3,FALSE))</f>
        <v>T24 NSS settlement amt calculation</v>
      </c>
      <c r="Q257" t="str">
        <f t="shared" si="16"/>
        <v>Field '012 Fix Padded L0', Value 'Tag, SVT_TXN_AMOUNT', Conv 'T24 NSS settlement amt calculation'</v>
      </c>
      <c r="S257" t="str">
        <f t="shared" si="17"/>
        <v>Insert into UFMT_BUILD_RULE (FORMAT_ID, FIELD_NO, PRIORITY, FIELD_ID, COND_ID, VALUE_ID, CONV_KEY, F_CHECK, F_WRITE) Values ('9', '5', '1', '3', '', '7', '129', '0', '0');</v>
      </c>
      <c r="T257" t="str">
        <f t="shared" si="18"/>
        <v>Update UFMT_BUILD_RULE SET FIELD_ID='3',COND_ID='',VALUE_ID='7',CONV_KEY='129',F_CHECK='0',F_WRITE='0' Where FORMAT_ID = '9' AND FIELD_NO = '5' AND PRIORITY = '1';</v>
      </c>
      <c r="U257" t="str">
        <f t="shared" si="19"/>
        <v>Delete from UFMT_BUILD_RULE Where FORMAT_ID = '9' AND FIELD_NO = '5' AND PRIORITY = '1';</v>
      </c>
    </row>
    <row r="258" spans="1:21" x14ac:dyDescent="0.35">
      <c r="A258" t="s">
        <v>35</v>
      </c>
      <c r="B258" t="s">
        <v>26</v>
      </c>
      <c r="C258" t="s">
        <v>12</v>
      </c>
      <c r="D258" t="s">
        <v>17</v>
      </c>
      <c r="E258"/>
      <c r="F258" t="s">
        <v>12</v>
      </c>
      <c r="G258"/>
      <c r="H258" t="s">
        <v>13</v>
      </c>
      <c r="I258" t="s">
        <v>13</v>
      </c>
      <c r="L258" t="s">
        <v>7</v>
      </c>
      <c r="M258" t="str">
        <f>VLOOKUP(D258,UFMT_FIELD_FORMAT!A:H,8,FALSE)</f>
        <v>012 Fix Padded L0</v>
      </c>
      <c r="N258" t="str">
        <f>IF(ISBLANK(E258),"",VLOOKUP(E258,UFMT_CONDITION!A:J,10,FALSE))</f>
        <v/>
      </c>
      <c r="O258" t="str">
        <f>VLOOKUP(F258,UFMT_VALUE!A:E,5,FALSE)</f>
        <v>Const, empty string</v>
      </c>
      <c r="P258" t="str">
        <f>IF(ISBLANK(G258),"",VLOOKUP(G258,UFMT_CONVERSION!A:C,3,FALSE))</f>
        <v/>
      </c>
      <c r="Q258" t="str">
        <f t="shared" si="16"/>
        <v>Field '012 Fix Padded L0', Value 'Const, empty string'</v>
      </c>
      <c r="S258" t="str">
        <f t="shared" si="17"/>
        <v>Insert into UFMT_BUILD_RULE (FORMAT_ID, FIELD_NO, PRIORITY, FIELD_ID, COND_ID, VALUE_ID, CONV_KEY, F_CHECK, F_WRITE) Values ('9', '6', '1', '3', '', '1', '', '0', '0');</v>
      </c>
      <c r="T258" t="str">
        <f t="shared" si="18"/>
        <v>Update UFMT_BUILD_RULE SET FIELD_ID='3',COND_ID='',VALUE_ID='1',CONV_KEY='',F_CHECK='0',F_WRITE='0' Where FORMAT_ID = '9' AND FIELD_NO = '6' AND PRIORITY = '1';</v>
      </c>
      <c r="U258" t="str">
        <f t="shared" si="19"/>
        <v>Delete from UFMT_BUILD_RULE Where FORMAT_ID = '9' AND FIELD_NO = '6' AND PRIORITY = '1';</v>
      </c>
    </row>
    <row r="259" spans="1:21" x14ac:dyDescent="0.35">
      <c r="A259" t="s">
        <v>35</v>
      </c>
      <c r="B259" t="s">
        <v>40</v>
      </c>
      <c r="C259" t="s">
        <v>12</v>
      </c>
      <c r="D259" t="s">
        <v>23</v>
      </c>
      <c r="E259" t="s">
        <v>129</v>
      </c>
      <c r="F259" t="s">
        <v>42</v>
      </c>
      <c r="G259" t="s">
        <v>21</v>
      </c>
      <c r="H259" t="s">
        <v>13</v>
      </c>
      <c r="I259" t="s">
        <v>13</v>
      </c>
      <c r="L259" t="s">
        <v>7</v>
      </c>
      <c r="M259" t="str">
        <f>VLOOKUP(D259,UFMT_FIELD_FORMAT!A:H,8,FALSE)</f>
        <v>006 Fix Padded L0</v>
      </c>
      <c r="N259" t="str">
        <f>IF(ISBLANK(E259),"",VLOOKUP(E259,UFMT_CONDITION!A:J,10,FALSE))</f>
        <v>TT for sending F11 T24 as SV_TRACE</v>
      </c>
      <c r="O259" t="str">
        <f>VLOOKUP(F259,UFMT_VALUE!A:E,5,FALSE)</f>
        <v>Tag, SVT_SV_TRACE</v>
      </c>
      <c r="P259" t="str">
        <f>IF(ISBLANK(G259),"",VLOOKUP(G259,UFMT_CONVERSION!A:C,3,FALSE))</f>
        <v>Get F11 from utrnno (last 6 digits)</v>
      </c>
      <c r="Q259" t="str">
        <f t="shared" si="16"/>
        <v>Field '006 Fix Padded L0',Cond 'TT for sending F11 T24 as SV_TRACE', Value 'Tag, SVT_SV_TRACE', Conv 'Get F11 from utrnno (last 6 digits)'</v>
      </c>
      <c r="S259" t="str">
        <f t="shared" si="17"/>
        <v>Insert into UFMT_BUILD_RULE (FORMAT_ID, FIELD_NO, PRIORITY, FIELD_ID, COND_ID, VALUE_ID, CONV_KEY, F_CHECK, F_WRITE) Values ('9', '11', '1', '5', '45', '12', '52', '0', '0');</v>
      </c>
      <c r="T259" t="str">
        <f t="shared" si="18"/>
        <v>Update UFMT_BUILD_RULE SET FIELD_ID='5',COND_ID='45',VALUE_ID='12',CONV_KEY='52',F_CHECK='0',F_WRITE='0' Where FORMAT_ID = '9' AND FIELD_NO = '11' AND PRIORITY = '1';</v>
      </c>
      <c r="U259" t="str">
        <f t="shared" si="19"/>
        <v>Delete from UFMT_BUILD_RULE Where FORMAT_ID = '9' AND FIELD_NO = '11' AND PRIORITY = '1';</v>
      </c>
    </row>
    <row r="260" spans="1:21" x14ac:dyDescent="0.35">
      <c r="A260" t="s">
        <v>35</v>
      </c>
      <c r="B260" t="s">
        <v>40</v>
      </c>
      <c r="C260" t="s">
        <v>15</v>
      </c>
      <c r="D260" t="s">
        <v>23</v>
      </c>
      <c r="E260"/>
      <c r="F260" t="s">
        <v>117</v>
      </c>
      <c r="G260" t="s">
        <v>21</v>
      </c>
      <c r="H260" t="s">
        <v>13</v>
      </c>
      <c r="I260" t="s">
        <v>13</v>
      </c>
      <c r="L260" t="s">
        <v>7</v>
      </c>
      <c r="M260" t="str">
        <f>VLOOKUP(D260,UFMT_FIELD_FORMAT!A:H,8,FALSE)</f>
        <v>006 Fix Padded L0</v>
      </c>
      <c r="N260" t="str">
        <f>IF(ISBLANK(E260),"",VLOOKUP(E260,UFMT_CONDITION!A:J,10,FALSE))</f>
        <v/>
      </c>
      <c r="O260" t="str">
        <f>VLOOKUP(F260,UFMT_VALUE!A:E,5,FALSE)</f>
        <v>Tag, SVT_UTRANSNO</v>
      </c>
      <c r="P260" t="str">
        <f>IF(ISBLANK(G260),"",VLOOKUP(G260,UFMT_CONVERSION!A:C,3,FALSE))</f>
        <v>Get F11 from utrnno (last 6 digits)</v>
      </c>
      <c r="Q260" t="str">
        <f t="shared" si="16"/>
        <v>Field '006 Fix Padded L0', Value 'Tag, SVT_UTRANSNO', Conv 'Get F11 from utrnno (last 6 digits)'</v>
      </c>
      <c r="S260" t="str">
        <f t="shared" si="17"/>
        <v>Insert into UFMT_BUILD_RULE (FORMAT_ID, FIELD_NO, PRIORITY, FIELD_ID, COND_ID, VALUE_ID, CONV_KEY, F_CHECK, F_WRITE) Values ('9', '11', '2', '5', '', '40', '52', '0', '0');</v>
      </c>
      <c r="T260" t="str">
        <f t="shared" si="18"/>
        <v>Update UFMT_BUILD_RULE SET FIELD_ID='5',COND_ID='',VALUE_ID='40',CONV_KEY='52',F_CHECK='0',F_WRITE='0' Where FORMAT_ID = '9' AND FIELD_NO = '11' AND PRIORITY = '2';</v>
      </c>
      <c r="U260" t="str">
        <f t="shared" si="19"/>
        <v>Delete from UFMT_BUILD_RULE Where FORMAT_ID = '9' AND FIELD_NO = '11' AND PRIORITY = '2';</v>
      </c>
    </row>
    <row r="261" spans="1:21" x14ac:dyDescent="0.35">
      <c r="A261" t="s">
        <v>35</v>
      </c>
      <c r="B261" t="s">
        <v>42</v>
      </c>
      <c r="C261" t="s">
        <v>12</v>
      </c>
      <c r="D261" t="s">
        <v>26</v>
      </c>
      <c r="E261"/>
      <c r="F261" t="s">
        <v>50</v>
      </c>
      <c r="G261"/>
      <c r="H261" t="s">
        <v>13</v>
      </c>
      <c r="I261" t="s">
        <v>12</v>
      </c>
      <c r="L261" t="s">
        <v>7</v>
      </c>
      <c r="M261" t="str">
        <f>VLOOKUP(D261,UFMT_FIELD_FORMAT!A:H,8,FALSE)</f>
        <v>012 Fix Padded L0</v>
      </c>
      <c r="N261" t="str">
        <f>IF(ISBLANK(E261),"",VLOOKUP(E261,UFMT_CONDITION!A:J,10,FALSE))</f>
        <v/>
      </c>
      <c r="O261" t="str">
        <f>VLOOKUP(F261,UFMT_VALUE!A:E,5,FALSE)</f>
        <v>Composite, Date and time</v>
      </c>
      <c r="P261" t="str">
        <f>IF(ISBLANK(G261),"",VLOOKUP(G261,UFMT_CONVERSION!A:C,3,FALSE))</f>
        <v/>
      </c>
      <c r="Q261" t="str">
        <f t="shared" ref="Q261:Q324" si="20">"Field '"&amp;M261&amp;IF(N261="","","',Cond '"&amp;N261)&amp;"', Value '"&amp;O261&amp;IF(P261="","","', Conv '"&amp;P261)&amp;"'"</f>
        <v>Field '012 Fix Padded L0', Value 'Composite, Date and time'</v>
      </c>
      <c r="S261" t="str">
        <f t="shared" ref="S261:S324" si="21">"Insert into UFMT_BUILD_RULE (FORMAT_ID, FIELD_NO, PRIORITY, FIELD_ID, COND_ID, VALUE_ID, CONV_KEY, F_CHECK, F_WRITE) Values ('"&amp;A261&amp;"', '"&amp;B261&amp;"', '"&amp;C261&amp;"', '"&amp;D261&amp;"', '"&amp;E261&amp;"', '"&amp;F261&amp;"', '"&amp;G261&amp;"', '"&amp;H261&amp;"', '"&amp;I261&amp;"');"</f>
        <v>Insert into UFMT_BUILD_RULE (FORMAT_ID, FIELD_NO, PRIORITY, FIELD_ID, COND_ID, VALUE_ID, CONV_KEY, F_CHECK, F_WRITE) Values ('9', '12', '1', '6', '', '15', '', '0', '1');</v>
      </c>
      <c r="T261" t="str">
        <f t="shared" ref="T261:T324" si="22">"Update UFMT_BUILD_RULE SET FIELD_ID='"&amp;D261&amp;"',COND_ID='"&amp;E261&amp;"',VALUE_ID='"&amp;F261&amp;"',CONV_KEY='"&amp;G261&amp;"',F_CHECK='"&amp;H261&amp;"',F_WRITE='"&amp;I261&amp;"' Where FORMAT_ID = '"&amp;A261&amp;"' AND FIELD_NO = '"&amp;B261&amp;"' AND PRIORITY = '"&amp;C261&amp;"';"</f>
        <v>Update UFMT_BUILD_RULE SET FIELD_ID='6',COND_ID='',VALUE_ID='15',CONV_KEY='',F_CHECK='0',F_WRITE='1' Where FORMAT_ID = '9' AND FIELD_NO = '12' AND PRIORITY = '1';</v>
      </c>
      <c r="U261" t="str">
        <f t="shared" ref="U261:U324" si="23">"Delete from UFMT_BUILD_RULE Where FORMAT_ID = '"&amp;A261&amp;"' AND FIELD_NO = '"&amp;B261&amp;"' AND PRIORITY = '"&amp;C261&amp;"';"</f>
        <v>Delete from UFMT_BUILD_RULE Where FORMAT_ID = '9' AND FIELD_NO = '12' AND PRIORITY = '1';</v>
      </c>
    </row>
    <row r="262" spans="1:21" x14ac:dyDescent="0.35">
      <c r="A262" t="s">
        <v>35</v>
      </c>
      <c r="B262" t="s">
        <v>56</v>
      </c>
      <c r="C262" t="s">
        <v>12</v>
      </c>
      <c r="D262" t="s">
        <v>32</v>
      </c>
      <c r="E262"/>
      <c r="F262" t="s">
        <v>59</v>
      </c>
      <c r="G262" t="s">
        <v>20</v>
      </c>
      <c r="H262" t="s">
        <v>13</v>
      </c>
      <c r="I262" t="s">
        <v>13</v>
      </c>
      <c r="L262" t="s">
        <v>7</v>
      </c>
      <c r="M262" t="str">
        <f>VLOOKUP(D262,UFMT_FIELD_FORMAT!A:H,8,FALSE)</f>
        <v>004 Fix Padded L0</v>
      </c>
      <c r="N262" t="str">
        <f>IF(ISBLANK(E262),"",VLOOKUP(E262,UFMT_CONDITION!A:J,10,FALSE))</f>
        <v/>
      </c>
      <c r="O262" t="str">
        <f>VLOOKUP(F262,UFMT_VALUE!A:E,5,FALSE)</f>
        <v>Tag, SVT_SV_DATE</v>
      </c>
      <c r="P262" t="str">
        <f>IF(ISBLANK(G262),"",VLOOKUP(G262,UFMT_CONVERSION!A:C,3,FALSE))</f>
        <v>YYYYMMDD to MMDD</v>
      </c>
      <c r="Q262" t="str">
        <f t="shared" si="20"/>
        <v>Field '004 Fix Padded L0', Value 'Tag, SVT_SV_DATE', Conv 'YYYYMMDD to MMDD'</v>
      </c>
      <c r="S262" t="str">
        <f t="shared" si="21"/>
        <v>Insert into UFMT_BUILD_RULE (FORMAT_ID, FIELD_NO, PRIORITY, FIELD_ID, COND_ID, VALUE_ID, CONV_KEY, F_CHECK, F_WRITE) Values ('9', '17', '1', '8', '', '18', '4', '0', '0');</v>
      </c>
      <c r="T262" t="str">
        <f t="shared" si="22"/>
        <v>Update UFMT_BUILD_RULE SET FIELD_ID='8',COND_ID='',VALUE_ID='18',CONV_KEY='4',F_CHECK='0',F_WRITE='0' Where FORMAT_ID = '9' AND FIELD_NO = '17' AND PRIORITY = '1';</v>
      </c>
      <c r="U262" t="str">
        <f t="shared" si="23"/>
        <v>Delete from UFMT_BUILD_RULE Where FORMAT_ID = '9' AND FIELD_NO = '17' AND PRIORITY = '1';</v>
      </c>
    </row>
    <row r="263" spans="1:21" x14ac:dyDescent="0.35">
      <c r="A263" t="s">
        <v>35</v>
      </c>
      <c r="B263" t="s">
        <v>77</v>
      </c>
      <c r="C263" t="s">
        <v>12</v>
      </c>
      <c r="D263" t="s">
        <v>35</v>
      </c>
      <c r="E263"/>
      <c r="F263" t="s">
        <v>62</v>
      </c>
      <c r="G263"/>
      <c r="H263" t="s">
        <v>13</v>
      </c>
      <c r="I263" t="s">
        <v>13</v>
      </c>
      <c r="L263" t="s">
        <v>7</v>
      </c>
      <c r="M263" t="str">
        <f>VLOOKUP(D263,UFMT_FIELD_FORMAT!A:H,8,FALSE)</f>
        <v>003 Fix Padded L0</v>
      </c>
      <c r="N263" t="str">
        <f>IF(ISBLANK(E263),"",VLOOKUP(E263,UFMT_CONDITION!A:J,10,FALSE))</f>
        <v/>
      </c>
      <c r="O263" t="str">
        <f>VLOOKUP(F263,UFMT_VALUE!A:E,5,FALSE)</f>
        <v>Const, Functional code</v>
      </c>
      <c r="P263" t="str">
        <f>IF(ISBLANK(G263),"",VLOOKUP(G263,UFMT_CONVERSION!A:C,3,FALSE))</f>
        <v/>
      </c>
      <c r="Q263" t="str">
        <f t="shared" si="20"/>
        <v>Field '003 Fix Padded L0', Value 'Const, Functional code'</v>
      </c>
      <c r="S263" t="str">
        <f t="shared" si="21"/>
        <v>Insert into UFMT_BUILD_RULE (FORMAT_ID, FIELD_NO, PRIORITY, FIELD_ID, COND_ID, VALUE_ID, CONV_KEY, F_CHECK, F_WRITE) Values ('9', '24', '1', '9', '', '19', '', '0', '0');</v>
      </c>
      <c r="T263" t="str">
        <f t="shared" si="22"/>
        <v>Update UFMT_BUILD_RULE SET FIELD_ID='9',COND_ID='',VALUE_ID='19',CONV_KEY='',F_CHECK='0',F_WRITE='0' Where FORMAT_ID = '9' AND FIELD_NO = '24' AND PRIORITY = '1';</v>
      </c>
      <c r="U263" t="str">
        <f t="shared" si="23"/>
        <v>Delete from UFMT_BUILD_RULE Where FORMAT_ID = '9' AND FIELD_NO = '24' AND PRIORITY = '1';</v>
      </c>
    </row>
    <row r="264" spans="1:21" x14ac:dyDescent="0.35">
      <c r="A264" t="s">
        <v>35</v>
      </c>
      <c r="B264" t="s">
        <v>88</v>
      </c>
      <c r="C264" t="s">
        <v>12</v>
      </c>
      <c r="D264" t="s">
        <v>93</v>
      </c>
      <c r="E264"/>
      <c r="F264" t="s">
        <v>534</v>
      </c>
      <c r="G264"/>
      <c r="H264" t="s">
        <v>13</v>
      </c>
      <c r="I264" t="s">
        <v>13</v>
      </c>
      <c r="L264" t="s">
        <v>7</v>
      </c>
      <c r="M264" t="str">
        <f>VLOOKUP(D264,UFMT_FIELD_FORMAT!A:H,8,FALSE)</f>
        <v>009 Fix Padded L0</v>
      </c>
      <c r="N264" t="str">
        <f>IF(ISBLANK(E264),"",VLOOKUP(E264,UFMT_CONDITION!A:J,10,FALSE))</f>
        <v/>
      </c>
      <c r="O264" t="str">
        <f>VLOOKUP(F264,UFMT_VALUE!A:E,5,FALSE)</f>
        <v>Tag, SVT_ACQ_FEE, double</v>
      </c>
      <c r="P264" t="str">
        <f>IF(ISBLANK(G264),"",VLOOKUP(G264,UFMT_CONVERSION!A:C,3,FALSE))</f>
        <v/>
      </c>
      <c r="Q264" t="str">
        <f t="shared" si="20"/>
        <v>Field '009 Fix Padded L0', Value 'Tag, SVT_ACQ_FEE, double'</v>
      </c>
      <c r="S264" t="str">
        <f t="shared" si="21"/>
        <v>Insert into UFMT_BUILD_RULE (FORMAT_ID, FIELD_NO, PRIORITY, FIELD_ID, COND_ID, VALUE_ID, CONV_KEY, F_CHECK, F_WRITE) Values ('9', '28', '1', '35', '', '255', '', '0', '0');</v>
      </c>
      <c r="T264" t="str">
        <f t="shared" si="22"/>
        <v>Update UFMT_BUILD_RULE SET FIELD_ID='35',COND_ID='',VALUE_ID='255',CONV_KEY='',F_CHECK='0',F_WRITE='0' Where FORMAT_ID = '9' AND FIELD_NO = '28' AND PRIORITY = '1';</v>
      </c>
      <c r="U264" t="str">
        <f t="shared" si="23"/>
        <v>Delete from UFMT_BUILD_RULE Where FORMAT_ID = '9' AND FIELD_NO = '28' AND PRIORITY = '1';</v>
      </c>
    </row>
    <row r="265" spans="1:21" x14ac:dyDescent="0.35">
      <c r="A265" t="s">
        <v>35</v>
      </c>
      <c r="B265" t="s">
        <v>90</v>
      </c>
      <c r="C265" t="s">
        <v>12</v>
      </c>
      <c r="D265" t="s">
        <v>93</v>
      </c>
      <c r="E265"/>
      <c r="F265" t="s">
        <v>537</v>
      </c>
      <c r="G265"/>
      <c r="H265" t="s">
        <v>13</v>
      </c>
      <c r="I265" t="s">
        <v>13</v>
      </c>
      <c r="L265" t="s">
        <v>7</v>
      </c>
      <c r="M265" t="str">
        <f>VLOOKUP(D265,UFMT_FIELD_FORMAT!A:H,8,FALSE)</f>
        <v>009 Fix Padded L0</v>
      </c>
      <c r="N265" t="str">
        <f>IF(ISBLANK(E265),"",VLOOKUP(E265,UFMT_CONDITION!A:J,10,FALSE))</f>
        <v/>
      </c>
      <c r="O265" t="str">
        <f>VLOOKUP(F265,UFMT_VALUE!A:E,5,FALSE)</f>
        <v>Tag, SVT_NET_FEE, double</v>
      </c>
      <c r="P265" t="str">
        <f>IF(ISBLANK(G265),"",VLOOKUP(G265,UFMT_CONVERSION!A:C,3,FALSE))</f>
        <v/>
      </c>
      <c r="Q265" t="str">
        <f t="shared" si="20"/>
        <v>Field '009 Fix Padded L0', Value 'Tag, SVT_NET_FEE, double'</v>
      </c>
      <c r="S265" t="str">
        <f t="shared" si="21"/>
        <v>Insert into UFMT_BUILD_RULE (FORMAT_ID, FIELD_NO, PRIORITY, FIELD_ID, COND_ID, VALUE_ID, CONV_KEY, F_CHECK, F_WRITE) Values ('9', '29', '1', '35', '', '256', '', '0', '0');</v>
      </c>
      <c r="T265" t="str">
        <f t="shared" si="22"/>
        <v>Update UFMT_BUILD_RULE SET FIELD_ID='35',COND_ID='',VALUE_ID='256',CONV_KEY='',F_CHECK='0',F_WRITE='0' Where FORMAT_ID = '9' AND FIELD_NO = '29' AND PRIORITY = '1';</v>
      </c>
      <c r="U265" t="str">
        <f t="shared" si="23"/>
        <v>Delete from UFMT_BUILD_RULE Where FORMAT_ID = '9' AND FIELD_NO = '29' AND PRIORITY = '1';</v>
      </c>
    </row>
    <row r="266" spans="1:21" x14ac:dyDescent="0.35">
      <c r="A266" t="s">
        <v>35</v>
      </c>
      <c r="B266" t="s">
        <v>92</v>
      </c>
      <c r="C266" t="s">
        <v>12</v>
      </c>
      <c r="D266" t="s">
        <v>93</v>
      </c>
      <c r="E266"/>
      <c r="F266" t="s">
        <v>534</v>
      </c>
      <c r="G266"/>
      <c r="H266" t="s">
        <v>13</v>
      </c>
      <c r="I266" t="s">
        <v>13</v>
      </c>
      <c r="L266" t="s">
        <v>7</v>
      </c>
      <c r="M266" t="str">
        <f>VLOOKUP(D266,UFMT_FIELD_FORMAT!A:H,8,FALSE)</f>
        <v>009 Fix Padded L0</v>
      </c>
      <c r="N266" t="str">
        <f>IF(ISBLANK(E266),"",VLOOKUP(E266,UFMT_CONDITION!A:J,10,FALSE))</f>
        <v/>
      </c>
      <c r="O266" t="str">
        <f>VLOOKUP(F266,UFMT_VALUE!A:E,5,FALSE)</f>
        <v>Tag, SVT_ACQ_FEE, double</v>
      </c>
      <c r="P266" t="str">
        <f>IF(ISBLANK(G266),"",VLOOKUP(G266,UFMT_CONVERSION!A:C,3,FALSE))</f>
        <v/>
      </c>
      <c r="Q266" t="str">
        <f t="shared" si="20"/>
        <v>Field '009 Fix Padded L0', Value 'Tag, SVT_ACQ_FEE, double'</v>
      </c>
      <c r="S266" t="str">
        <f t="shared" si="21"/>
        <v>Insert into UFMT_BUILD_RULE (FORMAT_ID, FIELD_NO, PRIORITY, FIELD_ID, COND_ID, VALUE_ID, CONV_KEY, F_CHECK, F_WRITE) Values ('9', '30', '1', '35', '', '255', '', '0', '0');</v>
      </c>
      <c r="T266" t="str">
        <f t="shared" si="22"/>
        <v>Update UFMT_BUILD_RULE SET FIELD_ID='35',COND_ID='',VALUE_ID='255',CONV_KEY='',F_CHECK='0',F_WRITE='0' Where FORMAT_ID = '9' AND FIELD_NO = '30' AND PRIORITY = '1';</v>
      </c>
      <c r="U266" t="str">
        <f t="shared" si="23"/>
        <v>Delete from UFMT_BUILD_RULE Where FORMAT_ID = '9' AND FIELD_NO = '30' AND PRIORITY = '1';</v>
      </c>
    </row>
    <row r="267" spans="1:21" x14ac:dyDescent="0.35">
      <c r="A267" t="s">
        <v>35</v>
      </c>
      <c r="B267" t="s">
        <v>98</v>
      </c>
      <c r="C267" t="s">
        <v>12</v>
      </c>
      <c r="D267" t="s">
        <v>40</v>
      </c>
      <c r="E267"/>
      <c r="F267" t="s">
        <v>65</v>
      </c>
      <c r="G267"/>
      <c r="H267" t="s">
        <v>13</v>
      </c>
      <c r="I267" t="s">
        <v>13</v>
      </c>
      <c r="L267" t="s">
        <v>7</v>
      </c>
      <c r="M267" t="str">
        <f>VLOOKUP(D267,UFMT_FIELD_FORMAT!A:H,8,FALSE)</f>
        <v xml:space="preserve">011 LLA </v>
      </c>
      <c r="N267" t="str">
        <f>IF(ISBLANK(E267),"",VLOOKUP(E267,UFMT_CONDITION!A:J,10,FALSE))</f>
        <v/>
      </c>
      <c r="O267" t="str">
        <f>VLOOKUP(F267,UFMT_VALUE!A:E,5,FALSE)</f>
        <v>Tag, SVT_ISO_SRC_ACQID</v>
      </c>
      <c r="P267" t="str">
        <f>IF(ISBLANK(G267),"",VLOOKUP(G267,UFMT_CONVERSION!A:C,3,FALSE))</f>
        <v/>
      </c>
      <c r="Q267" t="str">
        <f t="shared" si="20"/>
        <v>Field '011 LLA ', Value 'Tag, SVT_ISO_SRC_ACQID'</v>
      </c>
      <c r="S267" t="str">
        <f t="shared" si="21"/>
        <v>Insert into UFMT_BUILD_RULE (FORMAT_ID, FIELD_NO, PRIORITY, FIELD_ID, COND_ID, VALUE_ID, CONV_KEY, F_CHECK, F_WRITE) Values ('9', '32', '1', '11', '', '20', '', '0', '0');</v>
      </c>
      <c r="T267" t="str">
        <f t="shared" si="22"/>
        <v>Update UFMT_BUILD_RULE SET FIELD_ID='11',COND_ID='',VALUE_ID='20',CONV_KEY='',F_CHECK='0',F_WRITE='0' Where FORMAT_ID = '9' AND FIELD_NO = '32' AND PRIORITY = '1';</v>
      </c>
      <c r="U267" t="str">
        <f t="shared" si="23"/>
        <v>Delete from UFMT_BUILD_RULE Where FORMAT_ID = '9' AND FIELD_NO = '32' AND PRIORITY = '1';</v>
      </c>
    </row>
    <row r="268" spans="1:21" x14ac:dyDescent="0.35">
      <c r="A268" t="s">
        <v>35</v>
      </c>
      <c r="B268" t="s">
        <v>101</v>
      </c>
      <c r="C268" t="s">
        <v>12</v>
      </c>
      <c r="D268" t="s">
        <v>40</v>
      </c>
      <c r="E268" t="s">
        <v>32</v>
      </c>
      <c r="F268" t="s">
        <v>68</v>
      </c>
      <c r="G268"/>
      <c r="H268" t="s">
        <v>13</v>
      </c>
      <c r="I268" t="s">
        <v>13</v>
      </c>
      <c r="L268" t="s">
        <v>7</v>
      </c>
      <c r="M268" t="str">
        <f>VLOOKUP(D268,UFMT_FIELD_FORMAT!A:H,8,FALSE)</f>
        <v xml:space="preserve">011 LLA </v>
      </c>
      <c r="N268" t="str">
        <f>IF(ISBLANK(E268),"",VLOOKUP(E268,UFMT_CONDITION!A:J,10,FALSE))</f>
        <v>Forwarding Institution is not empty</v>
      </c>
      <c r="O268" t="str">
        <f>VLOOKUP(F268,UFMT_VALUE!A:E,5,FALSE)</f>
        <v>Tag, SVT_ISO_FW_INSTID</v>
      </c>
      <c r="P268" t="str">
        <f>IF(ISBLANK(G268),"",VLOOKUP(G268,UFMT_CONVERSION!A:C,3,FALSE))</f>
        <v/>
      </c>
      <c r="Q268" t="str">
        <f t="shared" si="20"/>
        <v>Field '011 LLA ',Cond 'Forwarding Institution is not empty', Value 'Tag, SVT_ISO_FW_INSTID'</v>
      </c>
      <c r="S268" t="str">
        <f t="shared" si="21"/>
        <v>Insert into UFMT_BUILD_RULE (FORMAT_ID, FIELD_NO, PRIORITY, FIELD_ID, COND_ID, VALUE_ID, CONV_KEY, F_CHECK, F_WRITE) Values ('9', '33', '1', '11', '8', '21', '', '0', '0');</v>
      </c>
      <c r="T268" t="str">
        <f t="shared" si="22"/>
        <v>Update UFMT_BUILD_RULE SET FIELD_ID='11',COND_ID='8',VALUE_ID='21',CONV_KEY='',F_CHECK='0',F_WRITE='0' Where FORMAT_ID = '9' AND FIELD_NO = '33' AND PRIORITY = '1';</v>
      </c>
      <c r="U268" t="str">
        <f t="shared" si="23"/>
        <v>Delete from UFMT_BUILD_RULE Where FORMAT_ID = '9' AND FIELD_NO = '33' AND PRIORITY = '1';</v>
      </c>
    </row>
    <row r="269" spans="1:21" x14ac:dyDescent="0.35">
      <c r="A269" t="s">
        <v>35</v>
      </c>
      <c r="B269" t="s">
        <v>99</v>
      </c>
      <c r="C269" t="s">
        <v>12</v>
      </c>
      <c r="D269" t="s">
        <v>44</v>
      </c>
      <c r="E269"/>
      <c r="F269" t="s">
        <v>74</v>
      </c>
      <c r="G269"/>
      <c r="H269" t="s">
        <v>13</v>
      </c>
      <c r="I269" t="s">
        <v>13</v>
      </c>
      <c r="L269" t="s">
        <v>7</v>
      </c>
      <c r="M269" t="str">
        <f>VLOOKUP(D269,UFMT_FIELD_FORMAT!A:H,8,FALSE)</f>
        <v>012 Fix Padded R</v>
      </c>
      <c r="N269" t="str">
        <f>IF(ISBLANK(E269),"",VLOOKUP(E269,UFMT_CONDITION!A:J,10,FALSE))</f>
        <v/>
      </c>
      <c r="O269" t="str">
        <f>VLOOKUP(F269,UFMT_VALUE!A:E,5,FALSE)</f>
        <v>Tag, SVT_ISO_ACQ_RRN</v>
      </c>
      <c r="P269" t="str">
        <f>IF(ISBLANK(G269),"",VLOOKUP(G269,UFMT_CONVERSION!A:C,3,FALSE))</f>
        <v/>
      </c>
      <c r="Q269" t="str">
        <f t="shared" si="20"/>
        <v>Field '012 Fix Padded R', Value 'Tag, SVT_ISO_ACQ_RRN'</v>
      </c>
      <c r="S269" t="str">
        <f t="shared" si="21"/>
        <v>Insert into UFMT_BUILD_RULE (FORMAT_ID, FIELD_NO, PRIORITY, FIELD_ID, COND_ID, VALUE_ID, CONV_KEY, F_CHECK, F_WRITE) Values ('9', '37', '1', '13', '', '23', '', '0', '0');</v>
      </c>
      <c r="T269" t="str">
        <f t="shared" si="22"/>
        <v>Update UFMT_BUILD_RULE SET FIELD_ID='13',COND_ID='',VALUE_ID='23',CONV_KEY='',F_CHECK='0',F_WRITE='0' Where FORMAT_ID = '9' AND FIELD_NO = '37' AND PRIORITY = '1';</v>
      </c>
      <c r="U269" t="str">
        <f t="shared" si="23"/>
        <v>Delete from UFMT_BUILD_RULE Where FORMAT_ID = '9' AND FIELD_NO = '37' AND PRIORITY = '1';</v>
      </c>
    </row>
    <row r="270" spans="1:21" x14ac:dyDescent="0.35">
      <c r="A270" t="s">
        <v>35</v>
      </c>
      <c r="B270" t="s">
        <v>119</v>
      </c>
      <c r="C270" t="s">
        <v>12</v>
      </c>
      <c r="D270" t="s">
        <v>20</v>
      </c>
      <c r="E270"/>
      <c r="F270" t="s">
        <v>72</v>
      </c>
      <c r="G270"/>
      <c r="H270" t="s">
        <v>13</v>
      </c>
      <c r="I270" t="s">
        <v>13</v>
      </c>
      <c r="L270" t="s">
        <v>7</v>
      </c>
      <c r="M270" t="str">
        <f>VLOOKUP(D270,UFMT_FIELD_FORMAT!A:H,8,FALSE)</f>
        <v>008 Fix Padded L0</v>
      </c>
      <c r="N270" t="str">
        <f>IF(ISBLANK(E270),"",VLOOKUP(E270,UFMT_CONDITION!A:J,10,FALSE))</f>
        <v/>
      </c>
      <c r="O270" t="str">
        <f>VLOOKUP(F270,UFMT_VALUE!A:E,5,FALSE)</f>
        <v>Tag, SVT_TERMINAL</v>
      </c>
      <c r="P270" t="str">
        <f>IF(ISBLANK(G270),"",VLOOKUP(G270,UFMT_CONVERSION!A:C,3,FALSE))</f>
        <v/>
      </c>
      <c r="Q270" t="str">
        <f t="shared" si="20"/>
        <v>Field '008 Fix Padded L0', Value 'Tag, SVT_TERMINAL'</v>
      </c>
      <c r="S270" t="str">
        <f t="shared" si="21"/>
        <v>Insert into UFMT_BUILD_RULE (FORMAT_ID, FIELD_NO, PRIORITY, FIELD_ID, COND_ID, VALUE_ID, CONV_KEY, F_CHECK, F_WRITE) Values ('9', '41', '1', '4', '', '25', '', '0', '0');</v>
      </c>
      <c r="T270" t="str">
        <f t="shared" si="22"/>
        <v>Update UFMT_BUILD_RULE SET FIELD_ID='4',COND_ID='',VALUE_ID='25',CONV_KEY='',F_CHECK='0',F_WRITE='0' Where FORMAT_ID = '9' AND FIELD_NO = '41' AND PRIORITY = '1';</v>
      </c>
      <c r="U270" t="str">
        <f t="shared" si="23"/>
        <v>Delete from UFMT_BUILD_RULE Where FORMAT_ID = '9' AND FIELD_NO = '41' AND PRIORITY = '1';</v>
      </c>
    </row>
    <row r="271" spans="1:21" x14ac:dyDescent="0.35">
      <c r="A271" t="s">
        <v>35</v>
      </c>
      <c r="B271" t="s">
        <v>122</v>
      </c>
      <c r="C271" t="s">
        <v>12</v>
      </c>
      <c r="D271" t="s">
        <v>53</v>
      </c>
      <c r="E271" t="s">
        <v>42</v>
      </c>
      <c r="F271" t="s">
        <v>82</v>
      </c>
      <c r="G271"/>
      <c r="H271" t="s">
        <v>13</v>
      </c>
      <c r="I271" t="s">
        <v>13</v>
      </c>
      <c r="L271" t="s">
        <v>7</v>
      </c>
      <c r="M271" t="str">
        <f>VLOOKUP(D271,UFMT_FIELD_FORMAT!A:H,8,FALSE)</f>
        <v>008 Fix Padded R</v>
      </c>
      <c r="N271" t="str">
        <f>IF(ISBLANK(E271),"",VLOOKUP(E271,UFMT_CONDITION!A:J,10,FALSE))</f>
        <v>ALWAYS FALSE condition</v>
      </c>
      <c r="O271" t="str">
        <f>VLOOKUP(F271,UFMT_VALUE!A:E,5,FALSE)</f>
        <v>Tag, SVT_CC_ACCEPTOR</v>
      </c>
      <c r="P271" t="str">
        <f>IF(ISBLANK(G271),"",VLOOKUP(G271,UFMT_CONVERSION!A:C,3,FALSE))</f>
        <v/>
      </c>
      <c r="Q271" t="str">
        <f t="shared" si="20"/>
        <v>Field '008 Fix Padded R',Cond 'ALWAYS FALSE condition', Value 'Tag, SVT_CC_ACCEPTOR'</v>
      </c>
      <c r="S271" t="str">
        <f t="shared" si="21"/>
        <v>Insert into UFMT_BUILD_RULE (FORMAT_ID, FIELD_NO, PRIORITY, FIELD_ID, COND_ID, VALUE_ID, CONV_KEY, F_CHECK, F_WRITE) Values ('9', '42', '1', '16', '12', '26', '', '0', '0');</v>
      </c>
      <c r="T271" t="str">
        <f t="shared" si="22"/>
        <v>Update UFMT_BUILD_RULE SET FIELD_ID='16',COND_ID='12',VALUE_ID='26',CONV_KEY='',F_CHECK='0',F_WRITE='0' Where FORMAT_ID = '9' AND FIELD_NO = '42' AND PRIORITY = '1';</v>
      </c>
      <c r="U271" t="str">
        <f t="shared" si="23"/>
        <v>Delete from UFMT_BUILD_RULE Where FORMAT_ID = '9' AND FIELD_NO = '42' AND PRIORITY = '1';</v>
      </c>
    </row>
    <row r="272" spans="1:21" x14ac:dyDescent="0.35">
      <c r="A272" t="s">
        <v>35</v>
      </c>
      <c r="B272" t="s">
        <v>125</v>
      </c>
      <c r="C272" t="s">
        <v>12</v>
      </c>
      <c r="D272" t="s">
        <v>90</v>
      </c>
      <c r="E272"/>
      <c r="F272" t="s">
        <v>92</v>
      </c>
      <c r="G272" t="s">
        <v>125</v>
      </c>
      <c r="H272" t="s">
        <v>13</v>
      </c>
      <c r="I272" t="s">
        <v>13</v>
      </c>
      <c r="L272" t="s">
        <v>7</v>
      </c>
      <c r="M272" t="str">
        <f>VLOOKUP(D272,UFMT_FIELD_FORMAT!A:H,8,FALSE)</f>
        <v xml:space="preserve">012 LLA </v>
      </c>
      <c r="N272" t="str">
        <f>IF(ISBLANK(E272),"",VLOOKUP(E272,UFMT_CONDITION!A:J,10,FALSE))</f>
        <v/>
      </c>
      <c r="O272" t="str">
        <f>VLOOKUP(F272,UFMT_VALUE!A:E,5,FALSE)</f>
        <v>Tag, SVT_ADDR_NAME</v>
      </c>
      <c r="P272" t="str">
        <f>IF(ISBLANK(G272),"",VLOOKUP(G272,UFMT_CONVERSION!A:C,3,FALSE))</f>
        <v>Trim to 12</v>
      </c>
      <c r="Q272" t="str">
        <f t="shared" si="20"/>
        <v>Field '012 LLA ', Value 'Tag, SVT_ADDR_NAME', Conv 'Trim to 12'</v>
      </c>
      <c r="S272" t="str">
        <f t="shared" si="21"/>
        <v>Insert into UFMT_BUILD_RULE (FORMAT_ID, FIELD_NO, PRIORITY, FIELD_ID, COND_ID, VALUE_ID, CONV_KEY, F_CHECK, F_WRITE) Values ('9', '43', '1', '29', '', '30', '43', '0', '0');</v>
      </c>
      <c r="T272" t="str">
        <f t="shared" si="22"/>
        <v>Update UFMT_BUILD_RULE SET FIELD_ID='29',COND_ID='',VALUE_ID='30',CONV_KEY='43',F_CHECK='0',F_WRITE='0' Where FORMAT_ID = '9' AND FIELD_NO = '43' AND PRIORITY = '1';</v>
      </c>
      <c r="U272" t="str">
        <f t="shared" si="23"/>
        <v>Delete from UFMT_BUILD_RULE Where FORMAT_ID = '9' AND FIELD_NO = '43' AND PRIORITY = '1';</v>
      </c>
    </row>
    <row r="273" spans="1:21" x14ac:dyDescent="0.35">
      <c r="A273" t="s">
        <v>35</v>
      </c>
      <c r="B273" t="s">
        <v>138</v>
      </c>
      <c r="C273" t="s">
        <v>12</v>
      </c>
      <c r="D273" t="s">
        <v>47</v>
      </c>
      <c r="E273"/>
      <c r="F273" t="s">
        <v>104</v>
      </c>
      <c r="G273"/>
      <c r="H273" t="s">
        <v>13</v>
      </c>
      <c r="I273" t="s">
        <v>13</v>
      </c>
      <c r="L273" t="s">
        <v>7</v>
      </c>
      <c r="M273" t="str">
        <f>VLOOKUP(D273,UFMT_FIELD_FORMAT!A:H,8,FALSE)</f>
        <v>003 Fix Padded L</v>
      </c>
      <c r="N273" t="str">
        <f>IF(ISBLANK(E273),"",VLOOKUP(E273,UFMT_CONDITION!A:J,10,FALSE))</f>
        <v/>
      </c>
      <c r="O273" t="str">
        <f>VLOOKUP(F273,UFMT_VALUE!A:E,5,FALSE)</f>
        <v>Tag, SVT_TXN_CURRENCY</v>
      </c>
      <c r="P273" t="str">
        <f>IF(ISBLANK(G273),"",VLOOKUP(G273,UFMT_CONVERSION!A:C,3,FALSE))</f>
        <v/>
      </c>
      <c r="Q273" t="str">
        <f t="shared" si="20"/>
        <v>Field '003 Fix Padded L', Value 'Tag, SVT_TXN_CURRENCY'</v>
      </c>
      <c r="S273" t="str">
        <f t="shared" si="21"/>
        <v>Insert into UFMT_BUILD_RULE (FORMAT_ID, FIELD_NO, PRIORITY, FIELD_ID, COND_ID, VALUE_ID, CONV_KEY, F_CHECK, F_WRITE) Values ('9', '49', '1', '14', '', '34', '', '0', '0');</v>
      </c>
      <c r="T273" t="str">
        <f t="shared" si="22"/>
        <v>Update UFMT_BUILD_RULE SET FIELD_ID='14',COND_ID='',VALUE_ID='34',CONV_KEY='',F_CHECK='0',F_WRITE='0' Where FORMAT_ID = '9' AND FIELD_NO = '49' AND PRIORITY = '1';</v>
      </c>
      <c r="U273" t="str">
        <f t="shared" si="23"/>
        <v>Delete from UFMT_BUILD_RULE Where FORMAT_ID = '9' AND FIELD_NO = '49' AND PRIORITY = '1';</v>
      </c>
    </row>
    <row r="274" spans="1:21" x14ac:dyDescent="0.35">
      <c r="A274" t="s">
        <v>35</v>
      </c>
      <c r="B274" t="s">
        <v>270</v>
      </c>
      <c r="C274" t="s">
        <v>12</v>
      </c>
      <c r="D274" t="s">
        <v>71</v>
      </c>
      <c r="E274"/>
      <c r="F274" t="s">
        <v>15</v>
      </c>
      <c r="G274" t="s">
        <v>102</v>
      </c>
      <c r="H274" t="s">
        <v>13</v>
      </c>
      <c r="I274" t="s">
        <v>13</v>
      </c>
      <c r="L274" t="s">
        <v>7</v>
      </c>
      <c r="M274" t="str">
        <f>VLOOKUP(D274,UFMT_FIELD_FORMAT!A:H,8,FALSE)</f>
        <v>028 Var LLA</v>
      </c>
      <c r="N274" t="str">
        <f>IF(ISBLANK(E274),"",VLOOKUP(E274,UFMT_CONDITION!A:J,10,FALSE))</f>
        <v/>
      </c>
      <c r="O274" t="str">
        <f>VLOOKUP(F274,UFMT_VALUE!A:E,5,FALSE)</f>
        <v>Tag, SVT_CARD_NUM</v>
      </c>
      <c r="P274" t="str">
        <f>IF(ISBLANK(G274),"",VLOOKUP(G274,UFMT_CONVERSION!A:C,3,FALSE))</f>
        <v>Get BIN from HPAN</v>
      </c>
      <c r="Q274" t="str">
        <f t="shared" si="20"/>
        <v>Field '028 Var LLA', Value 'Tag, SVT_CARD_NUM', Conv 'Get BIN from HPAN'</v>
      </c>
      <c r="S274" t="str">
        <f t="shared" si="21"/>
        <v>Insert into UFMT_BUILD_RULE (FORMAT_ID, FIELD_NO, PRIORITY, FIELD_ID, COND_ID, VALUE_ID, CONV_KEY, F_CHECK, F_WRITE) Values ('9', '102', '1', '22', '', '2', '39', '0', '0');</v>
      </c>
      <c r="T274" t="str">
        <f t="shared" si="22"/>
        <v>Update UFMT_BUILD_RULE SET FIELD_ID='22',COND_ID='',VALUE_ID='2',CONV_KEY='39',F_CHECK='0',F_WRITE='0' Where FORMAT_ID = '9' AND FIELD_NO = '102' AND PRIORITY = '1';</v>
      </c>
      <c r="U274" t="str">
        <f t="shared" si="23"/>
        <v>Delete from UFMT_BUILD_RULE Where FORMAT_ID = '9' AND FIELD_NO = '102' AND PRIORITY = '1';</v>
      </c>
    </row>
    <row r="275" spans="1:21" x14ac:dyDescent="0.35">
      <c r="A275" t="s">
        <v>35</v>
      </c>
      <c r="B275" t="s">
        <v>143</v>
      </c>
      <c r="C275" t="s">
        <v>12</v>
      </c>
      <c r="D275" t="s">
        <v>65</v>
      </c>
      <c r="E275"/>
      <c r="F275" t="s">
        <v>622</v>
      </c>
      <c r="G275"/>
      <c r="H275" t="s">
        <v>13</v>
      </c>
      <c r="I275" t="s">
        <v>13</v>
      </c>
      <c r="L275" t="s">
        <v>7</v>
      </c>
      <c r="M275" t="str">
        <f>VLOOKUP(D275,UFMT_FIELD_FORMAT!A:H,8,FALSE)</f>
        <v>999 Var LLLA</v>
      </c>
      <c r="N275" t="str">
        <f>IF(ISBLANK(E275),"",VLOOKUP(E275,UFMT_CONDITION!A:J,10,FALSE))</f>
        <v/>
      </c>
      <c r="O275" t="str">
        <f>VLOOKUP(F275,UFMT_VALUE!A:E,5,FALSE)</f>
        <v>Const, Channel ID NSS</v>
      </c>
      <c r="P275" t="str">
        <f>IF(ISBLANK(G275),"",VLOOKUP(G275,UFMT_CONVERSION!A:C,3,FALSE))</f>
        <v/>
      </c>
      <c r="Q275" t="str">
        <f t="shared" si="20"/>
        <v>Field '999 Var LLLA', Value 'Const, Channel ID NSS'</v>
      </c>
      <c r="S275" t="str">
        <f t="shared" si="21"/>
        <v>Insert into UFMT_BUILD_RULE (FORMAT_ID, FIELD_NO, PRIORITY, FIELD_ID, COND_ID, VALUE_ID, CONV_KEY, F_CHECK, F_WRITE) Values ('9', '123', '1', '20', '', '287', '', '0', '0');</v>
      </c>
      <c r="T275" t="str">
        <f t="shared" si="22"/>
        <v>Update UFMT_BUILD_RULE SET FIELD_ID='20',COND_ID='',VALUE_ID='287',CONV_KEY='',F_CHECK='0',F_WRITE='0' Where FORMAT_ID = '9' AND FIELD_NO = '123' AND PRIORITY = '1';</v>
      </c>
      <c r="U275" t="str">
        <f t="shared" si="23"/>
        <v>Delete from UFMT_BUILD_RULE Where FORMAT_ID = '9' AND FIELD_NO = '123' AND PRIORITY = '1';</v>
      </c>
    </row>
    <row r="276" spans="1:21" x14ac:dyDescent="0.35">
      <c r="A276" t="s">
        <v>35</v>
      </c>
      <c r="B276" t="s">
        <v>810</v>
      </c>
      <c r="C276" t="s">
        <v>12</v>
      </c>
      <c r="D276" t="s">
        <v>65</v>
      </c>
      <c r="E276" t="s">
        <v>44</v>
      </c>
      <c r="F276" t="s">
        <v>260</v>
      </c>
      <c r="G276"/>
      <c r="H276" t="s">
        <v>13</v>
      </c>
      <c r="I276" t="s">
        <v>13</v>
      </c>
      <c r="L276" t="s">
        <v>7</v>
      </c>
      <c r="M276" t="str">
        <f>VLOOKUP(D276,UFMT_FIELD_FORMAT!A:H,8,FALSE)</f>
        <v>999 Var LLLA</v>
      </c>
      <c r="N276" t="str">
        <f>IF(ISBLANK(E276),"",VLOOKUP(E276,UFMT_CONDITION!A:J,10,FALSE))</f>
        <v>Terminal type is POS</v>
      </c>
      <c r="O276" t="str">
        <f>VLOOKUP(F276,UFMT_VALUE!A:E,5,FALSE)</f>
        <v>Const, terminal type POS</v>
      </c>
      <c r="P276" t="str">
        <f>IF(ISBLANK(G276),"",VLOOKUP(G276,UFMT_CONVERSION!A:C,3,FALSE))</f>
        <v/>
      </c>
      <c r="Q276" t="str">
        <f t="shared" si="20"/>
        <v>Field '999 Var LLLA',Cond 'Terminal type is POS', Value 'Const, terminal type POS'</v>
      </c>
      <c r="S276" t="str">
        <f t="shared" si="21"/>
        <v>Insert into UFMT_BUILD_RULE (FORMAT_ID, FIELD_NO, PRIORITY, FIELD_ID, COND_ID, VALUE_ID, CONV_KEY, F_CHECK, F_WRITE) Values ('9', '124', '1', '20', '13', '152', '', '0', '0');</v>
      </c>
      <c r="T276" t="str">
        <f t="shared" si="22"/>
        <v>Update UFMT_BUILD_RULE SET FIELD_ID='20',COND_ID='13',VALUE_ID='152',CONV_KEY='',F_CHECK='0',F_WRITE='0' Where FORMAT_ID = '9' AND FIELD_NO = '124' AND PRIORITY = '1';</v>
      </c>
      <c r="U276" t="str">
        <f t="shared" si="23"/>
        <v>Delete from UFMT_BUILD_RULE Where FORMAT_ID = '9' AND FIELD_NO = '124' AND PRIORITY = '1';</v>
      </c>
    </row>
    <row r="277" spans="1:21" x14ac:dyDescent="0.35">
      <c r="A277" t="s">
        <v>35</v>
      </c>
      <c r="B277" t="s">
        <v>810</v>
      </c>
      <c r="C277" t="s">
        <v>15</v>
      </c>
      <c r="D277" t="s">
        <v>65</v>
      </c>
      <c r="E277"/>
      <c r="F277" t="s">
        <v>257</v>
      </c>
      <c r="G277"/>
      <c r="H277" t="s">
        <v>13</v>
      </c>
      <c r="I277" t="s">
        <v>13</v>
      </c>
      <c r="L277" t="s">
        <v>7</v>
      </c>
      <c r="M277" t="str">
        <f>VLOOKUP(D277,UFMT_FIELD_FORMAT!A:H,8,FALSE)</f>
        <v>999 Var LLLA</v>
      </c>
      <c r="N277" t="str">
        <f>IF(ISBLANK(E277),"",VLOOKUP(E277,UFMT_CONDITION!A:J,10,FALSE))</f>
        <v/>
      </c>
      <c r="O277" t="str">
        <f>VLOOKUP(F277,UFMT_VALUE!A:E,5,FALSE)</f>
        <v>Const, terminal type ATM</v>
      </c>
      <c r="P277" t="str">
        <f>IF(ISBLANK(G277),"",VLOOKUP(G277,UFMT_CONVERSION!A:C,3,FALSE))</f>
        <v/>
      </c>
      <c r="Q277" t="str">
        <f t="shared" si="20"/>
        <v>Field '999 Var LLLA', Value 'Const, terminal type ATM'</v>
      </c>
      <c r="S277" t="str">
        <f t="shared" si="21"/>
        <v>Insert into UFMT_BUILD_RULE (FORMAT_ID, FIELD_NO, PRIORITY, FIELD_ID, COND_ID, VALUE_ID, CONV_KEY, F_CHECK, F_WRITE) Values ('9', '124', '2', '20', '', '151', '', '0', '0');</v>
      </c>
      <c r="T277" t="str">
        <f t="shared" si="22"/>
        <v>Update UFMT_BUILD_RULE SET FIELD_ID='20',COND_ID='',VALUE_ID='151',CONV_KEY='',F_CHECK='0',F_WRITE='0' Where FORMAT_ID = '9' AND FIELD_NO = '124' AND PRIORITY = '2';</v>
      </c>
      <c r="U277" t="str">
        <f t="shared" si="23"/>
        <v>Delete from UFMT_BUILD_RULE Where FORMAT_ID = '9' AND FIELD_NO = '124' AND PRIORITY = '2';</v>
      </c>
    </row>
    <row r="278" spans="1:21" x14ac:dyDescent="0.35">
      <c r="A278" t="s">
        <v>35</v>
      </c>
      <c r="B278" t="s">
        <v>813</v>
      </c>
      <c r="C278" t="s">
        <v>12</v>
      </c>
      <c r="D278" t="s">
        <v>65</v>
      </c>
      <c r="E278"/>
      <c r="F278" t="s">
        <v>44</v>
      </c>
      <c r="G278" t="s">
        <v>113</v>
      </c>
      <c r="H278" t="s">
        <v>13</v>
      </c>
      <c r="I278" t="s">
        <v>13</v>
      </c>
      <c r="L278" t="s">
        <v>7</v>
      </c>
      <c r="M278" t="str">
        <f>VLOOKUP(D278,UFMT_FIELD_FORMAT!A:H,8,FALSE)</f>
        <v>999 Var LLLA</v>
      </c>
      <c r="N278" t="str">
        <f>IF(ISBLANK(E278),"",VLOOKUP(E278,UFMT_CONDITION!A:J,10,FALSE))</f>
        <v/>
      </c>
      <c r="O278" t="str">
        <f>VLOOKUP(F278,UFMT_VALUE!A:E,5,FALSE)</f>
        <v>Tag, SVT_ACQ_SW_DATE</v>
      </c>
      <c r="P278" t="str">
        <f>IF(ISBLANK(G278),"",VLOOKUP(G278,UFMT_CONVERSION!A:C,3,FALSE))</f>
        <v>Format value for F126</v>
      </c>
      <c r="Q278" t="str">
        <f t="shared" si="20"/>
        <v>Field '999 Var LLLA', Value 'Tag, SVT_ACQ_SW_DATE', Conv 'Format value for F126'</v>
      </c>
      <c r="S278" t="str">
        <f t="shared" si="21"/>
        <v>Insert into UFMT_BUILD_RULE (FORMAT_ID, FIELD_NO, PRIORITY, FIELD_ID, COND_ID, VALUE_ID, CONV_KEY, F_CHECK, F_WRITE) Values ('9', '126', '1', '20', '', '13', '38', '0', '0');</v>
      </c>
      <c r="T278" t="str">
        <f t="shared" si="22"/>
        <v>Update UFMT_BUILD_RULE SET FIELD_ID='20',COND_ID='',VALUE_ID='13',CONV_KEY='38',F_CHECK='0',F_WRITE='0' Where FORMAT_ID = '9' AND FIELD_NO = '126' AND PRIORITY = '1';</v>
      </c>
      <c r="U278" t="str">
        <f t="shared" si="23"/>
        <v>Delete from UFMT_BUILD_RULE Where FORMAT_ID = '9' AND FIELD_NO = '126' AND PRIORITY = '1';</v>
      </c>
    </row>
    <row r="279" spans="1:21" x14ac:dyDescent="0.35">
      <c r="A279" t="s">
        <v>37</v>
      </c>
      <c r="B279" t="s">
        <v>15</v>
      </c>
      <c r="C279" t="s">
        <v>12</v>
      </c>
      <c r="D279" t="s">
        <v>12</v>
      </c>
      <c r="E279"/>
      <c r="F279" t="s">
        <v>15</v>
      </c>
      <c r="G279"/>
      <c r="H279" t="s">
        <v>13</v>
      </c>
      <c r="I279" t="s">
        <v>13</v>
      </c>
      <c r="L279" t="s">
        <v>7</v>
      </c>
      <c r="M279" t="str">
        <f>VLOOKUP(D279,UFMT_FIELD_FORMAT!A:H,8,FALSE)</f>
        <v>019 Var LLA</v>
      </c>
      <c r="N279" t="str">
        <f>IF(ISBLANK(E279),"",VLOOKUP(E279,UFMT_CONDITION!A:J,10,FALSE))</f>
        <v/>
      </c>
      <c r="O279" t="str">
        <f>VLOOKUP(F279,UFMT_VALUE!A:E,5,FALSE)</f>
        <v>Tag, SVT_CARD_NUM</v>
      </c>
      <c r="P279" t="str">
        <f>IF(ISBLANK(G279),"",VLOOKUP(G279,UFMT_CONVERSION!A:C,3,FALSE))</f>
        <v/>
      </c>
      <c r="Q279" t="str">
        <f t="shared" si="20"/>
        <v>Field '019 Var LLA', Value 'Tag, SVT_CARD_NUM'</v>
      </c>
      <c r="S279" t="str">
        <f t="shared" si="21"/>
        <v>Insert into UFMT_BUILD_RULE (FORMAT_ID, FIELD_NO, PRIORITY, FIELD_ID, COND_ID, VALUE_ID, CONV_KEY, F_CHECK, F_WRITE) Values ('10', '2', '1', '1', '', '2', '', '0', '0');</v>
      </c>
      <c r="T279" t="str">
        <f t="shared" si="22"/>
        <v>Update UFMT_BUILD_RULE SET FIELD_ID='1',COND_ID='',VALUE_ID='2',CONV_KEY='',F_CHECK='0',F_WRITE='0' Where FORMAT_ID = '10' AND FIELD_NO = '2' AND PRIORITY = '1';</v>
      </c>
      <c r="U279" t="str">
        <f t="shared" si="23"/>
        <v>Delete from UFMT_BUILD_RULE Where FORMAT_ID = '10' AND FIELD_NO = '2' AND PRIORITY = '1';</v>
      </c>
    </row>
    <row r="280" spans="1:21" x14ac:dyDescent="0.35">
      <c r="A280" t="s">
        <v>37</v>
      </c>
      <c r="B280" t="s">
        <v>17</v>
      </c>
      <c r="C280" t="s">
        <v>12</v>
      </c>
      <c r="D280" t="s">
        <v>15</v>
      </c>
      <c r="E280"/>
      <c r="F280" t="s">
        <v>26</v>
      </c>
      <c r="G280"/>
      <c r="H280" t="s">
        <v>13</v>
      </c>
      <c r="I280" t="s">
        <v>13</v>
      </c>
      <c r="L280" t="s">
        <v>7</v>
      </c>
      <c r="M280" t="str">
        <f>VLOOKUP(D280,UFMT_FIELD_FORMAT!A:H,8,FALSE)</f>
        <v>006 Fix Padded L0</v>
      </c>
      <c r="N280" t="str">
        <f>IF(ISBLANK(E280),"",VLOOKUP(E280,UFMT_CONDITION!A:J,10,FALSE))</f>
        <v/>
      </c>
      <c r="O280" t="str">
        <f>VLOOKUP(F280,UFMT_VALUE!A:E,5,FALSE)</f>
        <v>Composite, Processing code</v>
      </c>
      <c r="P280" t="str">
        <f>IF(ISBLANK(G280),"",VLOOKUP(G280,UFMT_CONVERSION!A:C,3,FALSE))</f>
        <v/>
      </c>
      <c r="Q280" t="str">
        <f t="shared" si="20"/>
        <v>Field '006 Fix Padded L0', Value 'Composite, Processing code'</v>
      </c>
      <c r="S280" t="str">
        <f t="shared" si="21"/>
        <v>Insert into UFMT_BUILD_RULE (FORMAT_ID, FIELD_NO, PRIORITY, FIELD_ID, COND_ID, VALUE_ID, CONV_KEY, F_CHECK, F_WRITE) Values ('10', '3', '1', '2', '', '6', '', '0', '0');</v>
      </c>
      <c r="T280" t="str">
        <f t="shared" si="22"/>
        <v>Update UFMT_BUILD_RULE SET FIELD_ID='2',COND_ID='',VALUE_ID='6',CONV_KEY='',F_CHECK='0',F_WRITE='0' Where FORMAT_ID = '10' AND FIELD_NO = '3' AND PRIORITY = '1';</v>
      </c>
      <c r="U280" t="str">
        <f t="shared" si="23"/>
        <v>Delete from UFMT_BUILD_RULE Where FORMAT_ID = '10' AND FIELD_NO = '3' AND PRIORITY = '1';</v>
      </c>
    </row>
    <row r="281" spans="1:21" x14ac:dyDescent="0.35">
      <c r="A281" t="s">
        <v>37</v>
      </c>
      <c r="B281" t="s">
        <v>20</v>
      </c>
      <c r="C281" t="s">
        <v>12</v>
      </c>
      <c r="D281" t="s">
        <v>17</v>
      </c>
      <c r="E281"/>
      <c r="F281" t="s">
        <v>29</v>
      </c>
      <c r="G281"/>
      <c r="H281" t="s">
        <v>13</v>
      </c>
      <c r="I281" t="s">
        <v>13</v>
      </c>
      <c r="L281" t="s">
        <v>7</v>
      </c>
      <c r="M281" t="str">
        <f>VLOOKUP(D281,UFMT_FIELD_FORMAT!A:H,8,FALSE)</f>
        <v>012 Fix Padded L0</v>
      </c>
      <c r="N281" t="str">
        <f>IF(ISBLANK(E281),"",VLOOKUP(E281,UFMT_CONDITION!A:J,10,FALSE))</f>
        <v/>
      </c>
      <c r="O281" t="str">
        <f>VLOOKUP(F281,UFMT_VALUE!A:E,5,FALSE)</f>
        <v>Tag, SVT_TXN_AMOUNT</v>
      </c>
      <c r="P281" t="str">
        <f>IF(ISBLANK(G281),"",VLOOKUP(G281,UFMT_CONVERSION!A:C,3,FALSE))</f>
        <v/>
      </c>
      <c r="Q281" t="str">
        <f t="shared" si="20"/>
        <v>Field '012 Fix Padded L0', Value 'Tag, SVT_TXN_AMOUNT'</v>
      </c>
      <c r="S281" t="str">
        <f t="shared" si="21"/>
        <v>Insert into UFMT_BUILD_RULE (FORMAT_ID, FIELD_NO, PRIORITY, FIELD_ID, COND_ID, VALUE_ID, CONV_KEY, F_CHECK, F_WRITE) Values ('10', '4', '1', '3', '', '7', '', '0', '0');</v>
      </c>
      <c r="T281" t="str">
        <f t="shared" si="22"/>
        <v>Update UFMT_BUILD_RULE SET FIELD_ID='3',COND_ID='',VALUE_ID='7',CONV_KEY='',F_CHECK='0',F_WRITE='0' Where FORMAT_ID = '10' AND FIELD_NO = '4' AND PRIORITY = '1';</v>
      </c>
      <c r="U281" t="str">
        <f t="shared" si="23"/>
        <v>Delete from UFMT_BUILD_RULE Where FORMAT_ID = '10' AND FIELD_NO = '4' AND PRIORITY = '1';</v>
      </c>
    </row>
    <row r="282" spans="1:21" x14ac:dyDescent="0.35">
      <c r="A282" t="s">
        <v>37</v>
      </c>
      <c r="B282" t="s">
        <v>23</v>
      </c>
      <c r="C282" t="s">
        <v>12</v>
      </c>
      <c r="D282" t="s">
        <v>17</v>
      </c>
      <c r="E282"/>
      <c r="F282" t="s">
        <v>29</v>
      </c>
      <c r="G282"/>
      <c r="H282" t="s">
        <v>13</v>
      </c>
      <c r="I282" t="s">
        <v>13</v>
      </c>
      <c r="L282" t="s">
        <v>7</v>
      </c>
      <c r="M282" t="str">
        <f>VLOOKUP(D282,UFMT_FIELD_FORMAT!A:H,8,FALSE)</f>
        <v>012 Fix Padded L0</v>
      </c>
      <c r="N282" t="str">
        <f>IF(ISBLANK(E282),"",VLOOKUP(E282,UFMT_CONDITION!A:J,10,FALSE))</f>
        <v/>
      </c>
      <c r="O282" t="str">
        <f>VLOOKUP(F282,UFMT_VALUE!A:E,5,FALSE)</f>
        <v>Tag, SVT_TXN_AMOUNT</v>
      </c>
      <c r="P282" t="str">
        <f>IF(ISBLANK(G282),"",VLOOKUP(G282,UFMT_CONVERSION!A:C,3,FALSE))</f>
        <v/>
      </c>
      <c r="Q282" t="str">
        <f t="shared" si="20"/>
        <v>Field '012 Fix Padded L0', Value 'Tag, SVT_TXN_AMOUNT'</v>
      </c>
      <c r="S282" t="str">
        <f t="shared" si="21"/>
        <v>Insert into UFMT_BUILD_RULE (FORMAT_ID, FIELD_NO, PRIORITY, FIELD_ID, COND_ID, VALUE_ID, CONV_KEY, F_CHECK, F_WRITE) Values ('10', '5', '1', '3', '', '7', '', '0', '0');</v>
      </c>
      <c r="T282" t="str">
        <f t="shared" si="22"/>
        <v>Update UFMT_BUILD_RULE SET FIELD_ID='3',COND_ID='',VALUE_ID='7',CONV_KEY='',F_CHECK='0',F_WRITE='0' Where FORMAT_ID = '10' AND FIELD_NO = '5' AND PRIORITY = '1';</v>
      </c>
      <c r="U282" t="str">
        <f t="shared" si="23"/>
        <v>Delete from UFMT_BUILD_RULE Where FORMAT_ID = '10' AND FIELD_NO = '5' AND PRIORITY = '1';</v>
      </c>
    </row>
    <row r="283" spans="1:21" x14ac:dyDescent="0.35">
      <c r="A283" t="s">
        <v>37</v>
      </c>
      <c r="B283" t="s">
        <v>26</v>
      </c>
      <c r="C283" t="s">
        <v>12</v>
      </c>
      <c r="D283" t="s">
        <v>17</v>
      </c>
      <c r="E283"/>
      <c r="F283" t="s">
        <v>35</v>
      </c>
      <c r="G283"/>
      <c r="H283" t="s">
        <v>13</v>
      </c>
      <c r="I283" t="s">
        <v>12</v>
      </c>
      <c r="L283" t="s">
        <v>7</v>
      </c>
      <c r="M283" t="str">
        <f>VLOOKUP(D283,UFMT_FIELD_FORMAT!A:H,8,FALSE)</f>
        <v>012 Fix Padded L0</v>
      </c>
      <c r="N283" t="str">
        <f>IF(ISBLANK(E283),"",VLOOKUP(E283,UFMT_CONDITION!A:J,10,FALSE))</f>
        <v/>
      </c>
      <c r="O283" t="str">
        <f>VLOOKUP(F283,UFMT_VALUE!A:E,5,FALSE)</f>
        <v>Tag, SVT_TXN_AMT_A1CUR, integer</v>
      </c>
      <c r="P283" t="str">
        <f>IF(ISBLANK(G283),"",VLOOKUP(G283,UFMT_CONVERSION!A:C,3,FALSE))</f>
        <v/>
      </c>
      <c r="Q283" t="str">
        <f t="shared" si="20"/>
        <v>Field '012 Fix Padded L0', Value 'Tag, SVT_TXN_AMT_A1CUR, integer'</v>
      </c>
      <c r="S283" t="str">
        <f t="shared" si="21"/>
        <v>Insert into UFMT_BUILD_RULE (FORMAT_ID, FIELD_NO, PRIORITY, FIELD_ID, COND_ID, VALUE_ID, CONV_KEY, F_CHECK, F_WRITE) Values ('10', '6', '1', '3', '', '9', '', '0', '1');</v>
      </c>
      <c r="T283" t="str">
        <f t="shared" si="22"/>
        <v>Update UFMT_BUILD_RULE SET FIELD_ID='3',COND_ID='',VALUE_ID='9',CONV_KEY='',F_CHECK='0',F_WRITE='1' Where FORMAT_ID = '10' AND FIELD_NO = '6' AND PRIORITY = '1';</v>
      </c>
      <c r="U283" t="str">
        <f t="shared" si="23"/>
        <v>Delete from UFMT_BUILD_RULE Where FORMAT_ID = '10' AND FIELD_NO = '6' AND PRIORITY = '1';</v>
      </c>
    </row>
    <row r="284" spans="1:21" x14ac:dyDescent="0.35">
      <c r="A284" t="s">
        <v>37</v>
      </c>
      <c r="B284" t="s">
        <v>37</v>
      </c>
      <c r="C284" t="s">
        <v>12</v>
      </c>
      <c r="D284" t="s">
        <v>20</v>
      </c>
      <c r="E284"/>
      <c r="F284" t="s">
        <v>40</v>
      </c>
      <c r="G284"/>
      <c r="H284" t="s">
        <v>13</v>
      </c>
      <c r="I284" t="s">
        <v>12</v>
      </c>
      <c r="L284" t="s">
        <v>7</v>
      </c>
      <c r="M284" t="str">
        <f>VLOOKUP(D284,UFMT_FIELD_FORMAT!A:H,8,FALSE)</f>
        <v>008 Fix Padded L0</v>
      </c>
      <c r="N284" t="str">
        <f>IF(ISBLANK(E284),"",VLOOKUP(E284,UFMT_CONDITION!A:J,10,FALSE))</f>
        <v/>
      </c>
      <c r="O284" t="str">
        <f>VLOOKUP(F284,UFMT_VALUE!A:E,5,FALSE)</f>
        <v>Tag, SVT_ACCT1_RATE, integer</v>
      </c>
      <c r="P284" t="str">
        <f>IF(ISBLANK(G284),"",VLOOKUP(G284,UFMT_CONVERSION!A:C,3,FALSE))</f>
        <v/>
      </c>
      <c r="Q284" t="str">
        <f t="shared" si="20"/>
        <v>Field '008 Fix Padded L0', Value 'Tag, SVT_ACCT1_RATE, integer'</v>
      </c>
      <c r="S284" t="str">
        <f t="shared" si="21"/>
        <v>Insert into UFMT_BUILD_RULE (FORMAT_ID, FIELD_NO, PRIORITY, FIELD_ID, COND_ID, VALUE_ID, CONV_KEY, F_CHECK, F_WRITE) Values ('10', '10', '1', '4', '', '11', '', '0', '1');</v>
      </c>
      <c r="T284" t="str">
        <f t="shared" si="22"/>
        <v>Update UFMT_BUILD_RULE SET FIELD_ID='4',COND_ID='',VALUE_ID='11',CONV_KEY='',F_CHECK='0',F_WRITE='1' Where FORMAT_ID = '10' AND FIELD_NO = '10' AND PRIORITY = '1';</v>
      </c>
      <c r="U284" t="str">
        <f t="shared" si="23"/>
        <v>Delete from UFMT_BUILD_RULE Where FORMAT_ID = '10' AND FIELD_NO = '10' AND PRIORITY = '1';</v>
      </c>
    </row>
    <row r="285" spans="1:21" x14ac:dyDescent="0.35">
      <c r="A285" t="s">
        <v>37</v>
      </c>
      <c r="B285" t="s">
        <v>40</v>
      </c>
      <c r="C285" t="s">
        <v>12</v>
      </c>
      <c r="D285" t="s">
        <v>23</v>
      </c>
      <c r="E285"/>
      <c r="F285" t="s">
        <v>48</v>
      </c>
      <c r="G285"/>
      <c r="H285" t="s">
        <v>13</v>
      </c>
      <c r="I285" t="s">
        <v>13</v>
      </c>
      <c r="L285" t="s">
        <v>7</v>
      </c>
      <c r="M285" t="str">
        <f>VLOOKUP(D285,UFMT_FIELD_FORMAT!A:H,8,FALSE)</f>
        <v>006 Fix Padded L0</v>
      </c>
      <c r="N285" t="str">
        <f>IF(ISBLANK(E285),"",VLOOKUP(E285,UFMT_CONDITION!A:J,10,FALSE))</f>
        <v/>
      </c>
      <c r="O285" t="str">
        <f>VLOOKUP(F285,UFMT_VALUE!A:E,5,FALSE)</f>
        <v>Tag, SVT_ACQ_TRACE_NO, string</v>
      </c>
      <c r="P285" t="str">
        <f>IF(ISBLANK(G285),"",VLOOKUP(G285,UFMT_CONVERSION!A:C,3,FALSE))</f>
        <v/>
      </c>
      <c r="Q285" t="str">
        <f t="shared" si="20"/>
        <v>Field '006 Fix Padded L0', Value 'Tag, SVT_ACQ_TRACE_NO, string'</v>
      </c>
      <c r="S285" t="str">
        <f t="shared" si="21"/>
        <v>Insert into UFMT_BUILD_RULE (FORMAT_ID, FIELD_NO, PRIORITY, FIELD_ID, COND_ID, VALUE_ID, CONV_KEY, F_CHECK, F_WRITE) Values ('10', '11', '1', '5', '', '47', '', '0', '0');</v>
      </c>
      <c r="T285" t="str">
        <f t="shared" si="22"/>
        <v>Update UFMT_BUILD_RULE SET FIELD_ID='5',COND_ID='',VALUE_ID='47',CONV_KEY='',F_CHECK='0',F_WRITE='0' Where FORMAT_ID = '10' AND FIELD_NO = '11' AND PRIORITY = '1';</v>
      </c>
      <c r="U285" t="str">
        <f t="shared" si="23"/>
        <v>Delete from UFMT_BUILD_RULE Where FORMAT_ID = '10' AND FIELD_NO = '11' AND PRIORITY = '1';</v>
      </c>
    </row>
    <row r="286" spans="1:21" x14ac:dyDescent="0.35">
      <c r="A286" t="s">
        <v>37</v>
      </c>
      <c r="B286" t="s">
        <v>42</v>
      </c>
      <c r="C286" t="s">
        <v>12</v>
      </c>
      <c r="D286" t="s">
        <v>26</v>
      </c>
      <c r="E286"/>
      <c r="F286" t="s">
        <v>50</v>
      </c>
      <c r="G286"/>
      <c r="H286" t="s">
        <v>13</v>
      </c>
      <c r="I286" t="s">
        <v>13</v>
      </c>
      <c r="L286" t="s">
        <v>7</v>
      </c>
      <c r="M286" t="str">
        <f>VLOOKUP(D286,UFMT_FIELD_FORMAT!A:H,8,FALSE)</f>
        <v>012 Fix Padded L0</v>
      </c>
      <c r="N286" t="str">
        <f>IF(ISBLANK(E286),"",VLOOKUP(E286,UFMT_CONDITION!A:J,10,FALSE))</f>
        <v/>
      </c>
      <c r="O286" t="str">
        <f>VLOOKUP(F286,UFMT_VALUE!A:E,5,FALSE)</f>
        <v>Composite, Date and time</v>
      </c>
      <c r="P286" t="str">
        <f>IF(ISBLANK(G286),"",VLOOKUP(G286,UFMT_CONVERSION!A:C,3,FALSE))</f>
        <v/>
      </c>
      <c r="Q286" t="str">
        <f t="shared" si="20"/>
        <v>Field '012 Fix Padded L0', Value 'Composite, Date and time'</v>
      </c>
      <c r="S286" t="str">
        <f t="shared" si="21"/>
        <v>Insert into UFMT_BUILD_RULE (FORMAT_ID, FIELD_NO, PRIORITY, FIELD_ID, COND_ID, VALUE_ID, CONV_KEY, F_CHECK, F_WRITE) Values ('10', '12', '1', '6', '', '15', '', '0', '0');</v>
      </c>
      <c r="T286" t="str">
        <f t="shared" si="22"/>
        <v>Update UFMT_BUILD_RULE SET FIELD_ID='6',COND_ID='',VALUE_ID='15',CONV_KEY='',F_CHECK='0',F_WRITE='0' Where FORMAT_ID = '10' AND FIELD_NO = '12' AND PRIORITY = '1';</v>
      </c>
      <c r="U286" t="str">
        <f t="shared" si="23"/>
        <v>Delete from UFMT_BUILD_RULE Where FORMAT_ID = '10' AND FIELD_NO = '12' AND PRIORITY = '1';</v>
      </c>
    </row>
    <row r="287" spans="1:21" x14ac:dyDescent="0.35">
      <c r="A287" t="s">
        <v>37</v>
      </c>
      <c r="B287" t="s">
        <v>56</v>
      </c>
      <c r="C287" t="s">
        <v>12</v>
      </c>
      <c r="D287" t="s">
        <v>32</v>
      </c>
      <c r="E287"/>
      <c r="F287" t="s">
        <v>59</v>
      </c>
      <c r="G287"/>
      <c r="H287" t="s">
        <v>13</v>
      </c>
      <c r="I287" t="s">
        <v>13</v>
      </c>
      <c r="L287" t="s">
        <v>7</v>
      </c>
      <c r="M287" t="str">
        <f>VLOOKUP(D287,UFMT_FIELD_FORMAT!A:H,8,FALSE)</f>
        <v>004 Fix Padded L0</v>
      </c>
      <c r="N287" t="str">
        <f>IF(ISBLANK(E287),"",VLOOKUP(E287,UFMT_CONDITION!A:J,10,FALSE))</f>
        <v/>
      </c>
      <c r="O287" t="str">
        <f>VLOOKUP(F287,UFMT_VALUE!A:E,5,FALSE)</f>
        <v>Tag, SVT_SV_DATE</v>
      </c>
      <c r="P287" t="str">
        <f>IF(ISBLANK(G287),"",VLOOKUP(G287,UFMT_CONVERSION!A:C,3,FALSE))</f>
        <v/>
      </c>
      <c r="Q287" t="str">
        <f t="shared" si="20"/>
        <v>Field '004 Fix Padded L0', Value 'Tag, SVT_SV_DATE'</v>
      </c>
      <c r="S287" t="str">
        <f t="shared" si="21"/>
        <v>Insert into UFMT_BUILD_RULE (FORMAT_ID, FIELD_NO, PRIORITY, FIELD_ID, COND_ID, VALUE_ID, CONV_KEY, F_CHECK, F_WRITE) Values ('10', '17', '1', '8', '', '18', '', '0', '0');</v>
      </c>
      <c r="T287" t="str">
        <f t="shared" si="22"/>
        <v>Update UFMT_BUILD_RULE SET FIELD_ID='8',COND_ID='',VALUE_ID='18',CONV_KEY='',F_CHECK='0',F_WRITE='0' Where FORMAT_ID = '10' AND FIELD_NO = '17' AND PRIORITY = '1';</v>
      </c>
      <c r="U287" t="str">
        <f t="shared" si="23"/>
        <v>Delete from UFMT_BUILD_RULE Where FORMAT_ID = '10' AND FIELD_NO = '17' AND PRIORITY = '1';</v>
      </c>
    </row>
    <row r="288" spans="1:21" x14ac:dyDescent="0.35">
      <c r="A288" t="s">
        <v>37</v>
      </c>
      <c r="B288" t="s">
        <v>77</v>
      </c>
      <c r="C288" t="s">
        <v>12</v>
      </c>
      <c r="D288" t="s">
        <v>35</v>
      </c>
      <c r="E288"/>
      <c r="F288" t="s">
        <v>62</v>
      </c>
      <c r="G288"/>
      <c r="H288" t="s">
        <v>13</v>
      </c>
      <c r="I288" t="s">
        <v>13</v>
      </c>
      <c r="L288" t="s">
        <v>7</v>
      </c>
      <c r="M288" t="str">
        <f>VLOOKUP(D288,UFMT_FIELD_FORMAT!A:H,8,FALSE)</f>
        <v>003 Fix Padded L0</v>
      </c>
      <c r="N288" t="str">
        <f>IF(ISBLANK(E288),"",VLOOKUP(E288,UFMT_CONDITION!A:J,10,FALSE))</f>
        <v/>
      </c>
      <c r="O288" t="str">
        <f>VLOOKUP(F288,UFMT_VALUE!A:E,5,FALSE)</f>
        <v>Const, Functional code</v>
      </c>
      <c r="P288" t="str">
        <f>IF(ISBLANK(G288),"",VLOOKUP(G288,UFMT_CONVERSION!A:C,3,FALSE))</f>
        <v/>
      </c>
      <c r="Q288" t="str">
        <f t="shared" si="20"/>
        <v>Field '003 Fix Padded L0', Value 'Const, Functional code'</v>
      </c>
      <c r="S288" t="str">
        <f t="shared" si="21"/>
        <v>Insert into UFMT_BUILD_RULE (FORMAT_ID, FIELD_NO, PRIORITY, FIELD_ID, COND_ID, VALUE_ID, CONV_KEY, F_CHECK, F_WRITE) Values ('10', '24', '1', '9', '', '19', '', '0', '0');</v>
      </c>
      <c r="T288" t="str">
        <f t="shared" si="22"/>
        <v>Update UFMT_BUILD_RULE SET FIELD_ID='9',COND_ID='',VALUE_ID='19',CONV_KEY='',F_CHECK='0',F_WRITE='0' Where FORMAT_ID = '10' AND FIELD_NO = '24' AND PRIORITY = '1';</v>
      </c>
      <c r="U288" t="str">
        <f t="shared" si="23"/>
        <v>Delete from UFMT_BUILD_RULE Where FORMAT_ID = '10' AND FIELD_NO = '24' AND PRIORITY = '1';</v>
      </c>
    </row>
    <row r="289" spans="1:21" x14ac:dyDescent="0.35">
      <c r="A289" t="s">
        <v>37</v>
      </c>
      <c r="B289" t="s">
        <v>88</v>
      </c>
      <c r="C289" t="s">
        <v>12</v>
      </c>
      <c r="D289" t="s">
        <v>93</v>
      </c>
      <c r="E289"/>
      <c r="F289" t="s">
        <v>534</v>
      </c>
      <c r="G289"/>
      <c r="H289" t="s">
        <v>13</v>
      </c>
      <c r="I289" t="s">
        <v>13</v>
      </c>
      <c r="L289" t="s">
        <v>7</v>
      </c>
      <c r="M289" t="str">
        <f>VLOOKUP(D289,UFMT_FIELD_FORMAT!A:H,8,FALSE)</f>
        <v>009 Fix Padded L0</v>
      </c>
      <c r="N289" t="str">
        <f>IF(ISBLANK(E289),"",VLOOKUP(E289,UFMT_CONDITION!A:J,10,FALSE))</f>
        <v/>
      </c>
      <c r="O289" t="str">
        <f>VLOOKUP(F289,UFMT_VALUE!A:E,5,FALSE)</f>
        <v>Tag, SVT_ACQ_FEE, double</v>
      </c>
      <c r="P289" t="str">
        <f>IF(ISBLANK(G289),"",VLOOKUP(G289,UFMT_CONVERSION!A:C,3,FALSE))</f>
        <v/>
      </c>
      <c r="Q289" t="str">
        <f t="shared" si="20"/>
        <v>Field '009 Fix Padded L0', Value 'Tag, SVT_ACQ_FEE, double'</v>
      </c>
      <c r="S289" t="str">
        <f t="shared" si="21"/>
        <v>Insert into UFMT_BUILD_RULE (FORMAT_ID, FIELD_NO, PRIORITY, FIELD_ID, COND_ID, VALUE_ID, CONV_KEY, F_CHECK, F_WRITE) Values ('10', '28', '1', '35', '', '255', '', '0', '0');</v>
      </c>
      <c r="T289" t="str">
        <f t="shared" si="22"/>
        <v>Update UFMT_BUILD_RULE SET FIELD_ID='35',COND_ID='',VALUE_ID='255',CONV_KEY='',F_CHECK='0',F_WRITE='0' Where FORMAT_ID = '10' AND FIELD_NO = '28' AND PRIORITY = '1';</v>
      </c>
      <c r="U289" t="str">
        <f t="shared" si="23"/>
        <v>Delete from UFMT_BUILD_RULE Where FORMAT_ID = '10' AND FIELD_NO = '28' AND PRIORITY = '1';</v>
      </c>
    </row>
    <row r="290" spans="1:21" x14ac:dyDescent="0.35">
      <c r="A290" t="s">
        <v>37</v>
      </c>
      <c r="B290" t="s">
        <v>90</v>
      </c>
      <c r="C290" t="s">
        <v>12</v>
      </c>
      <c r="D290" t="s">
        <v>93</v>
      </c>
      <c r="E290"/>
      <c r="F290" t="s">
        <v>537</v>
      </c>
      <c r="G290"/>
      <c r="H290" t="s">
        <v>13</v>
      </c>
      <c r="I290" t="s">
        <v>13</v>
      </c>
      <c r="L290" t="s">
        <v>7</v>
      </c>
      <c r="M290" t="str">
        <f>VLOOKUP(D290,UFMT_FIELD_FORMAT!A:H,8,FALSE)</f>
        <v>009 Fix Padded L0</v>
      </c>
      <c r="N290" t="str">
        <f>IF(ISBLANK(E290),"",VLOOKUP(E290,UFMT_CONDITION!A:J,10,FALSE))</f>
        <v/>
      </c>
      <c r="O290" t="str">
        <f>VLOOKUP(F290,UFMT_VALUE!A:E,5,FALSE)</f>
        <v>Tag, SVT_NET_FEE, double</v>
      </c>
      <c r="P290" t="str">
        <f>IF(ISBLANK(G290),"",VLOOKUP(G290,UFMT_CONVERSION!A:C,3,FALSE))</f>
        <v/>
      </c>
      <c r="Q290" t="str">
        <f t="shared" si="20"/>
        <v>Field '009 Fix Padded L0', Value 'Tag, SVT_NET_FEE, double'</v>
      </c>
      <c r="S290" t="str">
        <f t="shared" si="21"/>
        <v>Insert into UFMT_BUILD_RULE (FORMAT_ID, FIELD_NO, PRIORITY, FIELD_ID, COND_ID, VALUE_ID, CONV_KEY, F_CHECK, F_WRITE) Values ('10', '29', '1', '35', '', '256', '', '0', '0');</v>
      </c>
      <c r="T290" t="str">
        <f t="shared" si="22"/>
        <v>Update UFMT_BUILD_RULE SET FIELD_ID='35',COND_ID='',VALUE_ID='256',CONV_KEY='',F_CHECK='0',F_WRITE='0' Where FORMAT_ID = '10' AND FIELD_NO = '29' AND PRIORITY = '1';</v>
      </c>
      <c r="U290" t="str">
        <f t="shared" si="23"/>
        <v>Delete from UFMT_BUILD_RULE Where FORMAT_ID = '10' AND FIELD_NO = '29' AND PRIORITY = '1';</v>
      </c>
    </row>
    <row r="291" spans="1:21" x14ac:dyDescent="0.35">
      <c r="A291" t="s">
        <v>37</v>
      </c>
      <c r="B291" t="s">
        <v>92</v>
      </c>
      <c r="C291" t="s">
        <v>12</v>
      </c>
      <c r="D291" t="s">
        <v>93</v>
      </c>
      <c r="E291"/>
      <c r="F291" t="s">
        <v>534</v>
      </c>
      <c r="G291"/>
      <c r="H291" t="s">
        <v>13</v>
      </c>
      <c r="I291" t="s">
        <v>13</v>
      </c>
      <c r="L291" t="s">
        <v>7</v>
      </c>
      <c r="M291" t="str">
        <f>VLOOKUP(D291,UFMT_FIELD_FORMAT!A:H,8,FALSE)</f>
        <v>009 Fix Padded L0</v>
      </c>
      <c r="N291" t="str">
        <f>IF(ISBLANK(E291),"",VLOOKUP(E291,UFMT_CONDITION!A:J,10,FALSE))</f>
        <v/>
      </c>
      <c r="O291" t="str">
        <f>VLOOKUP(F291,UFMT_VALUE!A:E,5,FALSE)</f>
        <v>Tag, SVT_ACQ_FEE, double</v>
      </c>
      <c r="P291" t="str">
        <f>IF(ISBLANK(G291),"",VLOOKUP(G291,UFMT_CONVERSION!A:C,3,FALSE))</f>
        <v/>
      </c>
      <c r="Q291" t="str">
        <f t="shared" si="20"/>
        <v>Field '009 Fix Padded L0', Value 'Tag, SVT_ACQ_FEE, double'</v>
      </c>
      <c r="S291" t="str">
        <f t="shared" si="21"/>
        <v>Insert into UFMT_BUILD_RULE (FORMAT_ID, FIELD_NO, PRIORITY, FIELD_ID, COND_ID, VALUE_ID, CONV_KEY, F_CHECK, F_WRITE) Values ('10', '30', '1', '35', '', '255', '', '0', '0');</v>
      </c>
      <c r="T291" t="str">
        <f t="shared" si="22"/>
        <v>Update UFMT_BUILD_RULE SET FIELD_ID='35',COND_ID='',VALUE_ID='255',CONV_KEY='',F_CHECK='0',F_WRITE='0' Where FORMAT_ID = '10' AND FIELD_NO = '30' AND PRIORITY = '1';</v>
      </c>
      <c r="U291" t="str">
        <f t="shared" si="23"/>
        <v>Delete from UFMT_BUILD_RULE Where FORMAT_ID = '10' AND FIELD_NO = '30' AND PRIORITY = '1';</v>
      </c>
    </row>
    <row r="292" spans="1:21" x14ac:dyDescent="0.35">
      <c r="A292" t="s">
        <v>37</v>
      </c>
      <c r="B292" t="s">
        <v>98</v>
      </c>
      <c r="C292" t="s">
        <v>12</v>
      </c>
      <c r="D292" t="s">
        <v>40</v>
      </c>
      <c r="E292"/>
      <c r="F292" t="s">
        <v>65</v>
      </c>
      <c r="G292"/>
      <c r="H292" t="s">
        <v>13</v>
      </c>
      <c r="I292" t="s">
        <v>13</v>
      </c>
      <c r="L292" t="s">
        <v>7</v>
      </c>
      <c r="M292" t="str">
        <f>VLOOKUP(D292,UFMT_FIELD_FORMAT!A:H,8,FALSE)</f>
        <v xml:space="preserve">011 LLA </v>
      </c>
      <c r="N292" t="str">
        <f>IF(ISBLANK(E292),"",VLOOKUP(E292,UFMT_CONDITION!A:J,10,FALSE))</f>
        <v/>
      </c>
      <c r="O292" t="str">
        <f>VLOOKUP(F292,UFMT_VALUE!A:E,5,FALSE)</f>
        <v>Tag, SVT_ISO_SRC_ACQID</v>
      </c>
      <c r="P292" t="str">
        <f>IF(ISBLANK(G292),"",VLOOKUP(G292,UFMT_CONVERSION!A:C,3,FALSE))</f>
        <v/>
      </c>
      <c r="Q292" t="str">
        <f t="shared" si="20"/>
        <v>Field '011 LLA ', Value 'Tag, SVT_ISO_SRC_ACQID'</v>
      </c>
      <c r="S292" t="str">
        <f t="shared" si="21"/>
        <v>Insert into UFMT_BUILD_RULE (FORMAT_ID, FIELD_NO, PRIORITY, FIELD_ID, COND_ID, VALUE_ID, CONV_KEY, F_CHECK, F_WRITE) Values ('10', '32', '1', '11', '', '20', '', '0', '0');</v>
      </c>
      <c r="T292" t="str">
        <f t="shared" si="22"/>
        <v>Update UFMT_BUILD_RULE SET FIELD_ID='11',COND_ID='',VALUE_ID='20',CONV_KEY='',F_CHECK='0',F_WRITE='0' Where FORMAT_ID = '10' AND FIELD_NO = '32' AND PRIORITY = '1';</v>
      </c>
      <c r="U292" t="str">
        <f t="shared" si="23"/>
        <v>Delete from UFMT_BUILD_RULE Where FORMAT_ID = '10' AND FIELD_NO = '32' AND PRIORITY = '1';</v>
      </c>
    </row>
    <row r="293" spans="1:21" x14ac:dyDescent="0.35">
      <c r="A293" t="s">
        <v>37</v>
      </c>
      <c r="B293" t="s">
        <v>101</v>
      </c>
      <c r="C293" t="s">
        <v>12</v>
      </c>
      <c r="D293" t="s">
        <v>40</v>
      </c>
      <c r="E293"/>
      <c r="F293" t="s">
        <v>68</v>
      </c>
      <c r="G293"/>
      <c r="H293" t="s">
        <v>13</v>
      </c>
      <c r="I293" t="s">
        <v>13</v>
      </c>
      <c r="L293" t="s">
        <v>7</v>
      </c>
      <c r="M293" t="str">
        <f>VLOOKUP(D293,UFMT_FIELD_FORMAT!A:H,8,FALSE)</f>
        <v xml:space="preserve">011 LLA </v>
      </c>
      <c r="N293" t="str">
        <f>IF(ISBLANK(E293),"",VLOOKUP(E293,UFMT_CONDITION!A:J,10,FALSE))</f>
        <v/>
      </c>
      <c r="O293" t="str">
        <f>VLOOKUP(F293,UFMT_VALUE!A:E,5,FALSE)</f>
        <v>Tag, SVT_ISO_FW_INSTID</v>
      </c>
      <c r="P293" t="str">
        <f>IF(ISBLANK(G293),"",VLOOKUP(G293,UFMT_CONVERSION!A:C,3,FALSE))</f>
        <v/>
      </c>
      <c r="Q293" t="str">
        <f t="shared" si="20"/>
        <v>Field '011 LLA ', Value 'Tag, SVT_ISO_FW_INSTID'</v>
      </c>
      <c r="S293" t="str">
        <f t="shared" si="21"/>
        <v>Insert into UFMT_BUILD_RULE (FORMAT_ID, FIELD_NO, PRIORITY, FIELD_ID, COND_ID, VALUE_ID, CONV_KEY, F_CHECK, F_WRITE) Values ('10', '33', '1', '11', '', '21', '', '0', '0');</v>
      </c>
      <c r="T293" t="str">
        <f t="shared" si="22"/>
        <v>Update UFMT_BUILD_RULE SET FIELD_ID='11',COND_ID='',VALUE_ID='21',CONV_KEY='',F_CHECK='0',F_WRITE='0' Where FORMAT_ID = '10' AND FIELD_NO = '33' AND PRIORITY = '1';</v>
      </c>
      <c r="U293" t="str">
        <f t="shared" si="23"/>
        <v>Delete from UFMT_BUILD_RULE Where FORMAT_ID = '10' AND FIELD_NO = '33' AND PRIORITY = '1';</v>
      </c>
    </row>
    <row r="294" spans="1:21" x14ac:dyDescent="0.35">
      <c r="A294" t="s">
        <v>37</v>
      </c>
      <c r="B294" t="s">
        <v>93</v>
      </c>
      <c r="C294" t="s">
        <v>12</v>
      </c>
      <c r="D294" t="s">
        <v>42</v>
      </c>
      <c r="E294"/>
      <c r="F294" t="s">
        <v>71</v>
      </c>
      <c r="G294"/>
      <c r="H294" t="s">
        <v>13</v>
      </c>
      <c r="I294" t="s">
        <v>13</v>
      </c>
      <c r="L294" t="s">
        <v>7</v>
      </c>
      <c r="M294" t="str">
        <f>VLOOKUP(D294,UFMT_FIELD_FORMAT!A:H,8,FALSE)</f>
        <v>037 LLA</v>
      </c>
      <c r="N294" t="str">
        <f>IF(ISBLANK(E294),"",VLOOKUP(E294,UFMT_CONDITION!A:J,10,FALSE))</f>
        <v/>
      </c>
      <c r="O294" t="str">
        <f>VLOOKUP(F294,UFMT_VALUE!A:E,5,FALSE)</f>
        <v>Tag, SVT_TRACK2</v>
      </c>
      <c r="P294" t="str">
        <f>IF(ISBLANK(G294),"",VLOOKUP(G294,UFMT_CONVERSION!A:C,3,FALSE))</f>
        <v/>
      </c>
      <c r="Q294" t="str">
        <f t="shared" si="20"/>
        <v>Field '037 LLA', Value 'Tag, SVT_TRACK2'</v>
      </c>
      <c r="S294" t="str">
        <f t="shared" si="21"/>
        <v>Insert into UFMT_BUILD_RULE (FORMAT_ID, FIELD_NO, PRIORITY, FIELD_ID, COND_ID, VALUE_ID, CONV_KEY, F_CHECK, F_WRITE) Values ('10', '35', '1', '12', '', '22', '', '0', '0');</v>
      </c>
      <c r="T294" t="str">
        <f t="shared" si="22"/>
        <v>Update UFMT_BUILD_RULE SET FIELD_ID='12',COND_ID='',VALUE_ID='22',CONV_KEY='',F_CHECK='0',F_WRITE='0' Where FORMAT_ID = '10' AND FIELD_NO = '35' AND PRIORITY = '1';</v>
      </c>
      <c r="U294" t="str">
        <f t="shared" si="23"/>
        <v>Delete from UFMT_BUILD_RULE Where FORMAT_ID = '10' AND FIELD_NO = '35' AND PRIORITY = '1';</v>
      </c>
    </row>
    <row r="295" spans="1:21" x14ac:dyDescent="0.35">
      <c r="A295" t="s">
        <v>37</v>
      </c>
      <c r="B295" t="s">
        <v>99</v>
      </c>
      <c r="C295" t="s">
        <v>12</v>
      </c>
      <c r="D295" t="s">
        <v>44</v>
      </c>
      <c r="E295"/>
      <c r="F295" t="s">
        <v>74</v>
      </c>
      <c r="G295"/>
      <c r="H295" t="s">
        <v>13</v>
      </c>
      <c r="I295" t="s">
        <v>12</v>
      </c>
      <c r="L295" t="s">
        <v>7</v>
      </c>
      <c r="M295" t="str">
        <f>VLOOKUP(D295,UFMT_FIELD_FORMAT!A:H,8,FALSE)</f>
        <v>012 Fix Padded R</v>
      </c>
      <c r="N295" t="str">
        <f>IF(ISBLANK(E295),"",VLOOKUP(E295,UFMT_CONDITION!A:J,10,FALSE))</f>
        <v/>
      </c>
      <c r="O295" t="str">
        <f>VLOOKUP(F295,UFMT_VALUE!A:E,5,FALSE)</f>
        <v>Tag, SVT_ISO_ACQ_RRN</v>
      </c>
      <c r="P295" t="str">
        <f>IF(ISBLANK(G295),"",VLOOKUP(G295,UFMT_CONVERSION!A:C,3,FALSE))</f>
        <v/>
      </c>
      <c r="Q295" t="str">
        <f t="shared" si="20"/>
        <v>Field '012 Fix Padded R', Value 'Tag, SVT_ISO_ACQ_RRN'</v>
      </c>
      <c r="S295" t="str">
        <f t="shared" si="21"/>
        <v>Insert into UFMT_BUILD_RULE (FORMAT_ID, FIELD_NO, PRIORITY, FIELD_ID, COND_ID, VALUE_ID, CONV_KEY, F_CHECK, F_WRITE) Values ('10', '37', '1', '13', '', '23', '', '0', '1');</v>
      </c>
      <c r="T295" t="str">
        <f t="shared" si="22"/>
        <v>Update UFMT_BUILD_RULE SET FIELD_ID='13',COND_ID='',VALUE_ID='23',CONV_KEY='',F_CHECK='0',F_WRITE='1' Where FORMAT_ID = '10' AND FIELD_NO = '37' AND PRIORITY = '1';</v>
      </c>
      <c r="U295" t="str">
        <f t="shared" si="23"/>
        <v>Delete from UFMT_BUILD_RULE Where FORMAT_ID = '10' AND FIELD_NO = '37' AND PRIORITY = '1';</v>
      </c>
    </row>
    <row r="296" spans="1:21" x14ac:dyDescent="0.35">
      <c r="A296" t="s">
        <v>37</v>
      </c>
      <c r="B296" t="s">
        <v>113</v>
      </c>
      <c r="C296" t="s">
        <v>12</v>
      </c>
      <c r="D296" t="s">
        <v>29</v>
      </c>
      <c r="E296"/>
      <c r="F296" t="s">
        <v>138</v>
      </c>
      <c r="G296"/>
      <c r="H296" t="s">
        <v>13</v>
      </c>
      <c r="I296" t="s">
        <v>12</v>
      </c>
      <c r="L296" t="s">
        <v>7</v>
      </c>
      <c r="M296" t="str">
        <f>VLOOKUP(D296,UFMT_FIELD_FORMAT!A:H,8,FALSE)</f>
        <v>006 Fix Padded L</v>
      </c>
      <c r="N296" t="str">
        <f>IF(ISBLANK(E296),"",VLOOKUP(E296,UFMT_CONDITION!A:J,10,FALSE))</f>
        <v/>
      </c>
      <c r="O296" t="str">
        <f>VLOOKUP(F296,UFMT_VALUE!A:E,5,FALSE)</f>
        <v>Tag, SVT_AUTH_ID_RESP, string</v>
      </c>
      <c r="P296" t="str">
        <f>IF(ISBLANK(G296),"",VLOOKUP(G296,UFMT_CONVERSION!A:C,3,FALSE))</f>
        <v/>
      </c>
      <c r="Q296" t="str">
        <f t="shared" si="20"/>
        <v>Field '006 Fix Padded L', Value 'Tag, SVT_AUTH_ID_RESP, string'</v>
      </c>
      <c r="S296" t="str">
        <f t="shared" si="21"/>
        <v>Insert into UFMT_BUILD_RULE (FORMAT_ID, FIELD_NO, PRIORITY, FIELD_ID, COND_ID, VALUE_ID, CONV_KEY, F_CHECK, F_WRITE) Values ('10', '38', '1', '7', '', '49', '', '0', '1');</v>
      </c>
      <c r="T296" t="str">
        <f t="shared" si="22"/>
        <v>Update UFMT_BUILD_RULE SET FIELD_ID='7',COND_ID='',VALUE_ID='49',CONV_KEY='',F_CHECK='0',F_WRITE='1' Where FORMAT_ID = '10' AND FIELD_NO = '38' AND PRIORITY = '1';</v>
      </c>
      <c r="U296" t="str">
        <f t="shared" si="23"/>
        <v>Delete from UFMT_BUILD_RULE Where FORMAT_ID = '10' AND FIELD_NO = '38' AND PRIORITY = '1';</v>
      </c>
    </row>
    <row r="297" spans="1:21" x14ac:dyDescent="0.35">
      <c r="A297" t="s">
        <v>37</v>
      </c>
      <c r="B297" t="s">
        <v>102</v>
      </c>
      <c r="C297" t="s">
        <v>12</v>
      </c>
      <c r="D297" t="s">
        <v>35</v>
      </c>
      <c r="E297"/>
      <c r="F297" t="s">
        <v>77</v>
      </c>
      <c r="G297"/>
      <c r="H297" t="s">
        <v>13</v>
      </c>
      <c r="I297" t="s">
        <v>12</v>
      </c>
      <c r="L297" t="s">
        <v>7</v>
      </c>
      <c r="M297" t="str">
        <f>VLOOKUP(D297,UFMT_FIELD_FORMAT!A:H,8,FALSE)</f>
        <v>003 Fix Padded L0</v>
      </c>
      <c r="N297" t="str">
        <f>IF(ISBLANK(E297),"",VLOOKUP(E297,UFMT_CONDITION!A:J,10,FALSE))</f>
        <v/>
      </c>
      <c r="O297" t="str">
        <f>VLOOKUP(F297,UFMT_VALUE!A:E,5,FALSE)</f>
        <v>Tag, SVT_ISO_ISS_RESP</v>
      </c>
      <c r="P297" t="str">
        <f>IF(ISBLANK(G297),"",VLOOKUP(G297,UFMT_CONVERSION!A:C,3,FALSE))</f>
        <v/>
      </c>
      <c r="Q297" t="str">
        <f t="shared" si="20"/>
        <v>Field '003 Fix Padded L0', Value 'Tag, SVT_ISO_ISS_RESP'</v>
      </c>
      <c r="S297" t="str">
        <f t="shared" si="21"/>
        <v>Insert into UFMT_BUILD_RULE (FORMAT_ID, FIELD_NO, PRIORITY, FIELD_ID, COND_ID, VALUE_ID, CONV_KEY, F_CHECK, F_WRITE) Values ('10', '39', '1', '9', '', '24', '', '0', '1');</v>
      </c>
      <c r="T297" t="str">
        <f t="shared" si="22"/>
        <v>Update UFMT_BUILD_RULE SET FIELD_ID='9',COND_ID='',VALUE_ID='24',CONV_KEY='',F_CHECK='0',F_WRITE='1' Where FORMAT_ID = '10' AND FIELD_NO = '39' AND PRIORITY = '1';</v>
      </c>
      <c r="U297" t="str">
        <f t="shared" si="23"/>
        <v>Delete from UFMT_BUILD_RULE Where FORMAT_ID = '10' AND FIELD_NO = '39' AND PRIORITY = '1';</v>
      </c>
    </row>
    <row r="298" spans="1:21" x14ac:dyDescent="0.35">
      <c r="A298" t="s">
        <v>37</v>
      </c>
      <c r="B298" t="s">
        <v>102</v>
      </c>
      <c r="C298" t="s">
        <v>15</v>
      </c>
      <c r="D298" t="s">
        <v>35</v>
      </c>
      <c r="E298"/>
      <c r="F298" t="s">
        <v>60</v>
      </c>
      <c r="G298" t="s">
        <v>26</v>
      </c>
      <c r="H298" t="s">
        <v>13</v>
      </c>
      <c r="I298" t="s">
        <v>12</v>
      </c>
      <c r="L298" t="s">
        <v>7</v>
      </c>
      <c r="M298" t="str">
        <f>VLOOKUP(D298,UFMT_FIELD_FORMAT!A:H,8,FALSE)</f>
        <v>003 Fix Padded L0</v>
      </c>
      <c r="N298" t="str">
        <f>IF(ISBLANK(E298),"",VLOOKUP(E298,UFMT_CONDITION!A:J,10,FALSE))</f>
        <v/>
      </c>
      <c r="O298" t="str">
        <f>VLOOKUP(F298,UFMT_VALUE!A:E,5,FALSE)</f>
        <v>Tag, SVT_SV_RESP</v>
      </c>
      <c r="P298" t="str">
        <f>IF(ISBLANK(G298),"",VLOOKUP(G298,UFMT_CONVERSION!A:C,3,FALSE))</f>
        <v>SOPP Response code conversion</v>
      </c>
      <c r="Q298" t="str">
        <f t="shared" si="20"/>
        <v>Field '003 Fix Padded L0', Value 'Tag, SVT_SV_RESP', Conv 'SOPP Response code conversion'</v>
      </c>
      <c r="S298" t="str">
        <f t="shared" si="21"/>
        <v>Insert into UFMT_BUILD_RULE (FORMAT_ID, FIELD_NO, PRIORITY, FIELD_ID, COND_ID, VALUE_ID, CONV_KEY, F_CHECK, F_WRITE) Values ('10', '39', '2', '9', '', '44', '6', '0', '1');</v>
      </c>
      <c r="T298" t="str">
        <f t="shared" si="22"/>
        <v>Update UFMT_BUILD_RULE SET FIELD_ID='9',COND_ID='',VALUE_ID='44',CONV_KEY='6',F_CHECK='0',F_WRITE='1' Where FORMAT_ID = '10' AND FIELD_NO = '39' AND PRIORITY = '2';</v>
      </c>
      <c r="U298" t="str">
        <f t="shared" si="23"/>
        <v>Delete from UFMT_BUILD_RULE Where FORMAT_ID = '10' AND FIELD_NO = '39' AND PRIORITY = '2';</v>
      </c>
    </row>
    <row r="299" spans="1:21" x14ac:dyDescent="0.35">
      <c r="A299" t="s">
        <v>37</v>
      </c>
      <c r="B299" t="s">
        <v>119</v>
      </c>
      <c r="C299" t="s">
        <v>12</v>
      </c>
      <c r="D299" t="s">
        <v>50</v>
      </c>
      <c r="E299"/>
      <c r="F299" t="s">
        <v>72</v>
      </c>
      <c r="G299"/>
      <c r="H299" t="s">
        <v>13</v>
      </c>
      <c r="I299" t="s">
        <v>13</v>
      </c>
      <c r="L299" t="s">
        <v>7</v>
      </c>
      <c r="M299" t="str">
        <f>VLOOKUP(D299,UFMT_FIELD_FORMAT!A:H,8,FALSE)</f>
        <v>008 Fix Padded R</v>
      </c>
      <c r="N299" t="str">
        <f>IF(ISBLANK(E299),"",VLOOKUP(E299,UFMT_CONDITION!A:J,10,FALSE))</f>
        <v/>
      </c>
      <c r="O299" t="str">
        <f>VLOOKUP(F299,UFMT_VALUE!A:E,5,FALSE)</f>
        <v>Tag, SVT_TERMINAL</v>
      </c>
      <c r="P299" t="str">
        <f>IF(ISBLANK(G299),"",VLOOKUP(G299,UFMT_CONVERSION!A:C,3,FALSE))</f>
        <v/>
      </c>
      <c r="Q299" t="str">
        <f t="shared" si="20"/>
        <v>Field '008 Fix Padded R', Value 'Tag, SVT_TERMINAL'</v>
      </c>
      <c r="S299" t="str">
        <f t="shared" si="21"/>
        <v>Insert into UFMT_BUILD_RULE (FORMAT_ID, FIELD_NO, PRIORITY, FIELD_ID, COND_ID, VALUE_ID, CONV_KEY, F_CHECK, F_WRITE) Values ('10', '41', '1', '15', '', '25', '', '0', '0');</v>
      </c>
      <c r="T299" t="str">
        <f t="shared" si="22"/>
        <v>Update UFMT_BUILD_RULE SET FIELD_ID='15',COND_ID='',VALUE_ID='25',CONV_KEY='',F_CHECK='0',F_WRITE='0' Where FORMAT_ID = '10' AND FIELD_NO = '41' AND PRIORITY = '1';</v>
      </c>
      <c r="U299" t="str">
        <f t="shared" si="23"/>
        <v>Delete from UFMT_BUILD_RULE Where FORMAT_ID = '10' AND FIELD_NO = '41' AND PRIORITY = '1';</v>
      </c>
    </row>
    <row r="300" spans="1:21" x14ac:dyDescent="0.35">
      <c r="A300" t="s">
        <v>37</v>
      </c>
      <c r="B300" t="s">
        <v>122</v>
      </c>
      <c r="C300" t="s">
        <v>12</v>
      </c>
      <c r="D300" t="s">
        <v>53</v>
      </c>
      <c r="E300"/>
      <c r="F300" t="s">
        <v>82</v>
      </c>
      <c r="G300"/>
      <c r="H300" t="s">
        <v>13</v>
      </c>
      <c r="I300" t="s">
        <v>13</v>
      </c>
      <c r="L300" t="s">
        <v>7</v>
      </c>
      <c r="M300" t="str">
        <f>VLOOKUP(D300,UFMT_FIELD_FORMAT!A:H,8,FALSE)</f>
        <v>008 Fix Padded R</v>
      </c>
      <c r="N300" t="str">
        <f>IF(ISBLANK(E300),"",VLOOKUP(E300,UFMT_CONDITION!A:J,10,FALSE))</f>
        <v/>
      </c>
      <c r="O300" t="str">
        <f>VLOOKUP(F300,UFMT_VALUE!A:E,5,FALSE)</f>
        <v>Tag, SVT_CC_ACCEPTOR</v>
      </c>
      <c r="P300" t="str">
        <f>IF(ISBLANK(G300),"",VLOOKUP(G300,UFMT_CONVERSION!A:C,3,FALSE))</f>
        <v/>
      </c>
      <c r="Q300" t="str">
        <f t="shared" si="20"/>
        <v>Field '008 Fix Padded R', Value 'Tag, SVT_CC_ACCEPTOR'</v>
      </c>
      <c r="S300" t="str">
        <f t="shared" si="21"/>
        <v>Insert into UFMT_BUILD_RULE (FORMAT_ID, FIELD_NO, PRIORITY, FIELD_ID, COND_ID, VALUE_ID, CONV_KEY, F_CHECK, F_WRITE) Values ('10', '42', '1', '16', '', '26', '', '0', '0');</v>
      </c>
      <c r="T300" t="str">
        <f t="shared" si="22"/>
        <v>Update UFMT_BUILD_RULE SET FIELD_ID='16',COND_ID='',VALUE_ID='26',CONV_KEY='',F_CHECK='0',F_WRITE='0' Where FORMAT_ID = '10' AND FIELD_NO = '42' AND PRIORITY = '1';</v>
      </c>
      <c r="U300" t="str">
        <f t="shared" si="23"/>
        <v>Delete from UFMT_BUILD_RULE Where FORMAT_ID = '10' AND FIELD_NO = '42' AND PRIORITY = '1';</v>
      </c>
    </row>
    <row r="301" spans="1:21" x14ac:dyDescent="0.35">
      <c r="A301" t="s">
        <v>37</v>
      </c>
      <c r="B301" t="s">
        <v>125</v>
      </c>
      <c r="C301" t="s">
        <v>12</v>
      </c>
      <c r="D301" t="s">
        <v>56</v>
      </c>
      <c r="E301"/>
      <c r="F301" t="s">
        <v>92</v>
      </c>
      <c r="G301"/>
      <c r="H301" t="s">
        <v>13</v>
      </c>
      <c r="I301" t="s">
        <v>13</v>
      </c>
      <c r="L301" t="s">
        <v>7</v>
      </c>
      <c r="M301" t="str">
        <f>VLOOKUP(D301,UFMT_FIELD_FORMAT!A:H,8,FALSE)</f>
        <v>099 Var LLA</v>
      </c>
      <c r="N301" t="str">
        <f>IF(ISBLANK(E301),"",VLOOKUP(E301,UFMT_CONDITION!A:J,10,FALSE))</f>
        <v/>
      </c>
      <c r="O301" t="str">
        <f>VLOOKUP(F301,UFMT_VALUE!A:E,5,FALSE)</f>
        <v>Tag, SVT_ADDR_NAME</v>
      </c>
      <c r="P301" t="str">
        <f>IF(ISBLANK(G301),"",VLOOKUP(G301,UFMT_CONVERSION!A:C,3,FALSE))</f>
        <v/>
      </c>
      <c r="Q301" t="str">
        <f t="shared" si="20"/>
        <v>Field '099 Var LLA', Value 'Tag, SVT_ADDR_NAME'</v>
      </c>
      <c r="S301" t="str">
        <f t="shared" si="21"/>
        <v>Insert into UFMT_BUILD_RULE (FORMAT_ID, FIELD_NO, PRIORITY, FIELD_ID, COND_ID, VALUE_ID, CONV_KEY, F_CHECK, F_WRITE) Values ('10', '43', '1', '17', '', '30', '', '0', '0');</v>
      </c>
      <c r="T301" t="str">
        <f t="shared" si="22"/>
        <v>Update UFMT_BUILD_RULE SET FIELD_ID='17',COND_ID='',VALUE_ID='30',CONV_KEY='',F_CHECK='0',F_WRITE='0' Where FORMAT_ID = '10' AND FIELD_NO = '43' AND PRIORITY = '1';</v>
      </c>
      <c r="U301" t="str">
        <f t="shared" si="23"/>
        <v>Delete from UFMT_BUILD_RULE Where FORMAT_ID = '10' AND FIELD_NO = '43' AND PRIORITY = '1';</v>
      </c>
    </row>
    <row r="302" spans="1:21" x14ac:dyDescent="0.35">
      <c r="A302" t="s">
        <v>37</v>
      </c>
      <c r="B302" t="s">
        <v>136</v>
      </c>
      <c r="C302" t="s">
        <v>12</v>
      </c>
      <c r="D302" t="s">
        <v>65</v>
      </c>
      <c r="E302" t="s">
        <v>74</v>
      </c>
      <c r="F302" t="s">
        <v>127</v>
      </c>
      <c r="G302" t="s">
        <v>32</v>
      </c>
      <c r="H302" t="s">
        <v>13</v>
      </c>
      <c r="I302" t="s">
        <v>12</v>
      </c>
      <c r="L302" t="s">
        <v>7</v>
      </c>
      <c r="M302" t="str">
        <f>VLOOKUP(D302,UFMT_FIELD_FORMAT!A:H,8,FALSE)</f>
        <v>999 Var LLLA</v>
      </c>
      <c r="N302" t="str">
        <f>IF(ISBLANK(E302),"",VLOOKUP(E302,UFMT_CONDITION!A:J,10,FALSE))</f>
        <v>Not cond 22</v>
      </c>
      <c r="O302" t="str">
        <f>VLOOKUP(F302,UFMT_VALUE!A:E,5,FALSE)</f>
        <v>Tag, SVT_LDG_ACCT1_BAL</v>
      </c>
      <c r="P302" t="str">
        <f>IF(ISBLANK(G302),"",VLOOKUP(G302,UFMT_CONVERSION!A:C,3,FALSE))</f>
        <v>Get first 17 from DE48 as Ledg Bal</v>
      </c>
      <c r="Q302" t="str">
        <f t="shared" si="20"/>
        <v>Field '999 Var LLLA',Cond 'Not cond 22', Value 'Tag, SVT_LDG_ACCT1_BAL', Conv 'Get first 17 from DE48 as Ledg Bal'</v>
      </c>
      <c r="S302" t="str">
        <f t="shared" si="21"/>
        <v>Insert into UFMT_BUILD_RULE (FORMAT_ID, FIELD_NO, PRIORITY, FIELD_ID, COND_ID, VALUE_ID, CONV_KEY, F_CHECK, F_WRITE) Values ('10', '48', '1', '20', '23', '57', '8', '0', '1');</v>
      </c>
      <c r="T302" t="str">
        <f t="shared" si="22"/>
        <v>Update UFMT_BUILD_RULE SET FIELD_ID='20',COND_ID='23',VALUE_ID='57',CONV_KEY='8',F_CHECK='0',F_WRITE='1' Where FORMAT_ID = '10' AND FIELD_NO = '48' AND PRIORITY = '1';</v>
      </c>
      <c r="U302" t="str">
        <f t="shared" si="23"/>
        <v>Delete from UFMT_BUILD_RULE Where FORMAT_ID = '10' AND FIELD_NO = '48' AND PRIORITY = '1';</v>
      </c>
    </row>
    <row r="303" spans="1:21" x14ac:dyDescent="0.35">
      <c r="A303" t="s">
        <v>37</v>
      </c>
      <c r="B303" t="s">
        <v>136</v>
      </c>
      <c r="C303" t="s">
        <v>15</v>
      </c>
      <c r="D303" t="s">
        <v>65</v>
      </c>
      <c r="E303" t="s">
        <v>74</v>
      </c>
      <c r="F303" t="s">
        <v>155</v>
      </c>
      <c r="G303" t="s">
        <v>35</v>
      </c>
      <c r="H303" t="s">
        <v>13</v>
      </c>
      <c r="I303" t="s">
        <v>12</v>
      </c>
      <c r="L303" t="s">
        <v>7</v>
      </c>
      <c r="M303" t="str">
        <f>VLOOKUP(D303,UFMT_FIELD_FORMAT!A:H,8,FALSE)</f>
        <v>999 Var LLLA</v>
      </c>
      <c r="N303" t="str">
        <f>IF(ISBLANK(E303),"",VLOOKUP(E303,UFMT_CONDITION!A:J,10,FALSE))</f>
        <v>Not cond 22</v>
      </c>
      <c r="O303" t="str">
        <f>VLOOKUP(F303,UFMT_VALUE!A:E,5,FALSE)</f>
        <v>Tag, SVT_ACCT1_ABAL</v>
      </c>
      <c r="P303" t="str">
        <f>IF(ISBLANK(G303),"",VLOOKUP(G303,UFMT_CONVERSION!A:C,3,FALSE))</f>
        <v>Get second 17 from DE48 as NET Bal</v>
      </c>
      <c r="Q303" t="str">
        <f t="shared" si="20"/>
        <v>Field '999 Var LLLA',Cond 'Not cond 22', Value 'Tag, SVT_ACCT1_ABAL', Conv 'Get second 17 from DE48 as NET Bal'</v>
      </c>
      <c r="S303" t="str">
        <f t="shared" si="21"/>
        <v>Insert into UFMT_BUILD_RULE (FORMAT_ID, FIELD_NO, PRIORITY, FIELD_ID, COND_ID, VALUE_ID, CONV_KEY, F_CHECK, F_WRITE) Values ('10', '48', '2', '20', '23', '58', '9', '0', '1');</v>
      </c>
      <c r="T303" t="str">
        <f t="shared" si="22"/>
        <v>Update UFMT_BUILD_RULE SET FIELD_ID='20',COND_ID='23',VALUE_ID='58',CONV_KEY='9',F_CHECK='0',F_WRITE='1' Where FORMAT_ID = '10' AND FIELD_NO = '48' AND PRIORITY = '2';</v>
      </c>
      <c r="U303" t="str">
        <f t="shared" si="23"/>
        <v>Delete from UFMT_BUILD_RULE Where FORMAT_ID = '10' AND FIELD_NO = '48' AND PRIORITY = '2';</v>
      </c>
    </row>
    <row r="304" spans="1:21" x14ac:dyDescent="0.35">
      <c r="A304" t="s">
        <v>37</v>
      </c>
      <c r="B304" t="s">
        <v>136</v>
      </c>
      <c r="C304" t="s">
        <v>17</v>
      </c>
      <c r="D304" t="s">
        <v>65</v>
      </c>
      <c r="E304" t="s">
        <v>74</v>
      </c>
      <c r="F304" t="s">
        <v>194</v>
      </c>
      <c r="G304" t="s">
        <v>77</v>
      </c>
      <c r="H304" t="s">
        <v>13</v>
      </c>
      <c r="I304" t="s">
        <v>12</v>
      </c>
      <c r="L304" t="s">
        <v>7</v>
      </c>
      <c r="M304" t="str">
        <f>VLOOKUP(D304,UFMT_FIELD_FORMAT!A:H,8,FALSE)</f>
        <v>999 Var LLLA</v>
      </c>
      <c r="N304" t="str">
        <f>IF(ISBLANK(E304),"",VLOOKUP(E304,UFMT_CONDITION!A:J,10,FALSE))</f>
        <v>Not cond 22</v>
      </c>
      <c r="O304" t="str">
        <f>VLOOKUP(F304,UFMT_VALUE!A:E,5,FALSE)</f>
        <v>Tag, SVT_ACCT1_AB_CUR, int</v>
      </c>
      <c r="P304" t="str">
        <f>IF(ISBLANK(G304),"",VLOOKUP(G304,UFMT_CONVERSION!A:C,3,FALSE))</f>
        <v>Get balance currency from DE48</v>
      </c>
      <c r="Q304" t="str">
        <f t="shared" si="20"/>
        <v>Field '999 Var LLLA',Cond 'Not cond 22', Value 'Tag, SVT_ACCT1_AB_CUR, int', Conv 'Get balance currency from DE48'</v>
      </c>
      <c r="S304" t="str">
        <f t="shared" si="21"/>
        <v>Insert into UFMT_BUILD_RULE (FORMAT_ID, FIELD_NO, PRIORITY, FIELD_ID, COND_ID, VALUE_ID, CONV_KEY, F_CHECK, F_WRITE) Values ('10', '48', '3', '20', '23', '73', '24', '0', '1');</v>
      </c>
      <c r="T304" t="str">
        <f t="shared" si="22"/>
        <v>Update UFMT_BUILD_RULE SET FIELD_ID='20',COND_ID='23',VALUE_ID='73',CONV_KEY='24',F_CHECK='0',F_WRITE='1' Where FORMAT_ID = '10' AND FIELD_NO = '48' AND PRIORITY = '3';</v>
      </c>
      <c r="U304" t="str">
        <f t="shared" si="23"/>
        <v>Delete from UFMT_BUILD_RULE Where FORMAT_ID = '10' AND FIELD_NO = '48' AND PRIORITY = '3';</v>
      </c>
    </row>
    <row r="305" spans="1:21" x14ac:dyDescent="0.35">
      <c r="A305" t="s">
        <v>37</v>
      </c>
      <c r="B305" t="s">
        <v>136</v>
      </c>
      <c r="C305" t="s">
        <v>20</v>
      </c>
      <c r="D305" t="s">
        <v>65</v>
      </c>
      <c r="E305" t="s">
        <v>71</v>
      </c>
      <c r="F305" t="s">
        <v>333</v>
      </c>
      <c r="G305"/>
      <c r="H305" t="s">
        <v>13</v>
      </c>
      <c r="I305" t="s">
        <v>12</v>
      </c>
      <c r="L305" t="s">
        <v>7</v>
      </c>
      <c r="M305" t="str">
        <f>VLOOKUP(D305,UFMT_FIELD_FORMAT!A:H,8,FALSE)</f>
        <v>999 Var LLLA</v>
      </c>
      <c r="N305" t="str">
        <f>IF(ISBLANK(E305),"",VLOOKUP(E305,UFMT_CONDITION!A:J,10,FALSE))</f>
        <v>Trans_type is 651</v>
      </c>
      <c r="O305" t="str">
        <f>VLOOKUP(F305,UFMT_VALUE!A:E,5,FALSE)</f>
        <v>Composite, Acc1 open | acc1 curr</v>
      </c>
      <c r="P305" t="str">
        <f>IF(ISBLANK(G305),"",VLOOKUP(G305,UFMT_CONVERSION!A:C,3,FALSE))</f>
        <v/>
      </c>
      <c r="Q305" t="str">
        <f t="shared" si="20"/>
        <v>Field '999 Var LLLA',Cond 'Trans_type is 651', Value 'Composite, Acc1 open | acc1 curr'</v>
      </c>
      <c r="S305" t="str">
        <f t="shared" si="21"/>
        <v>Insert into UFMT_BUILD_RULE (FORMAT_ID, FIELD_NO, PRIORITY, FIELD_ID, COND_ID, VALUE_ID, CONV_KEY, F_CHECK, F_WRITE) Values ('10', '48', '4', '20', '22', '178', '', '0', '1');</v>
      </c>
      <c r="T305" t="str">
        <f t="shared" si="22"/>
        <v>Update UFMT_BUILD_RULE SET FIELD_ID='20',COND_ID='22',VALUE_ID='178',CONV_KEY='',F_CHECK='0',F_WRITE='1' Where FORMAT_ID = '10' AND FIELD_NO = '48' AND PRIORITY = '4';</v>
      </c>
      <c r="U305" t="str">
        <f t="shared" si="23"/>
        <v>Delete from UFMT_BUILD_RULE Where FORMAT_ID = '10' AND FIELD_NO = '48' AND PRIORITY = '4';</v>
      </c>
    </row>
    <row r="306" spans="1:21" x14ac:dyDescent="0.35">
      <c r="A306" t="s">
        <v>37</v>
      </c>
      <c r="B306" t="s">
        <v>138</v>
      </c>
      <c r="C306" t="s">
        <v>12</v>
      </c>
      <c r="D306" t="s">
        <v>47</v>
      </c>
      <c r="E306"/>
      <c r="F306" t="s">
        <v>104</v>
      </c>
      <c r="G306"/>
      <c r="H306" t="s">
        <v>13</v>
      </c>
      <c r="I306" t="s">
        <v>13</v>
      </c>
      <c r="L306" t="s">
        <v>7</v>
      </c>
      <c r="M306" t="str">
        <f>VLOOKUP(D306,UFMT_FIELD_FORMAT!A:H,8,FALSE)</f>
        <v>003 Fix Padded L</v>
      </c>
      <c r="N306" t="str">
        <f>IF(ISBLANK(E306),"",VLOOKUP(E306,UFMT_CONDITION!A:J,10,FALSE))</f>
        <v/>
      </c>
      <c r="O306" t="str">
        <f>VLOOKUP(F306,UFMT_VALUE!A:E,5,FALSE)</f>
        <v>Tag, SVT_TXN_CURRENCY</v>
      </c>
      <c r="P306" t="str">
        <f>IF(ISBLANK(G306),"",VLOOKUP(G306,UFMT_CONVERSION!A:C,3,FALSE))</f>
        <v/>
      </c>
      <c r="Q306" t="str">
        <f t="shared" si="20"/>
        <v>Field '003 Fix Padded L', Value 'Tag, SVT_TXN_CURRENCY'</v>
      </c>
      <c r="S306" t="str">
        <f t="shared" si="21"/>
        <v>Insert into UFMT_BUILD_RULE (FORMAT_ID, FIELD_NO, PRIORITY, FIELD_ID, COND_ID, VALUE_ID, CONV_KEY, F_CHECK, F_WRITE) Values ('10', '49', '1', '14', '', '34', '', '0', '0');</v>
      </c>
      <c r="T306" t="str">
        <f t="shared" si="22"/>
        <v>Update UFMT_BUILD_RULE SET FIELD_ID='14',COND_ID='',VALUE_ID='34',CONV_KEY='',F_CHECK='0',F_WRITE='0' Where FORMAT_ID = '10' AND FIELD_NO = '49' AND PRIORITY = '1';</v>
      </c>
      <c r="U306" t="str">
        <f t="shared" si="23"/>
        <v>Delete from UFMT_BUILD_RULE Where FORMAT_ID = '10' AND FIELD_NO = '49' AND PRIORITY = '1';</v>
      </c>
    </row>
    <row r="307" spans="1:21" x14ac:dyDescent="0.35">
      <c r="A307" t="s">
        <v>37</v>
      </c>
      <c r="B307" t="s">
        <v>142</v>
      </c>
      <c r="C307" t="s">
        <v>12</v>
      </c>
      <c r="D307" t="s">
        <v>47</v>
      </c>
      <c r="E307"/>
      <c r="F307" t="s">
        <v>93</v>
      </c>
      <c r="G307"/>
      <c r="H307" t="s">
        <v>13</v>
      </c>
      <c r="I307" t="s">
        <v>13</v>
      </c>
      <c r="L307" t="s">
        <v>7</v>
      </c>
      <c r="M307" t="str">
        <f>VLOOKUP(D307,UFMT_FIELD_FORMAT!A:H,8,FALSE)</f>
        <v>003 Fix Padded L</v>
      </c>
      <c r="N307" t="str">
        <f>IF(ISBLANK(E307),"",VLOOKUP(E307,UFMT_CONDITION!A:J,10,FALSE))</f>
        <v/>
      </c>
      <c r="O307" t="str">
        <f>VLOOKUP(F307,UFMT_VALUE!A:E,5,FALSE)</f>
        <v>Tag, SVT_ACCT1_CURR</v>
      </c>
      <c r="P307" t="str">
        <f>IF(ISBLANK(G307),"",VLOOKUP(G307,UFMT_CONVERSION!A:C,3,FALSE))</f>
        <v/>
      </c>
      <c r="Q307" t="str">
        <f t="shared" si="20"/>
        <v>Field '003 Fix Padded L', Value 'Tag, SVT_ACCT1_CURR'</v>
      </c>
      <c r="S307" t="str">
        <f t="shared" si="21"/>
        <v>Insert into UFMT_BUILD_RULE (FORMAT_ID, FIELD_NO, PRIORITY, FIELD_ID, COND_ID, VALUE_ID, CONV_KEY, F_CHECK, F_WRITE) Values ('10', '51', '1', '14', '', '35', '', '0', '0');</v>
      </c>
      <c r="T307" t="str">
        <f t="shared" si="22"/>
        <v>Update UFMT_BUILD_RULE SET FIELD_ID='14',COND_ID='',VALUE_ID='35',CONV_KEY='',F_CHECK='0',F_WRITE='0' Where FORMAT_ID = '10' AND FIELD_NO = '51' AND PRIORITY = '1';</v>
      </c>
      <c r="U307" t="str">
        <f t="shared" si="23"/>
        <v>Delete from UFMT_BUILD_RULE Where FORMAT_ID = '10' AND FIELD_NO = '51' AND PRIORITY = '1';</v>
      </c>
    </row>
    <row r="308" spans="1:21" x14ac:dyDescent="0.35">
      <c r="A308" t="s">
        <v>37</v>
      </c>
      <c r="B308" t="s">
        <v>270</v>
      </c>
      <c r="C308" t="s">
        <v>12</v>
      </c>
      <c r="D308" t="s">
        <v>71</v>
      </c>
      <c r="E308"/>
      <c r="F308" t="s">
        <v>96</v>
      </c>
      <c r="G308"/>
      <c r="H308" t="s">
        <v>13</v>
      </c>
      <c r="I308" t="s">
        <v>13</v>
      </c>
      <c r="L308" t="s">
        <v>7</v>
      </c>
      <c r="M308" t="str">
        <f>VLOOKUP(D308,UFMT_FIELD_FORMAT!A:H,8,FALSE)</f>
        <v>028 Var LLA</v>
      </c>
      <c r="N308" t="str">
        <f>IF(ISBLANK(E308),"",VLOOKUP(E308,UFMT_CONDITION!A:J,10,FALSE))</f>
        <v/>
      </c>
      <c r="O308" t="str">
        <f>VLOOKUP(F308,UFMT_VALUE!A:E,5,FALSE)</f>
        <v>Tag, SVT_ACCT1_NO</v>
      </c>
      <c r="P308" t="str">
        <f>IF(ISBLANK(G308),"",VLOOKUP(G308,UFMT_CONVERSION!A:C,3,FALSE))</f>
        <v/>
      </c>
      <c r="Q308" t="str">
        <f t="shared" si="20"/>
        <v>Field '028 Var LLA', Value 'Tag, SVT_ACCT1_NO'</v>
      </c>
      <c r="S308" t="str">
        <f t="shared" si="21"/>
        <v>Insert into UFMT_BUILD_RULE (FORMAT_ID, FIELD_NO, PRIORITY, FIELD_ID, COND_ID, VALUE_ID, CONV_KEY, F_CHECK, F_WRITE) Values ('10', '102', '1', '22', '', '36', '', '0', '0');</v>
      </c>
      <c r="T308" t="str">
        <f t="shared" si="22"/>
        <v>Update UFMT_BUILD_RULE SET FIELD_ID='22',COND_ID='',VALUE_ID='36',CONV_KEY='',F_CHECK='0',F_WRITE='0' Where FORMAT_ID = '10' AND FIELD_NO = '102' AND PRIORITY = '1';</v>
      </c>
      <c r="U308" t="str">
        <f t="shared" si="23"/>
        <v>Delete from UFMT_BUILD_RULE Where FORMAT_ID = '10' AND FIELD_NO = '102' AND PRIORITY = '1';</v>
      </c>
    </row>
    <row r="309" spans="1:21" x14ac:dyDescent="0.35">
      <c r="A309" t="s">
        <v>37</v>
      </c>
      <c r="B309" t="s">
        <v>778</v>
      </c>
      <c r="C309" t="s">
        <v>12</v>
      </c>
      <c r="D309" t="s">
        <v>71</v>
      </c>
      <c r="E309"/>
      <c r="F309" t="s">
        <v>99</v>
      </c>
      <c r="G309"/>
      <c r="H309" t="s">
        <v>13</v>
      </c>
      <c r="I309" t="s">
        <v>13</v>
      </c>
      <c r="L309" t="s">
        <v>7</v>
      </c>
      <c r="M309" t="str">
        <f>VLOOKUP(D309,UFMT_FIELD_FORMAT!A:H,8,FALSE)</f>
        <v>028 Var LLA</v>
      </c>
      <c r="N309" t="str">
        <f>IF(ISBLANK(E309),"",VLOOKUP(E309,UFMT_CONDITION!A:J,10,FALSE))</f>
        <v/>
      </c>
      <c r="O309" t="str">
        <f>VLOOKUP(F309,UFMT_VALUE!A:E,5,FALSE)</f>
        <v>Tag, SVT_ACCT2_NO</v>
      </c>
      <c r="P309" t="str">
        <f>IF(ISBLANK(G309),"",VLOOKUP(G309,UFMT_CONVERSION!A:C,3,FALSE))</f>
        <v/>
      </c>
      <c r="Q309" t="str">
        <f t="shared" si="20"/>
        <v>Field '028 Var LLA', Value 'Tag, SVT_ACCT2_NO'</v>
      </c>
      <c r="S309" t="str">
        <f t="shared" si="21"/>
        <v>Insert into UFMT_BUILD_RULE (FORMAT_ID, FIELD_NO, PRIORITY, FIELD_ID, COND_ID, VALUE_ID, CONV_KEY, F_CHECK, F_WRITE) Values ('10', '103', '1', '22', '', '37', '', '0', '0');</v>
      </c>
      <c r="T309" t="str">
        <f t="shared" si="22"/>
        <v>Update UFMT_BUILD_RULE SET FIELD_ID='22',COND_ID='',VALUE_ID='37',CONV_KEY='',F_CHECK='0',F_WRITE='0' Where FORMAT_ID = '10' AND FIELD_NO = '103' AND PRIORITY = '1';</v>
      </c>
      <c r="U309" t="str">
        <f t="shared" si="23"/>
        <v>Delete from UFMT_BUILD_RULE Where FORMAT_ID = '10' AND FIELD_NO = '103' AND PRIORITY = '1';</v>
      </c>
    </row>
    <row r="310" spans="1:21" x14ac:dyDescent="0.35">
      <c r="A310" t="s">
        <v>37</v>
      </c>
      <c r="B310" t="s">
        <v>143</v>
      </c>
      <c r="C310" t="s">
        <v>12</v>
      </c>
      <c r="D310" t="s">
        <v>65</v>
      </c>
      <c r="E310"/>
      <c r="F310" t="s">
        <v>113</v>
      </c>
      <c r="G310"/>
      <c r="H310" t="s">
        <v>13</v>
      </c>
      <c r="I310" t="s">
        <v>13</v>
      </c>
      <c r="L310" t="s">
        <v>7</v>
      </c>
      <c r="M310" t="str">
        <f>VLOOKUP(D310,UFMT_FIELD_FORMAT!A:H,8,FALSE)</f>
        <v>999 Var LLLA</v>
      </c>
      <c r="N310" t="str">
        <f>IF(ISBLANK(E310),"",VLOOKUP(E310,UFMT_CONDITION!A:J,10,FALSE))</f>
        <v/>
      </c>
      <c r="O310" t="str">
        <f>VLOOKUP(F310,UFMT_VALUE!A:E,5,FALSE)</f>
        <v>Const, Channel ID Switch</v>
      </c>
      <c r="P310" t="str">
        <f>IF(ISBLANK(G310),"",VLOOKUP(G310,UFMT_CONVERSION!A:C,3,FALSE))</f>
        <v/>
      </c>
      <c r="Q310" t="str">
        <f t="shared" si="20"/>
        <v>Field '999 Var LLLA', Value 'Const, Channel ID Switch'</v>
      </c>
      <c r="S310" t="str">
        <f t="shared" si="21"/>
        <v>Insert into UFMT_BUILD_RULE (FORMAT_ID, FIELD_NO, PRIORITY, FIELD_ID, COND_ID, VALUE_ID, CONV_KEY, F_CHECK, F_WRITE) Values ('10', '123', '1', '20', '', '38', '', '0', '0');</v>
      </c>
      <c r="T310" t="str">
        <f t="shared" si="22"/>
        <v>Update UFMT_BUILD_RULE SET FIELD_ID='20',COND_ID='',VALUE_ID='38',CONV_KEY='',F_CHECK='0',F_WRITE='0' Where FORMAT_ID = '10' AND FIELD_NO = '123' AND PRIORITY = '1';</v>
      </c>
      <c r="U310" t="str">
        <f t="shared" si="23"/>
        <v>Delete from UFMT_BUILD_RULE Where FORMAT_ID = '10' AND FIELD_NO = '123' AND PRIORITY = '1';</v>
      </c>
    </row>
    <row r="311" spans="1:21" x14ac:dyDescent="0.35">
      <c r="A311" t="s">
        <v>37</v>
      </c>
      <c r="B311" t="s">
        <v>810</v>
      </c>
      <c r="C311" t="s">
        <v>12</v>
      </c>
      <c r="D311" t="s">
        <v>65</v>
      </c>
      <c r="E311"/>
      <c r="F311" t="s">
        <v>80</v>
      </c>
      <c r="G311"/>
      <c r="H311" t="s">
        <v>13</v>
      </c>
      <c r="I311" t="s">
        <v>13</v>
      </c>
      <c r="L311" t="s">
        <v>7</v>
      </c>
      <c r="M311" t="str">
        <f>VLOOKUP(D311,UFMT_FIELD_FORMAT!A:H,8,FALSE)</f>
        <v>999 Var LLLA</v>
      </c>
      <c r="N311" t="str">
        <f>IF(ISBLANK(E311),"",VLOOKUP(E311,UFMT_CONDITION!A:J,10,FALSE))</f>
        <v/>
      </c>
      <c r="O311" t="str">
        <f>VLOOKUP(F311,UFMT_VALUE!A:E,5,FALSE)</f>
        <v>DE48 Additional data</v>
      </c>
      <c r="P311" t="str">
        <f>IF(ISBLANK(G311),"",VLOOKUP(G311,UFMT_CONVERSION!A:C,3,FALSE))</f>
        <v/>
      </c>
      <c r="Q311" t="str">
        <f t="shared" si="20"/>
        <v>Field '999 Var LLLA', Value 'DE48 Additional data'</v>
      </c>
      <c r="S311" t="str">
        <f t="shared" si="21"/>
        <v>Insert into UFMT_BUILD_RULE (FORMAT_ID, FIELD_NO, PRIORITY, FIELD_ID, COND_ID, VALUE_ID, CONV_KEY, F_CHECK, F_WRITE) Values ('10', '124', '1', '20', '', '50', '', '0', '0');</v>
      </c>
      <c r="T311" t="str">
        <f t="shared" si="22"/>
        <v>Update UFMT_BUILD_RULE SET FIELD_ID='20',COND_ID='',VALUE_ID='50',CONV_KEY='',F_CHECK='0',F_WRITE='0' Where FORMAT_ID = '10' AND FIELD_NO = '124' AND PRIORITY = '1';</v>
      </c>
      <c r="U311" t="str">
        <f t="shared" si="23"/>
        <v>Delete from UFMT_BUILD_RULE Where FORMAT_ID = '10' AND FIELD_NO = '124' AND PRIORITY = '1';</v>
      </c>
    </row>
    <row r="312" spans="1:21" x14ac:dyDescent="0.35">
      <c r="A312" t="s">
        <v>37</v>
      </c>
      <c r="B312" t="s">
        <v>434</v>
      </c>
      <c r="C312" t="s">
        <v>12</v>
      </c>
      <c r="D312" t="s">
        <v>65</v>
      </c>
      <c r="E312"/>
      <c r="F312" t="s">
        <v>236</v>
      </c>
      <c r="G312" t="s">
        <v>95</v>
      </c>
      <c r="H312" t="s">
        <v>13</v>
      </c>
      <c r="I312" t="s">
        <v>12</v>
      </c>
      <c r="L312" t="s">
        <v>7</v>
      </c>
      <c r="M312" t="str">
        <f>VLOOKUP(D312,UFMT_FIELD_FORMAT!A:H,8,FALSE)</f>
        <v>999 Var LLLA</v>
      </c>
      <c r="N312" t="str">
        <f>IF(ISBLANK(E312),"",VLOOKUP(E312,UFMT_CONDITION!A:J,10,FALSE))</f>
        <v/>
      </c>
      <c r="O312" t="str">
        <f>VLOOKUP(F312,UFMT_VALUE!A:E,5,FALSE)</f>
        <v>Tag, SVT_ADDL_AMT</v>
      </c>
      <c r="P312" t="str">
        <f>IF(ISBLANK(G312),"",VLOOKUP(G312,UFMT_CONVERSION!A:C,3,FALSE))</f>
        <v>Custom Function process_mini_stmt</v>
      </c>
      <c r="Q312" t="str">
        <f t="shared" si="20"/>
        <v>Field '999 Var LLLA', Value 'Tag, SVT_ADDL_AMT', Conv 'Custom Function process_mini_stmt'</v>
      </c>
      <c r="S312" t="str">
        <f t="shared" si="21"/>
        <v>Insert into UFMT_BUILD_RULE (FORMAT_ID, FIELD_NO, PRIORITY, FIELD_ID, COND_ID, VALUE_ID, CONV_KEY, F_CHECK, F_WRITE) Values ('10', '125', '1', '20', '', '91', '31', '0', '1');</v>
      </c>
      <c r="T312" t="str">
        <f t="shared" si="22"/>
        <v>Update UFMT_BUILD_RULE SET FIELD_ID='20',COND_ID='',VALUE_ID='91',CONV_KEY='31',F_CHECK='0',F_WRITE='1' Where FORMAT_ID = '10' AND FIELD_NO = '125' AND PRIORITY = '1';</v>
      </c>
      <c r="U312" t="str">
        <f t="shared" si="23"/>
        <v>Delete from UFMT_BUILD_RULE Where FORMAT_ID = '10' AND FIELD_NO = '125' AND PRIORITY = '1';</v>
      </c>
    </row>
    <row r="313" spans="1:21" x14ac:dyDescent="0.35">
      <c r="A313" t="s">
        <v>37</v>
      </c>
      <c r="B313" t="s">
        <v>813</v>
      </c>
      <c r="C313" t="s">
        <v>12</v>
      </c>
      <c r="D313" t="s">
        <v>65</v>
      </c>
      <c r="E313"/>
      <c r="F313" t="s">
        <v>44</v>
      </c>
      <c r="G313"/>
      <c r="H313" t="s">
        <v>13</v>
      </c>
      <c r="I313" t="s">
        <v>13</v>
      </c>
      <c r="L313" t="s">
        <v>7</v>
      </c>
      <c r="M313" t="str">
        <f>VLOOKUP(D313,UFMT_FIELD_FORMAT!A:H,8,FALSE)</f>
        <v>999 Var LLLA</v>
      </c>
      <c r="N313" t="str">
        <f>IF(ISBLANK(E313),"",VLOOKUP(E313,UFMT_CONDITION!A:J,10,FALSE))</f>
        <v/>
      </c>
      <c r="O313" t="str">
        <f>VLOOKUP(F313,UFMT_VALUE!A:E,5,FALSE)</f>
        <v>Tag, SVT_ACQ_SW_DATE</v>
      </c>
      <c r="P313" t="str">
        <f>IF(ISBLANK(G313),"",VLOOKUP(G313,UFMT_CONVERSION!A:C,3,FALSE))</f>
        <v/>
      </c>
      <c r="Q313" t="str">
        <f t="shared" si="20"/>
        <v>Field '999 Var LLLA', Value 'Tag, SVT_ACQ_SW_DATE'</v>
      </c>
      <c r="S313" t="str">
        <f t="shared" si="21"/>
        <v>Insert into UFMT_BUILD_RULE (FORMAT_ID, FIELD_NO, PRIORITY, FIELD_ID, COND_ID, VALUE_ID, CONV_KEY, F_CHECK, F_WRITE) Values ('10', '126', '1', '20', '', '13', '', '0', '0');</v>
      </c>
      <c r="T313" t="str">
        <f t="shared" si="22"/>
        <v>Update UFMT_BUILD_RULE SET FIELD_ID='20',COND_ID='',VALUE_ID='13',CONV_KEY='',F_CHECK='0',F_WRITE='0' Where FORMAT_ID = '10' AND FIELD_NO = '126' AND PRIORITY = '1';</v>
      </c>
      <c r="U313" t="str">
        <f t="shared" si="23"/>
        <v>Delete from UFMT_BUILD_RULE Where FORMAT_ID = '10' AND FIELD_NO = '126' AND PRIORITY = '1';</v>
      </c>
    </row>
    <row r="314" spans="1:21" x14ac:dyDescent="0.35">
      <c r="A314" t="s">
        <v>40</v>
      </c>
      <c r="B314" t="s">
        <v>15</v>
      </c>
      <c r="C314" t="s">
        <v>12</v>
      </c>
      <c r="D314" t="s">
        <v>12</v>
      </c>
      <c r="E314"/>
      <c r="F314" t="s">
        <v>15</v>
      </c>
      <c r="G314"/>
      <c r="H314" t="s">
        <v>13</v>
      </c>
      <c r="I314" t="s">
        <v>13</v>
      </c>
      <c r="L314" t="s">
        <v>7</v>
      </c>
      <c r="M314" t="str">
        <f>VLOOKUP(D314,UFMT_FIELD_FORMAT!A:H,8,FALSE)</f>
        <v>019 Var LLA</v>
      </c>
      <c r="N314" t="str">
        <f>IF(ISBLANK(E314),"",VLOOKUP(E314,UFMT_CONDITION!A:J,10,FALSE))</f>
        <v/>
      </c>
      <c r="O314" t="str">
        <f>VLOOKUP(F314,UFMT_VALUE!A:E,5,FALSE)</f>
        <v>Tag, SVT_CARD_NUM</v>
      </c>
      <c r="P314" t="str">
        <f>IF(ISBLANK(G314),"",VLOOKUP(G314,UFMT_CONVERSION!A:C,3,FALSE))</f>
        <v/>
      </c>
      <c r="Q314" t="str">
        <f t="shared" si="20"/>
        <v>Field '019 Var LLA', Value 'Tag, SVT_CARD_NUM'</v>
      </c>
      <c r="S314" t="str">
        <f t="shared" si="21"/>
        <v>Insert into UFMT_BUILD_RULE (FORMAT_ID, FIELD_NO, PRIORITY, FIELD_ID, COND_ID, VALUE_ID, CONV_KEY, F_CHECK, F_WRITE) Values ('11', '2', '1', '1', '', '2', '', '0', '0');</v>
      </c>
      <c r="T314" t="str">
        <f t="shared" si="22"/>
        <v>Update UFMT_BUILD_RULE SET FIELD_ID='1',COND_ID='',VALUE_ID='2',CONV_KEY='',F_CHECK='0',F_WRITE='0' Where FORMAT_ID = '11' AND FIELD_NO = '2' AND PRIORITY = '1';</v>
      </c>
      <c r="U314" t="str">
        <f t="shared" si="23"/>
        <v>Delete from UFMT_BUILD_RULE Where FORMAT_ID = '11' AND FIELD_NO = '2' AND PRIORITY = '1';</v>
      </c>
    </row>
    <row r="315" spans="1:21" x14ac:dyDescent="0.35">
      <c r="A315" t="s">
        <v>40</v>
      </c>
      <c r="B315" t="s">
        <v>17</v>
      </c>
      <c r="C315" t="s">
        <v>12</v>
      </c>
      <c r="D315" t="s">
        <v>15</v>
      </c>
      <c r="E315"/>
      <c r="F315" t="s">
        <v>619</v>
      </c>
      <c r="G315"/>
      <c r="H315" t="s">
        <v>13</v>
      </c>
      <c r="I315" t="s">
        <v>13</v>
      </c>
      <c r="L315" t="s">
        <v>7</v>
      </c>
      <c r="M315" t="str">
        <f>VLOOKUP(D315,UFMT_FIELD_FORMAT!A:H,8,FALSE)</f>
        <v>006 Fix Padded L0</v>
      </c>
      <c r="N315" t="str">
        <f>IF(ISBLANK(E315),"",VLOOKUP(E315,UFMT_CONDITION!A:J,10,FALSE))</f>
        <v/>
      </c>
      <c r="O315" t="str">
        <f>VLOOKUP(F315,UFMT_VALUE!A:E,5,FALSE)</f>
        <v>Composite, Prcode for T24 NSS USONTHEM</v>
      </c>
      <c r="P315" t="str">
        <f>IF(ISBLANK(G315),"",VLOOKUP(G315,UFMT_CONVERSION!A:C,3,FALSE))</f>
        <v/>
      </c>
      <c r="Q315" t="str">
        <f t="shared" si="20"/>
        <v>Field '006 Fix Padded L0', Value 'Composite, Prcode for T24 NSS USONTHEM'</v>
      </c>
      <c r="S315" t="str">
        <f t="shared" si="21"/>
        <v>Insert into UFMT_BUILD_RULE (FORMAT_ID, FIELD_NO, PRIORITY, FIELD_ID, COND_ID, VALUE_ID, CONV_KEY, F_CHECK, F_WRITE) Values ('11', '3', '1', '2', '', '286', '', '0', '0');</v>
      </c>
      <c r="T315" t="str">
        <f t="shared" si="22"/>
        <v>Update UFMT_BUILD_RULE SET FIELD_ID='2',COND_ID='',VALUE_ID='286',CONV_KEY='',F_CHECK='0',F_WRITE='0' Where FORMAT_ID = '11' AND FIELD_NO = '3' AND PRIORITY = '1';</v>
      </c>
      <c r="U315" t="str">
        <f t="shared" si="23"/>
        <v>Delete from UFMT_BUILD_RULE Where FORMAT_ID = '11' AND FIELD_NO = '3' AND PRIORITY = '1';</v>
      </c>
    </row>
    <row r="316" spans="1:21" x14ac:dyDescent="0.35">
      <c r="A316" t="s">
        <v>40</v>
      </c>
      <c r="B316" t="s">
        <v>20</v>
      </c>
      <c r="C316" t="s">
        <v>12</v>
      </c>
      <c r="D316" t="s">
        <v>17</v>
      </c>
      <c r="E316"/>
      <c r="F316" t="s">
        <v>29</v>
      </c>
      <c r="G316"/>
      <c r="H316" t="s">
        <v>13</v>
      </c>
      <c r="I316" t="s">
        <v>13</v>
      </c>
      <c r="L316" t="s">
        <v>7</v>
      </c>
      <c r="M316" t="str">
        <f>VLOOKUP(D316,UFMT_FIELD_FORMAT!A:H,8,FALSE)</f>
        <v>012 Fix Padded L0</v>
      </c>
      <c r="N316" t="str">
        <f>IF(ISBLANK(E316),"",VLOOKUP(E316,UFMT_CONDITION!A:J,10,FALSE))</f>
        <v/>
      </c>
      <c r="O316" t="str">
        <f>VLOOKUP(F316,UFMT_VALUE!A:E,5,FALSE)</f>
        <v>Tag, SVT_TXN_AMOUNT</v>
      </c>
      <c r="P316" t="str">
        <f>IF(ISBLANK(G316),"",VLOOKUP(G316,UFMT_CONVERSION!A:C,3,FALSE))</f>
        <v/>
      </c>
      <c r="Q316" t="str">
        <f t="shared" si="20"/>
        <v>Field '012 Fix Padded L0', Value 'Tag, SVT_TXN_AMOUNT'</v>
      </c>
      <c r="S316" t="str">
        <f t="shared" si="21"/>
        <v>Insert into UFMT_BUILD_RULE (FORMAT_ID, FIELD_NO, PRIORITY, FIELD_ID, COND_ID, VALUE_ID, CONV_KEY, F_CHECK, F_WRITE) Values ('11', '4', '1', '3', '', '7', '', '0', '0');</v>
      </c>
      <c r="T316" t="str">
        <f t="shared" si="22"/>
        <v>Update UFMT_BUILD_RULE SET FIELD_ID='3',COND_ID='',VALUE_ID='7',CONV_KEY='',F_CHECK='0',F_WRITE='0' Where FORMAT_ID = '11' AND FIELD_NO = '4' AND PRIORITY = '1';</v>
      </c>
      <c r="U316" t="str">
        <f t="shared" si="23"/>
        <v>Delete from UFMT_BUILD_RULE Where FORMAT_ID = '11' AND FIELD_NO = '4' AND PRIORITY = '1';</v>
      </c>
    </row>
    <row r="317" spans="1:21" x14ac:dyDescent="0.35">
      <c r="A317" t="s">
        <v>40</v>
      </c>
      <c r="B317" t="s">
        <v>26</v>
      </c>
      <c r="C317" t="s">
        <v>12</v>
      </c>
      <c r="D317" t="s">
        <v>17</v>
      </c>
      <c r="E317"/>
      <c r="F317" t="s">
        <v>153</v>
      </c>
      <c r="G317"/>
      <c r="H317" t="s">
        <v>13</v>
      </c>
      <c r="I317" t="s">
        <v>13</v>
      </c>
      <c r="L317" t="s">
        <v>7</v>
      </c>
      <c r="M317" t="str">
        <f>VLOOKUP(D317,UFMT_FIELD_FORMAT!A:H,8,FALSE)</f>
        <v>012 Fix Padded L0</v>
      </c>
      <c r="N317" t="str">
        <f>IF(ISBLANK(E317),"",VLOOKUP(E317,UFMT_CONDITION!A:J,10,FALSE))</f>
        <v/>
      </c>
      <c r="O317" t="str">
        <f>VLOOKUP(F317,UFMT_VALUE!A:E,5,FALSE)</f>
        <v>Tag, SVT_CCH_BILL_AMT</v>
      </c>
      <c r="P317" t="str">
        <f>IF(ISBLANK(G317),"",VLOOKUP(G317,UFMT_CONVERSION!A:C,3,FALSE))</f>
        <v/>
      </c>
      <c r="Q317" t="str">
        <f t="shared" si="20"/>
        <v>Field '012 Fix Padded L0', Value 'Tag, SVT_CCH_BILL_AMT'</v>
      </c>
      <c r="S317" t="str">
        <f t="shared" si="21"/>
        <v>Insert into UFMT_BUILD_RULE (FORMAT_ID, FIELD_NO, PRIORITY, FIELD_ID, COND_ID, VALUE_ID, CONV_KEY, F_CHECK, F_WRITE) Values ('11', '6', '1', '3', '', '65', '', '0', '0');</v>
      </c>
      <c r="T317" t="str">
        <f t="shared" si="22"/>
        <v>Update UFMT_BUILD_RULE SET FIELD_ID='3',COND_ID='',VALUE_ID='65',CONV_KEY='',F_CHECK='0',F_WRITE='0' Where FORMAT_ID = '11' AND FIELD_NO = '6' AND PRIORITY = '1';</v>
      </c>
      <c r="U317" t="str">
        <f t="shared" si="23"/>
        <v>Delete from UFMT_BUILD_RULE Where FORMAT_ID = '11' AND FIELD_NO = '6' AND PRIORITY = '1';</v>
      </c>
    </row>
    <row r="318" spans="1:21" x14ac:dyDescent="0.35">
      <c r="A318" t="s">
        <v>40</v>
      </c>
      <c r="B318" t="s">
        <v>35</v>
      </c>
      <c r="C318" t="s">
        <v>12</v>
      </c>
      <c r="D318" t="s">
        <v>20</v>
      </c>
      <c r="E318" t="s">
        <v>29</v>
      </c>
      <c r="F318" t="s">
        <v>40</v>
      </c>
      <c r="G318"/>
      <c r="H318" t="s">
        <v>13</v>
      </c>
      <c r="I318" t="s">
        <v>13</v>
      </c>
      <c r="L318" t="s">
        <v>7</v>
      </c>
      <c r="M318" t="str">
        <f>VLOOKUP(D318,UFMT_FIELD_FORMAT!A:H,8,FALSE)</f>
        <v>008 Fix Padded L0</v>
      </c>
      <c r="N318" t="str">
        <f>IF(ISBLANK(E318),"",VLOOKUP(E318,UFMT_CONDITION!A:J,10,FALSE))</f>
        <v>Rate initialized and must be added</v>
      </c>
      <c r="O318" t="str">
        <f>VLOOKUP(F318,UFMT_VALUE!A:E,5,FALSE)</f>
        <v>Tag, SVT_ACCT1_RATE, integer</v>
      </c>
      <c r="P318" t="str">
        <f>IF(ISBLANK(G318),"",VLOOKUP(G318,UFMT_CONVERSION!A:C,3,FALSE))</f>
        <v/>
      </c>
      <c r="Q318" t="str">
        <f t="shared" si="20"/>
        <v>Field '008 Fix Padded L0',Cond 'Rate initialized and must be added', Value 'Tag, SVT_ACCT1_RATE, integer'</v>
      </c>
      <c r="S318" t="str">
        <f t="shared" si="21"/>
        <v>Insert into UFMT_BUILD_RULE (FORMAT_ID, FIELD_NO, PRIORITY, FIELD_ID, COND_ID, VALUE_ID, CONV_KEY, F_CHECK, F_WRITE) Values ('11', '9', '1', '4', '7', '11', '', '0', '0');</v>
      </c>
      <c r="T318" t="str">
        <f t="shared" si="22"/>
        <v>Update UFMT_BUILD_RULE SET FIELD_ID='4',COND_ID='7',VALUE_ID='11',CONV_KEY='',F_CHECK='0',F_WRITE='0' Where FORMAT_ID = '11' AND FIELD_NO = '9' AND PRIORITY = '1';</v>
      </c>
      <c r="U318" t="str">
        <f t="shared" si="23"/>
        <v>Delete from UFMT_BUILD_RULE Where FORMAT_ID = '11' AND FIELD_NO = '9' AND PRIORITY = '1';</v>
      </c>
    </row>
    <row r="319" spans="1:21" x14ac:dyDescent="0.35">
      <c r="A319" t="s">
        <v>40</v>
      </c>
      <c r="B319" t="s">
        <v>40</v>
      </c>
      <c r="C319" t="s">
        <v>12</v>
      </c>
      <c r="D319" t="s">
        <v>23</v>
      </c>
      <c r="E319" t="s">
        <v>129</v>
      </c>
      <c r="F319" t="s">
        <v>42</v>
      </c>
      <c r="G319" t="s">
        <v>21</v>
      </c>
      <c r="H319" t="s">
        <v>13</v>
      </c>
      <c r="I319" t="s">
        <v>13</v>
      </c>
      <c r="L319" t="s">
        <v>7</v>
      </c>
      <c r="M319" t="str">
        <f>VLOOKUP(D319,UFMT_FIELD_FORMAT!A:H,8,FALSE)</f>
        <v>006 Fix Padded L0</v>
      </c>
      <c r="N319" t="str">
        <f>IF(ISBLANK(E319),"",VLOOKUP(E319,UFMT_CONDITION!A:J,10,FALSE))</f>
        <v>TT for sending F11 T24 as SV_TRACE</v>
      </c>
      <c r="O319" t="str">
        <f>VLOOKUP(F319,UFMT_VALUE!A:E,5,FALSE)</f>
        <v>Tag, SVT_SV_TRACE</v>
      </c>
      <c r="P319" t="str">
        <f>IF(ISBLANK(G319),"",VLOOKUP(G319,UFMT_CONVERSION!A:C,3,FALSE))</f>
        <v>Get F11 from utrnno (last 6 digits)</v>
      </c>
      <c r="Q319" t="str">
        <f t="shared" si="20"/>
        <v>Field '006 Fix Padded L0',Cond 'TT for sending F11 T24 as SV_TRACE', Value 'Tag, SVT_SV_TRACE', Conv 'Get F11 from utrnno (last 6 digits)'</v>
      </c>
      <c r="S319" t="str">
        <f t="shared" si="21"/>
        <v>Insert into UFMT_BUILD_RULE (FORMAT_ID, FIELD_NO, PRIORITY, FIELD_ID, COND_ID, VALUE_ID, CONV_KEY, F_CHECK, F_WRITE) Values ('11', '11', '1', '5', '45', '12', '52', '0', '0');</v>
      </c>
      <c r="T319" t="str">
        <f t="shared" si="22"/>
        <v>Update UFMT_BUILD_RULE SET FIELD_ID='5',COND_ID='45',VALUE_ID='12',CONV_KEY='52',F_CHECK='0',F_WRITE='0' Where FORMAT_ID = '11' AND FIELD_NO = '11' AND PRIORITY = '1';</v>
      </c>
      <c r="U319" t="str">
        <f t="shared" si="23"/>
        <v>Delete from UFMT_BUILD_RULE Where FORMAT_ID = '11' AND FIELD_NO = '11' AND PRIORITY = '1';</v>
      </c>
    </row>
    <row r="320" spans="1:21" x14ac:dyDescent="0.35">
      <c r="A320" t="s">
        <v>40</v>
      </c>
      <c r="B320" t="s">
        <v>40</v>
      </c>
      <c r="C320" t="s">
        <v>15</v>
      </c>
      <c r="D320" t="s">
        <v>23</v>
      </c>
      <c r="E320"/>
      <c r="F320" t="s">
        <v>117</v>
      </c>
      <c r="G320" t="s">
        <v>21</v>
      </c>
      <c r="H320" t="s">
        <v>13</v>
      </c>
      <c r="I320" t="s">
        <v>13</v>
      </c>
      <c r="L320" t="s">
        <v>7</v>
      </c>
      <c r="M320" t="str">
        <f>VLOOKUP(D320,UFMT_FIELD_FORMAT!A:H,8,FALSE)</f>
        <v>006 Fix Padded L0</v>
      </c>
      <c r="N320" t="str">
        <f>IF(ISBLANK(E320),"",VLOOKUP(E320,UFMT_CONDITION!A:J,10,FALSE))</f>
        <v/>
      </c>
      <c r="O320" t="str">
        <f>VLOOKUP(F320,UFMT_VALUE!A:E,5,FALSE)</f>
        <v>Tag, SVT_UTRANSNO</v>
      </c>
      <c r="P320" t="str">
        <f>IF(ISBLANK(G320),"",VLOOKUP(G320,UFMT_CONVERSION!A:C,3,FALSE))</f>
        <v>Get F11 from utrnno (last 6 digits)</v>
      </c>
      <c r="Q320" t="str">
        <f t="shared" si="20"/>
        <v>Field '006 Fix Padded L0', Value 'Tag, SVT_UTRANSNO', Conv 'Get F11 from utrnno (last 6 digits)'</v>
      </c>
      <c r="S320" t="str">
        <f t="shared" si="21"/>
        <v>Insert into UFMT_BUILD_RULE (FORMAT_ID, FIELD_NO, PRIORITY, FIELD_ID, COND_ID, VALUE_ID, CONV_KEY, F_CHECK, F_WRITE) Values ('11', '11', '2', '5', '', '40', '52', '0', '0');</v>
      </c>
      <c r="T320" t="str">
        <f t="shared" si="22"/>
        <v>Update UFMT_BUILD_RULE SET FIELD_ID='5',COND_ID='',VALUE_ID='40',CONV_KEY='52',F_CHECK='0',F_WRITE='0' Where FORMAT_ID = '11' AND FIELD_NO = '11' AND PRIORITY = '2';</v>
      </c>
      <c r="U320" t="str">
        <f t="shared" si="23"/>
        <v>Delete from UFMT_BUILD_RULE Where FORMAT_ID = '11' AND FIELD_NO = '11' AND PRIORITY = '2';</v>
      </c>
    </row>
    <row r="321" spans="1:21" x14ac:dyDescent="0.35">
      <c r="A321" t="s">
        <v>40</v>
      </c>
      <c r="B321" t="s">
        <v>42</v>
      </c>
      <c r="C321" t="s">
        <v>12</v>
      </c>
      <c r="D321" t="s">
        <v>26</v>
      </c>
      <c r="E321"/>
      <c r="F321" t="s">
        <v>50</v>
      </c>
      <c r="G321"/>
      <c r="H321" t="s">
        <v>13</v>
      </c>
      <c r="I321" t="s">
        <v>13</v>
      </c>
      <c r="L321" t="s">
        <v>7</v>
      </c>
      <c r="M321" t="str">
        <f>VLOOKUP(D321,UFMT_FIELD_FORMAT!A:H,8,FALSE)</f>
        <v>012 Fix Padded L0</v>
      </c>
      <c r="N321" t="str">
        <f>IF(ISBLANK(E321),"",VLOOKUP(E321,UFMT_CONDITION!A:J,10,FALSE))</f>
        <v/>
      </c>
      <c r="O321" t="str">
        <f>VLOOKUP(F321,UFMT_VALUE!A:E,5,FALSE)</f>
        <v>Composite, Date and time</v>
      </c>
      <c r="P321" t="str">
        <f>IF(ISBLANK(G321),"",VLOOKUP(G321,UFMT_CONVERSION!A:C,3,FALSE))</f>
        <v/>
      </c>
      <c r="Q321" t="str">
        <f t="shared" si="20"/>
        <v>Field '012 Fix Padded L0', Value 'Composite, Date and time'</v>
      </c>
      <c r="S321" t="str">
        <f t="shared" si="21"/>
        <v>Insert into UFMT_BUILD_RULE (FORMAT_ID, FIELD_NO, PRIORITY, FIELD_ID, COND_ID, VALUE_ID, CONV_KEY, F_CHECK, F_WRITE) Values ('11', '12', '1', '6', '', '15', '', '0', '0');</v>
      </c>
      <c r="T321" t="str">
        <f t="shared" si="22"/>
        <v>Update UFMT_BUILD_RULE SET FIELD_ID='6',COND_ID='',VALUE_ID='15',CONV_KEY='',F_CHECK='0',F_WRITE='0' Where FORMAT_ID = '11' AND FIELD_NO = '12' AND PRIORITY = '1';</v>
      </c>
      <c r="U321" t="str">
        <f t="shared" si="23"/>
        <v>Delete from UFMT_BUILD_RULE Where FORMAT_ID = '11' AND FIELD_NO = '12' AND PRIORITY = '1';</v>
      </c>
    </row>
    <row r="322" spans="1:21" x14ac:dyDescent="0.35">
      <c r="A322" t="s">
        <v>40</v>
      </c>
      <c r="B322" t="s">
        <v>56</v>
      </c>
      <c r="C322" t="s">
        <v>12</v>
      </c>
      <c r="D322" t="s">
        <v>32</v>
      </c>
      <c r="E322"/>
      <c r="F322" t="s">
        <v>59</v>
      </c>
      <c r="G322" t="s">
        <v>20</v>
      </c>
      <c r="H322" t="s">
        <v>13</v>
      </c>
      <c r="I322" t="s">
        <v>13</v>
      </c>
      <c r="L322" t="s">
        <v>7</v>
      </c>
      <c r="M322" t="str">
        <f>VLOOKUP(D322,UFMT_FIELD_FORMAT!A:H,8,FALSE)</f>
        <v>004 Fix Padded L0</v>
      </c>
      <c r="N322" t="str">
        <f>IF(ISBLANK(E322),"",VLOOKUP(E322,UFMT_CONDITION!A:J,10,FALSE))</f>
        <v/>
      </c>
      <c r="O322" t="str">
        <f>VLOOKUP(F322,UFMT_VALUE!A:E,5,FALSE)</f>
        <v>Tag, SVT_SV_DATE</v>
      </c>
      <c r="P322" t="str">
        <f>IF(ISBLANK(G322),"",VLOOKUP(G322,UFMT_CONVERSION!A:C,3,FALSE))</f>
        <v>YYYYMMDD to MMDD</v>
      </c>
      <c r="Q322" t="str">
        <f t="shared" si="20"/>
        <v>Field '004 Fix Padded L0', Value 'Tag, SVT_SV_DATE', Conv 'YYYYMMDD to MMDD'</v>
      </c>
      <c r="S322" t="str">
        <f t="shared" si="21"/>
        <v>Insert into UFMT_BUILD_RULE (FORMAT_ID, FIELD_NO, PRIORITY, FIELD_ID, COND_ID, VALUE_ID, CONV_KEY, F_CHECK, F_WRITE) Values ('11', '17', '1', '8', '', '18', '4', '0', '0');</v>
      </c>
      <c r="T322" t="str">
        <f t="shared" si="22"/>
        <v>Update UFMT_BUILD_RULE SET FIELD_ID='8',COND_ID='',VALUE_ID='18',CONV_KEY='4',F_CHECK='0',F_WRITE='0' Where FORMAT_ID = '11' AND FIELD_NO = '17' AND PRIORITY = '1';</v>
      </c>
      <c r="U322" t="str">
        <f t="shared" si="23"/>
        <v>Delete from UFMT_BUILD_RULE Where FORMAT_ID = '11' AND FIELD_NO = '17' AND PRIORITY = '1';</v>
      </c>
    </row>
    <row r="323" spans="1:21" x14ac:dyDescent="0.35">
      <c r="A323" t="s">
        <v>40</v>
      </c>
      <c r="B323" t="s">
        <v>77</v>
      </c>
      <c r="C323" t="s">
        <v>12</v>
      </c>
      <c r="D323" t="s">
        <v>35</v>
      </c>
      <c r="E323"/>
      <c r="F323" t="s">
        <v>62</v>
      </c>
      <c r="G323"/>
      <c r="H323" t="s">
        <v>13</v>
      </c>
      <c r="I323" t="s">
        <v>13</v>
      </c>
      <c r="L323" t="s">
        <v>7</v>
      </c>
      <c r="M323" t="str">
        <f>VLOOKUP(D323,UFMT_FIELD_FORMAT!A:H,8,FALSE)</f>
        <v>003 Fix Padded L0</v>
      </c>
      <c r="N323" t="str">
        <f>IF(ISBLANK(E323),"",VLOOKUP(E323,UFMT_CONDITION!A:J,10,FALSE))</f>
        <v/>
      </c>
      <c r="O323" t="str">
        <f>VLOOKUP(F323,UFMT_VALUE!A:E,5,FALSE)</f>
        <v>Const, Functional code</v>
      </c>
      <c r="P323" t="str">
        <f>IF(ISBLANK(G323),"",VLOOKUP(G323,UFMT_CONVERSION!A:C,3,FALSE))</f>
        <v/>
      </c>
      <c r="Q323" t="str">
        <f t="shared" si="20"/>
        <v>Field '003 Fix Padded L0', Value 'Const, Functional code'</v>
      </c>
      <c r="S323" t="str">
        <f t="shared" si="21"/>
        <v>Insert into UFMT_BUILD_RULE (FORMAT_ID, FIELD_NO, PRIORITY, FIELD_ID, COND_ID, VALUE_ID, CONV_KEY, F_CHECK, F_WRITE) Values ('11', '24', '1', '9', '', '19', '', '0', '0');</v>
      </c>
      <c r="T323" t="str">
        <f t="shared" si="22"/>
        <v>Update UFMT_BUILD_RULE SET FIELD_ID='9',COND_ID='',VALUE_ID='19',CONV_KEY='',F_CHECK='0',F_WRITE='0' Where FORMAT_ID = '11' AND FIELD_NO = '24' AND PRIORITY = '1';</v>
      </c>
      <c r="U323" t="str">
        <f t="shared" si="23"/>
        <v>Delete from UFMT_BUILD_RULE Where FORMAT_ID = '11' AND FIELD_NO = '24' AND PRIORITY = '1';</v>
      </c>
    </row>
    <row r="324" spans="1:21" x14ac:dyDescent="0.35">
      <c r="A324" t="s">
        <v>40</v>
      </c>
      <c r="B324" t="s">
        <v>88</v>
      </c>
      <c r="C324" t="s">
        <v>12</v>
      </c>
      <c r="D324" t="s">
        <v>93</v>
      </c>
      <c r="E324"/>
      <c r="F324" t="s">
        <v>534</v>
      </c>
      <c r="G324"/>
      <c r="H324" t="s">
        <v>13</v>
      </c>
      <c r="I324" t="s">
        <v>13</v>
      </c>
      <c r="L324" t="s">
        <v>7</v>
      </c>
      <c r="M324" t="str">
        <f>VLOOKUP(D324,UFMT_FIELD_FORMAT!A:H,8,FALSE)</f>
        <v>009 Fix Padded L0</v>
      </c>
      <c r="N324" t="str">
        <f>IF(ISBLANK(E324),"",VLOOKUP(E324,UFMT_CONDITION!A:J,10,FALSE))</f>
        <v/>
      </c>
      <c r="O324" t="str">
        <f>VLOOKUP(F324,UFMT_VALUE!A:E,5,FALSE)</f>
        <v>Tag, SVT_ACQ_FEE, double</v>
      </c>
      <c r="P324" t="str">
        <f>IF(ISBLANK(G324),"",VLOOKUP(G324,UFMT_CONVERSION!A:C,3,FALSE))</f>
        <v/>
      </c>
      <c r="Q324" t="str">
        <f t="shared" si="20"/>
        <v>Field '009 Fix Padded L0', Value 'Tag, SVT_ACQ_FEE, double'</v>
      </c>
      <c r="S324" t="str">
        <f t="shared" si="21"/>
        <v>Insert into UFMT_BUILD_RULE (FORMAT_ID, FIELD_NO, PRIORITY, FIELD_ID, COND_ID, VALUE_ID, CONV_KEY, F_CHECK, F_WRITE) Values ('11', '28', '1', '35', '', '255', '', '0', '0');</v>
      </c>
      <c r="T324" t="str">
        <f t="shared" si="22"/>
        <v>Update UFMT_BUILD_RULE SET FIELD_ID='35',COND_ID='',VALUE_ID='255',CONV_KEY='',F_CHECK='0',F_WRITE='0' Where FORMAT_ID = '11' AND FIELD_NO = '28' AND PRIORITY = '1';</v>
      </c>
      <c r="U324" t="str">
        <f t="shared" si="23"/>
        <v>Delete from UFMT_BUILD_RULE Where FORMAT_ID = '11' AND FIELD_NO = '28' AND PRIORITY = '1';</v>
      </c>
    </row>
    <row r="325" spans="1:21" x14ac:dyDescent="0.35">
      <c r="A325" t="s">
        <v>40</v>
      </c>
      <c r="B325" t="s">
        <v>90</v>
      </c>
      <c r="C325" t="s">
        <v>12</v>
      </c>
      <c r="D325" t="s">
        <v>93</v>
      </c>
      <c r="E325"/>
      <c r="F325" t="s">
        <v>537</v>
      </c>
      <c r="G325"/>
      <c r="H325" t="s">
        <v>13</v>
      </c>
      <c r="I325" t="s">
        <v>13</v>
      </c>
      <c r="L325" t="s">
        <v>7</v>
      </c>
      <c r="M325" t="str">
        <f>VLOOKUP(D325,UFMT_FIELD_FORMAT!A:H,8,FALSE)</f>
        <v>009 Fix Padded L0</v>
      </c>
      <c r="N325" t="str">
        <f>IF(ISBLANK(E325),"",VLOOKUP(E325,UFMT_CONDITION!A:J,10,FALSE))</f>
        <v/>
      </c>
      <c r="O325" t="str">
        <f>VLOOKUP(F325,UFMT_VALUE!A:E,5,FALSE)</f>
        <v>Tag, SVT_NET_FEE, double</v>
      </c>
      <c r="P325" t="str">
        <f>IF(ISBLANK(G325),"",VLOOKUP(G325,UFMT_CONVERSION!A:C,3,FALSE))</f>
        <v/>
      </c>
      <c r="Q325" t="str">
        <f t="shared" ref="Q325:Q388" si="24">"Field '"&amp;M325&amp;IF(N325="","","',Cond '"&amp;N325)&amp;"', Value '"&amp;O325&amp;IF(P325="","","', Conv '"&amp;P325)&amp;"'"</f>
        <v>Field '009 Fix Padded L0', Value 'Tag, SVT_NET_FEE, double'</v>
      </c>
      <c r="S325" t="str">
        <f t="shared" ref="S325:S388" si="25">"Insert into UFMT_BUILD_RULE (FORMAT_ID, FIELD_NO, PRIORITY, FIELD_ID, COND_ID, VALUE_ID, CONV_KEY, F_CHECK, F_WRITE) Values ('"&amp;A325&amp;"', '"&amp;B325&amp;"', '"&amp;C325&amp;"', '"&amp;D325&amp;"', '"&amp;E325&amp;"', '"&amp;F325&amp;"', '"&amp;G325&amp;"', '"&amp;H325&amp;"', '"&amp;I325&amp;"');"</f>
        <v>Insert into UFMT_BUILD_RULE (FORMAT_ID, FIELD_NO, PRIORITY, FIELD_ID, COND_ID, VALUE_ID, CONV_KEY, F_CHECK, F_WRITE) Values ('11', '29', '1', '35', '', '256', '', '0', '0');</v>
      </c>
      <c r="T325" t="str">
        <f t="shared" ref="T325:T388" si="26">"Update UFMT_BUILD_RULE SET FIELD_ID='"&amp;D325&amp;"',COND_ID='"&amp;E325&amp;"',VALUE_ID='"&amp;F325&amp;"',CONV_KEY='"&amp;G325&amp;"',F_CHECK='"&amp;H325&amp;"',F_WRITE='"&amp;I325&amp;"' Where FORMAT_ID = '"&amp;A325&amp;"' AND FIELD_NO = '"&amp;B325&amp;"' AND PRIORITY = '"&amp;C325&amp;"';"</f>
        <v>Update UFMT_BUILD_RULE SET FIELD_ID='35',COND_ID='',VALUE_ID='256',CONV_KEY='',F_CHECK='0',F_WRITE='0' Where FORMAT_ID = '11' AND FIELD_NO = '29' AND PRIORITY = '1';</v>
      </c>
      <c r="U325" t="str">
        <f t="shared" ref="U325:U388" si="27">"Delete from UFMT_BUILD_RULE Where FORMAT_ID = '"&amp;A325&amp;"' AND FIELD_NO = '"&amp;B325&amp;"' AND PRIORITY = '"&amp;C325&amp;"';"</f>
        <v>Delete from UFMT_BUILD_RULE Where FORMAT_ID = '11' AND FIELD_NO = '29' AND PRIORITY = '1';</v>
      </c>
    </row>
    <row r="326" spans="1:21" x14ac:dyDescent="0.35">
      <c r="A326" t="s">
        <v>40</v>
      </c>
      <c r="B326" t="s">
        <v>92</v>
      </c>
      <c r="C326" t="s">
        <v>12</v>
      </c>
      <c r="D326" t="s">
        <v>93</v>
      </c>
      <c r="E326"/>
      <c r="F326" t="s">
        <v>534</v>
      </c>
      <c r="G326"/>
      <c r="H326" t="s">
        <v>13</v>
      </c>
      <c r="I326" t="s">
        <v>13</v>
      </c>
      <c r="L326" t="s">
        <v>7</v>
      </c>
      <c r="M326" t="str">
        <f>VLOOKUP(D326,UFMT_FIELD_FORMAT!A:H,8,FALSE)</f>
        <v>009 Fix Padded L0</v>
      </c>
      <c r="N326" t="str">
        <f>IF(ISBLANK(E326),"",VLOOKUP(E326,UFMT_CONDITION!A:J,10,FALSE))</f>
        <v/>
      </c>
      <c r="O326" t="str">
        <f>VLOOKUP(F326,UFMT_VALUE!A:E,5,FALSE)</f>
        <v>Tag, SVT_ACQ_FEE, double</v>
      </c>
      <c r="P326" t="str">
        <f>IF(ISBLANK(G326),"",VLOOKUP(G326,UFMT_CONVERSION!A:C,3,FALSE))</f>
        <v/>
      </c>
      <c r="Q326" t="str">
        <f t="shared" si="24"/>
        <v>Field '009 Fix Padded L0', Value 'Tag, SVT_ACQ_FEE, double'</v>
      </c>
      <c r="S326" t="str">
        <f t="shared" si="25"/>
        <v>Insert into UFMT_BUILD_RULE (FORMAT_ID, FIELD_NO, PRIORITY, FIELD_ID, COND_ID, VALUE_ID, CONV_KEY, F_CHECK, F_WRITE) Values ('11', '30', '1', '35', '', '255', '', '0', '0');</v>
      </c>
      <c r="T326" t="str">
        <f t="shared" si="26"/>
        <v>Update UFMT_BUILD_RULE SET FIELD_ID='35',COND_ID='',VALUE_ID='255',CONV_KEY='',F_CHECK='0',F_WRITE='0' Where FORMAT_ID = '11' AND FIELD_NO = '30' AND PRIORITY = '1';</v>
      </c>
      <c r="U326" t="str">
        <f t="shared" si="27"/>
        <v>Delete from UFMT_BUILD_RULE Where FORMAT_ID = '11' AND FIELD_NO = '30' AND PRIORITY = '1';</v>
      </c>
    </row>
    <row r="327" spans="1:21" x14ac:dyDescent="0.35">
      <c r="A327" t="s">
        <v>40</v>
      </c>
      <c r="B327" t="s">
        <v>98</v>
      </c>
      <c r="C327" t="s">
        <v>12</v>
      </c>
      <c r="D327" t="s">
        <v>40</v>
      </c>
      <c r="E327"/>
      <c r="F327" t="s">
        <v>65</v>
      </c>
      <c r="G327"/>
      <c r="H327" t="s">
        <v>13</v>
      </c>
      <c r="I327" t="s">
        <v>13</v>
      </c>
      <c r="L327" t="s">
        <v>7</v>
      </c>
      <c r="M327" t="str">
        <f>VLOOKUP(D327,UFMT_FIELD_FORMAT!A:H,8,FALSE)</f>
        <v xml:space="preserve">011 LLA </v>
      </c>
      <c r="N327" t="str">
        <f>IF(ISBLANK(E327),"",VLOOKUP(E327,UFMT_CONDITION!A:J,10,FALSE))</f>
        <v/>
      </c>
      <c r="O327" t="str">
        <f>VLOOKUP(F327,UFMT_VALUE!A:E,5,FALSE)</f>
        <v>Tag, SVT_ISO_SRC_ACQID</v>
      </c>
      <c r="P327" t="str">
        <f>IF(ISBLANK(G327),"",VLOOKUP(G327,UFMT_CONVERSION!A:C,3,FALSE))</f>
        <v/>
      </c>
      <c r="Q327" t="str">
        <f t="shared" si="24"/>
        <v>Field '011 LLA ', Value 'Tag, SVT_ISO_SRC_ACQID'</v>
      </c>
      <c r="S327" t="str">
        <f t="shared" si="25"/>
        <v>Insert into UFMT_BUILD_RULE (FORMAT_ID, FIELD_NO, PRIORITY, FIELD_ID, COND_ID, VALUE_ID, CONV_KEY, F_CHECK, F_WRITE) Values ('11', '32', '1', '11', '', '20', '', '0', '0');</v>
      </c>
      <c r="T327" t="str">
        <f t="shared" si="26"/>
        <v>Update UFMT_BUILD_RULE SET FIELD_ID='11',COND_ID='',VALUE_ID='20',CONV_KEY='',F_CHECK='0',F_WRITE='0' Where FORMAT_ID = '11' AND FIELD_NO = '32' AND PRIORITY = '1';</v>
      </c>
      <c r="U327" t="str">
        <f t="shared" si="27"/>
        <v>Delete from UFMT_BUILD_RULE Where FORMAT_ID = '11' AND FIELD_NO = '32' AND PRIORITY = '1';</v>
      </c>
    </row>
    <row r="328" spans="1:21" x14ac:dyDescent="0.35">
      <c r="A328" t="s">
        <v>40</v>
      </c>
      <c r="B328" t="s">
        <v>101</v>
      </c>
      <c r="C328" t="s">
        <v>12</v>
      </c>
      <c r="D328" t="s">
        <v>40</v>
      </c>
      <c r="E328" t="s">
        <v>32</v>
      </c>
      <c r="F328" t="s">
        <v>68</v>
      </c>
      <c r="G328"/>
      <c r="H328" t="s">
        <v>13</v>
      </c>
      <c r="I328" t="s">
        <v>13</v>
      </c>
      <c r="L328" t="s">
        <v>7</v>
      </c>
      <c r="M328" t="str">
        <f>VLOOKUP(D328,UFMT_FIELD_FORMAT!A:H,8,FALSE)</f>
        <v xml:space="preserve">011 LLA </v>
      </c>
      <c r="N328" t="str">
        <f>IF(ISBLANK(E328),"",VLOOKUP(E328,UFMT_CONDITION!A:J,10,FALSE))</f>
        <v>Forwarding Institution is not empty</v>
      </c>
      <c r="O328" t="str">
        <f>VLOOKUP(F328,UFMT_VALUE!A:E,5,FALSE)</f>
        <v>Tag, SVT_ISO_FW_INSTID</v>
      </c>
      <c r="P328" t="str">
        <f>IF(ISBLANK(G328),"",VLOOKUP(G328,UFMT_CONVERSION!A:C,3,FALSE))</f>
        <v/>
      </c>
      <c r="Q328" t="str">
        <f t="shared" si="24"/>
        <v>Field '011 LLA ',Cond 'Forwarding Institution is not empty', Value 'Tag, SVT_ISO_FW_INSTID'</v>
      </c>
      <c r="S328" t="str">
        <f t="shared" si="25"/>
        <v>Insert into UFMT_BUILD_RULE (FORMAT_ID, FIELD_NO, PRIORITY, FIELD_ID, COND_ID, VALUE_ID, CONV_KEY, F_CHECK, F_WRITE) Values ('11', '33', '1', '11', '8', '21', '', '0', '0');</v>
      </c>
      <c r="T328" t="str">
        <f t="shared" si="26"/>
        <v>Update UFMT_BUILD_RULE SET FIELD_ID='11',COND_ID='8',VALUE_ID='21',CONV_KEY='',F_CHECK='0',F_WRITE='0' Where FORMAT_ID = '11' AND FIELD_NO = '33' AND PRIORITY = '1';</v>
      </c>
      <c r="U328" t="str">
        <f t="shared" si="27"/>
        <v>Delete from UFMT_BUILD_RULE Where FORMAT_ID = '11' AND FIELD_NO = '33' AND PRIORITY = '1';</v>
      </c>
    </row>
    <row r="329" spans="1:21" x14ac:dyDescent="0.35">
      <c r="A329" t="s">
        <v>40</v>
      </c>
      <c r="B329" t="s">
        <v>99</v>
      </c>
      <c r="C329" t="s">
        <v>12</v>
      </c>
      <c r="D329" t="s">
        <v>44</v>
      </c>
      <c r="E329"/>
      <c r="F329" t="s">
        <v>74</v>
      </c>
      <c r="G329"/>
      <c r="H329" t="s">
        <v>13</v>
      </c>
      <c r="I329" t="s">
        <v>13</v>
      </c>
      <c r="L329" t="s">
        <v>7</v>
      </c>
      <c r="M329" t="str">
        <f>VLOOKUP(D329,UFMT_FIELD_FORMAT!A:H,8,FALSE)</f>
        <v>012 Fix Padded R</v>
      </c>
      <c r="N329" t="str">
        <f>IF(ISBLANK(E329),"",VLOOKUP(E329,UFMT_CONDITION!A:J,10,FALSE))</f>
        <v/>
      </c>
      <c r="O329" t="str">
        <f>VLOOKUP(F329,UFMT_VALUE!A:E,5,FALSE)</f>
        <v>Tag, SVT_ISO_ACQ_RRN</v>
      </c>
      <c r="P329" t="str">
        <f>IF(ISBLANK(G329),"",VLOOKUP(G329,UFMT_CONVERSION!A:C,3,FALSE))</f>
        <v/>
      </c>
      <c r="Q329" t="str">
        <f t="shared" si="24"/>
        <v>Field '012 Fix Padded R', Value 'Tag, SVT_ISO_ACQ_RRN'</v>
      </c>
      <c r="S329" t="str">
        <f t="shared" si="25"/>
        <v>Insert into UFMT_BUILD_RULE (FORMAT_ID, FIELD_NO, PRIORITY, FIELD_ID, COND_ID, VALUE_ID, CONV_KEY, F_CHECK, F_WRITE) Values ('11', '37', '1', '13', '', '23', '', '0', '0');</v>
      </c>
      <c r="T329" t="str">
        <f t="shared" si="26"/>
        <v>Update UFMT_BUILD_RULE SET FIELD_ID='13',COND_ID='',VALUE_ID='23',CONV_KEY='',F_CHECK='0',F_WRITE='0' Where FORMAT_ID = '11' AND FIELD_NO = '37' AND PRIORITY = '1';</v>
      </c>
      <c r="U329" t="str">
        <f t="shared" si="27"/>
        <v>Delete from UFMT_BUILD_RULE Where FORMAT_ID = '11' AND FIELD_NO = '37' AND PRIORITY = '1';</v>
      </c>
    </row>
    <row r="330" spans="1:21" x14ac:dyDescent="0.35">
      <c r="A330" t="s">
        <v>40</v>
      </c>
      <c r="B330" t="s">
        <v>119</v>
      </c>
      <c r="C330" t="s">
        <v>12</v>
      </c>
      <c r="D330" t="s">
        <v>50</v>
      </c>
      <c r="E330"/>
      <c r="F330" t="s">
        <v>72</v>
      </c>
      <c r="G330"/>
      <c r="H330" t="s">
        <v>13</v>
      </c>
      <c r="I330" t="s">
        <v>13</v>
      </c>
      <c r="L330" t="s">
        <v>7</v>
      </c>
      <c r="M330" t="str">
        <f>VLOOKUP(D330,UFMT_FIELD_FORMAT!A:H,8,FALSE)</f>
        <v>008 Fix Padded R</v>
      </c>
      <c r="N330" t="str">
        <f>IF(ISBLANK(E330),"",VLOOKUP(E330,UFMT_CONDITION!A:J,10,FALSE))</f>
        <v/>
      </c>
      <c r="O330" t="str">
        <f>VLOOKUP(F330,UFMT_VALUE!A:E,5,FALSE)</f>
        <v>Tag, SVT_TERMINAL</v>
      </c>
      <c r="P330" t="str">
        <f>IF(ISBLANK(G330),"",VLOOKUP(G330,UFMT_CONVERSION!A:C,3,FALSE))</f>
        <v/>
      </c>
      <c r="Q330" t="str">
        <f t="shared" si="24"/>
        <v>Field '008 Fix Padded R', Value 'Tag, SVT_TERMINAL'</v>
      </c>
      <c r="S330" t="str">
        <f t="shared" si="25"/>
        <v>Insert into UFMT_BUILD_RULE (FORMAT_ID, FIELD_NO, PRIORITY, FIELD_ID, COND_ID, VALUE_ID, CONV_KEY, F_CHECK, F_WRITE) Values ('11', '41', '1', '15', '', '25', '', '0', '0');</v>
      </c>
      <c r="T330" t="str">
        <f t="shared" si="26"/>
        <v>Update UFMT_BUILD_RULE SET FIELD_ID='15',COND_ID='',VALUE_ID='25',CONV_KEY='',F_CHECK='0',F_WRITE='0' Where FORMAT_ID = '11' AND FIELD_NO = '41' AND PRIORITY = '1';</v>
      </c>
      <c r="U330" t="str">
        <f t="shared" si="27"/>
        <v>Delete from UFMT_BUILD_RULE Where FORMAT_ID = '11' AND FIELD_NO = '41' AND PRIORITY = '1';</v>
      </c>
    </row>
    <row r="331" spans="1:21" x14ac:dyDescent="0.35">
      <c r="A331" t="s">
        <v>40</v>
      </c>
      <c r="B331" t="s">
        <v>122</v>
      </c>
      <c r="C331" t="s">
        <v>12</v>
      </c>
      <c r="D331" t="s">
        <v>53</v>
      </c>
      <c r="E331"/>
      <c r="F331" t="s">
        <v>82</v>
      </c>
      <c r="G331"/>
      <c r="H331" t="s">
        <v>13</v>
      </c>
      <c r="I331" t="s">
        <v>13</v>
      </c>
      <c r="L331" t="s">
        <v>7</v>
      </c>
      <c r="M331" t="str">
        <f>VLOOKUP(D331,UFMT_FIELD_FORMAT!A:H,8,FALSE)</f>
        <v>008 Fix Padded R</v>
      </c>
      <c r="N331" t="str">
        <f>IF(ISBLANK(E331),"",VLOOKUP(E331,UFMT_CONDITION!A:J,10,FALSE))</f>
        <v/>
      </c>
      <c r="O331" t="str">
        <f>VLOOKUP(F331,UFMT_VALUE!A:E,5,FALSE)</f>
        <v>Tag, SVT_CC_ACCEPTOR</v>
      </c>
      <c r="P331" t="str">
        <f>IF(ISBLANK(G331),"",VLOOKUP(G331,UFMT_CONVERSION!A:C,3,FALSE))</f>
        <v/>
      </c>
      <c r="Q331" t="str">
        <f t="shared" si="24"/>
        <v>Field '008 Fix Padded R', Value 'Tag, SVT_CC_ACCEPTOR'</v>
      </c>
      <c r="S331" t="str">
        <f t="shared" si="25"/>
        <v>Insert into UFMT_BUILD_RULE (FORMAT_ID, FIELD_NO, PRIORITY, FIELD_ID, COND_ID, VALUE_ID, CONV_KEY, F_CHECK, F_WRITE) Values ('11', '42', '1', '16', '', '26', '', '0', '0');</v>
      </c>
      <c r="T331" t="str">
        <f t="shared" si="26"/>
        <v>Update UFMT_BUILD_RULE SET FIELD_ID='16',COND_ID='',VALUE_ID='26',CONV_KEY='',F_CHECK='0',F_WRITE='0' Where FORMAT_ID = '11' AND FIELD_NO = '42' AND PRIORITY = '1';</v>
      </c>
      <c r="U331" t="str">
        <f t="shared" si="27"/>
        <v>Delete from UFMT_BUILD_RULE Where FORMAT_ID = '11' AND FIELD_NO = '42' AND PRIORITY = '1';</v>
      </c>
    </row>
    <row r="332" spans="1:21" x14ac:dyDescent="0.35">
      <c r="A332" t="s">
        <v>40</v>
      </c>
      <c r="B332" t="s">
        <v>125</v>
      </c>
      <c r="C332" t="s">
        <v>12</v>
      </c>
      <c r="D332" t="s">
        <v>56</v>
      </c>
      <c r="E332"/>
      <c r="F332" t="s">
        <v>92</v>
      </c>
      <c r="G332"/>
      <c r="H332" t="s">
        <v>13</v>
      </c>
      <c r="I332" t="s">
        <v>13</v>
      </c>
      <c r="L332" t="s">
        <v>7</v>
      </c>
      <c r="M332" t="str">
        <f>VLOOKUP(D332,UFMT_FIELD_FORMAT!A:H,8,FALSE)</f>
        <v>099 Var LLA</v>
      </c>
      <c r="N332" t="str">
        <f>IF(ISBLANK(E332),"",VLOOKUP(E332,UFMT_CONDITION!A:J,10,FALSE))</f>
        <v/>
      </c>
      <c r="O332" t="str">
        <f>VLOOKUP(F332,UFMT_VALUE!A:E,5,FALSE)</f>
        <v>Tag, SVT_ADDR_NAME</v>
      </c>
      <c r="P332" t="str">
        <f>IF(ISBLANK(G332),"",VLOOKUP(G332,UFMT_CONVERSION!A:C,3,FALSE))</f>
        <v/>
      </c>
      <c r="Q332" t="str">
        <f t="shared" si="24"/>
        <v>Field '099 Var LLA', Value 'Tag, SVT_ADDR_NAME'</v>
      </c>
      <c r="S332" t="str">
        <f t="shared" si="25"/>
        <v>Insert into UFMT_BUILD_RULE (FORMAT_ID, FIELD_NO, PRIORITY, FIELD_ID, COND_ID, VALUE_ID, CONV_KEY, F_CHECK, F_WRITE) Values ('11', '43', '1', '17', '', '30', '', '0', '0');</v>
      </c>
      <c r="T332" t="str">
        <f t="shared" si="26"/>
        <v>Update UFMT_BUILD_RULE SET FIELD_ID='17',COND_ID='',VALUE_ID='30',CONV_KEY='',F_CHECK='0',F_WRITE='0' Where FORMAT_ID = '11' AND FIELD_NO = '43' AND PRIORITY = '1';</v>
      </c>
      <c r="U332" t="str">
        <f t="shared" si="27"/>
        <v>Delete from UFMT_BUILD_RULE Where FORMAT_ID = '11' AND FIELD_NO = '43' AND PRIORITY = '1';</v>
      </c>
    </row>
    <row r="333" spans="1:21" x14ac:dyDescent="0.35">
      <c r="A333" t="s">
        <v>40</v>
      </c>
      <c r="B333" t="s">
        <v>45</v>
      </c>
      <c r="C333" t="s">
        <v>12</v>
      </c>
      <c r="D333" t="s">
        <v>59</v>
      </c>
      <c r="E333"/>
      <c r="F333" t="s">
        <v>176</v>
      </c>
      <c r="G333" t="s">
        <v>59</v>
      </c>
      <c r="H333" t="s">
        <v>13</v>
      </c>
      <c r="I333" t="s">
        <v>13</v>
      </c>
      <c r="L333" t="s">
        <v>7</v>
      </c>
      <c r="M333" t="str">
        <f>VLOOKUP(D333,UFMT_FIELD_FORMAT!A:H,8,FALSE)</f>
        <v>204 Var LLLA</v>
      </c>
      <c r="N333" t="str">
        <f>IF(ISBLANK(E333),"",VLOOKUP(E333,UFMT_CONDITION!A:J,10,FALSE))</f>
        <v/>
      </c>
      <c r="O333" t="str">
        <f>VLOOKUP(F333,UFMT_VALUE!A:E,5,FALSE)</f>
        <v>Tag, SVT_ISS_FEE, double</v>
      </c>
      <c r="P333" t="str">
        <f>IF(ISBLANK(G333),"",VLOOKUP(G333,UFMT_CONVERSION!A:C,3,FALSE))</f>
        <v>Custom Function get_fee_DE46</v>
      </c>
      <c r="Q333" t="str">
        <f t="shared" si="24"/>
        <v>Field '204 Var LLLA', Value 'Tag, SVT_ISS_FEE, double', Conv 'Custom Function get_fee_DE46'</v>
      </c>
      <c r="S333" t="str">
        <f t="shared" si="25"/>
        <v>Insert into UFMT_BUILD_RULE (FORMAT_ID, FIELD_NO, PRIORITY, FIELD_ID, COND_ID, VALUE_ID, CONV_KEY, F_CHECK, F_WRITE) Values ('11', '46', '1', '18', '', '66', '18', '0', '0');</v>
      </c>
      <c r="T333" t="str">
        <f t="shared" si="26"/>
        <v>Update UFMT_BUILD_RULE SET FIELD_ID='18',COND_ID='',VALUE_ID='66',CONV_KEY='18',F_CHECK='0',F_WRITE='0' Where FORMAT_ID = '11' AND FIELD_NO = '46' AND PRIORITY = '1';</v>
      </c>
      <c r="U333" t="str">
        <f t="shared" si="27"/>
        <v>Delete from UFMT_BUILD_RULE Where FORMAT_ID = '11' AND FIELD_NO = '46' AND PRIORITY = '1';</v>
      </c>
    </row>
    <row r="334" spans="1:21" x14ac:dyDescent="0.35">
      <c r="A334" t="s">
        <v>40</v>
      </c>
      <c r="B334" t="s">
        <v>138</v>
      </c>
      <c r="C334" t="s">
        <v>12</v>
      </c>
      <c r="D334" t="s">
        <v>47</v>
      </c>
      <c r="E334"/>
      <c r="F334" t="s">
        <v>104</v>
      </c>
      <c r="G334"/>
      <c r="H334" t="s">
        <v>13</v>
      </c>
      <c r="I334" t="s">
        <v>13</v>
      </c>
      <c r="L334" t="s">
        <v>7</v>
      </c>
      <c r="M334" t="str">
        <f>VLOOKUP(D334,UFMT_FIELD_FORMAT!A:H,8,FALSE)</f>
        <v>003 Fix Padded L</v>
      </c>
      <c r="N334" t="str">
        <f>IF(ISBLANK(E334),"",VLOOKUP(E334,UFMT_CONDITION!A:J,10,FALSE))</f>
        <v/>
      </c>
      <c r="O334" t="str">
        <f>VLOOKUP(F334,UFMT_VALUE!A:E,5,FALSE)</f>
        <v>Tag, SVT_TXN_CURRENCY</v>
      </c>
      <c r="P334" t="str">
        <f>IF(ISBLANK(G334),"",VLOOKUP(G334,UFMT_CONVERSION!A:C,3,FALSE))</f>
        <v/>
      </c>
      <c r="Q334" t="str">
        <f t="shared" si="24"/>
        <v>Field '003 Fix Padded L', Value 'Tag, SVT_TXN_CURRENCY'</v>
      </c>
      <c r="S334" t="str">
        <f t="shared" si="25"/>
        <v>Insert into UFMT_BUILD_RULE (FORMAT_ID, FIELD_NO, PRIORITY, FIELD_ID, COND_ID, VALUE_ID, CONV_KEY, F_CHECK, F_WRITE) Values ('11', '49', '1', '14', '', '34', '', '0', '0');</v>
      </c>
      <c r="T334" t="str">
        <f t="shared" si="26"/>
        <v>Update UFMT_BUILD_RULE SET FIELD_ID='14',COND_ID='',VALUE_ID='34',CONV_KEY='',F_CHECK='0',F_WRITE='0' Where FORMAT_ID = '11' AND FIELD_NO = '49' AND PRIORITY = '1';</v>
      </c>
      <c r="U334" t="str">
        <f t="shared" si="27"/>
        <v>Delete from UFMT_BUILD_RULE Where FORMAT_ID = '11' AND FIELD_NO = '49' AND PRIORITY = '1';</v>
      </c>
    </row>
    <row r="335" spans="1:21" x14ac:dyDescent="0.35">
      <c r="A335" t="s">
        <v>40</v>
      </c>
      <c r="B335" t="s">
        <v>142</v>
      </c>
      <c r="C335" t="s">
        <v>12</v>
      </c>
      <c r="D335" t="s">
        <v>47</v>
      </c>
      <c r="E335"/>
      <c r="F335" t="s">
        <v>171</v>
      </c>
      <c r="G335"/>
      <c r="H335" t="s">
        <v>13</v>
      </c>
      <c r="I335" t="s">
        <v>13</v>
      </c>
      <c r="L335" t="s">
        <v>7</v>
      </c>
      <c r="M335" t="str">
        <f>VLOOKUP(D335,UFMT_FIELD_FORMAT!A:H,8,FALSE)</f>
        <v>003 Fix Padded L</v>
      </c>
      <c r="N335" t="str">
        <f>IF(ISBLANK(E335),"",VLOOKUP(E335,UFMT_CONDITION!A:J,10,FALSE))</f>
        <v/>
      </c>
      <c r="O335" t="str">
        <f>VLOOKUP(F335,UFMT_VALUE!A:E,5,FALSE)</f>
        <v>Tag, SVT_CCH_BILL_CURR , integer</v>
      </c>
      <c r="P335" t="str">
        <f>IF(ISBLANK(G335),"",VLOOKUP(G335,UFMT_CONVERSION!A:C,3,FALSE))</f>
        <v/>
      </c>
      <c r="Q335" t="str">
        <f t="shared" si="24"/>
        <v>Field '003 Fix Padded L', Value 'Tag, SVT_CCH_BILL_CURR , integer'</v>
      </c>
      <c r="S335" t="str">
        <f t="shared" si="25"/>
        <v>Insert into UFMT_BUILD_RULE (FORMAT_ID, FIELD_NO, PRIORITY, FIELD_ID, COND_ID, VALUE_ID, CONV_KEY, F_CHECK, F_WRITE) Values ('11', '51', '1', '14', '', '64', '', '0', '0');</v>
      </c>
      <c r="T335" t="str">
        <f t="shared" si="26"/>
        <v>Update UFMT_BUILD_RULE SET FIELD_ID='14',COND_ID='',VALUE_ID='64',CONV_KEY='',F_CHECK='0',F_WRITE='0' Where FORMAT_ID = '11' AND FIELD_NO = '51' AND PRIORITY = '1';</v>
      </c>
      <c r="U335" t="str">
        <f t="shared" si="27"/>
        <v>Delete from UFMT_BUILD_RULE Where FORMAT_ID = '11' AND FIELD_NO = '51' AND PRIORITY = '1';</v>
      </c>
    </row>
    <row r="336" spans="1:21" x14ac:dyDescent="0.35">
      <c r="A336" t="s">
        <v>40</v>
      </c>
      <c r="B336" t="s">
        <v>149</v>
      </c>
      <c r="C336" t="s">
        <v>12</v>
      </c>
      <c r="D336" t="s">
        <v>62</v>
      </c>
      <c r="E336"/>
      <c r="F336" t="s">
        <v>634</v>
      </c>
      <c r="G336"/>
      <c r="H336" t="s">
        <v>13</v>
      </c>
      <c r="I336" t="s">
        <v>13</v>
      </c>
      <c r="L336" t="s">
        <v>7</v>
      </c>
      <c r="M336" t="str">
        <f>VLOOKUP(D336,UFMT_FIELD_FORMAT!A:H,8,FALSE)</f>
        <v>035 Var LLA</v>
      </c>
      <c r="N336" t="str">
        <f>IF(ISBLANK(E336),"",VLOOKUP(E336,UFMT_CONDITION!A:J,10,FALSE))</f>
        <v/>
      </c>
      <c r="O336" t="str">
        <f>VLOOKUP(F336,UFMT_VALUE!A:E,5,FALSE)</f>
        <v>Local, T24 Orig Trans Data</v>
      </c>
      <c r="P336" t="str">
        <f>IF(ISBLANK(G336),"",VLOOKUP(G336,UFMT_CONVERSION!A:C,3,FALSE))</f>
        <v/>
      </c>
      <c r="Q336" t="str">
        <f t="shared" si="24"/>
        <v>Field '035 Var LLA', Value 'Local, T24 Orig Trans Data'</v>
      </c>
      <c r="S336" t="str">
        <f t="shared" si="25"/>
        <v>Insert into UFMT_BUILD_RULE (FORMAT_ID, FIELD_NO, PRIORITY, FIELD_ID, COND_ID, VALUE_ID, CONV_KEY, F_CHECK, F_WRITE) Values ('11', '56', '1', '19', '', '292', '', '0', '0');</v>
      </c>
      <c r="T336" t="str">
        <f t="shared" si="26"/>
        <v>Update UFMT_BUILD_RULE SET FIELD_ID='19',COND_ID='',VALUE_ID='292',CONV_KEY='',F_CHECK='0',F_WRITE='0' Where FORMAT_ID = '11' AND FIELD_NO = '56' AND PRIORITY = '1';</v>
      </c>
      <c r="U336" t="str">
        <f t="shared" si="27"/>
        <v>Delete from UFMT_BUILD_RULE Where FORMAT_ID = '11' AND FIELD_NO = '56' AND PRIORITY = '1';</v>
      </c>
    </row>
    <row r="337" spans="1:21" x14ac:dyDescent="0.35">
      <c r="A337" t="s">
        <v>40</v>
      </c>
      <c r="B337" t="s">
        <v>270</v>
      </c>
      <c r="C337" t="s">
        <v>12</v>
      </c>
      <c r="D337" t="s">
        <v>71</v>
      </c>
      <c r="E337"/>
      <c r="F337" t="s">
        <v>96</v>
      </c>
      <c r="G337"/>
      <c r="H337" t="s">
        <v>13</v>
      </c>
      <c r="I337" t="s">
        <v>13</v>
      </c>
      <c r="L337" t="s">
        <v>7</v>
      </c>
      <c r="M337" t="str">
        <f>VLOOKUP(D337,UFMT_FIELD_FORMAT!A:H,8,FALSE)</f>
        <v>028 Var LLA</v>
      </c>
      <c r="N337" t="str">
        <f>IF(ISBLANK(E337),"",VLOOKUP(E337,UFMT_CONDITION!A:J,10,FALSE))</f>
        <v/>
      </c>
      <c r="O337" t="str">
        <f>VLOOKUP(F337,UFMT_VALUE!A:E,5,FALSE)</f>
        <v>Tag, SVT_ACCT1_NO</v>
      </c>
      <c r="P337" t="str">
        <f>IF(ISBLANK(G337),"",VLOOKUP(G337,UFMT_CONVERSION!A:C,3,FALSE))</f>
        <v/>
      </c>
      <c r="Q337" t="str">
        <f t="shared" si="24"/>
        <v>Field '028 Var LLA', Value 'Tag, SVT_ACCT1_NO'</v>
      </c>
      <c r="S337" t="str">
        <f t="shared" si="25"/>
        <v>Insert into UFMT_BUILD_RULE (FORMAT_ID, FIELD_NO, PRIORITY, FIELD_ID, COND_ID, VALUE_ID, CONV_KEY, F_CHECK, F_WRITE) Values ('11', '102', '1', '22', '', '36', '', '0', '0');</v>
      </c>
      <c r="T337" t="str">
        <f t="shared" si="26"/>
        <v>Update UFMT_BUILD_RULE SET FIELD_ID='22',COND_ID='',VALUE_ID='36',CONV_KEY='',F_CHECK='0',F_WRITE='0' Where FORMAT_ID = '11' AND FIELD_NO = '102' AND PRIORITY = '1';</v>
      </c>
      <c r="U337" t="str">
        <f t="shared" si="27"/>
        <v>Delete from UFMT_BUILD_RULE Where FORMAT_ID = '11' AND FIELD_NO = '102' AND PRIORITY = '1';</v>
      </c>
    </row>
    <row r="338" spans="1:21" x14ac:dyDescent="0.35">
      <c r="A338" t="s">
        <v>40</v>
      </c>
      <c r="B338" t="s">
        <v>778</v>
      </c>
      <c r="C338" t="s">
        <v>12</v>
      </c>
      <c r="D338" t="s">
        <v>71</v>
      </c>
      <c r="E338" t="s">
        <v>102</v>
      </c>
      <c r="F338" t="s">
        <v>371</v>
      </c>
      <c r="G338" t="s">
        <v>24</v>
      </c>
      <c r="H338" t="s">
        <v>13</v>
      </c>
      <c r="I338" t="s">
        <v>13</v>
      </c>
      <c r="L338" t="s">
        <v>7</v>
      </c>
      <c r="M338" t="str">
        <f>VLOOKUP(D338,UFMT_FIELD_FORMAT!A:H,8,FALSE)</f>
        <v>028 Var LLA</v>
      </c>
      <c r="N338" t="str">
        <f>IF(ISBLANK(E338),"",VLOOKUP(E338,UFMT_CONDITION!A:J,10,FALSE))</f>
        <v>USONTHEM trx</v>
      </c>
      <c r="O338" t="str">
        <f>VLOOKUP(F338,UFMT_VALUE!A:E,5,FALSE)</f>
        <v>Composite, acq_inst,TT,CC</v>
      </c>
      <c r="P338" t="str">
        <f>IF(ISBLANK(G338),"",VLOOKUP(G338,UFMT_CONVERSION!A:C,3,FALSE))</f>
        <v>acq_inst,TT,CC -&gt; USONTHEM GL account</v>
      </c>
      <c r="Q338" t="str">
        <f t="shared" si="24"/>
        <v>Field '028 Var LLA',Cond 'USONTHEM trx', Value 'Composite, acq_inst,TT,CC', Conv 'acq_inst,TT,CC -&gt; USONTHEM GL account'</v>
      </c>
      <c r="S338" t="str">
        <f t="shared" si="25"/>
        <v>Insert into UFMT_BUILD_RULE (FORMAT_ID, FIELD_NO, PRIORITY, FIELD_ID, COND_ID, VALUE_ID, CONV_KEY, F_CHECK, F_WRITE) Values ('11', '103', '1', '22', '39', '193', '53', '0', '0');</v>
      </c>
      <c r="T338" t="str">
        <f t="shared" si="26"/>
        <v>Update UFMT_BUILD_RULE SET FIELD_ID='22',COND_ID='39',VALUE_ID='193',CONV_KEY='53',F_CHECK='0',F_WRITE='0' Where FORMAT_ID = '11' AND FIELD_NO = '103' AND PRIORITY = '1';</v>
      </c>
      <c r="U338" t="str">
        <f t="shared" si="27"/>
        <v>Delete from UFMT_BUILD_RULE Where FORMAT_ID = '11' AND FIELD_NO = '103' AND PRIORITY = '1';</v>
      </c>
    </row>
    <row r="339" spans="1:21" x14ac:dyDescent="0.35">
      <c r="A339" t="s">
        <v>40</v>
      </c>
      <c r="B339" t="s">
        <v>778</v>
      </c>
      <c r="C339" t="s">
        <v>15</v>
      </c>
      <c r="D339" t="s">
        <v>71</v>
      </c>
      <c r="E339" t="s">
        <v>37</v>
      </c>
      <c r="F339" t="s">
        <v>99</v>
      </c>
      <c r="G339"/>
      <c r="H339" t="s">
        <v>13</v>
      </c>
      <c r="I339" t="s">
        <v>13</v>
      </c>
      <c r="L339" t="s">
        <v>7</v>
      </c>
      <c r="M339" t="str">
        <f>VLOOKUP(D339,UFMT_FIELD_FORMAT!A:H,8,FALSE)</f>
        <v>028 Var LLA</v>
      </c>
      <c r="N339" t="str">
        <f>IF(ISBLANK(E339),"",VLOOKUP(E339,UFMT_CONDITION!A:J,10,FALSE))</f>
        <v>Account 2 is not empty</v>
      </c>
      <c r="O339" t="str">
        <f>VLOOKUP(F339,UFMT_VALUE!A:E,5,FALSE)</f>
        <v>Tag, SVT_ACCT2_NO</v>
      </c>
      <c r="P339" t="str">
        <f>IF(ISBLANK(G339),"",VLOOKUP(G339,UFMT_CONVERSION!A:C,3,FALSE))</f>
        <v/>
      </c>
      <c r="Q339" t="str">
        <f t="shared" si="24"/>
        <v>Field '028 Var LLA',Cond 'Account 2 is not empty', Value 'Tag, SVT_ACCT2_NO'</v>
      </c>
      <c r="S339" t="str">
        <f t="shared" si="25"/>
        <v>Insert into UFMT_BUILD_RULE (FORMAT_ID, FIELD_NO, PRIORITY, FIELD_ID, COND_ID, VALUE_ID, CONV_KEY, F_CHECK, F_WRITE) Values ('11', '103', '2', '22', '10', '37', '', '0', '0');</v>
      </c>
      <c r="T339" t="str">
        <f t="shared" si="26"/>
        <v>Update UFMT_BUILD_RULE SET FIELD_ID='22',COND_ID='10',VALUE_ID='37',CONV_KEY='',F_CHECK='0',F_WRITE='0' Where FORMAT_ID = '11' AND FIELD_NO = '103' AND PRIORITY = '2';</v>
      </c>
      <c r="U339" t="str">
        <f t="shared" si="27"/>
        <v>Delete from UFMT_BUILD_RULE Where FORMAT_ID = '11' AND FIELD_NO = '103' AND PRIORITY = '2';</v>
      </c>
    </row>
    <row r="340" spans="1:21" x14ac:dyDescent="0.35">
      <c r="A340" t="s">
        <v>40</v>
      </c>
      <c r="B340" t="s">
        <v>143</v>
      </c>
      <c r="C340" t="s">
        <v>12</v>
      </c>
      <c r="D340" t="s">
        <v>65</v>
      </c>
      <c r="E340"/>
      <c r="F340" t="s">
        <v>113</v>
      </c>
      <c r="G340"/>
      <c r="H340" t="s">
        <v>13</v>
      </c>
      <c r="I340" t="s">
        <v>13</v>
      </c>
      <c r="L340" t="s">
        <v>7</v>
      </c>
      <c r="M340" t="str">
        <f>VLOOKUP(D340,UFMT_FIELD_FORMAT!A:H,8,FALSE)</f>
        <v>999 Var LLLA</v>
      </c>
      <c r="N340" t="str">
        <f>IF(ISBLANK(E340),"",VLOOKUP(E340,UFMT_CONDITION!A:J,10,FALSE))</f>
        <v/>
      </c>
      <c r="O340" t="str">
        <f>VLOOKUP(F340,UFMT_VALUE!A:E,5,FALSE)</f>
        <v>Const, Channel ID Switch</v>
      </c>
      <c r="P340" t="str">
        <f>IF(ISBLANK(G340),"",VLOOKUP(G340,UFMT_CONVERSION!A:C,3,FALSE))</f>
        <v/>
      </c>
      <c r="Q340" t="str">
        <f t="shared" si="24"/>
        <v>Field '999 Var LLLA', Value 'Const, Channel ID Switch'</v>
      </c>
      <c r="S340" t="str">
        <f t="shared" si="25"/>
        <v>Insert into UFMT_BUILD_RULE (FORMAT_ID, FIELD_NO, PRIORITY, FIELD_ID, COND_ID, VALUE_ID, CONV_KEY, F_CHECK, F_WRITE) Values ('11', '123', '1', '20', '', '38', '', '0', '0');</v>
      </c>
      <c r="T340" t="str">
        <f t="shared" si="26"/>
        <v>Update UFMT_BUILD_RULE SET FIELD_ID='20',COND_ID='',VALUE_ID='38',CONV_KEY='',F_CHECK='0',F_WRITE='0' Where FORMAT_ID = '11' AND FIELD_NO = '123' AND PRIORITY = '1';</v>
      </c>
      <c r="U340" t="str">
        <f t="shared" si="27"/>
        <v>Delete from UFMT_BUILD_RULE Where FORMAT_ID = '11' AND FIELD_NO = '123' AND PRIORITY = '1';</v>
      </c>
    </row>
    <row r="341" spans="1:21" x14ac:dyDescent="0.35">
      <c r="A341" t="s">
        <v>40</v>
      </c>
      <c r="B341" t="s">
        <v>813</v>
      </c>
      <c r="C341" t="s">
        <v>12</v>
      </c>
      <c r="D341" t="s">
        <v>65</v>
      </c>
      <c r="E341"/>
      <c r="F341" t="s">
        <v>44</v>
      </c>
      <c r="G341" t="s">
        <v>23</v>
      </c>
      <c r="H341" t="s">
        <v>13</v>
      </c>
      <c r="I341" t="s">
        <v>13</v>
      </c>
      <c r="L341" t="s">
        <v>7</v>
      </c>
      <c r="M341" t="str">
        <f>VLOOKUP(D341,UFMT_FIELD_FORMAT!A:H,8,FALSE)</f>
        <v>999 Var LLLA</v>
      </c>
      <c r="N341" t="str">
        <f>IF(ISBLANK(E341),"",VLOOKUP(E341,UFMT_CONDITION!A:J,10,FALSE))</f>
        <v/>
      </c>
      <c r="O341" t="str">
        <f>VLOOKUP(F341,UFMT_VALUE!A:E,5,FALSE)</f>
        <v>Tag, SVT_ACQ_SW_DATE</v>
      </c>
      <c r="P341" t="str">
        <f>IF(ISBLANK(G341),"",VLOOKUP(G341,UFMT_CONVERSION!A:C,3,FALSE))</f>
        <v>YYYYMMDD to YYYY</v>
      </c>
      <c r="Q341" t="str">
        <f t="shared" si="24"/>
        <v>Field '999 Var LLLA', Value 'Tag, SVT_ACQ_SW_DATE', Conv 'YYYYMMDD to YYYY'</v>
      </c>
      <c r="S341" t="str">
        <f t="shared" si="25"/>
        <v>Insert into UFMT_BUILD_RULE (FORMAT_ID, FIELD_NO, PRIORITY, FIELD_ID, COND_ID, VALUE_ID, CONV_KEY, F_CHECK, F_WRITE) Values ('11', '126', '1', '20', '', '13', '5', '0', '0');</v>
      </c>
      <c r="T341" t="str">
        <f t="shared" si="26"/>
        <v>Update UFMT_BUILD_RULE SET FIELD_ID='20',COND_ID='',VALUE_ID='13',CONV_KEY='5',F_CHECK='0',F_WRITE='0' Where FORMAT_ID = '11' AND FIELD_NO = '126' AND PRIORITY = '1';</v>
      </c>
      <c r="U341" t="str">
        <f t="shared" si="27"/>
        <v>Delete from UFMT_BUILD_RULE Where FORMAT_ID = '11' AND FIELD_NO = '126' AND PRIORITY = '1';</v>
      </c>
    </row>
    <row r="342" spans="1:21" x14ac:dyDescent="0.35">
      <c r="A342" t="s">
        <v>42</v>
      </c>
      <c r="B342" t="s">
        <v>15</v>
      </c>
      <c r="C342" t="s">
        <v>12</v>
      </c>
      <c r="D342" t="s">
        <v>12</v>
      </c>
      <c r="E342"/>
      <c r="F342" t="s">
        <v>15</v>
      </c>
      <c r="G342"/>
      <c r="H342" t="s">
        <v>13</v>
      </c>
      <c r="I342" t="s">
        <v>13</v>
      </c>
      <c r="L342" t="s">
        <v>7</v>
      </c>
      <c r="M342" t="str">
        <f>VLOOKUP(D342,UFMT_FIELD_FORMAT!A:H,8,FALSE)</f>
        <v>019 Var LLA</v>
      </c>
      <c r="N342" t="str">
        <f>IF(ISBLANK(E342),"",VLOOKUP(E342,UFMT_CONDITION!A:J,10,FALSE))</f>
        <v/>
      </c>
      <c r="O342" t="str">
        <f>VLOOKUP(F342,UFMT_VALUE!A:E,5,FALSE)</f>
        <v>Tag, SVT_CARD_NUM</v>
      </c>
      <c r="P342" t="str">
        <f>IF(ISBLANK(G342),"",VLOOKUP(G342,UFMT_CONVERSION!A:C,3,FALSE))</f>
        <v/>
      </c>
      <c r="Q342" t="str">
        <f t="shared" si="24"/>
        <v>Field '019 Var LLA', Value 'Tag, SVT_CARD_NUM'</v>
      </c>
      <c r="S342" t="str">
        <f t="shared" si="25"/>
        <v>Insert into UFMT_BUILD_RULE (FORMAT_ID, FIELD_NO, PRIORITY, FIELD_ID, COND_ID, VALUE_ID, CONV_KEY, F_CHECK, F_WRITE) Values ('12', '2', '1', '1', '', '2', '', '0', '0');</v>
      </c>
      <c r="T342" t="str">
        <f t="shared" si="26"/>
        <v>Update UFMT_BUILD_RULE SET FIELD_ID='1',COND_ID='',VALUE_ID='2',CONV_KEY='',F_CHECK='0',F_WRITE='0' Where FORMAT_ID = '12' AND FIELD_NO = '2' AND PRIORITY = '1';</v>
      </c>
      <c r="U342" t="str">
        <f t="shared" si="27"/>
        <v>Delete from UFMT_BUILD_RULE Where FORMAT_ID = '12' AND FIELD_NO = '2' AND PRIORITY = '1';</v>
      </c>
    </row>
    <row r="343" spans="1:21" x14ac:dyDescent="0.35">
      <c r="A343" t="s">
        <v>42</v>
      </c>
      <c r="B343" t="s">
        <v>17</v>
      </c>
      <c r="C343" t="s">
        <v>12</v>
      </c>
      <c r="D343" t="s">
        <v>15</v>
      </c>
      <c r="E343"/>
      <c r="F343" t="s">
        <v>26</v>
      </c>
      <c r="G343"/>
      <c r="H343" t="s">
        <v>13</v>
      </c>
      <c r="I343" t="s">
        <v>13</v>
      </c>
      <c r="L343" t="s">
        <v>7</v>
      </c>
      <c r="M343" t="str">
        <f>VLOOKUP(D343,UFMT_FIELD_FORMAT!A:H,8,FALSE)</f>
        <v>006 Fix Padded L0</v>
      </c>
      <c r="N343" t="str">
        <f>IF(ISBLANK(E343),"",VLOOKUP(E343,UFMT_CONDITION!A:J,10,FALSE))</f>
        <v/>
      </c>
      <c r="O343" t="str">
        <f>VLOOKUP(F343,UFMT_VALUE!A:E,5,FALSE)</f>
        <v>Composite, Processing code</v>
      </c>
      <c r="P343" t="str">
        <f>IF(ISBLANK(G343),"",VLOOKUP(G343,UFMT_CONVERSION!A:C,3,FALSE))</f>
        <v/>
      </c>
      <c r="Q343" t="str">
        <f t="shared" si="24"/>
        <v>Field '006 Fix Padded L0', Value 'Composite, Processing code'</v>
      </c>
      <c r="S343" t="str">
        <f t="shared" si="25"/>
        <v>Insert into UFMT_BUILD_RULE (FORMAT_ID, FIELD_NO, PRIORITY, FIELD_ID, COND_ID, VALUE_ID, CONV_KEY, F_CHECK, F_WRITE) Values ('12', '3', '1', '2', '', '6', '', '0', '0');</v>
      </c>
      <c r="T343" t="str">
        <f t="shared" si="26"/>
        <v>Update UFMT_BUILD_RULE SET FIELD_ID='2',COND_ID='',VALUE_ID='6',CONV_KEY='',F_CHECK='0',F_WRITE='0' Where FORMAT_ID = '12' AND FIELD_NO = '3' AND PRIORITY = '1';</v>
      </c>
      <c r="U343" t="str">
        <f t="shared" si="27"/>
        <v>Delete from UFMT_BUILD_RULE Where FORMAT_ID = '12' AND FIELD_NO = '3' AND PRIORITY = '1';</v>
      </c>
    </row>
    <row r="344" spans="1:21" x14ac:dyDescent="0.35">
      <c r="A344" t="s">
        <v>42</v>
      </c>
      <c r="B344" t="s">
        <v>17</v>
      </c>
      <c r="C344" t="s">
        <v>15</v>
      </c>
      <c r="D344" t="s">
        <v>15</v>
      </c>
      <c r="E344"/>
      <c r="F344" t="s">
        <v>169</v>
      </c>
      <c r="G344" t="s">
        <v>53</v>
      </c>
      <c r="H344" t="s">
        <v>13</v>
      </c>
      <c r="I344" t="s">
        <v>12</v>
      </c>
      <c r="L344" t="s">
        <v>7</v>
      </c>
      <c r="M344" t="str">
        <f>VLOOKUP(D344,UFMT_FIELD_FORMAT!A:H,8,FALSE)</f>
        <v>006 Fix Padded L0</v>
      </c>
      <c r="N344" t="str">
        <f>IF(ISBLANK(E344),"",VLOOKUP(E344,UFMT_CONDITION!A:J,10,FALSE))</f>
        <v/>
      </c>
      <c r="O344" t="str">
        <f>VLOOKUP(F344,UFMT_VALUE!A:E,5,FALSE)</f>
        <v>Tag, SVT_IS_REVERSL, int</v>
      </c>
      <c r="P344" t="str">
        <f>IF(ISBLANK(G344),"",VLOOKUP(G344,UFMT_CONVERSION!A:C,3,FALSE))</f>
        <v>Define 1 if reversal</v>
      </c>
      <c r="Q344" t="str">
        <f t="shared" si="24"/>
        <v>Field '006 Fix Padded L0', Value 'Tag, SVT_IS_REVERSL, int', Conv 'Define 1 if reversal'</v>
      </c>
      <c r="S344" t="str">
        <f t="shared" si="25"/>
        <v>Insert into UFMT_BUILD_RULE (FORMAT_ID, FIELD_NO, PRIORITY, FIELD_ID, COND_ID, VALUE_ID, CONV_KEY, F_CHECK, F_WRITE) Values ('12', '3', '2', '2', '', '63', '16', '0', '1');</v>
      </c>
      <c r="T344" t="str">
        <f t="shared" si="26"/>
        <v>Update UFMT_BUILD_RULE SET FIELD_ID='2',COND_ID='',VALUE_ID='63',CONV_KEY='16',F_CHECK='0',F_WRITE='1' Where FORMAT_ID = '12' AND FIELD_NO = '3' AND PRIORITY = '2';</v>
      </c>
      <c r="U344" t="str">
        <f t="shared" si="27"/>
        <v>Delete from UFMT_BUILD_RULE Where FORMAT_ID = '12' AND FIELD_NO = '3' AND PRIORITY = '2';</v>
      </c>
    </row>
    <row r="345" spans="1:21" x14ac:dyDescent="0.35">
      <c r="A345" t="s">
        <v>42</v>
      </c>
      <c r="B345" t="s">
        <v>20</v>
      </c>
      <c r="C345" t="s">
        <v>12</v>
      </c>
      <c r="D345" t="s">
        <v>17</v>
      </c>
      <c r="E345"/>
      <c r="F345" t="s">
        <v>29</v>
      </c>
      <c r="G345"/>
      <c r="H345" t="s">
        <v>13</v>
      </c>
      <c r="I345" t="s">
        <v>13</v>
      </c>
      <c r="L345" t="s">
        <v>7</v>
      </c>
      <c r="M345" t="str">
        <f>VLOOKUP(D345,UFMT_FIELD_FORMAT!A:H,8,FALSE)</f>
        <v>012 Fix Padded L0</v>
      </c>
      <c r="N345" t="str">
        <f>IF(ISBLANK(E345),"",VLOOKUP(E345,UFMT_CONDITION!A:J,10,FALSE))</f>
        <v/>
      </c>
      <c r="O345" t="str">
        <f>VLOOKUP(F345,UFMT_VALUE!A:E,5,FALSE)</f>
        <v>Tag, SVT_TXN_AMOUNT</v>
      </c>
      <c r="P345" t="str">
        <f>IF(ISBLANK(G345),"",VLOOKUP(G345,UFMT_CONVERSION!A:C,3,FALSE))</f>
        <v/>
      </c>
      <c r="Q345" t="str">
        <f t="shared" si="24"/>
        <v>Field '012 Fix Padded L0', Value 'Tag, SVT_TXN_AMOUNT'</v>
      </c>
      <c r="S345" t="str">
        <f t="shared" si="25"/>
        <v>Insert into UFMT_BUILD_RULE (FORMAT_ID, FIELD_NO, PRIORITY, FIELD_ID, COND_ID, VALUE_ID, CONV_KEY, F_CHECK, F_WRITE) Values ('12', '4', '1', '3', '', '7', '', '0', '0');</v>
      </c>
      <c r="T345" t="str">
        <f t="shared" si="26"/>
        <v>Update UFMT_BUILD_RULE SET FIELD_ID='3',COND_ID='',VALUE_ID='7',CONV_KEY='',F_CHECK='0',F_WRITE='0' Where FORMAT_ID = '12' AND FIELD_NO = '4' AND PRIORITY = '1';</v>
      </c>
      <c r="U345" t="str">
        <f t="shared" si="27"/>
        <v>Delete from UFMT_BUILD_RULE Where FORMAT_ID = '12' AND FIELD_NO = '4' AND PRIORITY = '1';</v>
      </c>
    </row>
    <row r="346" spans="1:21" x14ac:dyDescent="0.35">
      <c r="A346" t="s">
        <v>42</v>
      </c>
      <c r="B346" t="s">
        <v>23</v>
      </c>
      <c r="C346" t="s">
        <v>12</v>
      </c>
      <c r="D346" t="s">
        <v>17</v>
      </c>
      <c r="E346"/>
      <c r="F346" t="s">
        <v>35</v>
      </c>
      <c r="G346"/>
      <c r="H346" t="s">
        <v>13</v>
      </c>
      <c r="I346" t="s">
        <v>13</v>
      </c>
      <c r="L346" t="s">
        <v>7</v>
      </c>
      <c r="M346" t="str">
        <f>VLOOKUP(D346,UFMT_FIELD_FORMAT!A:H,8,FALSE)</f>
        <v>012 Fix Padded L0</v>
      </c>
      <c r="N346" t="str">
        <f>IF(ISBLANK(E346),"",VLOOKUP(E346,UFMT_CONDITION!A:J,10,FALSE))</f>
        <v/>
      </c>
      <c r="O346" t="str">
        <f>VLOOKUP(F346,UFMT_VALUE!A:E,5,FALSE)</f>
        <v>Tag, SVT_TXN_AMT_A1CUR, integer</v>
      </c>
      <c r="P346" t="str">
        <f>IF(ISBLANK(G346),"",VLOOKUP(G346,UFMT_CONVERSION!A:C,3,FALSE))</f>
        <v/>
      </c>
      <c r="Q346" t="str">
        <f t="shared" si="24"/>
        <v>Field '012 Fix Padded L0', Value 'Tag, SVT_TXN_AMT_A1CUR, integer'</v>
      </c>
      <c r="S346" t="str">
        <f t="shared" si="25"/>
        <v>Insert into UFMT_BUILD_RULE (FORMAT_ID, FIELD_NO, PRIORITY, FIELD_ID, COND_ID, VALUE_ID, CONV_KEY, F_CHECK, F_WRITE) Values ('12', '5', '1', '3', '', '9', '', '0', '0');</v>
      </c>
      <c r="T346" t="str">
        <f t="shared" si="26"/>
        <v>Update UFMT_BUILD_RULE SET FIELD_ID='3',COND_ID='',VALUE_ID='9',CONV_KEY='',F_CHECK='0',F_WRITE='0' Where FORMAT_ID = '12' AND FIELD_NO = '5' AND PRIORITY = '1';</v>
      </c>
      <c r="U346" t="str">
        <f t="shared" si="27"/>
        <v>Delete from UFMT_BUILD_RULE Where FORMAT_ID = '12' AND FIELD_NO = '5' AND PRIORITY = '1';</v>
      </c>
    </row>
    <row r="347" spans="1:21" x14ac:dyDescent="0.35">
      <c r="A347" t="s">
        <v>42</v>
      </c>
      <c r="B347" t="s">
        <v>26</v>
      </c>
      <c r="C347" t="s">
        <v>12</v>
      </c>
      <c r="D347" t="s">
        <v>17</v>
      </c>
      <c r="E347"/>
      <c r="F347" t="s">
        <v>153</v>
      </c>
      <c r="G347"/>
      <c r="H347" t="s">
        <v>13</v>
      </c>
      <c r="I347" t="s">
        <v>13</v>
      </c>
      <c r="L347" t="s">
        <v>7</v>
      </c>
      <c r="M347" t="str">
        <f>VLOOKUP(D347,UFMT_FIELD_FORMAT!A:H,8,FALSE)</f>
        <v>012 Fix Padded L0</v>
      </c>
      <c r="N347" t="str">
        <f>IF(ISBLANK(E347),"",VLOOKUP(E347,UFMT_CONDITION!A:J,10,FALSE))</f>
        <v/>
      </c>
      <c r="O347" t="str">
        <f>VLOOKUP(F347,UFMT_VALUE!A:E,5,FALSE)</f>
        <v>Tag, SVT_CCH_BILL_AMT</v>
      </c>
      <c r="P347" t="str">
        <f>IF(ISBLANK(G347),"",VLOOKUP(G347,UFMT_CONVERSION!A:C,3,FALSE))</f>
        <v/>
      </c>
      <c r="Q347" t="str">
        <f t="shared" si="24"/>
        <v>Field '012 Fix Padded L0', Value 'Tag, SVT_CCH_BILL_AMT'</v>
      </c>
      <c r="S347" t="str">
        <f t="shared" si="25"/>
        <v>Insert into UFMT_BUILD_RULE (FORMAT_ID, FIELD_NO, PRIORITY, FIELD_ID, COND_ID, VALUE_ID, CONV_KEY, F_CHECK, F_WRITE) Values ('12', '6', '1', '3', '', '65', '', '0', '0');</v>
      </c>
      <c r="T347" t="str">
        <f t="shared" si="26"/>
        <v>Update UFMT_BUILD_RULE SET FIELD_ID='3',COND_ID='',VALUE_ID='65',CONV_KEY='',F_CHECK='0',F_WRITE='0' Where FORMAT_ID = '12' AND FIELD_NO = '6' AND PRIORITY = '1';</v>
      </c>
      <c r="U347" t="str">
        <f t="shared" si="27"/>
        <v>Delete from UFMT_BUILD_RULE Where FORMAT_ID = '12' AND FIELD_NO = '6' AND PRIORITY = '1';</v>
      </c>
    </row>
    <row r="348" spans="1:21" x14ac:dyDescent="0.35">
      <c r="A348" t="s">
        <v>42</v>
      </c>
      <c r="B348" t="s">
        <v>35</v>
      </c>
      <c r="C348" t="s">
        <v>12</v>
      </c>
      <c r="D348" t="s">
        <v>20</v>
      </c>
      <c r="E348"/>
      <c r="F348" t="s">
        <v>40</v>
      </c>
      <c r="G348"/>
      <c r="H348" t="s">
        <v>13</v>
      </c>
      <c r="I348" t="s">
        <v>13</v>
      </c>
      <c r="L348" t="s">
        <v>7</v>
      </c>
      <c r="M348" t="str">
        <f>VLOOKUP(D348,UFMT_FIELD_FORMAT!A:H,8,FALSE)</f>
        <v>008 Fix Padded L0</v>
      </c>
      <c r="N348" t="str">
        <f>IF(ISBLANK(E348),"",VLOOKUP(E348,UFMT_CONDITION!A:J,10,FALSE))</f>
        <v/>
      </c>
      <c r="O348" t="str">
        <f>VLOOKUP(F348,UFMT_VALUE!A:E,5,FALSE)</f>
        <v>Tag, SVT_ACCT1_RATE, integer</v>
      </c>
      <c r="P348" t="str">
        <f>IF(ISBLANK(G348),"",VLOOKUP(G348,UFMT_CONVERSION!A:C,3,FALSE))</f>
        <v/>
      </c>
      <c r="Q348" t="str">
        <f t="shared" si="24"/>
        <v>Field '008 Fix Padded L0', Value 'Tag, SVT_ACCT1_RATE, integer'</v>
      </c>
      <c r="S348" t="str">
        <f t="shared" si="25"/>
        <v>Insert into UFMT_BUILD_RULE (FORMAT_ID, FIELD_NO, PRIORITY, FIELD_ID, COND_ID, VALUE_ID, CONV_KEY, F_CHECK, F_WRITE) Values ('12', '9', '1', '4', '', '11', '', '0', '0');</v>
      </c>
      <c r="T348" t="str">
        <f t="shared" si="26"/>
        <v>Update UFMT_BUILD_RULE SET FIELD_ID='4',COND_ID='',VALUE_ID='11',CONV_KEY='',F_CHECK='0',F_WRITE='0' Where FORMAT_ID = '12' AND FIELD_NO = '9' AND PRIORITY = '1';</v>
      </c>
      <c r="U348" t="str">
        <f t="shared" si="27"/>
        <v>Delete from UFMT_BUILD_RULE Where FORMAT_ID = '12' AND FIELD_NO = '9' AND PRIORITY = '1';</v>
      </c>
    </row>
    <row r="349" spans="1:21" x14ac:dyDescent="0.35">
      <c r="A349" t="s">
        <v>42</v>
      </c>
      <c r="B349" t="s">
        <v>37</v>
      </c>
      <c r="C349" t="s">
        <v>12</v>
      </c>
      <c r="D349" t="s">
        <v>20</v>
      </c>
      <c r="E349"/>
      <c r="F349" t="s">
        <v>40</v>
      </c>
      <c r="G349"/>
      <c r="H349" t="s">
        <v>13</v>
      </c>
      <c r="I349" t="s">
        <v>12</v>
      </c>
      <c r="L349" t="s">
        <v>7</v>
      </c>
      <c r="M349" t="str">
        <f>VLOOKUP(D349,UFMT_FIELD_FORMAT!A:H,8,FALSE)</f>
        <v>008 Fix Padded L0</v>
      </c>
      <c r="N349" t="str">
        <f>IF(ISBLANK(E349),"",VLOOKUP(E349,UFMT_CONDITION!A:J,10,FALSE))</f>
        <v/>
      </c>
      <c r="O349" t="str">
        <f>VLOOKUP(F349,UFMT_VALUE!A:E,5,FALSE)</f>
        <v>Tag, SVT_ACCT1_RATE, integer</v>
      </c>
      <c r="P349" t="str">
        <f>IF(ISBLANK(G349),"",VLOOKUP(G349,UFMT_CONVERSION!A:C,3,FALSE))</f>
        <v/>
      </c>
      <c r="Q349" t="str">
        <f t="shared" si="24"/>
        <v>Field '008 Fix Padded L0', Value 'Tag, SVT_ACCT1_RATE, integer'</v>
      </c>
      <c r="S349" t="str">
        <f t="shared" si="25"/>
        <v>Insert into UFMT_BUILD_RULE (FORMAT_ID, FIELD_NO, PRIORITY, FIELD_ID, COND_ID, VALUE_ID, CONV_KEY, F_CHECK, F_WRITE) Values ('12', '10', '1', '4', '', '11', '', '0', '1');</v>
      </c>
      <c r="T349" t="str">
        <f t="shared" si="26"/>
        <v>Update UFMT_BUILD_RULE SET FIELD_ID='4',COND_ID='',VALUE_ID='11',CONV_KEY='',F_CHECK='0',F_WRITE='1' Where FORMAT_ID = '12' AND FIELD_NO = '10' AND PRIORITY = '1';</v>
      </c>
      <c r="U349" t="str">
        <f t="shared" si="27"/>
        <v>Delete from UFMT_BUILD_RULE Where FORMAT_ID = '12' AND FIELD_NO = '10' AND PRIORITY = '1';</v>
      </c>
    </row>
    <row r="350" spans="1:21" x14ac:dyDescent="0.35">
      <c r="A350" t="s">
        <v>42</v>
      </c>
      <c r="B350" t="s">
        <v>40</v>
      </c>
      <c r="C350" t="s">
        <v>12</v>
      </c>
      <c r="D350" t="s">
        <v>23</v>
      </c>
      <c r="E350"/>
      <c r="F350" t="s">
        <v>48</v>
      </c>
      <c r="G350"/>
      <c r="H350" t="s">
        <v>13</v>
      </c>
      <c r="I350" t="s">
        <v>13</v>
      </c>
      <c r="L350" t="s">
        <v>7</v>
      </c>
      <c r="M350" t="str">
        <f>VLOOKUP(D350,UFMT_FIELD_FORMAT!A:H,8,FALSE)</f>
        <v>006 Fix Padded L0</v>
      </c>
      <c r="N350" t="str">
        <f>IF(ISBLANK(E350),"",VLOOKUP(E350,UFMT_CONDITION!A:J,10,FALSE))</f>
        <v/>
      </c>
      <c r="O350" t="str">
        <f>VLOOKUP(F350,UFMT_VALUE!A:E,5,FALSE)</f>
        <v>Tag, SVT_ACQ_TRACE_NO, string</v>
      </c>
      <c r="P350" t="str">
        <f>IF(ISBLANK(G350),"",VLOOKUP(G350,UFMT_CONVERSION!A:C,3,FALSE))</f>
        <v/>
      </c>
      <c r="Q350" t="str">
        <f t="shared" si="24"/>
        <v>Field '006 Fix Padded L0', Value 'Tag, SVT_ACQ_TRACE_NO, string'</v>
      </c>
      <c r="S350" t="str">
        <f t="shared" si="25"/>
        <v>Insert into UFMT_BUILD_RULE (FORMAT_ID, FIELD_NO, PRIORITY, FIELD_ID, COND_ID, VALUE_ID, CONV_KEY, F_CHECK, F_WRITE) Values ('12', '11', '1', '5', '', '47', '', '0', '0');</v>
      </c>
      <c r="T350" t="str">
        <f t="shared" si="26"/>
        <v>Update UFMT_BUILD_RULE SET FIELD_ID='5',COND_ID='',VALUE_ID='47',CONV_KEY='',F_CHECK='0',F_WRITE='0' Where FORMAT_ID = '12' AND FIELD_NO = '11' AND PRIORITY = '1';</v>
      </c>
      <c r="U350" t="str">
        <f t="shared" si="27"/>
        <v>Delete from UFMT_BUILD_RULE Where FORMAT_ID = '12' AND FIELD_NO = '11' AND PRIORITY = '1';</v>
      </c>
    </row>
    <row r="351" spans="1:21" x14ac:dyDescent="0.35">
      <c r="A351" t="s">
        <v>42</v>
      </c>
      <c r="B351" t="s">
        <v>42</v>
      </c>
      <c r="C351" t="s">
        <v>12</v>
      </c>
      <c r="D351" t="s">
        <v>26</v>
      </c>
      <c r="E351"/>
      <c r="F351" t="s">
        <v>50</v>
      </c>
      <c r="G351"/>
      <c r="H351" t="s">
        <v>13</v>
      </c>
      <c r="I351" t="s">
        <v>13</v>
      </c>
      <c r="L351" t="s">
        <v>7</v>
      </c>
      <c r="M351" t="str">
        <f>VLOOKUP(D351,UFMT_FIELD_FORMAT!A:H,8,FALSE)</f>
        <v>012 Fix Padded L0</v>
      </c>
      <c r="N351" t="str">
        <f>IF(ISBLANK(E351),"",VLOOKUP(E351,UFMT_CONDITION!A:J,10,FALSE))</f>
        <v/>
      </c>
      <c r="O351" t="str">
        <f>VLOOKUP(F351,UFMT_VALUE!A:E,5,FALSE)</f>
        <v>Composite, Date and time</v>
      </c>
      <c r="P351" t="str">
        <f>IF(ISBLANK(G351),"",VLOOKUP(G351,UFMT_CONVERSION!A:C,3,FALSE))</f>
        <v/>
      </c>
      <c r="Q351" t="str">
        <f t="shared" si="24"/>
        <v>Field '012 Fix Padded L0', Value 'Composite, Date and time'</v>
      </c>
      <c r="S351" t="str">
        <f t="shared" si="25"/>
        <v>Insert into UFMT_BUILD_RULE (FORMAT_ID, FIELD_NO, PRIORITY, FIELD_ID, COND_ID, VALUE_ID, CONV_KEY, F_CHECK, F_WRITE) Values ('12', '12', '1', '6', '', '15', '', '0', '0');</v>
      </c>
      <c r="T351" t="str">
        <f t="shared" si="26"/>
        <v>Update UFMT_BUILD_RULE SET FIELD_ID='6',COND_ID='',VALUE_ID='15',CONV_KEY='',F_CHECK='0',F_WRITE='0' Where FORMAT_ID = '12' AND FIELD_NO = '12' AND PRIORITY = '1';</v>
      </c>
      <c r="U351" t="str">
        <f t="shared" si="27"/>
        <v>Delete from UFMT_BUILD_RULE Where FORMAT_ID = '12' AND FIELD_NO = '12' AND PRIORITY = '1';</v>
      </c>
    </row>
    <row r="352" spans="1:21" x14ac:dyDescent="0.35">
      <c r="A352" t="s">
        <v>42</v>
      </c>
      <c r="B352" t="s">
        <v>56</v>
      </c>
      <c r="C352" t="s">
        <v>12</v>
      </c>
      <c r="D352" t="s">
        <v>32</v>
      </c>
      <c r="E352"/>
      <c r="F352" t="s">
        <v>59</v>
      </c>
      <c r="G352"/>
      <c r="H352" t="s">
        <v>13</v>
      </c>
      <c r="I352" t="s">
        <v>13</v>
      </c>
      <c r="L352" t="s">
        <v>7</v>
      </c>
      <c r="M352" t="str">
        <f>VLOOKUP(D352,UFMT_FIELD_FORMAT!A:H,8,FALSE)</f>
        <v>004 Fix Padded L0</v>
      </c>
      <c r="N352" t="str">
        <f>IF(ISBLANK(E352),"",VLOOKUP(E352,UFMT_CONDITION!A:J,10,FALSE))</f>
        <v/>
      </c>
      <c r="O352" t="str">
        <f>VLOOKUP(F352,UFMT_VALUE!A:E,5,FALSE)</f>
        <v>Tag, SVT_SV_DATE</v>
      </c>
      <c r="P352" t="str">
        <f>IF(ISBLANK(G352),"",VLOOKUP(G352,UFMT_CONVERSION!A:C,3,FALSE))</f>
        <v/>
      </c>
      <c r="Q352" t="str">
        <f t="shared" si="24"/>
        <v>Field '004 Fix Padded L0', Value 'Tag, SVT_SV_DATE'</v>
      </c>
      <c r="S352" t="str">
        <f t="shared" si="25"/>
        <v>Insert into UFMT_BUILD_RULE (FORMAT_ID, FIELD_NO, PRIORITY, FIELD_ID, COND_ID, VALUE_ID, CONV_KEY, F_CHECK, F_WRITE) Values ('12', '17', '1', '8', '', '18', '', '0', '0');</v>
      </c>
      <c r="T352" t="str">
        <f t="shared" si="26"/>
        <v>Update UFMT_BUILD_RULE SET FIELD_ID='8',COND_ID='',VALUE_ID='18',CONV_KEY='',F_CHECK='0',F_WRITE='0' Where FORMAT_ID = '12' AND FIELD_NO = '17' AND PRIORITY = '1';</v>
      </c>
      <c r="U352" t="str">
        <f t="shared" si="27"/>
        <v>Delete from UFMT_BUILD_RULE Where FORMAT_ID = '12' AND FIELD_NO = '17' AND PRIORITY = '1';</v>
      </c>
    </row>
    <row r="353" spans="1:21" x14ac:dyDescent="0.35">
      <c r="A353" t="s">
        <v>42</v>
      </c>
      <c r="B353" t="s">
        <v>77</v>
      </c>
      <c r="C353" t="s">
        <v>12</v>
      </c>
      <c r="D353" t="s">
        <v>35</v>
      </c>
      <c r="E353"/>
      <c r="F353" t="s">
        <v>62</v>
      </c>
      <c r="G353"/>
      <c r="H353" t="s">
        <v>13</v>
      </c>
      <c r="I353" t="s">
        <v>13</v>
      </c>
      <c r="L353" t="s">
        <v>7</v>
      </c>
      <c r="M353" t="str">
        <f>VLOOKUP(D353,UFMT_FIELD_FORMAT!A:H,8,FALSE)</f>
        <v>003 Fix Padded L0</v>
      </c>
      <c r="N353" t="str">
        <f>IF(ISBLANK(E353),"",VLOOKUP(E353,UFMT_CONDITION!A:J,10,FALSE))</f>
        <v/>
      </c>
      <c r="O353" t="str">
        <f>VLOOKUP(F353,UFMT_VALUE!A:E,5,FALSE)</f>
        <v>Const, Functional code</v>
      </c>
      <c r="P353" t="str">
        <f>IF(ISBLANK(G353),"",VLOOKUP(G353,UFMT_CONVERSION!A:C,3,FALSE))</f>
        <v/>
      </c>
      <c r="Q353" t="str">
        <f t="shared" si="24"/>
        <v>Field '003 Fix Padded L0', Value 'Const, Functional code'</v>
      </c>
      <c r="S353" t="str">
        <f t="shared" si="25"/>
        <v>Insert into UFMT_BUILD_RULE (FORMAT_ID, FIELD_NO, PRIORITY, FIELD_ID, COND_ID, VALUE_ID, CONV_KEY, F_CHECK, F_WRITE) Values ('12', '24', '1', '9', '', '19', '', '0', '0');</v>
      </c>
      <c r="T353" t="str">
        <f t="shared" si="26"/>
        <v>Update UFMT_BUILD_RULE SET FIELD_ID='9',COND_ID='',VALUE_ID='19',CONV_KEY='',F_CHECK='0',F_WRITE='0' Where FORMAT_ID = '12' AND FIELD_NO = '24' AND PRIORITY = '1';</v>
      </c>
      <c r="U353" t="str">
        <f t="shared" si="27"/>
        <v>Delete from UFMT_BUILD_RULE Where FORMAT_ID = '12' AND FIELD_NO = '24' AND PRIORITY = '1';</v>
      </c>
    </row>
    <row r="354" spans="1:21" x14ac:dyDescent="0.35">
      <c r="A354" t="s">
        <v>42</v>
      </c>
      <c r="B354" t="s">
        <v>88</v>
      </c>
      <c r="C354" t="s">
        <v>12</v>
      </c>
      <c r="D354" t="s">
        <v>93</v>
      </c>
      <c r="E354"/>
      <c r="F354" t="s">
        <v>534</v>
      </c>
      <c r="G354"/>
      <c r="H354" t="s">
        <v>13</v>
      </c>
      <c r="I354" t="s">
        <v>13</v>
      </c>
      <c r="L354" t="s">
        <v>7</v>
      </c>
      <c r="M354" t="str">
        <f>VLOOKUP(D354,UFMT_FIELD_FORMAT!A:H,8,FALSE)</f>
        <v>009 Fix Padded L0</v>
      </c>
      <c r="N354" t="str">
        <f>IF(ISBLANK(E354),"",VLOOKUP(E354,UFMT_CONDITION!A:J,10,FALSE))</f>
        <v/>
      </c>
      <c r="O354" t="str">
        <f>VLOOKUP(F354,UFMT_VALUE!A:E,5,FALSE)</f>
        <v>Tag, SVT_ACQ_FEE, double</v>
      </c>
      <c r="P354" t="str">
        <f>IF(ISBLANK(G354),"",VLOOKUP(G354,UFMT_CONVERSION!A:C,3,FALSE))</f>
        <v/>
      </c>
      <c r="Q354" t="str">
        <f t="shared" si="24"/>
        <v>Field '009 Fix Padded L0', Value 'Tag, SVT_ACQ_FEE, double'</v>
      </c>
      <c r="S354" t="str">
        <f t="shared" si="25"/>
        <v>Insert into UFMT_BUILD_RULE (FORMAT_ID, FIELD_NO, PRIORITY, FIELD_ID, COND_ID, VALUE_ID, CONV_KEY, F_CHECK, F_WRITE) Values ('12', '28', '1', '35', '', '255', '', '0', '0');</v>
      </c>
      <c r="T354" t="str">
        <f t="shared" si="26"/>
        <v>Update UFMT_BUILD_RULE SET FIELD_ID='35',COND_ID='',VALUE_ID='255',CONV_KEY='',F_CHECK='0',F_WRITE='0' Where FORMAT_ID = '12' AND FIELD_NO = '28' AND PRIORITY = '1';</v>
      </c>
      <c r="U354" t="str">
        <f t="shared" si="27"/>
        <v>Delete from UFMT_BUILD_RULE Where FORMAT_ID = '12' AND FIELD_NO = '28' AND PRIORITY = '1';</v>
      </c>
    </row>
    <row r="355" spans="1:21" x14ac:dyDescent="0.35">
      <c r="A355" t="s">
        <v>42</v>
      </c>
      <c r="B355" t="s">
        <v>90</v>
      </c>
      <c r="C355" t="s">
        <v>12</v>
      </c>
      <c r="D355" t="s">
        <v>93</v>
      </c>
      <c r="E355"/>
      <c r="F355" t="s">
        <v>537</v>
      </c>
      <c r="G355"/>
      <c r="H355" t="s">
        <v>13</v>
      </c>
      <c r="I355" t="s">
        <v>13</v>
      </c>
      <c r="L355" t="s">
        <v>7</v>
      </c>
      <c r="M355" t="str">
        <f>VLOOKUP(D355,UFMT_FIELD_FORMAT!A:H,8,FALSE)</f>
        <v>009 Fix Padded L0</v>
      </c>
      <c r="N355" t="str">
        <f>IF(ISBLANK(E355),"",VLOOKUP(E355,UFMT_CONDITION!A:J,10,FALSE))</f>
        <v/>
      </c>
      <c r="O355" t="str">
        <f>VLOOKUP(F355,UFMT_VALUE!A:E,5,FALSE)</f>
        <v>Tag, SVT_NET_FEE, double</v>
      </c>
      <c r="P355" t="str">
        <f>IF(ISBLANK(G355),"",VLOOKUP(G355,UFMT_CONVERSION!A:C,3,FALSE))</f>
        <v/>
      </c>
      <c r="Q355" t="str">
        <f t="shared" si="24"/>
        <v>Field '009 Fix Padded L0', Value 'Tag, SVT_NET_FEE, double'</v>
      </c>
      <c r="S355" t="str">
        <f t="shared" si="25"/>
        <v>Insert into UFMT_BUILD_RULE (FORMAT_ID, FIELD_NO, PRIORITY, FIELD_ID, COND_ID, VALUE_ID, CONV_KEY, F_CHECK, F_WRITE) Values ('12', '29', '1', '35', '', '256', '', '0', '0');</v>
      </c>
      <c r="T355" t="str">
        <f t="shared" si="26"/>
        <v>Update UFMT_BUILD_RULE SET FIELD_ID='35',COND_ID='',VALUE_ID='256',CONV_KEY='',F_CHECK='0',F_WRITE='0' Where FORMAT_ID = '12' AND FIELD_NO = '29' AND PRIORITY = '1';</v>
      </c>
      <c r="U355" t="str">
        <f t="shared" si="27"/>
        <v>Delete from UFMT_BUILD_RULE Where FORMAT_ID = '12' AND FIELD_NO = '29' AND PRIORITY = '1';</v>
      </c>
    </row>
    <row r="356" spans="1:21" x14ac:dyDescent="0.35">
      <c r="A356" t="s">
        <v>42</v>
      </c>
      <c r="B356" t="s">
        <v>92</v>
      </c>
      <c r="C356" t="s">
        <v>12</v>
      </c>
      <c r="D356" t="s">
        <v>93</v>
      </c>
      <c r="E356"/>
      <c r="F356" t="s">
        <v>534</v>
      </c>
      <c r="G356"/>
      <c r="H356" t="s">
        <v>13</v>
      </c>
      <c r="I356" t="s">
        <v>13</v>
      </c>
      <c r="L356" t="s">
        <v>7</v>
      </c>
      <c r="M356" t="str">
        <f>VLOOKUP(D356,UFMT_FIELD_FORMAT!A:H,8,FALSE)</f>
        <v>009 Fix Padded L0</v>
      </c>
      <c r="N356" t="str">
        <f>IF(ISBLANK(E356),"",VLOOKUP(E356,UFMT_CONDITION!A:J,10,FALSE))</f>
        <v/>
      </c>
      <c r="O356" t="str">
        <f>VLOOKUP(F356,UFMT_VALUE!A:E,5,FALSE)</f>
        <v>Tag, SVT_ACQ_FEE, double</v>
      </c>
      <c r="P356" t="str">
        <f>IF(ISBLANK(G356),"",VLOOKUP(G356,UFMT_CONVERSION!A:C,3,FALSE))</f>
        <v/>
      </c>
      <c r="Q356" t="str">
        <f t="shared" si="24"/>
        <v>Field '009 Fix Padded L0', Value 'Tag, SVT_ACQ_FEE, double'</v>
      </c>
      <c r="S356" t="str">
        <f t="shared" si="25"/>
        <v>Insert into UFMT_BUILD_RULE (FORMAT_ID, FIELD_NO, PRIORITY, FIELD_ID, COND_ID, VALUE_ID, CONV_KEY, F_CHECK, F_WRITE) Values ('12', '30', '1', '35', '', '255', '', '0', '0');</v>
      </c>
      <c r="T356" t="str">
        <f t="shared" si="26"/>
        <v>Update UFMT_BUILD_RULE SET FIELD_ID='35',COND_ID='',VALUE_ID='255',CONV_KEY='',F_CHECK='0',F_WRITE='0' Where FORMAT_ID = '12' AND FIELD_NO = '30' AND PRIORITY = '1';</v>
      </c>
      <c r="U356" t="str">
        <f t="shared" si="27"/>
        <v>Delete from UFMT_BUILD_RULE Where FORMAT_ID = '12' AND FIELD_NO = '30' AND PRIORITY = '1';</v>
      </c>
    </row>
    <row r="357" spans="1:21" x14ac:dyDescent="0.35">
      <c r="A357" t="s">
        <v>42</v>
      </c>
      <c r="B357" t="s">
        <v>98</v>
      </c>
      <c r="C357" t="s">
        <v>12</v>
      </c>
      <c r="D357" t="s">
        <v>40</v>
      </c>
      <c r="E357"/>
      <c r="F357" t="s">
        <v>65</v>
      </c>
      <c r="G357"/>
      <c r="H357" t="s">
        <v>13</v>
      </c>
      <c r="I357" t="s">
        <v>13</v>
      </c>
      <c r="L357" t="s">
        <v>7</v>
      </c>
      <c r="M357" t="str">
        <f>VLOOKUP(D357,UFMT_FIELD_FORMAT!A:H,8,FALSE)</f>
        <v xml:space="preserve">011 LLA </v>
      </c>
      <c r="N357" t="str">
        <f>IF(ISBLANK(E357),"",VLOOKUP(E357,UFMT_CONDITION!A:J,10,FALSE))</f>
        <v/>
      </c>
      <c r="O357" t="str">
        <f>VLOOKUP(F357,UFMT_VALUE!A:E,5,FALSE)</f>
        <v>Tag, SVT_ISO_SRC_ACQID</v>
      </c>
      <c r="P357" t="str">
        <f>IF(ISBLANK(G357),"",VLOOKUP(G357,UFMT_CONVERSION!A:C,3,FALSE))</f>
        <v/>
      </c>
      <c r="Q357" t="str">
        <f t="shared" si="24"/>
        <v>Field '011 LLA ', Value 'Tag, SVT_ISO_SRC_ACQID'</v>
      </c>
      <c r="S357" t="str">
        <f t="shared" si="25"/>
        <v>Insert into UFMT_BUILD_RULE (FORMAT_ID, FIELD_NO, PRIORITY, FIELD_ID, COND_ID, VALUE_ID, CONV_KEY, F_CHECK, F_WRITE) Values ('12', '32', '1', '11', '', '20', '', '0', '0');</v>
      </c>
      <c r="T357" t="str">
        <f t="shared" si="26"/>
        <v>Update UFMT_BUILD_RULE SET FIELD_ID='11',COND_ID='',VALUE_ID='20',CONV_KEY='',F_CHECK='0',F_WRITE='0' Where FORMAT_ID = '12' AND FIELD_NO = '32' AND PRIORITY = '1';</v>
      </c>
      <c r="U357" t="str">
        <f t="shared" si="27"/>
        <v>Delete from UFMT_BUILD_RULE Where FORMAT_ID = '12' AND FIELD_NO = '32' AND PRIORITY = '1';</v>
      </c>
    </row>
    <row r="358" spans="1:21" x14ac:dyDescent="0.35">
      <c r="A358" t="s">
        <v>42</v>
      </c>
      <c r="B358" t="s">
        <v>101</v>
      </c>
      <c r="C358" t="s">
        <v>12</v>
      </c>
      <c r="D358" t="s">
        <v>40</v>
      </c>
      <c r="E358"/>
      <c r="F358" t="s">
        <v>68</v>
      </c>
      <c r="G358"/>
      <c r="H358" t="s">
        <v>13</v>
      </c>
      <c r="I358" t="s">
        <v>13</v>
      </c>
      <c r="L358" t="s">
        <v>7</v>
      </c>
      <c r="M358" t="str">
        <f>VLOOKUP(D358,UFMT_FIELD_FORMAT!A:H,8,FALSE)</f>
        <v xml:space="preserve">011 LLA </v>
      </c>
      <c r="N358" t="str">
        <f>IF(ISBLANK(E358),"",VLOOKUP(E358,UFMT_CONDITION!A:J,10,FALSE))</f>
        <v/>
      </c>
      <c r="O358" t="str">
        <f>VLOOKUP(F358,UFMT_VALUE!A:E,5,FALSE)</f>
        <v>Tag, SVT_ISO_FW_INSTID</v>
      </c>
      <c r="P358" t="str">
        <f>IF(ISBLANK(G358),"",VLOOKUP(G358,UFMT_CONVERSION!A:C,3,FALSE))</f>
        <v/>
      </c>
      <c r="Q358" t="str">
        <f t="shared" si="24"/>
        <v>Field '011 LLA ', Value 'Tag, SVT_ISO_FW_INSTID'</v>
      </c>
      <c r="S358" t="str">
        <f t="shared" si="25"/>
        <v>Insert into UFMT_BUILD_RULE (FORMAT_ID, FIELD_NO, PRIORITY, FIELD_ID, COND_ID, VALUE_ID, CONV_KEY, F_CHECK, F_WRITE) Values ('12', '33', '1', '11', '', '21', '', '0', '0');</v>
      </c>
      <c r="T358" t="str">
        <f t="shared" si="26"/>
        <v>Update UFMT_BUILD_RULE SET FIELD_ID='11',COND_ID='',VALUE_ID='21',CONV_KEY='',F_CHECK='0',F_WRITE='0' Where FORMAT_ID = '12' AND FIELD_NO = '33' AND PRIORITY = '1';</v>
      </c>
      <c r="U358" t="str">
        <f t="shared" si="27"/>
        <v>Delete from UFMT_BUILD_RULE Where FORMAT_ID = '12' AND FIELD_NO = '33' AND PRIORITY = '1';</v>
      </c>
    </row>
    <row r="359" spans="1:21" x14ac:dyDescent="0.35">
      <c r="A359" t="s">
        <v>42</v>
      </c>
      <c r="B359" t="s">
        <v>93</v>
      </c>
      <c r="C359" t="s">
        <v>12</v>
      </c>
      <c r="D359" t="s">
        <v>42</v>
      </c>
      <c r="E359"/>
      <c r="F359" t="s">
        <v>71</v>
      </c>
      <c r="G359"/>
      <c r="H359" t="s">
        <v>13</v>
      </c>
      <c r="I359" t="s">
        <v>13</v>
      </c>
      <c r="L359" t="s">
        <v>7</v>
      </c>
      <c r="M359" t="str">
        <f>VLOOKUP(D359,UFMT_FIELD_FORMAT!A:H,8,FALSE)</f>
        <v>037 LLA</v>
      </c>
      <c r="N359" t="str">
        <f>IF(ISBLANK(E359),"",VLOOKUP(E359,UFMT_CONDITION!A:J,10,FALSE))</f>
        <v/>
      </c>
      <c r="O359" t="str">
        <f>VLOOKUP(F359,UFMT_VALUE!A:E,5,FALSE)</f>
        <v>Tag, SVT_TRACK2</v>
      </c>
      <c r="P359" t="str">
        <f>IF(ISBLANK(G359),"",VLOOKUP(G359,UFMT_CONVERSION!A:C,3,FALSE))</f>
        <v/>
      </c>
      <c r="Q359" t="str">
        <f t="shared" si="24"/>
        <v>Field '037 LLA', Value 'Tag, SVT_TRACK2'</v>
      </c>
      <c r="S359" t="str">
        <f t="shared" si="25"/>
        <v>Insert into UFMT_BUILD_RULE (FORMAT_ID, FIELD_NO, PRIORITY, FIELD_ID, COND_ID, VALUE_ID, CONV_KEY, F_CHECK, F_WRITE) Values ('12', '35', '1', '12', '', '22', '', '0', '0');</v>
      </c>
      <c r="T359" t="str">
        <f t="shared" si="26"/>
        <v>Update UFMT_BUILD_RULE SET FIELD_ID='12',COND_ID='',VALUE_ID='22',CONV_KEY='',F_CHECK='0',F_WRITE='0' Where FORMAT_ID = '12' AND FIELD_NO = '35' AND PRIORITY = '1';</v>
      </c>
      <c r="U359" t="str">
        <f t="shared" si="27"/>
        <v>Delete from UFMT_BUILD_RULE Where FORMAT_ID = '12' AND FIELD_NO = '35' AND PRIORITY = '1';</v>
      </c>
    </row>
    <row r="360" spans="1:21" x14ac:dyDescent="0.35">
      <c r="A360" t="s">
        <v>42</v>
      </c>
      <c r="B360" t="s">
        <v>99</v>
      </c>
      <c r="C360" t="s">
        <v>12</v>
      </c>
      <c r="D360" t="s">
        <v>44</v>
      </c>
      <c r="E360"/>
      <c r="F360" t="s">
        <v>74</v>
      </c>
      <c r="G360"/>
      <c r="H360" t="s">
        <v>13</v>
      </c>
      <c r="I360" t="s">
        <v>13</v>
      </c>
      <c r="L360" t="s">
        <v>7</v>
      </c>
      <c r="M360" t="str">
        <f>VLOOKUP(D360,UFMT_FIELD_FORMAT!A:H,8,FALSE)</f>
        <v>012 Fix Padded R</v>
      </c>
      <c r="N360" t="str">
        <f>IF(ISBLANK(E360),"",VLOOKUP(E360,UFMT_CONDITION!A:J,10,FALSE))</f>
        <v/>
      </c>
      <c r="O360" t="str">
        <f>VLOOKUP(F360,UFMT_VALUE!A:E,5,FALSE)</f>
        <v>Tag, SVT_ISO_ACQ_RRN</v>
      </c>
      <c r="P360" t="str">
        <f>IF(ISBLANK(G360),"",VLOOKUP(G360,UFMT_CONVERSION!A:C,3,FALSE))</f>
        <v/>
      </c>
      <c r="Q360" t="str">
        <f t="shared" si="24"/>
        <v>Field '012 Fix Padded R', Value 'Tag, SVT_ISO_ACQ_RRN'</v>
      </c>
      <c r="S360" t="str">
        <f t="shared" si="25"/>
        <v>Insert into UFMT_BUILD_RULE (FORMAT_ID, FIELD_NO, PRIORITY, FIELD_ID, COND_ID, VALUE_ID, CONV_KEY, F_CHECK, F_WRITE) Values ('12', '37', '1', '13', '', '23', '', '0', '0');</v>
      </c>
      <c r="T360" t="str">
        <f t="shared" si="26"/>
        <v>Update UFMT_BUILD_RULE SET FIELD_ID='13',COND_ID='',VALUE_ID='23',CONV_KEY='',F_CHECK='0',F_WRITE='0' Where FORMAT_ID = '12' AND FIELD_NO = '37' AND PRIORITY = '1';</v>
      </c>
      <c r="U360" t="str">
        <f t="shared" si="27"/>
        <v>Delete from UFMT_BUILD_RULE Where FORMAT_ID = '12' AND FIELD_NO = '37' AND PRIORITY = '1';</v>
      </c>
    </row>
    <row r="361" spans="1:21" x14ac:dyDescent="0.35">
      <c r="A361" t="s">
        <v>42</v>
      </c>
      <c r="B361" t="s">
        <v>113</v>
      </c>
      <c r="C361" t="s">
        <v>12</v>
      </c>
      <c r="D361" t="s">
        <v>29</v>
      </c>
      <c r="E361"/>
      <c r="F361" t="s">
        <v>138</v>
      </c>
      <c r="G361"/>
      <c r="H361" t="s">
        <v>13</v>
      </c>
      <c r="I361" t="s">
        <v>12</v>
      </c>
      <c r="L361" t="s">
        <v>7</v>
      </c>
      <c r="M361" t="str">
        <f>VLOOKUP(D361,UFMT_FIELD_FORMAT!A:H,8,FALSE)</f>
        <v>006 Fix Padded L</v>
      </c>
      <c r="N361" t="str">
        <f>IF(ISBLANK(E361),"",VLOOKUP(E361,UFMT_CONDITION!A:J,10,FALSE))</f>
        <v/>
      </c>
      <c r="O361" t="str">
        <f>VLOOKUP(F361,UFMT_VALUE!A:E,5,FALSE)</f>
        <v>Tag, SVT_AUTH_ID_RESP, string</v>
      </c>
      <c r="P361" t="str">
        <f>IF(ISBLANK(G361),"",VLOOKUP(G361,UFMT_CONVERSION!A:C,3,FALSE))</f>
        <v/>
      </c>
      <c r="Q361" t="str">
        <f t="shared" si="24"/>
        <v>Field '006 Fix Padded L', Value 'Tag, SVT_AUTH_ID_RESP, string'</v>
      </c>
      <c r="S361" t="str">
        <f t="shared" si="25"/>
        <v>Insert into UFMT_BUILD_RULE (FORMAT_ID, FIELD_NO, PRIORITY, FIELD_ID, COND_ID, VALUE_ID, CONV_KEY, F_CHECK, F_WRITE) Values ('12', '38', '1', '7', '', '49', '', '0', '1');</v>
      </c>
      <c r="T361" t="str">
        <f t="shared" si="26"/>
        <v>Update UFMT_BUILD_RULE SET FIELD_ID='7',COND_ID='',VALUE_ID='49',CONV_KEY='',F_CHECK='0',F_WRITE='1' Where FORMAT_ID = '12' AND FIELD_NO = '38' AND PRIORITY = '1';</v>
      </c>
      <c r="U361" t="str">
        <f t="shared" si="27"/>
        <v>Delete from UFMT_BUILD_RULE Where FORMAT_ID = '12' AND FIELD_NO = '38' AND PRIORITY = '1';</v>
      </c>
    </row>
    <row r="362" spans="1:21" x14ac:dyDescent="0.35">
      <c r="A362" t="s">
        <v>42</v>
      </c>
      <c r="B362" t="s">
        <v>102</v>
      </c>
      <c r="C362" t="s">
        <v>12</v>
      </c>
      <c r="D362" t="s">
        <v>35</v>
      </c>
      <c r="E362"/>
      <c r="F362" t="s">
        <v>77</v>
      </c>
      <c r="G362"/>
      <c r="H362" t="s">
        <v>13</v>
      </c>
      <c r="I362" t="s">
        <v>12</v>
      </c>
      <c r="L362" t="s">
        <v>7</v>
      </c>
      <c r="M362" t="str">
        <f>VLOOKUP(D362,UFMT_FIELD_FORMAT!A:H,8,FALSE)</f>
        <v>003 Fix Padded L0</v>
      </c>
      <c r="N362" t="str">
        <f>IF(ISBLANK(E362),"",VLOOKUP(E362,UFMT_CONDITION!A:J,10,FALSE))</f>
        <v/>
      </c>
      <c r="O362" t="str">
        <f>VLOOKUP(F362,UFMT_VALUE!A:E,5,FALSE)</f>
        <v>Tag, SVT_ISO_ISS_RESP</v>
      </c>
      <c r="P362" t="str">
        <f>IF(ISBLANK(G362),"",VLOOKUP(G362,UFMT_CONVERSION!A:C,3,FALSE))</f>
        <v/>
      </c>
      <c r="Q362" t="str">
        <f t="shared" si="24"/>
        <v>Field '003 Fix Padded L0', Value 'Tag, SVT_ISO_ISS_RESP'</v>
      </c>
      <c r="S362" t="str">
        <f t="shared" si="25"/>
        <v>Insert into UFMT_BUILD_RULE (FORMAT_ID, FIELD_NO, PRIORITY, FIELD_ID, COND_ID, VALUE_ID, CONV_KEY, F_CHECK, F_WRITE) Values ('12', '39', '1', '9', '', '24', '', '0', '1');</v>
      </c>
      <c r="T362" t="str">
        <f t="shared" si="26"/>
        <v>Update UFMT_BUILD_RULE SET FIELD_ID='9',COND_ID='',VALUE_ID='24',CONV_KEY='',F_CHECK='0',F_WRITE='1' Where FORMAT_ID = '12' AND FIELD_NO = '39' AND PRIORITY = '1';</v>
      </c>
      <c r="U362" t="str">
        <f t="shared" si="27"/>
        <v>Delete from UFMT_BUILD_RULE Where FORMAT_ID = '12' AND FIELD_NO = '39' AND PRIORITY = '1';</v>
      </c>
    </row>
    <row r="363" spans="1:21" x14ac:dyDescent="0.35">
      <c r="A363" t="s">
        <v>42</v>
      </c>
      <c r="B363" t="s">
        <v>102</v>
      </c>
      <c r="C363" t="s">
        <v>15</v>
      </c>
      <c r="D363" t="s">
        <v>35</v>
      </c>
      <c r="E363"/>
      <c r="F363" t="s">
        <v>60</v>
      </c>
      <c r="G363" t="s">
        <v>26</v>
      </c>
      <c r="H363" t="s">
        <v>13</v>
      </c>
      <c r="I363" t="s">
        <v>12</v>
      </c>
      <c r="L363" t="s">
        <v>7</v>
      </c>
      <c r="M363" t="str">
        <f>VLOOKUP(D363,UFMT_FIELD_FORMAT!A:H,8,FALSE)</f>
        <v>003 Fix Padded L0</v>
      </c>
      <c r="N363" t="str">
        <f>IF(ISBLANK(E363),"",VLOOKUP(E363,UFMT_CONDITION!A:J,10,FALSE))</f>
        <v/>
      </c>
      <c r="O363" t="str">
        <f>VLOOKUP(F363,UFMT_VALUE!A:E,5,FALSE)</f>
        <v>Tag, SVT_SV_RESP</v>
      </c>
      <c r="P363" t="str">
        <f>IF(ISBLANK(G363),"",VLOOKUP(G363,UFMT_CONVERSION!A:C,3,FALSE))</f>
        <v>SOPP Response code conversion</v>
      </c>
      <c r="Q363" t="str">
        <f t="shared" si="24"/>
        <v>Field '003 Fix Padded L0', Value 'Tag, SVT_SV_RESP', Conv 'SOPP Response code conversion'</v>
      </c>
      <c r="S363" t="str">
        <f t="shared" si="25"/>
        <v>Insert into UFMT_BUILD_RULE (FORMAT_ID, FIELD_NO, PRIORITY, FIELD_ID, COND_ID, VALUE_ID, CONV_KEY, F_CHECK, F_WRITE) Values ('12', '39', '2', '9', '', '44', '6', '0', '1');</v>
      </c>
      <c r="T363" t="str">
        <f t="shared" si="26"/>
        <v>Update UFMT_BUILD_RULE SET FIELD_ID='9',COND_ID='',VALUE_ID='44',CONV_KEY='6',F_CHECK='0',F_WRITE='1' Where FORMAT_ID = '12' AND FIELD_NO = '39' AND PRIORITY = '2';</v>
      </c>
      <c r="U363" t="str">
        <f t="shared" si="27"/>
        <v>Delete from UFMT_BUILD_RULE Where FORMAT_ID = '12' AND FIELD_NO = '39' AND PRIORITY = '2';</v>
      </c>
    </row>
    <row r="364" spans="1:21" x14ac:dyDescent="0.35">
      <c r="A364" t="s">
        <v>42</v>
      </c>
      <c r="B364" t="s">
        <v>119</v>
      </c>
      <c r="C364" t="s">
        <v>12</v>
      </c>
      <c r="D364" t="s">
        <v>50</v>
      </c>
      <c r="E364"/>
      <c r="F364" t="s">
        <v>72</v>
      </c>
      <c r="G364"/>
      <c r="H364" t="s">
        <v>13</v>
      </c>
      <c r="I364" t="s">
        <v>13</v>
      </c>
      <c r="L364" t="s">
        <v>7</v>
      </c>
      <c r="M364" t="str">
        <f>VLOOKUP(D364,UFMT_FIELD_FORMAT!A:H,8,FALSE)</f>
        <v>008 Fix Padded R</v>
      </c>
      <c r="N364" t="str">
        <f>IF(ISBLANK(E364),"",VLOOKUP(E364,UFMT_CONDITION!A:J,10,FALSE))</f>
        <v/>
      </c>
      <c r="O364" t="str">
        <f>VLOOKUP(F364,UFMT_VALUE!A:E,5,FALSE)</f>
        <v>Tag, SVT_TERMINAL</v>
      </c>
      <c r="P364" t="str">
        <f>IF(ISBLANK(G364),"",VLOOKUP(G364,UFMT_CONVERSION!A:C,3,FALSE))</f>
        <v/>
      </c>
      <c r="Q364" t="str">
        <f t="shared" si="24"/>
        <v>Field '008 Fix Padded R', Value 'Tag, SVT_TERMINAL'</v>
      </c>
      <c r="S364" t="str">
        <f t="shared" si="25"/>
        <v>Insert into UFMT_BUILD_RULE (FORMAT_ID, FIELD_NO, PRIORITY, FIELD_ID, COND_ID, VALUE_ID, CONV_KEY, F_CHECK, F_WRITE) Values ('12', '41', '1', '15', '', '25', '', '0', '0');</v>
      </c>
      <c r="T364" t="str">
        <f t="shared" si="26"/>
        <v>Update UFMT_BUILD_RULE SET FIELD_ID='15',COND_ID='',VALUE_ID='25',CONV_KEY='',F_CHECK='0',F_WRITE='0' Where FORMAT_ID = '12' AND FIELD_NO = '41' AND PRIORITY = '1';</v>
      </c>
      <c r="U364" t="str">
        <f t="shared" si="27"/>
        <v>Delete from UFMT_BUILD_RULE Where FORMAT_ID = '12' AND FIELD_NO = '41' AND PRIORITY = '1';</v>
      </c>
    </row>
    <row r="365" spans="1:21" x14ac:dyDescent="0.35">
      <c r="A365" t="s">
        <v>42</v>
      </c>
      <c r="B365" t="s">
        <v>122</v>
      </c>
      <c r="C365" t="s">
        <v>12</v>
      </c>
      <c r="D365" t="s">
        <v>53</v>
      </c>
      <c r="E365"/>
      <c r="F365" t="s">
        <v>82</v>
      </c>
      <c r="G365"/>
      <c r="H365" t="s">
        <v>13</v>
      </c>
      <c r="I365" t="s">
        <v>13</v>
      </c>
      <c r="L365" t="s">
        <v>7</v>
      </c>
      <c r="M365" t="str">
        <f>VLOOKUP(D365,UFMT_FIELD_FORMAT!A:H,8,FALSE)</f>
        <v>008 Fix Padded R</v>
      </c>
      <c r="N365" t="str">
        <f>IF(ISBLANK(E365),"",VLOOKUP(E365,UFMT_CONDITION!A:J,10,FALSE))</f>
        <v/>
      </c>
      <c r="O365" t="str">
        <f>VLOOKUP(F365,UFMT_VALUE!A:E,5,FALSE)</f>
        <v>Tag, SVT_CC_ACCEPTOR</v>
      </c>
      <c r="P365" t="str">
        <f>IF(ISBLANK(G365),"",VLOOKUP(G365,UFMT_CONVERSION!A:C,3,FALSE))</f>
        <v/>
      </c>
      <c r="Q365" t="str">
        <f t="shared" si="24"/>
        <v>Field '008 Fix Padded R', Value 'Tag, SVT_CC_ACCEPTOR'</v>
      </c>
      <c r="S365" t="str">
        <f t="shared" si="25"/>
        <v>Insert into UFMT_BUILD_RULE (FORMAT_ID, FIELD_NO, PRIORITY, FIELD_ID, COND_ID, VALUE_ID, CONV_KEY, F_CHECK, F_WRITE) Values ('12', '42', '1', '16', '', '26', '', '0', '0');</v>
      </c>
      <c r="T365" t="str">
        <f t="shared" si="26"/>
        <v>Update UFMT_BUILD_RULE SET FIELD_ID='16',COND_ID='',VALUE_ID='26',CONV_KEY='',F_CHECK='0',F_WRITE='0' Where FORMAT_ID = '12' AND FIELD_NO = '42' AND PRIORITY = '1';</v>
      </c>
      <c r="U365" t="str">
        <f t="shared" si="27"/>
        <v>Delete from UFMT_BUILD_RULE Where FORMAT_ID = '12' AND FIELD_NO = '42' AND PRIORITY = '1';</v>
      </c>
    </row>
    <row r="366" spans="1:21" x14ac:dyDescent="0.35">
      <c r="A366" t="s">
        <v>42</v>
      </c>
      <c r="B366" t="s">
        <v>45</v>
      </c>
      <c r="C366" t="s">
        <v>12</v>
      </c>
      <c r="D366" t="s">
        <v>59</v>
      </c>
      <c r="E366"/>
      <c r="F366" t="s">
        <v>176</v>
      </c>
      <c r="G366"/>
      <c r="H366" t="s">
        <v>13</v>
      </c>
      <c r="I366" t="s">
        <v>13</v>
      </c>
      <c r="L366" t="s">
        <v>7</v>
      </c>
      <c r="M366" t="str">
        <f>VLOOKUP(D366,UFMT_FIELD_FORMAT!A:H,8,FALSE)</f>
        <v>204 Var LLLA</v>
      </c>
      <c r="N366" t="str">
        <f>IF(ISBLANK(E366),"",VLOOKUP(E366,UFMT_CONDITION!A:J,10,FALSE))</f>
        <v/>
      </c>
      <c r="O366" t="str">
        <f>VLOOKUP(F366,UFMT_VALUE!A:E,5,FALSE)</f>
        <v>Tag, SVT_ISS_FEE, double</v>
      </c>
      <c r="P366" t="str">
        <f>IF(ISBLANK(G366),"",VLOOKUP(G366,UFMT_CONVERSION!A:C,3,FALSE))</f>
        <v/>
      </c>
      <c r="Q366" t="str">
        <f t="shared" si="24"/>
        <v>Field '204 Var LLLA', Value 'Tag, SVT_ISS_FEE, double'</v>
      </c>
      <c r="S366" t="str">
        <f t="shared" si="25"/>
        <v>Insert into UFMT_BUILD_RULE (FORMAT_ID, FIELD_NO, PRIORITY, FIELD_ID, COND_ID, VALUE_ID, CONV_KEY, F_CHECK, F_WRITE) Values ('12', '46', '1', '18', '', '66', '', '0', '0');</v>
      </c>
      <c r="T366" t="str">
        <f t="shared" si="26"/>
        <v>Update UFMT_BUILD_RULE SET FIELD_ID='18',COND_ID='',VALUE_ID='66',CONV_KEY='',F_CHECK='0',F_WRITE='0' Where FORMAT_ID = '12' AND FIELD_NO = '46' AND PRIORITY = '1';</v>
      </c>
      <c r="U366" t="str">
        <f t="shared" si="27"/>
        <v>Delete from UFMT_BUILD_RULE Where FORMAT_ID = '12' AND FIELD_NO = '46' AND PRIORITY = '1';</v>
      </c>
    </row>
    <row r="367" spans="1:21" x14ac:dyDescent="0.35">
      <c r="A367" t="s">
        <v>42</v>
      </c>
      <c r="B367" t="s">
        <v>136</v>
      </c>
      <c r="C367" t="s">
        <v>12</v>
      </c>
      <c r="D367" t="s">
        <v>65</v>
      </c>
      <c r="E367"/>
      <c r="F367" t="s">
        <v>127</v>
      </c>
      <c r="G367" t="s">
        <v>32</v>
      </c>
      <c r="H367" t="s">
        <v>13</v>
      </c>
      <c r="I367" t="s">
        <v>12</v>
      </c>
      <c r="L367" t="s">
        <v>7</v>
      </c>
      <c r="M367" t="str">
        <f>VLOOKUP(D367,UFMT_FIELD_FORMAT!A:H,8,FALSE)</f>
        <v>999 Var LLLA</v>
      </c>
      <c r="N367" t="str">
        <f>IF(ISBLANK(E367),"",VLOOKUP(E367,UFMT_CONDITION!A:J,10,FALSE))</f>
        <v/>
      </c>
      <c r="O367" t="str">
        <f>VLOOKUP(F367,UFMT_VALUE!A:E,5,FALSE)</f>
        <v>Tag, SVT_LDG_ACCT1_BAL</v>
      </c>
      <c r="P367" t="str">
        <f>IF(ISBLANK(G367),"",VLOOKUP(G367,UFMT_CONVERSION!A:C,3,FALSE))</f>
        <v>Get first 17 from DE48 as Ledg Bal</v>
      </c>
      <c r="Q367" t="str">
        <f t="shared" si="24"/>
        <v>Field '999 Var LLLA', Value 'Tag, SVT_LDG_ACCT1_BAL', Conv 'Get first 17 from DE48 as Ledg Bal'</v>
      </c>
      <c r="S367" t="str">
        <f t="shared" si="25"/>
        <v>Insert into UFMT_BUILD_RULE (FORMAT_ID, FIELD_NO, PRIORITY, FIELD_ID, COND_ID, VALUE_ID, CONV_KEY, F_CHECK, F_WRITE) Values ('12', '48', '1', '20', '', '57', '8', '0', '1');</v>
      </c>
      <c r="T367" t="str">
        <f t="shared" si="26"/>
        <v>Update UFMT_BUILD_RULE SET FIELD_ID='20',COND_ID='',VALUE_ID='57',CONV_KEY='8',F_CHECK='0',F_WRITE='1' Where FORMAT_ID = '12' AND FIELD_NO = '48' AND PRIORITY = '1';</v>
      </c>
      <c r="U367" t="str">
        <f t="shared" si="27"/>
        <v>Delete from UFMT_BUILD_RULE Where FORMAT_ID = '12' AND FIELD_NO = '48' AND PRIORITY = '1';</v>
      </c>
    </row>
    <row r="368" spans="1:21" x14ac:dyDescent="0.35">
      <c r="A368" t="s">
        <v>42</v>
      </c>
      <c r="B368" t="s">
        <v>136</v>
      </c>
      <c r="C368" t="s">
        <v>15</v>
      </c>
      <c r="D368" t="s">
        <v>65</v>
      </c>
      <c r="E368"/>
      <c r="F368" t="s">
        <v>155</v>
      </c>
      <c r="G368" t="s">
        <v>35</v>
      </c>
      <c r="H368" t="s">
        <v>13</v>
      </c>
      <c r="I368" t="s">
        <v>12</v>
      </c>
      <c r="L368" t="s">
        <v>7</v>
      </c>
      <c r="M368" t="str">
        <f>VLOOKUP(D368,UFMT_FIELD_FORMAT!A:H,8,FALSE)</f>
        <v>999 Var LLLA</v>
      </c>
      <c r="N368" t="str">
        <f>IF(ISBLANK(E368),"",VLOOKUP(E368,UFMT_CONDITION!A:J,10,FALSE))</f>
        <v/>
      </c>
      <c r="O368" t="str">
        <f>VLOOKUP(F368,UFMT_VALUE!A:E,5,FALSE)</f>
        <v>Tag, SVT_ACCT1_ABAL</v>
      </c>
      <c r="P368" t="str">
        <f>IF(ISBLANK(G368),"",VLOOKUP(G368,UFMT_CONVERSION!A:C,3,FALSE))</f>
        <v>Get second 17 from DE48 as NET Bal</v>
      </c>
      <c r="Q368" t="str">
        <f t="shared" si="24"/>
        <v>Field '999 Var LLLA', Value 'Tag, SVT_ACCT1_ABAL', Conv 'Get second 17 from DE48 as NET Bal'</v>
      </c>
      <c r="S368" t="str">
        <f t="shared" si="25"/>
        <v>Insert into UFMT_BUILD_RULE (FORMAT_ID, FIELD_NO, PRIORITY, FIELD_ID, COND_ID, VALUE_ID, CONV_KEY, F_CHECK, F_WRITE) Values ('12', '48', '2', '20', '', '58', '9', '0', '1');</v>
      </c>
      <c r="T368" t="str">
        <f t="shared" si="26"/>
        <v>Update UFMT_BUILD_RULE SET FIELD_ID='20',COND_ID='',VALUE_ID='58',CONV_KEY='9',F_CHECK='0',F_WRITE='1' Where FORMAT_ID = '12' AND FIELD_NO = '48' AND PRIORITY = '2';</v>
      </c>
      <c r="U368" t="str">
        <f t="shared" si="27"/>
        <v>Delete from UFMT_BUILD_RULE Where FORMAT_ID = '12' AND FIELD_NO = '48' AND PRIORITY = '2';</v>
      </c>
    </row>
    <row r="369" spans="1:21" x14ac:dyDescent="0.35">
      <c r="A369" t="s">
        <v>42</v>
      </c>
      <c r="B369" t="s">
        <v>136</v>
      </c>
      <c r="C369" t="s">
        <v>17</v>
      </c>
      <c r="D369" t="s">
        <v>65</v>
      </c>
      <c r="E369"/>
      <c r="F369" t="s">
        <v>194</v>
      </c>
      <c r="G369" t="s">
        <v>77</v>
      </c>
      <c r="H369" t="s">
        <v>13</v>
      </c>
      <c r="I369" t="s">
        <v>12</v>
      </c>
      <c r="L369" t="s">
        <v>7</v>
      </c>
      <c r="M369" t="str">
        <f>VLOOKUP(D369,UFMT_FIELD_FORMAT!A:H,8,FALSE)</f>
        <v>999 Var LLLA</v>
      </c>
      <c r="N369" t="str">
        <f>IF(ISBLANK(E369),"",VLOOKUP(E369,UFMT_CONDITION!A:J,10,FALSE))</f>
        <v/>
      </c>
      <c r="O369" t="str">
        <f>VLOOKUP(F369,UFMT_VALUE!A:E,5,FALSE)</f>
        <v>Tag, SVT_ACCT1_AB_CUR, int</v>
      </c>
      <c r="P369" t="str">
        <f>IF(ISBLANK(G369),"",VLOOKUP(G369,UFMT_CONVERSION!A:C,3,FALSE))</f>
        <v>Get balance currency from DE48</v>
      </c>
      <c r="Q369" t="str">
        <f t="shared" si="24"/>
        <v>Field '999 Var LLLA', Value 'Tag, SVT_ACCT1_AB_CUR, int', Conv 'Get balance currency from DE48'</v>
      </c>
      <c r="S369" t="str">
        <f t="shared" si="25"/>
        <v>Insert into UFMT_BUILD_RULE (FORMAT_ID, FIELD_NO, PRIORITY, FIELD_ID, COND_ID, VALUE_ID, CONV_KEY, F_CHECK, F_WRITE) Values ('12', '48', '3', '20', '', '73', '24', '0', '1');</v>
      </c>
      <c r="T369" t="str">
        <f t="shared" si="26"/>
        <v>Update UFMT_BUILD_RULE SET FIELD_ID='20',COND_ID='',VALUE_ID='73',CONV_KEY='24',F_CHECK='0',F_WRITE='1' Where FORMAT_ID = '12' AND FIELD_NO = '48' AND PRIORITY = '3';</v>
      </c>
      <c r="U369" t="str">
        <f t="shared" si="27"/>
        <v>Delete from UFMT_BUILD_RULE Where FORMAT_ID = '12' AND FIELD_NO = '48' AND PRIORITY = '3';</v>
      </c>
    </row>
    <row r="370" spans="1:21" x14ac:dyDescent="0.35">
      <c r="A370" t="s">
        <v>42</v>
      </c>
      <c r="B370" t="s">
        <v>138</v>
      </c>
      <c r="C370" t="s">
        <v>12</v>
      </c>
      <c r="D370" t="s">
        <v>47</v>
      </c>
      <c r="E370"/>
      <c r="F370" t="s">
        <v>104</v>
      </c>
      <c r="G370"/>
      <c r="H370" t="s">
        <v>13</v>
      </c>
      <c r="I370" t="s">
        <v>13</v>
      </c>
      <c r="L370" t="s">
        <v>7</v>
      </c>
      <c r="M370" t="str">
        <f>VLOOKUP(D370,UFMT_FIELD_FORMAT!A:H,8,FALSE)</f>
        <v>003 Fix Padded L</v>
      </c>
      <c r="N370" t="str">
        <f>IF(ISBLANK(E370),"",VLOOKUP(E370,UFMT_CONDITION!A:J,10,FALSE))</f>
        <v/>
      </c>
      <c r="O370" t="str">
        <f>VLOOKUP(F370,UFMT_VALUE!A:E,5,FALSE)</f>
        <v>Tag, SVT_TXN_CURRENCY</v>
      </c>
      <c r="P370" t="str">
        <f>IF(ISBLANK(G370),"",VLOOKUP(G370,UFMT_CONVERSION!A:C,3,FALSE))</f>
        <v/>
      </c>
      <c r="Q370" t="str">
        <f t="shared" si="24"/>
        <v>Field '003 Fix Padded L', Value 'Tag, SVT_TXN_CURRENCY'</v>
      </c>
      <c r="S370" t="str">
        <f t="shared" si="25"/>
        <v>Insert into UFMT_BUILD_RULE (FORMAT_ID, FIELD_NO, PRIORITY, FIELD_ID, COND_ID, VALUE_ID, CONV_KEY, F_CHECK, F_WRITE) Values ('12', '49', '1', '14', '', '34', '', '0', '0');</v>
      </c>
      <c r="T370" t="str">
        <f t="shared" si="26"/>
        <v>Update UFMT_BUILD_RULE SET FIELD_ID='14',COND_ID='',VALUE_ID='34',CONV_KEY='',F_CHECK='0',F_WRITE='0' Where FORMAT_ID = '12' AND FIELD_NO = '49' AND PRIORITY = '1';</v>
      </c>
      <c r="U370" t="str">
        <f t="shared" si="27"/>
        <v>Delete from UFMT_BUILD_RULE Where FORMAT_ID = '12' AND FIELD_NO = '49' AND PRIORITY = '1';</v>
      </c>
    </row>
    <row r="371" spans="1:21" x14ac:dyDescent="0.35">
      <c r="A371" t="s">
        <v>42</v>
      </c>
      <c r="B371" t="s">
        <v>142</v>
      </c>
      <c r="C371" t="s">
        <v>12</v>
      </c>
      <c r="D371" t="s">
        <v>47</v>
      </c>
      <c r="E371"/>
      <c r="F371" t="s">
        <v>171</v>
      </c>
      <c r="G371"/>
      <c r="H371" t="s">
        <v>13</v>
      </c>
      <c r="I371" t="s">
        <v>13</v>
      </c>
      <c r="L371" t="s">
        <v>7</v>
      </c>
      <c r="M371" t="str">
        <f>VLOOKUP(D371,UFMT_FIELD_FORMAT!A:H,8,FALSE)</f>
        <v>003 Fix Padded L</v>
      </c>
      <c r="N371" t="str">
        <f>IF(ISBLANK(E371),"",VLOOKUP(E371,UFMT_CONDITION!A:J,10,FALSE))</f>
        <v/>
      </c>
      <c r="O371" t="str">
        <f>VLOOKUP(F371,UFMT_VALUE!A:E,5,FALSE)</f>
        <v>Tag, SVT_CCH_BILL_CURR , integer</v>
      </c>
      <c r="P371" t="str">
        <f>IF(ISBLANK(G371),"",VLOOKUP(G371,UFMT_CONVERSION!A:C,3,FALSE))</f>
        <v/>
      </c>
      <c r="Q371" t="str">
        <f t="shared" si="24"/>
        <v>Field '003 Fix Padded L', Value 'Tag, SVT_CCH_BILL_CURR , integer'</v>
      </c>
      <c r="S371" t="str">
        <f t="shared" si="25"/>
        <v>Insert into UFMT_BUILD_RULE (FORMAT_ID, FIELD_NO, PRIORITY, FIELD_ID, COND_ID, VALUE_ID, CONV_KEY, F_CHECK, F_WRITE) Values ('12', '51', '1', '14', '', '64', '', '0', '0');</v>
      </c>
      <c r="T371" t="str">
        <f t="shared" si="26"/>
        <v>Update UFMT_BUILD_RULE SET FIELD_ID='14',COND_ID='',VALUE_ID='64',CONV_KEY='',F_CHECK='0',F_WRITE='0' Where FORMAT_ID = '12' AND FIELD_NO = '51' AND PRIORITY = '1';</v>
      </c>
      <c r="U371" t="str">
        <f t="shared" si="27"/>
        <v>Delete from UFMT_BUILD_RULE Where FORMAT_ID = '12' AND FIELD_NO = '51' AND PRIORITY = '1';</v>
      </c>
    </row>
    <row r="372" spans="1:21" x14ac:dyDescent="0.35">
      <c r="A372" t="s">
        <v>42</v>
      </c>
      <c r="B372" t="s">
        <v>270</v>
      </c>
      <c r="C372" t="s">
        <v>12</v>
      </c>
      <c r="D372" t="s">
        <v>71</v>
      </c>
      <c r="E372"/>
      <c r="F372" t="s">
        <v>96</v>
      </c>
      <c r="G372"/>
      <c r="H372" t="s">
        <v>13</v>
      </c>
      <c r="I372" t="s">
        <v>13</v>
      </c>
      <c r="L372" t="s">
        <v>7</v>
      </c>
      <c r="M372" t="str">
        <f>VLOOKUP(D372,UFMT_FIELD_FORMAT!A:H,8,FALSE)</f>
        <v>028 Var LLA</v>
      </c>
      <c r="N372" t="str">
        <f>IF(ISBLANK(E372),"",VLOOKUP(E372,UFMT_CONDITION!A:J,10,FALSE))</f>
        <v/>
      </c>
      <c r="O372" t="str">
        <f>VLOOKUP(F372,UFMT_VALUE!A:E,5,FALSE)</f>
        <v>Tag, SVT_ACCT1_NO</v>
      </c>
      <c r="P372" t="str">
        <f>IF(ISBLANK(G372),"",VLOOKUP(G372,UFMT_CONVERSION!A:C,3,FALSE))</f>
        <v/>
      </c>
      <c r="Q372" t="str">
        <f t="shared" si="24"/>
        <v>Field '028 Var LLA', Value 'Tag, SVT_ACCT1_NO'</v>
      </c>
      <c r="S372" t="str">
        <f t="shared" si="25"/>
        <v>Insert into UFMT_BUILD_RULE (FORMAT_ID, FIELD_NO, PRIORITY, FIELD_ID, COND_ID, VALUE_ID, CONV_KEY, F_CHECK, F_WRITE) Values ('12', '102', '1', '22', '', '36', '', '0', '0');</v>
      </c>
      <c r="T372" t="str">
        <f t="shared" si="26"/>
        <v>Update UFMT_BUILD_RULE SET FIELD_ID='22',COND_ID='',VALUE_ID='36',CONV_KEY='',F_CHECK='0',F_WRITE='0' Where FORMAT_ID = '12' AND FIELD_NO = '102' AND PRIORITY = '1';</v>
      </c>
      <c r="U372" t="str">
        <f t="shared" si="27"/>
        <v>Delete from UFMT_BUILD_RULE Where FORMAT_ID = '12' AND FIELD_NO = '102' AND PRIORITY = '1';</v>
      </c>
    </row>
    <row r="373" spans="1:21" x14ac:dyDescent="0.35">
      <c r="A373" t="s">
        <v>42</v>
      </c>
      <c r="B373" t="s">
        <v>143</v>
      </c>
      <c r="C373" t="s">
        <v>12</v>
      </c>
      <c r="D373" t="s">
        <v>65</v>
      </c>
      <c r="E373"/>
      <c r="F373" t="s">
        <v>113</v>
      </c>
      <c r="G373"/>
      <c r="H373" t="s">
        <v>13</v>
      </c>
      <c r="I373" t="s">
        <v>13</v>
      </c>
      <c r="L373" t="s">
        <v>7</v>
      </c>
      <c r="M373" t="str">
        <f>VLOOKUP(D373,UFMT_FIELD_FORMAT!A:H,8,FALSE)</f>
        <v>999 Var LLLA</v>
      </c>
      <c r="N373" t="str">
        <f>IF(ISBLANK(E373),"",VLOOKUP(E373,UFMT_CONDITION!A:J,10,FALSE))</f>
        <v/>
      </c>
      <c r="O373" t="str">
        <f>VLOOKUP(F373,UFMT_VALUE!A:E,5,FALSE)</f>
        <v>Const, Channel ID Switch</v>
      </c>
      <c r="P373" t="str">
        <f>IF(ISBLANK(G373),"",VLOOKUP(G373,UFMT_CONVERSION!A:C,3,FALSE))</f>
        <v/>
      </c>
      <c r="Q373" t="str">
        <f t="shared" si="24"/>
        <v>Field '999 Var LLLA', Value 'Const, Channel ID Switch'</v>
      </c>
      <c r="S373" t="str">
        <f t="shared" si="25"/>
        <v>Insert into UFMT_BUILD_RULE (FORMAT_ID, FIELD_NO, PRIORITY, FIELD_ID, COND_ID, VALUE_ID, CONV_KEY, F_CHECK, F_WRITE) Values ('12', '123', '1', '20', '', '38', '', '0', '0');</v>
      </c>
      <c r="T373" t="str">
        <f t="shared" si="26"/>
        <v>Update UFMT_BUILD_RULE SET FIELD_ID='20',COND_ID='',VALUE_ID='38',CONV_KEY='',F_CHECK='0',F_WRITE='0' Where FORMAT_ID = '12' AND FIELD_NO = '123' AND PRIORITY = '1';</v>
      </c>
      <c r="U373" t="str">
        <f t="shared" si="27"/>
        <v>Delete from UFMT_BUILD_RULE Where FORMAT_ID = '12' AND FIELD_NO = '123' AND PRIORITY = '1';</v>
      </c>
    </row>
    <row r="374" spans="1:21" x14ac:dyDescent="0.35">
      <c r="A374" t="s">
        <v>42</v>
      </c>
      <c r="B374" t="s">
        <v>813</v>
      </c>
      <c r="C374" t="s">
        <v>12</v>
      </c>
      <c r="D374" t="s">
        <v>65</v>
      </c>
      <c r="E374"/>
      <c r="F374" t="s">
        <v>44</v>
      </c>
      <c r="G374"/>
      <c r="H374" t="s">
        <v>13</v>
      </c>
      <c r="I374" t="s">
        <v>13</v>
      </c>
      <c r="L374" t="s">
        <v>7</v>
      </c>
      <c r="M374" t="str">
        <f>VLOOKUP(D374,UFMT_FIELD_FORMAT!A:H,8,FALSE)</f>
        <v>999 Var LLLA</v>
      </c>
      <c r="N374" t="str">
        <f>IF(ISBLANK(E374),"",VLOOKUP(E374,UFMT_CONDITION!A:J,10,FALSE))</f>
        <v/>
      </c>
      <c r="O374" t="str">
        <f>VLOOKUP(F374,UFMT_VALUE!A:E,5,FALSE)</f>
        <v>Tag, SVT_ACQ_SW_DATE</v>
      </c>
      <c r="P374" t="str">
        <f>IF(ISBLANK(G374),"",VLOOKUP(G374,UFMT_CONVERSION!A:C,3,FALSE))</f>
        <v/>
      </c>
      <c r="Q374" t="str">
        <f t="shared" si="24"/>
        <v>Field '999 Var LLLA', Value 'Tag, SVT_ACQ_SW_DATE'</v>
      </c>
      <c r="S374" t="str">
        <f t="shared" si="25"/>
        <v>Insert into UFMT_BUILD_RULE (FORMAT_ID, FIELD_NO, PRIORITY, FIELD_ID, COND_ID, VALUE_ID, CONV_KEY, F_CHECK, F_WRITE) Values ('12', '126', '1', '20', '', '13', '', '0', '0');</v>
      </c>
      <c r="T374" t="str">
        <f t="shared" si="26"/>
        <v>Update UFMT_BUILD_RULE SET FIELD_ID='20',COND_ID='',VALUE_ID='13',CONV_KEY='',F_CHECK='0',F_WRITE='0' Where FORMAT_ID = '12' AND FIELD_NO = '126' AND PRIORITY = '1';</v>
      </c>
      <c r="U374" t="str">
        <f t="shared" si="27"/>
        <v>Delete from UFMT_BUILD_RULE Where FORMAT_ID = '12' AND FIELD_NO = '126' AND PRIORITY = '1';</v>
      </c>
    </row>
    <row r="375" spans="1:21" x14ac:dyDescent="0.35">
      <c r="A375" t="s">
        <v>44</v>
      </c>
      <c r="B375" t="s">
        <v>15</v>
      </c>
      <c r="C375" t="s">
        <v>12</v>
      </c>
      <c r="D375" t="s">
        <v>12</v>
      </c>
      <c r="E375"/>
      <c r="F375" t="s">
        <v>15</v>
      </c>
      <c r="G375"/>
      <c r="H375" t="s">
        <v>13</v>
      </c>
      <c r="I375" t="s">
        <v>13</v>
      </c>
      <c r="L375" t="s">
        <v>7</v>
      </c>
      <c r="M375" t="str">
        <f>VLOOKUP(D375,UFMT_FIELD_FORMAT!A:H,8,FALSE)</f>
        <v>019 Var LLA</v>
      </c>
      <c r="N375" t="str">
        <f>IF(ISBLANK(E375),"",VLOOKUP(E375,UFMT_CONDITION!A:J,10,FALSE))</f>
        <v/>
      </c>
      <c r="O375" t="str">
        <f>VLOOKUP(F375,UFMT_VALUE!A:E,5,FALSE)</f>
        <v>Tag, SVT_CARD_NUM</v>
      </c>
      <c r="P375" t="str">
        <f>IF(ISBLANK(G375),"",VLOOKUP(G375,UFMT_CONVERSION!A:C,3,FALSE))</f>
        <v/>
      </c>
      <c r="Q375" t="str">
        <f t="shared" si="24"/>
        <v>Field '019 Var LLA', Value 'Tag, SVT_CARD_NUM'</v>
      </c>
      <c r="S375" t="str">
        <f t="shared" si="25"/>
        <v>Insert into UFMT_BUILD_RULE (FORMAT_ID, FIELD_NO, PRIORITY, FIELD_ID, COND_ID, VALUE_ID, CONV_KEY, F_CHECK, F_WRITE) Values ('13', '2', '1', '1', '', '2', '', '0', '0');</v>
      </c>
      <c r="T375" t="str">
        <f t="shared" si="26"/>
        <v>Update UFMT_BUILD_RULE SET FIELD_ID='1',COND_ID='',VALUE_ID='2',CONV_KEY='',F_CHECK='0',F_WRITE='0' Where FORMAT_ID = '13' AND FIELD_NO = '2' AND PRIORITY = '1';</v>
      </c>
      <c r="U375" t="str">
        <f t="shared" si="27"/>
        <v>Delete from UFMT_BUILD_RULE Where FORMAT_ID = '13' AND FIELD_NO = '2' AND PRIORITY = '1';</v>
      </c>
    </row>
    <row r="376" spans="1:21" x14ac:dyDescent="0.35">
      <c r="A376" t="s">
        <v>44</v>
      </c>
      <c r="B376" t="s">
        <v>17</v>
      </c>
      <c r="C376" t="s">
        <v>12</v>
      </c>
      <c r="D376" t="s">
        <v>15</v>
      </c>
      <c r="E376"/>
      <c r="F376" t="s">
        <v>648</v>
      </c>
      <c r="G376"/>
      <c r="H376" t="s">
        <v>13</v>
      </c>
      <c r="I376" t="s">
        <v>13</v>
      </c>
      <c r="L376" t="s">
        <v>7</v>
      </c>
      <c r="M376" t="str">
        <f>VLOOKUP(D376,UFMT_FIELD_FORMAT!A:H,8,FALSE)</f>
        <v>006 Fix Padded L0</v>
      </c>
      <c r="N376" t="str">
        <f>IF(ISBLANK(E376),"",VLOOKUP(E376,UFMT_CONDITION!A:J,10,FALSE))</f>
        <v/>
      </c>
      <c r="O376" t="str">
        <f>VLOOKUP(F376,UFMT_VALUE!A:E,5,FALSE)</f>
        <v>Composite, Prcode for T24 NSS THEMONUS</v>
      </c>
      <c r="P376" t="str">
        <f>IF(ISBLANK(G376),"",VLOOKUP(G376,UFMT_CONVERSION!A:C,3,FALSE))</f>
        <v/>
      </c>
      <c r="Q376" t="str">
        <f t="shared" si="24"/>
        <v>Field '006 Fix Padded L0', Value 'Composite, Prcode for T24 NSS THEMONUS'</v>
      </c>
      <c r="S376" t="str">
        <f t="shared" si="25"/>
        <v>Insert into UFMT_BUILD_RULE (FORMAT_ID, FIELD_NO, PRIORITY, FIELD_ID, COND_ID, VALUE_ID, CONV_KEY, F_CHECK, F_WRITE) Values ('13', '3', '1', '2', '', '297', '', '0', '0');</v>
      </c>
      <c r="T376" t="str">
        <f t="shared" si="26"/>
        <v>Update UFMT_BUILD_RULE SET FIELD_ID='2',COND_ID='',VALUE_ID='297',CONV_KEY='',F_CHECK='0',F_WRITE='0' Where FORMAT_ID = '13' AND FIELD_NO = '3' AND PRIORITY = '1';</v>
      </c>
      <c r="U376" t="str">
        <f t="shared" si="27"/>
        <v>Delete from UFMT_BUILD_RULE Where FORMAT_ID = '13' AND FIELD_NO = '3' AND PRIORITY = '1';</v>
      </c>
    </row>
    <row r="377" spans="1:21" x14ac:dyDescent="0.35">
      <c r="A377" t="s">
        <v>44</v>
      </c>
      <c r="B377" t="s">
        <v>20</v>
      </c>
      <c r="C377" t="s">
        <v>12</v>
      </c>
      <c r="D377" t="s">
        <v>17</v>
      </c>
      <c r="E377"/>
      <c r="F377" t="s">
        <v>29</v>
      </c>
      <c r="G377"/>
      <c r="H377" t="s">
        <v>13</v>
      </c>
      <c r="I377" t="s">
        <v>13</v>
      </c>
      <c r="L377" t="s">
        <v>7</v>
      </c>
      <c r="M377" t="str">
        <f>VLOOKUP(D377,UFMT_FIELD_FORMAT!A:H,8,FALSE)</f>
        <v>012 Fix Padded L0</v>
      </c>
      <c r="N377" t="str">
        <f>IF(ISBLANK(E377),"",VLOOKUP(E377,UFMT_CONDITION!A:J,10,FALSE))</f>
        <v/>
      </c>
      <c r="O377" t="str">
        <f>VLOOKUP(F377,UFMT_VALUE!A:E,5,FALSE)</f>
        <v>Tag, SVT_TXN_AMOUNT</v>
      </c>
      <c r="P377" t="str">
        <f>IF(ISBLANK(G377),"",VLOOKUP(G377,UFMT_CONVERSION!A:C,3,FALSE))</f>
        <v/>
      </c>
      <c r="Q377" t="str">
        <f t="shared" si="24"/>
        <v>Field '012 Fix Padded L0', Value 'Tag, SVT_TXN_AMOUNT'</v>
      </c>
      <c r="S377" t="str">
        <f t="shared" si="25"/>
        <v>Insert into UFMT_BUILD_RULE (FORMAT_ID, FIELD_NO, PRIORITY, FIELD_ID, COND_ID, VALUE_ID, CONV_KEY, F_CHECK, F_WRITE) Values ('13', '4', '1', '3', '', '7', '', '0', '0');</v>
      </c>
      <c r="T377" t="str">
        <f t="shared" si="26"/>
        <v>Update UFMT_BUILD_RULE SET FIELD_ID='3',COND_ID='',VALUE_ID='7',CONV_KEY='',F_CHECK='0',F_WRITE='0' Where FORMAT_ID = '13' AND FIELD_NO = '4' AND PRIORITY = '1';</v>
      </c>
      <c r="U377" t="str">
        <f t="shared" si="27"/>
        <v>Delete from UFMT_BUILD_RULE Where FORMAT_ID = '13' AND FIELD_NO = '4' AND PRIORITY = '1';</v>
      </c>
    </row>
    <row r="378" spans="1:21" x14ac:dyDescent="0.35">
      <c r="A378" t="s">
        <v>44</v>
      </c>
      <c r="B378" t="s">
        <v>26</v>
      </c>
      <c r="C378" t="s">
        <v>12</v>
      </c>
      <c r="D378" t="s">
        <v>17</v>
      </c>
      <c r="E378"/>
      <c r="F378" t="s">
        <v>153</v>
      </c>
      <c r="G378"/>
      <c r="H378" t="s">
        <v>13</v>
      </c>
      <c r="I378" t="s">
        <v>13</v>
      </c>
      <c r="L378" t="s">
        <v>7</v>
      </c>
      <c r="M378" t="str">
        <f>VLOOKUP(D378,UFMT_FIELD_FORMAT!A:H,8,FALSE)</f>
        <v>012 Fix Padded L0</v>
      </c>
      <c r="N378" t="str">
        <f>IF(ISBLANK(E378),"",VLOOKUP(E378,UFMT_CONDITION!A:J,10,FALSE))</f>
        <v/>
      </c>
      <c r="O378" t="str">
        <f>VLOOKUP(F378,UFMT_VALUE!A:E,5,FALSE)</f>
        <v>Tag, SVT_CCH_BILL_AMT</v>
      </c>
      <c r="P378" t="str">
        <f>IF(ISBLANK(G378),"",VLOOKUP(G378,UFMT_CONVERSION!A:C,3,FALSE))</f>
        <v/>
      </c>
      <c r="Q378" t="str">
        <f t="shared" si="24"/>
        <v>Field '012 Fix Padded L0', Value 'Tag, SVT_CCH_BILL_AMT'</v>
      </c>
      <c r="S378" t="str">
        <f t="shared" si="25"/>
        <v>Insert into UFMT_BUILD_RULE (FORMAT_ID, FIELD_NO, PRIORITY, FIELD_ID, COND_ID, VALUE_ID, CONV_KEY, F_CHECK, F_WRITE) Values ('13', '6', '1', '3', '', '65', '', '0', '0');</v>
      </c>
      <c r="T378" t="str">
        <f t="shared" si="26"/>
        <v>Update UFMT_BUILD_RULE SET FIELD_ID='3',COND_ID='',VALUE_ID='65',CONV_KEY='',F_CHECK='0',F_WRITE='0' Where FORMAT_ID = '13' AND FIELD_NO = '6' AND PRIORITY = '1';</v>
      </c>
      <c r="U378" t="str">
        <f t="shared" si="27"/>
        <v>Delete from UFMT_BUILD_RULE Where FORMAT_ID = '13' AND FIELD_NO = '6' AND PRIORITY = '1';</v>
      </c>
    </row>
    <row r="379" spans="1:21" x14ac:dyDescent="0.35">
      <c r="A379" t="s">
        <v>44</v>
      </c>
      <c r="B379" t="s">
        <v>35</v>
      </c>
      <c r="C379" t="s">
        <v>12</v>
      </c>
      <c r="D379" t="s">
        <v>20</v>
      </c>
      <c r="E379" t="s">
        <v>29</v>
      </c>
      <c r="F379" t="s">
        <v>40</v>
      </c>
      <c r="G379"/>
      <c r="H379" t="s">
        <v>13</v>
      </c>
      <c r="I379" t="s">
        <v>13</v>
      </c>
      <c r="L379" t="s">
        <v>7</v>
      </c>
      <c r="M379" t="str">
        <f>VLOOKUP(D379,UFMT_FIELD_FORMAT!A:H,8,FALSE)</f>
        <v>008 Fix Padded L0</v>
      </c>
      <c r="N379" t="str">
        <f>IF(ISBLANK(E379),"",VLOOKUP(E379,UFMT_CONDITION!A:J,10,FALSE))</f>
        <v>Rate initialized and must be added</v>
      </c>
      <c r="O379" t="str">
        <f>VLOOKUP(F379,UFMT_VALUE!A:E,5,FALSE)</f>
        <v>Tag, SVT_ACCT1_RATE, integer</v>
      </c>
      <c r="P379" t="str">
        <f>IF(ISBLANK(G379),"",VLOOKUP(G379,UFMT_CONVERSION!A:C,3,FALSE))</f>
        <v/>
      </c>
      <c r="Q379" t="str">
        <f t="shared" si="24"/>
        <v>Field '008 Fix Padded L0',Cond 'Rate initialized and must be added', Value 'Tag, SVT_ACCT1_RATE, integer'</v>
      </c>
      <c r="S379" t="str">
        <f t="shared" si="25"/>
        <v>Insert into UFMT_BUILD_RULE (FORMAT_ID, FIELD_NO, PRIORITY, FIELD_ID, COND_ID, VALUE_ID, CONV_KEY, F_CHECK, F_WRITE) Values ('13', '9', '1', '4', '7', '11', '', '0', '0');</v>
      </c>
      <c r="T379" t="str">
        <f t="shared" si="26"/>
        <v>Update UFMT_BUILD_RULE SET FIELD_ID='4',COND_ID='7',VALUE_ID='11',CONV_KEY='',F_CHECK='0',F_WRITE='0' Where FORMAT_ID = '13' AND FIELD_NO = '9' AND PRIORITY = '1';</v>
      </c>
      <c r="U379" t="str">
        <f t="shared" si="27"/>
        <v>Delete from UFMT_BUILD_RULE Where FORMAT_ID = '13' AND FIELD_NO = '9' AND PRIORITY = '1';</v>
      </c>
    </row>
    <row r="380" spans="1:21" x14ac:dyDescent="0.35">
      <c r="A380" t="s">
        <v>44</v>
      </c>
      <c r="B380" t="s">
        <v>40</v>
      </c>
      <c r="C380" t="s">
        <v>12</v>
      </c>
      <c r="D380" t="s">
        <v>23</v>
      </c>
      <c r="E380" t="s">
        <v>129</v>
      </c>
      <c r="F380" t="s">
        <v>42</v>
      </c>
      <c r="G380" t="s">
        <v>21</v>
      </c>
      <c r="H380" t="s">
        <v>13</v>
      </c>
      <c r="I380" t="s">
        <v>13</v>
      </c>
      <c r="L380" t="s">
        <v>7</v>
      </c>
      <c r="M380" t="str">
        <f>VLOOKUP(D380,UFMT_FIELD_FORMAT!A:H,8,FALSE)</f>
        <v>006 Fix Padded L0</v>
      </c>
      <c r="N380" t="str">
        <f>IF(ISBLANK(E380),"",VLOOKUP(E380,UFMT_CONDITION!A:J,10,FALSE))</f>
        <v>TT for sending F11 T24 as SV_TRACE</v>
      </c>
      <c r="O380" t="str">
        <f>VLOOKUP(F380,UFMT_VALUE!A:E,5,FALSE)</f>
        <v>Tag, SVT_SV_TRACE</v>
      </c>
      <c r="P380" t="str">
        <f>IF(ISBLANK(G380),"",VLOOKUP(G380,UFMT_CONVERSION!A:C,3,FALSE))</f>
        <v>Get F11 from utrnno (last 6 digits)</v>
      </c>
      <c r="Q380" t="str">
        <f t="shared" si="24"/>
        <v>Field '006 Fix Padded L0',Cond 'TT for sending F11 T24 as SV_TRACE', Value 'Tag, SVT_SV_TRACE', Conv 'Get F11 from utrnno (last 6 digits)'</v>
      </c>
      <c r="S380" t="str">
        <f t="shared" si="25"/>
        <v>Insert into UFMT_BUILD_RULE (FORMAT_ID, FIELD_NO, PRIORITY, FIELD_ID, COND_ID, VALUE_ID, CONV_KEY, F_CHECK, F_WRITE) Values ('13', '11', '1', '5', '45', '12', '52', '0', '0');</v>
      </c>
      <c r="T380" t="str">
        <f t="shared" si="26"/>
        <v>Update UFMT_BUILD_RULE SET FIELD_ID='5',COND_ID='45',VALUE_ID='12',CONV_KEY='52',F_CHECK='0',F_WRITE='0' Where FORMAT_ID = '13' AND FIELD_NO = '11' AND PRIORITY = '1';</v>
      </c>
      <c r="U380" t="str">
        <f t="shared" si="27"/>
        <v>Delete from UFMT_BUILD_RULE Where FORMAT_ID = '13' AND FIELD_NO = '11' AND PRIORITY = '1';</v>
      </c>
    </row>
    <row r="381" spans="1:21" x14ac:dyDescent="0.35">
      <c r="A381" t="s">
        <v>44</v>
      </c>
      <c r="B381" t="s">
        <v>40</v>
      </c>
      <c r="C381" t="s">
        <v>15</v>
      </c>
      <c r="D381" t="s">
        <v>23</v>
      </c>
      <c r="E381"/>
      <c r="F381" t="s">
        <v>117</v>
      </c>
      <c r="G381" t="s">
        <v>21</v>
      </c>
      <c r="H381" t="s">
        <v>13</v>
      </c>
      <c r="I381" t="s">
        <v>13</v>
      </c>
      <c r="L381" t="s">
        <v>7</v>
      </c>
      <c r="M381" t="str">
        <f>VLOOKUP(D381,UFMT_FIELD_FORMAT!A:H,8,FALSE)</f>
        <v>006 Fix Padded L0</v>
      </c>
      <c r="N381" t="str">
        <f>IF(ISBLANK(E381),"",VLOOKUP(E381,UFMT_CONDITION!A:J,10,FALSE))</f>
        <v/>
      </c>
      <c r="O381" t="str">
        <f>VLOOKUP(F381,UFMT_VALUE!A:E,5,FALSE)</f>
        <v>Tag, SVT_UTRANSNO</v>
      </c>
      <c r="P381" t="str">
        <f>IF(ISBLANK(G381),"",VLOOKUP(G381,UFMT_CONVERSION!A:C,3,FALSE))</f>
        <v>Get F11 from utrnno (last 6 digits)</v>
      </c>
      <c r="Q381" t="str">
        <f t="shared" si="24"/>
        <v>Field '006 Fix Padded L0', Value 'Tag, SVT_UTRANSNO', Conv 'Get F11 from utrnno (last 6 digits)'</v>
      </c>
      <c r="S381" t="str">
        <f t="shared" si="25"/>
        <v>Insert into UFMT_BUILD_RULE (FORMAT_ID, FIELD_NO, PRIORITY, FIELD_ID, COND_ID, VALUE_ID, CONV_KEY, F_CHECK, F_WRITE) Values ('13', '11', '2', '5', '', '40', '52', '0', '0');</v>
      </c>
      <c r="T381" t="str">
        <f t="shared" si="26"/>
        <v>Update UFMT_BUILD_RULE SET FIELD_ID='5',COND_ID='',VALUE_ID='40',CONV_KEY='52',F_CHECK='0',F_WRITE='0' Where FORMAT_ID = '13' AND FIELD_NO = '11' AND PRIORITY = '2';</v>
      </c>
      <c r="U381" t="str">
        <f t="shared" si="27"/>
        <v>Delete from UFMT_BUILD_RULE Where FORMAT_ID = '13' AND FIELD_NO = '11' AND PRIORITY = '2';</v>
      </c>
    </row>
    <row r="382" spans="1:21" x14ac:dyDescent="0.35">
      <c r="A382" t="s">
        <v>44</v>
      </c>
      <c r="B382" t="s">
        <v>42</v>
      </c>
      <c r="C382" t="s">
        <v>12</v>
      </c>
      <c r="D382" t="s">
        <v>26</v>
      </c>
      <c r="E382"/>
      <c r="F382" t="s">
        <v>50</v>
      </c>
      <c r="G382"/>
      <c r="H382" t="s">
        <v>13</v>
      </c>
      <c r="I382" t="s">
        <v>13</v>
      </c>
      <c r="L382" t="s">
        <v>7</v>
      </c>
      <c r="M382" t="str">
        <f>VLOOKUP(D382,UFMT_FIELD_FORMAT!A:H,8,FALSE)</f>
        <v>012 Fix Padded L0</v>
      </c>
      <c r="N382" t="str">
        <f>IF(ISBLANK(E382),"",VLOOKUP(E382,UFMT_CONDITION!A:J,10,FALSE))</f>
        <v/>
      </c>
      <c r="O382" t="str">
        <f>VLOOKUP(F382,UFMT_VALUE!A:E,5,FALSE)</f>
        <v>Composite, Date and time</v>
      </c>
      <c r="P382" t="str">
        <f>IF(ISBLANK(G382),"",VLOOKUP(G382,UFMT_CONVERSION!A:C,3,FALSE))</f>
        <v/>
      </c>
      <c r="Q382" t="str">
        <f t="shared" si="24"/>
        <v>Field '012 Fix Padded L0', Value 'Composite, Date and time'</v>
      </c>
      <c r="S382" t="str">
        <f t="shared" si="25"/>
        <v>Insert into UFMT_BUILD_RULE (FORMAT_ID, FIELD_NO, PRIORITY, FIELD_ID, COND_ID, VALUE_ID, CONV_KEY, F_CHECK, F_WRITE) Values ('13', '12', '1', '6', '', '15', '', '0', '0');</v>
      </c>
      <c r="T382" t="str">
        <f t="shared" si="26"/>
        <v>Update UFMT_BUILD_RULE SET FIELD_ID='6',COND_ID='',VALUE_ID='15',CONV_KEY='',F_CHECK='0',F_WRITE='0' Where FORMAT_ID = '13' AND FIELD_NO = '12' AND PRIORITY = '1';</v>
      </c>
      <c r="U382" t="str">
        <f t="shared" si="27"/>
        <v>Delete from UFMT_BUILD_RULE Where FORMAT_ID = '13' AND FIELD_NO = '12' AND PRIORITY = '1';</v>
      </c>
    </row>
    <row r="383" spans="1:21" x14ac:dyDescent="0.35">
      <c r="A383" t="s">
        <v>44</v>
      </c>
      <c r="B383" t="s">
        <v>56</v>
      </c>
      <c r="C383" t="s">
        <v>12</v>
      </c>
      <c r="D383" t="s">
        <v>32</v>
      </c>
      <c r="E383"/>
      <c r="F383" t="s">
        <v>59</v>
      </c>
      <c r="G383" t="s">
        <v>20</v>
      </c>
      <c r="H383" t="s">
        <v>13</v>
      </c>
      <c r="I383" t="s">
        <v>13</v>
      </c>
      <c r="L383" t="s">
        <v>7</v>
      </c>
      <c r="M383" t="str">
        <f>VLOOKUP(D383,UFMT_FIELD_FORMAT!A:H,8,FALSE)</f>
        <v>004 Fix Padded L0</v>
      </c>
      <c r="N383" t="str">
        <f>IF(ISBLANK(E383),"",VLOOKUP(E383,UFMT_CONDITION!A:J,10,FALSE))</f>
        <v/>
      </c>
      <c r="O383" t="str">
        <f>VLOOKUP(F383,UFMT_VALUE!A:E,5,FALSE)</f>
        <v>Tag, SVT_SV_DATE</v>
      </c>
      <c r="P383" t="str">
        <f>IF(ISBLANK(G383),"",VLOOKUP(G383,UFMT_CONVERSION!A:C,3,FALSE))</f>
        <v>YYYYMMDD to MMDD</v>
      </c>
      <c r="Q383" t="str">
        <f t="shared" si="24"/>
        <v>Field '004 Fix Padded L0', Value 'Tag, SVT_SV_DATE', Conv 'YYYYMMDD to MMDD'</v>
      </c>
      <c r="S383" t="str">
        <f t="shared" si="25"/>
        <v>Insert into UFMT_BUILD_RULE (FORMAT_ID, FIELD_NO, PRIORITY, FIELD_ID, COND_ID, VALUE_ID, CONV_KEY, F_CHECK, F_WRITE) Values ('13', '17', '1', '8', '', '18', '4', '0', '0');</v>
      </c>
      <c r="T383" t="str">
        <f t="shared" si="26"/>
        <v>Update UFMT_BUILD_RULE SET FIELD_ID='8',COND_ID='',VALUE_ID='18',CONV_KEY='4',F_CHECK='0',F_WRITE='0' Where FORMAT_ID = '13' AND FIELD_NO = '17' AND PRIORITY = '1';</v>
      </c>
      <c r="U383" t="str">
        <f t="shared" si="27"/>
        <v>Delete from UFMT_BUILD_RULE Where FORMAT_ID = '13' AND FIELD_NO = '17' AND PRIORITY = '1';</v>
      </c>
    </row>
    <row r="384" spans="1:21" x14ac:dyDescent="0.35">
      <c r="A384" t="s">
        <v>44</v>
      </c>
      <c r="B384" t="s">
        <v>77</v>
      </c>
      <c r="C384" t="s">
        <v>12</v>
      </c>
      <c r="D384" t="s">
        <v>35</v>
      </c>
      <c r="E384"/>
      <c r="F384" t="s">
        <v>62</v>
      </c>
      <c r="G384"/>
      <c r="H384" t="s">
        <v>13</v>
      </c>
      <c r="I384" t="s">
        <v>13</v>
      </c>
      <c r="L384" t="s">
        <v>7</v>
      </c>
      <c r="M384" t="str">
        <f>VLOOKUP(D384,UFMT_FIELD_FORMAT!A:H,8,FALSE)</f>
        <v>003 Fix Padded L0</v>
      </c>
      <c r="N384" t="str">
        <f>IF(ISBLANK(E384),"",VLOOKUP(E384,UFMT_CONDITION!A:J,10,FALSE))</f>
        <v/>
      </c>
      <c r="O384" t="str">
        <f>VLOOKUP(F384,UFMT_VALUE!A:E,5,FALSE)</f>
        <v>Const, Functional code</v>
      </c>
      <c r="P384" t="str">
        <f>IF(ISBLANK(G384),"",VLOOKUP(G384,UFMT_CONVERSION!A:C,3,FALSE))</f>
        <v/>
      </c>
      <c r="Q384" t="str">
        <f t="shared" si="24"/>
        <v>Field '003 Fix Padded L0', Value 'Const, Functional code'</v>
      </c>
      <c r="S384" t="str">
        <f t="shared" si="25"/>
        <v>Insert into UFMT_BUILD_RULE (FORMAT_ID, FIELD_NO, PRIORITY, FIELD_ID, COND_ID, VALUE_ID, CONV_KEY, F_CHECK, F_WRITE) Values ('13', '24', '1', '9', '', '19', '', '0', '0');</v>
      </c>
      <c r="T384" t="str">
        <f t="shared" si="26"/>
        <v>Update UFMT_BUILD_RULE SET FIELD_ID='9',COND_ID='',VALUE_ID='19',CONV_KEY='',F_CHECK='0',F_WRITE='0' Where FORMAT_ID = '13' AND FIELD_NO = '24' AND PRIORITY = '1';</v>
      </c>
      <c r="U384" t="str">
        <f t="shared" si="27"/>
        <v>Delete from UFMT_BUILD_RULE Where FORMAT_ID = '13' AND FIELD_NO = '24' AND PRIORITY = '1';</v>
      </c>
    </row>
    <row r="385" spans="1:21" x14ac:dyDescent="0.35">
      <c r="A385" t="s">
        <v>44</v>
      </c>
      <c r="B385" t="s">
        <v>88</v>
      </c>
      <c r="C385" t="s">
        <v>12</v>
      </c>
      <c r="D385" t="s">
        <v>93</v>
      </c>
      <c r="E385"/>
      <c r="F385" t="s">
        <v>534</v>
      </c>
      <c r="G385"/>
      <c r="H385" t="s">
        <v>13</v>
      </c>
      <c r="I385" t="s">
        <v>13</v>
      </c>
      <c r="L385" t="s">
        <v>7</v>
      </c>
      <c r="M385" t="str">
        <f>VLOOKUP(D385,UFMT_FIELD_FORMAT!A:H,8,FALSE)</f>
        <v>009 Fix Padded L0</v>
      </c>
      <c r="N385" t="str">
        <f>IF(ISBLANK(E385),"",VLOOKUP(E385,UFMT_CONDITION!A:J,10,FALSE))</f>
        <v/>
      </c>
      <c r="O385" t="str">
        <f>VLOOKUP(F385,UFMT_VALUE!A:E,5,FALSE)</f>
        <v>Tag, SVT_ACQ_FEE, double</v>
      </c>
      <c r="P385" t="str">
        <f>IF(ISBLANK(G385),"",VLOOKUP(G385,UFMT_CONVERSION!A:C,3,FALSE))</f>
        <v/>
      </c>
      <c r="Q385" t="str">
        <f t="shared" si="24"/>
        <v>Field '009 Fix Padded L0', Value 'Tag, SVT_ACQ_FEE, double'</v>
      </c>
      <c r="S385" t="str">
        <f t="shared" si="25"/>
        <v>Insert into UFMT_BUILD_RULE (FORMAT_ID, FIELD_NO, PRIORITY, FIELD_ID, COND_ID, VALUE_ID, CONV_KEY, F_CHECK, F_WRITE) Values ('13', '28', '1', '35', '', '255', '', '0', '0');</v>
      </c>
      <c r="T385" t="str">
        <f t="shared" si="26"/>
        <v>Update UFMT_BUILD_RULE SET FIELD_ID='35',COND_ID='',VALUE_ID='255',CONV_KEY='',F_CHECK='0',F_WRITE='0' Where FORMAT_ID = '13' AND FIELD_NO = '28' AND PRIORITY = '1';</v>
      </c>
      <c r="U385" t="str">
        <f t="shared" si="27"/>
        <v>Delete from UFMT_BUILD_RULE Where FORMAT_ID = '13' AND FIELD_NO = '28' AND PRIORITY = '1';</v>
      </c>
    </row>
    <row r="386" spans="1:21" x14ac:dyDescent="0.35">
      <c r="A386" t="s">
        <v>44</v>
      </c>
      <c r="B386" t="s">
        <v>90</v>
      </c>
      <c r="C386" t="s">
        <v>12</v>
      </c>
      <c r="D386" t="s">
        <v>93</v>
      </c>
      <c r="E386"/>
      <c r="F386" t="s">
        <v>537</v>
      </c>
      <c r="G386"/>
      <c r="H386" t="s">
        <v>13</v>
      </c>
      <c r="I386" t="s">
        <v>13</v>
      </c>
      <c r="L386" t="s">
        <v>7</v>
      </c>
      <c r="M386" t="str">
        <f>VLOOKUP(D386,UFMT_FIELD_FORMAT!A:H,8,FALSE)</f>
        <v>009 Fix Padded L0</v>
      </c>
      <c r="N386" t="str">
        <f>IF(ISBLANK(E386),"",VLOOKUP(E386,UFMT_CONDITION!A:J,10,FALSE))</f>
        <v/>
      </c>
      <c r="O386" t="str">
        <f>VLOOKUP(F386,UFMT_VALUE!A:E,5,FALSE)</f>
        <v>Tag, SVT_NET_FEE, double</v>
      </c>
      <c r="P386" t="str">
        <f>IF(ISBLANK(G386),"",VLOOKUP(G386,UFMT_CONVERSION!A:C,3,FALSE))</f>
        <v/>
      </c>
      <c r="Q386" t="str">
        <f t="shared" si="24"/>
        <v>Field '009 Fix Padded L0', Value 'Tag, SVT_NET_FEE, double'</v>
      </c>
      <c r="S386" t="str">
        <f t="shared" si="25"/>
        <v>Insert into UFMT_BUILD_RULE (FORMAT_ID, FIELD_NO, PRIORITY, FIELD_ID, COND_ID, VALUE_ID, CONV_KEY, F_CHECK, F_WRITE) Values ('13', '29', '1', '35', '', '256', '', '0', '0');</v>
      </c>
      <c r="T386" t="str">
        <f t="shared" si="26"/>
        <v>Update UFMT_BUILD_RULE SET FIELD_ID='35',COND_ID='',VALUE_ID='256',CONV_KEY='',F_CHECK='0',F_WRITE='0' Where FORMAT_ID = '13' AND FIELD_NO = '29' AND PRIORITY = '1';</v>
      </c>
      <c r="U386" t="str">
        <f t="shared" si="27"/>
        <v>Delete from UFMT_BUILD_RULE Where FORMAT_ID = '13' AND FIELD_NO = '29' AND PRIORITY = '1';</v>
      </c>
    </row>
    <row r="387" spans="1:21" x14ac:dyDescent="0.35">
      <c r="A387" t="s">
        <v>44</v>
      </c>
      <c r="B387" t="s">
        <v>92</v>
      </c>
      <c r="C387" t="s">
        <v>12</v>
      </c>
      <c r="D387" t="s">
        <v>93</v>
      </c>
      <c r="E387"/>
      <c r="F387" t="s">
        <v>534</v>
      </c>
      <c r="G387"/>
      <c r="H387" t="s">
        <v>13</v>
      </c>
      <c r="I387" t="s">
        <v>13</v>
      </c>
      <c r="L387" t="s">
        <v>7</v>
      </c>
      <c r="M387" t="str">
        <f>VLOOKUP(D387,UFMT_FIELD_FORMAT!A:H,8,FALSE)</f>
        <v>009 Fix Padded L0</v>
      </c>
      <c r="N387" t="str">
        <f>IF(ISBLANK(E387),"",VLOOKUP(E387,UFMT_CONDITION!A:J,10,FALSE))</f>
        <v/>
      </c>
      <c r="O387" t="str">
        <f>VLOOKUP(F387,UFMT_VALUE!A:E,5,FALSE)</f>
        <v>Tag, SVT_ACQ_FEE, double</v>
      </c>
      <c r="P387" t="str">
        <f>IF(ISBLANK(G387),"",VLOOKUP(G387,UFMT_CONVERSION!A:C,3,FALSE))</f>
        <v/>
      </c>
      <c r="Q387" t="str">
        <f t="shared" si="24"/>
        <v>Field '009 Fix Padded L0', Value 'Tag, SVT_ACQ_FEE, double'</v>
      </c>
      <c r="S387" t="str">
        <f t="shared" si="25"/>
        <v>Insert into UFMT_BUILD_RULE (FORMAT_ID, FIELD_NO, PRIORITY, FIELD_ID, COND_ID, VALUE_ID, CONV_KEY, F_CHECK, F_WRITE) Values ('13', '30', '1', '35', '', '255', '', '0', '0');</v>
      </c>
      <c r="T387" t="str">
        <f t="shared" si="26"/>
        <v>Update UFMT_BUILD_RULE SET FIELD_ID='35',COND_ID='',VALUE_ID='255',CONV_KEY='',F_CHECK='0',F_WRITE='0' Where FORMAT_ID = '13' AND FIELD_NO = '30' AND PRIORITY = '1';</v>
      </c>
      <c r="U387" t="str">
        <f t="shared" si="27"/>
        <v>Delete from UFMT_BUILD_RULE Where FORMAT_ID = '13' AND FIELD_NO = '30' AND PRIORITY = '1';</v>
      </c>
    </row>
    <row r="388" spans="1:21" x14ac:dyDescent="0.35">
      <c r="A388" t="s">
        <v>44</v>
      </c>
      <c r="B388" t="s">
        <v>98</v>
      </c>
      <c r="C388" t="s">
        <v>12</v>
      </c>
      <c r="D388" t="s">
        <v>40</v>
      </c>
      <c r="E388"/>
      <c r="F388" t="s">
        <v>65</v>
      </c>
      <c r="G388"/>
      <c r="H388" t="s">
        <v>13</v>
      </c>
      <c r="I388" t="s">
        <v>13</v>
      </c>
      <c r="L388" t="s">
        <v>7</v>
      </c>
      <c r="M388" t="str">
        <f>VLOOKUP(D388,UFMT_FIELD_FORMAT!A:H,8,FALSE)</f>
        <v xml:space="preserve">011 LLA </v>
      </c>
      <c r="N388" t="str">
        <f>IF(ISBLANK(E388),"",VLOOKUP(E388,UFMT_CONDITION!A:J,10,FALSE))</f>
        <v/>
      </c>
      <c r="O388" t="str">
        <f>VLOOKUP(F388,UFMT_VALUE!A:E,5,FALSE)</f>
        <v>Tag, SVT_ISO_SRC_ACQID</v>
      </c>
      <c r="P388" t="str">
        <f>IF(ISBLANK(G388),"",VLOOKUP(G388,UFMT_CONVERSION!A:C,3,FALSE))</f>
        <v/>
      </c>
      <c r="Q388" t="str">
        <f t="shared" si="24"/>
        <v>Field '011 LLA ', Value 'Tag, SVT_ISO_SRC_ACQID'</v>
      </c>
      <c r="S388" t="str">
        <f t="shared" si="25"/>
        <v>Insert into UFMT_BUILD_RULE (FORMAT_ID, FIELD_NO, PRIORITY, FIELD_ID, COND_ID, VALUE_ID, CONV_KEY, F_CHECK, F_WRITE) Values ('13', '32', '1', '11', '', '20', '', '0', '0');</v>
      </c>
      <c r="T388" t="str">
        <f t="shared" si="26"/>
        <v>Update UFMT_BUILD_RULE SET FIELD_ID='11',COND_ID='',VALUE_ID='20',CONV_KEY='',F_CHECK='0',F_WRITE='0' Where FORMAT_ID = '13' AND FIELD_NO = '32' AND PRIORITY = '1';</v>
      </c>
      <c r="U388" t="str">
        <f t="shared" si="27"/>
        <v>Delete from UFMT_BUILD_RULE Where FORMAT_ID = '13' AND FIELD_NO = '32' AND PRIORITY = '1';</v>
      </c>
    </row>
    <row r="389" spans="1:21" x14ac:dyDescent="0.35">
      <c r="A389" t="s">
        <v>44</v>
      </c>
      <c r="B389" t="s">
        <v>101</v>
      </c>
      <c r="C389" t="s">
        <v>12</v>
      </c>
      <c r="D389" t="s">
        <v>40</v>
      </c>
      <c r="E389" t="s">
        <v>32</v>
      </c>
      <c r="F389" t="s">
        <v>68</v>
      </c>
      <c r="G389"/>
      <c r="H389" t="s">
        <v>13</v>
      </c>
      <c r="I389" t="s">
        <v>13</v>
      </c>
      <c r="L389" t="s">
        <v>7</v>
      </c>
      <c r="M389" t="str">
        <f>VLOOKUP(D389,UFMT_FIELD_FORMAT!A:H,8,FALSE)</f>
        <v xml:space="preserve">011 LLA </v>
      </c>
      <c r="N389" t="str">
        <f>IF(ISBLANK(E389),"",VLOOKUP(E389,UFMT_CONDITION!A:J,10,FALSE))</f>
        <v>Forwarding Institution is not empty</v>
      </c>
      <c r="O389" t="str">
        <f>VLOOKUP(F389,UFMT_VALUE!A:E,5,FALSE)</f>
        <v>Tag, SVT_ISO_FW_INSTID</v>
      </c>
      <c r="P389" t="str">
        <f>IF(ISBLANK(G389),"",VLOOKUP(G389,UFMT_CONVERSION!A:C,3,FALSE))</f>
        <v/>
      </c>
      <c r="Q389" t="str">
        <f t="shared" ref="Q389:Q452" si="28">"Field '"&amp;M389&amp;IF(N389="","","',Cond '"&amp;N389)&amp;"', Value '"&amp;O389&amp;IF(P389="","","', Conv '"&amp;P389)&amp;"'"</f>
        <v>Field '011 LLA ',Cond 'Forwarding Institution is not empty', Value 'Tag, SVT_ISO_FW_INSTID'</v>
      </c>
      <c r="S389" t="str">
        <f t="shared" ref="S389:S452" si="29">"Insert into UFMT_BUILD_RULE (FORMAT_ID, FIELD_NO, PRIORITY, FIELD_ID, COND_ID, VALUE_ID, CONV_KEY, F_CHECK, F_WRITE) Values ('"&amp;A389&amp;"', '"&amp;B389&amp;"', '"&amp;C389&amp;"', '"&amp;D389&amp;"', '"&amp;E389&amp;"', '"&amp;F389&amp;"', '"&amp;G389&amp;"', '"&amp;H389&amp;"', '"&amp;I389&amp;"');"</f>
        <v>Insert into UFMT_BUILD_RULE (FORMAT_ID, FIELD_NO, PRIORITY, FIELD_ID, COND_ID, VALUE_ID, CONV_KEY, F_CHECK, F_WRITE) Values ('13', '33', '1', '11', '8', '21', '', '0', '0');</v>
      </c>
      <c r="T389" t="str">
        <f t="shared" ref="T389:T452" si="30">"Update UFMT_BUILD_RULE SET FIELD_ID='"&amp;D389&amp;"',COND_ID='"&amp;E389&amp;"',VALUE_ID='"&amp;F389&amp;"',CONV_KEY='"&amp;G389&amp;"',F_CHECK='"&amp;H389&amp;"',F_WRITE='"&amp;I389&amp;"' Where FORMAT_ID = '"&amp;A389&amp;"' AND FIELD_NO = '"&amp;B389&amp;"' AND PRIORITY = '"&amp;C389&amp;"';"</f>
        <v>Update UFMT_BUILD_RULE SET FIELD_ID='11',COND_ID='8',VALUE_ID='21',CONV_KEY='',F_CHECK='0',F_WRITE='0' Where FORMAT_ID = '13' AND FIELD_NO = '33' AND PRIORITY = '1';</v>
      </c>
      <c r="U389" t="str">
        <f t="shared" ref="U389:U452" si="31">"Delete from UFMT_BUILD_RULE Where FORMAT_ID = '"&amp;A389&amp;"' AND FIELD_NO = '"&amp;B389&amp;"' AND PRIORITY = '"&amp;C389&amp;"';"</f>
        <v>Delete from UFMT_BUILD_RULE Where FORMAT_ID = '13' AND FIELD_NO = '33' AND PRIORITY = '1';</v>
      </c>
    </row>
    <row r="390" spans="1:21" x14ac:dyDescent="0.35">
      <c r="A390" t="s">
        <v>44</v>
      </c>
      <c r="B390" t="s">
        <v>99</v>
      </c>
      <c r="C390" t="s">
        <v>12</v>
      </c>
      <c r="D390" t="s">
        <v>44</v>
      </c>
      <c r="E390"/>
      <c r="F390" t="s">
        <v>74</v>
      </c>
      <c r="G390"/>
      <c r="H390" t="s">
        <v>13</v>
      </c>
      <c r="I390" t="s">
        <v>13</v>
      </c>
      <c r="L390" t="s">
        <v>7</v>
      </c>
      <c r="M390" t="str">
        <f>VLOOKUP(D390,UFMT_FIELD_FORMAT!A:H,8,FALSE)</f>
        <v>012 Fix Padded R</v>
      </c>
      <c r="N390" t="str">
        <f>IF(ISBLANK(E390),"",VLOOKUP(E390,UFMT_CONDITION!A:J,10,FALSE))</f>
        <v/>
      </c>
      <c r="O390" t="str">
        <f>VLOOKUP(F390,UFMT_VALUE!A:E,5,FALSE)</f>
        <v>Tag, SVT_ISO_ACQ_RRN</v>
      </c>
      <c r="P390" t="str">
        <f>IF(ISBLANK(G390),"",VLOOKUP(G390,UFMT_CONVERSION!A:C,3,FALSE))</f>
        <v/>
      </c>
      <c r="Q390" t="str">
        <f t="shared" si="28"/>
        <v>Field '012 Fix Padded R', Value 'Tag, SVT_ISO_ACQ_RRN'</v>
      </c>
      <c r="S390" t="str">
        <f t="shared" si="29"/>
        <v>Insert into UFMT_BUILD_RULE (FORMAT_ID, FIELD_NO, PRIORITY, FIELD_ID, COND_ID, VALUE_ID, CONV_KEY, F_CHECK, F_WRITE) Values ('13', '37', '1', '13', '', '23', '', '0', '0');</v>
      </c>
      <c r="T390" t="str">
        <f t="shared" si="30"/>
        <v>Update UFMT_BUILD_RULE SET FIELD_ID='13',COND_ID='',VALUE_ID='23',CONV_KEY='',F_CHECK='0',F_WRITE='0' Where FORMAT_ID = '13' AND FIELD_NO = '37' AND PRIORITY = '1';</v>
      </c>
      <c r="U390" t="str">
        <f t="shared" si="31"/>
        <v>Delete from UFMT_BUILD_RULE Where FORMAT_ID = '13' AND FIELD_NO = '37' AND PRIORITY = '1';</v>
      </c>
    </row>
    <row r="391" spans="1:21" x14ac:dyDescent="0.35">
      <c r="A391" t="s">
        <v>44</v>
      </c>
      <c r="B391" t="s">
        <v>119</v>
      </c>
      <c r="C391" t="s">
        <v>12</v>
      </c>
      <c r="D391" t="s">
        <v>50</v>
      </c>
      <c r="E391"/>
      <c r="F391" t="s">
        <v>72</v>
      </c>
      <c r="G391"/>
      <c r="H391" t="s">
        <v>13</v>
      </c>
      <c r="I391" t="s">
        <v>13</v>
      </c>
      <c r="L391" t="s">
        <v>7</v>
      </c>
      <c r="M391" t="str">
        <f>VLOOKUP(D391,UFMT_FIELD_FORMAT!A:H,8,FALSE)</f>
        <v>008 Fix Padded R</v>
      </c>
      <c r="N391" t="str">
        <f>IF(ISBLANK(E391),"",VLOOKUP(E391,UFMT_CONDITION!A:J,10,FALSE))</f>
        <v/>
      </c>
      <c r="O391" t="str">
        <f>VLOOKUP(F391,UFMT_VALUE!A:E,5,FALSE)</f>
        <v>Tag, SVT_TERMINAL</v>
      </c>
      <c r="P391" t="str">
        <f>IF(ISBLANK(G391),"",VLOOKUP(G391,UFMT_CONVERSION!A:C,3,FALSE))</f>
        <v/>
      </c>
      <c r="Q391" t="str">
        <f t="shared" si="28"/>
        <v>Field '008 Fix Padded R', Value 'Tag, SVT_TERMINAL'</v>
      </c>
      <c r="S391" t="str">
        <f t="shared" si="29"/>
        <v>Insert into UFMT_BUILD_RULE (FORMAT_ID, FIELD_NO, PRIORITY, FIELD_ID, COND_ID, VALUE_ID, CONV_KEY, F_CHECK, F_WRITE) Values ('13', '41', '1', '15', '', '25', '', '0', '0');</v>
      </c>
      <c r="T391" t="str">
        <f t="shared" si="30"/>
        <v>Update UFMT_BUILD_RULE SET FIELD_ID='15',COND_ID='',VALUE_ID='25',CONV_KEY='',F_CHECK='0',F_WRITE='0' Where FORMAT_ID = '13' AND FIELD_NO = '41' AND PRIORITY = '1';</v>
      </c>
      <c r="U391" t="str">
        <f t="shared" si="31"/>
        <v>Delete from UFMT_BUILD_RULE Where FORMAT_ID = '13' AND FIELD_NO = '41' AND PRIORITY = '1';</v>
      </c>
    </row>
    <row r="392" spans="1:21" x14ac:dyDescent="0.35">
      <c r="A392" t="s">
        <v>44</v>
      </c>
      <c r="B392" t="s">
        <v>122</v>
      </c>
      <c r="C392" t="s">
        <v>12</v>
      </c>
      <c r="D392" t="s">
        <v>53</v>
      </c>
      <c r="E392"/>
      <c r="F392" t="s">
        <v>82</v>
      </c>
      <c r="G392"/>
      <c r="H392" t="s">
        <v>13</v>
      </c>
      <c r="I392" t="s">
        <v>13</v>
      </c>
      <c r="L392" t="s">
        <v>7</v>
      </c>
      <c r="M392" t="str">
        <f>VLOOKUP(D392,UFMT_FIELD_FORMAT!A:H,8,FALSE)</f>
        <v>008 Fix Padded R</v>
      </c>
      <c r="N392" t="str">
        <f>IF(ISBLANK(E392),"",VLOOKUP(E392,UFMT_CONDITION!A:J,10,FALSE))</f>
        <v/>
      </c>
      <c r="O392" t="str">
        <f>VLOOKUP(F392,UFMT_VALUE!A:E,5,FALSE)</f>
        <v>Tag, SVT_CC_ACCEPTOR</v>
      </c>
      <c r="P392" t="str">
        <f>IF(ISBLANK(G392),"",VLOOKUP(G392,UFMT_CONVERSION!A:C,3,FALSE))</f>
        <v/>
      </c>
      <c r="Q392" t="str">
        <f t="shared" si="28"/>
        <v>Field '008 Fix Padded R', Value 'Tag, SVT_CC_ACCEPTOR'</v>
      </c>
      <c r="S392" t="str">
        <f t="shared" si="29"/>
        <v>Insert into UFMT_BUILD_RULE (FORMAT_ID, FIELD_NO, PRIORITY, FIELD_ID, COND_ID, VALUE_ID, CONV_KEY, F_CHECK, F_WRITE) Values ('13', '42', '1', '16', '', '26', '', '0', '0');</v>
      </c>
      <c r="T392" t="str">
        <f t="shared" si="30"/>
        <v>Update UFMT_BUILD_RULE SET FIELD_ID='16',COND_ID='',VALUE_ID='26',CONV_KEY='',F_CHECK='0',F_WRITE='0' Where FORMAT_ID = '13' AND FIELD_NO = '42' AND PRIORITY = '1';</v>
      </c>
      <c r="U392" t="str">
        <f t="shared" si="31"/>
        <v>Delete from UFMT_BUILD_RULE Where FORMAT_ID = '13' AND FIELD_NO = '42' AND PRIORITY = '1';</v>
      </c>
    </row>
    <row r="393" spans="1:21" x14ac:dyDescent="0.35">
      <c r="A393" t="s">
        <v>44</v>
      </c>
      <c r="B393" t="s">
        <v>125</v>
      </c>
      <c r="C393" t="s">
        <v>12</v>
      </c>
      <c r="D393" t="s">
        <v>56</v>
      </c>
      <c r="E393"/>
      <c r="F393" t="s">
        <v>92</v>
      </c>
      <c r="G393"/>
      <c r="H393" t="s">
        <v>13</v>
      </c>
      <c r="I393" t="s">
        <v>13</v>
      </c>
      <c r="L393" t="s">
        <v>7</v>
      </c>
      <c r="M393" t="str">
        <f>VLOOKUP(D393,UFMT_FIELD_FORMAT!A:H,8,FALSE)</f>
        <v>099 Var LLA</v>
      </c>
      <c r="N393" t="str">
        <f>IF(ISBLANK(E393),"",VLOOKUP(E393,UFMT_CONDITION!A:J,10,FALSE))</f>
        <v/>
      </c>
      <c r="O393" t="str">
        <f>VLOOKUP(F393,UFMT_VALUE!A:E,5,FALSE)</f>
        <v>Tag, SVT_ADDR_NAME</v>
      </c>
      <c r="P393" t="str">
        <f>IF(ISBLANK(G393),"",VLOOKUP(G393,UFMT_CONVERSION!A:C,3,FALSE))</f>
        <v/>
      </c>
      <c r="Q393" t="str">
        <f t="shared" si="28"/>
        <v>Field '099 Var LLA', Value 'Tag, SVT_ADDR_NAME'</v>
      </c>
      <c r="S393" t="str">
        <f t="shared" si="29"/>
        <v>Insert into UFMT_BUILD_RULE (FORMAT_ID, FIELD_NO, PRIORITY, FIELD_ID, COND_ID, VALUE_ID, CONV_KEY, F_CHECK, F_WRITE) Values ('13', '43', '1', '17', '', '30', '', '0', '0');</v>
      </c>
      <c r="T393" t="str">
        <f t="shared" si="30"/>
        <v>Update UFMT_BUILD_RULE SET FIELD_ID='17',COND_ID='',VALUE_ID='30',CONV_KEY='',F_CHECK='0',F_WRITE='0' Where FORMAT_ID = '13' AND FIELD_NO = '43' AND PRIORITY = '1';</v>
      </c>
      <c r="U393" t="str">
        <f t="shared" si="31"/>
        <v>Delete from UFMT_BUILD_RULE Where FORMAT_ID = '13' AND FIELD_NO = '43' AND PRIORITY = '1';</v>
      </c>
    </row>
    <row r="394" spans="1:21" x14ac:dyDescent="0.35">
      <c r="A394" t="s">
        <v>44</v>
      </c>
      <c r="B394" t="s">
        <v>45</v>
      </c>
      <c r="C394" t="s">
        <v>12</v>
      </c>
      <c r="D394" t="s">
        <v>59</v>
      </c>
      <c r="E394"/>
      <c r="F394" t="s">
        <v>176</v>
      </c>
      <c r="G394" t="s">
        <v>59</v>
      </c>
      <c r="H394" t="s">
        <v>13</v>
      </c>
      <c r="I394" t="s">
        <v>13</v>
      </c>
      <c r="L394" t="s">
        <v>7</v>
      </c>
      <c r="M394" t="str">
        <f>VLOOKUP(D394,UFMT_FIELD_FORMAT!A:H,8,FALSE)</f>
        <v>204 Var LLLA</v>
      </c>
      <c r="N394" t="str">
        <f>IF(ISBLANK(E394),"",VLOOKUP(E394,UFMT_CONDITION!A:J,10,FALSE))</f>
        <v/>
      </c>
      <c r="O394" t="str">
        <f>VLOOKUP(F394,UFMT_VALUE!A:E,5,FALSE)</f>
        <v>Tag, SVT_ISS_FEE, double</v>
      </c>
      <c r="P394" t="str">
        <f>IF(ISBLANK(G394),"",VLOOKUP(G394,UFMT_CONVERSION!A:C,3,FALSE))</f>
        <v>Custom Function get_fee_DE46</v>
      </c>
      <c r="Q394" t="str">
        <f t="shared" si="28"/>
        <v>Field '204 Var LLLA', Value 'Tag, SVT_ISS_FEE, double', Conv 'Custom Function get_fee_DE46'</v>
      </c>
      <c r="S394" t="str">
        <f t="shared" si="29"/>
        <v>Insert into UFMT_BUILD_RULE (FORMAT_ID, FIELD_NO, PRIORITY, FIELD_ID, COND_ID, VALUE_ID, CONV_KEY, F_CHECK, F_WRITE) Values ('13', '46', '1', '18', '', '66', '18', '0', '0');</v>
      </c>
      <c r="T394" t="str">
        <f t="shared" si="30"/>
        <v>Update UFMT_BUILD_RULE SET FIELD_ID='18',COND_ID='',VALUE_ID='66',CONV_KEY='18',F_CHECK='0',F_WRITE='0' Where FORMAT_ID = '13' AND FIELD_NO = '46' AND PRIORITY = '1';</v>
      </c>
      <c r="U394" t="str">
        <f t="shared" si="31"/>
        <v>Delete from UFMT_BUILD_RULE Where FORMAT_ID = '13' AND FIELD_NO = '46' AND PRIORITY = '1';</v>
      </c>
    </row>
    <row r="395" spans="1:21" x14ac:dyDescent="0.35">
      <c r="A395" t="s">
        <v>44</v>
      </c>
      <c r="B395" t="s">
        <v>138</v>
      </c>
      <c r="C395" t="s">
        <v>12</v>
      </c>
      <c r="D395" t="s">
        <v>47</v>
      </c>
      <c r="E395"/>
      <c r="F395" t="s">
        <v>104</v>
      </c>
      <c r="G395"/>
      <c r="H395" t="s">
        <v>13</v>
      </c>
      <c r="I395" t="s">
        <v>13</v>
      </c>
      <c r="L395" t="s">
        <v>7</v>
      </c>
      <c r="M395" t="str">
        <f>VLOOKUP(D395,UFMT_FIELD_FORMAT!A:H,8,FALSE)</f>
        <v>003 Fix Padded L</v>
      </c>
      <c r="N395" t="str">
        <f>IF(ISBLANK(E395),"",VLOOKUP(E395,UFMT_CONDITION!A:J,10,FALSE))</f>
        <v/>
      </c>
      <c r="O395" t="str">
        <f>VLOOKUP(F395,UFMT_VALUE!A:E,5,FALSE)</f>
        <v>Tag, SVT_TXN_CURRENCY</v>
      </c>
      <c r="P395" t="str">
        <f>IF(ISBLANK(G395),"",VLOOKUP(G395,UFMT_CONVERSION!A:C,3,FALSE))</f>
        <v/>
      </c>
      <c r="Q395" t="str">
        <f t="shared" si="28"/>
        <v>Field '003 Fix Padded L', Value 'Tag, SVT_TXN_CURRENCY'</v>
      </c>
      <c r="S395" t="str">
        <f t="shared" si="29"/>
        <v>Insert into UFMT_BUILD_RULE (FORMAT_ID, FIELD_NO, PRIORITY, FIELD_ID, COND_ID, VALUE_ID, CONV_KEY, F_CHECK, F_WRITE) Values ('13', '49', '1', '14', '', '34', '', '0', '0');</v>
      </c>
      <c r="T395" t="str">
        <f t="shared" si="30"/>
        <v>Update UFMT_BUILD_RULE SET FIELD_ID='14',COND_ID='',VALUE_ID='34',CONV_KEY='',F_CHECK='0',F_WRITE='0' Where FORMAT_ID = '13' AND FIELD_NO = '49' AND PRIORITY = '1';</v>
      </c>
      <c r="U395" t="str">
        <f t="shared" si="31"/>
        <v>Delete from UFMT_BUILD_RULE Where FORMAT_ID = '13' AND FIELD_NO = '49' AND PRIORITY = '1';</v>
      </c>
    </row>
    <row r="396" spans="1:21" x14ac:dyDescent="0.35">
      <c r="A396" t="s">
        <v>44</v>
      </c>
      <c r="B396" t="s">
        <v>142</v>
      </c>
      <c r="C396" t="s">
        <v>12</v>
      </c>
      <c r="D396" t="s">
        <v>47</v>
      </c>
      <c r="E396"/>
      <c r="F396" t="s">
        <v>171</v>
      </c>
      <c r="G396"/>
      <c r="H396" t="s">
        <v>13</v>
      </c>
      <c r="I396" t="s">
        <v>13</v>
      </c>
      <c r="L396" t="s">
        <v>7</v>
      </c>
      <c r="M396" t="str">
        <f>VLOOKUP(D396,UFMT_FIELD_FORMAT!A:H,8,FALSE)</f>
        <v>003 Fix Padded L</v>
      </c>
      <c r="N396" t="str">
        <f>IF(ISBLANK(E396),"",VLOOKUP(E396,UFMT_CONDITION!A:J,10,FALSE))</f>
        <v/>
      </c>
      <c r="O396" t="str">
        <f>VLOOKUP(F396,UFMT_VALUE!A:E,5,FALSE)</f>
        <v>Tag, SVT_CCH_BILL_CURR , integer</v>
      </c>
      <c r="P396" t="str">
        <f>IF(ISBLANK(G396),"",VLOOKUP(G396,UFMT_CONVERSION!A:C,3,FALSE))</f>
        <v/>
      </c>
      <c r="Q396" t="str">
        <f t="shared" si="28"/>
        <v>Field '003 Fix Padded L', Value 'Tag, SVT_CCH_BILL_CURR , integer'</v>
      </c>
      <c r="S396" t="str">
        <f t="shared" si="29"/>
        <v>Insert into UFMT_BUILD_RULE (FORMAT_ID, FIELD_NO, PRIORITY, FIELD_ID, COND_ID, VALUE_ID, CONV_KEY, F_CHECK, F_WRITE) Values ('13', '51', '1', '14', '', '64', '', '0', '0');</v>
      </c>
      <c r="T396" t="str">
        <f t="shared" si="30"/>
        <v>Update UFMT_BUILD_RULE SET FIELD_ID='14',COND_ID='',VALUE_ID='64',CONV_KEY='',F_CHECK='0',F_WRITE='0' Where FORMAT_ID = '13' AND FIELD_NO = '51' AND PRIORITY = '1';</v>
      </c>
      <c r="U396" t="str">
        <f t="shared" si="31"/>
        <v>Delete from UFMT_BUILD_RULE Where FORMAT_ID = '13' AND FIELD_NO = '51' AND PRIORITY = '1';</v>
      </c>
    </row>
    <row r="397" spans="1:21" x14ac:dyDescent="0.35">
      <c r="A397" t="s">
        <v>44</v>
      </c>
      <c r="B397" t="s">
        <v>149</v>
      </c>
      <c r="C397" t="s">
        <v>12</v>
      </c>
      <c r="D397" t="s">
        <v>62</v>
      </c>
      <c r="E397"/>
      <c r="F397" t="s">
        <v>634</v>
      </c>
      <c r="G397"/>
      <c r="H397" t="s">
        <v>13</v>
      </c>
      <c r="I397" t="s">
        <v>13</v>
      </c>
      <c r="L397" t="s">
        <v>7</v>
      </c>
      <c r="M397" t="str">
        <f>VLOOKUP(D397,UFMT_FIELD_FORMAT!A:H,8,FALSE)</f>
        <v>035 Var LLA</v>
      </c>
      <c r="N397" t="str">
        <f>IF(ISBLANK(E397),"",VLOOKUP(E397,UFMT_CONDITION!A:J,10,FALSE))</f>
        <v/>
      </c>
      <c r="O397" t="str">
        <f>VLOOKUP(F397,UFMT_VALUE!A:E,5,FALSE)</f>
        <v>Local, T24 Orig Trans Data</v>
      </c>
      <c r="P397" t="str">
        <f>IF(ISBLANK(G397),"",VLOOKUP(G397,UFMT_CONVERSION!A:C,3,FALSE))</f>
        <v/>
      </c>
      <c r="Q397" t="str">
        <f t="shared" si="28"/>
        <v>Field '035 Var LLA', Value 'Local, T24 Orig Trans Data'</v>
      </c>
      <c r="S397" t="str">
        <f t="shared" si="29"/>
        <v>Insert into UFMT_BUILD_RULE (FORMAT_ID, FIELD_NO, PRIORITY, FIELD_ID, COND_ID, VALUE_ID, CONV_KEY, F_CHECK, F_WRITE) Values ('13', '56', '1', '19', '', '292', '', '0', '0');</v>
      </c>
      <c r="T397" t="str">
        <f t="shared" si="30"/>
        <v>Update UFMT_BUILD_RULE SET FIELD_ID='19',COND_ID='',VALUE_ID='292',CONV_KEY='',F_CHECK='0',F_WRITE='0' Where FORMAT_ID = '13' AND FIELD_NO = '56' AND PRIORITY = '1';</v>
      </c>
      <c r="U397" t="str">
        <f t="shared" si="31"/>
        <v>Delete from UFMT_BUILD_RULE Where FORMAT_ID = '13' AND FIELD_NO = '56' AND PRIORITY = '1';</v>
      </c>
    </row>
    <row r="398" spans="1:21" x14ac:dyDescent="0.35">
      <c r="A398" t="s">
        <v>44</v>
      </c>
      <c r="B398" t="s">
        <v>270</v>
      </c>
      <c r="C398" t="s">
        <v>12</v>
      </c>
      <c r="D398" t="s">
        <v>71</v>
      </c>
      <c r="E398"/>
      <c r="F398" t="s">
        <v>15</v>
      </c>
      <c r="G398" t="s">
        <v>102</v>
      </c>
      <c r="H398" t="s">
        <v>13</v>
      </c>
      <c r="I398" t="s">
        <v>13</v>
      </c>
      <c r="L398" t="s">
        <v>7</v>
      </c>
      <c r="M398" t="str">
        <f>VLOOKUP(D398,UFMT_FIELD_FORMAT!A:H,8,FALSE)</f>
        <v>028 Var LLA</v>
      </c>
      <c r="N398" t="str">
        <f>IF(ISBLANK(E398),"",VLOOKUP(E398,UFMT_CONDITION!A:J,10,FALSE))</f>
        <v/>
      </c>
      <c r="O398" t="str">
        <f>VLOOKUP(F398,UFMT_VALUE!A:E,5,FALSE)</f>
        <v>Tag, SVT_CARD_NUM</v>
      </c>
      <c r="P398" t="str">
        <f>IF(ISBLANK(G398),"",VLOOKUP(G398,UFMT_CONVERSION!A:C,3,FALSE))</f>
        <v>Get BIN from HPAN</v>
      </c>
      <c r="Q398" t="str">
        <f t="shared" si="28"/>
        <v>Field '028 Var LLA', Value 'Tag, SVT_CARD_NUM', Conv 'Get BIN from HPAN'</v>
      </c>
      <c r="S398" t="str">
        <f t="shared" si="29"/>
        <v>Insert into UFMT_BUILD_RULE (FORMAT_ID, FIELD_NO, PRIORITY, FIELD_ID, COND_ID, VALUE_ID, CONV_KEY, F_CHECK, F_WRITE) Values ('13', '102', '1', '22', '', '2', '39', '0', '0');</v>
      </c>
      <c r="T398" t="str">
        <f t="shared" si="30"/>
        <v>Update UFMT_BUILD_RULE SET FIELD_ID='22',COND_ID='',VALUE_ID='2',CONV_KEY='39',F_CHECK='0',F_WRITE='0' Where FORMAT_ID = '13' AND FIELD_NO = '102' AND PRIORITY = '1';</v>
      </c>
      <c r="U398" t="str">
        <f t="shared" si="31"/>
        <v>Delete from UFMT_BUILD_RULE Where FORMAT_ID = '13' AND FIELD_NO = '102' AND PRIORITY = '1';</v>
      </c>
    </row>
    <row r="399" spans="1:21" x14ac:dyDescent="0.35">
      <c r="A399" t="s">
        <v>44</v>
      </c>
      <c r="B399" t="s">
        <v>143</v>
      </c>
      <c r="C399" t="s">
        <v>12</v>
      </c>
      <c r="D399" t="s">
        <v>65</v>
      </c>
      <c r="E399"/>
      <c r="F399" t="s">
        <v>113</v>
      </c>
      <c r="G399"/>
      <c r="H399" t="s">
        <v>13</v>
      </c>
      <c r="I399" t="s">
        <v>13</v>
      </c>
      <c r="L399" t="s">
        <v>7</v>
      </c>
      <c r="M399" t="str">
        <f>VLOOKUP(D399,UFMT_FIELD_FORMAT!A:H,8,FALSE)</f>
        <v>999 Var LLLA</v>
      </c>
      <c r="N399" t="str">
        <f>IF(ISBLANK(E399),"",VLOOKUP(E399,UFMT_CONDITION!A:J,10,FALSE))</f>
        <v/>
      </c>
      <c r="O399" t="str">
        <f>VLOOKUP(F399,UFMT_VALUE!A:E,5,FALSE)</f>
        <v>Const, Channel ID Switch</v>
      </c>
      <c r="P399" t="str">
        <f>IF(ISBLANK(G399),"",VLOOKUP(G399,UFMT_CONVERSION!A:C,3,FALSE))</f>
        <v/>
      </c>
      <c r="Q399" t="str">
        <f t="shared" si="28"/>
        <v>Field '999 Var LLLA', Value 'Const, Channel ID Switch'</v>
      </c>
      <c r="S399" t="str">
        <f t="shared" si="29"/>
        <v>Insert into UFMT_BUILD_RULE (FORMAT_ID, FIELD_NO, PRIORITY, FIELD_ID, COND_ID, VALUE_ID, CONV_KEY, F_CHECK, F_WRITE) Values ('13', '123', '1', '20', '', '38', '', '0', '0');</v>
      </c>
      <c r="T399" t="str">
        <f t="shared" si="30"/>
        <v>Update UFMT_BUILD_RULE SET FIELD_ID='20',COND_ID='',VALUE_ID='38',CONV_KEY='',F_CHECK='0',F_WRITE='0' Where FORMAT_ID = '13' AND FIELD_NO = '123' AND PRIORITY = '1';</v>
      </c>
      <c r="U399" t="str">
        <f t="shared" si="31"/>
        <v>Delete from UFMT_BUILD_RULE Where FORMAT_ID = '13' AND FIELD_NO = '123' AND PRIORITY = '1';</v>
      </c>
    </row>
    <row r="400" spans="1:21" x14ac:dyDescent="0.35">
      <c r="A400" t="s">
        <v>44</v>
      </c>
      <c r="B400" t="s">
        <v>813</v>
      </c>
      <c r="C400" t="s">
        <v>12</v>
      </c>
      <c r="D400" t="s">
        <v>65</v>
      </c>
      <c r="E400"/>
      <c r="F400" t="s">
        <v>44</v>
      </c>
      <c r="G400" t="s">
        <v>23</v>
      </c>
      <c r="H400" t="s">
        <v>13</v>
      </c>
      <c r="I400" t="s">
        <v>13</v>
      </c>
      <c r="L400" t="s">
        <v>7</v>
      </c>
      <c r="M400" t="str">
        <f>VLOOKUP(D400,UFMT_FIELD_FORMAT!A:H,8,FALSE)</f>
        <v>999 Var LLLA</v>
      </c>
      <c r="N400" t="str">
        <f>IF(ISBLANK(E400),"",VLOOKUP(E400,UFMT_CONDITION!A:J,10,FALSE))</f>
        <v/>
      </c>
      <c r="O400" t="str">
        <f>VLOOKUP(F400,UFMT_VALUE!A:E,5,FALSE)</f>
        <v>Tag, SVT_ACQ_SW_DATE</v>
      </c>
      <c r="P400" t="str">
        <f>IF(ISBLANK(G400),"",VLOOKUP(G400,UFMT_CONVERSION!A:C,3,FALSE))</f>
        <v>YYYYMMDD to YYYY</v>
      </c>
      <c r="Q400" t="str">
        <f t="shared" si="28"/>
        <v>Field '999 Var LLLA', Value 'Tag, SVT_ACQ_SW_DATE', Conv 'YYYYMMDD to YYYY'</v>
      </c>
      <c r="S400" t="str">
        <f t="shared" si="29"/>
        <v>Insert into UFMT_BUILD_RULE (FORMAT_ID, FIELD_NO, PRIORITY, FIELD_ID, COND_ID, VALUE_ID, CONV_KEY, F_CHECK, F_WRITE) Values ('13', '126', '1', '20', '', '13', '5', '0', '0');</v>
      </c>
      <c r="T400" t="str">
        <f t="shared" si="30"/>
        <v>Update UFMT_BUILD_RULE SET FIELD_ID='20',COND_ID='',VALUE_ID='13',CONV_KEY='5',F_CHECK='0',F_WRITE='0' Where FORMAT_ID = '13' AND FIELD_NO = '126' AND PRIORITY = '1';</v>
      </c>
      <c r="U400" t="str">
        <f t="shared" si="31"/>
        <v>Delete from UFMT_BUILD_RULE Where FORMAT_ID = '13' AND FIELD_NO = '126' AND PRIORITY = '1';</v>
      </c>
    </row>
    <row r="401" spans="1:21" x14ac:dyDescent="0.35">
      <c r="A401" t="s">
        <v>47</v>
      </c>
      <c r="B401" t="s">
        <v>15</v>
      </c>
      <c r="C401" t="s">
        <v>12</v>
      </c>
      <c r="D401" t="s">
        <v>12</v>
      </c>
      <c r="E401"/>
      <c r="F401" t="s">
        <v>15</v>
      </c>
      <c r="G401"/>
      <c r="H401" t="s">
        <v>13</v>
      </c>
      <c r="I401" t="s">
        <v>13</v>
      </c>
      <c r="L401" t="s">
        <v>7</v>
      </c>
      <c r="M401" t="str">
        <f>VLOOKUP(D401,UFMT_FIELD_FORMAT!A:H,8,FALSE)</f>
        <v>019 Var LLA</v>
      </c>
      <c r="N401" t="str">
        <f>IF(ISBLANK(E401),"",VLOOKUP(E401,UFMT_CONDITION!A:J,10,FALSE))</f>
        <v/>
      </c>
      <c r="O401" t="str">
        <f>VLOOKUP(F401,UFMT_VALUE!A:E,5,FALSE)</f>
        <v>Tag, SVT_CARD_NUM</v>
      </c>
      <c r="P401" t="str">
        <f>IF(ISBLANK(G401),"",VLOOKUP(G401,UFMT_CONVERSION!A:C,3,FALSE))</f>
        <v/>
      </c>
      <c r="Q401" t="str">
        <f t="shared" si="28"/>
        <v>Field '019 Var LLA', Value 'Tag, SVT_CARD_NUM'</v>
      </c>
      <c r="S401" t="str">
        <f t="shared" si="29"/>
        <v>Insert into UFMT_BUILD_RULE (FORMAT_ID, FIELD_NO, PRIORITY, FIELD_ID, COND_ID, VALUE_ID, CONV_KEY, F_CHECK, F_WRITE) Values ('14', '2', '1', '1', '', '2', '', '0', '0');</v>
      </c>
      <c r="T401" t="str">
        <f t="shared" si="30"/>
        <v>Update UFMT_BUILD_RULE SET FIELD_ID='1',COND_ID='',VALUE_ID='2',CONV_KEY='',F_CHECK='0',F_WRITE='0' Where FORMAT_ID = '14' AND FIELD_NO = '2' AND PRIORITY = '1';</v>
      </c>
      <c r="U401" t="str">
        <f t="shared" si="31"/>
        <v>Delete from UFMT_BUILD_RULE Where FORMAT_ID = '14' AND FIELD_NO = '2' AND PRIORITY = '1';</v>
      </c>
    </row>
    <row r="402" spans="1:21" x14ac:dyDescent="0.35">
      <c r="A402" t="s">
        <v>47</v>
      </c>
      <c r="B402" t="s">
        <v>17</v>
      </c>
      <c r="C402" t="s">
        <v>12</v>
      </c>
      <c r="D402" t="s">
        <v>15</v>
      </c>
      <c r="E402"/>
      <c r="F402" t="s">
        <v>26</v>
      </c>
      <c r="G402"/>
      <c r="H402" t="s">
        <v>13</v>
      </c>
      <c r="I402" t="s">
        <v>13</v>
      </c>
      <c r="L402" t="s">
        <v>7</v>
      </c>
      <c r="M402" t="str">
        <f>VLOOKUP(D402,UFMT_FIELD_FORMAT!A:H,8,FALSE)</f>
        <v>006 Fix Padded L0</v>
      </c>
      <c r="N402" t="str">
        <f>IF(ISBLANK(E402),"",VLOOKUP(E402,UFMT_CONDITION!A:J,10,FALSE))</f>
        <v/>
      </c>
      <c r="O402" t="str">
        <f>VLOOKUP(F402,UFMT_VALUE!A:E,5,FALSE)</f>
        <v>Composite, Processing code</v>
      </c>
      <c r="P402" t="str">
        <f>IF(ISBLANK(G402),"",VLOOKUP(G402,UFMT_CONVERSION!A:C,3,FALSE))</f>
        <v/>
      </c>
      <c r="Q402" t="str">
        <f t="shared" si="28"/>
        <v>Field '006 Fix Padded L0', Value 'Composite, Processing code'</v>
      </c>
      <c r="S402" t="str">
        <f t="shared" si="29"/>
        <v>Insert into UFMT_BUILD_RULE (FORMAT_ID, FIELD_NO, PRIORITY, FIELD_ID, COND_ID, VALUE_ID, CONV_KEY, F_CHECK, F_WRITE) Values ('14', '3', '1', '2', '', '6', '', '0', '0');</v>
      </c>
      <c r="T402" t="str">
        <f t="shared" si="30"/>
        <v>Update UFMT_BUILD_RULE SET FIELD_ID='2',COND_ID='',VALUE_ID='6',CONV_KEY='',F_CHECK='0',F_WRITE='0' Where FORMAT_ID = '14' AND FIELD_NO = '3' AND PRIORITY = '1';</v>
      </c>
      <c r="U402" t="str">
        <f t="shared" si="31"/>
        <v>Delete from UFMT_BUILD_RULE Where FORMAT_ID = '14' AND FIELD_NO = '3' AND PRIORITY = '1';</v>
      </c>
    </row>
    <row r="403" spans="1:21" x14ac:dyDescent="0.35">
      <c r="A403" t="s">
        <v>47</v>
      </c>
      <c r="B403" t="s">
        <v>17</v>
      </c>
      <c r="C403" t="s">
        <v>15</v>
      </c>
      <c r="D403" t="s">
        <v>15</v>
      </c>
      <c r="E403"/>
      <c r="F403" t="s">
        <v>169</v>
      </c>
      <c r="G403" t="s">
        <v>53</v>
      </c>
      <c r="H403" t="s">
        <v>13</v>
      </c>
      <c r="I403" t="s">
        <v>12</v>
      </c>
      <c r="L403" t="s">
        <v>7</v>
      </c>
      <c r="M403" t="str">
        <f>VLOOKUP(D403,UFMT_FIELD_FORMAT!A:H,8,FALSE)</f>
        <v>006 Fix Padded L0</v>
      </c>
      <c r="N403" t="str">
        <f>IF(ISBLANK(E403),"",VLOOKUP(E403,UFMT_CONDITION!A:J,10,FALSE))</f>
        <v/>
      </c>
      <c r="O403" t="str">
        <f>VLOOKUP(F403,UFMT_VALUE!A:E,5,FALSE)</f>
        <v>Tag, SVT_IS_REVERSL, int</v>
      </c>
      <c r="P403" t="str">
        <f>IF(ISBLANK(G403),"",VLOOKUP(G403,UFMT_CONVERSION!A:C,3,FALSE))</f>
        <v>Define 1 if reversal</v>
      </c>
      <c r="Q403" t="str">
        <f t="shared" si="28"/>
        <v>Field '006 Fix Padded L0', Value 'Tag, SVT_IS_REVERSL, int', Conv 'Define 1 if reversal'</v>
      </c>
      <c r="S403" t="str">
        <f t="shared" si="29"/>
        <v>Insert into UFMT_BUILD_RULE (FORMAT_ID, FIELD_NO, PRIORITY, FIELD_ID, COND_ID, VALUE_ID, CONV_KEY, F_CHECK, F_WRITE) Values ('14', '3', '2', '2', '', '63', '16', '0', '1');</v>
      </c>
      <c r="T403" t="str">
        <f t="shared" si="30"/>
        <v>Update UFMT_BUILD_RULE SET FIELD_ID='2',COND_ID='',VALUE_ID='63',CONV_KEY='16',F_CHECK='0',F_WRITE='1' Where FORMAT_ID = '14' AND FIELD_NO = '3' AND PRIORITY = '2';</v>
      </c>
      <c r="U403" t="str">
        <f t="shared" si="31"/>
        <v>Delete from UFMT_BUILD_RULE Where FORMAT_ID = '14' AND FIELD_NO = '3' AND PRIORITY = '2';</v>
      </c>
    </row>
    <row r="404" spans="1:21" x14ac:dyDescent="0.35">
      <c r="A404" t="s">
        <v>47</v>
      </c>
      <c r="B404" t="s">
        <v>20</v>
      </c>
      <c r="C404" t="s">
        <v>12</v>
      </c>
      <c r="D404" t="s">
        <v>17</v>
      </c>
      <c r="E404"/>
      <c r="F404" t="s">
        <v>29</v>
      </c>
      <c r="G404"/>
      <c r="H404" t="s">
        <v>13</v>
      </c>
      <c r="I404" t="s">
        <v>13</v>
      </c>
      <c r="L404" t="s">
        <v>7</v>
      </c>
      <c r="M404" t="str">
        <f>VLOOKUP(D404,UFMT_FIELD_FORMAT!A:H,8,FALSE)</f>
        <v>012 Fix Padded L0</v>
      </c>
      <c r="N404" t="str">
        <f>IF(ISBLANK(E404),"",VLOOKUP(E404,UFMT_CONDITION!A:J,10,FALSE))</f>
        <v/>
      </c>
      <c r="O404" t="str">
        <f>VLOOKUP(F404,UFMT_VALUE!A:E,5,FALSE)</f>
        <v>Tag, SVT_TXN_AMOUNT</v>
      </c>
      <c r="P404" t="str">
        <f>IF(ISBLANK(G404),"",VLOOKUP(G404,UFMT_CONVERSION!A:C,3,FALSE))</f>
        <v/>
      </c>
      <c r="Q404" t="str">
        <f t="shared" si="28"/>
        <v>Field '012 Fix Padded L0', Value 'Tag, SVT_TXN_AMOUNT'</v>
      </c>
      <c r="S404" t="str">
        <f t="shared" si="29"/>
        <v>Insert into UFMT_BUILD_RULE (FORMAT_ID, FIELD_NO, PRIORITY, FIELD_ID, COND_ID, VALUE_ID, CONV_KEY, F_CHECK, F_WRITE) Values ('14', '4', '1', '3', '', '7', '', '0', '0');</v>
      </c>
      <c r="T404" t="str">
        <f t="shared" si="30"/>
        <v>Update UFMT_BUILD_RULE SET FIELD_ID='3',COND_ID='',VALUE_ID='7',CONV_KEY='',F_CHECK='0',F_WRITE='0' Where FORMAT_ID = '14' AND FIELD_NO = '4' AND PRIORITY = '1';</v>
      </c>
      <c r="U404" t="str">
        <f t="shared" si="31"/>
        <v>Delete from UFMT_BUILD_RULE Where FORMAT_ID = '14' AND FIELD_NO = '4' AND PRIORITY = '1';</v>
      </c>
    </row>
    <row r="405" spans="1:21" x14ac:dyDescent="0.35">
      <c r="A405" t="s">
        <v>47</v>
      </c>
      <c r="B405" t="s">
        <v>23</v>
      </c>
      <c r="C405" t="s">
        <v>12</v>
      </c>
      <c r="D405" t="s">
        <v>17</v>
      </c>
      <c r="E405"/>
      <c r="F405" t="s">
        <v>35</v>
      </c>
      <c r="G405"/>
      <c r="H405" t="s">
        <v>13</v>
      </c>
      <c r="I405" t="s">
        <v>13</v>
      </c>
      <c r="L405" t="s">
        <v>7</v>
      </c>
      <c r="M405" t="str">
        <f>VLOOKUP(D405,UFMT_FIELD_FORMAT!A:H,8,FALSE)</f>
        <v>012 Fix Padded L0</v>
      </c>
      <c r="N405" t="str">
        <f>IF(ISBLANK(E405),"",VLOOKUP(E405,UFMT_CONDITION!A:J,10,FALSE))</f>
        <v/>
      </c>
      <c r="O405" t="str">
        <f>VLOOKUP(F405,UFMT_VALUE!A:E,5,FALSE)</f>
        <v>Tag, SVT_TXN_AMT_A1CUR, integer</v>
      </c>
      <c r="P405" t="str">
        <f>IF(ISBLANK(G405),"",VLOOKUP(G405,UFMT_CONVERSION!A:C,3,FALSE))</f>
        <v/>
      </c>
      <c r="Q405" t="str">
        <f t="shared" si="28"/>
        <v>Field '012 Fix Padded L0', Value 'Tag, SVT_TXN_AMT_A1CUR, integer'</v>
      </c>
      <c r="S405" t="str">
        <f t="shared" si="29"/>
        <v>Insert into UFMT_BUILD_RULE (FORMAT_ID, FIELD_NO, PRIORITY, FIELD_ID, COND_ID, VALUE_ID, CONV_KEY, F_CHECK, F_WRITE) Values ('14', '5', '1', '3', '', '9', '', '0', '0');</v>
      </c>
      <c r="T405" t="str">
        <f t="shared" si="30"/>
        <v>Update UFMT_BUILD_RULE SET FIELD_ID='3',COND_ID='',VALUE_ID='9',CONV_KEY='',F_CHECK='0',F_WRITE='0' Where FORMAT_ID = '14' AND FIELD_NO = '5' AND PRIORITY = '1';</v>
      </c>
      <c r="U405" t="str">
        <f t="shared" si="31"/>
        <v>Delete from UFMT_BUILD_RULE Where FORMAT_ID = '14' AND FIELD_NO = '5' AND PRIORITY = '1';</v>
      </c>
    </row>
    <row r="406" spans="1:21" x14ac:dyDescent="0.35">
      <c r="A406" t="s">
        <v>47</v>
      </c>
      <c r="B406" t="s">
        <v>26</v>
      </c>
      <c r="C406" t="s">
        <v>12</v>
      </c>
      <c r="D406" t="s">
        <v>17</v>
      </c>
      <c r="E406"/>
      <c r="F406" t="s">
        <v>153</v>
      </c>
      <c r="G406"/>
      <c r="H406" t="s">
        <v>13</v>
      </c>
      <c r="I406" t="s">
        <v>13</v>
      </c>
      <c r="L406" t="s">
        <v>7</v>
      </c>
      <c r="M406" t="str">
        <f>VLOOKUP(D406,UFMT_FIELD_FORMAT!A:H,8,FALSE)</f>
        <v>012 Fix Padded L0</v>
      </c>
      <c r="N406" t="str">
        <f>IF(ISBLANK(E406),"",VLOOKUP(E406,UFMT_CONDITION!A:J,10,FALSE))</f>
        <v/>
      </c>
      <c r="O406" t="str">
        <f>VLOOKUP(F406,UFMT_VALUE!A:E,5,FALSE)</f>
        <v>Tag, SVT_CCH_BILL_AMT</v>
      </c>
      <c r="P406" t="str">
        <f>IF(ISBLANK(G406),"",VLOOKUP(G406,UFMT_CONVERSION!A:C,3,FALSE))</f>
        <v/>
      </c>
      <c r="Q406" t="str">
        <f t="shared" si="28"/>
        <v>Field '012 Fix Padded L0', Value 'Tag, SVT_CCH_BILL_AMT'</v>
      </c>
      <c r="S406" t="str">
        <f t="shared" si="29"/>
        <v>Insert into UFMT_BUILD_RULE (FORMAT_ID, FIELD_NO, PRIORITY, FIELD_ID, COND_ID, VALUE_ID, CONV_KEY, F_CHECK, F_WRITE) Values ('14', '6', '1', '3', '', '65', '', '0', '0');</v>
      </c>
      <c r="T406" t="str">
        <f t="shared" si="30"/>
        <v>Update UFMT_BUILD_RULE SET FIELD_ID='3',COND_ID='',VALUE_ID='65',CONV_KEY='',F_CHECK='0',F_WRITE='0' Where FORMAT_ID = '14' AND FIELD_NO = '6' AND PRIORITY = '1';</v>
      </c>
      <c r="U406" t="str">
        <f t="shared" si="31"/>
        <v>Delete from UFMT_BUILD_RULE Where FORMAT_ID = '14' AND FIELD_NO = '6' AND PRIORITY = '1';</v>
      </c>
    </row>
    <row r="407" spans="1:21" x14ac:dyDescent="0.35">
      <c r="A407" t="s">
        <v>47</v>
      </c>
      <c r="B407" t="s">
        <v>35</v>
      </c>
      <c r="C407" t="s">
        <v>12</v>
      </c>
      <c r="D407" t="s">
        <v>20</v>
      </c>
      <c r="E407"/>
      <c r="F407" t="s">
        <v>40</v>
      </c>
      <c r="G407"/>
      <c r="H407" t="s">
        <v>13</v>
      </c>
      <c r="I407" t="s">
        <v>13</v>
      </c>
      <c r="L407" t="s">
        <v>7</v>
      </c>
      <c r="M407" t="str">
        <f>VLOOKUP(D407,UFMT_FIELD_FORMAT!A:H,8,FALSE)</f>
        <v>008 Fix Padded L0</v>
      </c>
      <c r="N407" t="str">
        <f>IF(ISBLANK(E407),"",VLOOKUP(E407,UFMT_CONDITION!A:J,10,FALSE))</f>
        <v/>
      </c>
      <c r="O407" t="str">
        <f>VLOOKUP(F407,UFMT_VALUE!A:E,5,FALSE)</f>
        <v>Tag, SVT_ACCT1_RATE, integer</v>
      </c>
      <c r="P407" t="str">
        <f>IF(ISBLANK(G407),"",VLOOKUP(G407,UFMT_CONVERSION!A:C,3,FALSE))</f>
        <v/>
      </c>
      <c r="Q407" t="str">
        <f t="shared" si="28"/>
        <v>Field '008 Fix Padded L0', Value 'Tag, SVT_ACCT1_RATE, integer'</v>
      </c>
      <c r="S407" t="str">
        <f t="shared" si="29"/>
        <v>Insert into UFMT_BUILD_RULE (FORMAT_ID, FIELD_NO, PRIORITY, FIELD_ID, COND_ID, VALUE_ID, CONV_KEY, F_CHECK, F_WRITE) Values ('14', '9', '1', '4', '', '11', '', '0', '0');</v>
      </c>
      <c r="T407" t="str">
        <f t="shared" si="30"/>
        <v>Update UFMT_BUILD_RULE SET FIELD_ID='4',COND_ID='',VALUE_ID='11',CONV_KEY='',F_CHECK='0',F_WRITE='0' Where FORMAT_ID = '14' AND FIELD_NO = '9' AND PRIORITY = '1';</v>
      </c>
      <c r="U407" t="str">
        <f t="shared" si="31"/>
        <v>Delete from UFMT_BUILD_RULE Where FORMAT_ID = '14' AND FIELD_NO = '9' AND PRIORITY = '1';</v>
      </c>
    </row>
    <row r="408" spans="1:21" x14ac:dyDescent="0.35">
      <c r="A408" t="s">
        <v>47</v>
      </c>
      <c r="B408" t="s">
        <v>37</v>
      </c>
      <c r="C408" t="s">
        <v>12</v>
      </c>
      <c r="D408" t="s">
        <v>20</v>
      </c>
      <c r="E408"/>
      <c r="F408" t="s">
        <v>40</v>
      </c>
      <c r="G408"/>
      <c r="H408" t="s">
        <v>13</v>
      </c>
      <c r="I408" t="s">
        <v>12</v>
      </c>
      <c r="L408" t="s">
        <v>7</v>
      </c>
      <c r="M408" t="str">
        <f>VLOOKUP(D408,UFMT_FIELD_FORMAT!A:H,8,FALSE)</f>
        <v>008 Fix Padded L0</v>
      </c>
      <c r="N408" t="str">
        <f>IF(ISBLANK(E408),"",VLOOKUP(E408,UFMT_CONDITION!A:J,10,FALSE))</f>
        <v/>
      </c>
      <c r="O408" t="str">
        <f>VLOOKUP(F408,UFMT_VALUE!A:E,5,FALSE)</f>
        <v>Tag, SVT_ACCT1_RATE, integer</v>
      </c>
      <c r="P408" t="str">
        <f>IF(ISBLANK(G408),"",VLOOKUP(G408,UFMT_CONVERSION!A:C,3,FALSE))</f>
        <v/>
      </c>
      <c r="Q408" t="str">
        <f t="shared" si="28"/>
        <v>Field '008 Fix Padded L0', Value 'Tag, SVT_ACCT1_RATE, integer'</v>
      </c>
      <c r="S408" t="str">
        <f t="shared" si="29"/>
        <v>Insert into UFMT_BUILD_RULE (FORMAT_ID, FIELD_NO, PRIORITY, FIELD_ID, COND_ID, VALUE_ID, CONV_KEY, F_CHECK, F_WRITE) Values ('14', '10', '1', '4', '', '11', '', '0', '1');</v>
      </c>
      <c r="T408" t="str">
        <f t="shared" si="30"/>
        <v>Update UFMT_BUILD_RULE SET FIELD_ID='4',COND_ID='',VALUE_ID='11',CONV_KEY='',F_CHECK='0',F_WRITE='1' Where FORMAT_ID = '14' AND FIELD_NO = '10' AND PRIORITY = '1';</v>
      </c>
      <c r="U408" t="str">
        <f t="shared" si="31"/>
        <v>Delete from UFMT_BUILD_RULE Where FORMAT_ID = '14' AND FIELD_NO = '10' AND PRIORITY = '1';</v>
      </c>
    </row>
    <row r="409" spans="1:21" x14ac:dyDescent="0.35">
      <c r="A409" t="s">
        <v>47</v>
      </c>
      <c r="B409" t="s">
        <v>40</v>
      </c>
      <c r="C409" t="s">
        <v>12</v>
      </c>
      <c r="D409" t="s">
        <v>23</v>
      </c>
      <c r="E409"/>
      <c r="F409" t="s">
        <v>48</v>
      </c>
      <c r="G409"/>
      <c r="H409" t="s">
        <v>13</v>
      </c>
      <c r="I409" t="s">
        <v>13</v>
      </c>
      <c r="L409" t="s">
        <v>7</v>
      </c>
      <c r="M409" t="str">
        <f>VLOOKUP(D409,UFMT_FIELD_FORMAT!A:H,8,FALSE)</f>
        <v>006 Fix Padded L0</v>
      </c>
      <c r="N409" t="str">
        <f>IF(ISBLANK(E409),"",VLOOKUP(E409,UFMT_CONDITION!A:J,10,FALSE))</f>
        <v/>
      </c>
      <c r="O409" t="str">
        <f>VLOOKUP(F409,UFMT_VALUE!A:E,5,FALSE)</f>
        <v>Tag, SVT_ACQ_TRACE_NO, string</v>
      </c>
      <c r="P409" t="str">
        <f>IF(ISBLANK(G409),"",VLOOKUP(G409,UFMT_CONVERSION!A:C,3,FALSE))</f>
        <v/>
      </c>
      <c r="Q409" t="str">
        <f t="shared" si="28"/>
        <v>Field '006 Fix Padded L0', Value 'Tag, SVT_ACQ_TRACE_NO, string'</v>
      </c>
      <c r="S409" t="str">
        <f t="shared" si="29"/>
        <v>Insert into UFMT_BUILD_RULE (FORMAT_ID, FIELD_NO, PRIORITY, FIELD_ID, COND_ID, VALUE_ID, CONV_KEY, F_CHECK, F_WRITE) Values ('14', '11', '1', '5', '', '47', '', '0', '0');</v>
      </c>
      <c r="T409" t="str">
        <f t="shared" si="30"/>
        <v>Update UFMT_BUILD_RULE SET FIELD_ID='5',COND_ID='',VALUE_ID='47',CONV_KEY='',F_CHECK='0',F_WRITE='0' Where FORMAT_ID = '14' AND FIELD_NO = '11' AND PRIORITY = '1';</v>
      </c>
      <c r="U409" t="str">
        <f t="shared" si="31"/>
        <v>Delete from UFMT_BUILD_RULE Where FORMAT_ID = '14' AND FIELD_NO = '11' AND PRIORITY = '1';</v>
      </c>
    </row>
    <row r="410" spans="1:21" x14ac:dyDescent="0.35">
      <c r="A410" t="s">
        <v>47</v>
      </c>
      <c r="B410" t="s">
        <v>42</v>
      </c>
      <c r="C410" t="s">
        <v>12</v>
      </c>
      <c r="D410" t="s">
        <v>26</v>
      </c>
      <c r="E410"/>
      <c r="F410" t="s">
        <v>50</v>
      </c>
      <c r="G410"/>
      <c r="H410" t="s">
        <v>13</v>
      </c>
      <c r="I410" t="s">
        <v>13</v>
      </c>
      <c r="L410" t="s">
        <v>7</v>
      </c>
      <c r="M410" t="str">
        <f>VLOOKUP(D410,UFMT_FIELD_FORMAT!A:H,8,FALSE)</f>
        <v>012 Fix Padded L0</v>
      </c>
      <c r="N410" t="str">
        <f>IF(ISBLANK(E410),"",VLOOKUP(E410,UFMT_CONDITION!A:J,10,FALSE))</f>
        <v/>
      </c>
      <c r="O410" t="str">
        <f>VLOOKUP(F410,UFMT_VALUE!A:E,5,FALSE)</f>
        <v>Composite, Date and time</v>
      </c>
      <c r="P410" t="str">
        <f>IF(ISBLANK(G410),"",VLOOKUP(G410,UFMT_CONVERSION!A:C,3,FALSE))</f>
        <v/>
      </c>
      <c r="Q410" t="str">
        <f t="shared" si="28"/>
        <v>Field '012 Fix Padded L0', Value 'Composite, Date and time'</v>
      </c>
      <c r="S410" t="str">
        <f t="shared" si="29"/>
        <v>Insert into UFMT_BUILD_RULE (FORMAT_ID, FIELD_NO, PRIORITY, FIELD_ID, COND_ID, VALUE_ID, CONV_KEY, F_CHECK, F_WRITE) Values ('14', '12', '1', '6', '', '15', '', '0', '0');</v>
      </c>
      <c r="T410" t="str">
        <f t="shared" si="30"/>
        <v>Update UFMT_BUILD_RULE SET FIELD_ID='6',COND_ID='',VALUE_ID='15',CONV_KEY='',F_CHECK='0',F_WRITE='0' Where FORMAT_ID = '14' AND FIELD_NO = '12' AND PRIORITY = '1';</v>
      </c>
      <c r="U410" t="str">
        <f t="shared" si="31"/>
        <v>Delete from UFMT_BUILD_RULE Where FORMAT_ID = '14' AND FIELD_NO = '12' AND PRIORITY = '1';</v>
      </c>
    </row>
    <row r="411" spans="1:21" x14ac:dyDescent="0.35">
      <c r="A411" t="s">
        <v>47</v>
      </c>
      <c r="B411" t="s">
        <v>56</v>
      </c>
      <c r="C411" t="s">
        <v>12</v>
      </c>
      <c r="D411" t="s">
        <v>32</v>
      </c>
      <c r="E411"/>
      <c r="F411" t="s">
        <v>59</v>
      </c>
      <c r="G411"/>
      <c r="H411" t="s">
        <v>13</v>
      </c>
      <c r="I411" t="s">
        <v>13</v>
      </c>
      <c r="L411" t="s">
        <v>7</v>
      </c>
      <c r="M411" t="str">
        <f>VLOOKUP(D411,UFMT_FIELD_FORMAT!A:H,8,FALSE)</f>
        <v>004 Fix Padded L0</v>
      </c>
      <c r="N411" t="str">
        <f>IF(ISBLANK(E411),"",VLOOKUP(E411,UFMT_CONDITION!A:J,10,FALSE))</f>
        <v/>
      </c>
      <c r="O411" t="str">
        <f>VLOOKUP(F411,UFMT_VALUE!A:E,5,FALSE)</f>
        <v>Tag, SVT_SV_DATE</v>
      </c>
      <c r="P411" t="str">
        <f>IF(ISBLANK(G411),"",VLOOKUP(G411,UFMT_CONVERSION!A:C,3,FALSE))</f>
        <v/>
      </c>
      <c r="Q411" t="str">
        <f t="shared" si="28"/>
        <v>Field '004 Fix Padded L0', Value 'Tag, SVT_SV_DATE'</v>
      </c>
      <c r="S411" t="str">
        <f t="shared" si="29"/>
        <v>Insert into UFMT_BUILD_RULE (FORMAT_ID, FIELD_NO, PRIORITY, FIELD_ID, COND_ID, VALUE_ID, CONV_KEY, F_CHECK, F_WRITE) Values ('14', '17', '1', '8', '', '18', '', '0', '0');</v>
      </c>
      <c r="T411" t="str">
        <f t="shared" si="30"/>
        <v>Update UFMT_BUILD_RULE SET FIELD_ID='8',COND_ID='',VALUE_ID='18',CONV_KEY='',F_CHECK='0',F_WRITE='0' Where FORMAT_ID = '14' AND FIELD_NO = '17' AND PRIORITY = '1';</v>
      </c>
      <c r="U411" t="str">
        <f t="shared" si="31"/>
        <v>Delete from UFMT_BUILD_RULE Where FORMAT_ID = '14' AND FIELD_NO = '17' AND PRIORITY = '1';</v>
      </c>
    </row>
    <row r="412" spans="1:21" x14ac:dyDescent="0.35">
      <c r="A412" t="s">
        <v>47</v>
      </c>
      <c r="B412" t="s">
        <v>77</v>
      </c>
      <c r="C412" t="s">
        <v>12</v>
      </c>
      <c r="D412" t="s">
        <v>35</v>
      </c>
      <c r="E412"/>
      <c r="F412" t="s">
        <v>62</v>
      </c>
      <c r="G412"/>
      <c r="H412" t="s">
        <v>13</v>
      </c>
      <c r="I412" t="s">
        <v>13</v>
      </c>
      <c r="L412" t="s">
        <v>7</v>
      </c>
      <c r="M412" t="str">
        <f>VLOOKUP(D412,UFMT_FIELD_FORMAT!A:H,8,FALSE)</f>
        <v>003 Fix Padded L0</v>
      </c>
      <c r="N412" t="str">
        <f>IF(ISBLANK(E412),"",VLOOKUP(E412,UFMT_CONDITION!A:J,10,FALSE))</f>
        <v/>
      </c>
      <c r="O412" t="str">
        <f>VLOOKUP(F412,UFMT_VALUE!A:E,5,FALSE)</f>
        <v>Const, Functional code</v>
      </c>
      <c r="P412" t="str">
        <f>IF(ISBLANK(G412),"",VLOOKUP(G412,UFMT_CONVERSION!A:C,3,FALSE))</f>
        <v/>
      </c>
      <c r="Q412" t="str">
        <f t="shared" si="28"/>
        <v>Field '003 Fix Padded L0', Value 'Const, Functional code'</v>
      </c>
      <c r="S412" t="str">
        <f t="shared" si="29"/>
        <v>Insert into UFMT_BUILD_RULE (FORMAT_ID, FIELD_NO, PRIORITY, FIELD_ID, COND_ID, VALUE_ID, CONV_KEY, F_CHECK, F_WRITE) Values ('14', '24', '1', '9', '', '19', '', '0', '0');</v>
      </c>
      <c r="T412" t="str">
        <f t="shared" si="30"/>
        <v>Update UFMT_BUILD_RULE SET FIELD_ID='9',COND_ID='',VALUE_ID='19',CONV_KEY='',F_CHECK='0',F_WRITE='0' Where FORMAT_ID = '14' AND FIELD_NO = '24' AND PRIORITY = '1';</v>
      </c>
      <c r="U412" t="str">
        <f t="shared" si="31"/>
        <v>Delete from UFMT_BUILD_RULE Where FORMAT_ID = '14' AND FIELD_NO = '24' AND PRIORITY = '1';</v>
      </c>
    </row>
    <row r="413" spans="1:21" x14ac:dyDescent="0.35">
      <c r="A413" t="s">
        <v>47</v>
      </c>
      <c r="B413" t="s">
        <v>88</v>
      </c>
      <c r="C413" t="s">
        <v>12</v>
      </c>
      <c r="D413" t="s">
        <v>93</v>
      </c>
      <c r="E413"/>
      <c r="F413" t="s">
        <v>534</v>
      </c>
      <c r="G413"/>
      <c r="H413" t="s">
        <v>13</v>
      </c>
      <c r="I413" t="s">
        <v>13</v>
      </c>
      <c r="L413" t="s">
        <v>7</v>
      </c>
      <c r="M413" t="str">
        <f>VLOOKUP(D413,UFMT_FIELD_FORMAT!A:H,8,FALSE)</f>
        <v>009 Fix Padded L0</v>
      </c>
      <c r="N413" t="str">
        <f>IF(ISBLANK(E413),"",VLOOKUP(E413,UFMT_CONDITION!A:J,10,FALSE))</f>
        <v/>
      </c>
      <c r="O413" t="str">
        <f>VLOOKUP(F413,UFMT_VALUE!A:E,5,FALSE)</f>
        <v>Tag, SVT_ACQ_FEE, double</v>
      </c>
      <c r="P413" t="str">
        <f>IF(ISBLANK(G413),"",VLOOKUP(G413,UFMT_CONVERSION!A:C,3,FALSE))</f>
        <v/>
      </c>
      <c r="Q413" t="str">
        <f t="shared" si="28"/>
        <v>Field '009 Fix Padded L0', Value 'Tag, SVT_ACQ_FEE, double'</v>
      </c>
      <c r="S413" t="str">
        <f t="shared" si="29"/>
        <v>Insert into UFMT_BUILD_RULE (FORMAT_ID, FIELD_NO, PRIORITY, FIELD_ID, COND_ID, VALUE_ID, CONV_KEY, F_CHECK, F_WRITE) Values ('14', '28', '1', '35', '', '255', '', '0', '0');</v>
      </c>
      <c r="T413" t="str">
        <f t="shared" si="30"/>
        <v>Update UFMT_BUILD_RULE SET FIELD_ID='35',COND_ID='',VALUE_ID='255',CONV_KEY='',F_CHECK='0',F_WRITE='0' Where FORMAT_ID = '14' AND FIELD_NO = '28' AND PRIORITY = '1';</v>
      </c>
      <c r="U413" t="str">
        <f t="shared" si="31"/>
        <v>Delete from UFMT_BUILD_RULE Where FORMAT_ID = '14' AND FIELD_NO = '28' AND PRIORITY = '1';</v>
      </c>
    </row>
    <row r="414" spans="1:21" x14ac:dyDescent="0.35">
      <c r="A414" t="s">
        <v>47</v>
      </c>
      <c r="B414" t="s">
        <v>90</v>
      </c>
      <c r="C414" t="s">
        <v>12</v>
      </c>
      <c r="D414" t="s">
        <v>93</v>
      </c>
      <c r="E414"/>
      <c r="F414" t="s">
        <v>537</v>
      </c>
      <c r="G414"/>
      <c r="H414" t="s">
        <v>13</v>
      </c>
      <c r="I414" t="s">
        <v>13</v>
      </c>
      <c r="L414" t="s">
        <v>7</v>
      </c>
      <c r="M414" t="str">
        <f>VLOOKUP(D414,UFMT_FIELD_FORMAT!A:H,8,FALSE)</f>
        <v>009 Fix Padded L0</v>
      </c>
      <c r="N414" t="str">
        <f>IF(ISBLANK(E414),"",VLOOKUP(E414,UFMT_CONDITION!A:J,10,FALSE))</f>
        <v/>
      </c>
      <c r="O414" t="str">
        <f>VLOOKUP(F414,UFMT_VALUE!A:E,5,FALSE)</f>
        <v>Tag, SVT_NET_FEE, double</v>
      </c>
      <c r="P414" t="str">
        <f>IF(ISBLANK(G414),"",VLOOKUP(G414,UFMT_CONVERSION!A:C,3,FALSE))</f>
        <v/>
      </c>
      <c r="Q414" t="str">
        <f t="shared" si="28"/>
        <v>Field '009 Fix Padded L0', Value 'Tag, SVT_NET_FEE, double'</v>
      </c>
      <c r="S414" t="str">
        <f t="shared" si="29"/>
        <v>Insert into UFMT_BUILD_RULE (FORMAT_ID, FIELD_NO, PRIORITY, FIELD_ID, COND_ID, VALUE_ID, CONV_KEY, F_CHECK, F_WRITE) Values ('14', '29', '1', '35', '', '256', '', '0', '0');</v>
      </c>
      <c r="T414" t="str">
        <f t="shared" si="30"/>
        <v>Update UFMT_BUILD_RULE SET FIELD_ID='35',COND_ID='',VALUE_ID='256',CONV_KEY='',F_CHECK='0',F_WRITE='0' Where FORMAT_ID = '14' AND FIELD_NO = '29' AND PRIORITY = '1';</v>
      </c>
      <c r="U414" t="str">
        <f t="shared" si="31"/>
        <v>Delete from UFMT_BUILD_RULE Where FORMAT_ID = '14' AND FIELD_NO = '29' AND PRIORITY = '1';</v>
      </c>
    </row>
    <row r="415" spans="1:21" x14ac:dyDescent="0.35">
      <c r="A415" t="s">
        <v>47</v>
      </c>
      <c r="B415" t="s">
        <v>92</v>
      </c>
      <c r="C415" t="s">
        <v>12</v>
      </c>
      <c r="D415" t="s">
        <v>93</v>
      </c>
      <c r="E415"/>
      <c r="F415" t="s">
        <v>534</v>
      </c>
      <c r="G415"/>
      <c r="H415" t="s">
        <v>13</v>
      </c>
      <c r="I415" t="s">
        <v>13</v>
      </c>
      <c r="L415" t="s">
        <v>7</v>
      </c>
      <c r="M415" t="str">
        <f>VLOOKUP(D415,UFMT_FIELD_FORMAT!A:H,8,FALSE)</f>
        <v>009 Fix Padded L0</v>
      </c>
      <c r="N415" t="str">
        <f>IF(ISBLANK(E415),"",VLOOKUP(E415,UFMT_CONDITION!A:J,10,FALSE))</f>
        <v/>
      </c>
      <c r="O415" t="str">
        <f>VLOOKUP(F415,UFMT_VALUE!A:E,5,FALSE)</f>
        <v>Tag, SVT_ACQ_FEE, double</v>
      </c>
      <c r="P415" t="str">
        <f>IF(ISBLANK(G415),"",VLOOKUP(G415,UFMT_CONVERSION!A:C,3,FALSE))</f>
        <v/>
      </c>
      <c r="Q415" t="str">
        <f t="shared" si="28"/>
        <v>Field '009 Fix Padded L0', Value 'Tag, SVT_ACQ_FEE, double'</v>
      </c>
      <c r="S415" t="str">
        <f t="shared" si="29"/>
        <v>Insert into UFMT_BUILD_RULE (FORMAT_ID, FIELD_NO, PRIORITY, FIELD_ID, COND_ID, VALUE_ID, CONV_KEY, F_CHECK, F_WRITE) Values ('14', '30', '1', '35', '', '255', '', '0', '0');</v>
      </c>
      <c r="T415" t="str">
        <f t="shared" si="30"/>
        <v>Update UFMT_BUILD_RULE SET FIELD_ID='35',COND_ID='',VALUE_ID='255',CONV_KEY='',F_CHECK='0',F_WRITE='0' Where FORMAT_ID = '14' AND FIELD_NO = '30' AND PRIORITY = '1';</v>
      </c>
      <c r="U415" t="str">
        <f t="shared" si="31"/>
        <v>Delete from UFMT_BUILD_RULE Where FORMAT_ID = '14' AND FIELD_NO = '30' AND PRIORITY = '1';</v>
      </c>
    </row>
    <row r="416" spans="1:21" x14ac:dyDescent="0.35">
      <c r="A416" t="s">
        <v>47</v>
      </c>
      <c r="B416" t="s">
        <v>98</v>
      </c>
      <c r="C416" t="s">
        <v>12</v>
      </c>
      <c r="D416" t="s">
        <v>40</v>
      </c>
      <c r="E416"/>
      <c r="F416" t="s">
        <v>65</v>
      </c>
      <c r="G416"/>
      <c r="H416" t="s">
        <v>13</v>
      </c>
      <c r="I416" t="s">
        <v>13</v>
      </c>
      <c r="L416" t="s">
        <v>7</v>
      </c>
      <c r="M416" t="str">
        <f>VLOOKUP(D416,UFMT_FIELD_FORMAT!A:H,8,FALSE)</f>
        <v xml:space="preserve">011 LLA </v>
      </c>
      <c r="N416" t="str">
        <f>IF(ISBLANK(E416),"",VLOOKUP(E416,UFMT_CONDITION!A:J,10,FALSE))</f>
        <v/>
      </c>
      <c r="O416" t="str">
        <f>VLOOKUP(F416,UFMT_VALUE!A:E,5,FALSE)</f>
        <v>Tag, SVT_ISO_SRC_ACQID</v>
      </c>
      <c r="P416" t="str">
        <f>IF(ISBLANK(G416),"",VLOOKUP(G416,UFMT_CONVERSION!A:C,3,FALSE))</f>
        <v/>
      </c>
      <c r="Q416" t="str">
        <f t="shared" si="28"/>
        <v>Field '011 LLA ', Value 'Tag, SVT_ISO_SRC_ACQID'</v>
      </c>
      <c r="S416" t="str">
        <f t="shared" si="29"/>
        <v>Insert into UFMT_BUILD_RULE (FORMAT_ID, FIELD_NO, PRIORITY, FIELD_ID, COND_ID, VALUE_ID, CONV_KEY, F_CHECK, F_WRITE) Values ('14', '32', '1', '11', '', '20', '', '0', '0');</v>
      </c>
      <c r="T416" t="str">
        <f t="shared" si="30"/>
        <v>Update UFMT_BUILD_RULE SET FIELD_ID='11',COND_ID='',VALUE_ID='20',CONV_KEY='',F_CHECK='0',F_WRITE='0' Where FORMAT_ID = '14' AND FIELD_NO = '32' AND PRIORITY = '1';</v>
      </c>
      <c r="U416" t="str">
        <f t="shared" si="31"/>
        <v>Delete from UFMT_BUILD_RULE Where FORMAT_ID = '14' AND FIELD_NO = '32' AND PRIORITY = '1';</v>
      </c>
    </row>
    <row r="417" spans="1:21" x14ac:dyDescent="0.35">
      <c r="A417" t="s">
        <v>47</v>
      </c>
      <c r="B417" t="s">
        <v>101</v>
      </c>
      <c r="C417" t="s">
        <v>12</v>
      </c>
      <c r="D417" t="s">
        <v>40</v>
      </c>
      <c r="E417"/>
      <c r="F417" t="s">
        <v>68</v>
      </c>
      <c r="G417"/>
      <c r="H417" t="s">
        <v>13</v>
      </c>
      <c r="I417" t="s">
        <v>13</v>
      </c>
      <c r="L417" t="s">
        <v>7</v>
      </c>
      <c r="M417" t="str">
        <f>VLOOKUP(D417,UFMT_FIELD_FORMAT!A:H,8,FALSE)</f>
        <v xml:space="preserve">011 LLA </v>
      </c>
      <c r="N417" t="str">
        <f>IF(ISBLANK(E417),"",VLOOKUP(E417,UFMT_CONDITION!A:J,10,FALSE))</f>
        <v/>
      </c>
      <c r="O417" t="str">
        <f>VLOOKUP(F417,UFMT_VALUE!A:E,5,FALSE)</f>
        <v>Tag, SVT_ISO_FW_INSTID</v>
      </c>
      <c r="P417" t="str">
        <f>IF(ISBLANK(G417),"",VLOOKUP(G417,UFMT_CONVERSION!A:C,3,FALSE))</f>
        <v/>
      </c>
      <c r="Q417" t="str">
        <f t="shared" si="28"/>
        <v>Field '011 LLA ', Value 'Tag, SVT_ISO_FW_INSTID'</v>
      </c>
      <c r="S417" t="str">
        <f t="shared" si="29"/>
        <v>Insert into UFMT_BUILD_RULE (FORMAT_ID, FIELD_NO, PRIORITY, FIELD_ID, COND_ID, VALUE_ID, CONV_KEY, F_CHECK, F_WRITE) Values ('14', '33', '1', '11', '', '21', '', '0', '0');</v>
      </c>
      <c r="T417" t="str">
        <f t="shared" si="30"/>
        <v>Update UFMT_BUILD_RULE SET FIELD_ID='11',COND_ID='',VALUE_ID='21',CONV_KEY='',F_CHECK='0',F_WRITE='0' Where FORMAT_ID = '14' AND FIELD_NO = '33' AND PRIORITY = '1';</v>
      </c>
      <c r="U417" t="str">
        <f t="shared" si="31"/>
        <v>Delete from UFMT_BUILD_RULE Where FORMAT_ID = '14' AND FIELD_NO = '33' AND PRIORITY = '1';</v>
      </c>
    </row>
    <row r="418" spans="1:21" x14ac:dyDescent="0.35">
      <c r="A418" t="s">
        <v>47</v>
      </c>
      <c r="B418" t="s">
        <v>93</v>
      </c>
      <c r="C418" t="s">
        <v>12</v>
      </c>
      <c r="D418" t="s">
        <v>42</v>
      </c>
      <c r="E418"/>
      <c r="F418" t="s">
        <v>71</v>
      </c>
      <c r="G418"/>
      <c r="H418" t="s">
        <v>13</v>
      </c>
      <c r="I418" t="s">
        <v>13</v>
      </c>
      <c r="L418" t="s">
        <v>7</v>
      </c>
      <c r="M418" t="str">
        <f>VLOOKUP(D418,UFMT_FIELD_FORMAT!A:H,8,FALSE)</f>
        <v>037 LLA</v>
      </c>
      <c r="N418" t="str">
        <f>IF(ISBLANK(E418),"",VLOOKUP(E418,UFMT_CONDITION!A:J,10,FALSE))</f>
        <v/>
      </c>
      <c r="O418" t="str">
        <f>VLOOKUP(F418,UFMT_VALUE!A:E,5,FALSE)</f>
        <v>Tag, SVT_TRACK2</v>
      </c>
      <c r="P418" t="str">
        <f>IF(ISBLANK(G418),"",VLOOKUP(G418,UFMT_CONVERSION!A:C,3,FALSE))</f>
        <v/>
      </c>
      <c r="Q418" t="str">
        <f t="shared" si="28"/>
        <v>Field '037 LLA', Value 'Tag, SVT_TRACK2'</v>
      </c>
      <c r="S418" t="str">
        <f t="shared" si="29"/>
        <v>Insert into UFMT_BUILD_RULE (FORMAT_ID, FIELD_NO, PRIORITY, FIELD_ID, COND_ID, VALUE_ID, CONV_KEY, F_CHECK, F_WRITE) Values ('14', '35', '1', '12', '', '22', '', '0', '0');</v>
      </c>
      <c r="T418" t="str">
        <f t="shared" si="30"/>
        <v>Update UFMT_BUILD_RULE SET FIELD_ID='12',COND_ID='',VALUE_ID='22',CONV_KEY='',F_CHECK='0',F_WRITE='0' Where FORMAT_ID = '14' AND FIELD_NO = '35' AND PRIORITY = '1';</v>
      </c>
      <c r="U418" t="str">
        <f t="shared" si="31"/>
        <v>Delete from UFMT_BUILD_RULE Where FORMAT_ID = '14' AND FIELD_NO = '35' AND PRIORITY = '1';</v>
      </c>
    </row>
    <row r="419" spans="1:21" x14ac:dyDescent="0.35">
      <c r="A419" t="s">
        <v>47</v>
      </c>
      <c r="B419" t="s">
        <v>99</v>
      </c>
      <c r="C419" t="s">
        <v>12</v>
      </c>
      <c r="D419" t="s">
        <v>44</v>
      </c>
      <c r="E419"/>
      <c r="F419" t="s">
        <v>74</v>
      </c>
      <c r="G419"/>
      <c r="H419" t="s">
        <v>13</v>
      </c>
      <c r="I419" t="s">
        <v>13</v>
      </c>
      <c r="L419" t="s">
        <v>7</v>
      </c>
      <c r="M419" t="str">
        <f>VLOOKUP(D419,UFMT_FIELD_FORMAT!A:H,8,FALSE)</f>
        <v>012 Fix Padded R</v>
      </c>
      <c r="N419" t="str">
        <f>IF(ISBLANK(E419),"",VLOOKUP(E419,UFMT_CONDITION!A:J,10,FALSE))</f>
        <v/>
      </c>
      <c r="O419" t="str">
        <f>VLOOKUP(F419,UFMT_VALUE!A:E,5,FALSE)</f>
        <v>Tag, SVT_ISO_ACQ_RRN</v>
      </c>
      <c r="P419" t="str">
        <f>IF(ISBLANK(G419),"",VLOOKUP(G419,UFMT_CONVERSION!A:C,3,FALSE))</f>
        <v/>
      </c>
      <c r="Q419" t="str">
        <f t="shared" si="28"/>
        <v>Field '012 Fix Padded R', Value 'Tag, SVT_ISO_ACQ_RRN'</v>
      </c>
      <c r="S419" t="str">
        <f t="shared" si="29"/>
        <v>Insert into UFMT_BUILD_RULE (FORMAT_ID, FIELD_NO, PRIORITY, FIELD_ID, COND_ID, VALUE_ID, CONV_KEY, F_CHECK, F_WRITE) Values ('14', '37', '1', '13', '', '23', '', '0', '0');</v>
      </c>
      <c r="T419" t="str">
        <f t="shared" si="30"/>
        <v>Update UFMT_BUILD_RULE SET FIELD_ID='13',COND_ID='',VALUE_ID='23',CONV_KEY='',F_CHECK='0',F_WRITE='0' Where FORMAT_ID = '14' AND FIELD_NO = '37' AND PRIORITY = '1';</v>
      </c>
      <c r="U419" t="str">
        <f t="shared" si="31"/>
        <v>Delete from UFMT_BUILD_RULE Where FORMAT_ID = '14' AND FIELD_NO = '37' AND PRIORITY = '1';</v>
      </c>
    </row>
    <row r="420" spans="1:21" x14ac:dyDescent="0.35">
      <c r="A420" t="s">
        <v>47</v>
      </c>
      <c r="B420" t="s">
        <v>113</v>
      </c>
      <c r="C420" t="s">
        <v>12</v>
      </c>
      <c r="D420" t="s">
        <v>29</v>
      </c>
      <c r="E420"/>
      <c r="F420" t="s">
        <v>138</v>
      </c>
      <c r="G420"/>
      <c r="H420" t="s">
        <v>13</v>
      </c>
      <c r="I420" t="s">
        <v>12</v>
      </c>
      <c r="L420" t="s">
        <v>7</v>
      </c>
      <c r="M420" t="str">
        <f>VLOOKUP(D420,UFMT_FIELD_FORMAT!A:H,8,FALSE)</f>
        <v>006 Fix Padded L</v>
      </c>
      <c r="N420" t="str">
        <f>IF(ISBLANK(E420),"",VLOOKUP(E420,UFMT_CONDITION!A:J,10,FALSE))</f>
        <v/>
      </c>
      <c r="O420" t="str">
        <f>VLOOKUP(F420,UFMT_VALUE!A:E,5,FALSE)</f>
        <v>Tag, SVT_AUTH_ID_RESP, string</v>
      </c>
      <c r="P420" t="str">
        <f>IF(ISBLANK(G420),"",VLOOKUP(G420,UFMT_CONVERSION!A:C,3,FALSE))</f>
        <v/>
      </c>
      <c r="Q420" t="str">
        <f t="shared" si="28"/>
        <v>Field '006 Fix Padded L', Value 'Tag, SVT_AUTH_ID_RESP, string'</v>
      </c>
      <c r="S420" t="str">
        <f t="shared" si="29"/>
        <v>Insert into UFMT_BUILD_RULE (FORMAT_ID, FIELD_NO, PRIORITY, FIELD_ID, COND_ID, VALUE_ID, CONV_KEY, F_CHECK, F_WRITE) Values ('14', '38', '1', '7', '', '49', '', '0', '1');</v>
      </c>
      <c r="T420" t="str">
        <f t="shared" si="30"/>
        <v>Update UFMT_BUILD_RULE SET FIELD_ID='7',COND_ID='',VALUE_ID='49',CONV_KEY='',F_CHECK='0',F_WRITE='1' Where FORMAT_ID = '14' AND FIELD_NO = '38' AND PRIORITY = '1';</v>
      </c>
      <c r="U420" t="str">
        <f t="shared" si="31"/>
        <v>Delete from UFMT_BUILD_RULE Where FORMAT_ID = '14' AND FIELD_NO = '38' AND PRIORITY = '1';</v>
      </c>
    </row>
    <row r="421" spans="1:21" x14ac:dyDescent="0.35">
      <c r="A421" t="s">
        <v>47</v>
      </c>
      <c r="B421" t="s">
        <v>102</v>
      </c>
      <c r="C421" t="s">
        <v>12</v>
      </c>
      <c r="D421" t="s">
        <v>35</v>
      </c>
      <c r="E421"/>
      <c r="F421" t="s">
        <v>77</v>
      </c>
      <c r="G421"/>
      <c r="H421" t="s">
        <v>13</v>
      </c>
      <c r="I421" t="s">
        <v>12</v>
      </c>
      <c r="L421" t="s">
        <v>7</v>
      </c>
      <c r="M421" t="str">
        <f>VLOOKUP(D421,UFMT_FIELD_FORMAT!A:H,8,FALSE)</f>
        <v>003 Fix Padded L0</v>
      </c>
      <c r="N421" t="str">
        <f>IF(ISBLANK(E421),"",VLOOKUP(E421,UFMT_CONDITION!A:J,10,FALSE))</f>
        <v/>
      </c>
      <c r="O421" t="str">
        <f>VLOOKUP(F421,UFMT_VALUE!A:E,5,FALSE)</f>
        <v>Tag, SVT_ISO_ISS_RESP</v>
      </c>
      <c r="P421" t="str">
        <f>IF(ISBLANK(G421),"",VLOOKUP(G421,UFMT_CONVERSION!A:C,3,FALSE))</f>
        <v/>
      </c>
      <c r="Q421" t="str">
        <f t="shared" si="28"/>
        <v>Field '003 Fix Padded L0', Value 'Tag, SVT_ISO_ISS_RESP'</v>
      </c>
      <c r="S421" t="str">
        <f t="shared" si="29"/>
        <v>Insert into UFMT_BUILD_RULE (FORMAT_ID, FIELD_NO, PRIORITY, FIELD_ID, COND_ID, VALUE_ID, CONV_KEY, F_CHECK, F_WRITE) Values ('14', '39', '1', '9', '', '24', '', '0', '1');</v>
      </c>
      <c r="T421" t="str">
        <f t="shared" si="30"/>
        <v>Update UFMT_BUILD_RULE SET FIELD_ID='9',COND_ID='',VALUE_ID='24',CONV_KEY='',F_CHECK='0',F_WRITE='1' Where FORMAT_ID = '14' AND FIELD_NO = '39' AND PRIORITY = '1';</v>
      </c>
      <c r="U421" t="str">
        <f t="shared" si="31"/>
        <v>Delete from UFMT_BUILD_RULE Where FORMAT_ID = '14' AND FIELD_NO = '39' AND PRIORITY = '1';</v>
      </c>
    </row>
    <row r="422" spans="1:21" x14ac:dyDescent="0.35">
      <c r="A422" t="s">
        <v>47</v>
      </c>
      <c r="B422" t="s">
        <v>102</v>
      </c>
      <c r="C422" t="s">
        <v>15</v>
      </c>
      <c r="D422" t="s">
        <v>35</v>
      </c>
      <c r="E422"/>
      <c r="F422" t="s">
        <v>60</v>
      </c>
      <c r="G422" t="s">
        <v>26</v>
      </c>
      <c r="H422" t="s">
        <v>13</v>
      </c>
      <c r="I422" t="s">
        <v>12</v>
      </c>
      <c r="L422" t="s">
        <v>7</v>
      </c>
      <c r="M422" t="str">
        <f>VLOOKUP(D422,UFMT_FIELD_FORMAT!A:H,8,FALSE)</f>
        <v>003 Fix Padded L0</v>
      </c>
      <c r="N422" t="str">
        <f>IF(ISBLANK(E422),"",VLOOKUP(E422,UFMT_CONDITION!A:J,10,FALSE))</f>
        <v/>
      </c>
      <c r="O422" t="str">
        <f>VLOOKUP(F422,UFMT_VALUE!A:E,5,FALSE)</f>
        <v>Tag, SVT_SV_RESP</v>
      </c>
      <c r="P422" t="str">
        <f>IF(ISBLANK(G422),"",VLOOKUP(G422,UFMT_CONVERSION!A:C,3,FALSE))</f>
        <v>SOPP Response code conversion</v>
      </c>
      <c r="Q422" t="str">
        <f t="shared" si="28"/>
        <v>Field '003 Fix Padded L0', Value 'Tag, SVT_SV_RESP', Conv 'SOPP Response code conversion'</v>
      </c>
      <c r="S422" t="str">
        <f t="shared" si="29"/>
        <v>Insert into UFMT_BUILD_RULE (FORMAT_ID, FIELD_NO, PRIORITY, FIELD_ID, COND_ID, VALUE_ID, CONV_KEY, F_CHECK, F_WRITE) Values ('14', '39', '2', '9', '', '44', '6', '0', '1');</v>
      </c>
      <c r="T422" t="str">
        <f t="shared" si="30"/>
        <v>Update UFMT_BUILD_RULE SET FIELD_ID='9',COND_ID='',VALUE_ID='44',CONV_KEY='6',F_CHECK='0',F_WRITE='1' Where FORMAT_ID = '14' AND FIELD_NO = '39' AND PRIORITY = '2';</v>
      </c>
      <c r="U422" t="str">
        <f t="shared" si="31"/>
        <v>Delete from UFMT_BUILD_RULE Where FORMAT_ID = '14' AND FIELD_NO = '39' AND PRIORITY = '2';</v>
      </c>
    </row>
    <row r="423" spans="1:21" x14ac:dyDescent="0.35">
      <c r="A423" t="s">
        <v>47</v>
      </c>
      <c r="B423" t="s">
        <v>119</v>
      </c>
      <c r="C423" t="s">
        <v>12</v>
      </c>
      <c r="D423" t="s">
        <v>50</v>
      </c>
      <c r="E423"/>
      <c r="F423" t="s">
        <v>72</v>
      </c>
      <c r="G423"/>
      <c r="H423" t="s">
        <v>13</v>
      </c>
      <c r="I423" t="s">
        <v>13</v>
      </c>
      <c r="L423" t="s">
        <v>7</v>
      </c>
      <c r="M423" t="str">
        <f>VLOOKUP(D423,UFMT_FIELD_FORMAT!A:H,8,FALSE)</f>
        <v>008 Fix Padded R</v>
      </c>
      <c r="N423" t="str">
        <f>IF(ISBLANK(E423),"",VLOOKUP(E423,UFMT_CONDITION!A:J,10,FALSE))</f>
        <v/>
      </c>
      <c r="O423" t="str">
        <f>VLOOKUP(F423,UFMT_VALUE!A:E,5,FALSE)</f>
        <v>Tag, SVT_TERMINAL</v>
      </c>
      <c r="P423" t="str">
        <f>IF(ISBLANK(G423),"",VLOOKUP(G423,UFMT_CONVERSION!A:C,3,FALSE))</f>
        <v/>
      </c>
      <c r="Q423" t="str">
        <f t="shared" si="28"/>
        <v>Field '008 Fix Padded R', Value 'Tag, SVT_TERMINAL'</v>
      </c>
      <c r="S423" t="str">
        <f t="shared" si="29"/>
        <v>Insert into UFMT_BUILD_RULE (FORMAT_ID, FIELD_NO, PRIORITY, FIELD_ID, COND_ID, VALUE_ID, CONV_KEY, F_CHECK, F_WRITE) Values ('14', '41', '1', '15', '', '25', '', '0', '0');</v>
      </c>
      <c r="T423" t="str">
        <f t="shared" si="30"/>
        <v>Update UFMT_BUILD_RULE SET FIELD_ID='15',COND_ID='',VALUE_ID='25',CONV_KEY='',F_CHECK='0',F_WRITE='0' Where FORMAT_ID = '14' AND FIELD_NO = '41' AND PRIORITY = '1';</v>
      </c>
      <c r="U423" t="str">
        <f t="shared" si="31"/>
        <v>Delete from UFMT_BUILD_RULE Where FORMAT_ID = '14' AND FIELD_NO = '41' AND PRIORITY = '1';</v>
      </c>
    </row>
    <row r="424" spans="1:21" x14ac:dyDescent="0.35">
      <c r="A424" t="s">
        <v>47</v>
      </c>
      <c r="B424" t="s">
        <v>122</v>
      </c>
      <c r="C424" t="s">
        <v>12</v>
      </c>
      <c r="D424" t="s">
        <v>53</v>
      </c>
      <c r="E424"/>
      <c r="F424" t="s">
        <v>82</v>
      </c>
      <c r="G424"/>
      <c r="H424" t="s">
        <v>13</v>
      </c>
      <c r="I424" t="s">
        <v>13</v>
      </c>
      <c r="L424" t="s">
        <v>7</v>
      </c>
      <c r="M424" t="str">
        <f>VLOOKUP(D424,UFMT_FIELD_FORMAT!A:H,8,FALSE)</f>
        <v>008 Fix Padded R</v>
      </c>
      <c r="N424" t="str">
        <f>IF(ISBLANK(E424),"",VLOOKUP(E424,UFMT_CONDITION!A:J,10,FALSE))</f>
        <v/>
      </c>
      <c r="O424" t="str">
        <f>VLOOKUP(F424,UFMT_VALUE!A:E,5,FALSE)</f>
        <v>Tag, SVT_CC_ACCEPTOR</v>
      </c>
      <c r="P424" t="str">
        <f>IF(ISBLANK(G424),"",VLOOKUP(G424,UFMT_CONVERSION!A:C,3,FALSE))</f>
        <v/>
      </c>
      <c r="Q424" t="str">
        <f t="shared" si="28"/>
        <v>Field '008 Fix Padded R', Value 'Tag, SVT_CC_ACCEPTOR'</v>
      </c>
      <c r="S424" t="str">
        <f t="shared" si="29"/>
        <v>Insert into UFMT_BUILD_RULE (FORMAT_ID, FIELD_NO, PRIORITY, FIELD_ID, COND_ID, VALUE_ID, CONV_KEY, F_CHECK, F_WRITE) Values ('14', '42', '1', '16', '', '26', '', '0', '0');</v>
      </c>
      <c r="T424" t="str">
        <f t="shared" si="30"/>
        <v>Update UFMT_BUILD_RULE SET FIELD_ID='16',COND_ID='',VALUE_ID='26',CONV_KEY='',F_CHECK='0',F_WRITE='0' Where FORMAT_ID = '14' AND FIELD_NO = '42' AND PRIORITY = '1';</v>
      </c>
      <c r="U424" t="str">
        <f t="shared" si="31"/>
        <v>Delete from UFMT_BUILD_RULE Where FORMAT_ID = '14' AND FIELD_NO = '42' AND PRIORITY = '1';</v>
      </c>
    </row>
    <row r="425" spans="1:21" x14ac:dyDescent="0.35">
      <c r="A425" t="s">
        <v>47</v>
      </c>
      <c r="B425" t="s">
        <v>45</v>
      </c>
      <c r="C425" t="s">
        <v>12</v>
      </c>
      <c r="D425" t="s">
        <v>59</v>
      </c>
      <c r="E425"/>
      <c r="F425" t="s">
        <v>176</v>
      </c>
      <c r="G425"/>
      <c r="H425" t="s">
        <v>13</v>
      </c>
      <c r="I425" t="s">
        <v>13</v>
      </c>
      <c r="L425" t="s">
        <v>7</v>
      </c>
      <c r="M425" t="str">
        <f>VLOOKUP(D425,UFMT_FIELD_FORMAT!A:H,8,FALSE)</f>
        <v>204 Var LLLA</v>
      </c>
      <c r="N425" t="str">
        <f>IF(ISBLANK(E425),"",VLOOKUP(E425,UFMT_CONDITION!A:J,10,FALSE))</f>
        <v/>
      </c>
      <c r="O425" t="str">
        <f>VLOOKUP(F425,UFMT_VALUE!A:E,5,FALSE)</f>
        <v>Tag, SVT_ISS_FEE, double</v>
      </c>
      <c r="P425" t="str">
        <f>IF(ISBLANK(G425),"",VLOOKUP(G425,UFMT_CONVERSION!A:C,3,FALSE))</f>
        <v/>
      </c>
      <c r="Q425" t="str">
        <f t="shared" si="28"/>
        <v>Field '204 Var LLLA', Value 'Tag, SVT_ISS_FEE, double'</v>
      </c>
      <c r="S425" t="str">
        <f t="shared" si="29"/>
        <v>Insert into UFMT_BUILD_RULE (FORMAT_ID, FIELD_NO, PRIORITY, FIELD_ID, COND_ID, VALUE_ID, CONV_KEY, F_CHECK, F_WRITE) Values ('14', '46', '1', '18', '', '66', '', '0', '0');</v>
      </c>
      <c r="T425" t="str">
        <f t="shared" si="30"/>
        <v>Update UFMT_BUILD_RULE SET FIELD_ID='18',COND_ID='',VALUE_ID='66',CONV_KEY='',F_CHECK='0',F_WRITE='0' Where FORMAT_ID = '14' AND FIELD_NO = '46' AND PRIORITY = '1';</v>
      </c>
      <c r="U425" t="str">
        <f t="shared" si="31"/>
        <v>Delete from UFMT_BUILD_RULE Where FORMAT_ID = '14' AND FIELD_NO = '46' AND PRIORITY = '1';</v>
      </c>
    </row>
    <row r="426" spans="1:21" x14ac:dyDescent="0.35">
      <c r="A426" t="s">
        <v>47</v>
      </c>
      <c r="B426" t="s">
        <v>136</v>
      </c>
      <c r="C426" t="s">
        <v>12</v>
      </c>
      <c r="D426" t="s">
        <v>65</v>
      </c>
      <c r="E426"/>
      <c r="F426" t="s">
        <v>127</v>
      </c>
      <c r="G426" t="s">
        <v>32</v>
      </c>
      <c r="H426" t="s">
        <v>13</v>
      </c>
      <c r="I426" t="s">
        <v>12</v>
      </c>
      <c r="L426" t="s">
        <v>7</v>
      </c>
      <c r="M426" t="str">
        <f>VLOOKUP(D426,UFMT_FIELD_FORMAT!A:H,8,FALSE)</f>
        <v>999 Var LLLA</v>
      </c>
      <c r="N426" t="str">
        <f>IF(ISBLANK(E426),"",VLOOKUP(E426,UFMT_CONDITION!A:J,10,FALSE))</f>
        <v/>
      </c>
      <c r="O426" t="str">
        <f>VLOOKUP(F426,UFMT_VALUE!A:E,5,FALSE)</f>
        <v>Tag, SVT_LDG_ACCT1_BAL</v>
      </c>
      <c r="P426" t="str">
        <f>IF(ISBLANK(G426),"",VLOOKUP(G426,UFMT_CONVERSION!A:C,3,FALSE))</f>
        <v>Get first 17 from DE48 as Ledg Bal</v>
      </c>
      <c r="Q426" t="str">
        <f t="shared" si="28"/>
        <v>Field '999 Var LLLA', Value 'Tag, SVT_LDG_ACCT1_BAL', Conv 'Get first 17 from DE48 as Ledg Bal'</v>
      </c>
      <c r="S426" t="str">
        <f t="shared" si="29"/>
        <v>Insert into UFMT_BUILD_RULE (FORMAT_ID, FIELD_NO, PRIORITY, FIELD_ID, COND_ID, VALUE_ID, CONV_KEY, F_CHECK, F_WRITE) Values ('14', '48', '1', '20', '', '57', '8', '0', '1');</v>
      </c>
      <c r="T426" t="str">
        <f t="shared" si="30"/>
        <v>Update UFMT_BUILD_RULE SET FIELD_ID='20',COND_ID='',VALUE_ID='57',CONV_KEY='8',F_CHECK='0',F_WRITE='1' Where FORMAT_ID = '14' AND FIELD_NO = '48' AND PRIORITY = '1';</v>
      </c>
      <c r="U426" t="str">
        <f t="shared" si="31"/>
        <v>Delete from UFMT_BUILD_RULE Where FORMAT_ID = '14' AND FIELD_NO = '48' AND PRIORITY = '1';</v>
      </c>
    </row>
    <row r="427" spans="1:21" x14ac:dyDescent="0.35">
      <c r="A427" t="s">
        <v>47</v>
      </c>
      <c r="B427" t="s">
        <v>136</v>
      </c>
      <c r="C427" t="s">
        <v>15</v>
      </c>
      <c r="D427" t="s">
        <v>65</v>
      </c>
      <c r="E427"/>
      <c r="F427" t="s">
        <v>155</v>
      </c>
      <c r="G427" t="s">
        <v>35</v>
      </c>
      <c r="H427" t="s">
        <v>13</v>
      </c>
      <c r="I427" t="s">
        <v>12</v>
      </c>
      <c r="L427" t="s">
        <v>7</v>
      </c>
      <c r="M427" t="str">
        <f>VLOOKUP(D427,UFMT_FIELD_FORMAT!A:H,8,FALSE)</f>
        <v>999 Var LLLA</v>
      </c>
      <c r="N427" t="str">
        <f>IF(ISBLANK(E427),"",VLOOKUP(E427,UFMT_CONDITION!A:J,10,FALSE))</f>
        <v/>
      </c>
      <c r="O427" t="str">
        <f>VLOOKUP(F427,UFMT_VALUE!A:E,5,FALSE)</f>
        <v>Tag, SVT_ACCT1_ABAL</v>
      </c>
      <c r="P427" t="str">
        <f>IF(ISBLANK(G427),"",VLOOKUP(G427,UFMT_CONVERSION!A:C,3,FALSE))</f>
        <v>Get second 17 from DE48 as NET Bal</v>
      </c>
      <c r="Q427" t="str">
        <f t="shared" si="28"/>
        <v>Field '999 Var LLLA', Value 'Tag, SVT_ACCT1_ABAL', Conv 'Get second 17 from DE48 as NET Bal'</v>
      </c>
      <c r="S427" t="str">
        <f t="shared" si="29"/>
        <v>Insert into UFMT_BUILD_RULE (FORMAT_ID, FIELD_NO, PRIORITY, FIELD_ID, COND_ID, VALUE_ID, CONV_KEY, F_CHECK, F_WRITE) Values ('14', '48', '2', '20', '', '58', '9', '0', '1');</v>
      </c>
      <c r="T427" t="str">
        <f t="shared" si="30"/>
        <v>Update UFMT_BUILD_RULE SET FIELD_ID='20',COND_ID='',VALUE_ID='58',CONV_KEY='9',F_CHECK='0',F_WRITE='1' Where FORMAT_ID = '14' AND FIELD_NO = '48' AND PRIORITY = '2';</v>
      </c>
      <c r="U427" t="str">
        <f t="shared" si="31"/>
        <v>Delete from UFMT_BUILD_RULE Where FORMAT_ID = '14' AND FIELD_NO = '48' AND PRIORITY = '2';</v>
      </c>
    </row>
    <row r="428" spans="1:21" x14ac:dyDescent="0.35">
      <c r="A428" t="s">
        <v>47</v>
      </c>
      <c r="B428" t="s">
        <v>136</v>
      </c>
      <c r="C428" t="s">
        <v>17</v>
      </c>
      <c r="D428" t="s">
        <v>65</v>
      </c>
      <c r="E428"/>
      <c r="F428" t="s">
        <v>194</v>
      </c>
      <c r="G428" t="s">
        <v>77</v>
      </c>
      <c r="H428" t="s">
        <v>13</v>
      </c>
      <c r="I428" t="s">
        <v>12</v>
      </c>
      <c r="L428" t="s">
        <v>7</v>
      </c>
      <c r="M428" t="str">
        <f>VLOOKUP(D428,UFMT_FIELD_FORMAT!A:H,8,FALSE)</f>
        <v>999 Var LLLA</v>
      </c>
      <c r="N428" t="str">
        <f>IF(ISBLANK(E428),"",VLOOKUP(E428,UFMT_CONDITION!A:J,10,FALSE))</f>
        <v/>
      </c>
      <c r="O428" t="str">
        <f>VLOOKUP(F428,UFMT_VALUE!A:E,5,FALSE)</f>
        <v>Tag, SVT_ACCT1_AB_CUR, int</v>
      </c>
      <c r="P428" t="str">
        <f>IF(ISBLANK(G428),"",VLOOKUP(G428,UFMT_CONVERSION!A:C,3,FALSE))</f>
        <v>Get balance currency from DE48</v>
      </c>
      <c r="Q428" t="str">
        <f t="shared" si="28"/>
        <v>Field '999 Var LLLA', Value 'Tag, SVT_ACCT1_AB_CUR, int', Conv 'Get balance currency from DE48'</v>
      </c>
      <c r="S428" t="str">
        <f t="shared" si="29"/>
        <v>Insert into UFMT_BUILD_RULE (FORMAT_ID, FIELD_NO, PRIORITY, FIELD_ID, COND_ID, VALUE_ID, CONV_KEY, F_CHECK, F_WRITE) Values ('14', '48', '3', '20', '', '73', '24', '0', '1');</v>
      </c>
      <c r="T428" t="str">
        <f t="shared" si="30"/>
        <v>Update UFMT_BUILD_RULE SET FIELD_ID='20',COND_ID='',VALUE_ID='73',CONV_KEY='24',F_CHECK='0',F_WRITE='1' Where FORMAT_ID = '14' AND FIELD_NO = '48' AND PRIORITY = '3';</v>
      </c>
      <c r="U428" t="str">
        <f t="shared" si="31"/>
        <v>Delete from UFMT_BUILD_RULE Where FORMAT_ID = '14' AND FIELD_NO = '48' AND PRIORITY = '3';</v>
      </c>
    </row>
    <row r="429" spans="1:21" x14ac:dyDescent="0.35">
      <c r="A429" t="s">
        <v>47</v>
      </c>
      <c r="B429" t="s">
        <v>138</v>
      </c>
      <c r="C429" t="s">
        <v>12</v>
      </c>
      <c r="D429" t="s">
        <v>47</v>
      </c>
      <c r="E429"/>
      <c r="F429" t="s">
        <v>104</v>
      </c>
      <c r="G429"/>
      <c r="H429" t="s">
        <v>13</v>
      </c>
      <c r="I429" t="s">
        <v>13</v>
      </c>
      <c r="L429" t="s">
        <v>7</v>
      </c>
      <c r="M429" t="str">
        <f>VLOOKUP(D429,UFMT_FIELD_FORMAT!A:H,8,FALSE)</f>
        <v>003 Fix Padded L</v>
      </c>
      <c r="N429" t="str">
        <f>IF(ISBLANK(E429),"",VLOOKUP(E429,UFMT_CONDITION!A:J,10,FALSE))</f>
        <v/>
      </c>
      <c r="O429" t="str">
        <f>VLOOKUP(F429,UFMT_VALUE!A:E,5,FALSE)</f>
        <v>Tag, SVT_TXN_CURRENCY</v>
      </c>
      <c r="P429" t="str">
        <f>IF(ISBLANK(G429),"",VLOOKUP(G429,UFMT_CONVERSION!A:C,3,FALSE))</f>
        <v/>
      </c>
      <c r="Q429" t="str">
        <f t="shared" si="28"/>
        <v>Field '003 Fix Padded L', Value 'Tag, SVT_TXN_CURRENCY'</v>
      </c>
      <c r="S429" t="str">
        <f t="shared" si="29"/>
        <v>Insert into UFMT_BUILD_RULE (FORMAT_ID, FIELD_NO, PRIORITY, FIELD_ID, COND_ID, VALUE_ID, CONV_KEY, F_CHECK, F_WRITE) Values ('14', '49', '1', '14', '', '34', '', '0', '0');</v>
      </c>
      <c r="T429" t="str">
        <f t="shared" si="30"/>
        <v>Update UFMT_BUILD_RULE SET FIELD_ID='14',COND_ID='',VALUE_ID='34',CONV_KEY='',F_CHECK='0',F_WRITE='0' Where FORMAT_ID = '14' AND FIELD_NO = '49' AND PRIORITY = '1';</v>
      </c>
      <c r="U429" t="str">
        <f t="shared" si="31"/>
        <v>Delete from UFMT_BUILD_RULE Where FORMAT_ID = '14' AND FIELD_NO = '49' AND PRIORITY = '1';</v>
      </c>
    </row>
    <row r="430" spans="1:21" x14ac:dyDescent="0.35">
      <c r="A430" t="s">
        <v>47</v>
      </c>
      <c r="B430" t="s">
        <v>142</v>
      </c>
      <c r="C430" t="s">
        <v>12</v>
      </c>
      <c r="D430" t="s">
        <v>47</v>
      </c>
      <c r="E430"/>
      <c r="F430" t="s">
        <v>171</v>
      </c>
      <c r="G430"/>
      <c r="H430" t="s">
        <v>13</v>
      </c>
      <c r="I430" t="s">
        <v>13</v>
      </c>
      <c r="L430" t="s">
        <v>7</v>
      </c>
      <c r="M430" t="str">
        <f>VLOOKUP(D430,UFMT_FIELD_FORMAT!A:H,8,FALSE)</f>
        <v>003 Fix Padded L</v>
      </c>
      <c r="N430" t="str">
        <f>IF(ISBLANK(E430),"",VLOOKUP(E430,UFMT_CONDITION!A:J,10,FALSE))</f>
        <v/>
      </c>
      <c r="O430" t="str">
        <f>VLOOKUP(F430,UFMT_VALUE!A:E,5,FALSE)</f>
        <v>Tag, SVT_CCH_BILL_CURR , integer</v>
      </c>
      <c r="P430" t="str">
        <f>IF(ISBLANK(G430),"",VLOOKUP(G430,UFMT_CONVERSION!A:C,3,FALSE))</f>
        <v/>
      </c>
      <c r="Q430" t="str">
        <f t="shared" si="28"/>
        <v>Field '003 Fix Padded L', Value 'Tag, SVT_CCH_BILL_CURR , integer'</v>
      </c>
      <c r="S430" t="str">
        <f t="shared" si="29"/>
        <v>Insert into UFMT_BUILD_RULE (FORMAT_ID, FIELD_NO, PRIORITY, FIELD_ID, COND_ID, VALUE_ID, CONV_KEY, F_CHECK, F_WRITE) Values ('14', '51', '1', '14', '', '64', '', '0', '0');</v>
      </c>
      <c r="T430" t="str">
        <f t="shared" si="30"/>
        <v>Update UFMT_BUILD_RULE SET FIELD_ID='14',COND_ID='',VALUE_ID='64',CONV_KEY='',F_CHECK='0',F_WRITE='0' Where FORMAT_ID = '14' AND FIELD_NO = '51' AND PRIORITY = '1';</v>
      </c>
      <c r="U430" t="str">
        <f t="shared" si="31"/>
        <v>Delete from UFMT_BUILD_RULE Where FORMAT_ID = '14' AND FIELD_NO = '51' AND PRIORITY = '1';</v>
      </c>
    </row>
    <row r="431" spans="1:21" x14ac:dyDescent="0.35">
      <c r="A431" t="s">
        <v>47</v>
      </c>
      <c r="B431" t="s">
        <v>270</v>
      </c>
      <c r="C431" t="s">
        <v>12</v>
      </c>
      <c r="D431" t="s">
        <v>71</v>
      </c>
      <c r="E431"/>
      <c r="F431" t="s">
        <v>96</v>
      </c>
      <c r="G431"/>
      <c r="H431" t="s">
        <v>13</v>
      </c>
      <c r="I431" t="s">
        <v>13</v>
      </c>
      <c r="L431" t="s">
        <v>7</v>
      </c>
      <c r="M431" t="str">
        <f>VLOOKUP(D431,UFMT_FIELD_FORMAT!A:H,8,FALSE)</f>
        <v>028 Var LLA</v>
      </c>
      <c r="N431" t="str">
        <f>IF(ISBLANK(E431),"",VLOOKUP(E431,UFMT_CONDITION!A:J,10,FALSE))</f>
        <v/>
      </c>
      <c r="O431" t="str">
        <f>VLOOKUP(F431,UFMT_VALUE!A:E,5,FALSE)</f>
        <v>Tag, SVT_ACCT1_NO</v>
      </c>
      <c r="P431" t="str">
        <f>IF(ISBLANK(G431),"",VLOOKUP(G431,UFMT_CONVERSION!A:C,3,FALSE))</f>
        <v/>
      </c>
      <c r="Q431" t="str">
        <f t="shared" si="28"/>
        <v>Field '028 Var LLA', Value 'Tag, SVT_ACCT1_NO'</v>
      </c>
      <c r="S431" t="str">
        <f t="shared" si="29"/>
        <v>Insert into UFMT_BUILD_RULE (FORMAT_ID, FIELD_NO, PRIORITY, FIELD_ID, COND_ID, VALUE_ID, CONV_KEY, F_CHECK, F_WRITE) Values ('14', '102', '1', '22', '', '36', '', '0', '0');</v>
      </c>
      <c r="T431" t="str">
        <f t="shared" si="30"/>
        <v>Update UFMT_BUILD_RULE SET FIELD_ID='22',COND_ID='',VALUE_ID='36',CONV_KEY='',F_CHECK='0',F_WRITE='0' Where FORMAT_ID = '14' AND FIELD_NO = '102' AND PRIORITY = '1';</v>
      </c>
      <c r="U431" t="str">
        <f t="shared" si="31"/>
        <v>Delete from UFMT_BUILD_RULE Where FORMAT_ID = '14' AND FIELD_NO = '102' AND PRIORITY = '1';</v>
      </c>
    </row>
    <row r="432" spans="1:21" x14ac:dyDescent="0.35">
      <c r="A432" t="s">
        <v>47</v>
      </c>
      <c r="B432" t="s">
        <v>143</v>
      </c>
      <c r="C432" t="s">
        <v>12</v>
      </c>
      <c r="D432" t="s">
        <v>65</v>
      </c>
      <c r="E432"/>
      <c r="F432" t="s">
        <v>113</v>
      </c>
      <c r="G432"/>
      <c r="H432" t="s">
        <v>13</v>
      </c>
      <c r="I432" t="s">
        <v>13</v>
      </c>
      <c r="L432" t="s">
        <v>7</v>
      </c>
      <c r="M432" t="str">
        <f>VLOOKUP(D432,UFMT_FIELD_FORMAT!A:H,8,FALSE)</f>
        <v>999 Var LLLA</v>
      </c>
      <c r="N432" t="str">
        <f>IF(ISBLANK(E432),"",VLOOKUP(E432,UFMT_CONDITION!A:J,10,FALSE))</f>
        <v/>
      </c>
      <c r="O432" t="str">
        <f>VLOOKUP(F432,UFMT_VALUE!A:E,5,FALSE)</f>
        <v>Const, Channel ID Switch</v>
      </c>
      <c r="P432" t="str">
        <f>IF(ISBLANK(G432),"",VLOOKUP(G432,UFMT_CONVERSION!A:C,3,FALSE))</f>
        <v/>
      </c>
      <c r="Q432" t="str">
        <f t="shared" si="28"/>
        <v>Field '999 Var LLLA', Value 'Const, Channel ID Switch'</v>
      </c>
      <c r="S432" t="str">
        <f t="shared" si="29"/>
        <v>Insert into UFMT_BUILD_RULE (FORMAT_ID, FIELD_NO, PRIORITY, FIELD_ID, COND_ID, VALUE_ID, CONV_KEY, F_CHECK, F_WRITE) Values ('14', '123', '1', '20', '', '38', '', '0', '0');</v>
      </c>
      <c r="T432" t="str">
        <f t="shared" si="30"/>
        <v>Update UFMT_BUILD_RULE SET FIELD_ID='20',COND_ID='',VALUE_ID='38',CONV_KEY='',F_CHECK='0',F_WRITE='0' Where FORMAT_ID = '14' AND FIELD_NO = '123' AND PRIORITY = '1';</v>
      </c>
      <c r="U432" t="str">
        <f t="shared" si="31"/>
        <v>Delete from UFMT_BUILD_RULE Where FORMAT_ID = '14' AND FIELD_NO = '123' AND PRIORITY = '1';</v>
      </c>
    </row>
    <row r="433" spans="1:21" x14ac:dyDescent="0.35">
      <c r="A433" t="s">
        <v>47</v>
      </c>
      <c r="B433" t="s">
        <v>813</v>
      </c>
      <c r="C433" t="s">
        <v>12</v>
      </c>
      <c r="D433" t="s">
        <v>65</v>
      </c>
      <c r="E433"/>
      <c r="F433" t="s">
        <v>44</v>
      </c>
      <c r="G433"/>
      <c r="H433" t="s">
        <v>13</v>
      </c>
      <c r="I433" t="s">
        <v>13</v>
      </c>
      <c r="L433" t="s">
        <v>7</v>
      </c>
      <c r="M433" t="str">
        <f>VLOOKUP(D433,UFMT_FIELD_FORMAT!A:H,8,FALSE)</f>
        <v>999 Var LLLA</v>
      </c>
      <c r="N433" t="str">
        <f>IF(ISBLANK(E433),"",VLOOKUP(E433,UFMT_CONDITION!A:J,10,FALSE))</f>
        <v/>
      </c>
      <c r="O433" t="str">
        <f>VLOOKUP(F433,UFMT_VALUE!A:E,5,FALSE)</f>
        <v>Tag, SVT_ACQ_SW_DATE</v>
      </c>
      <c r="P433" t="str">
        <f>IF(ISBLANK(G433),"",VLOOKUP(G433,UFMT_CONVERSION!A:C,3,FALSE))</f>
        <v/>
      </c>
      <c r="Q433" t="str">
        <f t="shared" si="28"/>
        <v>Field '999 Var LLLA', Value 'Tag, SVT_ACQ_SW_DATE'</v>
      </c>
      <c r="S433" t="str">
        <f t="shared" si="29"/>
        <v>Insert into UFMT_BUILD_RULE (FORMAT_ID, FIELD_NO, PRIORITY, FIELD_ID, COND_ID, VALUE_ID, CONV_KEY, F_CHECK, F_WRITE) Values ('14', '126', '1', '20', '', '13', '', '0', '0');</v>
      </c>
      <c r="T433" t="str">
        <f t="shared" si="30"/>
        <v>Update UFMT_BUILD_RULE SET FIELD_ID='20',COND_ID='',VALUE_ID='13',CONV_KEY='',F_CHECK='0',F_WRITE='0' Where FORMAT_ID = '14' AND FIELD_NO = '126' AND PRIORITY = '1';</v>
      </c>
      <c r="U433" t="str">
        <f t="shared" si="31"/>
        <v>Delete from UFMT_BUILD_RULE Where FORMAT_ID = '14' AND FIELD_NO = '126' AND PRIORITY = '1';</v>
      </c>
    </row>
    <row r="434" spans="1:21" x14ac:dyDescent="0.35">
      <c r="A434" t="s">
        <v>50</v>
      </c>
      <c r="B434" t="s">
        <v>12</v>
      </c>
      <c r="C434" t="s">
        <v>12</v>
      </c>
      <c r="D434" t="s">
        <v>74</v>
      </c>
      <c r="E434"/>
      <c r="F434" t="s">
        <v>625</v>
      </c>
      <c r="G434" t="s">
        <v>234</v>
      </c>
      <c r="H434" t="s">
        <v>13</v>
      </c>
      <c r="I434" t="s">
        <v>12</v>
      </c>
      <c r="L434" t="s">
        <v>7</v>
      </c>
      <c r="M434" t="str">
        <f>VLOOKUP(D434,UFMT_FIELD_FORMAT!A:H,8,FALSE)</f>
        <v>1 Fix Padded L0</v>
      </c>
      <c r="N434" t="str">
        <f>IF(ISBLANK(E434),"",VLOOKUP(E434,UFMT_CONDITION!A:J,10,FALSE))</f>
        <v/>
      </c>
      <c r="O434" t="str">
        <f>VLOOKUP(F434,UFMT_VALUE!A:E,5,FALSE)</f>
        <v>Local, amount sign</v>
      </c>
      <c r="P434" t="str">
        <f>IF(ISBLANK(G434),"",VLOOKUP(G434,UFMT_CONVERSION!A:C,3,FALSE))</f>
        <v>sign mapping (- -&gt; -1,+ -&gt; 1)</v>
      </c>
      <c r="Q434" t="str">
        <f t="shared" si="28"/>
        <v>Field '1 Fix Padded L0', Value 'Local, amount sign', Conv 'sign mapping (- -&gt; -1,+ -&gt; 1)'</v>
      </c>
      <c r="S434" t="str">
        <f t="shared" si="29"/>
        <v>Insert into UFMT_BUILD_RULE (FORMAT_ID, FIELD_NO, PRIORITY, FIELD_ID, COND_ID, VALUE_ID, CONV_KEY, F_CHECK, F_WRITE) Values ('15', '1', '1', '23', '', '288', '130', '0', '1');</v>
      </c>
      <c r="T434" t="str">
        <f t="shared" si="30"/>
        <v>Update UFMT_BUILD_RULE SET FIELD_ID='23',COND_ID='',VALUE_ID='288',CONV_KEY='130',F_CHECK='0',F_WRITE='1' Where FORMAT_ID = '15' AND FIELD_NO = '1' AND PRIORITY = '1';</v>
      </c>
      <c r="U434" t="str">
        <f t="shared" si="31"/>
        <v>Delete from UFMT_BUILD_RULE Where FORMAT_ID = '15' AND FIELD_NO = '1' AND PRIORITY = '1';</v>
      </c>
    </row>
    <row r="435" spans="1:21" x14ac:dyDescent="0.35">
      <c r="A435" t="s">
        <v>50</v>
      </c>
      <c r="B435" t="s">
        <v>15</v>
      </c>
      <c r="C435" t="s">
        <v>12</v>
      </c>
      <c r="D435" t="s">
        <v>98</v>
      </c>
      <c r="E435"/>
      <c r="F435" t="s">
        <v>127</v>
      </c>
      <c r="G435" t="s">
        <v>427</v>
      </c>
      <c r="H435" t="s">
        <v>13</v>
      </c>
      <c r="I435" t="s">
        <v>12</v>
      </c>
      <c r="L435" t="s">
        <v>7</v>
      </c>
      <c r="M435" t="str">
        <f>VLOOKUP(D435,UFMT_FIELD_FORMAT!A:H,8,FALSE)</f>
        <v>016 Fix Padded L</v>
      </c>
      <c r="N435" t="str">
        <f>IF(ISBLANK(E435),"",VLOOKUP(E435,UFMT_CONDITION!A:J,10,FALSE))</f>
        <v/>
      </c>
      <c r="O435" t="str">
        <f>VLOOKUP(F435,UFMT_VALUE!A:E,5,FALSE)</f>
        <v>Tag, SVT_LDG_ACCT1_BAL</v>
      </c>
      <c r="P435" t="str">
        <f>IF(ISBLANK(G435),"",VLOOKUP(G435,UFMT_CONVERSION!A:C,3,FALSE))</f>
        <v>Multiple with local amount sign</v>
      </c>
      <c r="Q435" t="str">
        <f t="shared" si="28"/>
        <v>Field '016 Fix Padded L', Value 'Tag, SVT_LDG_ACCT1_BAL', Conv 'Multiple with local amount sign'</v>
      </c>
      <c r="S435" t="str">
        <f t="shared" si="29"/>
        <v>Insert into UFMT_BUILD_RULE (FORMAT_ID, FIELD_NO, PRIORITY, FIELD_ID, COND_ID, VALUE_ID, CONV_KEY, F_CHECK, F_WRITE) Values ('15', '2', '1', '32', '', '57', '131', '0', '1');</v>
      </c>
      <c r="T435" t="str">
        <f t="shared" si="30"/>
        <v>Update UFMT_BUILD_RULE SET FIELD_ID='32',COND_ID='',VALUE_ID='57',CONV_KEY='131',F_CHECK='0',F_WRITE='1' Where FORMAT_ID = '15' AND FIELD_NO = '2' AND PRIORITY = '1';</v>
      </c>
      <c r="U435" t="str">
        <f t="shared" si="31"/>
        <v>Delete from UFMT_BUILD_RULE Where FORMAT_ID = '15' AND FIELD_NO = '2' AND PRIORITY = '1';</v>
      </c>
    </row>
    <row r="436" spans="1:21" x14ac:dyDescent="0.35">
      <c r="A436" t="s">
        <v>50</v>
      </c>
      <c r="B436" t="s">
        <v>17</v>
      </c>
      <c r="C436" t="s">
        <v>12</v>
      </c>
      <c r="D436" t="s">
        <v>74</v>
      </c>
      <c r="E436"/>
      <c r="F436" t="s">
        <v>625</v>
      </c>
      <c r="G436" t="s">
        <v>234</v>
      </c>
      <c r="H436" t="s">
        <v>13</v>
      </c>
      <c r="I436" t="s">
        <v>12</v>
      </c>
      <c r="L436" t="s">
        <v>7</v>
      </c>
      <c r="M436" t="str">
        <f>VLOOKUP(D436,UFMT_FIELD_FORMAT!A:H,8,FALSE)</f>
        <v>1 Fix Padded L0</v>
      </c>
      <c r="N436" t="str">
        <f>IF(ISBLANK(E436),"",VLOOKUP(E436,UFMT_CONDITION!A:J,10,FALSE))</f>
        <v/>
      </c>
      <c r="O436" t="str">
        <f>VLOOKUP(F436,UFMT_VALUE!A:E,5,FALSE)</f>
        <v>Local, amount sign</v>
      </c>
      <c r="P436" t="str">
        <f>IF(ISBLANK(G436),"",VLOOKUP(G436,UFMT_CONVERSION!A:C,3,FALSE))</f>
        <v>sign mapping (- -&gt; -1,+ -&gt; 1)</v>
      </c>
      <c r="Q436" t="str">
        <f t="shared" si="28"/>
        <v>Field '1 Fix Padded L0', Value 'Local, amount sign', Conv 'sign mapping (- -&gt; -1,+ -&gt; 1)'</v>
      </c>
      <c r="S436" t="str">
        <f t="shared" si="29"/>
        <v>Insert into UFMT_BUILD_RULE (FORMAT_ID, FIELD_NO, PRIORITY, FIELD_ID, COND_ID, VALUE_ID, CONV_KEY, F_CHECK, F_WRITE) Values ('15', '3', '1', '23', '', '288', '130', '0', '1');</v>
      </c>
      <c r="T436" t="str">
        <f t="shared" si="30"/>
        <v>Update UFMT_BUILD_RULE SET FIELD_ID='23',COND_ID='',VALUE_ID='288',CONV_KEY='130',F_CHECK='0',F_WRITE='1' Where FORMAT_ID = '15' AND FIELD_NO = '3' AND PRIORITY = '1';</v>
      </c>
      <c r="U436" t="str">
        <f t="shared" si="31"/>
        <v>Delete from UFMT_BUILD_RULE Where FORMAT_ID = '15' AND FIELD_NO = '3' AND PRIORITY = '1';</v>
      </c>
    </row>
    <row r="437" spans="1:21" x14ac:dyDescent="0.35">
      <c r="A437" t="s">
        <v>50</v>
      </c>
      <c r="B437" t="s">
        <v>20</v>
      </c>
      <c r="C437" t="s">
        <v>12</v>
      </c>
      <c r="D437" t="s">
        <v>98</v>
      </c>
      <c r="E437"/>
      <c r="F437" t="s">
        <v>155</v>
      </c>
      <c r="G437" t="s">
        <v>427</v>
      </c>
      <c r="H437" t="s">
        <v>13</v>
      </c>
      <c r="I437" t="s">
        <v>12</v>
      </c>
      <c r="L437" t="s">
        <v>7</v>
      </c>
      <c r="M437" t="str">
        <f>VLOOKUP(D437,UFMT_FIELD_FORMAT!A:H,8,FALSE)</f>
        <v>016 Fix Padded L</v>
      </c>
      <c r="N437" t="str">
        <f>IF(ISBLANK(E437),"",VLOOKUP(E437,UFMT_CONDITION!A:J,10,FALSE))</f>
        <v/>
      </c>
      <c r="O437" t="str">
        <f>VLOOKUP(F437,UFMT_VALUE!A:E,5,FALSE)</f>
        <v>Tag, SVT_ACCT1_ABAL</v>
      </c>
      <c r="P437" t="str">
        <f>IF(ISBLANK(G437),"",VLOOKUP(G437,UFMT_CONVERSION!A:C,3,FALSE))</f>
        <v>Multiple with local amount sign</v>
      </c>
      <c r="Q437" t="str">
        <f t="shared" si="28"/>
        <v>Field '016 Fix Padded L', Value 'Tag, SVT_ACCT1_ABAL', Conv 'Multiple with local amount sign'</v>
      </c>
      <c r="S437" t="str">
        <f t="shared" si="29"/>
        <v>Insert into UFMT_BUILD_RULE (FORMAT_ID, FIELD_NO, PRIORITY, FIELD_ID, COND_ID, VALUE_ID, CONV_KEY, F_CHECK, F_WRITE) Values ('15', '4', '1', '32', '', '58', '131', '0', '1');</v>
      </c>
      <c r="T437" t="str">
        <f t="shared" si="30"/>
        <v>Update UFMT_BUILD_RULE SET FIELD_ID='32',COND_ID='',VALUE_ID='58',CONV_KEY='131',F_CHECK='0',F_WRITE='1' Where FORMAT_ID = '15' AND FIELD_NO = '4' AND PRIORITY = '1';</v>
      </c>
      <c r="U437" t="str">
        <f t="shared" si="31"/>
        <v>Delete from UFMT_BUILD_RULE Where FORMAT_ID = '15' AND FIELD_NO = '4' AND PRIORITY = '1';</v>
      </c>
    </row>
    <row r="438" spans="1:21" x14ac:dyDescent="0.35">
      <c r="A438" t="s">
        <v>50</v>
      </c>
      <c r="B438" t="s">
        <v>23</v>
      </c>
      <c r="C438" t="s">
        <v>12</v>
      </c>
      <c r="D438" t="s">
        <v>96</v>
      </c>
      <c r="E438"/>
      <c r="F438" t="s">
        <v>625</v>
      </c>
      <c r="G438"/>
      <c r="H438" t="s">
        <v>13</v>
      </c>
      <c r="I438" t="s">
        <v>13</v>
      </c>
      <c r="L438" t="s">
        <v>7</v>
      </c>
      <c r="M438" t="str">
        <f>VLOOKUP(D438,UFMT_FIELD_FORMAT!A:H,8,FALSE)</f>
        <v>017 Fix Padded L</v>
      </c>
      <c r="N438" t="str">
        <f>IF(ISBLANK(E438),"",VLOOKUP(E438,UFMT_CONDITION!A:J,10,FALSE))</f>
        <v/>
      </c>
      <c r="O438" t="str">
        <f>VLOOKUP(F438,UFMT_VALUE!A:E,5,FALSE)</f>
        <v>Local, amount sign</v>
      </c>
      <c r="P438" t="str">
        <f>IF(ISBLANK(G438),"",VLOOKUP(G438,UFMT_CONVERSION!A:C,3,FALSE))</f>
        <v/>
      </c>
      <c r="Q438" t="str">
        <f t="shared" si="28"/>
        <v>Field '017 Fix Padded L', Value 'Local, amount sign'</v>
      </c>
      <c r="S438" t="str">
        <f t="shared" si="29"/>
        <v>Insert into UFMT_BUILD_RULE (FORMAT_ID, FIELD_NO, PRIORITY, FIELD_ID, COND_ID, VALUE_ID, CONV_KEY, F_CHECK, F_WRITE) Values ('15', '5', '1', '36', '', '288', '', '0', '0');</v>
      </c>
      <c r="T438" t="str">
        <f t="shared" si="30"/>
        <v>Update UFMT_BUILD_RULE SET FIELD_ID='36',COND_ID='',VALUE_ID='288',CONV_KEY='',F_CHECK='0',F_WRITE='0' Where FORMAT_ID = '15' AND FIELD_NO = '5' AND PRIORITY = '1';</v>
      </c>
      <c r="U438" t="str">
        <f t="shared" si="31"/>
        <v>Delete from UFMT_BUILD_RULE Where FORMAT_ID = '15' AND FIELD_NO = '5' AND PRIORITY = '1';</v>
      </c>
    </row>
    <row r="439" spans="1:21" x14ac:dyDescent="0.35">
      <c r="A439" t="s">
        <v>50</v>
      </c>
      <c r="B439" t="s">
        <v>26</v>
      </c>
      <c r="C439" t="s">
        <v>12</v>
      </c>
      <c r="D439" t="s">
        <v>35</v>
      </c>
      <c r="E439"/>
      <c r="F439" t="s">
        <v>194</v>
      </c>
      <c r="G439"/>
      <c r="H439" t="s">
        <v>13</v>
      </c>
      <c r="I439" t="s">
        <v>12</v>
      </c>
      <c r="L439" t="s">
        <v>7</v>
      </c>
      <c r="M439" t="str">
        <f>VLOOKUP(D439,UFMT_FIELD_FORMAT!A:H,8,FALSE)</f>
        <v>003 Fix Padded L0</v>
      </c>
      <c r="N439" t="str">
        <f>IF(ISBLANK(E439),"",VLOOKUP(E439,UFMT_CONDITION!A:J,10,FALSE))</f>
        <v/>
      </c>
      <c r="O439" t="str">
        <f>VLOOKUP(F439,UFMT_VALUE!A:E,5,FALSE)</f>
        <v>Tag, SVT_ACCT1_AB_CUR, int</v>
      </c>
      <c r="P439" t="str">
        <f>IF(ISBLANK(G439),"",VLOOKUP(G439,UFMT_CONVERSION!A:C,3,FALSE))</f>
        <v/>
      </c>
      <c r="Q439" t="str">
        <f t="shared" si="28"/>
        <v>Field '003 Fix Padded L0', Value 'Tag, SVT_ACCT1_AB_CUR, int'</v>
      </c>
      <c r="S439" t="str">
        <f t="shared" si="29"/>
        <v>Insert into UFMT_BUILD_RULE (FORMAT_ID, FIELD_NO, PRIORITY, FIELD_ID, COND_ID, VALUE_ID, CONV_KEY, F_CHECK, F_WRITE) Values ('15', '6', '1', '9', '', '73', '', '0', '1');</v>
      </c>
      <c r="T439" t="str">
        <f t="shared" si="30"/>
        <v>Update UFMT_BUILD_RULE SET FIELD_ID='9',COND_ID='',VALUE_ID='73',CONV_KEY='',F_CHECK='0',F_WRITE='1' Where FORMAT_ID = '15' AND FIELD_NO = '6' AND PRIORITY = '1';</v>
      </c>
      <c r="U439" t="str">
        <f t="shared" si="31"/>
        <v>Delete from UFMT_BUILD_RULE Where FORMAT_ID = '15' AND FIELD_NO = '6' AND PRIORITY = '1';</v>
      </c>
    </row>
    <row r="440" spans="1:21" x14ac:dyDescent="0.35">
      <c r="A440" t="s">
        <v>53</v>
      </c>
      <c r="B440" t="s">
        <v>12</v>
      </c>
      <c r="C440" t="s">
        <v>12</v>
      </c>
      <c r="D440" t="s">
        <v>113</v>
      </c>
      <c r="E440"/>
      <c r="F440" t="s">
        <v>651</v>
      </c>
      <c r="G440"/>
      <c r="H440" t="s">
        <v>13</v>
      </c>
      <c r="I440" t="s">
        <v>12</v>
      </c>
      <c r="L440" t="s">
        <v>7</v>
      </c>
      <c r="M440" t="str">
        <f>VLOOKUP(D440,UFMT_FIELD_FORMAT!A:H,8,FALSE)</f>
        <v>004 Fix</v>
      </c>
      <c r="N440" t="str">
        <f>IF(ISBLANK(E440),"",VLOOKUP(E440,UFMT_CONDITION!A:J,10,FALSE))</f>
        <v/>
      </c>
      <c r="O440" t="str">
        <f>VLOOKUP(F440,UFMT_VALUE!A:E,5,FALSE)</f>
        <v>Local, NBC Orig MTI</v>
      </c>
      <c r="P440" t="str">
        <f>IF(ISBLANK(G440),"",VLOOKUP(G440,UFMT_CONVERSION!A:C,3,FALSE))</f>
        <v/>
      </c>
      <c r="Q440" t="str">
        <f t="shared" si="28"/>
        <v>Field '004 Fix', Value 'Local, NBC Orig MTI'</v>
      </c>
      <c r="S440" t="str">
        <f t="shared" si="29"/>
        <v>Insert into UFMT_BUILD_RULE (FORMAT_ID, FIELD_NO, PRIORITY, FIELD_ID, COND_ID, VALUE_ID, CONV_KEY, F_CHECK, F_WRITE) Values ('16', '1', '1', '38', '', '298', '', '0', '1');</v>
      </c>
      <c r="T440" t="str">
        <f t="shared" si="30"/>
        <v>Update UFMT_BUILD_RULE SET FIELD_ID='38',COND_ID='',VALUE_ID='298',CONV_KEY='',F_CHECK='0',F_WRITE='1' Where FORMAT_ID = '16' AND FIELD_NO = '1' AND PRIORITY = '1';</v>
      </c>
      <c r="U440" t="str">
        <f t="shared" si="31"/>
        <v>Delete from UFMT_BUILD_RULE Where FORMAT_ID = '16' AND FIELD_NO = '1' AND PRIORITY = '1';</v>
      </c>
    </row>
    <row r="441" spans="1:21" x14ac:dyDescent="0.35">
      <c r="A441" t="s">
        <v>53</v>
      </c>
      <c r="B441" t="s">
        <v>15</v>
      </c>
      <c r="C441" t="s">
        <v>12</v>
      </c>
      <c r="D441" t="s">
        <v>29</v>
      </c>
      <c r="E441"/>
      <c r="F441" t="s">
        <v>653</v>
      </c>
      <c r="G441"/>
      <c r="H441" t="s">
        <v>13</v>
      </c>
      <c r="I441" t="s">
        <v>12</v>
      </c>
      <c r="L441" t="s">
        <v>7</v>
      </c>
      <c r="M441" t="str">
        <f>VLOOKUP(D441,UFMT_FIELD_FORMAT!A:H,8,FALSE)</f>
        <v>006 Fix Padded L</v>
      </c>
      <c r="N441" t="str">
        <f>IF(ISBLANK(E441),"",VLOOKUP(E441,UFMT_CONDITION!A:J,10,FALSE))</f>
        <v/>
      </c>
      <c r="O441" t="str">
        <f>VLOOKUP(F441,UFMT_VALUE!A:E,5,FALSE)</f>
        <v>Local, NBC Orig DE11</v>
      </c>
      <c r="P441" t="str">
        <f>IF(ISBLANK(G441),"",VLOOKUP(G441,UFMT_CONVERSION!A:C,3,FALSE))</f>
        <v/>
      </c>
      <c r="Q441" t="str">
        <f t="shared" si="28"/>
        <v>Field '006 Fix Padded L', Value 'Local, NBC Orig DE11'</v>
      </c>
      <c r="S441" t="str">
        <f t="shared" si="29"/>
        <v>Insert into UFMT_BUILD_RULE (FORMAT_ID, FIELD_NO, PRIORITY, FIELD_ID, COND_ID, VALUE_ID, CONV_KEY, F_CHECK, F_WRITE) Values ('16', '2', '1', '7', '', '299', '', '0', '1');</v>
      </c>
      <c r="T441" t="str">
        <f t="shared" si="30"/>
        <v>Update UFMT_BUILD_RULE SET FIELD_ID='7',COND_ID='',VALUE_ID='299',CONV_KEY='',F_CHECK='0',F_WRITE='1' Where FORMAT_ID = '16' AND FIELD_NO = '2' AND PRIORITY = '1';</v>
      </c>
      <c r="U441" t="str">
        <f t="shared" si="31"/>
        <v>Delete from UFMT_BUILD_RULE Where FORMAT_ID = '16' AND FIELD_NO = '2' AND PRIORITY = '1';</v>
      </c>
    </row>
    <row r="442" spans="1:21" x14ac:dyDescent="0.35">
      <c r="A442" t="s">
        <v>53</v>
      </c>
      <c r="B442" t="s">
        <v>17</v>
      </c>
      <c r="C442" t="s">
        <v>12</v>
      </c>
      <c r="D442" t="s">
        <v>101</v>
      </c>
      <c r="E442"/>
      <c r="F442" t="s">
        <v>655</v>
      </c>
      <c r="G442"/>
      <c r="H442" t="s">
        <v>13</v>
      </c>
      <c r="I442" t="s">
        <v>12</v>
      </c>
      <c r="L442" t="s">
        <v>7</v>
      </c>
      <c r="M442" t="str">
        <f>VLOOKUP(D442,UFMT_FIELD_FORMAT!A:H,8,FALSE)</f>
        <v>010 Fix</v>
      </c>
      <c r="N442" t="str">
        <f>IF(ISBLANK(E442),"",VLOOKUP(E442,UFMT_CONDITION!A:J,10,FALSE))</f>
        <v/>
      </c>
      <c r="O442" t="str">
        <f>VLOOKUP(F442,UFMT_VALUE!A:E,5,FALSE)</f>
        <v>Local, NBC Orig DE7</v>
      </c>
      <c r="P442" t="str">
        <f>IF(ISBLANK(G442),"",VLOOKUP(G442,UFMT_CONVERSION!A:C,3,FALSE))</f>
        <v/>
      </c>
      <c r="Q442" t="str">
        <f t="shared" si="28"/>
        <v>Field '010 Fix', Value 'Local, NBC Orig DE7'</v>
      </c>
      <c r="S442" t="str">
        <f t="shared" si="29"/>
        <v>Insert into UFMT_BUILD_RULE (FORMAT_ID, FIELD_NO, PRIORITY, FIELD_ID, COND_ID, VALUE_ID, CONV_KEY, F_CHECK, F_WRITE) Values ('16', '3', '1', '33', '', '300', '', '0', '1');</v>
      </c>
      <c r="T442" t="str">
        <f t="shared" si="30"/>
        <v>Update UFMT_BUILD_RULE SET FIELD_ID='33',COND_ID='',VALUE_ID='300',CONV_KEY='',F_CHECK='0',F_WRITE='1' Where FORMAT_ID = '16' AND FIELD_NO = '3' AND PRIORITY = '1';</v>
      </c>
      <c r="U442" t="str">
        <f t="shared" si="31"/>
        <v>Delete from UFMT_BUILD_RULE Where FORMAT_ID = '16' AND FIELD_NO = '3' AND PRIORITY = '1';</v>
      </c>
    </row>
    <row r="443" spans="1:21" x14ac:dyDescent="0.35">
      <c r="A443" t="s">
        <v>53</v>
      </c>
      <c r="B443" t="s">
        <v>20</v>
      </c>
      <c r="C443" t="s">
        <v>12</v>
      </c>
      <c r="D443" t="s">
        <v>102</v>
      </c>
      <c r="E443"/>
      <c r="F443" t="s">
        <v>224</v>
      </c>
      <c r="G443"/>
      <c r="H443" t="s">
        <v>13</v>
      </c>
      <c r="I443" t="s">
        <v>12</v>
      </c>
      <c r="L443" t="s">
        <v>7</v>
      </c>
      <c r="M443" t="str">
        <f>VLOOKUP(D443,UFMT_FIELD_FORMAT!A:H,8,FALSE)</f>
        <v>011 Fix Padded L0</v>
      </c>
      <c r="N443" t="str">
        <f>IF(ISBLANK(E443),"",VLOOKUP(E443,UFMT_CONDITION!A:J,10,FALSE))</f>
        <v/>
      </c>
      <c r="O443" t="str">
        <f>VLOOKUP(F443,UFMT_VALUE!A:E,5,FALSE)</f>
        <v>Local, NBC Orig DE32</v>
      </c>
      <c r="P443" t="str">
        <f>IF(ISBLANK(G443),"",VLOOKUP(G443,UFMT_CONVERSION!A:C,3,FALSE))</f>
        <v/>
      </c>
      <c r="Q443" t="str">
        <f t="shared" si="28"/>
        <v>Field '011 Fix Padded L0', Value 'Local, NBC Orig DE32'</v>
      </c>
      <c r="S443" t="str">
        <f t="shared" si="29"/>
        <v>Insert into UFMT_BUILD_RULE (FORMAT_ID, FIELD_NO, PRIORITY, FIELD_ID, COND_ID, VALUE_ID, CONV_KEY, F_CHECK, F_WRITE) Values ('16', '4', '1', '39', '', '301', '', '0', '1');</v>
      </c>
      <c r="T443" t="str">
        <f t="shared" si="30"/>
        <v>Update UFMT_BUILD_RULE SET FIELD_ID='39',COND_ID='',VALUE_ID='301',CONV_KEY='',F_CHECK='0',F_WRITE='1' Where FORMAT_ID = '16' AND FIELD_NO = '4' AND PRIORITY = '1';</v>
      </c>
      <c r="U443" t="str">
        <f t="shared" si="31"/>
        <v>Delete from UFMT_BUILD_RULE Where FORMAT_ID = '16' AND FIELD_NO = '4' AND PRIORITY = '1';</v>
      </c>
    </row>
    <row r="444" spans="1:21" x14ac:dyDescent="0.35">
      <c r="A444" t="s">
        <v>53</v>
      </c>
      <c r="B444" t="s">
        <v>23</v>
      </c>
      <c r="C444" t="s">
        <v>12</v>
      </c>
      <c r="D444" t="s">
        <v>102</v>
      </c>
      <c r="E444"/>
      <c r="F444" t="s">
        <v>658</v>
      </c>
      <c r="G444"/>
      <c r="H444" t="s">
        <v>13</v>
      </c>
      <c r="I444" t="s">
        <v>12</v>
      </c>
      <c r="L444" t="s">
        <v>7</v>
      </c>
      <c r="M444" t="str">
        <f>VLOOKUP(D444,UFMT_FIELD_FORMAT!A:H,8,FALSE)</f>
        <v>011 Fix Padded L0</v>
      </c>
      <c r="N444" t="str">
        <f>IF(ISBLANK(E444),"",VLOOKUP(E444,UFMT_CONDITION!A:J,10,FALSE))</f>
        <v/>
      </c>
      <c r="O444" t="str">
        <f>VLOOKUP(F444,UFMT_VALUE!A:E,5,FALSE)</f>
        <v>Local, NBC Orig DE33</v>
      </c>
      <c r="P444" t="str">
        <f>IF(ISBLANK(G444),"",VLOOKUP(G444,UFMT_CONVERSION!A:C,3,FALSE))</f>
        <v/>
      </c>
      <c r="Q444" t="str">
        <f t="shared" si="28"/>
        <v>Field '011 Fix Padded L0', Value 'Local, NBC Orig DE33'</v>
      </c>
      <c r="S444" t="str">
        <f t="shared" si="29"/>
        <v>Insert into UFMT_BUILD_RULE (FORMAT_ID, FIELD_NO, PRIORITY, FIELD_ID, COND_ID, VALUE_ID, CONV_KEY, F_CHECK, F_WRITE) Values ('16', '5', '1', '39', '', '302', '', '0', '1');</v>
      </c>
      <c r="T444" t="str">
        <f t="shared" si="30"/>
        <v>Update UFMT_BUILD_RULE SET FIELD_ID='39',COND_ID='',VALUE_ID='302',CONV_KEY='',F_CHECK='0',F_WRITE='1' Where FORMAT_ID = '16' AND FIELD_NO = '5' AND PRIORITY = '1';</v>
      </c>
      <c r="U444" t="str">
        <f t="shared" si="31"/>
        <v>Delete from UFMT_BUILD_RULE Where FORMAT_ID = '16' AND FIELD_NO = '5' AND PRIORITY = '1';</v>
      </c>
    </row>
    <row r="445" spans="1:21" x14ac:dyDescent="0.35">
      <c r="A445" t="s">
        <v>56</v>
      </c>
      <c r="B445" t="s">
        <v>12</v>
      </c>
      <c r="C445" t="s">
        <v>12</v>
      </c>
      <c r="D445" t="s">
        <v>72</v>
      </c>
      <c r="E445"/>
      <c r="F445" t="s">
        <v>655</v>
      </c>
      <c r="G445"/>
      <c r="H445" t="s">
        <v>13</v>
      </c>
      <c r="I445" t="s">
        <v>12</v>
      </c>
      <c r="L445" t="s">
        <v>7</v>
      </c>
      <c r="M445" t="str">
        <f>VLOOKUP(D445,UFMT_FIELD_FORMAT!A:H,8,FALSE)</f>
        <v>010 Fix Padded L0</v>
      </c>
      <c r="N445" t="str">
        <f>IF(ISBLANK(E445),"",VLOOKUP(E445,UFMT_CONDITION!A:J,10,FALSE))</f>
        <v/>
      </c>
      <c r="O445" t="str">
        <f>VLOOKUP(F445,UFMT_VALUE!A:E,5,FALSE)</f>
        <v>Local, NBC Orig DE7</v>
      </c>
      <c r="P445" t="str">
        <f>IF(ISBLANK(G445),"",VLOOKUP(G445,UFMT_CONVERSION!A:C,3,FALSE))</f>
        <v/>
      </c>
      <c r="Q445" t="str">
        <f t="shared" si="28"/>
        <v>Field '010 Fix Padded L0', Value 'Local, NBC Orig DE7'</v>
      </c>
      <c r="S445" t="str">
        <f t="shared" si="29"/>
        <v>Insert into UFMT_BUILD_RULE (FORMAT_ID, FIELD_NO, PRIORITY, FIELD_ID, COND_ID, VALUE_ID, CONV_KEY, F_CHECK, F_WRITE) Values ('17', '1', '1', '25', '', '300', '', '0', '1');</v>
      </c>
      <c r="T445" t="str">
        <f t="shared" si="30"/>
        <v>Update UFMT_BUILD_RULE SET FIELD_ID='25',COND_ID='',VALUE_ID='300',CONV_KEY='',F_CHECK='0',F_WRITE='1' Where FORMAT_ID = '17' AND FIELD_NO = '1' AND PRIORITY = '1';</v>
      </c>
      <c r="U445" t="str">
        <f t="shared" si="31"/>
        <v>Delete from UFMT_BUILD_RULE Where FORMAT_ID = '17' AND FIELD_NO = '1' AND PRIORITY = '1';</v>
      </c>
    </row>
    <row r="446" spans="1:21" x14ac:dyDescent="0.35">
      <c r="A446" t="s">
        <v>56</v>
      </c>
      <c r="B446" t="s">
        <v>15</v>
      </c>
      <c r="C446" t="s">
        <v>12</v>
      </c>
      <c r="D446" t="s">
        <v>23</v>
      </c>
      <c r="E446"/>
      <c r="F446" t="s">
        <v>653</v>
      </c>
      <c r="G446"/>
      <c r="H446" t="s">
        <v>13</v>
      </c>
      <c r="I446" t="s">
        <v>12</v>
      </c>
      <c r="L446" t="s">
        <v>7</v>
      </c>
      <c r="M446" t="str">
        <f>VLOOKUP(D446,UFMT_FIELD_FORMAT!A:H,8,FALSE)</f>
        <v>006 Fix Padded L0</v>
      </c>
      <c r="N446" t="str">
        <f>IF(ISBLANK(E446),"",VLOOKUP(E446,UFMT_CONDITION!A:J,10,FALSE))</f>
        <v/>
      </c>
      <c r="O446" t="str">
        <f>VLOOKUP(F446,UFMT_VALUE!A:E,5,FALSE)</f>
        <v>Local, NBC Orig DE11</v>
      </c>
      <c r="P446" t="str">
        <f>IF(ISBLANK(G446),"",VLOOKUP(G446,UFMT_CONVERSION!A:C,3,FALSE))</f>
        <v/>
      </c>
      <c r="Q446" t="str">
        <f t="shared" si="28"/>
        <v>Field '006 Fix Padded L0', Value 'Local, NBC Orig DE11'</v>
      </c>
      <c r="S446" t="str">
        <f t="shared" si="29"/>
        <v>Insert into UFMT_BUILD_RULE (FORMAT_ID, FIELD_NO, PRIORITY, FIELD_ID, COND_ID, VALUE_ID, CONV_KEY, F_CHECK, F_WRITE) Values ('17', '2', '1', '5', '', '299', '', '0', '1');</v>
      </c>
      <c r="T446" t="str">
        <f t="shared" si="30"/>
        <v>Update UFMT_BUILD_RULE SET FIELD_ID='5',COND_ID='',VALUE_ID='299',CONV_KEY='',F_CHECK='0',F_WRITE='1' Where FORMAT_ID = '17' AND FIELD_NO = '2' AND PRIORITY = '1';</v>
      </c>
      <c r="U446" t="str">
        <f t="shared" si="31"/>
        <v>Delete from UFMT_BUILD_RULE Where FORMAT_ID = '17' AND FIELD_NO = '2' AND PRIORITY = '1';</v>
      </c>
    </row>
    <row r="447" spans="1:21" x14ac:dyDescent="0.35">
      <c r="A447" t="s">
        <v>56</v>
      </c>
      <c r="B447" t="s">
        <v>17</v>
      </c>
      <c r="C447" t="s">
        <v>12</v>
      </c>
      <c r="D447" t="s">
        <v>40</v>
      </c>
      <c r="E447"/>
      <c r="F447" t="s">
        <v>224</v>
      </c>
      <c r="G447"/>
      <c r="H447" t="s">
        <v>13</v>
      </c>
      <c r="I447" t="s">
        <v>12</v>
      </c>
      <c r="L447" t="s">
        <v>7</v>
      </c>
      <c r="M447" t="str">
        <f>VLOOKUP(D447,UFMT_FIELD_FORMAT!A:H,8,FALSE)</f>
        <v xml:space="preserve">011 LLA </v>
      </c>
      <c r="N447" t="str">
        <f>IF(ISBLANK(E447),"",VLOOKUP(E447,UFMT_CONDITION!A:J,10,FALSE))</f>
        <v/>
      </c>
      <c r="O447" t="str">
        <f>VLOOKUP(F447,UFMT_VALUE!A:E,5,FALSE)</f>
        <v>Local, NBC Orig DE32</v>
      </c>
      <c r="P447" t="str">
        <f>IF(ISBLANK(G447),"",VLOOKUP(G447,UFMT_CONVERSION!A:C,3,FALSE))</f>
        <v/>
      </c>
      <c r="Q447" t="str">
        <f t="shared" si="28"/>
        <v>Field '011 LLA ', Value 'Local, NBC Orig DE32'</v>
      </c>
      <c r="S447" t="str">
        <f t="shared" si="29"/>
        <v>Insert into UFMT_BUILD_RULE (FORMAT_ID, FIELD_NO, PRIORITY, FIELD_ID, COND_ID, VALUE_ID, CONV_KEY, F_CHECK, F_WRITE) Values ('17', '3', '1', '11', '', '301', '', '0', '1');</v>
      </c>
      <c r="T447" t="str">
        <f t="shared" si="30"/>
        <v>Update UFMT_BUILD_RULE SET FIELD_ID='11',COND_ID='',VALUE_ID='301',CONV_KEY='',F_CHECK='0',F_WRITE='1' Where FORMAT_ID = '17' AND FIELD_NO = '3' AND PRIORITY = '1';</v>
      </c>
      <c r="U447" t="str">
        <f t="shared" si="31"/>
        <v>Delete from UFMT_BUILD_RULE Where FORMAT_ID = '17' AND FIELD_NO = '3' AND PRIORITY = '1';</v>
      </c>
    </row>
    <row r="448" spans="1:21" x14ac:dyDescent="0.35">
      <c r="A448" t="s">
        <v>185</v>
      </c>
      <c r="B448" t="s">
        <v>15</v>
      </c>
      <c r="C448" t="s">
        <v>12</v>
      </c>
      <c r="D448" t="s">
        <v>12</v>
      </c>
      <c r="E448"/>
      <c r="F448" t="s">
        <v>15</v>
      </c>
      <c r="G448"/>
      <c r="H448" t="s">
        <v>13</v>
      </c>
      <c r="I448" t="s">
        <v>13</v>
      </c>
      <c r="L448" t="s">
        <v>7</v>
      </c>
      <c r="M448" t="str">
        <f>VLOOKUP(D448,UFMT_FIELD_FORMAT!A:H,8,FALSE)</f>
        <v>019 Var LLA</v>
      </c>
      <c r="N448" t="str">
        <f>IF(ISBLANK(E448),"",VLOOKUP(E448,UFMT_CONDITION!A:J,10,FALSE))</f>
        <v/>
      </c>
      <c r="O448" t="str">
        <f>VLOOKUP(F448,UFMT_VALUE!A:E,5,FALSE)</f>
        <v>Tag, SVT_CARD_NUM</v>
      </c>
      <c r="P448" t="str">
        <f>IF(ISBLANK(G448),"",VLOOKUP(G448,UFMT_CONVERSION!A:C,3,FALSE))</f>
        <v/>
      </c>
      <c r="Q448" t="str">
        <f t="shared" si="28"/>
        <v>Field '019 Var LLA', Value 'Tag, SVT_CARD_NUM'</v>
      </c>
      <c r="S448" t="str">
        <f t="shared" si="29"/>
        <v>Insert into UFMT_BUILD_RULE (FORMAT_ID, FIELD_NO, PRIORITY, FIELD_ID, COND_ID, VALUE_ID, CONV_KEY, F_CHECK, F_WRITE) Values ('70', '2', '1', '1', '', '2', '', '0', '0');</v>
      </c>
      <c r="T448" t="str">
        <f t="shared" si="30"/>
        <v>Update UFMT_BUILD_RULE SET FIELD_ID='1',COND_ID='',VALUE_ID='2',CONV_KEY='',F_CHECK='0',F_WRITE='0' Where FORMAT_ID = '70' AND FIELD_NO = '2' AND PRIORITY = '1';</v>
      </c>
      <c r="U448" t="str">
        <f t="shared" si="31"/>
        <v>Delete from UFMT_BUILD_RULE Where FORMAT_ID = '70' AND FIELD_NO = '2' AND PRIORITY = '1';</v>
      </c>
    </row>
    <row r="449" spans="1:21" x14ac:dyDescent="0.35">
      <c r="A449" t="s">
        <v>185</v>
      </c>
      <c r="B449" t="s">
        <v>17</v>
      </c>
      <c r="C449" t="s">
        <v>12</v>
      </c>
      <c r="D449" t="s">
        <v>15</v>
      </c>
      <c r="E449"/>
      <c r="F449" t="s">
        <v>26</v>
      </c>
      <c r="G449"/>
      <c r="H449" t="s">
        <v>13</v>
      </c>
      <c r="I449" t="s">
        <v>13</v>
      </c>
      <c r="L449" t="s">
        <v>7</v>
      </c>
      <c r="M449" t="str">
        <f>VLOOKUP(D449,UFMT_FIELD_FORMAT!A:H,8,FALSE)</f>
        <v>006 Fix Padded L0</v>
      </c>
      <c r="N449" t="str">
        <f>IF(ISBLANK(E449),"",VLOOKUP(E449,UFMT_CONDITION!A:J,10,FALSE))</f>
        <v/>
      </c>
      <c r="O449" t="str">
        <f>VLOOKUP(F449,UFMT_VALUE!A:E,5,FALSE)</f>
        <v>Composite, Processing code</v>
      </c>
      <c r="P449" t="str">
        <f>IF(ISBLANK(G449),"",VLOOKUP(G449,UFMT_CONVERSION!A:C,3,FALSE))</f>
        <v/>
      </c>
      <c r="Q449" t="str">
        <f t="shared" si="28"/>
        <v>Field '006 Fix Padded L0', Value 'Composite, Processing code'</v>
      </c>
      <c r="S449" t="str">
        <f t="shared" si="29"/>
        <v>Insert into UFMT_BUILD_RULE (FORMAT_ID, FIELD_NO, PRIORITY, FIELD_ID, COND_ID, VALUE_ID, CONV_KEY, F_CHECK, F_WRITE) Values ('70', '3', '1', '2', '', '6', '', '0', '0');</v>
      </c>
      <c r="T449" t="str">
        <f t="shared" si="30"/>
        <v>Update UFMT_BUILD_RULE SET FIELD_ID='2',COND_ID='',VALUE_ID='6',CONV_KEY='',F_CHECK='0',F_WRITE='0' Where FORMAT_ID = '70' AND FIELD_NO = '3' AND PRIORITY = '1';</v>
      </c>
      <c r="U449" t="str">
        <f t="shared" si="31"/>
        <v>Delete from UFMT_BUILD_RULE Where FORMAT_ID = '70' AND FIELD_NO = '3' AND PRIORITY = '1';</v>
      </c>
    </row>
    <row r="450" spans="1:21" x14ac:dyDescent="0.35">
      <c r="A450" t="s">
        <v>185</v>
      </c>
      <c r="B450" t="s">
        <v>20</v>
      </c>
      <c r="C450" t="s">
        <v>12</v>
      </c>
      <c r="D450" t="s">
        <v>17</v>
      </c>
      <c r="E450"/>
      <c r="F450" t="s">
        <v>29</v>
      </c>
      <c r="G450"/>
      <c r="H450" t="s">
        <v>13</v>
      </c>
      <c r="I450" t="s">
        <v>13</v>
      </c>
      <c r="L450" t="s">
        <v>7</v>
      </c>
      <c r="M450" t="str">
        <f>VLOOKUP(D450,UFMT_FIELD_FORMAT!A:H,8,FALSE)</f>
        <v>012 Fix Padded L0</v>
      </c>
      <c r="N450" t="str">
        <f>IF(ISBLANK(E450),"",VLOOKUP(E450,UFMT_CONDITION!A:J,10,FALSE))</f>
        <v/>
      </c>
      <c r="O450" t="str">
        <f>VLOOKUP(F450,UFMT_VALUE!A:E,5,FALSE)</f>
        <v>Tag, SVT_TXN_AMOUNT</v>
      </c>
      <c r="P450" t="str">
        <f>IF(ISBLANK(G450),"",VLOOKUP(G450,UFMT_CONVERSION!A:C,3,FALSE))</f>
        <v/>
      </c>
      <c r="Q450" t="str">
        <f t="shared" si="28"/>
        <v>Field '012 Fix Padded L0', Value 'Tag, SVT_TXN_AMOUNT'</v>
      </c>
      <c r="S450" t="str">
        <f t="shared" si="29"/>
        <v>Insert into UFMT_BUILD_RULE (FORMAT_ID, FIELD_NO, PRIORITY, FIELD_ID, COND_ID, VALUE_ID, CONV_KEY, F_CHECK, F_WRITE) Values ('70', '4', '1', '3', '', '7', '', '0', '0');</v>
      </c>
      <c r="T450" t="str">
        <f t="shared" si="30"/>
        <v>Update UFMT_BUILD_RULE SET FIELD_ID='3',COND_ID='',VALUE_ID='7',CONV_KEY='',F_CHECK='0',F_WRITE='0' Where FORMAT_ID = '70' AND FIELD_NO = '4' AND PRIORITY = '1';</v>
      </c>
      <c r="U450" t="str">
        <f t="shared" si="31"/>
        <v>Delete from UFMT_BUILD_RULE Where FORMAT_ID = '70' AND FIELD_NO = '4' AND PRIORITY = '1';</v>
      </c>
    </row>
    <row r="451" spans="1:21" x14ac:dyDescent="0.35">
      <c r="A451" t="s">
        <v>185</v>
      </c>
      <c r="B451" t="s">
        <v>23</v>
      </c>
      <c r="C451" t="s">
        <v>12</v>
      </c>
      <c r="D451" t="s">
        <v>17</v>
      </c>
      <c r="E451"/>
      <c r="F451" t="s">
        <v>35</v>
      </c>
      <c r="G451"/>
      <c r="H451" t="s">
        <v>13</v>
      </c>
      <c r="I451" t="s">
        <v>13</v>
      </c>
      <c r="L451" t="s">
        <v>7</v>
      </c>
      <c r="M451" t="str">
        <f>VLOOKUP(D451,UFMT_FIELD_FORMAT!A:H,8,FALSE)</f>
        <v>012 Fix Padded L0</v>
      </c>
      <c r="N451" t="str">
        <f>IF(ISBLANK(E451),"",VLOOKUP(E451,UFMT_CONDITION!A:J,10,FALSE))</f>
        <v/>
      </c>
      <c r="O451" t="str">
        <f>VLOOKUP(F451,UFMT_VALUE!A:E,5,FALSE)</f>
        <v>Tag, SVT_TXN_AMT_A1CUR, integer</v>
      </c>
      <c r="P451" t="str">
        <f>IF(ISBLANK(G451),"",VLOOKUP(G451,UFMT_CONVERSION!A:C,3,FALSE))</f>
        <v/>
      </c>
      <c r="Q451" t="str">
        <f t="shared" si="28"/>
        <v>Field '012 Fix Padded L0', Value 'Tag, SVT_TXN_AMT_A1CUR, integer'</v>
      </c>
      <c r="S451" t="str">
        <f t="shared" si="29"/>
        <v>Insert into UFMT_BUILD_RULE (FORMAT_ID, FIELD_NO, PRIORITY, FIELD_ID, COND_ID, VALUE_ID, CONV_KEY, F_CHECK, F_WRITE) Values ('70', '5', '1', '3', '', '9', '', '0', '0');</v>
      </c>
      <c r="T451" t="str">
        <f t="shared" si="30"/>
        <v>Update UFMT_BUILD_RULE SET FIELD_ID='3',COND_ID='',VALUE_ID='9',CONV_KEY='',F_CHECK='0',F_WRITE='0' Where FORMAT_ID = '70' AND FIELD_NO = '5' AND PRIORITY = '1';</v>
      </c>
      <c r="U451" t="str">
        <f t="shared" si="31"/>
        <v>Delete from UFMT_BUILD_RULE Where FORMAT_ID = '70' AND FIELD_NO = '5' AND PRIORITY = '1';</v>
      </c>
    </row>
    <row r="452" spans="1:21" x14ac:dyDescent="0.35">
      <c r="A452" t="s">
        <v>185</v>
      </c>
      <c r="B452" t="s">
        <v>26</v>
      </c>
      <c r="C452" t="s">
        <v>12</v>
      </c>
      <c r="D452" t="s">
        <v>17</v>
      </c>
      <c r="E452"/>
      <c r="F452" t="s">
        <v>153</v>
      </c>
      <c r="G452"/>
      <c r="H452" t="s">
        <v>13</v>
      </c>
      <c r="I452" t="s">
        <v>13</v>
      </c>
      <c r="L452" t="s">
        <v>7</v>
      </c>
      <c r="M452" t="str">
        <f>VLOOKUP(D452,UFMT_FIELD_FORMAT!A:H,8,FALSE)</f>
        <v>012 Fix Padded L0</v>
      </c>
      <c r="N452" t="str">
        <f>IF(ISBLANK(E452),"",VLOOKUP(E452,UFMT_CONDITION!A:J,10,FALSE))</f>
        <v/>
      </c>
      <c r="O452" t="str">
        <f>VLOOKUP(F452,UFMT_VALUE!A:E,5,FALSE)</f>
        <v>Tag, SVT_CCH_BILL_AMT</v>
      </c>
      <c r="P452" t="str">
        <f>IF(ISBLANK(G452),"",VLOOKUP(G452,UFMT_CONVERSION!A:C,3,FALSE))</f>
        <v/>
      </c>
      <c r="Q452" t="str">
        <f t="shared" si="28"/>
        <v>Field '012 Fix Padded L0', Value 'Tag, SVT_CCH_BILL_AMT'</v>
      </c>
      <c r="S452" t="str">
        <f t="shared" si="29"/>
        <v>Insert into UFMT_BUILD_RULE (FORMAT_ID, FIELD_NO, PRIORITY, FIELD_ID, COND_ID, VALUE_ID, CONV_KEY, F_CHECK, F_WRITE) Values ('70', '6', '1', '3', '', '65', '', '0', '0');</v>
      </c>
      <c r="T452" t="str">
        <f t="shared" si="30"/>
        <v>Update UFMT_BUILD_RULE SET FIELD_ID='3',COND_ID='',VALUE_ID='65',CONV_KEY='',F_CHECK='0',F_WRITE='0' Where FORMAT_ID = '70' AND FIELD_NO = '6' AND PRIORITY = '1';</v>
      </c>
      <c r="U452" t="str">
        <f t="shared" si="31"/>
        <v>Delete from UFMT_BUILD_RULE Where FORMAT_ID = '70' AND FIELD_NO = '6' AND PRIORITY = '1';</v>
      </c>
    </row>
    <row r="453" spans="1:21" x14ac:dyDescent="0.35">
      <c r="A453" t="s">
        <v>185</v>
      </c>
      <c r="B453" t="s">
        <v>35</v>
      </c>
      <c r="C453" t="s">
        <v>12</v>
      </c>
      <c r="D453" t="s">
        <v>20</v>
      </c>
      <c r="E453"/>
      <c r="F453" t="s">
        <v>40</v>
      </c>
      <c r="G453"/>
      <c r="H453" t="s">
        <v>13</v>
      </c>
      <c r="I453" t="s">
        <v>13</v>
      </c>
      <c r="L453" t="s">
        <v>7</v>
      </c>
      <c r="M453" t="str">
        <f>VLOOKUP(D453,UFMT_FIELD_FORMAT!A:H,8,FALSE)</f>
        <v>008 Fix Padded L0</v>
      </c>
      <c r="N453" t="str">
        <f>IF(ISBLANK(E453),"",VLOOKUP(E453,UFMT_CONDITION!A:J,10,FALSE))</f>
        <v/>
      </c>
      <c r="O453" t="str">
        <f>VLOOKUP(F453,UFMT_VALUE!A:E,5,FALSE)</f>
        <v>Tag, SVT_ACCT1_RATE, integer</v>
      </c>
      <c r="P453" t="str">
        <f>IF(ISBLANK(G453),"",VLOOKUP(G453,UFMT_CONVERSION!A:C,3,FALSE))</f>
        <v/>
      </c>
      <c r="Q453" t="str">
        <f t="shared" ref="Q453:Q516" si="32">"Field '"&amp;M453&amp;IF(N453="","","',Cond '"&amp;N453)&amp;"', Value '"&amp;O453&amp;IF(P453="","","', Conv '"&amp;P453)&amp;"'"</f>
        <v>Field '008 Fix Padded L0', Value 'Tag, SVT_ACCT1_RATE, integer'</v>
      </c>
      <c r="S453" t="str">
        <f t="shared" ref="S453:S516" si="33">"Insert into UFMT_BUILD_RULE (FORMAT_ID, FIELD_NO, PRIORITY, FIELD_ID, COND_ID, VALUE_ID, CONV_KEY, F_CHECK, F_WRITE) Values ('"&amp;A453&amp;"', '"&amp;B453&amp;"', '"&amp;C453&amp;"', '"&amp;D453&amp;"', '"&amp;E453&amp;"', '"&amp;F453&amp;"', '"&amp;G453&amp;"', '"&amp;H453&amp;"', '"&amp;I453&amp;"');"</f>
        <v>Insert into UFMT_BUILD_RULE (FORMAT_ID, FIELD_NO, PRIORITY, FIELD_ID, COND_ID, VALUE_ID, CONV_KEY, F_CHECK, F_WRITE) Values ('70', '9', '1', '4', '', '11', '', '0', '0');</v>
      </c>
      <c r="T453" t="str">
        <f t="shared" ref="T453:T516" si="34">"Update UFMT_BUILD_RULE SET FIELD_ID='"&amp;D453&amp;"',COND_ID='"&amp;E453&amp;"',VALUE_ID='"&amp;F453&amp;"',CONV_KEY='"&amp;G453&amp;"',F_CHECK='"&amp;H453&amp;"',F_WRITE='"&amp;I453&amp;"' Where FORMAT_ID = '"&amp;A453&amp;"' AND FIELD_NO = '"&amp;B453&amp;"' AND PRIORITY = '"&amp;C453&amp;"';"</f>
        <v>Update UFMT_BUILD_RULE SET FIELD_ID='4',COND_ID='',VALUE_ID='11',CONV_KEY='',F_CHECK='0',F_WRITE='0' Where FORMAT_ID = '70' AND FIELD_NO = '9' AND PRIORITY = '1';</v>
      </c>
      <c r="U453" t="str">
        <f t="shared" ref="U453:U516" si="35">"Delete from UFMT_BUILD_RULE Where FORMAT_ID = '"&amp;A453&amp;"' AND FIELD_NO = '"&amp;B453&amp;"' AND PRIORITY = '"&amp;C453&amp;"';"</f>
        <v>Delete from UFMT_BUILD_RULE Where FORMAT_ID = '70' AND FIELD_NO = '9' AND PRIORITY = '1';</v>
      </c>
    </row>
    <row r="454" spans="1:21" x14ac:dyDescent="0.35">
      <c r="A454" t="s">
        <v>185</v>
      </c>
      <c r="B454" t="s">
        <v>37</v>
      </c>
      <c r="C454" t="s">
        <v>12</v>
      </c>
      <c r="D454" t="s">
        <v>20</v>
      </c>
      <c r="E454"/>
      <c r="F454" t="s">
        <v>40</v>
      </c>
      <c r="G454"/>
      <c r="H454" t="s">
        <v>13</v>
      </c>
      <c r="I454" t="s">
        <v>13</v>
      </c>
      <c r="L454" t="s">
        <v>7</v>
      </c>
      <c r="M454" t="str">
        <f>VLOOKUP(D454,UFMT_FIELD_FORMAT!A:H,8,FALSE)</f>
        <v>008 Fix Padded L0</v>
      </c>
      <c r="N454" t="str">
        <f>IF(ISBLANK(E454),"",VLOOKUP(E454,UFMT_CONDITION!A:J,10,FALSE))</f>
        <v/>
      </c>
      <c r="O454" t="str">
        <f>VLOOKUP(F454,UFMT_VALUE!A:E,5,FALSE)</f>
        <v>Tag, SVT_ACCT1_RATE, integer</v>
      </c>
      <c r="P454" t="str">
        <f>IF(ISBLANK(G454),"",VLOOKUP(G454,UFMT_CONVERSION!A:C,3,FALSE))</f>
        <v/>
      </c>
      <c r="Q454" t="str">
        <f t="shared" si="32"/>
        <v>Field '008 Fix Padded L0', Value 'Tag, SVT_ACCT1_RATE, integer'</v>
      </c>
      <c r="S454" t="str">
        <f t="shared" si="33"/>
        <v>Insert into UFMT_BUILD_RULE (FORMAT_ID, FIELD_NO, PRIORITY, FIELD_ID, COND_ID, VALUE_ID, CONV_KEY, F_CHECK, F_WRITE) Values ('70', '10', '1', '4', '', '11', '', '0', '0');</v>
      </c>
      <c r="T454" t="str">
        <f t="shared" si="34"/>
        <v>Update UFMT_BUILD_RULE SET FIELD_ID='4',COND_ID='',VALUE_ID='11',CONV_KEY='',F_CHECK='0',F_WRITE='0' Where FORMAT_ID = '70' AND FIELD_NO = '10' AND PRIORITY = '1';</v>
      </c>
      <c r="U454" t="str">
        <f t="shared" si="35"/>
        <v>Delete from UFMT_BUILD_RULE Where FORMAT_ID = '70' AND FIELD_NO = '10' AND PRIORITY = '1';</v>
      </c>
    </row>
    <row r="455" spans="1:21" x14ac:dyDescent="0.35">
      <c r="A455" t="s">
        <v>185</v>
      </c>
      <c r="B455" t="s">
        <v>40</v>
      </c>
      <c r="C455" t="s">
        <v>12</v>
      </c>
      <c r="D455" t="s">
        <v>23</v>
      </c>
      <c r="E455"/>
      <c r="F455" t="s">
        <v>48</v>
      </c>
      <c r="G455"/>
      <c r="H455" t="s">
        <v>13</v>
      </c>
      <c r="I455" t="s">
        <v>13</v>
      </c>
      <c r="L455" t="s">
        <v>7</v>
      </c>
      <c r="M455" t="str">
        <f>VLOOKUP(D455,UFMT_FIELD_FORMAT!A:H,8,FALSE)</f>
        <v>006 Fix Padded L0</v>
      </c>
      <c r="N455" t="str">
        <f>IF(ISBLANK(E455),"",VLOOKUP(E455,UFMT_CONDITION!A:J,10,FALSE))</f>
        <v/>
      </c>
      <c r="O455" t="str">
        <f>VLOOKUP(F455,UFMT_VALUE!A:E,5,FALSE)</f>
        <v>Tag, SVT_ACQ_TRACE_NO, string</v>
      </c>
      <c r="P455" t="str">
        <f>IF(ISBLANK(G455),"",VLOOKUP(G455,UFMT_CONVERSION!A:C,3,FALSE))</f>
        <v/>
      </c>
      <c r="Q455" t="str">
        <f t="shared" si="32"/>
        <v>Field '006 Fix Padded L0', Value 'Tag, SVT_ACQ_TRACE_NO, string'</v>
      </c>
      <c r="S455" t="str">
        <f t="shared" si="33"/>
        <v>Insert into UFMT_BUILD_RULE (FORMAT_ID, FIELD_NO, PRIORITY, FIELD_ID, COND_ID, VALUE_ID, CONV_KEY, F_CHECK, F_WRITE) Values ('70', '11', '1', '5', '', '47', '', '0', '0');</v>
      </c>
      <c r="T455" t="str">
        <f t="shared" si="34"/>
        <v>Update UFMT_BUILD_RULE SET FIELD_ID='5',COND_ID='',VALUE_ID='47',CONV_KEY='',F_CHECK='0',F_WRITE='0' Where FORMAT_ID = '70' AND FIELD_NO = '11' AND PRIORITY = '1';</v>
      </c>
      <c r="U455" t="str">
        <f t="shared" si="35"/>
        <v>Delete from UFMT_BUILD_RULE Where FORMAT_ID = '70' AND FIELD_NO = '11' AND PRIORITY = '1';</v>
      </c>
    </row>
    <row r="456" spans="1:21" x14ac:dyDescent="0.35">
      <c r="A456" t="s">
        <v>185</v>
      </c>
      <c r="B456" t="s">
        <v>42</v>
      </c>
      <c r="C456" t="s">
        <v>12</v>
      </c>
      <c r="D456" t="s">
        <v>26</v>
      </c>
      <c r="E456"/>
      <c r="F456" t="s">
        <v>50</v>
      </c>
      <c r="G456"/>
      <c r="H456" t="s">
        <v>13</v>
      </c>
      <c r="I456" t="s">
        <v>13</v>
      </c>
      <c r="L456" t="s">
        <v>7</v>
      </c>
      <c r="M456" t="str">
        <f>VLOOKUP(D456,UFMT_FIELD_FORMAT!A:H,8,FALSE)</f>
        <v>012 Fix Padded L0</v>
      </c>
      <c r="N456" t="str">
        <f>IF(ISBLANK(E456),"",VLOOKUP(E456,UFMT_CONDITION!A:J,10,FALSE))</f>
        <v/>
      </c>
      <c r="O456" t="str">
        <f>VLOOKUP(F456,UFMT_VALUE!A:E,5,FALSE)</f>
        <v>Composite, Date and time</v>
      </c>
      <c r="P456" t="str">
        <f>IF(ISBLANK(G456),"",VLOOKUP(G456,UFMT_CONVERSION!A:C,3,FALSE))</f>
        <v/>
      </c>
      <c r="Q456" t="str">
        <f t="shared" si="32"/>
        <v>Field '012 Fix Padded L0', Value 'Composite, Date and time'</v>
      </c>
      <c r="S456" t="str">
        <f t="shared" si="33"/>
        <v>Insert into UFMT_BUILD_RULE (FORMAT_ID, FIELD_NO, PRIORITY, FIELD_ID, COND_ID, VALUE_ID, CONV_KEY, F_CHECK, F_WRITE) Values ('70', '12', '1', '6', '', '15', '', '0', '0');</v>
      </c>
      <c r="T456" t="str">
        <f t="shared" si="34"/>
        <v>Update UFMT_BUILD_RULE SET FIELD_ID='6',COND_ID='',VALUE_ID='15',CONV_KEY='',F_CHECK='0',F_WRITE='0' Where FORMAT_ID = '70' AND FIELD_NO = '12' AND PRIORITY = '1';</v>
      </c>
      <c r="U456" t="str">
        <f t="shared" si="35"/>
        <v>Delete from UFMT_BUILD_RULE Where FORMAT_ID = '70' AND FIELD_NO = '12' AND PRIORITY = '1';</v>
      </c>
    </row>
    <row r="457" spans="1:21" x14ac:dyDescent="0.35">
      <c r="A457" t="s">
        <v>185</v>
      </c>
      <c r="B457" t="s">
        <v>56</v>
      </c>
      <c r="C457" t="s">
        <v>12</v>
      </c>
      <c r="D457" t="s">
        <v>32</v>
      </c>
      <c r="E457"/>
      <c r="F457" t="s">
        <v>59</v>
      </c>
      <c r="G457"/>
      <c r="H457" t="s">
        <v>13</v>
      </c>
      <c r="I457" t="s">
        <v>13</v>
      </c>
      <c r="L457" t="s">
        <v>7</v>
      </c>
      <c r="M457" t="str">
        <f>VLOOKUP(D457,UFMT_FIELD_FORMAT!A:H,8,FALSE)</f>
        <v>004 Fix Padded L0</v>
      </c>
      <c r="N457" t="str">
        <f>IF(ISBLANK(E457),"",VLOOKUP(E457,UFMT_CONDITION!A:J,10,FALSE))</f>
        <v/>
      </c>
      <c r="O457" t="str">
        <f>VLOOKUP(F457,UFMT_VALUE!A:E,5,FALSE)</f>
        <v>Tag, SVT_SV_DATE</v>
      </c>
      <c r="P457" t="str">
        <f>IF(ISBLANK(G457),"",VLOOKUP(G457,UFMT_CONVERSION!A:C,3,FALSE))</f>
        <v/>
      </c>
      <c r="Q457" t="str">
        <f t="shared" si="32"/>
        <v>Field '004 Fix Padded L0', Value 'Tag, SVT_SV_DATE'</v>
      </c>
      <c r="S457" t="str">
        <f t="shared" si="33"/>
        <v>Insert into UFMT_BUILD_RULE (FORMAT_ID, FIELD_NO, PRIORITY, FIELD_ID, COND_ID, VALUE_ID, CONV_KEY, F_CHECK, F_WRITE) Values ('70', '17', '1', '8', '', '18', '', '0', '0');</v>
      </c>
      <c r="T457" t="str">
        <f t="shared" si="34"/>
        <v>Update UFMT_BUILD_RULE SET FIELD_ID='8',COND_ID='',VALUE_ID='18',CONV_KEY='',F_CHECK='0',F_WRITE='0' Where FORMAT_ID = '70' AND FIELD_NO = '17' AND PRIORITY = '1';</v>
      </c>
      <c r="U457" t="str">
        <f t="shared" si="35"/>
        <v>Delete from UFMT_BUILD_RULE Where FORMAT_ID = '70' AND FIELD_NO = '17' AND PRIORITY = '1';</v>
      </c>
    </row>
    <row r="458" spans="1:21" x14ac:dyDescent="0.35">
      <c r="A458" t="s">
        <v>185</v>
      </c>
      <c r="B458" t="s">
        <v>77</v>
      </c>
      <c r="C458" t="s">
        <v>12</v>
      </c>
      <c r="D458" t="s">
        <v>35</v>
      </c>
      <c r="E458"/>
      <c r="F458" t="s">
        <v>62</v>
      </c>
      <c r="G458"/>
      <c r="H458" t="s">
        <v>13</v>
      </c>
      <c r="I458" t="s">
        <v>13</v>
      </c>
      <c r="L458" t="s">
        <v>7</v>
      </c>
      <c r="M458" t="str">
        <f>VLOOKUP(D458,UFMT_FIELD_FORMAT!A:H,8,FALSE)</f>
        <v>003 Fix Padded L0</v>
      </c>
      <c r="N458" t="str">
        <f>IF(ISBLANK(E458),"",VLOOKUP(E458,UFMT_CONDITION!A:J,10,FALSE))</f>
        <v/>
      </c>
      <c r="O458" t="str">
        <f>VLOOKUP(F458,UFMT_VALUE!A:E,5,FALSE)</f>
        <v>Const, Functional code</v>
      </c>
      <c r="P458" t="str">
        <f>IF(ISBLANK(G458),"",VLOOKUP(G458,UFMT_CONVERSION!A:C,3,FALSE))</f>
        <v/>
      </c>
      <c r="Q458" t="str">
        <f t="shared" si="32"/>
        <v>Field '003 Fix Padded L0', Value 'Const, Functional code'</v>
      </c>
      <c r="S458" t="str">
        <f t="shared" si="33"/>
        <v>Insert into UFMT_BUILD_RULE (FORMAT_ID, FIELD_NO, PRIORITY, FIELD_ID, COND_ID, VALUE_ID, CONV_KEY, F_CHECK, F_WRITE) Values ('70', '24', '1', '9', '', '19', '', '0', '0');</v>
      </c>
      <c r="T458" t="str">
        <f t="shared" si="34"/>
        <v>Update UFMT_BUILD_RULE SET FIELD_ID='9',COND_ID='',VALUE_ID='19',CONV_KEY='',F_CHECK='0',F_WRITE='0' Where FORMAT_ID = '70' AND FIELD_NO = '24' AND PRIORITY = '1';</v>
      </c>
      <c r="U458" t="str">
        <f t="shared" si="35"/>
        <v>Delete from UFMT_BUILD_RULE Where FORMAT_ID = '70' AND FIELD_NO = '24' AND PRIORITY = '1';</v>
      </c>
    </row>
    <row r="459" spans="1:21" x14ac:dyDescent="0.35">
      <c r="A459" t="s">
        <v>185</v>
      </c>
      <c r="B459" t="s">
        <v>88</v>
      </c>
      <c r="C459" t="s">
        <v>12</v>
      </c>
      <c r="D459" t="s">
        <v>93</v>
      </c>
      <c r="E459"/>
      <c r="F459" t="s">
        <v>534</v>
      </c>
      <c r="G459"/>
      <c r="H459" t="s">
        <v>13</v>
      </c>
      <c r="I459" t="s">
        <v>13</v>
      </c>
      <c r="L459" t="s">
        <v>7</v>
      </c>
      <c r="M459" t="str">
        <f>VLOOKUP(D459,UFMT_FIELD_FORMAT!A:H,8,FALSE)</f>
        <v>009 Fix Padded L0</v>
      </c>
      <c r="N459" t="str">
        <f>IF(ISBLANK(E459),"",VLOOKUP(E459,UFMT_CONDITION!A:J,10,FALSE))</f>
        <v/>
      </c>
      <c r="O459" t="str">
        <f>VLOOKUP(F459,UFMT_VALUE!A:E,5,FALSE)</f>
        <v>Tag, SVT_ACQ_FEE, double</v>
      </c>
      <c r="P459" t="str">
        <f>IF(ISBLANK(G459),"",VLOOKUP(G459,UFMT_CONVERSION!A:C,3,FALSE))</f>
        <v/>
      </c>
      <c r="Q459" t="str">
        <f t="shared" si="32"/>
        <v>Field '009 Fix Padded L0', Value 'Tag, SVT_ACQ_FEE, double'</v>
      </c>
      <c r="S459" t="str">
        <f t="shared" si="33"/>
        <v>Insert into UFMT_BUILD_RULE (FORMAT_ID, FIELD_NO, PRIORITY, FIELD_ID, COND_ID, VALUE_ID, CONV_KEY, F_CHECK, F_WRITE) Values ('70', '28', '1', '35', '', '255', '', '0', '0');</v>
      </c>
      <c r="T459" t="str">
        <f t="shared" si="34"/>
        <v>Update UFMT_BUILD_RULE SET FIELD_ID='35',COND_ID='',VALUE_ID='255',CONV_KEY='',F_CHECK='0',F_WRITE='0' Where FORMAT_ID = '70' AND FIELD_NO = '28' AND PRIORITY = '1';</v>
      </c>
      <c r="U459" t="str">
        <f t="shared" si="35"/>
        <v>Delete from UFMT_BUILD_RULE Where FORMAT_ID = '70' AND FIELD_NO = '28' AND PRIORITY = '1';</v>
      </c>
    </row>
    <row r="460" spans="1:21" x14ac:dyDescent="0.35">
      <c r="A460" t="s">
        <v>185</v>
      </c>
      <c r="B460" t="s">
        <v>90</v>
      </c>
      <c r="C460" t="s">
        <v>12</v>
      </c>
      <c r="D460" t="s">
        <v>93</v>
      </c>
      <c r="E460"/>
      <c r="F460" t="s">
        <v>537</v>
      </c>
      <c r="G460"/>
      <c r="H460" t="s">
        <v>13</v>
      </c>
      <c r="I460" t="s">
        <v>13</v>
      </c>
      <c r="L460" t="s">
        <v>7</v>
      </c>
      <c r="M460" t="str">
        <f>VLOOKUP(D460,UFMT_FIELD_FORMAT!A:H,8,FALSE)</f>
        <v>009 Fix Padded L0</v>
      </c>
      <c r="N460" t="str">
        <f>IF(ISBLANK(E460),"",VLOOKUP(E460,UFMT_CONDITION!A:J,10,FALSE))</f>
        <v/>
      </c>
      <c r="O460" t="str">
        <f>VLOOKUP(F460,UFMT_VALUE!A:E,5,FALSE)</f>
        <v>Tag, SVT_NET_FEE, double</v>
      </c>
      <c r="P460" t="str">
        <f>IF(ISBLANK(G460),"",VLOOKUP(G460,UFMT_CONVERSION!A:C,3,FALSE))</f>
        <v/>
      </c>
      <c r="Q460" t="str">
        <f t="shared" si="32"/>
        <v>Field '009 Fix Padded L0', Value 'Tag, SVT_NET_FEE, double'</v>
      </c>
      <c r="S460" t="str">
        <f t="shared" si="33"/>
        <v>Insert into UFMT_BUILD_RULE (FORMAT_ID, FIELD_NO, PRIORITY, FIELD_ID, COND_ID, VALUE_ID, CONV_KEY, F_CHECK, F_WRITE) Values ('70', '29', '1', '35', '', '256', '', '0', '0');</v>
      </c>
      <c r="T460" t="str">
        <f t="shared" si="34"/>
        <v>Update UFMT_BUILD_RULE SET FIELD_ID='35',COND_ID='',VALUE_ID='256',CONV_KEY='',F_CHECK='0',F_WRITE='0' Where FORMAT_ID = '70' AND FIELD_NO = '29' AND PRIORITY = '1';</v>
      </c>
      <c r="U460" t="str">
        <f t="shared" si="35"/>
        <v>Delete from UFMT_BUILD_RULE Where FORMAT_ID = '70' AND FIELD_NO = '29' AND PRIORITY = '1';</v>
      </c>
    </row>
    <row r="461" spans="1:21" x14ac:dyDescent="0.35">
      <c r="A461" t="s">
        <v>185</v>
      </c>
      <c r="B461" t="s">
        <v>92</v>
      </c>
      <c r="C461" t="s">
        <v>12</v>
      </c>
      <c r="D461" t="s">
        <v>93</v>
      </c>
      <c r="E461"/>
      <c r="F461" t="s">
        <v>534</v>
      </c>
      <c r="G461"/>
      <c r="H461" t="s">
        <v>13</v>
      </c>
      <c r="I461" t="s">
        <v>13</v>
      </c>
      <c r="L461" t="s">
        <v>7</v>
      </c>
      <c r="M461" t="str">
        <f>VLOOKUP(D461,UFMT_FIELD_FORMAT!A:H,8,FALSE)</f>
        <v>009 Fix Padded L0</v>
      </c>
      <c r="N461" t="str">
        <f>IF(ISBLANK(E461),"",VLOOKUP(E461,UFMT_CONDITION!A:J,10,FALSE))</f>
        <v/>
      </c>
      <c r="O461" t="str">
        <f>VLOOKUP(F461,UFMT_VALUE!A:E,5,FALSE)</f>
        <v>Tag, SVT_ACQ_FEE, double</v>
      </c>
      <c r="P461" t="str">
        <f>IF(ISBLANK(G461),"",VLOOKUP(G461,UFMT_CONVERSION!A:C,3,FALSE))</f>
        <v/>
      </c>
      <c r="Q461" t="str">
        <f t="shared" si="32"/>
        <v>Field '009 Fix Padded L0', Value 'Tag, SVT_ACQ_FEE, double'</v>
      </c>
      <c r="S461" t="str">
        <f t="shared" si="33"/>
        <v>Insert into UFMT_BUILD_RULE (FORMAT_ID, FIELD_NO, PRIORITY, FIELD_ID, COND_ID, VALUE_ID, CONV_KEY, F_CHECK, F_WRITE) Values ('70', '30', '1', '35', '', '255', '', '0', '0');</v>
      </c>
      <c r="T461" t="str">
        <f t="shared" si="34"/>
        <v>Update UFMT_BUILD_RULE SET FIELD_ID='35',COND_ID='',VALUE_ID='255',CONV_KEY='',F_CHECK='0',F_WRITE='0' Where FORMAT_ID = '70' AND FIELD_NO = '30' AND PRIORITY = '1';</v>
      </c>
      <c r="U461" t="str">
        <f t="shared" si="35"/>
        <v>Delete from UFMT_BUILD_RULE Where FORMAT_ID = '70' AND FIELD_NO = '30' AND PRIORITY = '1';</v>
      </c>
    </row>
    <row r="462" spans="1:21" x14ac:dyDescent="0.35">
      <c r="A462" t="s">
        <v>185</v>
      </c>
      <c r="B462" t="s">
        <v>95</v>
      </c>
      <c r="C462" t="s">
        <v>12</v>
      </c>
      <c r="D462" t="s">
        <v>93</v>
      </c>
      <c r="E462"/>
      <c r="F462" t="s">
        <v>540</v>
      </c>
      <c r="G462"/>
      <c r="H462" t="s">
        <v>13</v>
      </c>
      <c r="I462" t="s">
        <v>13</v>
      </c>
      <c r="L462" t="s">
        <v>7</v>
      </c>
      <c r="M462" t="str">
        <f>VLOOKUP(D462,UFMT_FIELD_FORMAT!A:H,8,FALSE)</f>
        <v>009 Fix Padded L0</v>
      </c>
      <c r="N462" t="str">
        <f>IF(ISBLANK(E462),"",VLOOKUP(E462,UFMT_CONDITION!A:J,10,FALSE))</f>
        <v/>
      </c>
      <c r="O462" t="str">
        <f>VLOOKUP(F462,UFMT_VALUE!A:E,5,FALSE)</f>
        <v>Tag, SVT_IBFT_BNB_FEE, double</v>
      </c>
      <c r="P462" t="str">
        <f>IF(ISBLANK(G462),"",VLOOKUP(G462,UFMT_CONVERSION!A:C,3,FALSE))</f>
        <v/>
      </c>
      <c r="Q462" t="str">
        <f t="shared" si="32"/>
        <v>Field '009 Fix Padded L0', Value 'Tag, SVT_IBFT_BNB_FEE, double'</v>
      </c>
      <c r="S462" t="str">
        <f t="shared" si="33"/>
        <v>Insert into UFMT_BUILD_RULE (FORMAT_ID, FIELD_NO, PRIORITY, FIELD_ID, COND_ID, VALUE_ID, CONV_KEY, F_CHECK, F_WRITE) Values ('70', '31', '1', '35', '', '257', '', '0', '0');</v>
      </c>
      <c r="T462" t="str">
        <f t="shared" si="34"/>
        <v>Update UFMT_BUILD_RULE SET FIELD_ID='35',COND_ID='',VALUE_ID='257',CONV_KEY='',F_CHECK='0',F_WRITE='0' Where FORMAT_ID = '70' AND FIELD_NO = '31' AND PRIORITY = '1';</v>
      </c>
      <c r="U462" t="str">
        <f t="shared" si="35"/>
        <v>Delete from UFMT_BUILD_RULE Where FORMAT_ID = '70' AND FIELD_NO = '31' AND PRIORITY = '1';</v>
      </c>
    </row>
    <row r="463" spans="1:21" x14ac:dyDescent="0.35">
      <c r="A463" t="s">
        <v>185</v>
      </c>
      <c r="B463" t="s">
        <v>98</v>
      </c>
      <c r="C463" t="s">
        <v>12</v>
      </c>
      <c r="D463" t="s">
        <v>40</v>
      </c>
      <c r="E463"/>
      <c r="F463" t="s">
        <v>65</v>
      </c>
      <c r="G463"/>
      <c r="H463" t="s">
        <v>13</v>
      </c>
      <c r="I463" t="s">
        <v>13</v>
      </c>
      <c r="L463" t="s">
        <v>7</v>
      </c>
      <c r="M463" t="str">
        <f>VLOOKUP(D463,UFMT_FIELD_FORMAT!A:H,8,FALSE)</f>
        <v xml:space="preserve">011 LLA </v>
      </c>
      <c r="N463" t="str">
        <f>IF(ISBLANK(E463),"",VLOOKUP(E463,UFMT_CONDITION!A:J,10,FALSE))</f>
        <v/>
      </c>
      <c r="O463" t="str">
        <f>VLOOKUP(F463,UFMT_VALUE!A:E,5,FALSE)</f>
        <v>Tag, SVT_ISO_SRC_ACQID</v>
      </c>
      <c r="P463" t="str">
        <f>IF(ISBLANK(G463),"",VLOOKUP(G463,UFMT_CONVERSION!A:C,3,FALSE))</f>
        <v/>
      </c>
      <c r="Q463" t="str">
        <f t="shared" si="32"/>
        <v>Field '011 LLA ', Value 'Tag, SVT_ISO_SRC_ACQID'</v>
      </c>
      <c r="S463" t="str">
        <f t="shared" si="33"/>
        <v>Insert into UFMT_BUILD_RULE (FORMAT_ID, FIELD_NO, PRIORITY, FIELD_ID, COND_ID, VALUE_ID, CONV_KEY, F_CHECK, F_WRITE) Values ('70', '32', '1', '11', '', '20', '', '0', '0');</v>
      </c>
      <c r="T463" t="str">
        <f t="shared" si="34"/>
        <v>Update UFMT_BUILD_RULE SET FIELD_ID='11',COND_ID='',VALUE_ID='20',CONV_KEY='',F_CHECK='0',F_WRITE='0' Where FORMAT_ID = '70' AND FIELD_NO = '32' AND PRIORITY = '1';</v>
      </c>
      <c r="U463" t="str">
        <f t="shared" si="35"/>
        <v>Delete from UFMT_BUILD_RULE Where FORMAT_ID = '70' AND FIELD_NO = '32' AND PRIORITY = '1';</v>
      </c>
    </row>
    <row r="464" spans="1:21" x14ac:dyDescent="0.35">
      <c r="A464" t="s">
        <v>185</v>
      </c>
      <c r="B464" t="s">
        <v>101</v>
      </c>
      <c r="C464" t="s">
        <v>12</v>
      </c>
      <c r="D464" t="s">
        <v>40</v>
      </c>
      <c r="E464"/>
      <c r="F464" t="s">
        <v>68</v>
      </c>
      <c r="G464"/>
      <c r="H464" t="s">
        <v>13</v>
      </c>
      <c r="I464" t="s">
        <v>13</v>
      </c>
      <c r="L464" t="s">
        <v>7</v>
      </c>
      <c r="M464" t="str">
        <f>VLOOKUP(D464,UFMT_FIELD_FORMAT!A:H,8,FALSE)</f>
        <v xml:space="preserve">011 LLA </v>
      </c>
      <c r="N464" t="str">
        <f>IF(ISBLANK(E464),"",VLOOKUP(E464,UFMT_CONDITION!A:J,10,FALSE))</f>
        <v/>
      </c>
      <c r="O464" t="str">
        <f>VLOOKUP(F464,UFMT_VALUE!A:E,5,FALSE)</f>
        <v>Tag, SVT_ISO_FW_INSTID</v>
      </c>
      <c r="P464" t="str">
        <f>IF(ISBLANK(G464),"",VLOOKUP(G464,UFMT_CONVERSION!A:C,3,FALSE))</f>
        <v/>
      </c>
      <c r="Q464" t="str">
        <f t="shared" si="32"/>
        <v>Field '011 LLA ', Value 'Tag, SVT_ISO_FW_INSTID'</v>
      </c>
      <c r="S464" t="str">
        <f t="shared" si="33"/>
        <v>Insert into UFMT_BUILD_RULE (FORMAT_ID, FIELD_NO, PRIORITY, FIELD_ID, COND_ID, VALUE_ID, CONV_KEY, F_CHECK, F_WRITE) Values ('70', '33', '1', '11', '', '21', '', '0', '0');</v>
      </c>
      <c r="T464" t="str">
        <f t="shared" si="34"/>
        <v>Update UFMT_BUILD_RULE SET FIELD_ID='11',COND_ID='',VALUE_ID='21',CONV_KEY='',F_CHECK='0',F_WRITE='0' Where FORMAT_ID = '70' AND FIELD_NO = '33' AND PRIORITY = '1';</v>
      </c>
      <c r="U464" t="str">
        <f t="shared" si="35"/>
        <v>Delete from UFMT_BUILD_RULE Where FORMAT_ID = '70' AND FIELD_NO = '33' AND PRIORITY = '1';</v>
      </c>
    </row>
    <row r="465" spans="1:21" x14ac:dyDescent="0.35">
      <c r="A465" t="s">
        <v>185</v>
      </c>
      <c r="B465" t="s">
        <v>93</v>
      </c>
      <c r="C465" t="s">
        <v>12</v>
      </c>
      <c r="D465" t="s">
        <v>42</v>
      </c>
      <c r="E465"/>
      <c r="F465" t="s">
        <v>71</v>
      </c>
      <c r="G465"/>
      <c r="H465" t="s">
        <v>13</v>
      </c>
      <c r="I465" t="s">
        <v>13</v>
      </c>
      <c r="L465" t="s">
        <v>7</v>
      </c>
      <c r="M465" t="str">
        <f>VLOOKUP(D465,UFMT_FIELD_FORMAT!A:H,8,FALSE)</f>
        <v>037 LLA</v>
      </c>
      <c r="N465" t="str">
        <f>IF(ISBLANK(E465),"",VLOOKUP(E465,UFMT_CONDITION!A:J,10,FALSE))</f>
        <v/>
      </c>
      <c r="O465" t="str">
        <f>VLOOKUP(F465,UFMT_VALUE!A:E,5,FALSE)</f>
        <v>Tag, SVT_TRACK2</v>
      </c>
      <c r="P465" t="str">
        <f>IF(ISBLANK(G465),"",VLOOKUP(G465,UFMT_CONVERSION!A:C,3,FALSE))</f>
        <v/>
      </c>
      <c r="Q465" t="str">
        <f t="shared" si="32"/>
        <v>Field '037 LLA', Value 'Tag, SVT_TRACK2'</v>
      </c>
      <c r="S465" t="str">
        <f t="shared" si="33"/>
        <v>Insert into UFMT_BUILD_RULE (FORMAT_ID, FIELD_NO, PRIORITY, FIELD_ID, COND_ID, VALUE_ID, CONV_KEY, F_CHECK, F_WRITE) Values ('70', '35', '1', '12', '', '22', '', '0', '0');</v>
      </c>
      <c r="T465" t="str">
        <f t="shared" si="34"/>
        <v>Update UFMT_BUILD_RULE SET FIELD_ID='12',COND_ID='',VALUE_ID='22',CONV_KEY='',F_CHECK='0',F_WRITE='0' Where FORMAT_ID = '70' AND FIELD_NO = '35' AND PRIORITY = '1';</v>
      </c>
      <c r="U465" t="str">
        <f t="shared" si="35"/>
        <v>Delete from UFMT_BUILD_RULE Where FORMAT_ID = '70' AND FIELD_NO = '35' AND PRIORITY = '1';</v>
      </c>
    </row>
    <row r="466" spans="1:21" x14ac:dyDescent="0.35">
      <c r="A466" t="s">
        <v>185</v>
      </c>
      <c r="B466" t="s">
        <v>99</v>
      </c>
      <c r="C466" t="s">
        <v>12</v>
      </c>
      <c r="D466" t="s">
        <v>44</v>
      </c>
      <c r="E466"/>
      <c r="F466" t="s">
        <v>74</v>
      </c>
      <c r="G466"/>
      <c r="H466" t="s">
        <v>13</v>
      </c>
      <c r="I466" t="s">
        <v>13</v>
      </c>
      <c r="L466" t="s">
        <v>7</v>
      </c>
      <c r="M466" t="str">
        <f>VLOOKUP(D466,UFMT_FIELD_FORMAT!A:H,8,FALSE)</f>
        <v>012 Fix Padded R</v>
      </c>
      <c r="N466" t="str">
        <f>IF(ISBLANK(E466),"",VLOOKUP(E466,UFMT_CONDITION!A:J,10,FALSE))</f>
        <v/>
      </c>
      <c r="O466" t="str">
        <f>VLOOKUP(F466,UFMT_VALUE!A:E,5,FALSE)</f>
        <v>Tag, SVT_ISO_ACQ_RRN</v>
      </c>
      <c r="P466" t="str">
        <f>IF(ISBLANK(G466),"",VLOOKUP(G466,UFMT_CONVERSION!A:C,3,FALSE))</f>
        <v/>
      </c>
      <c r="Q466" t="str">
        <f t="shared" si="32"/>
        <v>Field '012 Fix Padded R', Value 'Tag, SVT_ISO_ACQ_RRN'</v>
      </c>
      <c r="S466" t="str">
        <f t="shared" si="33"/>
        <v>Insert into UFMT_BUILD_RULE (FORMAT_ID, FIELD_NO, PRIORITY, FIELD_ID, COND_ID, VALUE_ID, CONV_KEY, F_CHECK, F_WRITE) Values ('70', '37', '1', '13', '', '23', '', '0', '0');</v>
      </c>
      <c r="T466" t="str">
        <f t="shared" si="34"/>
        <v>Update UFMT_BUILD_RULE SET FIELD_ID='13',COND_ID='',VALUE_ID='23',CONV_KEY='',F_CHECK='0',F_WRITE='0' Where FORMAT_ID = '70' AND FIELD_NO = '37' AND PRIORITY = '1';</v>
      </c>
      <c r="U466" t="str">
        <f t="shared" si="35"/>
        <v>Delete from UFMT_BUILD_RULE Where FORMAT_ID = '70' AND FIELD_NO = '37' AND PRIORITY = '1';</v>
      </c>
    </row>
    <row r="467" spans="1:21" x14ac:dyDescent="0.35">
      <c r="A467" t="s">
        <v>185</v>
      </c>
      <c r="B467" t="s">
        <v>113</v>
      </c>
      <c r="C467" t="s">
        <v>12</v>
      </c>
      <c r="D467" t="s">
        <v>29</v>
      </c>
      <c r="E467"/>
      <c r="F467" t="s">
        <v>138</v>
      </c>
      <c r="G467"/>
      <c r="H467" t="s">
        <v>13</v>
      </c>
      <c r="I467" t="s">
        <v>12</v>
      </c>
      <c r="L467" t="s">
        <v>7</v>
      </c>
      <c r="M467" t="str">
        <f>VLOOKUP(D467,UFMT_FIELD_FORMAT!A:H,8,FALSE)</f>
        <v>006 Fix Padded L</v>
      </c>
      <c r="N467" t="str">
        <f>IF(ISBLANK(E467),"",VLOOKUP(E467,UFMT_CONDITION!A:J,10,FALSE))</f>
        <v/>
      </c>
      <c r="O467" t="str">
        <f>VLOOKUP(F467,UFMT_VALUE!A:E,5,FALSE)</f>
        <v>Tag, SVT_AUTH_ID_RESP, string</v>
      </c>
      <c r="P467" t="str">
        <f>IF(ISBLANK(G467),"",VLOOKUP(G467,UFMT_CONVERSION!A:C,3,FALSE))</f>
        <v/>
      </c>
      <c r="Q467" t="str">
        <f t="shared" si="32"/>
        <v>Field '006 Fix Padded L', Value 'Tag, SVT_AUTH_ID_RESP, string'</v>
      </c>
      <c r="S467" t="str">
        <f t="shared" si="33"/>
        <v>Insert into UFMT_BUILD_RULE (FORMAT_ID, FIELD_NO, PRIORITY, FIELD_ID, COND_ID, VALUE_ID, CONV_KEY, F_CHECK, F_WRITE) Values ('70', '38', '1', '7', '', '49', '', '0', '1');</v>
      </c>
      <c r="T467" t="str">
        <f t="shared" si="34"/>
        <v>Update UFMT_BUILD_RULE SET FIELD_ID='7',COND_ID='',VALUE_ID='49',CONV_KEY='',F_CHECK='0',F_WRITE='1' Where FORMAT_ID = '70' AND FIELD_NO = '38' AND PRIORITY = '1';</v>
      </c>
      <c r="U467" t="str">
        <f t="shared" si="35"/>
        <v>Delete from UFMT_BUILD_RULE Where FORMAT_ID = '70' AND FIELD_NO = '38' AND PRIORITY = '1';</v>
      </c>
    </row>
    <row r="468" spans="1:21" x14ac:dyDescent="0.35">
      <c r="A468" t="s">
        <v>185</v>
      </c>
      <c r="B468" t="s">
        <v>102</v>
      </c>
      <c r="C468" t="s">
        <v>12</v>
      </c>
      <c r="D468" t="s">
        <v>35</v>
      </c>
      <c r="E468"/>
      <c r="F468" t="s">
        <v>77</v>
      </c>
      <c r="G468"/>
      <c r="H468" t="s">
        <v>13</v>
      </c>
      <c r="I468" t="s">
        <v>12</v>
      </c>
      <c r="L468" t="s">
        <v>7</v>
      </c>
      <c r="M468" t="str">
        <f>VLOOKUP(D468,UFMT_FIELD_FORMAT!A:H,8,FALSE)</f>
        <v>003 Fix Padded L0</v>
      </c>
      <c r="N468" t="str">
        <f>IF(ISBLANK(E468),"",VLOOKUP(E468,UFMT_CONDITION!A:J,10,FALSE))</f>
        <v/>
      </c>
      <c r="O468" t="str">
        <f>VLOOKUP(F468,UFMT_VALUE!A:E,5,FALSE)</f>
        <v>Tag, SVT_ISO_ISS_RESP</v>
      </c>
      <c r="P468" t="str">
        <f>IF(ISBLANK(G468),"",VLOOKUP(G468,UFMT_CONVERSION!A:C,3,FALSE))</f>
        <v/>
      </c>
      <c r="Q468" t="str">
        <f t="shared" si="32"/>
        <v>Field '003 Fix Padded L0', Value 'Tag, SVT_ISO_ISS_RESP'</v>
      </c>
      <c r="S468" t="str">
        <f t="shared" si="33"/>
        <v>Insert into UFMT_BUILD_RULE (FORMAT_ID, FIELD_NO, PRIORITY, FIELD_ID, COND_ID, VALUE_ID, CONV_KEY, F_CHECK, F_WRITE) Values ('70', '39', '1', '9', '', '24', '', '0', '1');</v>
      </c>
      <c r="T468" t="str">
        <f t="shared" si="34"/>
        <v>Update UFMT_BUILD_RULE SET FIELD_ID='9',COND_ID='',VALUE_ID='24',CONV_KEY='',F_CHECK='0',F_WRITE='1' Where FORMAT_ID = '70' AND FIELD_NO = '39' AND PRIORITY = '1';</v>
      </c>
      <c r="U468" t="str">
        <f t="shared" si="35"/>
        <v>Delete from UFMT_BUILD_RULE Where FORMAT_ID = '70' AND FIELD_NO = '39' AND PRIORITY = '1';</v>
      </c>
    </row>
    <row r="469" spans="1:21" x14ac:dyDescent="0.35">
      <c r="A469" t="s">
        <v>185</v>
      </c>
      <c r="B469" t="s">
        <v>102</v>
      </c>
      <c r="C469" t="s">
        <v>15</v>
      </c>
      <c r="D469" t="s">
        <v>35</v>
      </c>
      <c r="E469"/>
      <c r="F469" t="s">
        <v>60</v>
      </c>
      <c r="G469" t="s">
        <v>26</v>
      </c>
      <c r="H469" t="s">
        <v>13</v>
      </c>
      <c r="I469" t="s">
        <v>12</v>
      </c>
      <c r="L469" t="s">
        <v>7</v>
      </c>
      <c r="M469" t="str">
        <f>VLOOKUP(D469,UFMT_FIELD_FORMAT!A:H,8,FALSE)</f>
        <v>003 Fix Padded L0</v>
      </c>
      <c r="N469" t="str">
        <f>IF(ISBLANK(E469),"",VLOOKUP(E469,UFMT_CONDITION!A:J,10,FALSE))</f>
        <v/>
      </c>
      <c r="O469" t="str">
        <f>VLOOKUP(F469,UFMT_VALUE!A:E,5,FALSE)</f>
        <v>Tag, SVT_SV_RESP</v>
      </c>
      <c r="P469" t="str">
        <f>IF(ISBLANK(G469),"",VLOOKUP(G469,UFMT_CONVERSION!A:C,3,FALSE))</f>
        <v>SOPP Response code conversion</v>
      </c>
      <c r="Q469" t="str">
        <f t="shared" si="32"/>
        <v>Field '003 Fix Padded L0', Value 'Tag, SVT_SV_RESP', Conv 'SOPP Response code conversion'</v>
      </c>
      <c r="S469" t="str">
        <f t="shared" si="33"/>
        <v>Insert into UFMT_BUILD_RULE (FORMAT_ID, FIELD_NO, PRIORITY, FIELD_ID, COND_ID, VALUE_ID, CONV_KEY, F_CHECK, F_WRITE) Values ('70', '39', '2', '9', '', '44', '6', '0', '1');</v>
      </c>
      <c r="T469" t="str">
        <f t="shared" si="34"/>
        <v>Update UFMT_BUILD_RULE SET FIELD_ID='9',COND_ID='',VALUE_ID='44',CONV_KEY='6',F_CHECK='0',F_WRITE='1' Where FORMAT_ID = '70' AND FIELD_NO = '39' AND PRIORITY = '2';</v>
      </c>
      <c r="U469" t="str">
        <f t="shared" si="35"/>
        <v>Delete from UFMT_BUILD_RULE Where FORMAT_ID = '70' AND FIELD_NO = '39' AND PRIORITY = '2';</v>
      </c>
    </row>
    <row r="470" spans="1:21" x14ac:dyDescent="0.35">
      <c r="A470" t="s">
        <v>185</v>
      </c>
      <c r="B470" t="s">
        <v>119</v>
      </c>
      <c r="C470" t="s">
        <v>12</v>
      </c>
      <c r="D470" t="s">
        <v>50</v>
      </c>
      <c r="E470"/>
      <c r="F470" t="s">
        <v>72</v>
      </c>
      <c r="G470"/>
      <c r="H470" t="s">
        <v>13</v>
      </c>
      <c r="I470" t="s">
        <v>13</v>
      </c>
      <c r="L470" t="s">
        <v>7</v>
      </c>
      <c r="M470" t="str">
        <f>VLOOKUP(D470,UFMT_FIELD_FORMAT!A:H,8,FALSE)</f>
        <v>008 Fix Padded R</v>
      </c>
      <c r="N470" t="str">
        <f>IF(ISBLANK(E470),"",VLOOKUP(E470,UFMT_CONDITION!A:J,10,FALSE))</f>
        <v/>
      </c>
      <c r="O470" t="str">
        <f>VLOOKUP(F470,UFMT_VALUE!A:E,5,FALSE)</f>
        <v>Tag, SVT_TERMINAL</v>
      </c>
      <c r="P470" t="str">
        <f>IF(ISBLANK(G470),"",VLOOKUP(G470,UFMT_CONVERSION!A:C,3,FALSE))</f>
        <v/>
      </c>
      <c r="Q470" t="str">
        <f t="shared" si="32"/>
        <v>Field '008 Fix Padded R', Value 'Tag, SVT_TERMINAL'</v>
      </c>
      <c r="S470" t="str">
        <f t="shared" si="33"/>
        <v>Insert into UFMT_BUILD_RULE (FORMAT_ID, FIELD_NO, PRIORITY, FIELD_ID, COND_ID, VALUE_ID, CONV_KEY, F_CHECK, F_WRITE) Values ('70', '41', '1', '15', '', '25', '', '0', '0');</v>
      </c>
      <c r="T470" t="str">
        <f t="shared" si="34"/>
        <v>Update UFMT_BUILD_RULE SET FIELD_ID='15',COND_ID='',VALUE_ID='25',CONV_KEY='',F_CHECK='0',F_WRITE='0' Where FORMAT_ID = '70' AND FIELD_NO = '41' AND PRIORITY = '1';</v>
      </c>
      <c r="U470" t="str">
        <f t="shared" si="35"/>
        <v>Delete from UFMT_BUILD_RULE Where FORMAT_ID = '70' AND FIELD_NO = '41' AND PRIORITY = '1';</v>
      </c>
    </row>
    <row r="471" spans="1:21" x14ac:dyDescent="0.35">
      <c r="A471" t="s">
        <v>185</v>
      </c>
      <c r="B471" t="s">
        <v>122</v>
      </c>
      <c r="C471" t="s">
        <v>12</v>
      </c>
      <c r="D471" t="s">
        <v>53</v>
      </c>
      <c r="E471"/>
      <c r="F471" t="s">
        <v>82</v>
      </c>
      <c r="G471"/>
      <c r="H471" t="s">
        <v>13</v>
      </c>
      <c r="I471" t="s">
        <v>13</v>
      </c>
      <c r="L471" t="s">
        <v>7</v>
      </c>
      <c r="M471" t="str">
        <f>VLOOKUP(D471,UFMT_FIELD_FORMAT!A:H,8,FALSE)</f>
        <v>008 Fix Padded R</v>
      </c>
      <c r="N471" t="str">
        <f>IF(ISBLANK(E471),"",VLOOKUP(E471,UFMT_CONDITION!A:J,10,FALSE))</f>
        <v/>
      </c>
      <c r="O471" t="str">
        <f>VLOOKUP(F471,UFMT_VALUE!A:E,5,FALSE)</f>
        <v>Tag, SVT_CC_ACCEPTOR</v>
      </c>
      <c r="P471" t="str">
        <f>IF(ISBLANK(G471),"",VLOOKUP(G471,UFMT_CONVERSION!A:C,3,FALSE))</f>
        <v/>
      </c>
      <c r="Q471" t="str">
        <f t="shared" si="32"/>
        <v>Field '008 Fix Padded R', Value 'Tag, SVT_CC_ACCEPTOR'</v>
      </c>
      <c r="S471" t="str">
        <f t="shared" si="33"/>
        <v>Insert into UFMT_BUILD_RULE (FORMAT_ID, FIELD_NO, PRIORITY, FIELD_ID, COND_ID, VALUE_ID, CONV_KEY, F_CHECK, F_WRITE) Values ('70', '42', '1', '16', '', '26', '', '0', '0');</v>
      </c>
      <c r="T471" t="str">
        <f t="shared" si="34"/>
        <v>Update UFMT_BUILD_RULE SET FIELD_ID='16',COND_ID='',VALUE_ID='26',CONV_KEY='',F_CHECK='0',F_WRITE='0' Where FORMAT_ID = '70' AND FIELD_NO = '42' AND PRIORITY = '1';</v>
      </c>
      <c r="U471" t="str">
        <f t="shared" si="35"/>
        <v>Delete from UFMT_BUILD_RULE Where FORMAT_ID = '70' AND FIELD_NO = '42' AND PRIORITY = '1';</v>
      </c>
    </row>
    <row r="472" spans="1:21" x14ac:dyDescent="0.35">
      <c r="A472" t="s">
        <v>185</v>
      </c>
      <c r="B472" t="s">
        <v>125</v>
      </c>
      <c r="C472" t="s">
        <v>12</v>
      </c>
      <c r="D472" t="s">
        <v>56</v>
      </c>
      <c r="E472"/>
      <c r="F472" t="s">
        <v>92</v>
      </c>
      <c r="G472"/>
      <c r="H472" t="s">
        <v>13</v>
      </c>
      <c r="I472" t="s">
        <v>13</v>
      </c>
      <c r="L472" t="s">
        <v>7</v>
      </c>
      <c r="M472" t="str">
        <f>VLOOKUP(D472,UFMT_FIELD_FORMAT!A:H,8,FALSE)</f>
        <v>099 Var LLA</v>
      </c>
      <c r="N472" t="str">
        <f>IF(ISBLANK(E472),"",VLOOKUP(E472,UFMT_CONDITION!A:J,10,FALSE))</f>
        <v/>
      </c>
      <c r="O472" t="str">
        <f>VLOOKUP(F472,UFMT_VALUE!A:E,5,FALSE)</f>
        <v>Tag, SVT_ADDR_NAME</v>
      </c>
      <c r="P472" t="str">
        <f>IF(ISBLANK(G472),"",VLOOKUP(G472,UFMT_CONVERSION!A:C,3,FALSE))</f>
        <v/>
      </c>
      <c r="Q472" t="str">
        <f t="shared" si="32"/>
        <v>Field '099 Var LLA', Value 'Tag, SVT_ADDR_NAME'</v>
      </c>
      <c r="S472" t="str">
        <f t="shared" si="33"/>
        <v>Insert into UFMT_BUILD_RULE (FORMAT_ID, FIELD_NO, PRIORITY, FIELD_ID, COND_ID, VALUE_ID, CONV_KEY, F_CHECK, F_WRITE) Values ('70', '43', '1', '17', '', '30', '', '0', '0');</v>
      </c>
      <c r="T472" t="str">
        <f t="shared" si="34"/>
        <v>Update UFMT_BUILD_RULE SET FIELD_ID='17',COND_ID='',VALUE_ID='30',CONV_KEY='',F_CHECK='0',F_WRITE='0' Where FORMAT_ID = '70' AND FIELD_NO = '43' AND PRIORITY = '1';</v>
      </c>
      <c r="U472" t="str">
        <f t="shared" si="35"/>
        <v>Delete from UFMT_BUILD_RULE Where FORMAT_ID = '70' AND FIELD_NO = '43' AND PRIORITY = '1';</v>
      </c>
    </row>
    <row r="473" spans="1:21" x14ac:dyDescent="0.35">
      <c r="A473" t="s">
        <v>185</v>
      </c>
      <c r="B473" t="s">
        <v>45</v>
      </c>
      <c r="C473" t="s">
        <v>12</v>
      </c>
      <c r="D473" t="s">
        <v>59</v>
      </c>
      <c r="E473"/>
      <c r="F473" t="s">
        <v>176</v>
      </c>
      <c r="G473"/>
      <c r="H473" t="s">
        <v>13</v>
      </c>
      <c r="I473" t="s">
        <v>13</v>
      </c>
      <c r="L473" t="s">
        <v>7</v>
      </c>
      <c r="M473" t="str">
        <f>VLOOKUP(D473,UFMT_FIELD_FORMAT!A:H,8,FALSE)</f>
        <v>204 Var LLLA</v>
      </c>
      <c r="N473" t="str">
        <f>IF(ISBLANK(E473),"",VLOOKUP(E473,UFMT_CONDITION!A:J,10,FALSE))</f>
        <v/>
      </c>
      <c r="O473" t="str">
        <f>VLOOKUP(F473,UFMT_VALUE!A:E,5,FALSE)</f>
        <v>Tag, SVT_ISS_FEE, double</v>
      </c>
      <c r="P473" t="str">
        <f>IF(ISBLANK(G473),"",VLOOKUP(G473,UFMT_CONVERSION!A:C,3,FALSE))</f>
        <v/>
      </c>
      <c r="Q473" t="str">
        <f t="shared" si="32"/>
        <v>Field '204 Var LLLA', Value 'Tag, SVT_ISS_FEE, double'</v>
      </c>
      <c r="S473" t="str">
        <f t="shared" si="33"/>
        <v>Insert into UFMT_BUILD_RULE (FORMAT_ID, FIELD_NO, PRIORITY, FIELD_ID, COND_ID, VALUE_ID, CONV_KEY, F_CHECK, F_WRITE) Values ('70', '46', '1', '18', '', '66', '', '0', '0');</v>
      </c>
      <c r="T473" t="str">
        <f t="shared" si="34"/>
        <v>Update UFMT_BUILD_RULE SET FIELD_ID='18',COND_ID='',VALUE_ID='66',CONV_KEY='',F_CHECK='0',F_WRITE='0' Where FORMAT_ID = '70' AND FIELD_NO = '46' AND PRIORITY = '1';</v>
      </c>
      <c r="U473" t="str">
        <f t="shared" si="35"/>
        <v>Delete from UFMT_BUILD_RULE Where FORMAT_ID = '70' AND FIELD_NO = '46' AND PRIORITY = '1';</v>
      </c>
    </row>
    <row r="474" spans="1:21" x14ac:dyDescent="0.35">
      <c r="A474" t="s">
        <v>185</v>
      </c>
      <c r="B474" t="s">
        <v>136</v>
      </c>
      <c r="C474" t="s">
        <v>12</v>
      </c>
      <c r="D474" t="s">
        <v>65</v>
      </c>
      <c r="E474"/>
      <c r="F474" t="s">
        <v>80</v>
      </c>
      <c r="G474"/>
      <c r="H474" t="s">
        <v>13</v>
      </c>
      <c r="I474" t="s">
        <v>13</v>
      </c>
      <c r="L474" t="s">
        <v>7</v>
      </c>
      <c r="M474" t="str">
        <f>VLOOKUP(D474,UFMT_FIELD_FORMAT!A:H,8,FALSE)</f>
        <v>999 Var LLLA</v>
      </c>
      <c r="N474" t="str">
        <f>IF(ISBLANK(E474),"",VLOOKUP(E474,UFMT_CONDITION!A:J,10,FALSE))</f>
        <v/>
      </c>
      <c r="O474" t="str">
        <f>VLOOKUP(F474,UFMT_VALUE!A:E,5,FALSE)</f>
        <v>DE48 Additional data</v>
      </c>
      <c r="P474" t="str">
        <f>IF(ISBLANK(G474),"",VLOOKUP(G474,UFMT_CONVERSION!A:C,3,FALSE))</f>
        <v/>
      </c>
      <c r="Q474" t="str">
        <f t="shared" si="32"/>
        <v>Field '999 Var LLLA', Value 'DE48 Additional data'</v>
      </c>
      <c r="S474" t="str">
        <f t="shared" si="33"/>
        <v>Insert into UFMT_BUILD_RULE (FORMAT_ID, FIELD_NO, PRIORITY, FIELD_ID, COND_ID, VALUE_ID, CONV_KEY, F_CHECK, F_WRITE) Values ('70', '48', '1', '20', '', '50', '', '0', '0');</v>
      </c>
      <c r="T474" t="str">
        <f t="shared" si="34"/>
        <v>Update UFMT_BUILD_RULE SET FIELD_ID='20',COND_ID='',VALUE_ID='50',CONV_KEY='',F_CHECK='0',F_WRITE='0' Where FORMAT_ID = '70' AND FIELD_NO = '48' AND PRIORITY = '1';</v>
      </c>
      <c r="U474" t="str">
        <f t="shared" si="35"/>
        <v>Delete from UFMT_BUILD_RULE Where FORMAT_ID = '70' AND FIELD_NO = '48' AND PRIORITY = '1';</v>
      </c>
    </row>
    <row r="475" spans="1:21" x14ac:dyDescent="0.35">
      <c r="A475" t="s">
        <v>185</v>
      </c>
      <c r="B475" t="s">
        <v>138</v>
      </c>
      <c r="C475" t="s">
        <v>12</v>
      </c>
      <c r="D475" t="s">
        <v>47</v>
      </c>
      <c r="E475"/>
      <c r="F475" t="s">
        <v>104</v>
      </c>
      <c r="G475"/>
      <c r="H475" t="s">
        <v>13</v>
      </c>
      <c r="I475" t="s">
        <v>13</v>
      </c>
      <c r="L475" t="s">
        <v>7</v>
      </c>
      <c r="M475" t="str">
        <f>VLOOKUP(D475,UFMT_FIELD_FORMAT!A:H,8,FALSE)</f>
        <v>003 Fix Padded L</v>
      </c>
      <c r="N475" t="str">
        <f>IF(ISBLANK(E475),"",VLOOKUP(E475,UFMT_CONDITION!A:J,10,FALSE))</f>
        <v/>
      </c>
      <c r="O475" t="str">
        <f>VLOOKUP(F475,UFMT_VALUE!A:E,5,FALSE)</f>
        <v>Tag, SVT_TXN_CURRENCY</v>
      </c>
      <c r="P475" t="str">
        <f>IF(ISBLANK(G475),"",VLOOKUP(G475,UFMT_CONVERSION!A:C,3,FALSE))</f>
        <v/>
      </c>
      <c r="Q475" t="str">
        <f t="shared" si="32"/>
        <v>Field '003 Fix Padded L', Value 'Tag, SVT_TXN_CURRENCY'</v>
      </c>
      <c r="S475" t="str">
        <f t="shared" si="33"/>
        <v>Insert into UFMT_BUILD_RULE (FORMAT_ID, FIELD_NO, PRIORITY, FIELD_ID, COND_ID, VALUE_ID, CONV_KEY, F_CHECK, F_WRITE) Values ('70', '49', '1', '14', '', '34', '', '0', '0');</v>
      </c>
      <c r="T475" t="str">
        <f t="shared" si="34"/>
        <v>Update UFMT_BUILD_RULE SET FIELD_ID='14',COND_ID='',VALUE_ID='34',CONV_KEY='',F_CHECK='0',F_WRITE='0' Where FORMAT_ID = '70' AND FIELD_NO = '49' AND PRIORITY = '1';</v>
      </c>
      <c r="U475" t="str">
        <f t="shared" si="35"/>
        <v>Delete from UFMT_BUILD_RULE Where FORMAT_ID = '70' AND FIELD_NO = '49' AND PRIORITY = '1';</v>
      </c>
    </row>
    <row r="476" spans="1:21" x14ac:dyDescent="0.35">
      <c r="A476" t="s">
        <v>185</v>
      </c>
      <c r="B476" t="s">
        <v>80</v>
      </c>
      <c r="C476" t="s">
        <v>12</v>
      </c>
      <c r="D476" t="s">
        <v>47</v>
      </c>
      <c r="E476"/>
      <c r="F476" t="s">
        <v>93</v>
      </c>
      <c r="G476"/>
      <c r="H476" t="s">
        <v>13</v>
      </c>
      <c r="I476" t="s">
        <v>13</v>
      </c>
      <c r="L476" t="s">
        <v>7</v>
      </c>
      <c r="M476" t="str">
        <f>VLOOKUP(D476,UFMT_FIELD_FORMAT!A:H,8,FALSE)</f>
        <v>003 Fix Padded L</v>
      </c>
      <c r="N476" t="str">
        <f>IF(ISBLANK(E476),"",VLOOKUP(E476,UFMT_CONDITION!A:J,10,FALSE))</f>
        <v/>
      </c>
      <c r="O476" t="str">
        <f>VLOOKUP(F476,UFMT_VALUE!A:E,5,FALSE)</f>
        <v>Tag, SVT_ACCT1_CURR</v>
      </c>
      <c r="P476" t="str">
        <f>IF(ISBLANK(G476),"",VLOOKUP(G476,UFMT_CONVERSION!A:C,3,FALSE))</f>
        <v/>
      </c>
      <c r="Q476" t="str">
        <f t="shared" si="32"/>
        <v>Field '003 Fix Padded L', Value 'Tag, SVT_ACCT1_CURR'</v>
      </c>
      <c r="S476" t="str">
        <f t="shared" si="33"/>
        <v>Insert into UFMT_BUILD_RULE (FORMAT_ID, FIELD_NO, PRIORITY, FIELD_ID, COND_ID, VALUE_ID, CONV_KEY, F_CHECK, F_WRITE) Values ('70', '50', '1', '14', '', '35', '', '0', '0');</v>
      </c>
      <c r="T476" t="str">
        <f t="shared" si="34"/>
        <v>Update UFMT_BUILD_RULE SET FIELD_ID='14',COND_ID='',VALUE_ID='35',CONV_KEY='',F_CHECK='0',F_WRITE='0' Where FORMAT_ID = '70' AND FIELD_NO = '50' AND PRIORITY = '1';</v>
      </c>
      <c r="U476" t="str">
        <f t="shared" si="35"/>
        <v>Delete from UFMT_BUILD_RULE Where FORMAT_ID = '70' AND FIELD_NO = '50' AND PRIORITY = '1';</v>
      </c>
    </row>
    <row r="477" spans="1:21" x14ac:dyDescent="0.35">
      <c r="A477" t="s">
        <v>185</v>
      </c>
      <c r="B477" t="s">
        <v>142</v>
      </c>
      <c r="C477" t="s">
        <v>12</v>
      </c>
      <c r="D477" t="s">
        <v>47</v>
      </c>
      <c r="E477"/>
      <c r="F477" t="s">
        <v>171</v>
      </c>
      <c r="G477"/>
      <c r="H477" t="s">
        <v>13</v>
      </c>
      <c r="I477" t="s">
        <v>13</v>
      </c>
      <c r="L477" t="s">
        <v>7</v>
      </c>
      <c r="M477" t="str">
        <f>VLOOKUP(D477,UFMT_FIELD_FORMAT!A:H,8,FALSE)</f>
        <v>003 Fix Padded L</v>
      </c>
      <c r="N477" t="str">
        <f>IF(ISBLANK(E477),"",VLOOKUP(E477,UFMT_CONDITION!A:J,10,FALSE))</f>
        <v/>
      </c>
      <c r="O477" t="str">
        <f>VLOOKUP(F477,UFMT_VALUE!A:E,5,FALSE)</f>
        <v>Tag, SVT_CCH_BILL_CURR , integer</v>
      </c>
      <c r="P477" t="str">
        <f>IF(ISBLANK(G477),"",VLOOKUP(G477,UFMT_CONVERSION!A:C,3,FALSE))</f>
        <v/>
      </c>
      <c r="Q477" t="str">
        <f t="shared" si="32"/>
        <v>Field '003 Fix Padded L', Value 'Tag, SVT_CCH_BILL_CURR , integer'</v>
      </c>
      <c r="S477" t="str">
        <f t="shared" si="33"/>
        <v>Insert into UFMT_BUILD_RULE (FORMAT_ID, FIELD_NO, PRIORITY, FIELD_ID, COND_ID, VALUE_ID, CONV_KEY, F_CHECK, F_WRITE) Values ('70', '51', '1', '14', '', '64', '', '0', '0');</v>
      </c>
      <c r="T477" t="str">
        <f t="shared" si="34"/>
        <v>Update UFMT_BUILD_RULE SET FIELD_ID='14',COND_ID='',VALUE_ID='64',CONV_KEY='',F_CHECK='0',F_WRITE='0' Where FORMAT_ID = '70' AND FIELD_NO = '51' AND PRIORITY = '1';</v>
      </c>
      <c r="U477" t="str">
        <f t="shared" si="35"/>
        <v>Delete from UFMT_BUILD_RULE Where FORMAT_ID = '70' AND FIELD_NO = '51' AND PRIORITY = '1';</v>
      </c>
    </row>
    <row r="478" spans="1:21" x14ac:dyDescent="0.35">
      <c r="A478" t="s">
        <v>185</v>
      </c>
      <c r="B478" t="s">
        <v>270</v>
      </c>
      <c r="C478" t="s">
        <v>12</v>
      </c>
      <c r="D478" t="s">
        <v>71</v>
      </c>
      <c r="E478"/>
      <c r="F478" t="s">
        <v>96</v>
      </c>
      <c r="G478"/>
      <c r="H478" t="s">
        <v>13</v>
      </c>
      <c r="I478" t="s">
        <v>13</v>
      </c>
      <c r="L478" t="s">
        <v>7</v>
      </c>
      <c r="M478" t="str">
        <f>VLOOKUP(D478,UFMT_FIELD_FORMAT!A:H,8,FALSE)</f>
        <v>028 Var LLA</v>
      </c>
      <c r="N478" t="str">
        <f>IF(ISBLANK(E478),"",VLOOKUP(E478,UFMT_CONDITION!A:J,10,FALSE))</f>
        <v/>
      </c>
      <c r="O478" t="str">
        <f>VLOOKUP(F478,UFMT_VALUE!A:E,5,FALSE)</f>
        <v>Tag, SVT_ACCT1_NO</v>
      </c>
      <c r="P478" t="str">
        <f>IF(ISBLANK(G478),"",VLOOKUP(G478,UFMT_CONVERSION!A:C,3,FALSE))</f>
        <v/>
      </c>
      <c r="Q478" t="str">
        <f t="shared" si="32"/>
        <v>Field '028 Var LLA', Value 'Tag, SVT_ACCT1_NO'</v>
      </c>
      <c r="S478" t="str">
        <f t="shared" si="33"/>
        <v>Insert into UFMT_BUILD_RULE (FORMAT_ID, FIELD_NO, PRIORITY, FIELD_ID, COND_ID, VALUE_ID, CONV_KEY, F_CHECK, F_WRITE) Values ('70', '102', '1', '22', '', '36', '', '0', '0');</v>
      </c>
      <c r="T478" t="str">
        <f t="shared" si="34"/>
        <v>Update UFMT_BUILD_RULE SET FIELD_ID='22',COND_ID='',VALUE_ID='36',CONV_KEY='',F_CHECK='0',F_WRITE='0' Where FORMAT_ID = '70' AND FIELD_NO = '102' AND PRIORITY = '1';</v>
      </c>
      <c r="U478" t="str">
        <f t="shared" si="35"/>
        <v>Delete from UFMT_BUILD_RULE Where FORMAT_ID = '70' AND FIELD_NO = '102' AND PRIORITY = '1';</v>
      </c>
    </row>
    <row r="479" spans="1:21" x14ac:dyDescent="0.35">
      <c r="A479" t="s">
        <v>185</v>
      </c>
      <c r="B479" t="s">
        <v>778</v>
      </c>
      <c r="C479" t="s">
        <v>12</v>
      </c>
      <c r="D479" t="s">
        <v>71</v>
      </c>
      <c r="E479"/>
      <c r="F479" t="s">
        <v>99</v>
      </c>
      <c r="G479"/>
      <c r="H479" t="s">
        <v>13</v>
      </c>
      <c r="I479" t="s">
        <v>13</v>
      </c>
      <c r="L479" t="s">
        <v>7</v>
      </c>
      <c r="M479" t="str">
        <f>VLOOKUP(D479,UFMT_FIELD_FORMAT!A:H,8,FALSE)</f>
        <v>028 Var LLA</v>
      </c>
      <c r="N479" t="str">
        <f>IF(ISBLANK(E479),"",VLOOKUP(E479,UFMT_CONDITION!A:J,10,FALSE))</f>
        <v/>
      </c>
      <c r="O479" t="str">
        <f>VLOOKUP(F479,UFMT_VALUE!A:E,5,FALSE)</f>
        <v>Tag, SVT_ACCT2_NO</v>
      </c>
      <c r="P479" t="str">
        <f>IF(ISBLANK(G479),"",VLOOKUP(G479,UFMT_CONVERSION!A:C,3,FALSE))</f>
        <v/>
      </c>
      <c r="Q479" t="str">
        <f t="shared" si="32"/>
        <v>Field '028 Var LLA', Value 'Tag, SVT_ACCT2_NO'</v>
      </c>
      <c r="S479" t="str">
        <f t="shared" si="33"/>
        <v>Insert into UFMT_BUILD_RULE (FORMAT_ID, FIELD_NO, PRIORITY, FIELD_ID, COND_ID, VALUE_ID, CONV_KEY, F_CHECK, F_WRITE) Values ('70', '103', '1', '22', '', '37', '', '0', '0');</v>
      </c>
      <c r="T479" t="str">
        <f t="shared" si="34"/>
        <v>Update UFMT_BUILD_RULE SET FIELD_ID='22',COND_ID='',VALUE_ID='37',CONV_KEY='',F_CHECK='0',F_WRITE='0' Where FORMAT_ID = '70' AND FIELD_NO = '103' AND PRIORITY = '1';</v>
      </c>
      <c r="U479" t="str">
        <f t="shared" si="35"/>
        <v>Delete from UFMT_BUILD_RULE Where FORMAT_ID = '70' AND FIELD_NO = '103' AND PRIORITY = '1';</v>
      </c>
    </row>
    <row r="480" spans="1:21" x14ac:dyDescent="0.35">
      <c r="A480" t="s">
        <v>185</v>
      </c>
      <c r="B480" t="s">
        <v>143</v>
      </c>
      <c r="C480" t="s">
        <v>12</v>
      </c>
      <c r="D480" t="s">
        <v>65</v>
      </c>
      <c r="E480"/>
      <c r="F480" t="s">
        <v>113</v>
      </c>
      <c r="G480"/>
      <c r="H480" t="s">
        <v>13</v>
      </c>
      <c r="I480" t="s">
        <v>13</v>
      </c>
      <c r="L480" t="s">
        <v>7</v>
      </c>
      <c r="M480" t="str">
        <f>VLOOKUP(D480,UFMT_FIELD_FORMAT!A:H,8,FALSE)</f>
        <v>999 Var LLLA</v>
      </c>
      <c r="N480" t="str">
        <f>IF(ISBLANK(E480),"",VLOOKUP(E480,UFMT_CONDITION!A:J,10,FALSE))</f>
        <v/>
      </c>
      <c r="O480" t="str">
        <f>VLOOKUP(F480,UFMT_VALUE!A:E,5,FALSE)</f>
        <v>Const, Channel ID Switch</v>
      </c>
      <c r="P480" t="str">
        <f>IF(ISBLANK(G480),"",VLOOKUP(G480,UFMT_CONVERSION!A:C,3,FALSE))</f>
        <v/>
      </c>
      <c r="Q480" t="str">
        <f t="shared" si="32"/>
        <v>Field '999 Var LLLA', Value 'Const, Channel ID Switch'</v>
      </c>
      <c r="S480" t="str">
        <f t="shared" si="33"/>
        <v>Insert into UFMT_BUILD_RULE (FORMAT_ID, FIELD_NO, PRIORITY, FIELD_ID, COND_ID, VALUE_ID, CONV_KEY, F_CHECK, F_WRITE) Values ('70', '123', '1', '20', '', '38', '', '0', '0');</v>
      </c>
      <c r="T480" t="str">
        <f t="shared" si="34"/>
        <v>Update UFMT_BUILD_RULE SET FIELD_ID='20',COND_ID='',VALUE_ID='38',CONV_KEY='',F_CHECK='0',F_WRITE='0' Where FORMAT_ID = '70' AND FIELD_NO = '123' AND PRIORITY = '1';</v>
      </c>
      <c r="U480" t="str">
        <f t="shared" si="35"/>
        <v>Delete from UFMT_BUILD_RULE Where FORMAT_ID = '70' AND FIELD_NO = '123' AND PRIORITY = '1';</v>
      </c>
    </row>
    <row r="481" spans="1:21" x14ac:dyDescent="0.35">
      <c r="A481" t="s">
        <v>185</v>
      </c>
      <c r="B481" t="s">
        <v>810</v>
      </c>
      <c r="C481" t="s">
        <v>12</v>
      </c>
      <c r="D481" t="s">
        <v>65</v>
      </c>
      <c r="E481"/>
      <c r="F481" t="s">
        <v>80</v>
      </c>
      <c r="G481"/>
      <c r="H481" t="s">
        <v>13</v>
      </c>
      <c r="I481" t="s">
        <v>13</v>
      </c>
      <c r="L481" t="s">
        <v>7</v>
      </c>
      <c r="M481" t="str">
        <f>VLOOKUP(D481,UFMT_FIELD_FORMAT!A:H,8,FALSE)</f>
        <v>999 Var LLLA</v>
      </c>
      <c r="N481" t="str">
        <f>IF(ISBLANK(E481),"",VLOOKUP(E481,UFMT_CONDITION!A:J,10,FALSE))</f>
        <v/>
      </c>
      <c r="O481" t="str">
        <f>VLOOKUP(F481,UFMT_VALUE!A:E,5,FALSE)</f>
        <v>DE48 Additional data</v>
      </c>
      <c r="P481" t="str">
        <f>IF(ISBLANK(G481),"",VLOOKUP(G481,UFMT_CONVERSION!A:C,3,FALSE))</f>
        <v/>
      </c>
      <c r="Q481" t="str">
        <f t="shared" si="32"/>
        <v>Field '999 Var LLLA', Value 'DE48 Additional data'</v>
      </c>
      <c r="S481" t="str">
        <f t="shared" si="33"/>
        <v>Insert into UFMT_BUILD_RULE (FORMAT_ID, FIELD_NO, PRIORITY, FIELD_ID, COND_ID, VALUE_ID, CONV_KEY, F_CHECK, F_WRITE) Values ('70', '124', '1', '20', '', '50', '', '0', '0');</v>
      </c>
      <c r="T481" t="str">
        <f t="shared" si="34"/>
        <v>Update UFMT_BUILD_RULE SET FIELD_ID='20',COND_ID='',VALUE_ID='50',CONV_KEY='',F_CHECK='0',F_WRITE='0' Where FORMAT_ID = '70' AND FIELD_NO = '124' AND PRIORITY = '1';</v>
      </c>
      <c r="U481" t="str">
        <f t="shared" si="35"/>
        <v>Delete from UFMT_BUILD_RULE Where FORMAT_ID = '70' AND FIELD_NO = '124' AND PRIORITY = '1';</v>
      </c>
    </row>
    <row r="482" spans="1:21" x14ac:dyDescent="0.35">
      <c r="A482" t="s">
        <v>185</v>
      </c>
      <c r="B482" t="s">
        <v>434</v>
      </c>
      <c r="C482" t="s">
        <v>12</v>
      </c>
      <c r="D482" t="s">
        <v>65</v>
      </c>
      <c r="E482"/>
      <c r="F482" t="s">
        <v>236</v>
      </c>
      <c r="G482"/>
      <c r="H482" t="s">
        <v>13</v>
      </c>
      <c r="I482" t="s">
        <v>12</v>
      </c>
      <c r="L482" t="s">
        <v>7</v>
      </c>
      <c r="M482" t="str">
        <f>VLOOKUP(D482,UFMT_FIELD_FORMAT!A:H,8,FALSE)</f>
        <v>999 Var LLLA</v>
      </c>
      <c r="N482" t="str">
        <f>IF(ISBLANK(E482),"",VLOOKUP(E482,UFMT_CONDITION!A:J,10,FALSE))</f>
        <v/>
      </c>
      <c r="O482" t="str">
        <f>VLOOKUP(F482,UFMT_VALUE!A:E,5,FALSE)</f>
        <v>Tag, SVT_ADDL_AMT</v>
      </c>
      <c r="P482" t="str">
        <f>IF(ISBLANK(G482),"",VLOOKUP(G482,UFMT_CONVERSION!A:C,3,FALSE))</f>
        <v/>
      </c>
      <c r="Q482" t="str">
        <f t="shared" si="32"/>
        <v>Field '999 Var LLLA', Value 'Tag, SVT_ADDL_AMT'</v>
      </c>
      <c r="S482" t="str">
        <f t="shared" si="33"/>
        <v>Insert into UFMT_BUILD_RULE (FORMAT_ID, FIELD_NO, PRIORITY, FIELD_ID, COND_ID, VALUE_ID, CONV_KEY, F_CHECK, F_WRITE) Values ('70', '125', '1', '20', '', '91', '', '0', '1');</v>
      </c>
      <c r="T482" t="str">
        <f t="shared" si="34"/>
        <v>Update UFMT_BUILD_RULE SET FIELD_ID='20',COND_ID='',VALUE_ID='91',CONV_KEY='',F_CHECK='0',F_WRITE='1' Where FORMAT_ID = '70' AND FIELD_NO = '125' AND PRIORITY = '1';</v>
      </c>
      <c r="U482" t="str">
        <f t="shared" si="35"/>
        <v>Delete from UFMT_BUILD_RULE Where FORMAT_ID = '70' AND FIELD_NO = '125' AND PRIORITY = '1';</v>
      </c>
    </row>
    <row r="483" spans="1:21" x14ac:dyDescent="0.35">
      <c r="A483" t="s">
        <v>185</v>
      </c>
      <c r="B483" t="s">
        <v>813</v>
      </c>
      <c r="C483" t="s">
        <v>12</v>
      </c>
      <c r="D483" t="s">
        <v>65</v>
      </c>
      <c r="E483"/>
      <c r="F483" t="s">
        <v>44</v>
      </c>
      <c r="G483"/>
      <c r="H483" t="s">
        <v>13</v>
      </c>
      <c r="I483" t="s">
        <v>13</v>
      </c>
      <c r="L483" t="s">
        <v>7</v>
      </c>
      <c r="M483" t="str">
        <f>VLOOKUP(D483,UFMT_FIELD_FORMAT!A:H,8,FALSE)</f>
        <v>999 Var LLLA</v>
      </c>
      <c r="N483" t="str">
        <f>IF(ISBLANK(E483),"",VLOOKUP(E483,UFMT_CONDITION!A:J,10,FALSE))</f>
        <v/>
      </c>
      <c r="O483" t="str">
        <f>VLOOKUP(F483,UFMT_VALUE!A:E,5,FALSE)</f>
        <v>Tag, SVT_ACQ_SW_DATE</v>
      </c>
      <c r="P483" t="str">
        <f>IF(ISBLANK(G483),"",VLOOKUP(G483,UFMT_CONVERSION!A:C,3,FALSE))</f>
        <v/>
      </c>
      <c r="Q483" t="str">
        <f t="shared" si="32"/>
        <v>Field '999 Var LLLA', Value 'Tag, SVT_ACQ_SW_DATE'</v>
      </c>
      <c r="S483" t="str">
        <f t="shared" si="33"/>
        <v>Insert into UFMT_BUILD_RULE (FORMAT_ID, FIELD_NO, PRIORITY, FIELD_ID, COND_ID, VALUE_ID, CONV_KEY, F_CHECK, F_WRITE) Values ('70', '126', '1', '20', '', '13', '', '0', '0');</v>
      </c>
      <c r="T483" t="str">
        <f t="shared" si="34"/>
        <v>Update UFMT_BUILD_RULE SET FIELD_ID='20',COND_ID='',VALUE_ID='13',CONV_KEY='',F_CHECK='0',F_WRITE='0' Where FORMAT_ID = '70' AND FIELD_NO = '126' AND PRIORITY = '1';</v>
      </c>
      <c r="U483" t="str">
        <f t="shared" si="35"/>
        <v>Delete from UFMT_BUILD_RULE Where FORMAT_ID = '70' AND FIELD_NO = '126' AND PRIORITY = '1';</v>
      </c>
    </row>
    <row r="484" spans="1:21" x14ac:dyDescent="0.35">
      <c r="A484" t="s">
        <v>185</v>
      </c>
      <c r="B484" t="s">
        <v>815</v>
      </c>
      <c r="C484" t="s">
        <v>12</v>
      </c>
      <c r="D484" t="s">
        <v>65</v>
      </c>
      <c r="E484"/>
      <c r="F484" t="s">
        <v>236</v>
      </c>
      <c r="G484" t="s">
        <v>95</v>
      </c>
      <c r="H484" t="s">
        <v>13</v>
      </c>
      <c r="I484" t="s">
        <v>12</v>
      </c>
      <c r="L484" t="s">
        <v>7</v>
      </c>
      <c r="M484" t="str">
        <f>VLOOKUP(D484,UFMT_FIELD_FORMAT!A:H,8,FALSE)</f>
        <v>999 Var LLLA</v>
      </c>
      <c r="N484" t="str">
        <f>IF(ISBLANK(E484),"",VLOOKUP(E484,UFMT_CONDITION!A:J,10,FALSE))</f>
        <v/>
      </c>
      <c r="O484" t="str">
        <f>VLOOKUP(F484,UFMT_VALUE!A:E,5,FALSE)</f>
        <v>Tag, SVT_ADDL_AMT</v>
      </c>
      <c r="P484" t="str">
        <f>IF(ISBLANK(G484),"",VLOOKUP(G484,UFMT_CONVERSION!A:C,3,FALSE))</f>
        <v>Custom Function process_mini_stmt</v>
      </c>
      <c r="Q484" t="str">
        <f t="shared" si="32"/>
        <v>Field '999 Var LLLA', Value 'Tag, SVT_ADDL_AMT', Conv 'Custom Function process_mini_stmt'</v>
      </c>
      <c r="S484" t="str">
        <f t="shared" si="33"/>
        <v>Insert into UFMT_BUILD_RULE (FORMAT_ID, FIELD_NO, PRIORITY, FIELD_ID, COND_ID, VALUE_ID, CONV_KEY, F_CHECK, F_WRITE) Values ('70', '127', '1', '20', '', '91', '31', '0', '1');</v>
      </c>
      <c r="T484" t="str">
        <f t="shared" si="34"/>
        <v>Update UFMT_BUILD_RULE SET FIELD_ID='20',COND_ID='',VALUE_ID='91',CONV_KEY='31',F_CHECK='0',F_WRITE='1' Where FORMAT_ID = '70' AND FIELD_NO = '127' AND PRIORITY = '1';</v>
      </c>
      <c r="U484" t="str">
        <f t="shared" si="35"/>
        <v>Delete from UFMT_BUILD_RULE Where FORMAT_ID = '70' AND FIELD_NO = '127' AND PRIORITY = '1';</v>
      </c>
    </row>
    <row r="485" spans="1:21" x14ac:dyDescent="0.35">
      <c r="A485" t="s">
        <v>191</v>
      </c>
      <c r="B485" t="s">
        <v>15</v>
      </c>
      <c r="C485" t="s">
        <v>12</v>
      </c>
      <c r="D485" t="s">
        <v>12</v>
      </c>
      <c r="E485"/>
      <c r="F485" t="s">
        <v>15</v>
      </c>
      <c r="G485"/>
      <c r="H485" t="s">
        <v>13</v>
      </c>
      <c r="I485" t="s">
        <v>13</v>
      </c>
      <c r="L485" t="s">
        <v>7</v>
      </c>
      <c r="M485" t="str">
        <f>VLOOKUP(D485,UFMT_FIELD_FORMAT!A:H,8,FALSE)</f>
        <v>019 Var LLA</v>
      </c>
      <c r="N485" t="str">
        <f>IF(ISBLANK(E485),"",VLOOKUP(E485,UFMT_CONDITION!A:J,10,FALSE))</f>
        <v/>
      </c>
      <c r="O485" t="str">
        <f>VLOOKUP(F485,UFMT_VALUE!A:E,5,FALSE)</f>
        <v>Tag, SVT_CARD_NUM</v>
      </c>
      <c r="P485" t="str">
        <f>IF(ISBLANK(G485),"",VLOOKUP(G485,UFMT_CONVERSION!A:C,3,FALSE))</f>
        <v/>
      </c>
      <c r="Q485" t="str">
        <f t="shared" si="32"/>
        <v>Field '019 Var LLA', Value 'Tag, SVT_CARD_NUM'</v>
      </c>
      <c r="S485" t="str">
        <f t="shared" si="33"/>
        <v>Insert into UFMT_BUILD_RULE (FORMAT_ID, FIELD_NO, PRIORITY, FIELD_ID, COND_ID, VALUE_ID, CONV_KEY, F_CHECK, F_WRITE) Values ('72', '2', '1', '1', '', '2', '', '0', '0');</v>
      </c>
      <c r="T485" t="str">
        <f t="shared" si="34"/>
        <v>Update UFMT_BUILD_RULE SET FIELD_ID='1',COND_ID='',VALUE_ID='2',CONV_KEY='',F_CHECK='0',F_WRITE='0' Where FORMAT_ID = '72' AND FIELD_NO = '2' AND PRIORITY = '1';</v>
      </c>
      <c r="U485" t="str">
        <f t="shared" si="35"/>
        <v>Delete from UFMT_BUILD_RULE Where FORMAT_ID = '72' AND FIELD_NO = '2' AND PRIORITY = '1';</v>
      </c>
    </row>
    <row r="486" spans="1:21" x14ac:dyDescent="0.35">
      <c r="A486" t="s">
        <v>191</v>
      </c>
      <c r="B486" t="s">
        <v>17</v>
      </c>
      <c r="C486" t="s">
        <v>12</v>
      </c>
      <c r="D486" t="s">
        <v>15</v>
      </c>
      <c r="E486" t="s">
        <v>44</v>
      </c>
      <c r="F486" t="s">
        <v>199</v>
      </c>
      <c r="G486"/>
      <c r="H486" t="s">
        <v>13</v>
      </c>
      <c r="I486" t="s">
        <v>13</v>
      </c>
      <c r="L486" t="s">
        <v>7</v>
      </c>
      <c r="M486" t="str">
        <f>VLOOKUP(D486,UFMT_FIELD_FORMAT!A:H,8,FALSE)</f>
        <v>006 Fix Padded L0</v>
      </c>
      <c r="N486" t="str">
        <f>IF(ISBLANK(E486),"",VLOOKUP(E486,UFMT_CONDITION!A:J,10,FALSE))</f>
        <v>Terminal type is POS</v>
      </c>
      <c r="O486" t="str">
        <f>VLOOKUP(F486,UFMT_VALUE!A:E,5,FALSE)</f>
        <v>Composite, Processing code for Notifs</v>
      </c>
      <c r="P486" t="str">
        <f>IF(ISBLANK(G486),"",VLOOKUP(G486,UFMT_CONVERSION!A:C,3,FALSE))</f>
        <v/>
      </c>
      <c r="Q486" t="str">
        <f t="shared" si="32"/>
        <v>Field '006 Fix Padded L0',Cond 'Terminal type is POS', Value 'Composite, Processing code for Notifs'</v>
      </c>
      <c r="S486" t="str">
        <f t="shared" si="33"/>
        <v>Insert into UFMT_BUILD_RULE (FORMAT_ID, FIELD_NO, PRIORITY, FIELD_ID, COND_ID, VALUE_ID, CONV_KEY, F_CHECK, F_WRITE) Values ('72', '3', '1', '2', '13', '76', '', '0', '0');</v>
      </c>
      <c r="T486" t="str">
        <f t="shared" si="34"/>
        <v>Update UFMT_BUILD_RULE SET FIELD_ID='2',COND_ID='13',VALUE_ID='76',CONV_KEY='',F_CHECK='0',F_WRITE='0' Where FORMAT_ID = '72' AND FIELD_NO = '3' AND PRIORITY = '1';</v>
      </c>
      <c r="U486" t="str">
        <f t="shared" si="35"/>
        <v>Delete from UFMT_BUILD_RULE Where FORMAT_ID = '72' AND FIELD_NO = '3' AND PRIORITY = '1';</v>
      </c>
    </row>
    <row r="487" spans="1:21" x14ac:dyDescent="0.35">
      <c r="A487" t="s">
        <v>191</v>
      </c>
      <c r="B487" t="s">
        <v>17</v>
      </c>
      <c r="C487" t="s">
        <v>15</v>
      </c>
      <c r="D487" t="s">
        <v>15</v>
      </c>
      <c r="E487" t="s">
        <v>62</v>
      </c>
      <c r="F487" t="s">
        <v>306</v>
      </c>
      <c r="G487"/>
      <c r="H487" t="s">
        <v>13</v>
      </c>
      <c r="I487" t="s">
        <v>13</v>
      </c>
      <c r="L487" t="s">
        <v>7</v>
      </c>
      <c r="M487" t="str">
        <f>VLOOKUP(D487,UFMT_FIELD_FORMAT!A:H,8,FALSE)</f>
        <v>006 Fix Padded L0</v>
      </c>
      <c r="N487" t="str">
        <f>IF(ISBLANK(E487),"",VLOOKUP(E487,UFMT_CONDITION!A:J,10,FALSE))</f>
        <v>Trans_type is 508</v>
      </c>
      <c r="O487" t="str">
        <f>VLOOKUP(F487,UFMT_VALUE!A:E,5,FALSE)</f>
        <v>Composite, Processing code for TT508</v>
      </c>
      <c r="P487" t="str">
        <f>IF(ISBLANK(G487),"",VLOOKUP(G487,UFMT_CONVERSION!A:C,3,FALSE))</f>
        <v/>
      </c>
      <c r="Q487" t="str">
        <f t="shared" si="32"/>
        <v>Field '006 Fix Padded L0',Cond 'Trans_type is 508', Value 'Composite, Processing code for TT508'</v>
      </c>
      <c r="S487" t="str">
        <f t="shared" si="33"/>
        <v>Insert into UFMT_BUILD_RULE (FORMAT_ID, FIELD_NO, PRIORITY, FIELD_ID, COND_ID, VALUE_ID, CONV_KEY, F_CHECK, F_WRITE) Values ('72', '3', '2', '2', '19', '168', '', '0', '0');</v>
      </c>
      <c r="T487" t="str">
        <f t="shared" si="34"/>
        <v>Update UFMT_BUILD_RULE SET FIELD_ID='2',COND_ID='19',VALUE_ID='168',CONV_KEY='',F_CHECK='0',F_WRITE='0' Where FORMAT_ID = '72' AND FIELD_NO = '3' AND PRIORITY = '2';</v>
      </c>
      <c r="U487" t="str">
        <f t="shared" si="35"/>
        <v>Delete from UFMT_BUILD_RULE Where FORMAT_ID = '72' AND FIELD_NO = '3' AND PRIORITY = '2';</v>
      </c>
    </row>
    <row r="488" spans="1:21" x14ac:dyDescent="0.35">
      <c r="A488" t="s">
        <v>191</v>
      </c>
      <c r="B488" t="s">
        <v>17</v>
      </c>
      <c r="C488" t="s">
        <v>17</v>
      </c>
      <c r="D488" t="s">
        <v>15</v>
      </c>
      <c r="E488" t="s">
        <v>71</v>
      </c>
      <c r="F488" t="s">
        <v>199</v>
      </c>
      <c r="G488"/>
      <c r="H488" t="s">
        <v>13</v>
      </c>
      <c r="I488" t="s">
        <v>13</v>
      </c>
      <c r="L488" t="s">
        <v>7</v>
      </c>
      <c r="M488" t="str">
        <f>VLOOKUP(D488,UFMT_FIELD_FORMAT!A:H,8,FALSE)</f>
        <v>006 Fix Padded L0</v>
      </c>
      <c r="N488" t="str">
        <f>IF(ISBLANK(E488),"",VLOOKUP(E488,UFMT_CONDITION!A:J,10,FALSE))</f>
        <v>Trans_type is 651</v>
      </c>
      <c r="O488" t="str">
        <f>VLOOKUP(F488,UFMT_VALUE!A:E,5,FALSE)</f>
        <v>Composite, Processing code for Notifs</v>
      </c>
      <c r="P488" t="str">
        <f>IF(ISBLANK(G488),"",VLOOKUP(G488,UFMT_CONVERSION!A:C,3,FALSE))</f>
        <v/>
      </c>
      <c r="Q488" t="str">
        <f t="shared" si="32"/>
        <v>Field '006 Fix Padded L0',Cond 'Trans_type is 651', Value 'Composite, Processing code for Notifs'</v>
      </c>
      <c r="S488" t="str">
        <f t="shared" si="33"/>
        <v>Insert into UFMT_BUILD_RULE (FORMAT_ID, FIELD_NO, PRIORITY, FIELD_ID, COND_ID, VALUE_ID, CONV_KEY, F_CHECK, F_WRITE) Values ('72', '3', '3', '2', '22', '76', '', '0', '0');</v>
      </c>
      <c r="T488" t="str">
        <f t="shared" si="34"/>
        <v>Update UFMT_BUILD_RULE SET FIELD_ID='2',COND_ID='22',VALUE_ID='76',CONV_KEY='',F_CHECK='0',F_WRITE='0' Where FORMAT_ID = '72' AND FIELD_NO = '3' AND PRIORITY = '3';</v>
      </c>
      <c r="U488" t="str">
        <f t="shared" si="35"/>
        <v>Delete from UFMT_BUILD_RULE Where FORMAT_ID = '72' AND FIELD_NO = '3' AND PRIORITY = '3';</v>
      </c>
    </row>
    <row r="489" spans="1:21" x14ac:dyDescent="0.35">
      <c r="A489" t="s">
        <v>191</v>
      </c>
      <c r="B489" t="s">
        <v>17</v>
      </c>
      <c r="C489" t="s">
        <v>20</v>
      </c>
      <c r="D489" t="s">
        <v>15</v>
      </c>
      <c r="E489"/>
      <c r="F489" t="s">
        <v>26</v>
      </c>
      <c r="G489"/>
      <c r="H489" t="s">
        <v>13</v>
      </c>
      <c r="I489" t="s">
        <v>13</v>
      </c>
      <c r="L489" t="s">
        <v>7</v>
      </c>
      <c r="M489" t="str">
        <f>VLOOKUP(D489,UFMT_FIELD_FORMAT!A:H,8,FALSE)</f>
        <v>006 Fix Padded L0</v>
      </c>
      <c r="N489" t="str">
        <f>IF(ISBLANK(E489),"",VLOOKUP(E489,UFMT_CONDITION!A:J,10,FALSE))</f>
        <v/>
      </c>
      <c r="O489" t="str">
        <f>VLOOKUP(F489,UFMT_VALUE!A:E,5,FALSE)</f>
        <v>Composite, Processing code</v>
      </c>
      <c r="P489" t="str">
        <f>IF(ISBLANK(G489),"",VLOOKUP(G489,UFMT_CONVERSION!A:C,3,FALSE))</f>
        <v/>
      </c>
      <c r="Q489" t="str">
        <f t="shared" si="32"/>
        <v>Field '006 Fix Padded L0', Value 'Composite, Processing code'</v>
      </c>
      <c r="S489" t="str">
        <f t="shared" si="33"/>
        <v>Insert into UFMT_BUILD_RULE (FORMAT_ID, FIELD_NO, PRIORITY, FIELD_ID, COND_ID, VALUE_ID, CONV_KEY, F_CHECK, F_WRITE) Values ('72', '3', '4', '2', '', '6', '', '0', '0');</v>
      </c>
      <c r="T489" t="str">
        <f t="shared" si="34"/>
        <v>Update UFMT_BUILD_RULE SET FIELD_ID='2',COND_ID='',VALUE_ID='6',CONV_KEY='',F_CHECK='0',F_WRITE='0' Where FORMAT_ID = '72' AND FIELD_NO = '3' AND PRIORITY = '4';</v>
      </c>
      <c r="U489" t="str">
        <f t="shared" si="35"/>
        <v>Delete from UFMT_BUILD_RULE Where FORMAT_ID = '72' AND FIELD_NO = '3' AND PRIORITY = '4';</v>
      </c>
    </row>
    <row r="490" spans="1:21" x14ac:dyDescent="0.35">
      <c r="A490" t="s">
        <v>191</v>
      </c>
      <c r="B490" t="s">
        <v>20</v>
      </c>
      <c r="C490" t="s">
        <v>12</v>
      </c>
      <c r="D490" t="s">
        <v>17</v>
      </c>
      <c r="E490"/>
      <c r="F490" t="s">
        <v>29</v>
      </c>
      <c r="G490"/>
      <c r="H490" t="s">
        <v>13</v>
      </c>
      <c r="I490" t="s">
        <v>13</v>
      </c>
      <c r="L490" t="s">
        <v>7</v>
      </c>
      <c r="M490" t="str">
        <f>VLOOKUP(D490,UFMT_FIELD_FORMAT!A:H,8,FALSE)</f>
        <v>012 Fix Padded L0</v>
      </c>
      <c r="N490" t="str">
        <f>IF(ISBLANK(E490),"",VLOOKUP(E490,UFMT_CONDITION!A:J,10,FALSE))</f>
        <v/>
      </c>
      <c r="O490" t="str">
        <f>VLOOKUP(F490,UFMT_VALUE!A:E,5,FALSE)</f>
        <v>Tag, SVT_TXN_AMOUNT</v>
      </c>
      <c r="P490" t="str">
        <f>IF(ISBLANK(G490),"",VLOOKUP(G490,UFMT_CONVERSION!A:C,3,FALSE))</f>
        <v/>
      </c>
      <c r="Q490" t="str">
        <f t="shared" si="32"/>
        <v>Field '012 Fix Padded L0', Value 'Tag, SVT_TXN_AMOUNT'</v>
      </c>
      <c r="S490" t="str">
        <f t="shared" si="33"/>
        <v>Insert into UFMT_BUILD_RULE (FORMAT_ID, FIELD_NO, PRIORITY, FIELD_ID, COND_ID, VALUE_ID, CONV_KEY, F_CHECK, F_WRITE) Values ('72', '4', '1', '3', '', '7', '', '0', '0');</v>
      </c>
      <c r="T490" t="str">
        <f t="shared" si="34"/>
        <v>Update UFMT_BUILD_RULE SET FIELD_ID='3',COND_ID='',VALUE_ID='7',CONV_KEY='',F_CHECK='0',F_WRITE='0' Where FORMAT_ID = '72' AND FIELD_NO = '4' AND PRIORITY = '1';</v>
      </c>
      <c r="U490" t="str">
        <f t="shared" si="35"/>
        <v>Delete from UFMT_BUILD_RULE Where FORMAT_ID = '72' AND FIELD_NO = '4' AND PRIORITY = '1';</v>
      </c>
    </row>
    <row r="491" spans="1:21" x14ac:dyDescent="0.35">
      <c r="A491" t="s">
        <v>191</v>
      </c>
      <c r="B491" t="s">
        <v>26</v>
      </c>
      <c r="C491" t="s">
        <v>12</v>
      </c>
      <c r="D491" t="s">
        <v>17</v>
      </c>
      <c r="E491" t="s">
        <v>47</v>
      </c>
      <c r="F491" t="s">
        <v>272</v>
      </c>
      <c r="G491"/>
      <c r="H491" t="s">
        <v>13</v>
      </c>
      <c r="I491" t="s">
        <v>13</v>
      </c>
      <c r="L491" t="s">
        <v>7</v>
      </c>
      <c r="M491" t="str">
        <f>VLOOKUP(D491,UFMT_FIELD_FORMAT!A:H,8,FALSE)</f>
        <v>012 Fix Padded L0</v>
      </c>
      <c r="N491" t="str">
        <f>IF(ISBLANK(E491),"",VLOOKUP(E491,UFMT_CONDITION!A:J,10,FALSE))</f>
        <v>Trans_type is 703</v>
      </c>
      <c r="O491" t="str">
        <f>VLOOKUP(F491,UFMT_VALUE!A:E,5,FALSE)</f>
        <v>Tag, SVT_TXN_AMT_A2CUR, FLOAT</v>
      </c>
      <c r="P491" t="str">
        <f>IF(ISBLANK(G491),"",VLOOKUP(G491,UFMT_CONVERSION!A:C,3,FALSE))</f>
        <v/>
      </c>
      <c r="Q491" t="str">
        <f t="shared" si="32"/>
        <v>Field '012 Fix Padded L0',Cond 'Trans_type is 703', Value 'Tag, SVT_TXN_AMT_A2CUR, FLOAT'</v>
      </c>
      <c r="S491" t="str">
        <f t="shared" si="33"/>
        <v>Insert into UFMT_BUILD_RULE (FORMAT_ID, FIELD_NO, PRIORITY, FIELD_ID, COND_ID, VALUE_ID, CONV_KEY, F_CHECK, F_WRITE) Values ('72', '6', '1', '3', '14', '156', '', '0', '0');</v>
      </c>
      <c r="T491" t="str">
        <f t="shared" si="34"/>
        <v>Update UFMT_BUILD_RULE SET FIELD_ID='3',COND_ID='14',VALUE_ID='156',CONV_KEY='',F_CHECK='0',F_WRITE='0' Where FORMAT_ID = '72' AND FIELD_NO = '6' AND PRIORITY = '1';</v>
      </c>
      <c r="U491" t="str">
        <f t="shared" si="35"/>
        <v>Delete from UFMT_BUILD_RULE Where FORMAT_ID = '72' AND FIELD_NO = '6' AND PRIORITY = '1';</v>
      </c>
    </row>
    <row r="492" spans="1:21" x14ac:dyDescent="0.35">
      <c r="A492" t="s">
        <v>191</v>
      </c>
      <c r="B492" t="s">
        <v>26</v>
      </c>
      <c r="C492" t="s">
        <v>15</v>
      </c>
      <c r="D492" t="s">
        <v>17</v>
      </c>
      <c r="E492" t="s">
        <v>59</v>
      </c>
      <c r="F492" t="s">
        <v>272</v>
      </c>
      <c r="G492"/>
      <c r="H492" t="s">
        <v>13</v>
      </c>
      <c r="I492" t="s">
        <v>13</v>
      </c>
      <c r="L492" t="s">
        <v>7</v>
      </c>
      <c r="M492" t="str">
        <f>VLOOKUP(D492,UFMT_FIELD_FORMAT!A:H,8,FALSE)</f>
        <v>012 Fix Padded L0</v>
      </c>
      <c r="N492" t="str">
        <f>IF(ISBLANK(E492),"",VLOOKUP(E492,UFMT_CONDITION!A:J,10,FALSE))</f>
        <v>Trans_type is 689</v>
      </c>
      <c r="O492" t="str">
        <f>VLOOKUP(F492,UFMT_VALUE!A:E,5,FALSE)</f>
        <v>Tag, SVT_TXN_AMT_A2CUR, FLOAT</v>
      </c>
      <c r="P492" t="str">
        <f>IF(ISBLANK(G492),"",VLOOKUP(G492,UFMT_CONVERSION!A:C,3,FALSE))</f>
        <v/>
      </c>
      <c r="Q492" t="str">
        <f t="shared" si="32"/>
        <v>Field '012 Fix Padded L0',Cond 'Trans_type is 689', Value 'Tag, SVT_TXN_AMT_A2CUR, FLOAT'</v>
      </c>
      <c r="S492" t="str">
        <f t="shared" si="33"/>
        <v>Insert into UFMT_BUILD_RULE (FORMAT_ID, FIELD_NO, PRIORITY, FIELD_ID, COND_ID, VALUE_ID, CONV_KEY, F_CHECK, F_WRITE) Values ('72', '6', '2', '3', '18', '156', '', '0', '0');</v>
      </c>
      <c r="T492" t="str">
        <f t="shared" si="34"/>
        <v>Update UFMT_BUILD_RULE SET FIELD_ID='3',COND_ID='18',VALUE_ID='156',CONV_KEY='',F_CHECK='0',F_WRITE='0' Where FORMAT_ID = '72' AND FIELD_NO = '6' AND PRIORITY = '2';</v>
      </c>
      <c r="U492" t="str">
        <f t="shared" si="35"/>
        <v>Delete from UFMT_BUILD_RULE Where FORMAT_ID = '72' AND FIELD_NO = '6' AND PRIORITY = '2';</v>
      </c>
    </row>
    <row r="493" spans="1:21" x14ac:dyDescent="0.35">
      <c r="A493" t="s">
        <v>191</v>
      </c>
      <c r="B493" t="s">
        <v>26</v>
      </c>
      <c r="C493" t="s">
        <v>17</v>
      </c>
      <c r="D493" t="s">
        <v>17</v>
      </c>
      <c r="E493"/>
      <c r="F493" t="s">
        <v>388</v>
      </c>
      <c r="G493"/>
      <c r="H493" t="s">
        <v>13</v>
      </c>
      <c r="I493" t="s">
        <v>13</v>
      </c>
      <c r="L493" t="s">
        <v>7</v>
      </c>
      <c r="M493" t="str">
        <f>VLOOKUP(D493,UFMT_FIELD_FORMAT!A:H,8,FALSE)</f>
        <v>012 Fix Padded L0</v>
      </c>
      <c r="N493" t="str">
        <f>IF(ISBLANK(E493),"",VLOOKUP(E493,UFMT_CONDITION!A:J,10,FALSE))</f>
        <v/>
      </c>
      <c r="O493" t="str">
        <f>VLOOKUP(F493,UFMT_VALUE!A:E,5,FALSE)</f>
        <v>Tag, SVT_TXN_AMT_A1CUR, FLOAT</v>
      </c>
      <c r="P493" t="str">
        <f>IF(ISBLANK(G493),"",VLOOKUP(G493,UFMT_CONVERSION!A:C,3,FALSE))</f>
        <v/>
      </c>
      <c r="Q493" t="str">
        <f t="shared" si="32"/>
        <v>Field '012 Fix Padded L0', Value 'Tag, SVT_TXN_AMT_A1CUR, FLOAT'</v>
      </c>
      <c r="S493" t="str">
        <f t="shared" si="33"/>
        <v>Insert into UFMT_BUILD_RULE (FORMAT_ID, FIELD_NO, PRIORITY, FIELD_ID, COND_ID, VALUE_ID, CONV_KEY, F_CHECK, F_WRITE) Values ('72', '6', '3', '3', '', '199', '', '0', '0');</v>
      </c>
      <c r="T493" t="str">
        <f t="shared" si="34"/>
        <v>Update UFMT_BUILD_RULE SET FIELD_ID='3',COND_ID='',VALUE_ID='199',CONV_KEY='',F_CHECK='0',F_WRITE='0' Where FORMAT_ID = '72' AND FIELD_NO = '6' AND PRIORITY = '3';</v>
      </c>
      <c r="U493" t="str">
        <f t="shared" si="35"/>
        <v>Delete from UFMT_BUILD_RULE Where FORMAT_ID = '72' AND FIELD_NO = '6' AND PRIORITY = '3';</v>
      </c>
    </row>
    <row r="494" spans="1:21" x14ac:dyDescent="0.35">
      <c r="A494" t="s">
        <v>191</v>
      </c>
      <c r="B494" t="s">
        <v>26</v>
      </c>
      <c r="C494" t="s">
        <v>20</v>
      </c>
      <c r="D494" t="s">
        <v>17</v>
      </c>
      <c r="E494"/>
      <c r="F494" t="s">
        <v>153</v>
      </c>
      <c r="G494" t="s">
        <v>62</v>
      </c>
      <c r="H494" t="s">
        <v>13</v>
      </c>
      <c r="I494" t="s">
        <v>13</v>
      </c>
      <c r="L494" t="s">
        <v>7</v>
      </c>
      <c r="M494" t="str">
        <f>VLOOKUP(D494,UFMT_FIELD_FORMAT!A:H,8,FALSE)</f>
        <v>012 Fix Padded L0</v>
      </c>
      <c r="N494" t="str">
        <f>IF(ISBLANK(E494),"",VLOOKUP(E494,UFMT_CONDITION!A:J,10,FALSE))</f>
        <v/>
      </c>
      <c r="O494" t="str">
        <f>VLOOKUP(F494,UFMT_VALUE!A:E,5,FALSE)</f>
        <v>Tag, SVT_CCH_BILL_AMT</v>
      </c>
      <c r="P494" t="str">
        <f>IF(ISBLANK(G494),"",VLOOKUP(G494,UFMT_CONVERSION!A:C,3,FALSE))</f>
        <v>Custom Function setup_DE46</v>
      </c>
      <c r="Q494" t="str">
        <f t="shared" si="32"/>
        <v>Field '012 Fix Padded L0', Value 'Tag, SVT_CCH_BILL_AMT', Conv 'Custom Function setup_DE46'</v>
      </c>
      <c r="S494" t="str">
        <f t="shared" si="33"/>
        <v>Insert into UFMT_BUILD_RULE (FORMAT_ID, FIELD_NO, PRIORITY, FIELD_ID, COND_ID, VALUE_ID, CONV_KEY, F_CHECK, F_WRITE) Values ('72', '6', '4', '3', '', '65', '19', '0', '0');</v>
      </c>
      <c r="T494" t="str">
        <f t="shared" si="34"/>
        <v>Update UFMT_BUILD_RULE SET FIELD_ID='3',COND_ID='',VALUE_ID='65',CONV_KEY='19',F_CHECK='0',F_WRITE='0' Where FORMAT_ID = '72' AND FIELD_NO = '6' AND PRIORITY = '4';</v>
      </c>
      <c r="U494" t="str">
        <f t="shared" si="35"/>
        <v>Delete from UFMT_BUILD_RULE Where FORMAT_ID = '72' AND FIELD_NO = '6' AND PRIORITY = '4';</v>
      </c>
    </row>
    <row r="495" spans="1:21" x14ac:dyDescent="0.35">
      <c r="A495" t="s">
        <v>191</v>
      </c>
      <c r="B495" t="s">
        <v>35</v>
      </c>
      <c r="C495" t="s">
        <v>12</v>
      </c>
      <c r="D495" t="s">
        <v>20</v>
      </c>
      <c r="E495" t="s">
        <v>29</v>
      </c>
      <c r="F495" t="s">
        <v>40</v>
      </c>
      <c r="G495"/>
      <c r="H495" t="s">
        <v>13</v>
      </c>
      <c r="I495" t="s">
        <v>13</v>
      </c>
      <c r="L495" t="s">
        <v>7</v>
      </c>
      <c r="M495" t="str">
        <f>VLOOKUP(D495,UFMT_FIELD_FORMAT!A:H,8,FALSE)</f>
        <v>008 Fix Padded L0</v>
      </c>
      <c r="N495" t="str">
        <f>IF(ISBLANK(E495),"",VLOOKUP(E495,UFMT_CONDITION!A:J,10,FALSE))</f>
        <v>Rate initialized and must be added</v>
      </c>
      <c r="O495" t="str">
        <f>VLOOKUP(F495,UFMT_VALUE!A:E,5,FALSE)</f>
        <v>Tag, SVT_ACCT1_RATE, integer</v>
      </c>
      <c r="P495" t="str">
        <f>IF(ISBLANK(G495),"",VLOOKUP(G495,UFMT_CONVERSION!A:C,3,FALSE))</f>
        <v/>
      </c>
      <c r="Q495" t="str">
        <f t="shared" si="32"/>
        <v>Field '008 Fix Padded L0',Cond 'Rate initialized and must be added', Value 'Tag, SVT_ACCT1_RATE, integer'</v>
      </c>
      <c r="S495" t="str">
        <f t="shared" si="33"/>
        <v>Insert into UFMT_BUILD_RULE (FORMAT_ID, FIELD_NO, PRIORITY, FIELD_ID, COND_ID, VALUE_ID, CONV_KEY, F_CHECK, F_WRITE) Values ('72', '9', '1', '4', '7', '11', '', '0', '0');</v>
      </c>
      <c r="T495" t="str">
        <f t="shared" si="34"/>
        <v>Update UFMT_BUILD_RULE SET FIELD_ID='4',COND_ID='7',VALUE_ID='11',CONV_KEY='',F_CHECK='0',F_WRITE='0' Where FORMAT_ID = '72' AND FIELD_NO = '9' AND PRIORITY = '1';</v>
      </c>
      <c r="U495" t="str">
        <f t="shared" si="35"/>
        <v>Delete from UFMT_BUILD_RULE Where FORMAT_ID = '72' AND FIELD_NO = '9' AND PRIORITY = '1';</v>
      </c>
    </row>
    <row r="496" spans="1:21" x14ac:dyDescent="0.35">
      <c r="A496" t="s">
        <v>191</v>
      </c>
      <c r="B496" t="s">
        <v>40</v>
      </c>
      <c r="C496" t="s">
        <v>12</v>
      </c>
      <c r="D496" t="s">
        <v>23</v>
      </c>
      <c r="E496" t="s">
        <v>129</v>
      </c>
      <c r="F496" t="s">
        <v>42</v>
      </c>
      <c r="G496" t="s">
        <v>21</v>
      </c>
      <c r="H496" t="s">
        <v>13</v>
      </c>
      <c r="I496" t="s">
        <v>13</v>
      </c>
      <c r="L496" t="s">
        <v>7</v>
      </c>
      <c r="M496" t="str">
        <f>VLOOKUP(D496,UFMT_FIELD_FORMAT!A:H,8,FALSE)</f>
        <v>006 Fix Padded L0</v>
      </c>
      <c r="N496" t="str">
        <f>IF(ISBLANK(E496),"",VLOOKUP(E496,UFMT_CONDITION!A:J,10,FALSE))</f>
        <v>TT for sending F11 T24 as SV_TRACE</v>
      </c>
      <c r="O496" t="str">
        <f>VLOOKUP(F496,UFMT_VALUE!A:E,5,FALSE)</f>
        <v>Tag, SVT_SV_TRACE</v>
      </c>
      <c r="P496" t="str">
        <f>IF(ISBLANK(G496),"",VLOOKUP(G496,UFMT_CONVERSION!A:C,3,FALSE))</f>
        <v>Get F11 from utrnno (last 6 digits)</v>
      </c>
      <c r="Q496" t="str">
        <f t="shared" si="32"/>
        <v>Field '006 Fix Padded L0',Cond 'TT for sending F11 T24 as SV_TRACE', Value 'Tag, SVT_SV_TRACE', Conv 'Get F11 from utrnno (last 6 digits)'</v>
      </c>
      <c r="S496" t="str">
        <f t="shared" si="33"/>
        <v>Insert into UFMT_BUILD_RULE (FORMAT_ID, FIELD_NO, PRIORITY, FIELD_ID, COND_ID, VALUE_ID, CONV_KEY, F_CHECK, F_WRITE) Values ('72', '11', '1', '5', '45', '12', '52', '0', '0');</v>
      </c>
      <c r="T496" t="str">
        <f t="shared" si="34"/>
        <v>Update UFMT_BUILD_RULE SET FIELD_ID='5',COND_ID='45',VALUE_ID='12',CONV_KEY='52',F_CHECK='0',F_WRITE='0' Where FORMAT_ID = '72' AND FIELD_NO = '11' AND PRIORITY = '1';</v>
      </c>
      <c r="U496" t="str">
        <f t="shared" si="35"/>
        <v>Delete from UFMT_BUILD_RULE Where FORMAT_ID = '72' AND FIELD_NO = '11' AND PRIORITY = '1';</v>
      </c>
    </row>
    <row r="497" spans="1:21" x14ac:dyDescent="0.35">
      <c r="A497" t="s">
        <v>191</v>
      </c>
      <c r="B497" t="s">
        <v>40</v>
      </c>
      <c r="C497" t="s">
        <v>15</v>
      </c>
      <c r="D497" t="s">
        <v>23</v>
      </c>
      <c r="E497"/>
      <c r="F497" t="s">
        <v>117</v>
      </c>
      <c r="G497" t="s">
        <v>21</v>
      </c>
      <c r="H497" t="s">
        <v>13</v>
      </c>
      <c r="I497" t="s">
        <v>13</v>
      </c>
      <c r="L497" t="s">
        <v>7</v>
      </c>
      <c r="M497" t="str">
        <f>VLOOKUP(D497,UFMT_FIELD_FORMAT!A:H,8,FALSE)</f>
        <v>006 Fix Padded L0</v>
      </c>
      <c r="N497" t="str">
        <f>IF(ISBLANK(E497),"",VLOOKUP(E497,UFMT_CONDITION!A:J,10,FALSE))</f>
        <v/>
      </c>
      <c r="O497" t="str">
        <f>VLOOKUP(F497,UFMT_VALUE!A:E,5,FALSE)</f>
        <v>Tag, SVT_UTRANSNO</v>
      </c>
      <c r="P497" t="str">
        <f>IF(ISBLANK(G497),"",VLOOKUP(G497,UFMT_CONVERSION!A:C,3,FALSE))</f>
        <v>Get F11 from utrnno (last 6 digits)</v>
      </c>
      <c r="Q497" t="str">
        <f t="shared" si="32"/>
        <v>Field '006 Fix Padded L0', Value 'Tag, SVT_UTRANSNO', Conv 'Get F11 from utrnno (last 6 digits)'</v>
      </c>
      <c r="S497" t="str">
        <f t="shared" si="33"/>
        <v>Insert into UFMT_BUILD_RULE (FORMAT_ID, FIELD_NO, PRIORITY, FIELD_ID, COND_ID, VALUE_ID, CONV_KEY, F_CHECK, F_WRITE) Values ('72', '11', '2', '5', '', '40', '52', '0', '0');</v>
      </c>
      <c r="T497" t="str">
        <f t="shared" si="34"/>
        <v>Update UFMT_BUILD_RULE SET FIELD_ID='5',COND_ID='',VALUE_ID='40',CONV_KEY='52',F_CHECK='0',F_WRITE='0' Where FORMAT_ID = '72' AND FIELD_NO = '11' AND PRIORITY = '2';</v>
      </c>
      <c r="U497" t="str">
        <f t="shared" si="35"/>
        <v>Delete from UFMT_BUILD_RULE Where FORMAT_ID = '72' AND FIELD_NO = '11' AND PRIORITY = '2';</v>
      </c>
    </row>
    <row r="498" spans="1:21" x14ac:dyDescent="0.35">
      <c r="A498" t="s">
        <v>191</v>
      </c>
      <c r="B498" t="s">
        <v>42</v>
      </c>
      <c r="C498" t="s">
        <v>12</v>
      </c>
      <c r="D498" t="s">
        <v>26</v>
      </c>
      <c r="E498"/>
      <c r="F498" t="s">
        <v>50</v>
      </c>
      <c r="G498"/>
      <c r="H498" t="s">
        <v>13</v>
      </c>
      <c r="I498" t="s">
        <v>12</v>
      </c>
      <c r="L498" t="s">
        <v>7</v>
      </c>
      <c r="M498" t="str">
        <f>VLOOKUP(D498,UFMT_FIELD_FORMAT!A:H,8,FALSE)</f>
        <v>012 Fix Padded L0</v>
      </c>
      <c r="N498" t="str">
        <f>IF(ISBLANK(E498),"",VLOOKUP(E498,UFMT_CONDITION!A:J,10,FALSE))</f>
        <v/>
      </c>
      <c r="O498" t="str">
        <f>VLOOKUP(F498,UFMT_VALUE!A:E,5,FALSE)</f>
        <v>Composite, Date and time</v>
      </c>
      <c r="P498" t="str">
        <f>IF(ISBLANK(G498),"",VLOOKUP(G498,UFMT_CONVERSION!A:C,3,FALSE))</f>
        <v/>
      </c>
      <c r="Q498" t="str">
        <f t="shared" si="32"/>
        <v>Field '012 Fix Padded L0', Value 'Composite, Date and time'</v>
      </c>
      <c r="S498" t="str">
        <f t="shared" si="33"/>
        <v>Insert into UFMT_BUILD_RULE (FORMAT_ID, FIELD_NO, PRIORITY, FIELD_ID, COND_ID, VALUE_ID, CONV_KEY, F_CHECK, F_WRITE) Values ('72', '12', '1', '6', '', '15', '', '0', '1');</v>
      </c>
      <c r="T498" t="str">
        <f t="shared" si="34"/>
        <v>Update UFMT_BUILD_RULE SET FIELD_ID='6',COND_ID='',VALUE_ID='15',CONV_KEY='',F_CHECK='0',F_WRITE='1' Where FORMAT_ID = '72' AND FIELD_NO = '12' AND PRIORITY = '1';</v>
      </c>
      <c r="U498" t="str">
        <f t="shared" si="35"/>
        <v>Delete from UFMT_BUILD_RULE Where FORMAT_ID = '72' AND FIELD_NO = '12' AND PRIORITY = '1';</v>
      </c>
    </row>
    <row r="499" spans="1:21" x14ac:dyDescent="0.35">
      <c r="A499" t="s">
        <v>191</v>
      </c>
      <c r="B499" t="s">
        <v>42</v>
      </c>
      <c r="C499" t="s">
        <v>15</v>
      </c>
      <c r="D499" t="s">
        <v>62</v>
      </c>
      <c r="E499"/>
      <c r="F499" t="s">
        <v>183</v>
      </c>
      <c r="G499"/>
      <c r="H499" t="s">
        <v>13</v>
      </c>
      <c r="I499" t="s">
        <v>12</v>
      </c>
      <c r="L499" t="s">
        <v>7</v>
      </c>
      <c r="M499" t="str">
        <f>VLOOKUP(D499,UFMT_FIELD_FORMAT!A:H,8,FALSE)</f>
        <v>035 Var LLA</v>
      </c>
      <c r="N499" t="str">
        <f>IF(ISBLANK(E499),"",VLOOKUP(E499,UFMT_CONDITION!A:J,10,FALSE))</f>
        <v/>
      </c>
      <c r="O499" t="str">
        <f>VLOOKUP(F499,UFMT_VALUE!A:E,5,FALSE)</f>
        <v>Composite, DE56 Orig data elements</v>
      </c>
      <c r="P499" t="str">
        <f>IF(ISBLANK(G499),"",VLOOKUP(G499,UFMT_CONVERSION!A:C,3,FALSE))</f>
        <v/>
      </c>
      <c r="Q499" t="str">
        <f t="shared" si="32"/>
        <v>Field '035 Var LLA', Value 'Composite, DE56 Orig data elements'</v>
      </c>
      <c r="S499" t="str">
        <f t="shared" si="33"/>
        <v>Insert into UFMT_BUILD_RULE (FORMAT_ID, FIELD_NO, PRIORITY, FIELD_ID, COND_ID, VALUE_ID, CONV_KEY, F_CHECK, F_WRITE) Values ('72', '12', '2', '19', '', '69', '', '0', '1');</v>
      </c>
      <c r="T499" t="str">
        <f t="shared" si="34"/>
        <v>Update UFMT_BUILD_RULE SET FIELD_ID='19',COND_ID='',VALUE_ID='69',CONV_KEY='',F_CHECK='0',F_WRITE='1' Where FORMAT_ID = '72' AND FIELD_NO = '12' AND PRIORITY = '2';</v>
      </c>
      <c r="U499" t="str">
        <f t="shared" si="35"/>
        <v>Delete from UFMT_BUILD_RULE Where FORMAT_ID = '72' AND FIELD_NO = '12' AND PRIORITY = '2';</v>
      </c>
    </row>
    <row r="500" spans="1:21" x14ac:dyDescent="0.35">
      <c r="A500" t="s">
        <v>191</v>
      </c>
      <c r="B500" t="s">
        <v>56</v>
      </c>
      <c r="C500" t="s">
        <v>12</v>
      </c>
      <c r="D500" t="s">
        <v>32</v>
      </c>
      <c r="E500"/>
      <c r="F500" t="s">
        <v>59</v>
      </c>
      <c r="G500" t="s">
        <v>20</v>
      </c>
      <c r="H500" t="s">
        <v>13</v>
      </c>
      <c r="I500" t="s">
        <v>13</v>
      </c>
      <c r="L500" t="s">
        <v>7</v>
      </c>
      <c r="M500" t="str">
        <f>VLOOKUP(D500,UFMT_FIELD_FORMAT!A:H,8,FALSE)</f>
        <v>004 Fix Padded L0</v>
      </c>
      <c r="N500" t="str">
        <f>IF(ISBLANK(E500),"",VLOOKUP(E500,UFMT_CONDITION!A:J,10,FALSE))</f>
        <v/>
      </c>
      <c r="O500" t="str">
        <f>VLOOKUP(F500,UFMT_VALUE!A:E,5,FALSE)</f>
        <v>Tag, SVT_SV_DATE</v>
      </c>
      <c r="P500" t="str">
        <f>IF(ISBLANK(G500),"",VLOOKUP(G500,UFMT_CONVERSION!A:C,3,FALSE))</f>
        <v>YYYYMMDD to MMDD</v>
      </c>
      <c r="Q500" t="str">
        <f t="shared" si="32"/>
        <v>Field '004 Fix Padded L0', Value 'Tag, SVT_SV_DATE', Conv 'YYYYMMDD to MMDD'</v>
      </c>
      <c r="S500" t="str">
        <f t="shared" si="33"/>
        <v>Insert into UFMT_BUILD_RULE (FORMAT_ID, FIELD_NO, PRIORITY, FIELD_ID, COND_ID, VALUE_ID, CONV_KEY, F_CHECK, F_WRITE) Values ('72', '17', '1', '8', '', '18', '4', '0', '0');</v>
      </c>
      <c r="T500" t="str">
        <f t="shared" si="34"/>
        <v>Update UFMT_BUILD_RULE SET FIELD_ID='8',COND_ID='',VALUE_ID='18',CONV_KEY='4',F_CHECK='0',F_WRITE='0' Where FORMAT_ID = '72' AND FIELD_NO = '17' AND PRIORITY = '1';</v>
      </c>
      <c r="U500" t="str">
        <f t="shared" si="35"/>
        <v>Delete from UFMT_BUILD_RULE Where FORMAT_ID = '72' AND FIELD_NO = '17' AND PRIORITY = '1';</v>
      </c>
    </row>
    <row r="501" spans="1:21" x14ac:dyDescent="0.35">
      <c r="A501" t="s">
        <v>191</v>
      </c>
      <c r="B501" t="s">
        <v>77</v>
      </c>
      <c r="C501" t="s">
        <v>12</v>
      </c>
      <c r="D501" t="s">
        <v>35</v>
      </c>
      <c r="E501"/>
      <c r="F501" t="s">
        <v>62</v>
      </c>
      <c r="G501"/>
      <c r="H501" t="s">
        <v>13</v>
      </c>
      <c r="I501" t="s">
        <v>13</v>
      </c>
      <c r="L501" t="s">
        <v>7</v>
      </c>
      <c r="M501" t="str">
        <f>VLOOKUP(D501,UFMT_FIELD_FORMAT!A:H,8,FALSE)</f>
        <v>003 Fix Padded L0</v>
      </c>
      <c r="N501" t="str">
        <f>IF(ISBLANK(E501),"",VLOOKUP(E501,UFMT_CONDITION!A:J,10,FALSE))</f>
        <v/>
      </c>
      <c r="O501" t="str">
        <f>VLOOKUP(F501,UFMT_VALUE!A:E,5,FALSE)</f>
        <v>Const, Functional code</v>
      </c>
      <c r="P501" t="str">
        <f>IF(ISBLANK(G501),"",VLOOKUP(G501,UFMT_CONVERSION!A:C,3,FALSE))</f>
        <v/>
      </c>
      <c r="Q501" t="str">
        <f t="shared" si="32"/>
        <v>Field '003 Fix Padded L0', Value 'Const, Functional code'</v>
      </c>
      <c r="S501" t="str">
        <f t="shared" si="33"/>
        <v>Insert into UFMT_BUILD_RULE (FORMAT_ID, FIELD_NO, PRIORITY, FIELD_ID, COND_ID, VALUE_ID, CONV_KEY, F_CHECK, F_WRITE) Values ('72', '24', '1', '9', '', '19', '', '0', '0');</v>
      </c>
      <c r="T501" t="str">
        <f t="shared" si="34"/>
        <v>Update UFMT_BUILD_RULE SET FIELD_ID='9',COND_ID='',VALUE_ID='19',CONV_KEY='',F_CHECK='0',F_WRITE='0' Where FORMAT_ID = '72' AND FIELD_NO = '24' AND PRIORITY = '1';</v>
      </c>
      <c r="U501" t="str">
        <f t="shared" si="35"/>
        <v>Delete from UFMT_BUILD_RULE Where FORMAT_ID = '72' AND FIELD_NO = '24' AND PRIORITY = '1';</v>
      </c>
    </row>
    <row r="502" spans="1:21" x14ac:dyDescent="0.35">
      <c r="A502" t="s">
        <v>191</v>
      </c>
      <c r="B502" t="s">
        <v>98</v>
      </c>
      <c r="C502" t="s">
        <v>12</v>
      </c>
      <c r="D502" t="s">
        <v>40</v>
      </c>
      <c r="E502"/>
      <c r="F502" t="s">
        <v>65</v>
      </c>
      <c r="G502"/>
      <c r="H502" t="s">
        <v>13</v>
      </c>
      <c r="I502" t="s">
        <v>13</v>
      </c>
      <c r="L502" t="s">
        <v>7</v>
      </c>
      <c r="M502" t="str">
        <f>VLOOKUP(D502,UFMT_FIELD_FORMAT!A:H,8,FALSE)</f>
        <v xml:space="preserve">011 LLA </v>
      </c>
      <c r="N502" t="str">
        <f>IF(ISBLANK(E502),"",VLOOKUP(E502,UFMT_CONDITION!A:J,10,FALSE))</f>
        <v/>
      </c>
      <c r="O502" t="str">
        <f>VLOOKUP(F502,UFMT_VALUE!A:E,5,FALSE)</f>
        <v>Tag, SVT_ISO_SRC_ACQID</v>
      </c>
      <c r="P502" t="str">
        <f>IF(ISBLANK(G502),"",VLOOKUP(G502,UFMT_CONVERSION!A:C,3,FALSE))</f>
        <v/>
      </c>
      <c r="Q502" t="str">
        <f t="shared" si="32"/>
        <v>Field '011 LLA ', Value 'Tag, SVT_ISO_SRC_ACQID'</v>
      </c>
      <c r="S502" t="str">
        <f t="shared" si="33"/>
        <v>Insert into UFMT_BUILD_RULE (FORMAT_ID, FIELD_NO, PRIORITY, FIELD_ID, COND_ID, VALUE_ID, CONV_KEY, F_CHECK, F_WRITE) Values ('72', '32', '1', '11', '', '20', '', '0', '0');</v>
      </c>
      <c r="T502" t="str">
        <f t="shared" si="34"/>
        <v>Update UFMT_BUILD_RULE SET FIELD_ID='11',COND_ID='',VALUE_ID='20',CONV_KEY='',F_CHECK='0',F_WRITE='0' Where FORMAT_ID = '72' AND FIELD_NO = '32' AND PRIORITY = '1';</v>
      </c>
      <c r="U502" t="str">
        <f t="shared" si="35"/>
        <v>Delete from UFMT_BUILD_RULE Where FORMAT_ID = '72' AND FIELD_NO = '32' AND PRIORITY = '1';</v>
      </c>
    </row>
    <row r="503" spans="1:21" x14ac:dyDescent="0.35">
      <c r="A503" t="s">
        <v>191</v>
      </c>
      <c r="B503" t="s">
        <v>101</v>
      </c>
      <c r="C503" t="s">
        <v>12</v>
      </c>
      <c r="D503" t="s">
        <v>40</v>
      </c>
      <c r="E503" t="s">
        <v>32</v>
      </c>
      <c r="F503" t="s">
        <v>68</v>
      </c>
      <c r="G503"/>
      <c r="H503" t="s">
        <v>13</v>
      </c>
      <c r="I503" t="s">
        <v>13</v>
      </c>
      <c r="L503" t="s">
        <v>7</v>
      </c>
      <c r="M503" t="str">
        <f>VLOOKUP(D503,UFMT_FIELD_FORMAT!A:H,8,FALSE)</f>
        <v xml:space="preserve">011 LLA </v>
      </c>
      <c r="N503" t="str">
        <f>IF(ISBLANK(E503),"",VLOOKUP(E503,UFMT_CONDITION!A:J,10,FALSE))</f>
        <v>Forwarding Institution is not empty</v>
      </c>
      <c r="O503" t="str">
        <f>VLOOKUP(F503,UFMT_VALUE!A:E,5,FALSE)</f>
        <v>Tag, SVT_ISO_FW_INSTID</v>
      </c>
      <c r="P503" t="str">
        <f>IF(ISBLANK(G503),"",VLOOKUP(G503,UFMT_CONVERSION!A:C,3,FALSE))</f>
        <v/>
      </c>
      <c r="Q503" t="str">
        <f t="shared" si="32"/>
        <v>Field '011 LLA ',Cond 'Forwarding Institution is not empty', Value 'Tag, SVT_ISO_FW_INSTID'</v>
      </c>
      <c r="S503" t="str">
        <f t="shared" si="33"/>
        <v>Insert into UFMT_BUILD_RULE (FORMAT_ID, FIELD_NO, PRIORITY, FIELD_ID, COND_ID, VALUE_ID, CONV_KEY, F_CHECK, F_WRITE) Values ('72', '33', '1', '11', '8', '21', '', '0', '0');</v>
      </c>
      <c r="T503" t="str">
        <f t="shared" si="34"/>
        <v>Update UFMT_BUILD_RULE SET FIELD_ID='11',COND_ID='8',VALUE_ID='21',CONV_KEY='',F_CHECK='0',F_WRITE='0' Where FORMAT_ID = '72' AND FIELD_NO = '33' AND PRIORITY = '1';</v>
      </c>
      <c r="U503" t="str">
        <f t="shared" si="35"/>
        <v>Delete from UFMT_BUILD_RULE Where FORMAT_ID = '72' AND FIELD_NO = '33' AND PRIORITY = '1';</v>
      </c>
    </row>
    <row r="504" spans="1:21" x14ac:dyDescent="0.35">
      <c r="A504" t="s">
        <v>191</v>
      </c>
      <c r="B504" t="s">
        <v>99</v>
      </c>
      <c r="C504" t="s">
        <v>12</v>
      </c>
      <c r="D504" t="s">
        <v>44</v>
      </c>
      <c r="E504"/>
      <c r="F504" t="s">
        <v>74</v>
      </c>
      <c r="G504"/>
      <c r="H504" t="s">
        <v>13</v>
      </c>
      <c r="I504" t="s">
        <v>13</v>
      </c>
      <c r="L504" t="s">
        <v>7</v>
      </c>
      <c r="M504" t="str">
        <f>VLOOKUP(D504,UFMT_FIELD_FORMAT!A:H,8,FALSE)</f>
        <v>012 Fix Padded R</v>
      </c>
      <c r="N504" t="str">
        <f>IF(ISBLANK(E504),"",VLOOKUP(E504,UFMT_CONDITION!A:J,10,FALSE))</f>
        <v/>
      </c>
      <c r="O504" t="str">
        <f>VLOOKUP(F504,UFMT_VALUE!A:E,5,FALSE)</f>
        <v>Tag, SVT_ISO_ACQ_RRN</v>
      </c>
      <c r="P504" t="str">
        <f>IF(ISBLANK(G504),"",VLOOKUP(G504,UFMT_CONVERSION!A:C,3,FALSE))</f>
        <v/>
      </c>
      <c r="Q504" t="str">
        <f t="shared" si="32"/>
        <v>Field '012 Fix Padded R', Value 'Tag, SVT_ISO_ACQ_RRN'</v>
      </c>
      <c r="S504" t="str">
        <f t="shared" si="33"/>
        <v>Insert into UFMT_BUILD_RULE (FORMAT_ID, FIELD_NO, PRIORITY, FIELD_ID, COND_ID, VALUE_ID, CONV_KEY, F_CHECK, F_WRITE) Values ('72', '37', '1', '13', '', '23', '', '0', '0');</v>
      </c>
      <c r="T504" t="str">
        <f t="shared" si="34"/>
        <v>Update UFMT_BUILD_RULE SET FIELD_ID='13',COND_ID='',VALUE_ID='23',CONV_KEY='',F_CHECK='0',F_WRITE='0' Where FORMAT_ID = '72' AND FIELD_NO = '37' AND PRIORITY = '1';</v>
      </c>
      <c r="U504" t="str">
        <f t="shared" si="35"/>
        <v>Delete from UFMT_BUILD_RULE Where FORMAT_ID = '72' AND FIELD_NO = '37' AND PRIORITY = '1';</v>
      </c>
    </row>
    <row r="505" spans="1:21" x14ac:dyDescent="0.35">
      <c r="A505" t="s">
        <v>191</v>
      </c>
      <c r="B505" t="s">
        <v>119</v>
      </c>
      <c r="C505" t="s">
        <v>12</v>
      </c>
      <c r="D505" t="s">
        <v>20</v>
      </c>
      <c r="E505"/>
      <c r="F505" t="s">
        <v>72</v>
      </c>
      <c r="G505"/>
      <c r="H505" t="s">
        <v>13</v>
      </c>
      <c r="I505" t="s">
        <v>13</v>
      </c>
      <c r="L505" t="s">
        <v>7</v>
      </c>
      <c r="M505" t="str">
        <f>VLOOKUP(D505,UFMT_FIELD_FORMAT!A:H,8,FALSE)</f>
        <v>008 Fix Padded L0</v>
      </c>
      <c r="N505" t="str">
        <f>IF(ISBLANK(E505),"",VLOOKUP(E505,UFMT_CONDITION!A:J,10,FALSE))</f>
        <v/>
      </c>
      <c r="O505" t="str">
        <f>VLOOKUP(F505,UFMT_VALUE!A:E,5,FALSE)</f>
        <v>Tag, SVT_TERMINAL</v>
      </c>
      <c r="P505" t="str">
        <f>IF(ISBLANK(G505),"",VLOOKUP(G505,UFMT_CONVERSION!A:C,3,FALSE))</f>
        <v/>
      </c>
      <c r="Q505" t="str">
        <f t="shared" si="32"/>
        <v>Field '008 Fix Padded L0', Value 'Tag, SVT_TERMINAL'</v>
      </c>
      <c r="S505" t="str">
        <f t="shared" si="33"/>
        <v>Insert into UFMT_BUILD_RULE (FORMAT_ID, FIELD_NO, PRIORITY, FIELD_ID, COND_ID, VALUE_ID, CONV_KEY, F_CHECK, F_WRITE) Values ('72', '41', '1', '4', '', '25', '', '0', '0');</v>
      </c>
      <c r="T505" t="str">
        <f t="shared" si="34"/>
        <v>Update UFMT_BUILD_RULE SET FIELD_ID='4',COND_ID='',VALUE_ID='25',CONV_KEY='',F_CHECK='0',F_WRITE='0' Where FORMAT_ID = '72' AND FIELD_NO = '41' AND PRIORITY = '1';</v>
      </c>
      <c r="U505" t="str">
        <f t="shared" si="35"/>
        <v>Delete from UFMT_BUILD_RULE Where FORMAT_ID = '72' AND FIELD_NO = '41' AND PRIORITY = '1';</v>
      </c>
    </row>
    <row r="506" spans="1:21" x14ac:dyDescent="0.35">
      <c r="A506" t="s">
        <v>191</v>
      </c>
      <c r="B506" t="s">
        <v>122</v>
      </c>
      <c r="C506" t="s">
        <v>12</v>
      </c>
      <c r="D506" t="s">
        <v>53</v>
      </c>
      <c r="E506" t="s">
        <v>42</v>
      </c>
      <c r="F506" t="s">
        <v>82</v>
      </c>
      <c r="G506"/>
      <c r="H506" t="s">
        <v>13</v>
      </c>
      <c r="I506" t="s">
        <v>13</v>
      </c>
      <c r="L506" t="s">
        <v>7</v>
      </c>
      <c r="M506" t="str">
        <f>VLOOKUP(D506,UFMT_FIELD_FORMAT!A:H,8,FALSE)</f>
        <v>008 Fix Padded R</v>
      </c>
      <c r="N506" t="str">
        <f>IF(ISBLANK(E506),"",VLOOKUP(E506,UFMT_CONDITION!A:J,10,FALSE))</f>
        <v>ALWAYS FALSE condition</v>
      </c>
      <c r="O506" t="str">
        <f>VLOOKUP(F506,UFMT_VALUE!A:E,5,FALSE)</f>
        <v>Tag, SVT_CC_ACCEPTOR</v>
      </c>
      <c r="P506" t="str">
        <f>IF(ISBLANK(G506),"",VLOOKUP(G506,UFMT_CONVERSION!A:C,3,FALSE))</f>
        <v/>
      </c>
      <c r="Q506" t="str">
        <f t="shared" si="32"/>
        <v>Field '008 Fix Padded R',Cond 'ALWAYS FALSE condition', Value 'Tag, SVT_CC_ACCEPTOR'</v>
      </c>
      <c r="S506" t="str">
        <f t="shared" si="33"/>
        <v>Insert into UFMT_BUILD_RULE (FORMAT_ID, FIELD_NO, PRIORITY, FIELD_ID, COND_ID, VALUE_ID, CONV_KEY, F_CHECK, F_WRITE) Values ('72', '42', '1', '16', '12', '26', '', '0', '0');</v>
      </c>
      <c r="T506" t="str">
        <f t="shared" si="34"/>
        <v>Update UFMT_BUILD_RULE SET FIELD_ID='16',COND_ID='12',VALUE_ID='26',CONV_KEY='',F_CHECK='0',F_WRITE='0' Where FORMAT_ID = '72' AND FIELD_NO = '42' AND PRIORITY = '1';</v>
      </c>
      <c r="U506" t="str">
        <f t="shared" si="35"/>
        <v>Delete from UFMT_BUILD_RULE Where FORMAT_ID = '72' AND FIELD_NO = '42' AND PRIORITY = '1';</v>
      </c>
    </row>
    <row r="507" spans="1:21" x14ac:dyDescent="0.35">
      <c r="A507" t="s">
        <v>191</v>
      </c>
      <c r="B507" t="s">
        <v>125</v>
      </c>
      <c r="C507" t="s">
        <v>12</v>
      </c>
      <c r="D507" t="s">
        <v>90</v>
      </c>
      <c r="E507"/>
      <c r="F507" t="s">
        <v>92</v>
      </c>
      <c r="G507" t="s">
        <v>125</v>
      </c>
      <c r="H507" t="s">
        <v>13</v>
      </c>
      <c r="I507" t="s">
        <v>13</v>
      </c>
      <c r="L507" t="s">
        <v>7</v>
      </c>
      <c r="M507" t="str">
        <f>VLOOKUP(D507,UFMT_FIELD_FORMAT!A:H,8,FALSE)</f>
        <v xml:space="preserve">012 LLA </v>
      </c>
      <c r="N507" t="str">
        <f>IF(ISBLANK(E507),"",VLOOKUP(E507,UFMT_CONDITION!A:J,10,FALSE))</f>
        <v/>
      </c>
      <c r="O507" t="str">
        <f>VLOOKUP(F507,UFMT_VALUE!A:E,5,FALSE)</f>
        <v>Tag, SVT_ADDR_NAME</v>
      </c>
      <c r="P507" t="str">
        <f>IF(ISBLANK(G507),"",VLOOKUP(G507,UFMT_CONVERSION!A:C,3,FALSE))</f>
        <v>Trim to 12</v>
      </c>
      <c r="Q507" t="str">
        <f t="shared" si="32"/>
        <v>Field '012 LLA ', Value 'Tag, SVT_ADDR_NAME', Conv 'Trim to 12'</v>
      </c>
      <c r="S507" t="str">
        <f t="shared" si="33"/>
        <v>Insert into UFMT_BUILD_RULE (FORMAT_ID, FIELD_NO, PRIORITY, FIELD_ID, COND_ID, VALUE_ID, CONV_KEY, F_CHECK, F_WRITE) Values ('72', '43', '1', '29', '', '30', '43', '0', '0');</v>
      </c>
      <c r="T507" t="str">
        <f t="shared" si="34"/>
        <v>Update UFMT_BUILD_RULE SET FIELD_ID='29',COND_ID='',VALUE_ID='30',CONV_KEY='43',F_CHECK='0',F_WRITE='0' Where FORMAT_ID = '72' AND FIELD_NO = '43' AND PRIORITY = '1';</v>
      </c>
      <c r="U507" t="str">
        <f t="shared" si="35"/>
        <v>Delete from UFMT_BUILD_RULE Where FORMAT_ID = '72' AND FIELD_NO = '43' AND PRIORITY = '1';</v>
      </c>
    </row>
    <row r="508" spans="1:21" x14ac:dyDescent="0.35">
      <c r="A508" t="s">
        <v>191</v>
      </c>
      <c r="B508" t="s">
        <v>45</v>
      </c>
      <c r="C508" t="s">
        <v>12</v>
      </c>
      <c r="D508" t="s">
        <v>59</v>
      </c>
      <c r="E508" t="s">
        <v>99</v>
      </c>
      <c r="F508" t="s">
        <v>180</v>
      </c>
      <c r="G508" t="s">
        <v>111</v>
      </c>
      <c r="H508" t="s">
        <v>13</v>
      </c>
      <c r="I508" t="s">
        <v>13</v>
      </c>
      <c r="L508" t="s">
        <v>7</v>
      </c>
      <c r="M508" t="str">
        <f>VLOOKUP(D508,UFMT_FIELD_FORMAT!A:H,8,FALSE)</f>
        <v>204 Var LLLA</v>
      </c>
      <c r="N508" t="str">
        <f>IF(ISBLANK(E508),"",VLOOKUP(E508,UFMT_CONDITION!A:J,10,FALSE))</f>
        <v>MobileTopup (LOV defined by conv 54)</v>
      </c>
      <c r="O508" t="str">
        <f>VLOOKUP(F508,UFMT_VALUE!A:E,5,FALSE)</f>
        <v>Const, FEE type</v>
      </c>
      <c r="P508" t="str">
        <f>IF(ISBLANK(G508),"",VLOOKUP(G508,UFMT_CONVERSION!A:C,3,FALSE))</f>
        <v>Custom Function setup_DE46_ACL_destfee</v>
      </c>
      <c r="Q508" t="str">
        <f t="shared" si="32"/>
        <v>Field '204 Var LLLA',Cond 'MobileTopup (LOV defined by conv 54)', Value 'Const, FEE type', Conv 'Custom Function setup_DE46_ACL_destfee'</v>
      </c>
      <c r="S508" t="str">
        <f t="shared" si="33"/>
        <v>Insert into UFMT_BUILD_RULE (FORMAT_ID, FIELD_NO, PRIORITY, FIELD_ID, COND_ID, VALUE_ID, CONV_KEY, F_CHECK, F_WRITE) Values ('72', '46', '1', '18', '37', '68', '55', '0', '0');</v>
      </c>
      <c r="T508" t="str">
        <f t="shared" si="34"/>
        <v>Update UFMT_BUILD_RULE SET FIELD_ID='18',COND_ID='37',VALUE_ID='68',CONV_KEY='55',F_CHECK='0',F_WRITE='0' Where FORMAT_ID = '72' AND FIELD_NO = '46' AND PRIORITY = '1';</v>
      </c>
      <c r="U508" t="str">
        <f t="shared" si="35"/>
        <v>Delete from UFMT_BUILD_RULE Where FORMAT_ID = '72' AND FIELD_NO = '46' AND PRIORITY = '1';</v>
      </c>
    </row>
    <row r="509" spans="1:21" x14ac:dyDescent="0.35">
      <c r="A509" t="s">
        <v>191</v>
      </c>
      <c r="B509" t="s">
        <v>45</v>
      </c>
      <c r="C509" t="s">
        <v>15</v>
      </c>
      <c r="D509" t="s">
        <v>59</v>
      </c>
      <c r="E509" t="s">
        <v>96</v>
      </c>
      <c r="F509" t="s">
        <v>362</v>
      </c>
      <c r="G509"/>
      <c r="H509" t="s">
        <v>13</v>
      </c>
      <c r="I509" t="s">
        <v>13</v>
      </c>
      <c r="L509" t="s">
        <v>7</v>
      </c>
      <c r="M509" t="str">
        <f>VLOOKUP(D509,UFMT_FIELD_FORMAT!A:H,8,FALSE)</f>
        <v>204 Var LLLA</v>
      </c>
      <c r="N509" t="str">
        <f>IF(ISBLANK(E509),"",VLOOKUP(E509,UFMT_CONDITION!A:J,10,FALSE))</f>
        <v>SVT_ISS_FEE &gt; 0</v>
      </c>
      <c r="O509" t="str">
        <f>VLOOKUP(F509,UFMT_VALUE!A:E,5,FALSE)</f>
        <v>Composite, ACL DE46 for pos fee</v>
      </c>
      <c r="P509" t="str">
        <f>IF(ISBLANK(G509),"",VLOOKUP(G509,UFMT_CONVERSION!A:C,3,FALSE))</f>
        <v/>
      </c>
      <c r="Q509" t="str">
        <f t="shared" si="32"/>
        <v>Field '204 Var LLLA',Cond 'SVT_ISS_FEE &gt; 0', Value 'Composite, ACL DE46 for pos fee'</v>
      </c>
      <c r="S509" t="str">
        <f t="shared" si="33"/>
        <v>Insert into UFMT_BUILD_RULE (FORMAT_ID, FIELD_NO, PRIORITY, FIELD_ID, COND_ID, VALUE_ID, CONV_KEY, F_CHECK, F_WRITE) Values ('72', '46', '2', '18', '36', '190', '', '0', '0');</v>
      </c>
      <c r="T509" t="str">
        <f t="shared" si="34"/>
        <v>Update UFMT_BUILD_RULE SET FIELD_ID='18',COND_ID='36',VALUE_ID='190',CONV_KEY='',F_CHECK='0',F_WRITE='0' Where FORMAT_ID = '72' AND FIELD_NO = '46' AND PRIORITY = '2';</v>
      </c>
      <c r="U509" t="str">
        <f t="shared" si="35"/>
        <v>Delete from UFMT_BUILD_RULE Where FORMAT_ID = '72' AND FIELD_NO = '46' AND PRIORITY = '2';</v>
      </c>
    </row>
    <row r="510" spans="1:21" x14ac:dyDescent="0.35">
      <c r="A510" t="s">
        <v>191</v>
      </c>
      <c r="B510" t="s">
        <v>138</v>
      </c>
      <c r="C510" t="s">
        <v>12</v>
      </c>
      <c r="D510" t="s">
        <v>47</v>
      </c>
      <c r="E510"/>
      <c r="F510" t="s">
        <v>104</v>
      </c>
      <c r="G510"/>
      <c r="H510" t="s">
        <v>13</v>
      </c>
      <c r="I510" t="s">
        <v>13</v>
      </c>
      <c r="L510" t="s">
        <v>7</v>
      </c>
      <c r="M510" t="str">
        <f>VLOOKUP(D510,UFMT_FIELD_FORMAT!A:H,8,FALSE)</f>
        <v>003 Fix Padded L</v>
      </c>
      <c r="N510" t="str">
        <f>IF(ISBLANK(E510),"",VLOOKUP(E510,UFMT_CONDITION!A:J,10,FALSE))</f>
        <v/>
      </c>
      <c r="O510" t="str">
        <f>VLOOKUP(F510,UFMT_VALUE!A:E,5,FALSE)</f>
        <v>Tag, SVT_TXN_CURRENCY</v>
      </c>
      <c r="P510" t="str">
        <f>IF(ISBLANK(G510),"",VLOOKUP(G510,UFMT_CONVERSION!A:C,3,FALSE))</f>
        <v/>
      </c>
      <c r="Q510" t="str">
        <f t="shared" si="32"/>
        <v>Field '003 Fix Padded L', Value 'Tag, SVT_TXN_CURRENCY'</v>
      </c>
      <c r="S510" t="str">
        <f t="shared" si="33"/>
        <v>Insert into UFMT_BUILD_RULE (FORMAT_ID, FIELD_NO, PRIORITY, FIELD_ID, COND_ID, VALUE_ID, CONV_KEY, F_CHECK, F_WRITE) Values ('72', '49', '1', '14', '', '34', '', '0', '0');</v>
      </c>
      <c r="T510" t="str">
        <f t="shared" si="34"/>
        <v>Update UFMT_BUILD_RULE SET FIELD_ID='14',COND_ID='',VALUE_ID='34',CONV_KEY='',F_CHECK='0',F_WRITE='0' Where FORMAT_ID = '72' AND FIELD_NO = '49' AND PRIORITY = '1';</v>
      </c>
      <c r="U510" t="str">
        <f t="shared" si="35"/>
        <v>Delete from UFMT_BUILD_RULE Where FORMAT_ID = '72' AND FIELD_NO = '49' AND PRIORITY = '1';</v>
      </c>
    </row>
    <row r="511" spans="1:21" x14ac:dyDescent="0.35">
      <c r="A511" t="s">
        <v>191</v>
      </c>
      <c r="B511" t="s">
        <v>142</v>
      </c>
      <c r="C511" t="s">
        <v>12</v>
      </c>
      <c r="D511" t="s">
        <v>47</v>
      </c>
      <c r="E511" t="s">
        <v>47</v>
      </c>
      <c r="F511" t="s">
        <v>269</v>
      </c>
      <c r="G511"/>
      <c r="H511" t="s">
        <v>13</v>
      </c>
      <c r="I511" t="s">
        <v>13</v>
      </c>
      <c r="L511" t="s">
        <v>7</v>
      </c>
      <c r="M511" t="str">
        <f>VLOOKUP(D511,UFMT_FIELD_FORMAT!A:H,8,FALSE)</f>
        <v>003 Fix Padded L</v>
      </c>
      <c r="N511" t="str">
        <f>IF(ISBLANK(E511),"",VLOOKUP(E511,UFMT_CONDITION!A:J,10,FALSE))</f>
        <v>Trans_type is 703</v>
      </c>
      <c r="O511" t="str">
        <f>VLOOKUP(F511,UFMT_VALUE!A:E,5,FALSE)</f>
        <v>Tag, SVT_ACCT2_CURR, INT</v>
      </c>
      <c r="P511" t="str">
        <f>IF(ISBLANK(G511),"",VLOOKUP(G511,UFMT_CONVERSION!A:C,3,FALSE))</f>
        <v/>
      </c>
      <c r="Q511" t="str">
        <f t="shared" si="32"/>
        <v>Field '003 Fix Padded L',Cond 'Trans_type is 703', Value 'Tag, SVT_ACCT2_CURR, INT'</v>
      </c>
      <c r="S511" t="str">
        <f t="shared" si="33"/>
        <v>Insert into UFMT_BUILD_RULE (FORMAT_ID, FIELD_NO, PRIORITY, FIELD_ID, COND_ID, VALUE_ID, CONV_KEY, F_CHECK, F_WRITE) Values ('72', '51', '1', '14', '14', '155', '', '0', '0');</v>
      </c>
      <c r="T511" t="str">
        <f t="shared" si="34"/>
        <v>Update UFMT_BUILD_RULE SET FIELD_ID='14',COND_ID='14',VALUE_ID='155',CONV_KEY='',F_CHECK='0',F_WRITE='0' Where FORMAT_ID = '72' AND FIELD_NO = '51' AND PRIORITY = '1';</v>
      </c>
      <c r="U511" t="str">
        <f t="shared" si="35"/>
        <v>Delete from UFMT_BUILD_RULE Where FORMAT_ID = '72' AND FIELD_NO = '51' AND PRIORITY = '1';</v>
      </c>
    </row>
    <row r="512" spans="1:21" x14ac:dyDescent="0.35">
      <c r="A512" t="s">
        <v>191</v>
      </c>
      <c r="B512" t="s">
        <v>142</v>
      </c>
      <c r="C512" t="s">
        <v>15</v>
      </c>
      <c r="D512" t="s">
        <v>47</v>
      </c>
      <c r="E512" t="s">
        <v>59</v>
      </c>
      <c r="F512" t="s">
        <v>269</v>
      </c>
      <c r="G512"/>
      <c r="H512" t="s">
        <v>13</v>
      </c>
      <c r="I512" t="s">
        <v>13</v>
      </c>
      <c r="L512" t="s">
        <v>7</v>
      </c>
      <c r="M512" t="str">
        <f>VLOOKUP(D512,UFMT_FIELD_FORMAT!A:H,8,FALSE)</f>
        <v>003 Fix Padded L</v>
      </c>
      <c r="N512" t="str">
        <f>IF(ISBLANK(E512),"",VLOOKUP(E512,UFMT_CONDITION!A:J,10,FALSE))</f>
        <v>Trans_type is 689</v>
      </c>
      <c r="O512" t="str">
        <f>VLOOKUP(F512,UFMT_VALUE!A:E,5,FALSE)</f>
        <v>Tag, SVT_ACCT2_CURR, INT</v>
      </c>
      <c r="P512" t="str">
        <f>IF(ISBLANK(G512),"",VLOOKUP(G512,UFMT_CONVERSION!A:C,3,FALSE))</f>
        <v/>
      </c>
      <c r="Q512" t="str">
        <f t="shared" si="32"/>
        <v>Field '003 Fix Padded L',Cond 'Trans_type is 689', Value 'Tag, SVT_ACCT2_CURR, INT'</v>
      </c>
      <c r="S512" t="str">
        <f t="shared" si="33"/>
        <v>Insert into UFMT_BUILD_RULE (FORMAT_ID, FIELD_NO, PRIORITY, FIELD_ID, COND_ID, VALUE_ID, CONV_KEY, F_CHECK, F_WRITE) Values ('72', '51', '2', '14', '18', '155', '', '0', '0');</v>
      </c>
      <c r="T512" t="str">
        <f t="shared" si="34"/>
        <v>Update UFMT_BUILD_RULE SET FIELD_ID='14',COND_ID='18',VALUE_ID='155',CONV_KEY='',F_CHECK='0',F_WRITE='0' Where FORMAT_ID = '72' AND FIELD_NO = '51' AND PRIORITY = '2';</v>
      </c>
      <c r="U512" t="str">
        <f t="shared" si="35"/>
        <v>Delete from UFMT_BUILD_RULE Where FORMAT_ID = '72' AND FIELD_NO = '51' AND PRIORITY = '2';</v>
      </c>
    </row>
    <row r="513" spans="1:21" x14ac:dyDescent="0.35">
      <c r="A513" t="s">
        <v>191</v>
      </c>
      <c r="B513" t="s">
        <v>142</v>
      </c>
      <c r="C513" t="s">
        <v>17</v>
      </c>
      <c r="D513" t="s">
        <v>47</v>
      </c>
      <c r="E513"/>
      <c r="F513" t="s">
        <v>93</v>
      </c>
      <c r="G513"/>
      <c r="H513" t="s">
        <v>13</v>
      </c>
      <c r="I513" t="s">
        <v>13</v>
      </c>
      <c r="L513" t="s">
        <v>7</v>
      </c>
      <c r="M513" t="str">
        <f>VLOOKUP(D513,UFMT_FIELD_FORMAT!A:H,8,FALSE)</f>
        <v>003 Fix Padded L</v>
      </c>
      <c r="N513" t="str">
        <f>IF(ISBLANK(E513),"",VLOOKUP(E513,UFMT_CONDITION!A:J,10,FALSE))</f>
        <v/>
      </c>
      <c r="O513" t="str">
        <f>VLOOKUP(F513,UFMT_VALUE!A:E,5,FALSE)</f>
        <v>Tag, SVT_ACCT1_CURR</v>
      </c>
      <c r="P513" t="str">
        <f>IF(ISBLANK(G513),"",VLOOKUP(G513,UFMT_CONVERSION!A:C,3,FALSE))</f>
        <v/>
      </c>
      <c r="Q513" t="str">
        <f t="shared" si="32"/>
        <v>Field '003 Fix Padded L', Value 'Tag, SVT_ACCT1_CURR'</v>
      </c>
      <c r="S513" t="str">
        <f t="shared" si="33"/>
        <v>Insert into UFMT_BUILD_RULE (FORMAT_ID, FIELD_NO, PRIORITY, FIELD_ID, COND_ID, VALUE_ID, CONV_KEY, F_CHECK, F_WRITE) Values ('72', '51', '3', '14', '', '35', '', '0', '0');</v>
      </c>
      <c r="T513" t="str">
        <f t="shared" si="34"/>
        <v>Update UFMT_BUILD_RULE SET FIELD_ID='14',COND_ID='',VALUE_ID='35',CONV_KEY='',F_CHECK='0',F_WRITE='0' Where FORMAT_ID = '72' AND FIELD_NO = '51' AND PRIORITY = '3';</v>
      </c>
      <c r="U513" t="str">
        <f t="shared" si="35"/>
        <v>Delete from UFMT_BUILD_RULE Where FORMAT_ID = '72' AND FIELD_NO = '51' AND PRIORITY = '3';</v>
      </c>
    </row>
    <row r="514" spans="1:21" x14ac:dyDescent="0.35">
      <c r="A514" t="s">
        <v>191</v>
      </c>
      <c r="B514" t="s">
        <v>142</v>
      </c>
      <c r="C514" t="s">
        <v>20</v>
      </c>
      <c r="D514" t="s">
        <v>47</v>
      </c>
      <c r="E514"/>
      <c r="F514" t="s">
        <v>171</v>
      </c>
      <c r="G514"/>
      <c r="H514" t="s">
        <v>13</v>
      </c>
      <c r="I514" t="s">
        <v>13</v>
      </c>
      <c r="L514" t="s">
        <v>7</v>
      </c>
      <c r="M514" t="str">
        <f>VLOOKUP(D514,UFMT_FIELD_FORMAT!A:H,8,FALSE)</f>
        <v>003 Fix Padded L</v>
      </c>
      <c r="N514" t="str">
        <f>IF(ISBLANK(E514),"",VLOOKUP(E514,UFMT_CONDITION!A:J,10,FALSE))</f>
        <v/>
      </c>
      <c r="O514" t="str">
        <f>VLOOKUP(F514,UFMT_VALUE!A:E,5,FALSE)</f>
        <v>Tag, SVT_CCH_BILL_CURR , integer</v>
      </c>
      <c r="P514" t="str">
        <f>IF(ISBLANK(G514),"",VLOOKUP(G514,UFMT_CONVERSION!A:C,3,FALSE))</f>
        <v/>
      </c>
      <c r="Q514" t="str">
        <f t="shared" si="32"/>
        <v>Field '003 Fix Padded L', Value 'Tag, SVT_CCH_BILL_CURR , integer'</v>
      </c>
      <c r="S514" t="str">
        <f t="shared" si="33"/>
        <v>Insert into UFMT_BUILD_RULE (FORMAT_ID, FIELD_NO, PRIORITY, FIELD_ID, COND_ID, VALUE_ID, CONV_KEY, F_CHECK, F_WRITE) Values ('72', '51', '4', '14', '', '64', '', '0', '0');</v>
      </c>
      <c r="T514" t="str">
        <f t="shared" si="34"/>
        <v>Update UFMT_BUILD_RULE SET FIELD_ID='14',COND_ID='',VALUE_ID='64',CONV_KEY='',F_CHECK='0',F_WRITE='0' Where FORMAT_ID = '72' AND FIELD_NO = '51' AND PRIORITY = '4';</v>
      </c>
      <c r="U514" t="str">
        <f t="shared" si="35"/>
        <v>Delete from UFMT_BUILD_RULE Where FORMAT_ID = '72' AND FIELD_NO = '51' AND PRIORITY = '4';</v>
      </c>
    </row>
    <row r="515" spans="1:21" x14ac:dyDescent="0.35">
      <c r="A515" t="s">
        <v>191</v>
      </c>
      <c r="B515" t="s">
        <v>156</v>
      </c>
      <c r="C515" t="s">
        <v>12</v>
      </c>
      <c r="D515" t="s">
        <v>77</v>
      </c>
      <c r="E515" t="s">
        <v>42</v>
      </c>
      <c r="F515" t="s">
        <v>228</v>
      </c>
      <c r="G515"/>
      <c r="H515" t="s">
        <v>13</v>
      </c>
      <c r="I515" t="s">
        <v>13</v>
      </c>
      <c r="L515" t="s">
        <v>7</v>
      </c>
      <c r="M515" t="str">
        <f>VLOOKUP(D515,UFMT_FIELD_FORMAT!A:H,8,FALSE)</f>
        <v>02 Fix Padded L0</v>
      </c>
      <c r="N515" t="str">
        <f>IF(ISBLANK(E515),"",VLOOKUP(E515,UFMT_CONDITION!A:J,10,FALSE))</f>
        <v>ALWAYS FALSE condition</v>
      </c>
      <c r="O515" t="str">
        <f>VLOOKUP(F515,UFMT_VALUE!A:E,5,FALSE)</f>
        <v>Composite, DE67 Set Network Code</v>
      </c>
      <c r="P515" t="str">
        <f>IF(ISBLANK(G515),"",VLOOKUP(G515,UFMT_CONVERSION!A:C,3,FALSE))</f>
        <v/>
      </c>
      <c r="Q515" t="str">
        <f t="shared" si="32"/>
        <v>Field '02 Fix Padded L0',Cond 'ALWAYS FALSE condition', Value 'Composite, DE67 Set Network Code'</v>
      </c>
      <c r="S515" t="str">
        <f t="shared" si="33"/>
        <v>Insert into UFMT_BUILD_RULE (FORMAT_ID, FIELD_NO, PRIORITY, FIELD_ID, COND_ID, VALUE_ID, CONV_KEY, F_CHECK, F_WRITE) Values ('72', '67', '1', '24', '12', '88', '', '0', '0');</v>
      </c>
      <c r="T515" t="str">
        <f t="shared" si="34"/>
        <v>Update UFMT_BUILD_RULE SET FIELD_ID='24',COND_ID='12',VALUE_ID='88',CONV_KEY='',F_CHECK='0',F_WRITE='0' Where FORMAT_ID = '72' AND FIELD_NO = '67' AND PRIORITY = '1';</v>
      </c>
      <c r="U515" t="str">
        <f t="shared" si="35"/>
        <v>Delete from UFMT_BUILD_RULE Where FORMAT_ID = '72' AND FIELD_NO = '67' AND PRIORITY = '1';</v>
      </c>
    </row>
    <row r="516" spans="1:21" x14ac:dyDescent="0.35">
      <c r="A516" t="s">
        <v>191</v>
      </c>
      <c r="B516" t="s">
        <v>270</v>
      </c>
      <c r="C516" t="s">
        <v>12</v>
      </c>
      <c r="D516" t="s">
        <v>71</v>
      </c>
      <c r="E516" t="s">
        <v>125</v>
      </c>
      <c r="F516" t="s">
        <v>104</v>
      </c>
      <c r="G516" t="s">
        <v>45</v>
      </c>
      <c r="H516" t="s">
        <v>13</v>
      </c>
      <c r="I516" t="s">
        <v>13</v>
      </c>
      <c r="L516" t="s">
        <v>7</v>
      </c>
      <c r="M516" t="str">
        <f>VLOOKUP(D516,UFMT_FIELD_FORMAT!A:H,8,FALSE)</f>
        <v>028 Var LLA</v>
      </c>
      <c r="N516" t="str">
        <f>IF(ISBLANK(E516),"",VLOOKUP(E516,UFMT_CONDITION!A:J,10,FALSE))</f>
        <v>Trans_type is 785</v>
      </c>
      <c r="O516" t="str">
        <f>VLOOKUP(F516,UFMT_VALUE!A:E,5,FALSE)</f>
        <v>Tag, SVT_TXN_CURRENCY</v>
      </c>
      <c r="P516" t="str">
        <f>IF(ISBLANK(G516),"",VLOOKUP(G516,UFMT_CONVERSION!A:C,3,FALSE))</f>
        <v>Currency -&gt; Credit card GL</v>
      </c>
      <c r="Q516" t="str">
        <f t="shared" si="32"/>
        <v>Field '028 Var LLA',Cond 'Trans_type is 785', Value 'Tag, SVT_TXN_CURRENCY', Conv 'Currency -&gt; Credit card GL'</v>
      </c>
      <c r="S516" t="str">
        <f t="shared" si="33"/>
        <v>Insert into UFMT_BUILD_RULE (FORMAT_ID, FIELD_NO, PRIORITY, FIELD_ID, COND_ID, VALUE_ID, CONV_KEY, F_CHECK, F_WRITE) Values ('72', '102', '1', '22', '43', '34', '46', '0', '0');</v>
      </c>
      <c r="T516" t="str">
        <f t="shared" si="34"/>
        <v>Update UFMT_BUILD_RULE SET FIELD_ID='22',COND_ID='43',VALUE_ID='34',CONV_KEY='46',F_CHECK='0',F_WRITE='0' Where FORMAT_ID = '72' AND FIELD_NO = '102' AND PRIORITY = '1';</v>
      </c>
      <c r="U516" t="str">
        <f t="shared" si="35"/>
        <v>Delete from UFMT_BUILD_RULE Where FORMAT_ID = '72' AND FIELD_NO = '102' AND PRIORITY = '1';</v>
      </c>
    </row>
    <row r="517" spans="1:21" x14ac:dyDescent="0.35">
      <c r="A517" t="s">
        <v>191</v>
      </c>
      <c r="B517" t="s">
        <v>270</v>
      </c>
      <c r="C517" t="s">
        <v>15</v>
      </c>
      <c r="D517" t="s">
        <v>71</v>
      </c>
      <c r="E517" t="s">
        <v>82</v>
      </c>
      <c r="F517" t="s">
        <v>96</v>
      </c>
      <c r="G517"/>
      <c r="H517" t="s">
        <v>13</v>
      </c>
      <c r="I517" t="s">
        <v>13</v>
      </c>
      <c r="L517" t="s">
        <v>7</v>
      </c>
      <c r="M517" t="str">
        <f>VLOOKUP(D517,UFMT_FIELD_FORMAT!A:H,8,FALSE)</f>
        <v>028 Var LLA</v>
      </c>
      <c r="N517" t="str">
        <f>IF(ISBLANK(E517),"",VLOOKUP(E517,UFMT_CONDITION!A:J,10,FALSE))</f>
        <v>cond 21 and cond 25</v>
      </c>
      <c r="O517" t="str">
        <f>VLOOKUP(F517,UFMT_VALUE!A:E,5,FALSE)</f>
        <v>Tag, SVT_ACCT1_NO</v>
      </c>
      <c r="P517" t="str">
        <f>IF(ISBLANK(G517),"",VLOOKUP(G517,UFMT_CONVERSION!A:C,3,FALSE))</f>
        <v/>
      </c>
      <c r="Q517" t="str">
        <f t="shared" ref="Q517:Q580" si="36">"Field '"&amp;M517&amp;IF(N517="","","',Cond '"&amp;N517)&amp;"', Value '"&amp;O517&amp;IF(P517="","","', Conv '"&amp;P517)&amp;"'"</f>
        <v>Field '028 Var LLA',Cond 'cond 21 and cond 25', Value 'Tag, SVT_ACCT1_NO'</v>
      </c>
      <c r="S517" t="str">
        <f t="shared" ref="S517:S580" si="37">"Insert into UFMT_BUILD_RULE (FORMAT_ID, FIELD_NO, PRIORITY, FIELD_ID, COND_ID, VALUE_ID, CONV_KEY, F_CHECK, F_WRITE) Values ('"&amp;A517&amp;"', '"&amp;B517&amp;"', '"&amp;C517&amp;"', '"&amp;D517&amp;"', '"&amp;E517&amp;"', '"&amp;F517&amp;"', '"&amp;G517&amp;"', '"&amp;H517&amp;"', '"&amp;I517&amp;"');"</f>
        <v>Insert into UFMT_BUILD_RULE (FORMAT_ID, FIELD_NO, PRIORITY, FIELD_ID, COND_ID, VALUE_ID, CONV_KEY, F_CHECK, F_WRITE) Values ('72', '102', '2', '22', '26', '36', '', '0', '0');</v>
      </c>
      <c r="T517" t="str">
        <f t="shared" ref="T517:T580" si="38">"Update UFMT_BUILD_RULE SET FIELD_ID='"&amp;D517&amp;"',COND_ID='"&amp;E517&amp;"',VALUE_ID='"&amp;F517&amp;"',CONV_KEY='"&amp;G517&amp;"',F_CHECK='"&amp;H517&amp;"',F_WRITE='"&amp;I517&amp;"' Where FORMAT_ID = '"&amp;A517&amp;"' AND FIELD_NO = '"&amp;B517&amp;"' AND PRIORITY = '"&amp;C517&amp;"';"</f>
        <v>Update UFMT_BUILD_RULE SET FIELD_ID='22',COND_ID='26',VALUE_ID='36',CONV_KEY='',F_CHECK='0',F_WRITE='0' Where FORMAT_ID = '72' AND FIELD_NO = '102' AND PRIORITY = '2';</v>
      </c>
      <c r="U517" t="str">
        <f t="shared" ref="U517:U580" si="39">"Delete from UFMT_BUILD_RULE Where FORMAT_ID = '"&amp;A517&amp;"' AND FIELD_NO = '"&amp;B517&amp;"' AND PRIORITY = '"&amp;C517&amp;"';"</f>
        <v>Delete from UFMT_BUILD_RULE Where FORMAT_ID = '72' AND FIELD_NO = '102' AND PRIORITY = '2';</v>
      </c>
    </row>
    <row r="518" spans="1:21" x14ac:dyDescent="0.35">
      <c r="A518" t="s">
        <v>191</v>
      </c>
      <c r="B518" t="s">
        <v>778</v>
      </c>
      <c r="C518" t="s">
        <v>12</v>
      </c>
      <c r="D518" t="s">
        <v>71</v>
      </c>
      <c r="E518" t="s">
        <v>122</v>
      </c>
      <c r="F518" t="s">
        <v>96</v>
      </c>
      <c r="G518"/>
      <c r="H518" t="s">
        <v>13</v>
      </c>
      <c r="I518" t="s">
        <v>13</v>
      </c>
      <c r="L518" t="s">
        <v>7</v>
      </c>
      <c r="M518" t="str">
        <f>VLOOKUP(D518,UFMT_FIELD_FORMAT!A:H,8,FALSE)</f>
        <v>028 Var LLA</v>
      </c>
      <c r="N518" t="str">
        <f>IF(ISBLANK(E518),"",VLOOKUP(E518,UFMT_CONDITION!A:J,10,FALSE))</f>
        <v>Trans_type for sending F103 as Acct1</v>
      </c>
      <c r="O518" t="str">
        <f>VLOOKUP(F518,UFMT_VALUE!A:E,5,FALSE)</f>
        <v>Tag, SVT_ACCT1_NO</v>
      </c>
      <c r="P518" t="str">
        <f>IF(ISBLANK(G518),"",VLOOKUP(G518,UFMT_CONVERSION!A:C,3,FALSE))</f>
        <v/>
      </c>
      <c r="Q518" t="str">
        <f t="shared" si="36"/>
        <v>Field '028 Var LLA',Cond 'Trans_type for sending F103 as Acct1', Value 'Tag, SVT_ACCT1_NO'</v>
      </c>
      <c r="S518" t="str">
        <f t="shared" si="37"/>
        <v>Insert into UFMT_BUILD_RULE (FORMAT_ID, FIELD_NO, PRIORITY, FIELD_ID, COND_ID, VALUE_ID, CONV_KEY, F_CHECK, F_WRITE) Values ('72', '103', '1', '22', '42', '36', '', '0', '0');</v>
      </c>
      <c r="T518" t="str">
        <f t="shared" si="38"/>
        <v>Update UFMT_BUILD_RULE SET FIELD_ID='22',COND_ID='42',VALUE_ID='36',CONV_KEY='',F_CHECK='0',F_WRITE='0' Where FORMAT_ID = '72' AND FIELD_NO = '103' AND PRIORITY = '1';</v>
      </c>
      <c r="U518" t="str">
        <f t="shared" si="39"/>
        <v>Delete from UFMT_BUILD_RULE Where FORMAT_ID = '72' AND FIELD_NO = '103' AND PRIORITY = '1';</v>
      </c>
    </row>
    <row r="519" spans="1:21" x14ac:dyDescent="0.35">
      <c r="A519" t="s">
        <v>191</v>
      </c>
      <c r="B519" t="s">
        <v>778</v>
      </c>
      <c r="C519" t="s">
        <v>15</v>
      </c>
      <c r="D519" t="s">
        <v>71</v>
      </c>
      <c r="E519" t="s">
        <v>85</v>
      </c>
      <c r="F519" t="s">
        <v>303</v>
      </c>
      <c r="G519"/>
      <c r="H519" t="s">
        <v>13</v>
      </c>
      <c r="I519" t="s">
        <v>13</v>
      </c>
      <c r="L519" t="s">
        <v>7</v>
      </c>
      <c r="M519" t="str">
        <f>VLOOKUP(D519,UFMT_FIELD_FORMAT!A:H,8,FALSE)</f>
        <v>028 Var LLA</v>
      </c>
      <c r="N519" t="str">
        <f>IF(ISBLANK(E519),"",VLOOKUP(E519,UFMT_CONDITION!A:J,10,FALSE))</f>
        <v>Trans_type for sending F103 as GL acct</v>
      </c>
      <c r="O519" t="str">
        <f>VLOOKUP(F519,UFMT_VALUE!A:E,5,FALSE)</f>
        <v>Composite, GL from (TT n SI n CC)</v>
      </c>
      <c r="P519" t="str">
        <f>IF(ISBLANK(G519),"",VLOOKUP(G519,UFMT_CONVERSION!A:C,3,FALSE))</f>
        <v/>
      </c>
      <c r="Q519" t="str">
        <f t="shared" si="36"/>
        <v>Field '028 Var LLA',Cond 'Trans_type for sending F103 as GL acct', Value 'Composite, GL from (TT n SI n CC)'</v>
      </c>
      <c r="S519" t="str">
        <f t="shared" si="37"/>
        <v>Insert into UFMT_BUILD_RULE (FORMAT_ID, FIELD_NO, PRIORITY, FIELD_ID, COND_ID, VALUE_ID, CONV_KEY, F_CHECK, F_WRITE) Values ('72', '103', '2', '22', '27', '167', '', '0', '0');</v>
      </c>
      <c r="T519" t="str">
        <f t="shared" si="38"/>
        <v>Update UFMT_BUILD_RULE SET FIELD_ID='22',COND_ID='27',VALUE_ID='167',CONV_KEY='',F_CHECK='0',F_WRITE='0' Where FORMAT_ID = '72' AND FIELD_NO = '103' AND PRIORITY = '2';</v>
      </c>
      <c r="U519" t="str">
        <f t="shared" si="39"/>
        <v>Delete from UFMT_BUILD_RULE Where FORMAT_ID = '72' AND FIELD_NO = '103' AND PRIORITY = '2';</v>
      </c>
    </row>
    <row r="520" spans="1:21" x14ac:dyDescent="0.35">
      <c r="A520" t="s">
        <v>191</v>
      </c>
      <c r="B520" t="s">
        <v>778</v>
      </c>
      <c r="C520" t="s">
        <v>17</v>
      </c>
      <c r="D520" t="s">
        <v>71</v>
      </c>
      <c r="E520" t="s">
        <v>37</v>
      </c>
      <c r="F520" t="s">
        <v>99</v>
      </c>
      <c r="G520"/>
      <c r="H520" t="s">
        <v>13</v>
      </c>
      <c r="I520" t="s">
        <v>13</v>
      </c>
      <c r="L520" t="s">
        <v>7</v>
      </c>
      <c r="M520" t="str">
        <f>VLOOKUP(D520,UFMT_FIELD_FORMAT!A:H,8,FALSE)</f>
        <v>028 Var LLA</v>
      </c>
      <c r="N520" t="str">
        <f>IF(ISBLANK(E520),"",VLOOKUP(E520,UFMT_CONDITION!A:J,10,FALSE))</f>
        <v>Account 2 is not empty</v>
      </c>
      <c r="O520" t="str">
        <f>VLOOKUP(F520,UFMT_VALUE!A:E,5,FALSE)</f>
        <v>Tag, SVT_ACCT2_NO</v>
      </c>
      <c r="P520" t="str">
        <f>IF(ISBLANK(G520),"",VLOOKUP(G520,UFMT_CONVERSION!A:C,3,FALSE))</f>
        <v/>
      </c>
      <c r="Q520" t="str">
        <f t="shared" si="36"/>
        <v>Field '028 Var LLA',Cond 'Account 2 is not empty', Value 'Tag, SVT_ACCT2_NO'</v>
      </c>
      <c r="S520" t="str">
        <f t="shared" si="37"/>
        <v>Insert into UFMT_BUILD_RULE (FORMAT_ID, FIELD_NO, PRIORITY, FIELD_ID, COND_ID, VALUE_ID, CONV_KEY, F_CHECK, F_WRITE) Values ('72', '103', '3', '22', '10', '37', '', '0', '0');</v>
      </c>
      <c r="T520" t="str">
        <f t="shared" si="38"/>
        <v>Update UFMT_BUILD_RULE SET FIELD_ID='22',COND_ID='10',VALUE_ID='37',CONV_KEY='',F_CHECK='0',F_WRITE='0' Where FORMAT_ID = '72' AND FIELD_NO = '103' AND PRIORITY = '3';</v>
      </c>
      <c r="U520" t="str">
        <f t="shared" si="39"/>
        <v>Delete from UFMT_BUILD_RULE Where FORMAT_ID = '72' AND FIELD_NO = '103' AND PRIORITY = '3';</v>
      </c>
    </row>
    <row r="521" spans="1:21" x14ac:dyDescent="0.35">
      <c r="A521" t="s">
        <v>191</v>
      </c>
      <c r="B521" t="s">
        <v>778</v>
      </c>
      <c r="C521" t="s">
        <v>20</v>
      </c>
      <c r="D521" t="s">
        <v>71</v>
      </c>
      <c r="E521" t="s">
        <v>109</v>
      </c>
      <c r="F521" t="s">
        <v>74</v>
      </c>
      <c r="G521"/>
      <c r="H521" t="s">
        <v>13</v>
      </c>
      <c r="I521" t="s">
        <v>13</v>
      </c>
      <c r="L521" t="s">
        <v>7</v>
      </c>
      <c r="M521" t="str">
        <f>VLOOKUP(D521,UFMT_FIELD_FORMAT!A:H,8,FALSE)</f>
        <v>028 Var LLA</v>
      </c>
      <c r="N521" t="str">
        <f>IF(ISBLANK(E521),"",VLOOKUP(E521,UFMT_CONDITION!A:J,10,FALSE))</f>
        <v>Trans_type is 736</v>
      </c>
      <c r="O521" t="str">
        <f>VLOOKUP(F521,UFMT_VALUE!A:E,5,FALSE)</f>
        <v>Tag, SVT_ISO_ACQ_RRN</v>
      </c>
      <c r="P521" t="str">
        <f>IF(ISBLANK(G521),"",VLOOKUP(G521,UFMT_CONVERSION!A:C,3,FALSE))</f>
        <v/>
      </c>
      <c r="Q521" t="str">
        <f t="shared" si="36"/>
        <v>Field '028 Var LLA',Cond 'Trans_type is 736', Value 'Tag, SVT_ISO_ACQ_RRN'</v>
      </c>
      <c r="S521" t="str">
        <f t="shared" si="37"/>
        <v>Insert into UFMT_BUILD_RULE (FORMAT_ID, FIELD_NO, PRIORITY, FIELD_ID, COND_ID, VALUE_ID, CONV_KEY, F_CHECK, F_WRITE) Values ('72', '103', '4', '22', '54', '23', '', '0', '0');</v>
      </c>
      <c r="T521" t="str">
        <f t="shared" si="38"/>
        <v>Update UFMT_BUILD_RULE SET FIELD_ID='22',COND_ID='54',VALUE_ID='23',CONV_KEY='',F_CHECK='0',F_WRITE='0' Where FORMAT_ID = '72' AND FIELD_NO = '103' AND PRIORITY = '4';</v>
      </c>
      <c r="U521" t="str">
        <f t="shared" si="39"/>
        <v>Delete from UFMT_BUILD_RULE Where FORMAT_ID = '72' AND FIELD_NO = '103' AND PRIORITY = '4';</v>
      </c>
    </row>
    <row r="522" spans="1:21" x14ac:dyDescent="0.35">
      <c r="A522" t="s">
        <v>191</v>
      </c>
      <c r="B522" t="s">
        <v>778</v>
      </c>
      <c r="C522" t="s">
        <v>23</v>
      </c>
      <c r="D522" t="s">
        <v>71</v>
      </c>
      <c r="E522" t="s">
        <v>111</v>
      </c>
      <c r="F522" t="s">
        <v>74</v>
      </c>
      <c r="G522"/>
      <c r="H522" t="s">
        <v>13</v>
      </c>
      <c r="I522" t="s">
        <v>13</v>
      </c>
      <c r="L522" t="s">
        <v>7</v>
      </c>
      <c r="M522" t="str">
        <f>VLOOKUP(D522,UFMT_FIELD_FORMAT!A:H,8,FALSE)</f>
        <v>028 Var LLA</v>
      </c>
      <c r="N522" t="str">
        <f>IF(ISBLANK(E522),"",VLOOKUP(E522,UFMT_CONDITION!A:J,10,FALSE))</f>
        <v>Trans_type is 737</v>
      </c>
      <c r="O522" t="str">
        <f>VLOOKUP(F522,UFMT_VALUE!A:E,5,FALSE)</f>
        <v>Tag, SVT_ISO_ACQ_RRN</v>
      </c>
      <c r="P522" t="str">
        <f>IF(ISBLANK(G522),"",VLOOKUP(G522,UFMT_CONVERSION!A:C,3,FALSE))</f>
        <v/>
      </c>
      <c r="Q522" t="str">
        <f t="shared" si="36"/>
        <v>Field '028 Var LLA',Cond 'Trans_type is 737', Value 'Tag, SVT_ISO_ACQ_RRN'</v>
      </c>
      <c r="S522" t="str">
        <f t="shared" si="37"/>
        <v>Insert into UFMT_BUILD_RULE (FORMAT_ID, FIELD_NO, PRIORITY, FIELD_ID, COND_ID, VALUE_ID, CONV_KEY, F_CHECK, F_WRITE) Values ('72', '103', '5', '22', '55', '23', '', '0', '0');</v>
      </c>
      <c r="T522" t="str">
        <f t="shared" si="38"/>
        <v>Update UFMT_BUILD_RULE SET FIELD_ID='22',COND_ID='55',VALUE_ID='23',CONV_KEY='',F_CHECK='0',F_WRITE='0' Where FORMAT_ID = '72' AND FIELD_NO = '103' AND PRIORITY = '5';</v>
      </c>
      <c r="U522" t="str">
        <f t="shared" si="39"/>
        <v>Delete from UFMT_BUILD_RULE Where FORMAT_ID = '72' AND FIELD_NO = '103' AND PRIORITY = '5';</v>
      </c>
    </row>
    <row r="523" spans="1:21" x14ac:dyDescent="0.35">
      <c r="A523" t="s">
        <v>191</v>
      </c>
      <c r="B523" t="s">
        <v>143</v>
      </c>
      <c r="C523" t="s">
        <v>12</v>
      </c>
      <c r="D523" t="s">
        <v>65</v>
      </c>
      <c r="E523" t="s">
        <v>44</v>
      </c>
      <c r="F523" t="s">
        <v>263</v>
      </c>
      <c r="G523"/>
      <c r="H523" t="s">
        <v>13</v>
      </c>
      <c r="I523" t="s">
        <v>13</v>
      </c>
      <c r="L523" t="s">
        <v>7</v>
      </c>
      <c r="M523" t="str">
        <f>VLOOKUP(D523,UFMT_FIELD_FORMAT!A:H,8,FALSE)</f>
        <v>999 Var LLLA</v>
      </c>
      <c r="N523" t="str">
        <f>IF(ISBLANK(E523),"",VLOOKUP(E523,UFMT_CONDITION!A:J,10,FALSE))</f>
        <v>Terminal type is POS</v>
      </c>
      <c r="O523" t="str">
        <f>VLOOKUP(F523,UFMT_VALUE!A:E,5,FALSE)</f>
        <v>Const, channel ID Hypercom</v>
      </c>
      <c r="P523" t="str">
        <f>IF(ISBLANK(G523),"",VLOOKUP(G523,UFMT_CONVERSION!A:C,3,FALSE))</f>
        <v/>
      </c>
      <c r="Q523" t="str">
        <f t="shared" si="36"/>
        <v>Field '999 Var LLLA',Cond 'Terminal type is POS', Value 'Const, channel ID Hypercom'</v>
      </c>
      <c r="S523" t="str">
        <f t="shared" si="37"/>
        <v>Insert into UFMT_BUILD_RULE (FORMAT_ID, FIELD_NO, PRIORITY, FIELD_ID, COND_ID, VALUE_ID, CONV_KEY, F_CHECK, F_WRITE) Values ('72', '123', '1', '20', '13', '153', '', '0', '0');</v>
      </c>
      <c r="T523" t="str">
        <f t="shared" si="38"/>
        <v>Update UFMT_BUILD_RULE SET FIELD_ID='20',COND_ID='13',VALUE_ID='153',CONV_KEY='',F_CHECK='0',F_WRITE='0' Where FORMAT_ID = '72' AND FIELD_NO = '123' AND PRIORITY = '1';</v>
      </c>
      <c r="U523" t="str">
        <f t="shared" si="39"/>
        <v>Delete from UFMT_BUILD_RULE Where FORMAT_ID = '72' AND FIELD_NO = '123' AND PRIORITY = '1';</v>
      </c>
    </row>
    <row r="524" spans="1:21" x14ac:dyDescent="0.35">
      <c r="A524" t="s">
        <v>191</v>
      </c>
      <c r="B524" t="s">
        <v>143</v>
      </c>
      <c r="C524" t="s">
        <v>15</v>
      </c>
      <c r="D524" t="s">
        <v>65</v>
      </c>
      <c r="E524"/>
      <c r="F524" t="s">
        <v>113</v>
      </c>
      <c r="G524"/>
      <c r="H524" t="s">
        <v>13</v>
      </c>
      <c r="I524" t="s">
        <v>13</v>
      </c>
      <c r="L524" t="s">
        <v>7</v>
      </c>
      <c r="M524" t="str">
        <f>VLOOKUP(D524,UFMT_FIELD_FORMAT!A:H,8,FALSE)</f>
        <v>999 Var LLLA</v>
      </c>
      <c r="N524" t="str">
        <f>IF(ISBLANK(E524),"",VLOOKUP(E524,UFMT_CONDITION!A:J,10,FALSE))</f>
        <v/>
      </c>
      <c r="O524" t="str">
        <f>VLOOKUP(F524,UFMT_VALUE!A:E,5,FALSE)</f>
        <v>Const, Channel ID Switch</v>
      </c>
      <c r="P524" t="str">
        <f>IF(ISBLANK(G524),"",VLOOKUP(G524,UFMT_CONVERSION!A:C,3,FALSE))</f>
        <v/>
      </c>
      <c r="Q524" t="str">
        <f t="shared" si="36"/>
        <v>Field '999 Var LLLA', Value 'Const, Channel ID Switch'</v>
      </c>
      <c r="S524" t="str">
        <f t="shared" si="37"/>
        <v>Insert into UFMT_BUILD_RULE (FORMAT_ID, FIELD_NO, PRIORITY, FIELD_ID, COND_ID, VALUE_ID, CONV_KEY, F_CHECK, F_WRITE) Values ('72', '123', '2', '20', '', '38', '', '0', '0');</v>
      </c>
      <c r="T524" t="str">
        <f t="shared" si="38"/>
        <v>Update UFMT_BUILD_RULE SET FIELD_ID='20',COND_ID='',VALUE_ID='38',CONV_KEY='',F_CHECK='0',F_WRITE='0' Where FORMAT_ID = '72' AND FIELD_NO = '123' AND PRIORITY = '2';</v>
      </c>
      <c r="U524" t="str">
        <f t="shared" si="39"/>
        <v>Delete from UFMT_BUILD_RULE Where FORMAT_ID = '72' AND FIELD_NO = '123' AND PRIORITY = '2';</v>
      </c>
    </row>
    <row r="525" spans="1:21" x14ac:dyDescent="0.35">
      <c r="A525" t="s">
        <v>191</v>
      </c>
      <c r="B525" t="s">
        <v>810</v>
      </c>
      <c r="C525" t="s">
        <v>12</v>
      </c>
      <c r="D525" t="s">
        <v>65</v>
      </c>
      <c r="E525" t="s">
        <v>44</v>
      </c>
      <c r="F525" t="s">
        <v>260</v>
      </c>
      <c r="G525"/>
      <c r="H525" t="s">
        <v>13</v>
      </c>
      <c r="I525" t="s">
        <v>13</v>
      </c>
      <c r="L525" t="s">
        <v>7</v>
      </c>
      <c r="M525" t="str">
        <f>VLOOKUP(D525,UFMT_FIELD_FORMAT!A:H,8,FALSE)</f>
        <v>999 Var LLLA</v>
      </c>
      <c r="N525" t="str">
        <f>IF(ISBLANK(E525),"",VLOOKUP(E525,UFMT_CONDITION!A:J,10,FALSE))</f>
        <v>Terminal type is POS</v>
      </c>
      <c r="O525" t="str">
        <f>VLOOKUP(F525,UFMT_VALUE!A:E,5,FALSE)</f>
        <v>Const, terminal type POS</v>
      </c>
      <c r="P525" t="str">
        <f>IF(ISBLANK(G525),"",VLOOKUP(G525,UFMT_CONVERSION!A:C,3,FALSE))</f>
        <v/>
      </c>
      <c r="Q525" t="str">
        <f t="shared" si="36"/>
        <v>Field '999 Var LLLA',Cond 'Terminal type is POS', Value 'Const, terminal type POS'</v>
      </c>
      <c r="S525" t="str">
        <f t="shared" si="37"/>
        <v>Insert into UFMT_BUILD_RULE (FORMAT_ID, FIELD_NO, PRIORITY, FIELD_ID, COND_ID, VALUE_ID, CONV_KEY, F_CHECK, F_WRITE) Values ('72', '124', '1', '20', '13', '152', '', '0', '0');</v>
      </c>
      <c r="T525" t="str">
        <f t="shared" si="38"/>
        <v>Update UFMT_BUILD_RULE SET FIELD_ID='20',COND_ID='13',VALUE_ID='152',CONV_KEY='',F_CHECK='0',F_WRITE='0' Where FORMAT_ID = '72' AND FIELD_NO = '124' AND PRIORITY = '1';</v>
      </c>
      <c r="U525" t="str">
        <f t="shared" si="39"/>
        <v>Delete from UFMT_BUILD_RULE Where FORMAT_ID = '72' AND FIELD_NO = '124' AND PRIORITY = '1';</v>
      </c>
    </row>
    <row r="526" spans="1:21" x14ac:dyDescent="0.35">
      <c r="A526" t="s">
        <v>191</v>
      </c>
      <c r="B526" t="s">
        <v>810</v>
      </c>
      <c r="C526" t="s">
        <v>15</v>
      </c>
      <c r="D526" t="s">
        <v>65</v>
      </c>
      <c r="E526"/>
      <c r="F526" t="s">
        <v>257</v>
      </c>
      <c r="G526"/>
      <c r="H526" t="s">
        <v>13</v>
      </c>
      <c r="I526" t="s">
        <v>13</v>
      </c>
      <c r="L526" t="s">
        <v>7</v>
      </c>
      <c r="M526" t="str">
        <f>VLOOKUP(D526,UFMT_FIELD_FORMAT!A:H,8,FALSE)</f>
        <v>999 Var LLLA</v>
      </c>
      <c r="N526" t="str">
        <f>IF(ISBLANK(E526),"",VLOOKUP(E526,UFMT_CONDITION!A:J,10,FALSE))</f>
        <v/>
      </c>
      <c r="O526" t="str">
        <f>VLOOKUP(F526,UFMT_VALUE!A:E,5,FALSE)</f>
        <v>Const, terminal type ATM</v>
      </c>
      <c r="P526" t="str">
        <f>IF(ISBLANK(G526),"",VLOOKUP(G526,UFMT_CONVERSION!A:C,3,FALSE))</f>
        <v/>
      </c>
      <c r="Q526" t="str">
        <f t="shared" si="36"/>
        <v>Field '999 Var LLLA', Value 'Const, terminal type ATM'</v>
      </c>
      <c r="S526" t="str">
        <f t="shared" si="37"/>
        <v>Insert into UFMT_BUILD_RULE (FORMAT_ID, FIELD_NO, PRIORITY, FIELD_ID, COND_ID, VALUE_ID, CONV_KEY, F_CHECK, F_WRITE) Values ('72', '124', '2', '20', '', '151', '', '0', '0');</v>
      </c>
      <c r="T526" t="str">
        <f t="shared" si="38"/>
        <v>Update UFMT_BUILD_RULE SET FIELD_ID='20',COND_ID='',VALUE_ID='151',CONV_KEY='',F_CHECK='0',F_WRITE='0' Where FORMAT_ID = '72' AND FIELD_NO = '124' AND PRIORITY = '2';</v>
      </c>
      <c r="U526" t="str">
        <f t="shared" si="39"/>
        <v>Delete from UFMT_BUILD_RULE Where FORMAT_ID = '72' AND FIELD_NO = '124' AND PRIORITY = '2';</v>
      </c>
    </row>
    <row r="527" spans="1:21" x14ac:dyDescent="0.35">
      <c r="A527" t="s">
        <v>191</v>
      </c>
      <c r="B527" t="s">
        <v>813</v>
      </c>
      <c r="C527" t="s">
        <v>12</v>
      </c>
      <c r="D527" t="s">
        <v>65</v>
      </c>
      <c r="E527"/>
      <c r="F527" t="s">
        <v>44</v>
      </c>
      <c r="G527" t="s">
        <v>113</v>
      </c>
      <c r="H527" t="s">
        <v>13</v>
      </c>
      <c r="I527" t="s">
        <v>13</v>
      </c>
      <c r="L527" t="s">
        <v>7</v>
      </c>
      <c r="M527" t="str">
        <f>VLOOKUP(D527,UFMT_FIELD_FORMAT!A:H,8,FALSE)</f>
        <v>999 Var LLLA</v>
      </c>
      <c r="N527" t="str">
        <f>IF(ISBLANK(E527),"",VLOOKUP(E527,UFMT_CONDITION!A:J,10,FALSE))</f>
        <v/>
      </c>
      <c r="O527" t="str">
        <f>VLOOKUP(F527,UFMT_VALUE!A:E,5,FALSE)</f>
        <v>Tag, SVT_ACQ_SW_DATE</v>
      </c>
      <c r="P527" t="str">
        <f>IF(ISBLANK(G527),"",VLOOKUP(G527,UFMT_CONVERSION!A:C,3,FALSE))</f>
        <v>Format value for F126</v>
      </c>
      <c r="Q527" t="str">
        <f t="shared" si="36"/>
        <v>Field '999 Var LLLA', Value 'Tag, SVT_ACQ_SW_DATE', Conv 'Format value for F126'</v>
      </c>
      <c r="S527" t="str">
        <f t="shared" si="37"/>
        <v>Insert into UFMT_BUILD_RULE (FORMAT_ID, FIELD_NO, PRIORITY, FIELD_ID, COND_ID, VALUE_ID, CONV_KEY, F_CHECK, F_WRITE) Values ('72', '126', '1', '20', '', '13', '38', '0', '0');</v>
      </c>
      <c r="T527" t="str">
        <f t="shared" si="38"/>
        <v>Update UFMT_BUILD_RULE SET FIELD_ID='20',COND_ID='',VALUE_ID='13',CONV_KEY='38',F_CHECK='0',F_WRITE='0' Where FORMAT_ID = '72' AND FIELD_NO = '126' AND PRIORITY = '1';</v>
      </c>
      <c r="U527" t="str">
        <f t="shared" si="39"/>
        <v>Delete from UFMT_BUILD_RULE Where FORMAT_ID = '72' AND FIELD_NO = '126' AND PRIORITY = '1';</v>
      </c>
    </row>
    <row r="528" spans="1:21" x14ac:dyDescent="0.35">
      <c r="A528" t="s">
        <v>194</v>
      </c>
      <c r="B528" t="s">
        <v>40</v>
      </c>
      <c r="C528" t="s">
        <v>12</v>
      </c>
      <c r="D528" t="s">
        <v>23</v>
      </c>
      <c r="E528"/>
      <c r="F528" t="s">
        <v>117</v>
      </c>
      <c r="G528" t="s">
        <v>21</v>
      </c>
      <c r="H528" t="s">
        <v>13</v>
      </c>
      <c r="I528" t="s">
        <v>12</v>
      </c>
      <c r="L528" t="s">
        <v>7</v>
      </c>
      <c r="M528" t="str">
        <f>VLOOKUP(D528,UFMT_FIELD_FORMAT!A:H,8,FALSE)</f>
        <v>006 Fix Padded L0</v>
      </c>
      <c r="N528" t="str">
        <f>IF(ISBLANK(E528),"",VLOOKUP(E528,UFMT_CONDITION!A:J,10,FALSE))</f>
        <v/>
      </c>
      <c r="O528" t="str">
        <f>VLOOKUP(F528,UFMT_VALUE!A:E,5,FALSE)</f>
        <v>Tag, SVT_UTRANSNO</v>
      </c>
      <c r="P528" t="str">
        <f>IF(ISBLANK(G528),"",VLOOKUP(G528,UFMT_CONVERSION!A:C,3,FALSE))</f>
        <v>Get F11 from utrnno (last 6 digits)</v>
      </c>
      <c r="Q528" t="str">
        <f t="shared" si="36"/>
        <v>Field '006 Fix Padded L0', Value 'Tag, SVT_UTRANSNO', Conv 'Get F11 from utrnno (last 6 digits)'</v>
      </c>
      <c r="S528" t="str">
        <f t="shared" si="37"/>
        <v>Insert into UFMT_BUILD_RULE (FORMAT_ID, FIELD_NO, PRIORITY, FIELD_ID, COND_ID, VALUE_ID, CONV_KEY, F_CHECK, F_WRITE) Values ('73', '11', '1', '5', '', '40', '52', '0', '1');</v>
      </c>
      <c r="T528" t="str">
        <f t="shared" si="38"/>
        <v>Update UFMT_BUILD_RULE SET FIELD_ID='5',COND_ID='',VALUE_ID='40',CONV_KEY='52',F_CHECK='0',F_WRITE='1' Where FORMAT_ID = '73' AND FIELD_NO = '11' AND PRIORITY = '1';</v>
      </c>
      <c r="U528" t="str">
        <f t="shared" si="39"/>
        <v>Delete from UFMT_BUILD_RULE Where FORMAT_ID = '73' AND FIELD_NO = '11' AND PRIORITY = '1';</v>
      </c>
    </row>
    <row r="529" spans="1:21" x14ac:dyDescent="0.35">
      <c r="A529" t="s">
        <v>194</v>
      </c>
      <c r="B529" t="s">
        <v>42</v>
      </c>
      <c r="C529" t="s">
        <v>12</v>
      </c>
      <c r="D529" t="s">
        <v>26</v>
      </c>
      <c r="E529"/>
      <c r="F529" t="s">
        <v>50</v>
      </c>
      <c r="G529"/>
      <c r="H529" t="s">
        <v>13</v>
      </c>
      <c r="I529" t="s">
        <v>13</v>
      </c>
      <c r="L529" t="s">
        <v>7</v>
      </c>
      <c r="M529" t="str">
        <f>VLOOKUP(D529,UFMT_FIELD_FORMAT!A:H,8,FALSE)</f>
        <v>012 Fix Padded L0</v>
      </c>
      <c r="N529" t="str">
        <f>IF(ISBLANK(E529),"",VLOOKUP(E529,UFMT_CONDITION!A:J,10,FALSE))</f>
        <v/>
      </c>
      <c r="O529" t="str">
        <f>VLOOKUP(F529,UFMT_VALUE!A:E,5,FALSE)</f>
        <v>Composite, Date and time</v>
      </c>
      <c r="P529" t="str">
        <f>IF(ISBLANK(G529),"",VLOOKUP(G529,UFMT_CONVERSION!A:C,3,FALSE))</f>
        <v/>
      </c>
      <c r="Q529" t="str">
        <f t="shared" si="36"/>
        <v>Field '012 Fix Padded L0', Value 'Composite, Date and time'</v>
      </c>
      <c r="S529" t="str">
        <f t="shared" si="37"/>
        <v>Insert into UFMT_BUILD_RULE (FORMAT_ID, FIELD_NO, PRIORITY, FIELD_ID, COND_ID, VALUE_ID, CONV_KEY, F_CHECK, F_WRITE) Values ('73', '12', '1', '6', '', '15', '', '0', '0');</v>
      </c>
      <c r="T529" t="str">
        <f t="shared" si="38"/>
        <v>Update UFMT_BUILD_RULE SET FIELD_ID='6',COND_ID='',VALUE_ID='15',CONV_KEY='',F_CHECK='0',F_WRITE='0' Where FORMAT_ID = '73' AND FIELD_NO = '12' AND PRIORITY = '1';</v>
      </c>
      <c r="U529" t="str">
        <f t="shared" si="39"/>
        <v>Delete from UFMT_BUILD_RULE Where FORMAT_ID = '73' AND FIELD_NO = '12' AND PRIORITY = '1';</v>
      </c>
    </row>
    <row r="530" spans="1:21" x14ac:dyDescent="0.35">
      <c r="A530" t="s">
        <v>194</v>
      </c>
      <c r="B530" t="s">
        <v>77</v>
      </c>
      <c r="C530" t="s">
        <v>12</v>
      </c>
      <c r="D530" t="s">
        <v>35</v>
      </c>
      <c r="E530"/>
      <c r="F530" t="s">
        <v>119</v>
      </c>
      <c r="G530"/>
      <c r="H530" t="s">
        <v>13</v>
      </c>
      <c r="I530" t="s">
        <v>13</v>
      </c>
      <c r="L530" t="s">
        <v>7</v>
      </c>
      <c r="M530" t="str">
        <f>VLOOKUP(D530,UFMT_FIELD_FORMAT!A:H,8,FALSE)</f>
        <v>003 Fix Padded L0</v>
      </c>
      <c r="N530" t="str">
        <f>IF(ISBLANK(E530),"",VLOOKUP(E530,UFMT_CONDITION!A:J,10,FALSE))</f>
        <v/>
      </c>
      <c r="O530" t="str">
        <f>VLOOKUP(F530,UFMT_VALUE!A:E,5,FALSE)</f>
        <v>Const, Functional code for ECHO</v>
      </c>
      <c r="P530" t="str">
        <f>IF(ISBLANK(G530),"",VLOOKUP(G530,UFMT_CONVERSION!A:C,3,FALSE))</f>
        <v/>
      </c>
      <c r="Q530" t="str">
        <f t="shared" si="36"/>
        <v>Field '003 Fix Padded L0', Value 'Const, Functional code for ECHO'</v>
      </c>
      <c r="S530" t="str">
        <f t="shared" si="37"/>
        <v>Insert into UFMT_BUILD_RULE (FORMAT_ID, FIELD_NO, PRIORITY, FIELD_ID, COND_ID, VALUE_ID, CONV_KEY, F_CHECK, F_WRITE) Values ('73', '24', '1', '9', '', '41', '', '0', '0');</v>
      </c>
      <c r="T530" t="str">
        <f t="shared" si="38"/>
        <v>Update UFMT_BUILD_RULE SET FIELD_ID='9',COND_ID='',VALUE_ID='41',CONV_KEY='',F_CHECK='0',F_WRITE='0' Where FORMAT_ID = '73' AND FIELD_NO = '24' AND PRIORITY = '1';</v>
      </c>
      <c r="U530" t="str">
        <f t="shared" si="39"/>
        <v>Delete from UFMT_BUILD_RULE Where FORMAT_ID = '73' AND FIELD_NO = '24' AND PRIORITY = '1';</v>
      </c>
    </row>
    <row r="531" spans="1:21" x14ac:dyDescent="0.35">
      <c r="A531" t="s">
        <v>194</v>
      </c>
      <c r="B531" t="s">
        <v>158</v>
      </c>
      <c r="C531" t="s">
        <v>12</v>
      </c>
      <c r="D531" t="s">
        <v>65</v>
      </c>
      <c r="E531"/>
      <c r="F531" t="s">
        <v>142</v>
      </c>
      <c r="G531"/>
      <c r="H531" t="s">
        <v>13</v>
      </c>
      <c r="I531" t="s">
        <v>13</v>
      </c>
      <c r="L531" t="s">
        <v>7</v>
      </c>
      <c r="M531" t="str">
        <f>VLOOKUP(D531,UFMT_FIELD_FORMAT!A:H,8,FALSE)</f>
        <v>999 Var LLLA</v>
      </c>
      <c r="N531" t="str">
        <f>IF(ISBLANK(E531),"",VLOOKUP(E531,UFMT_CONDITION!A:J,10,FALSE))</f>
        <v/>
      </c>
      <c r="O531" t="str">
        <f>VLOOKUP(F531,UFMT_VALUE!A:E,5,FALSE)</f>
        <v>Const, Transport data</v>
      </c>
      <c r="P531" t="str">
        <f>IF(ISBLANK(G531),"",VLOOKUP(G531,UFMT_CONVERSION!A:C,3,FALSE))</f>
        <v/>
      </c>
      <c r="Q531" t="str">
        <f t="shared" si="36"/>
        <v>Field '999 Var LLLA', Value 'Const, Transport data'</v>
      </c>
      <c r="S531" t="str">
        <f t="shared" si="37"/>
        <v>Insert into UFMT_BUILD_RULE (FORMAT_ID, FIELD_NO, PRIORITY, FIELD_ID, COND_ID, VALUE_ID, CONV_KEY, F_CHECK, F_WRITE) Values ('73', '59', '1', '20', '', '51', '', '0', '0');</v>
      </c>
      <c r="T531" t="str">
        <f t="shared" si="38"/>
        <v>Update UFMT_BUILD_RULE SET FIELD_ID='20',COND_ID='',VALUE_ID='51',CONV_KEY='',F_CHECK='0',F_WRITE='0' Where FORMAT_ID = '73' AND FIELD_NO = '59' AND PRIORITY = '1';</v>
      </c>
      <c r="U531" t="str">
        <f t="shared" si="39"/>
        <v>Delete from UFMT_BUILD_RULE Where FORMAT_ID = '73' AND FIELD_NO = '59' AND PRIORITY = '1';</v>
      </c>
    </row>
    <row r="532" spans="1:21" x14ac:dyDescent="0.35">
      <c r="A532" t="s">
        <v>194</v>
      </c>
      <c r="B532" t="s">
        <v>242</v>
      </c>
      <c r="C532" t="s">
        <v>12</v>
      </c>
      <c r="D532" t="s">
        <v>68</v>
      </c>
      <c r="E532"/>
      <c r="F532" t="s">
        <v>122</v>
      </c>
      <c r="G532"/>
      <c r="H532" t="s">
        <v>13</v>
      </c>
      <c r="I532" t="s">
        <v>13</v>
      </c>
      <c r="L532" t="s">
        <v>7</v>
      </c>
      <c r="M532" t="str">
        <f>VLOOKUP(D532,UFMT_FIELD_FORMAT!A:H,8,FALSE)</f>
        <v>011 Var LLA</v>
      </c>
      <c r="N532" t="str">
        <f>IF(ISBLANK(E532),"",VLOOKUP(E532,UFMT_CONDITION!A:J,10,FALSE))</f>
        <v/>
      </c>
      <c r="O532" t="str">
        <f>VLOOKUP(F532,UFMT_VALUE!A:E,5,FALSE)</f>
        <v>Const, Destination ID</v>
      </c>
      <c r="P532" t="str">
        <f>IF(ISBLANK(G532),"",VLOOKUP(G532,UFMT_CONVERSION!A:C,3,FALSE))</f>
        <v/>
      </c>
      <c r="Q532" t="str">
        <f t="shared" si="36"/>
        <v>Field '011 Var LLA', Value 'Const, Destination ID'</v>
      </c>
      <c r="S532" t="str">
        <f t="shared" si="37"/>
        <v>Insert into UFMT_BUILD_RULE (FORMAT_ID, FIELD_NO, PRIORITY, FIELD_ID, COND_ID, VALUE_ID, CONV_KEY, F_CHECK, F_WRITE) Values ('73', '93', '1', '21', '', '42', '', '0', '0');</v>
      </c>
      <c r="T532" t="str">
        <f t="shared" si="38"/>
        <v>Update UFMT_BUILD_RULE SET FIELD_ID='21',COND_ID='',VALUE_ID='42',CONV_KEY='',F_CHECK='0',F_WRITE='0' Where FORMAT_ID = '73' AND FIELD_NO = '93' AND PRIORITY = '1';</v>
      </c>
      <c r="U532" t="str">
        <f t="shared" si="39"/>
        <v>Delete from UFMT_BUILD_RULE Where FORMAT_ID = '73' AND FIELD_NO = '93' AND PRIORITY = '1';</v>
      </c>
    </row>
    <row r="533" spans="1:21" x14ac:dyDescent="0.35">
      <c r="A533" t="s">
        <v>194</v>
      </c>
      <c r="B533" t="s">
        <v>38</v>
      </c>
      <c r="C533" t="s">
        <v>12</v>
      </c>
      <c r="D533" t="s">
        <v>68</v>
      </c>
      <c r="E533"/>
      <c r="F533" t="s">
        <v>125</v>
      </c>
      <c r="G533"/>
      <c r="H533" t="s">
        <v>13</v>
      </c>
      <c r="I533" t="s">
        <v>13</v>
      </c>
      <c r="L533" t="s">
        <v>7</v>
      </c>
      <c r="M533" t="str">
        <f>VLOOKUP(D533,UFMT_FIELD_FORMAT!A:H,8,FALSE)</f>
        <v>011 Var LLA</v>
      </c>
      <c r="N533" t="str">
        <f>IF(ISBLANK(E533),"",VLOOKUP(E533,UFMT_CONDITION!A:J,10,FALSE))</f>
        <v/>
      </c>
      <c r="O533" t="str">
        <f>VLOOKUP(F533,UFMT_VALUE!A:E,5,FALSE)</f>
        <v>Const, Originator ID</v>
      </c>
      <c r="P533" t="str">
        <f>IF(ISBLANK(G533),"",VLOOKUP(G533,UFMT_CONVERSION!A:C,3,FALSE))</f>
        <v/>
      </c>
      <c r="Q533" t="str">
        <f t="shared" si="36"/>
        <v>Field '011 Var LLA', Value 'Const, Originator ID'</v>
      </c>
      <c r="S533" t="str">
        <f t="shared" si="37"/>
        <v>Insert into UFMT_BUILD_RULE (FORMAT_ID, FIELD_NO, PRIORITY, FIELD_ID, COND_ID, VALUE_ID, CONV_KEY, F_CHECK, F_WRITE) Values ('73', '94', '1', '21', '', '43', '', '0', '0');</v>
      </c>
      <c r="T533" t="str">
        <f t="shared" si="38"/>
        <v>Update UFMT_BUILD_RULE SET FIELD_ID='21',COND_ID='',VALUE_ID='43',CONV_KEY='',F_CHECK='0',F_WRITE='0' Where FORMAT_ID = '73' AND FIELD_NO = '94' AND PRIORITY = '1';</v>
      </c>
      <c r="U533" t="str">
        <f t="shared" si="39"/>
        <v>Delete from UFMT_BUILD_RULE Where FORMAT_ID = '73' AND FIELD_NO = '94' AND PRIORITY = '1';</v>
      </c>
    </row>
    <row r="534" spans="1:21" x14ac:dyDescent="0.35">
      <c r="A534" t="s">
        <v>194</v>
      </c>
      <c r="B534" t="s">
        <v>143</v>
      </c>
      <c r="C534" t="s">
        <v>12</v>
      </c>
      <c r="D534" t="s">
        <v>65</v>
      </c>
      <c r="E534"/>
      <c r="F534" t="s">
        <v>113</v>
      </c>
      <c r="G534"/>
      <c r="H534" t="s">
        <v>13</v>
      </c>
      <c r="I534" t="s">
        <v>13</v>
      </c>
      <c r="L534" t="s">
        <v>7</v>
      </c>
      <c r="M534" t="str">
        <f>VLOOKUP(D534,UFMT_FIELD_FORMAT!A:H,8,FALSE)</f>
        <v>999 Var LLLA</v>
      </c>
      <c r="N534" t="str">
        <f>IF(ISBLANK(E534),"",VLOOKUP(E534,UFMT_CONDITION!A:J,10,FALSE))</f>
        <v/>
      </c>
      <c r="O534" t="str">
        <f>VLOOKUP(F534,UFMT_VALUE!A:E,5,FALSE)</f>
        <v>Const, Channel ID Switch</v>
      </c>
      <c r="P534" t="str">
        <f>IF(ISBLANK(G534),"",VLOOKUP(G534,UFMT_CONVERSION!A:C,3,FALSE))</f>
        <v/>
      </c>
      <c r="Q534" t="str">
        <f t="shared" si="36"/>
        <v>Field '999 Var LLLA', Value 'Const, Channel ID Switch'</v>
      </c>
      <c r="S534" t="str">
        <f t="shared" si="37"/>
        <v>Insert into UFMT_BUILD_RULE (FORMAT_ID, FIELD_NO, PRIORITY, FIELD_ID, COND_ID, VALUE_ID, CONV_KEY, F_CHECK, F_WRITE) Values ('73', '123', '1', '20', '', '38', '', '0', '0');</v>
      </c>
      <c r="T534" t="str">
        <f t="shared" si="38"/>
        <v>Update UFMT_BUILD_RULE SET FIELD_ID='20',COND_ID='',VALUE_ID='38',CONV_KEY='',F_CHECK='0',F_WRITE='0' Where FORMAT_ID = '73' AND FIELD_NO = '123' AND PRIORITY = '1';</v>
      </c>
      <c r="U534" t="str">
        <f t="shared" si="39"/>
        <v>Delete from UFMT_BUILD_RULE Where FORMAT_ID = '73' AND FIELD_NO = '123' AND PRIORITY = '1';</v>
      </c>
    </row>
    <row r="535" spans="1:21" x14ac:dyDescent="0.35">
      <c r="A535" t="s">
        <v>194</v>
      </c>
      <c r="B535" t="s">
        <v>813</v>
      </c>
      <c r="C535" t="s">
        <v>12</v>
      </c>
      <c r="D535" t="s">
        <v>65</v>
      </c>
      <c r="E535"/>
      <c r="F535" t="s">
        <v>44</v>
      </c>
      <c r="G535" t="s">
        <v>23</v>
      </c>
      <c r="H535" t="s">
        <v>13</v>
      </c>
      <c r="I535" t="s">
        <v>13</v>
      </c>
      <c r="L535" t="s">
        <v>7</v>
      </c>
      <c r="M535" t="str">
        <f>VLOOKUP(D535,UFMT_FIELD_FORMAT!A:H,8,FALSE)</f>
        <v>999 Var LLLA</v>
      </c>
      <c r="N535" t="str">
        <f>IF(ISBLANK(E535),"",VLOOKUP(E535,UFMT_CONDITION!A:J,10,FALSE))</f>
        <v/>
      </c>
      <c r="O535" t="str">
        <f>VLOOKUP(F535,UFMT_VALUE!A:E,5,FALSE)</f>
        <v>Tag, SVT_ACQ_SW_DATE</v>
      </c>
      <c r="P535" t="str">
        <f>IF(ISBLANK(G535),"",VLOOKUP(G535,UFMT_CONVERSION!A:C,3,FALSE))</f>
        <v>YYYYMMDD to YYYY</v>
      </c>
      <c r="Q535" t="str">
        <f t="shared" si="36"/>
        <v>Field '999 Var LLLA', Value 'Tag, SVT_ACQ_SW_DATE', Conv 'YYYYMMDD to YYYY'</v>
      </c>
      <c r="S535" t="str">
        <f t="shared" si="37"/>
        <v>Insert into UFMT_BUILD_RULE (FORMAT_ID, FIELD_NO, PRIORITY, FIELD_ID, COND_ID, VALUE_ID, CONV_KEY, F_CHECK, F_WRITE) Values ('73', '126', '1', '20', '', '13', '5', '0', '0');</v>
      </c>
      <c r="T535" t="str">
        <f t="shared" si="38"/>
        <v>Update UFMT_BUILD_RULE SET FIELD_ID='20',COND_ID='',VALUE_ID='13',CONV_KEY='5',F_CHECK='0',F_WRITE='0' Where FORMAT_ID = '73' AND FIELD_NO = '126' AND PRIORITY = '1';</v>
      </c>
      <c r="U535" t="str">
        <f t="shared" si="39"/>
        <v>Delete from UFMT_BUILD_RULE Where FORMAT_ID = '73' AND FIELD_NO = '126' AND PRIORITY = '1';</v>
      </c>
    </row>
    <row r="536" spans="1:21" x14ac:dyDescent="0.35">
      <c r="A536" t="s">
        <v>196</v>
      </c>
      <c r="B536" t="s">
        <v>40</v>
      </c>
      <c r="C536" t="s">
        <v>12</v>
      </c>
      <c r="D536" t="s">
        <v>23</v>
      </c>
      <c r="E536"/>
      <c r="F536" t="s">
        <v>48</v>
      </c>
      <c r="G536"/>
      <c r="H536" t="s">
        <v>13</v>
      </c>
      <c r="I536" t="s">
        <v>12</v>
      </c>
      <c r="L536" t="s">
        <v>7</v>
      </c>
      <c r="M536" t="str">
        <f>VLOOKUP(D536,UFMT_FIELD_FORMAT!A:H,8,FALSE)</f>
        <v>006 Fix Padded L0</v>
      </c>
      <c r="N536" t="str">
        <f>IF(ISBLANK(E536),"",VLOOKUP(E536,UFMT_CONDITION!A:J,10,FALSE))</f>
        <v/>
      </c>
      <c r="O536" t="str">
        <f>VLOOKUP(F536,UFMT_VALUE!A:E,5,FALSE)</f>
        <v>Tag, SVT_ACQ_TRACE_NO, string</v>
      </c>
      <c r="P536" t="str">
        <f>IF(ISBLANK(G536),"",VLOOKUP(G536,UFMT_CONVERSION!A:C,3,FALSE))</f>
        <v/>
      </c>
      <c r="Q536" t="str">
        <f t="shared" si="36"/>
        <v>Field '006 Fix Padded L0', Value 'Tag, SVT_ACQ_TRACE_NO, string'</v>
      </c>
      <c r="S536" t="str">
        <f t="shared" si="37"/>
        <v>Insert into UFMT_BUILD_RULE (FORMAT_ID, FIELD_NO, PRIORITY, FIELD_ID, COND_ID, VALUE_ID, CONV_KEY, F_CHECK, F_WRITE) Values ('74', '11', '1', '5', '', '47', '', '0', '1');</v>
      </c>
      <c r="T536" t="str">
        <f t="shared" si="38"/>
        <v>Update UFMT_BUILD_RULE SET FIELD_ID='5',COND_ID='',VALUE_ID='47',CONV_KEY='',F_CHECK='0',F_WRITE='1' Where FORMAT_ID = '74' AND FIELD_NO = '11' AND PRIORITY = '1';</v>
      </c>
      <c r="U536" t="str">
        <f t="shared" si="39"/>
        <v>Delete from UFMT_BUILD_RULE Where FORMAT_ID = '74' AND FIELD_NO = '11' AND PRIORITY = '1';</v>
      </c>
    </row>
    <row r="537" spans="1:21" x14ac:dyDescent="0.35">
      <c r="A537" t="s">
        <v>196</v>
      </c>
      <c r="B537" t="s">
        <v>42</v>
      </c>
      <c r="C537" t="s">
        <v>12</v>
      </c>
      <c r="D537" t="s">
        <v>26</v>
      </c>
      <c r="E537"/>
      <c r="F537" t="s">
        <v>50</v>
      </c>
      <c r="G537"/>
      <c r="H537" t="s">
        <v>13</v>
      </c>
      <c r="I537" t="s">
        <v>13</v>
      </c>
      <c r="L537" t="s">
        <v>7</v>
      </c>
      <c r="M537" t="str">
        <f>VLOOKUP(D537,UFMT_FIELD_FORMAT!A:H,8,FALSE)</f>
        <v>012 Fix Padded L0</v>
      </c>
      <c r="N537" t="str">
        <f>IF(ISBLANK(E537),"",VLOOKUP(E537,UFMT_CONDITION!A:J,10,FALSE))</f>
        <v/>
      </c>
      <c r="O537" t="str">
        <f>VLOOKUP(F537,UFMT_VALUE!A:E,5,FALSE)</f>
        <v>Composite, Date and time</v>
      </c>
      <c r="P537" t="str">
        <f>IF(ISBLANK(G537),"",VLOOKUP(G537,UFMT_CONVERSION!A:C,3,FALSE))</f>
        <v/>
      </c>
      <c r="Q537" t="str">
        <f t="shared" si="36"/>
        <v>Field '012 Fix Padded L0', Value 'Composite, Date and time'</v>
      </c>
      <c r="S537" t="str">
        <f t="shared" si="37"/>
        <v>Insert into UFMT_BUILD_RULE (FORMAT_ID, FIELD_NO, PRIORITY, FIELD_ID, COND_ID, VALUE_ID, CONV_KEY, F_CHECK, F_WRITE) Values ('74', '12', '1', '6', '', '15', '', '0', '0');</v>
      </c>
      <c r="T537" t="str">
        <f t="shared" si="38"/>
        <v>Update UFMT_BUILD_RULE SET FIELD_ID='6',COND_ID='',VALUE_ID='15',CONV_KEY='',F_CHECK='0',F_WRITE='0' Where FORMAT_ID = '74' AND FIELD_NO = '12' AND PRIORITY = '1';</v>
      </c>
      <c r="U537" t="str">
        <f t="shared" si="39"/>
        <v>Delete from UFMT_BUILD_RULE Where FORMAT_ID = '74' AND FIELD_NO = '12' AND PRIORITY = '1';</v>
      </c>
    </row>
    <row r="538" spans="1:21" x14ac:dyDescent="0.35">
      <c r="A538" t="s">
        <v>196</v>
      </c>
      <c r="B538" t="s">
        <v>77</v>
      </c>
      <c r="C538" t="s">
        <v>12</v>
      </c>
      <c r="D538" t="s">
        <v>35</v>
      </c>
      <c r="E538"/>
      <c r="F538" t="s">
        <v>45</v>
      </c>
      <c r="G538"/>
      <c r="H538" t="s">
        <v>13</v>
      </c>
      <c r="I538" t="s">
        <v>12</v>
      </c>
      <c r="L538" t="s">
        <v>7</v>
      </c>
      <c r="M538" t="str">
        <f>VLOOKUP(D538,UFMT_FIELD_FORMAT!A:H,8,FALSE)</f>
        <v>003 Fix Padded L0</v>
      </c>
      <c r="N538" t="str">
        <f>IF(ISBLANK(E538),"",VLOOKUP(E538,UFMT_CONDITION!A:J,10,FALSE))</f>
        <v/>
      </c>
      <c r="O538" t="str">
        <f>VLOOKUP(F538,UFMT_VALUE!A:E,5,FALSE)</f>
        <v>Tag, SVT_NTWM_MSGTYPE, integer</v>
      </c>
      <c r="P538" t="str">
        <f>IF(ISBLANK(G538),"",VLOOKUP(G538,UFMT_CONVERSION!A:C,3,FALSE))</f>
        <v/>
      </c>
      <c r="Q538" t="str">
        <f t="shared" si="36"/>
        <v>Field '003 Fix Padded L0', Value 'Tag, SVT_NTWM_MSGTYPE, integer'</v>
      </c>
      <c r="S538" t="str">
        <f t="shared" si="37"/>
        <v>Insert into UFMT_BUILD_RULE (FORMAT_ID, FIELD_NO, PRIORITY, FIELD_ID, COND_ID, VALUE_ID, CONV_KEY, F_CHECK, F_WRITE) Values ('74', '24', '1', '9', '', '46', '', '0', '1');</v>
      </c>
      <c r="T538" t="str">
        <f t="shared" si="38"/>
        <v>Update UFMT_BUILD_RULE SET FIELD_ID='9',COND_ID='',VALUE_ID='46',CONV_KEY='',F_CHECK='0',F_WRITE='1' Where FORMAT_ID = '74' AND FIELD_NO = '24' AND PRIORITY = '1';</v>
      </c>
      <c r="U538" t="str">
        <f t="shared" si="39"/>
        <v>Delete from UFMT_BUILD_RULE Where FORMAT_ID = '74' AND FIELD_NO = '24' AND PRIORITY = '1';</v>
      </c>
    </row>
    <row r="539" spans="1:21" x14ac:dyDescent="0.35">
      <c r="A539" t="s">
        <v>196</v>
      </c>
      <c r="B539" t="s">
        <v>102</v>
      </c>
      <c r="C539" t="s">
        <v>12</v>
      </c>
      <c r="D539" t="s">
        <v>35</v>
      </c>
      <c r="E539"/>
      <c r="F539" t="s">
        <v>77</v>
      </c>
      <c r="G539"/>
      <c r="H539" t="s">
        <v>13</v>
      </c>
      <c r="I539" t="s">
        <v>12</v>
      </c>
      <c r="L539" t="s">
        <v>7</v>
      </c>
      <c r="M539" t="str">
        <f>VLOOKUP(D539,UFMT_FIELD_FORMAT!A:H,8,FALSE)</f>
        <v>003 Fix Padded L0</v>
      </c>
      <c r="N539" t="str">
        <f>IF(ISBLANK(E539),"",VLOOKUP(E539,UFMT_CONDITION!A:J,10,FALSE))</f>
        <v/>
      </c>
      <c r="O539" t="str">
        <f>VLOOKUP(F539,UFMT_VALUE!A:E,5,FALSE)</f>
        <v>Tag, SVT_ISO_ISS_RESP</v>
      </c>
      <c r="P539" t="str">
        <f>IF(ISBLANK(G539),"",VLOOKUP(G539,UFMT_CONVERSION!A:C,3,FALSE))</f>
        <v/>
      </c>
      <c r="Q539" t="str">
        <f t="shared" si="36"/>
        <v>Field '003 Fix Padded L0', Value 'Tag, SVT_ISO_ISS_RESP'</v>
      </c>
      <c r="S539" t="str">
        <f t="shared" si="37"/>
        <v>Insert into UFMT_BUILD_RULE (FORMAT_ID, FIELD_NO, PRIORITY, FIELD_ID, COND_ID, VALUE_ID, CONV_KEY, F_CHECK, F_WRITE) Values ('74', '39', '1', '9', '', '24', '', '0', '1');</v>
      </c>
      <c r="T539" t="str">
        <f t="shared" si="38"/>
        <v>Update UFMT_BUILD_RULE SET FIELD_ID='9',COND_ID='',VALUE_ID='24',CONV_KEY='',F_CHECK='0',F_WRITE='1' Where FORMAT_ID = '74' AND FIELD_NO = '39' AND PRIORITY = '1';</v>
      </c>
      <c r="U539" t="str">
        <f t="shared" si="39"/>
        <v>Delete from UFMT_BUILD_RULE Where FORMAT_ID = '74' AND FIELD_NO = '39' AND PRIORITY = '1';</v>
      </c>
    </row>
    <row r="540" spans="1:21" x14ac:dyDescent="0.35">
      <c r="A540" t="s">
        <v>196</v>
      </c>
      <c r="B540" t="s">
        <v>102</v>
      </c>
      <c r="C540" t="s">
        <v>15</v>
      </c>
      <c r="D540" t="s">
        <v>35</v>
      </c>
      <c r="E540"/>
      <c r="F540" t="s">
        <v>60</v>
      </c>
      <c r="G540" t="s">
        <v>26</v>
      </c>
      <c r="H540" t="s">
        <v>13</v>
      </c>
      <c r="I540" t="s">
        <v>12</v>
      </c>
      <c r="L540" t="s">
        <v>7</v>
      </c>
      <c r="M540" t="str">
        <f>VLOOKUP(D540,UFMT_FIELD_FORMAT!A:H,8,FALSE)</f>
        <v>003 Fix Padded L0</v>
      </c>
      <c r="N540" t="str">
        <f>IF(ISBLANK(E540),"",VLOOKUP(E540,UFMT_CONDITION!A:J,10,FALSE))</f>
        <v/>
      </c>
      <c r="O540" t="str">
        <f>VLOOKUP(F540,UFMT_VALUE!A:E,5,FALSE)</f>
        <v>Tag, SVT_SV_RESP</v>
      </c>
      <c r="P540" t="str">
        <f>IF(ISBLANK(G540),"",VLOOKUP(G540,UFMT_CONVERSION!A:C,3,FALSE))</f>
        <v>SOPP Response code conversion</v>
      </c>
      <c r="Q540" t="str">
        <f t="shared" si="36"/>
        <v>Field '003 Fix Padded L0', Value 'Tag, SVT_SV_RESP', Conv 'SOPP Response code conversion'</v>
      </c>
      <c r="S540" t="str">
        <f t="shared" si="37"/>
        <v>Insert into UFMT_BUILD_RULE (FORMAT_ID, FIELD_NO, PRIORITY, FIELD_ID, COND_ID, VALUE_ID, CONV_KEY, F_CHECK, F_WRITE) Values ('74', '39', '2', '9', '', '44', '6', '0', '1');</v>
      </c>
      <c r="T540" t="str">
        <f t="shared" si="38"/>
        <v>Update UFMT_BUILD_RULE SET FIELD_ID='9',COND_ID='',VALUE_ID='44',CONV_KEY='6',F_CHECK='0',F_WRITE='1' Where FORMAT_ID = '74' AND FIELD_NO = '39' AND PRIORITY = '2';</v>
      </c>
      <c r="U540" t="str">
        <f t="shared" si="39"/>
        <v>Delete from UFMT_BUILD_RULE Where FORMAT_ID = '74' AND FIELD_NO = '39' AND PRIORITY = '2';</v>
      </c>
    </row>
    <row r="541" spans="1:21" x14ac:dyDescent="0.35">
      <c r="A541" t="s">
        <v>196</v>
      </c>
      <c r="B541" t="s">
        <v>158</v>
      </c>
      <c r="C541" t="s">
        <v>12</v>
      </c>
      <c r="D541" t="s">
        <v>65</v>
      </c>
      <c r="E541"/>
      <c r="F541" t="s">
        <v>42</v>
      </c>
      <c r="G541"/>
      <c r="H541" t="s">
        <v>13</v>
      </c>
      <c r="I541" t="s">
        <v>13</v>
      </c>
      <c r="L541" t="s">
        <v>7</v>
      </c>
      <c r="M541" t="str">
        <f>VLOOKUP(D541,UFMT_FIELD_FORMAT!A:H,8,FALSE)</f>
        <v>999 Var LLLA</v>
      </c>
      <c r="N541" t="str">
        <f>IF(ISBLANK(E541),"",VLOOKUP(E541,UFMT_CONDITION!A:J,10,FALSE))</f>
        <v/>
      </c>
      <c r="O541" t="str">
        <f>VLOOKUP(F541,UFMT_VALUE!A:E,5,FALSE)</f>
        <v>Tag, SVT_SV_TRACE</v>
      </c>
      <c r="P541" t="str">
        <f>IF(ISBLANK(G541),"",VLOOKUP(G541,UFMT_CONVERSION!A:C,3,FALSE))</f>
        <v/>
      </c>
      <c r="Q541" t="str">
        <f t="shared" si="36"/>
        <v>Field '999 Var LLLA', Value 'Tag, SVT_SV_TRACE'</v>
      </c>
      <c r="S541" t="str">
        <f t="shared" si="37"/>
        <v>Insert into UFMT_BUILD_RULE (FORMAT_ID, FIELD_NO, PRIORITY, FIELD_ID, COND_ID, VALUE_ID, CONV_KEY, F_CHECK, F_WRITE) Values ('74', '59', '1', '20', '', '12', '', '0', '0');</v>
      </c>
      <c r="T541" t="str">
        <f t="shared" si="38"/>
        <v>Update UFMT_BUILD_RULE SET FIELD_ID='20',COND_ID='',VALUE_ID='12',CONV_KEY='',F_CHECK='0',F_WRITE='0' Where FORMAT_ID = '74' AND FIELD_NO = '59' AND PRIORITY = '1';</v>
      </c>
      <c r="U541" t="str">
        <f t="shared" si="39"/>
        <v>Delete from UFMT_BUILD_RULE Where FORMAT_ID = '74' AND FIELD_NO = '59' AND PRIORITY = '1';</v>
      </c>
    </row>
    <row r="542" spans="1:21" x14ac:dyDescent="0.35">
      <c r="A542" t="s">
        <v>196</v>
      </c>
      <c r="B542" t="s">
        <v>242</v>
      </c>
      <c r="C542" t="s">
        <v>12</v>
      </c>
      <c r="D542" t="s">
        <v>68</v>
      </c>
      <c r="E542"/>
      <c r="F542" t="s">
        <v>122</v>
      </c>
      <c r="G542"/>
      <c r="H542" t="s">
        <v>13</v>
      </c>
      <c r="I542" t="s">
        <v>13</v>
      </c>
      <c r="L542" t="s">
        <v>7</v>
      </c>
      <c r="M542" t="str">
        <f>VLOOKUP(D542,UFMT_FIELD_FORMAT!A:H,8,FALSE)</f>
        <v>011 Var LLA</v>
      </c>
      <c r="N542" t="str">
        <f>IF(ISBLANK(E542),"",VLOOKUP(E542,UFMT_CONDITION!A:J,10,FALSE))</f>
        <v/>
      </c>
      <c r="O542" t="str">
        <f>VLOOKUP(F542,UFMT_VALUE!A:E,5,FALSE)</f>
        <v>Const, Destination ID</v>
      </c>
      <c r="P542" t="str">
        <f>IF(ISBLANK(G542),"",VLOOKUP(G542,UFMT_CONVERSION!A:C,3,FALSE))</f>
        <v/>
      </c>
      <c r="Q542" t="str">
        <f t="shared" si="36"/>
        <v>Field '011 Var LLA', Value 'Const, Destination ID'</v>
      </c>
      <c r="S542" t="str">
        <f t="shared" si="37"/>
        <v>Insert into UFMT_BUILD_RULE (FORMAT_ID, FIELD_NO, PRIORITY, FIELD_ID, COND_ID, VALUE_ID, CONV_KEY, F_CHECK, F_WRITE) Values ('74', '93', '1', '21', '', '42', '', '0', '0');</v>
      </c>
      <c r="T542" t="str">
        <f t="shared" si="38"/>
        <v>Update UFMT_BUILD_RULE SET FIELD_ID='21',COND_ID='',VALUE_ID='42',CONV_KEY='',F_CHECK='0',F_WRITE='0' Where FORMAT_ID = '74' AND FIELD_NO = '93' AND PRIORITY = '1';</v>
      </c>
      <c r="U542" t="str">
        <f t="shared" si="39"/>
        <v>Delete from UFMT_BUILD_RULE Where FORMAT_ID = '74' AND FIELD_NO = '93' AND PRIORITY = '1';</v>
      </c>
    </row>
    <row r="543" spans="1:21" x14ac:dyDescent="0.35">
      <c r="A543" t="s">
        <v>196</v>
      </c>
      <c r="B543" t="s">
        <v>38</v>
      </c>
      <c r="C543" t="s">
        <v>12</v>
      </c>
      <c r="D543" t="s">
        <v>68</v>
      </c>
      <c r="E543"/>
      <c r="F543" t="s">
        <v>125</v>
      </c>
      <c r="G543"/>
      <c r="H543" t="s">
        <v>13</v>
      </c>
      <c r="I543" t="s">
        <v>13</v>
      </c>
      <c r="L543" t="s">
        <v>7</v>
      </c>
      <c r="M543" t="str">
        <f>VLOOKUP(D543,UFMT_FIELD_FORMAT!A:H,8,FALSE)</f>
        <v>011 Var LLA</v>
      </c>
      <c r="N543" t="str">
        <f>IF(ISBLANK(E543),"",VLOOKUP(E543,UFMT_CONDITION!A:J,10,FALSE))</f>
        <v/>
      </c>
      <c r="O543" t="str">
        <f>VLOOKUP(F543,UFMT_VALUE!A:E,5,FALSE)</f>
        <v>Const, Originator ID</v>
      </c>
      <c r="P543" t="str">
        <f>IF(ISBLANK(G543),"",VLOOKUP(G543,UFMT_CONVERSION!A:C,3,FALSE))</f>
        <v/>
      </c>
      <c r="Q543" t="str">
        <f t="shared" si="36"/>
        <v>Field '011 Var LLA', Value 'Const, Originator ID'</v>
      </c>
      <c r="S543" t="str">
        <f t="shared" si="37"/>
        <v>Insert into UFMT_BUILD_RULE (FORMAT_ID, FIELD_NO, PRIORITY, FIELD_ID, COND_ID, VALUE_ID, CONV_KEY, F_CHECK, F_WRITE) Values ('74', '94', '1', '21', '', '43', '', '0', '0');</v>
      </c>
      <c r="T543" t="str">
        <f t="shared" si="38"/>
        <v>Update UFMT_BUILD_RULE SET FIELD_ID='21',COND_ID='',VALUE_ID='43',CONV_KEY='',F_CHECK='0',F_WRITE='0' Where FORMAT_ID = '74' AND FIELD_NO = '94' AND PRIORITY = '1';</v>
      </c>
      <c r="U543" t="str">
        <f t="shared" si="39"/>
        <v>Delete from UFMT_BUILD_RULE Where FORMAT_ID = '74' AND FIELD_NO = '94' AND PRIORITY = '1';</v>
      </c>
    </row>
    <row r="544" spans="1:21" x14ac:dyDescent="0.35">
      <c r="A544" t="s">
        <v>196</v>
      </c>
      <c r="B544" t="s">
        <v>143</v>
      </c>
      <c r="C544" t="s">
        <v>12</v>
      </c>
      <c r="D544" t="s">
        <v>65</v>
      </c>
      <c r="E544"/>
      <c r="F544" t="s">
        <v>113</v>
      </c>
      <c r="G544"/>
      <c r="H544" t="s">
        <v>13</v>
      </c>
      <c r="I544" t="s">
        <v>13</v>
      </c>
      <c r="L544" t="s">
        <v>7</v>
      </c>
      <c r="M544" t="str">
        <f>VLOOKUP(D544,UFMT_FIELD_FORMAT!A:H,8,FALSE)</f>
        <v>999 Var LLLA</v>
      </c>
      <c r="N544" t="str">
        <f>IF(ISBLANK(E544),"",VLOOKUP(E544,UFMT_CONDITION!A:J,10,FALSE))</f>
        <v/>
      </c>
      <c r="O544" t="str">
        <f>VLOOKUP(F544,UFMT_VALUE!A:E,5,FALSE)</f>
        <v>Const, Channel ID Switch</v>
      </c>
      <c r="P544" t="str">
        <f>IF(ISBLANK(G544),"",VLOOKUP(G544,UFMT_CONVERSION!A:C,3,FALSE))</f>
        <v/>
      </c>
      <c r="Q544" t="str">
        <f t="shared" si="36"/>
        <v>Field '999 Var LLLA', Value 'Const, Channel ID Switch'</v>
      </c>
      <c r="S544" t="str">
        <f t="shared" si="37"/>
        <v>Insert into UFMT_BUILD_RULE (FORMAT_ID, FIELD_NO, PRIORITY, FIELD_ID, COND_ID, VALUE_ID, CONV_KEY, F_CHECK, F_WRITE) Values ('74', '123', '1', '20', '', '38', '', '0', '0');</v>
      </c>
      <c r="T544" t="str">
        <f t="shared" si="38"/>
        <v>Update UFMT_BUILD_RULE SET FIELD_ID='20',COND_ID='',VALUE_ID='38',CONV_KEY='',F_CHECK='0',F_WRITE='0' Where FORMAT_ID = '74' AND FIELD_NO = '123' AND PRIORITY = '1';</v>
      </c>
      <c r="U544" t="str">
        <f t="shared" si="39"/>
        <v>Delete from UFMT_BUILD_RULE Where FORMAT_ID = '74' AND FIELD_NO = '123' AND PRIORITY = '1';</v>
      </c>
    </row>
    <row r="545" spans="1:21" x14ac:dyDescent="0.35">
      <c r="A545" t="s">
        <v>196</v>
      </c>
      <c r="B545" t="s">
        <v>813</v>
      </c>
      <c r="C545" t="s">
        <v>12</v>
      </c>
      <c r="D545" t="s">
        <v>65</v>
      </c>
      <c r="E545"/>
      <c r="F545" t="s">
        <v>44</v>
      </c>
      <c r="G545" t="s">
        <v>23</v>
      </c>
      <c r="H545" t="s">
        <v>13</v>
      </c>
      <c r="I545" t="s">
        <v>13</v>
      </c>
      <c r="L545" t="s">
        <v>7</v>
      </c>
      <c r="M545" t="str">
        <f>VLOOKUP(D545,UFMT_FIELD_FORMAT!A:H,8,FALSE)</f>
        <v>999 Var LLLA</v>
      </c>
      <c r="N545" t="str">
        <f>IF(ISBLANK(E545),"",VLOOKUP(E545,UFMT_CONDITION!A:J,10,FALSE))</f>
        <v/>
      </c>
      <c r="O545" t="str">
        <f>VLOOKUP(F545,UFMT_VALUE!A:E,5,FALSE)</f>
        <v>Tag, SVT_ACQ_SW_DATE</v>
      </c>
      <c r="P545" t="str">
        <f>IF(ISBLANK(G545),"",VLOOKUP(G545,UFMT_CONVERSION!A:C,3,FALSE))</f>
        <v>YYYYMMDD to YYYY</v>
      </c>
      <c r="Q545" t="str">
        <f t="shared" si="36"/>
        <v>Field '999 Var LLLA', Value 'Tag, SVT_ACQ_SW_DATE', Conv 'YYYYMMDD to YYYY'</v>
      </c>
      <c r="S545" t="str">
        <f t="shared" si="37"/>
        <v>Insert into UFMT_BUILD_RULE (FORMAT_ID, FIELD_NO, PRIORITY, FIELD_ID, COND_ID, VALUE_ID, CONV_KEY, F_CHECK, F_WRITE) Values ('74', '126', '1', '20', '', '13', '5', '0', '0');</v>
      </c>
      <c r="T545" t="str">
        <f t="shared" si="38"/>
        <v>Update UFMT_BUILD_RULE SET FIELD_ID='20',COND_ID='',VALUE_ID='13',CONV_KEY='5',F_CHECK='0',F_WRITE='0' Where FORMAT_ID = '74' AND FIELD_NO = '126' AND PRIORITY = '1';</v>
      </c>
      <c r="U545" t="str">
        <f t="shared" si="39"/>
        <v>Delete from UFMT_BUILD_RULE Where FORMAT_ID = '74' AND FIELD_NO = '126' AND PRIORITY = '1';</v>
      </c>
    </row>
    <row r="546" spans="1:21" x14ac:dyDescent="0.35">
      <c r="A546" t="s">
        <v>57</v>
      </c>
      <c r="B546" t="s">
        <v>40</v>
      </c>
      <c r="C546" t="s">
        <v>12</v>
      </c>
      <c r="D546" t="s">
        <v>23</v>
      </c>
      <c r="E546"/>
      <c r="F546" t="s">
        <v>48</v>
      </c>
      <c r="G546"/>
      <c r="H546" t="s">
        <v>13</v>
      </c>
      <c r="I546" t="s">
        <v>12</v>
      </c>
      <c r="L546" t="s">
        <v>7</v>
      </c>
      <c r="M546" t="str">
        <f>VLOOKUP(D546,UFMT_FIELD_FORMAT!A:H,8,FALSE)</f>
        <v>006 Fix Padded L0</v>
      </c>
      <c r="N546" t="str">
        <f>IF(ISBLANK(E546),"",VLOOKUP(E546,UFMT_CONDITION!A:J,10,FALSE))</f>
        <v/>
      </c>
      <c r="O546" t="str">
        <f>VLOOKUP(F546,UFMT_VALUE!A:E,5,FALSE)</f>
        <v>Tag, SVT_ACQ_TRACE_NO, string</v>
      </c>
      <c r="P546" t="str">
        <f>IF(ISBLANK(G546),"",VLOOKUP(G546,UFMT_CONVERSION!A:C,3,FALSE))</f>
        <v/>
      </c>
      <c r="Q546" t="str">
        <f t="shared" si="36"/>
        <v>Field '006 Fix Padded L0', Value 'Tag, SVT_ACQ_TRACE_NO, string'</v>
      </c>
      <c r="S546" t="str">
        <f t="shared" si="37"/>
        <v>Insert into UFMT_BUILD_RULE (FORMAT_ID, FIELD_NO, PRIORITY, FIELD_ID, COND_ID, VALUE_ID, CONV_KEY, F_CHECK, F_WRITE) Values ('75', '11', '1', '5', '', '47', '', '0', '1');</v>
      </c>
      <c r="T546" t="str">
        <f t="shared" si="38"/>
        <v>Update UFMT_BUILD_RULE SET FIELD_ID='5',COND_ID='',VALUE_ID='47',CONV_KEY='',F_CHECK='0',F_WRITE='1' Where FORMAT_ID = '75' AND FIELD_NO = '11' AND PRIORITY = '1';</v>
      </c>
      <c r="U546" t="str">
        <f t="shared" si="39"/>
        <v>Delete from UFMT_BUILD_RULE Where FORMAT_ID = '75' AND FIELD_NO = '11' AND PRIORITY = '1';</v>
      </c>
    </row>
    <row r="547" spans="1:21" x14ac:dyDescent="0.35">
      <c r="A547" t="s">
        <v>57</v>
      </c>
      <c r="B547" t="s">
        <v>42</v>
      </c>
      <c r="C547" t="s">
        <v>12</v>
      </c>
      <c r="D547" t="s">
        <v>26</v>
      </c>
      <c r="E547"/>
      <c r="F547" t="s">
        <v>24</v>
      </c>
      <c r="G547"/>
      <c r="H547" t="s">
        <v>13</v>
      </c>
      <c r="I547" t="s">
        <v>12</v>
      </c>
      <c r="L547" t="s">
        <v>7</v>
      </c>
      <c r="M547" t="str">
        <f>VLOOKUP(D547,UFMT_FIELD_FORMAT!A:H,8,FALSE)</f>
        <v>012 Fix Padded L0</v>
      </c>
      <c r="N547" t="str">
        <f>IF(ISBLANK(E547),"",VLOOKUP(E547,UFMT_CONDITION!A:J,10,FALSE))</f>
        <v/>
      </c>
      <c r="O547" t="str">
        <f>VLOOKUP(F547,UFMT_VALUE!A:E,5,FALSE)</f>
        <v>DE12, Saved locally</v>
      </c>
      <c r="P547" t="str">
        <f>IF(ISBLANK(G547),"",VLOOKUP(G547,UFMT_CONVERSION!A:C,3,FALSE))</f>
        <v/>
      </c>
      <c r="Q547" t="str">
        <f t="shared" si="36"/>
        <v>Field '012 Fix Padded L0', Value 'DE12, Saved locally'</v>
      </c>
      <c r="S547" t="str">
        <f t="shared" si="37"/>
        <v>Insert into UFMT_BUILD_RULE (FORMAT_ID, FIELD_NO, PRIORITY, FIELD_ID, COND_ID, VALUE_ID, CONV_KEY, F_CHECK, F_WRITE) Values ('75', '12', '1', '6', '', '53', '', '0', '1');</v>
      </c>
      <c r="T547" t="str">
        <f t="shared" si="38"/>
        <v>Update UFMT_BUILD_RULE SET FIELD_ID='6',COND_ID='',VALUE_ID='53',CONV_KEY='',F_CHECK='0',F_WRITE='1' Where FORMAT_ID = '75' AND FIELD_NO = '12' AND PRIORITY = '1';</v>
      </c>
      <c r="U547" t="str">
        <f t="shared" si="39"/>
        <v>Delete from UFMT_BUILD_RULE Where FORMAT_ID = '75' AND FIELD_NO = '12' AND PRIORITY = '1';</v>
      </c>
    </row>
    <row r="548" spans="1:21" x14ac:dyDescent="0.35">
      <c r="A548" t="s">
        <v>57</v>
      </c>
      <c r="B548" t="s">
        <v>77</v>
      </c>
      <c r="C548" t="s">
        <v>12</v>
      </c>
      <c r="D548" t="s">
        <v>35</v>
      </c>
      <c r="E548"/>
      <c r="F548" t="s">
        <v>45</v>
      </c>
      <c r="G548"/>
      <c r="H548" t="s">
        <v>13</v>
      </c>
      <c r="I548" t="s">
        <v>12</v>
      </c>
      <c r="L548" t="s">
        <v>7</v>
      </c>
      <c r="M548" t="str">
        <f>VLOOKUP(D548,UFMT_FIELD_FORMAT!A:H,8,FALSE)</f>
        <v>003 Fix Padded L0</v>
      </c>
      <c r="N548" t="str">
        <f>IF(ISBLANK(E548),"",VLOOKUP(E548,UFMT_CONDITION!A:J,10,FALSE))</f>
        <v/>
      </c>
      <c r="O548" t="str">
        <f>VLOOKUP(F548,UFMT_VALUE!A:E,5,FALSE)</f>
        <v>Tag, SVT_NTWM_MSGTYPE, integer</v>
      </c>
      <c r="P548" t="str">
        <f>IF(ISBLANK(G548),"",VLOOKUP(G548,UFMT_CONVERSION!A:C,3,FALSE))</f>
        <v/>
      </c>
      <c r="Q548" t="str">
        <f t="shared" si="36"/>
        <v>Field '003 Fix Padded L0', Value 'Tag, SVT_NTWM_MSGTYPE, integer'</v>
      </c>
      <c r="S548" t="str">
        <f t="shared" si="37"/>
        <v>Insert into UFMT_BUILD_RULE (FORMAT_ID, FIELD_NO, PRIORITY, FIELD_ID, COND_ID, VALUE_ID, CONV_KEY, F_CHECK, F_WRITE) Values ('75', '24', '1', '9', '', '46', '', '0', '1');</v>
      </c>
      <c r="T548" t="str">
        <f t="shared" si="38"/>
        <v>Update UFMT_BUILD_RULE SET FIELD_ID='9',COND_ID='',VALUE_ID='46',CONV_KEY='',F_CHECK='0',F_WRITE='1' Where FORMAT_ID = '75' AND FIELD_NO = '24' AND PRIORITY = '1';</v>
      </c>
      <c r="U548" t="str">
        <f t="shared" si="39"/>
        <v>Delete from UFMT_BUILD_RULE Where FORMAT_ID = '75' AND FIELD_NO = '24' AND PRIORITY = '1';</v>
      </c>
    </row>
    <row r="549" spans="1:21" x14ac:dyDescent="0.35">
      <c r="A549" t="s">
        <v>57</v>
      </c>
      <c r="B549" t="s">
        <v>102</v>
      </c>
      <c r="C549" t="s">
        <v>12</v>
      </c>
      <c r="D549" t="s">
        <v>35</v>
      </c>
      <c r="E549"/>
      <c r="F549" t="s">
        <v>77</v>
      </c>
      <c r="G549"/>
      <c r="H549" t="s">
        <v>13</v>
      </c>
      <c r="I549" t="s">
        <v>12</v>
      </c>
      <c r="L549" t="s">
        <v>7</v>
      </c>
      <c r="M549" t="str">
        <f>VLOOKUP(D549,UFMT_FIELD_FORMAT!A:H,8,FALSE)</f>
        <v>003 Fix Padded L0</v>
      </c>
      <c r="N549" t="str">
        <f>IF(ISBLANK(E549),"",VLOOKUP(E549,UFMT_CONDITION!A:J,10,FALSE))</f>
        <v/>
      </c>
      <c r="O549" t="str">
        <f>VLOOKUP(F549,UFMT_VALUE!A:E,5,FALSE)</f>
        <v>Tag, SVT_ISO_ISS_RESP</v>
      </c>
      <c r="P549" t="str">
        <f>IF(ISBLANK(G549),"",VLOOKUP(G549,UFMT_CONVERSION!A:C,3,FALSE))</f>
        <v/>
      </c>
      <c r="Q549" t="str">
        <f t="shared" si="36"/>
        <v>Field '003 Fix Padded L0', Value 'Tag, SVT_ISO_ISS_RESP'</v>
      </c>
      <c r="S549" t="str">
        <f t="shared" si="37"/>
        <v>Insert into UFMT_BUILD_RULE (FORMAT_ID, FIELD_NO, PRIORITY, FIELD_ID, COND_ID, VALUE_ID, CONV_KEY, F_CHECK, F_WRITE) Values ('75', '39', '1', '9', '', '24', '', '0', '1');</v>
      </c>
      <c r="T549" t="str">
        <f t="shared" si="38"/>
        <v>Update UFMT_BUILD_RULE SET FIELD_ID='9',COND_ID='',VALUE_ID='24',CONV_KEY='',F_CHECK='0',F_WRITE='1' Where FORMAT_ID = '75' AND FIELD_NO = '39' AND PRIORITY = '1';</v>
      </c>
      <c r="U549" t="str">
        <f t="shared" si="39"/>
        <v>Delete from UFMT_BUILD_RULE Where FORMAT_ID = '75' AND FIELD_NO = '39' AND PRIORITY = '1';</v>
      </c>
    </row>
    <row r="550" spans="1:21" x14ac:dyDescent="0.35">
      <c r="A550" t="s">
        <v>57</v>
      </c>
      <c r="B550" t="s">
        <v>158</v>
      </c>
      <c r="C550" t="s">
        <v>12</v>
      </c>
      <c r="D550" t="s">
        <v>65</v>
      </c>
      <c r="E550"/>
      <c r="F550" t="s">
        <v>136</v>
      </c>
      <c r="G550"/>
      <c r="H550" t="s">
        <v>13</v>
      </c>
      <c r="I550" t="s">
        <v>12</v>
      </c>
      <c r="L550" t="s">
        <v>7</v>
      </c>
      <c r="M550" t="str">
        <f>VLOOKUP(D550,UFMT_FIELD_FORMAT!A:H,8,FALSE)</f>
        <v>999 Var LLLA</v>
      </c>
      <c r="N550" t="str">
        <f>IF(ISBLANK(E550),"",VLOOKUP(E550,UFMT_CONDITION!A:J,10,FALSE))</f>
        <v/>
      </c>
      <c r="O550" t="str">
        <f>VLOOKUP(F550,UFMT_VALUE!A:E,5,FALSE)</f>
        <v>DE59 Transport data</v>
      </c>
      <c r="P550" t="str">
        <f>IF(ISBLANK(G550),"",VLOOKUP(G550,UFMT_CONVERSION!A:C,3,FALSE))</f>
        <v/>
      </c>
      <c r="Q550" t="str">
        <f t="shared" si="36"/>
        <v>Field '999 Var LLLA', Value 'DE59 Transport data'</v>
      </c>
      <c r="S550" t="str">
        <f t="shared" si="37"/>
        <v>Insert into UFMT_BUILD_RULE (FORMAT_ID, FIELD_NO, PRIORITY, FIELD_ID, COND_ID, VALUE_ID, CONV_KEY, F_CHECK, F_WRITE) Values ('75', '59', '1', '20', '', '48', '', '0', '1');</v>
      </c>
      <c r="T550" t="str">
        <f t="shared" si="38"/>
        <v>Update UFMT_BUILD_RULE SET FIELD_ID='20',COND_ID='',VALUE_ID='48',CONV_KEY='',F_CHECK='0',F_WRITE='1' Where FORMAT_ID = '75' AND FIELD_NO = '59' AND PRIORITY = '1';</v>
      </c>
      <c r="U550" t="str">
        <f t="shared" si="39"/>
        <v>Delete from UFMT_BUILD_RULE Where FORMAT_ID = '75' AND FIELD_NO = '59' AND PRIORITY = '1';</v>
      </c>
    </row>
    <row r="551" spans="1:21" x14ac:dyDescent="0.35">
      <c r="A551" t="s">
        <v>57</v>
      </c>
      <c r="B551" t="s">
        <v>242</v>
      </c>
      <c r="C551" t="s">
        <v>12</v>
      </c>
      <c r="D551" t="s">
        <v>68</v>
      </c>
      <c r="E551"/>
      <c r="F551" t="s">
        <v>125</v>
      </c>
      <c r="G551"/>
      <c r="H551" t="s">
        <v>13</v>
      </c>
      <c r="I551" t="s">
        <v>13</v>
      </c>
      <c r="L551" t="s">
        <v>7</v>
      </c>
      <c r="M551" t="str">
        <f>VLOOKUP(D551,UFMT_FIELD_FORMAT!A:H,8,FALSE)</f>
        <v>011 Var LLA</v>
      </c>
      <c r="N551" t="str">
        <f>IF(ISBLANK(E551),"",VLOOKUP(E551,UFMT_CONDITION!A:J,10,FALSE))</f>
        <v/>
      </c>
      <c r="O551" t="str">
        <f>VLOOKUP(F551,UFMT_VALUE!A:E,5,FALSE)</f>
        <v>Const, Originator ID</v>
      </c>
      <c r="P551" t="str">
        <f>IF(ISBLANK(G551),"",VLOOKUP(G551,UFMT_CONVERSION!A:C,3,FALSE))</f>
        <v/>
      </c>
      <c r="Q551" t="str">
        <f t="shared" si="36"/>
        <v>Field '011 Var LLA', Value 'Const, Originator ID'</v>
      </c>
      <c r="S551" t="str">
        <f t="shared" si="37"/>
        <v>Insert into UFMT_BUILD_RULE (FORMAT_ID, FIELD_NO, PRIORITY, FIELD_ID, COND_ID, VALUE_ID, CONV_KEY, F_CHECK, F_WRITE) Values ('75', '93', '1', '21', '', '43', '', '0', '0');</v>
      </c>
      <c r="T551" t="str">
        <f t="shared" si="38"/>
        <v>Update UFMT_BUILD_RULE SET FIELD_ID='21',COND_ID='',VALUE_ID='43',CONV_KEY='',F_CHECK='0',F_WRITE='0' Where FORMAT_ID = '75' AND FIELD_NO = '93' AND PRIORITY = '1';</v>
      </c>
      <c r="U551" t="str">
        <f t="shared" si="39"/>
        <v>Delete from UFMT_BUILD_RULE Where FORMAT_ID = '75' AND FIELD_NO = '93' AND PRIORITY = '1';</v>
      </c>
    </row>
    <row r="552" spans="1:21" x14ac:dyDescent="0.35">
      <c r="A552" t="s">
        <v>57</v>
      </c>
      <c r="B552" t="s">
        <v>38</v>
      </c>
      <c r="C552" t="s">
        <v>12</v>
      </c>
      <c r="D552" t="s">
        <v>68</v>
      </c>
      <c r="E552"/>
      <c r="F552" t="s">
        <v>125</v>
      </c>
      <c r="G552"/>
      <c r="H552" t="s">
        <v>13</v>
      </c>
      <c r="I552" t="s">
        <v>13</v>
      </c>
      <c r="L552" t="s">
        <v>7</v>
      </c>
      <c r="M552" t="str">
        <f>VLOOKUP(D552,UFMT_FIELD_FORMAT!A:H,8,FALSE)</f>
        <v>011 Var LLA</v>
      </c>
      <c r="N552" t="str">
        <f>IF(ISBLANK(E552),"",VLOOKUP(E552,UFMT_CONDITION!A:J,10,FALSE))</f>
        <v/>
      </c>
      <c r="O552" t="str">
        <f>VLOOKUP(F552,UFMT_VALUE!A:E,5,FALSE)</f>
        <v>Const, Originator ID</v>
      </c>
      <c r="P552" t="str">
        <f>IF(ISBLANK(G552),"",VLOOKUP(G552,UFMT_CONVERSION!A:C,3,FALSE))</f>
        <v/>
      </c>
      <c r="Q552" t="str">
        <f t="shared" si="36"/>
        <v>Field '011 Var LLA', Value 'Const, Originator ID'</v>
      </c>
      <c r="S552" t="str">
        <f t="shared" si="37"/>
        <v>Insert into UFMT_BUILD_RULE (FORMAT_ID, FIELD_NO, PRIORITY, FIELD_ID, COND_ID, VALUE_ID, CONV_KEY, F_CHECK, F_WRITE) Values ('75', '94', '1', '21', '', '43', '', '0', '0');</v>
      </c>
      <c r="T552" t="str">
        <f t="shared" si="38"/>
        <v>Update UFMT_BUILD_RULE SET FIELD_ID='21',COND_ID='',VALUE_ID='43',CONV_KEY='',F_CHECK='0',F_WRITE='0' Where FORMAT_ID = '75' AND FIELD_NO = '94' AND PRIORITY = '1';</v>
      </c>
      <c r="U552" t="str">
        <f t="shared" si="39"/>
        <v>Delete from UFMT_BUILD_RULE Where FORMAT_ID = '75' AND FIELD_NO = '94' AND PRIORITY = '1';</v>
      </c>
    </row>
    <row r="553" spans="1:21" x14ac:dyDescent="0.35">
      <c r="A553" t="s">
        <v>57</v>
      </c>
      <c r="B553" t="s">
        <v>143</v>
      </c>
      <c r="C553" t="s">
        <v>12</v>
      </c>
      <c r="D553" t="s">
        <v>65</v>
      </c>
      <c r="E553"/>
      <c r="F553" t="s">
        <v>113</v>
      </c>
      <c r="G553"/>
      <c r="H553" t="s">
        <v>13</v>
      </c>
      <c r="I553" t="s">
        <v>13</v>
      </c>
      <c r="L553" t="s">
        <v>7</v>
      </c>
      <c r="M553" t="str">
        <f>VLOOKUP(D553,UFMT_FIELD_FORMAT!A:H,8,FALSE)</f>
        <v>999 Var LLLA</v>
      </c>
      <c r="N553" t="str">
        <f>IF(ISBLANK(E553),"",VLOOKUP(E553,UFMT_CONDITION!A:J,10,FALSE))</f>
        <v/>
      </c>
      <c r="O553" t="str">
        <f>VLOOKUP(F553,UFMT_VALUE!A:E,5,FALSE)</f>
        <v>Const, Channel ID Switch</v>
      </c>
      <c r="P553" t="str">
        <f>IF(ISBLANK(G553),"",VLOOKUP(G553,UFMT_CONVERSION!A:C,3,FALSE))</f>
        <v/>
      </c>
      <c r="Q553" t="str">
        <f t="shared" si="36"/>
        <v>Field '999 Var LLLA', Value 'Const, Channel ID Switch'</v>
      </c>
      <c r="S553" t="str">
        <f t="shared" si="37"/>
        <v>Insert into UFMT_BUILD_RULE (FORMAT_ID, FIELD_NO, PRIORITY, FIELD_ID, COND_ID, VALUE_ID, CONV_KEY, F_CHECK, F_WRITE) Values ('75', '123', '1', '20', '', '38', '', '0', '0');</v>
      </c>
      <c r="T553" t="str">
        <f t="shared" si="38"/>
        <v>Update UFMT_BUILD_RULE SET FIELD_ID='20',COND_ID='',VALUE_ID='38',CONV_KEY='',F_CHECK='0',F_WRITE='0' Where FORMAT_ID = '75' AND FIELD_NO = '123' AND PRIORITY = '1';</v>
      </c>
      <c r="U553" t="str">
        <f t="shared" si="39"/>
        <v>Delete from UFMT_BUILD_RULE Where FORMAT_ID = '75' AND FIELD_NO = '123' AND PRIORITY = '1';</v>
      </c>
    </row>
    <row r="554" spans="1:21" x14ac:dyDescent="0.35">
      <c r="A554" t="s">
        <v>57</v>
      </c>
      <c r="B554" t="s">
        <v>813</v>
      </c>
      <c r="C554" t="s">
        <v>12</v>
      </c>
      <c r="D554" t="s">
        <v>65</v>
      </c>
      <c r="E554"/>
      <c r="F554" t="s">
        <v>109</v>
      </c>
      <c r="G554" t="s">
        <v>23</v>
      </c>
      <c r="H554" t="s">
        <v>13</v>
      </c>
      <c r="I554" t="s">
        <v>12</v>
      </c>
      <c r="L554" t="s">
        <v>7</v>
      </c>
      <c r="M554" t="str">
        <f>VLOOKUP(D554,UFMT_FIELD_FORMAT!A:H,8,FALSE)</f>
        <v>999 Var LLLA</v>
      </c>
      <c r="N554" t="str">
        <f>IF(ISBLANK(E554),"",VLOOKUP(E554,UFMT_CONDITION!A:J,10,FALSE))</f>
        <v/>
      </c>
      <c r="O554" t="str">
        <f>VLOOKUP(F554,UFMT_VALUE!A:E,5,FALSE)</f>
        <v>DE126, Saved locally</v>
      </c>
      <c r="P554" t="str">
        <f>IF(ISBLANK(G554),"",VLOOKUP(G554,UFMT_CONVERSION!A:C,3,FALSE))</f>
        <v>YYYYMMDD to YYYY</v>
      </c>
      <c r="Q554" t="str">
        <f t="shared" si="36"/>
        <v>Field '999 Var LLLA', Value 'DE126, Saved locally', Conv 'YYYYMMDD to YYYY'</v>
      </c>
      <c r="S554" t="str">
        <f t="shared" si="37"/>
        <v>Insert into UFMT_BUILD_RULE (FORMAT_ID, FIELD_NO, PRIORITY, FIELD_ID, COND_ID, VALUE_ID, CONV_KEY, F_CHECK, F_WRITE) Values ('75', '126', '1', '20', '', '54', '5', '0', '1');</v>
      </c>
      <c r="T554" t="str">
        <f t="shared" si="38"/>
        <v>Update UFMT_BUILD_RULE SET FIELD_ID='20',COND_ID='',VALUE_ID='54',CONV_KEY='5',F_CHECK='0',F_WRITE='1' Where FORMAT_ID = '75' AND FIELD_NO = '126' AND PRIORITY = '1';</v>
      </c>
      <c r="U554" t="str">
        <f t="shared" si="39"/>
        <v>Delete from UFMT_BUILD_RULE Where FORMAT_ID = '75' AND FIELD_NO = '126' AND PRIORITY = '1';</v>
      </c>
    </row>
    <row r="555" spans="1:21" x14ac:dyDescent="0.35">
      <c r="A555" t="s">
        <v>199</v>
      </c>
      <c r="B555" t="s">
        <v>40</v>
      </c>
      <c r="C555" t="s">
        <v>12</v>
      </c>
      <c r="D555" t="s">
        <v>23</v>
      </c>
      <c r="E555"/>
      <c r="F555" t="s">
        <v>117</v>
      </c>
      <c r="G555" t="s">
        <v>21</v>
      </c>
      <c r="H555" t="s">
        <v>13</v>
      </c>
      <c r="I555" t="s">
        <v>12</v>
      </c>
      <c r="L555" t="s">
        <v>7</v>
      </c>
      <c r="M555" t="str">
        <f>VLOOKUP(D555,UFMT_FIELD_FORMAT!A:H,8,FALSE)</f>
        <v>006 Fix Padded L0</v>
      </c>
      <c r="N555" t="str">
        <f>IF(ISBLANK(E555),"",VLOOKUP(E555,UFMT_CONDITION!A:J,10,FALSE))</f>
        <v/>
      </c>
      <c r="O555" t="str">
        <f>VLOOKUP(F555,UFMT_VALUE!A:E,5,FALSE)</f>
        <v>Tag, SVT_UTRANSNO</v>
      </c>
      <c r="P555" t="str">
        <f>IF(ISBLANK(G555),"",VLOOKUP(G555,UFMT_CONVERSION!A:C,3,FALSE))</f>
        <v>Get F11 from utrnno (last 6 digits)</v>
      </c>
      <c r="Q555" t="str">
        <f t="shared" si="36"/>
        <v>Field '006 Fix Padded L0', Value 'Tag, SVT_UTRANSNO', Conv 'Get F11 from utrnno (last 6 digits)'</v>
      </c>
      <c r="S555" t="str">
        <f t="shared" si="37"/>
        <v>Insert into UFMT_BUILD_RULE (FORMAT_ID, FIELD_NO, PRIORITY, FIELD_ID, COND_ID, VALUE_ID, CONV_KEY, F_CHECK, F_WRITE) Values ('76', '11', '1', '5', '', '40', '52', '0', '1');</v>
      </c>
      <c r="T555" t="str">
        <f t="shared" si="38"/>
        <v>Update UFMT_BUILD_RULE SET FIELD_ID='5',COND_ID='',VALUE_ID='40',CONV_KEY='52',F_CHECK='0',F_WRITE='1' Where FORMAT_ID = '76' AND FIELD_NO = '11' AND PRIORITY = '1';</v>
      </c>
      <c r="U555" t="str">
        <f t="shared" si="39"/>
        <v>Delete from UFMT_BUILD_RULE Where FORMAT_ID = '76' AND FIELD_NO = '11' AND PRIORITY = '1';</v>
      </c>
    </row>
    <row r="556" spans="1:21" x14ac:dyDescent="0.35">
      <c r="A556" t="s">
        <v>199</v>
      </c>
      <c r="B556" t="s">
        <v>42</v>
      </c>
      <c r="C556" t="s">
        <v>12</v>
      </c>
      <c r="D556" t="s">
        <v>26</v>
      </c>
      <c r="E556"/>
      <c r="F556" t="s">
        <v>24</v>
      </c>
      <c r="G556"/>
      <c r="H556" t="s">
        <v>13</v>
      </c>
      <c r="I556" t="s">
        <v>12</v>
      </c>
      <c r="L556" t="s">
        <v>7</v>
      </c>
      <c r="M556" t="str">
        <f>VLOOKUP(D556,UFMT_FIELD_FORMAT!A:H,8,FALSE)</f>
        <v>012 Fix Padded L0</v>
      </c>
      <c r="N556" t="str">
        <f>IF(ISBLANK(E556),"",VLOOKUP(E556,UFMT_CONDITION!A:J,10,FALSE))</f>
        <v/>
      </c>
      <c r="O556" t="str">
        <f>VLOOKUP(F556,UFMT_VALUE!A:E,5,FALSE)</f>
        <v>DE12, Saved locally</v>
      </c>
      <c r="P556" t="str">
        <f>IF(ISBLANK(G556),"",VLOOKUP(G556,UFMT_CONVERSION!A:C,3,FALSE))</f>
        <v/>
      </c>
      <c r="Q556" t="str">
        <f t="shared" si="36"/>
        <v>Field '012 Fix Padded L0', Value 'DE12, Saved locally'</v>
      </c>
      <c r="S556" t="str">
        <f t="shared" si="37"/>
        <v>Insert into UFMT_BUILD_RULE (FORMAT_ID, FIELD_NO, PRIORITY, FIELD_ID, COND_ID, VALUE_ID, CONV_KEY, F_CHECK, F_WRITE) Values ('76', '12', '1', '6', '', '53', '', '0', '1');</v>
      </c>
      <c r="T556" t="str">
        <f t="shared" si="38"/>
        <v>Update UFMT_BUILD_RULE SET FIELD_ID='6',COND_ID='',VALUE_ID='53',CONV_KEY='',F_CHECK='0',F_WRITE='1' Where FORMAT_ID = '76' AND FIELD_NO = '12' AND PRIORITY = '1';</v>
      </c>
      <c r="U556" t="str">
        <f t="shared" si="39"/>
        <v>Delete from UFMT_BUILD_RULE Where FORMAT_ID = '76' AND FIELD_NO = '12' AND PRIORITY = '1';</v>
      </c>
    </row>
    <row r="557" spans="1:21" x14ac:dyDescent="0.35">
      <c r="A557" t="s">
        <v>199</v>
      </c>
      <c r="B557" t="s">
        <v>77</v>
      </c>
      <c r="C557" t="s">
        <v>12</v>
      </c>
      <c r="D557" t="s">
        <v>35</v>
      </c>
      <c r="E557"/>
      <c r="F557" t="s">
        <v>45</v>
      </c>
      <c r="G557"/>
      <c r="H557" t="s">
        <v>13</v>
      </c>
      <c r="I557" t="s">
        <v>13</v>
      </c>
      <c r="L557" t="s">
        <v>7</v>
      </c>
      <c r="M557" t="str">
        <f>VLOOKUP(D557,UFMT_FIELD_FORMAT!A:H,8,FALSE)</f>
        <v>003 Fix Padded L0</v>
      </c>
      <c r="N557" t="str">
        <f>IF(ISBLANK(E557),"",VLOOKUP(E557,UFMT_CONDITION!A:J,10,FALSE))</f>
        <v/>
      </c>
      <c r="O557" t="str">
        <f>VLOOKUP(F557,UFMT_VALUE!A:E,5,FALSE)</f>
        <v>Tag, SVT_NTWM_MSGTYPE, integer</v>
      </c>
      <c r="P557" t="str">
        <f>IF(ISBLANK(G557),"",VLOOKUP(G557,UFMT_CONVERSION!A:C,3,FALSE))</f>
        <v/>
      </c>
      <c r="Q557" t="str">
        <f t="shared" si="36"/>
        <v>Field '003 Fix Padded L0', Value 'Tag, SVT_NTWM_MSGTYPE, integer'</v>
      </c>
      <c r="S557" t="str">
        <f t="shared" si="37"/>
        <v>Insert into UFMT_BUILD_RULE (FORMAT_ID, FIELD_NO, PRIORITY, FIELD_ID, COND_ID, VALUE_ID, CONV_KEY, F_CHECK, F_WRITE) Values ('76', '24', '1', '9', '', '46', '', '0', '0');</v>
      </c>
      <c r="T557" t="str">
        <f t="shared" si="38"/>
        <v>Update UFMT_BUILD_RULE SET FIELD_ID='9',COND_ID='',VALUE_ID='46',CONV_KEY='',F_CHECK='0',F_WRITE='0' Where FORMAT_ID = '76' AND FIELD_NO = '24' AND PRIORITY = '1';</v>
      </c>
      <c r="U557" t="str">
        <f t="shared" si="39"/>
        <v>Delete from UFMT_BUILD_RULE Where FORMAT_ID = '76' AND FIELD_NO = '24' AND PRIORITY = '1';</v>
      </c>
    </row>
    <row r="558" spans="1:21" x14ac:dyDescent="0.35">
      <c r="A558" t="s">
        <v>199</v>
      </c>
      <c r="B558" t="s">
        <v>102</v>
      </c>
      <c r="C558" t="s">
        <v>12</v>
      </c>
      <c r="D558" t="s">
        <v>35</v>
      </c>
      <c r="E558"/>
      <c r="F558" t="s">
        <v>21</v>
      </c>
      <c r="G558"/>
      <c r="H558" t="s">
        <v>13</v>
      </c>
      <c r="I558" t="s">
        <v>12</v>
      </c>
      <c r="L558" t="s">
        <v>7</v>
      </c>
      <c r="M558" t="str">
        <f>VLOOKUP(D558,UFMT_FIELD_FORMAT!A:H,8,FALSE)</f>
        <v>003 Fix Padded L0</v>
      </c>
      <c r="N558" t="str">
        <f>IF(ISBLANK(E558),"",VLOOKUP(E558,UFMT_CONDITION!A:J,10,FALSE))</f>
        <v/>
      </c>
      <c r="O558" t="str">
        <f>VLOOKUP(F558,UFMT_VALUE!A:E,5,FALSE)</f>
        <v>Const, Success resp code for LOGIN</v>
      </c>
      <c r="P558" t="str">
        <f>IF(ISBLANK(G558),"",VLOOKUP(G558,UFMT_CONVERSION!A:C,3,FALSE))</f>
        <v/>
      </c>
      <c r="Q558" t="str">
        <f t="shared" si="36"/>
        <v>Field '003 Fix Padded L0', Value 'Const, Success resp code for LOGIN'</v>
      </c>
      <c r="S558" t="str">
        <f t="shared" si="37"/>
        <v>Insert into UFMT_BUILD_RULE (FORMAT_ID, FIELD_NO, PRIORITY, FIELD_ID, COND_ID, VALUE_ID, CONV_KEY, F_CHECK, F_WRITE) Values ('76', '39', '1', '9', '', '52', '', '0', '1');</v>
      </c>
      <c r="T558" t="str">
        <f t="shared" si="38"/>
        <v>Update UFMT_BUILD_RULE SET FIELD_ID='9',COND_ID='',VALUE_ID='52',CONV_KEY='',F_CHECK='0',F_WRITE='1' Where FORMAT_ID = '76' AND FIELD_NO = '39' AND PRIORITY = '1';</v>
      </c>
      <c r="U558" t="str">
        <f t="shared" si="39"/>
        <v>Delete from UFMT_BUILD_RULE Where FORMAT_ID = '76' AND FIELD_NO = '39' AND PRIORITY = '1';</v>
      </c>
    </row>
    <row r="559" spans="1:21" x14ac:dyDescent="0.35">
      <c r="A559" t="s">
        <v>199</v>
      </c>
      <c r="B559" t="s">
        <v>158</v>
      </c>
      <c r="C559" t="s">
        <v>12</v>
      </c>
      <c r="D559" t="s">
        <v>65</v>
      </c>
      <c r="E559"/>
      <c r="F559" t="s">
        <v>136</v>
      </c>
      <c r="G559"/>
      <c r="H559" t="s">
        <v>13</v>
      </c>
      <c r="I559" t="s">
        <v>12</v>
      </c>
      <c r="L559" t="s">
        <v>7</v>
      </c>
      <c r="M559" t="str">
        <f>VLOOKUP(D559,UFMT_FIELD_FORMAT!A:H,8,FALSE)</f>
        <v>999 Var LLLA</v>
      </c>
      <c r="N559" t="str">
        <f>IF(ISBLANK(E559),"",VLOOKUP(E559,UFMT_CONDITION!A:J,10,FALSE))</f>
        <v/>
      </c>
      <c r="O559" t="str">
        <f>VLOOKUP(F559,UFMT_VALUE!A:E,5,FALSE)</f>
        <v>DE59 Transport data</v>
      </c>
      <c r="P559" t="str">
        <f>IF(ISBLANK(G559),"",VLOOKUP(G559,UFMT_CONVERSION!A:C,3,FALSE))</f>
        <v/>
      </c>
      <c r="Q559" t="str">
        <f t="shared" si="36"/>
        <v>Field '999 Var LLLA', Value 'DE59 Transport data'</v>
      </c>
      <c r="S559" t="str">
        <f t="shared" si="37"/>
        <v>Insert into UFMT_BUILD_RULE (FORMAT_ID, FIELD_NO, PRIORITY, FIELD_ID, COND_ID, VALUE_ID, CONV_KEY, F_CHECK, F_WRITE) Values ('76', '59', '1', '20', '', '48', '', '0', '1');</v>
      </c>
      <c r="T559" t="str">
        <f t="shared" si="38"/>
        <v>Update UFMT_BUILD_RULE SET FIELD_ID='20',COND_ID='',VALUE_ID='48',CONV_KEY='',F_CHECK='0',F_WRITE='1' Where FORMAT_ID = '76' AND FIELD_NO = '59' AND PRIORITY = '1';</v>
      </c>
      <c r="U559" t="str">
        <f t="shared" si="39"/>
        <v>Delete from UFMT_BUILD_RULE Where FORMAT_ID = '76' AND FIELD_NO = '59' AND PRIORITY = '1';</v>
      </c>
    </row>
    <row r="560" spans="1:21" x14ac:dyDescent="0.35">
      <c r="A560" t="s">
        <v>199</v>
      </c>
      <c r="B560" t="s">
        <v>242</v>
      </c>
      <c r="C560" t="s">
        <v>12</v>
      </c>
      <c r="D560" t="s">
        <v>68</v>
      </c>
      <c r="E560"/>
      <c r="F560" t="s">
        <v>122</v>
      </c>
      <c r="G560"/>
      <c r="H560" t="s">
        <v>13</v>
      </c>
      <c r="I560" t="s">
        <v>13</v>
      </c>
      <c r="L560" t="s">
        <v>7</v>
      </c>
      <c r="M560" t="str">
        <f>VLOOKUP(D560,UFMT_FIELD_FORMAT!A:H,8,FALSE)</f>
        <v>011 Var LLA</v>
      </c>
      <c r="N560" t="str">
        <f>IF(ISBLANK(E560),"",VLOOKUP(E560,UFMT_CONDITION!A:J,10,FALSE))</f>
        <v/>
      </c>
      <c r="O560" t="str">
        <f>VLOOKUP(F560,UFMT_VALUE!A:E,5,FALSE)</f>
        <v>Const, Destination ID</v>
      </c>
      <c r="P560" t="str">
        <f>IF(ISBLANK(G560),"",VLOOKUP(G560,UFMT_CONVERSION!A:C,3,FALSE))</f>
        <v/>
      </c>
      <c r="Q560" t="str">
        <f t="shared" si="36"/>
        <v>Field '011 Var LLA', Value 'Const, Destination ID'</v>
      </c>
      <c r="S560" t="str">
        <f t="shared" si="37"/>
        <v>Insert into UFMT_BUILD_RULE (FORMAT_ID, FIELD_NO, PRIORITY, FIELD_ID, COND_ID, VALUE_ID, CONV_KEY, F_CHECK, F_WRITE) Values ('76', '93', '1', '21', '', '42', '', '0', '0');</v>
      </c>
      <c r="T560" t="str">
        <f t="shared" si="38"/>
        <v>Update UFMT_BUILD_RULE SET FIELD_ID='21',COND_ID='',VALUE_ID='42',CONV_KEY='',F_CHECK='0',F_WRITE='0' Where FORMAT_ID = '76' AND FIELD_NO = '93' AND PRIORITY = '1';</v>
      </c>
      <c r="U560" t="str">
        <f t="shared" si="39"/>
        <v>Delete from UFMT_BUILD_RULE Where FORMAT_ID = '76' AND FIELD_NO = '93' AND PRIORITY = '1';</v>
      </c>
    </row>
    <row r="561" spans="1:21" x14ac:dyDescent="0.35">
      <c r="A561" t="s">
        <v>199</v>
      </c>
      <c r="B561" t="s">
        <v>38</v>
      </c>
      <c r="C561" t="s">
        <v>12</v>
      </c>
      <c r="D561" t="s">
        <v>68</v>
      </c>
      <c r="E561"/>
      <c r="F561" t="s">
        <v>125</v>
      </c>
      <c r="G561"/>
      <c r="H561" t="s">
        <v>13</v>
      </c>
      <c r="I561" t="s">
        <v>13</v>
      </c>
      <c r="L561" t="s">
        <v>7</v>
      </c>
      <c r="M561" t="str">
        <f>VLOOKUP(D561,UFMT_FIELD_FORMAT!A:H,8,FALSE)</f>
        <v>011 Var LLA</v>
      </c>
      <c r="N561" t="str">
        <f>IF(ISBLANK(E561),"",VLOOKUP(E561,UFMT_CONDITION!A:J,10,FALSE))</f>
        <v/>
      </c>
      <c r="O561" t="str">
        <f>VLOOKUP(F561,UFMT_VALUE!A:E,5,FALSE)</f>
        <v>Const, Originator ID</v>
      </c>
      <c r="P561" t="str">
        <f>IF(ISBLANK(G561),"",VLOOKUP(G561,UFMT_CONVERSION!A:C,3,FALSE))</f>
        <v/>
      </c>
      <c r="Q561" t="str">
        <f t="shared" si="36"/>
        <v>Field '011 Var LLA', Value 'Const, Originator ID'</v>
      </c>
      <c r="S561" t="str">
        <f t="shared" si="37"/>
        <v>Insert into UFMT_BUILD_RULE (FORMAT_ID, FIELD_NO, PRIORITY, FIELD_ID, COND_ID, VALUE_ID, CONV_KEY, F_CHECK, F_WRITE) Values ('76', '94', '1', '21', '', '43', '', '0', '0');</v>
      </c>
      <c r="T561" t="str">
        <f t="shared" si="38"/>
        <v>Update UFMT_BUILD_RULE SET FIELD_ID='21',COND_ID='',VALUE_ID='43',CONV_KEY='',F_CHECK='0',F_WRITE='0' Where FORMAT_ID = '76' AND FIELD_NO = '94' AND PRIORITY = '1';</v>
      </c>
      <c r="U561" t="str">
        <f t="shared" si="39"/>
        <v>Delete from UFMT_BUILD_RULE Where FORMAT_ID = '76' AND FIELD_NO = '94' AND PRIORITY = '1';</v>
      </c>
    </row>
    <row r="562" spans="1:21" x14ac:dyDescent="0.35">
      <c r="A562" t="s">
        <v>199</v>
      </c>
      <c r="B562" t="s">
        <v>143</v>
      </c>
      <c r="C562" t="s">
        <v>12</v>
      </c>
      <c r="D562" t="s">
        <v>65</v>
      </c>
      <c r="E562"/>
      <c r="F562" t="s">
        <v>113</v>
      </c>
      <c r="G562"/>
      <c r="H562" t="s">
        <v>13</v>
      </c>
      <c r="I562" t="s">
        <v>13</v>
      </c>
      <c r="L562" t="s">
        <v>7</v>
      </c>
      <c r="M562" t="str">
        <f>VLOOKUP(D562,UFMT_FIELD_FORMAT!A:H,8,FALSE)</f>
        <v>999 Var LLLA</v>
      </c>
      <c r="N562" t="str">
        <f>IF(ISBLANK(E562),"",VLOOKUP(E562,UFMT_CONDITION!A:J,10,FALSE))</f>
        <v/>
      </c>
      <c r="O562" t="str">
        <f>VLOOKUP(F562,UFMT_VALUE!A:E,5,FALSE)</f>
        <v>Const, Channel ID Switch</v>
      </c>
      <c r="P562" t="str">
        <f>IF(ISBLANK(G562),"",VLOOKUP(G562,UFMT_CONVERSION!A:C,3,FALSE))</f>
        <v/>
      </c>
      <c r="Q562" t="str">
        <f t="shared" si="36"/>
        <v>Field '999 Var LLLA', Value 'Const, Channel ID Switch'</v>
      </c>
      <c r="S562" t="str">
        <f t="shared" si="37"/>
        <v>Insert into UFMT_BUILD_RULE (FORMAT_ID, FIELD_NO, PRIORITY, FIELD_ID, COND_ID, VALUE_ID, CONV_KEY, F_CHECK, F_WRITE) Values ('76', '123', '1', '20', '', '38', '', '0', '0');</v>
      </c>
      <c r="T562" t="str">
        <f t="shared" si="38"/>
        <v>Update UFMT_BUILD_RULE SET FIELD_ID='20',COND_ID='',VALUE_ID='38',CONV_KEY='',F_CHECK='0',F_WRITE='0' Where FORMAT_ID = '76' AND FIELD_NO = '123' AND PRIORITY = '1';</v>
      </c>
      <c r="U562" t="str">
        <f t="shared" si="39"/>
        <v>Delete from UFMT_BUILD_RULE Where FORMAT_ID = '76' AND FIELD_NO = '123' AND PRIORITY = '1';</v>
      </c>
    </row>
    <row r="563" spans="1:21" x14ac:dyDescent="0.35">
      <c r="A563" t="s">
        <v>199</v>
      </c>
      <c r="B563" t="s">
        <v>813</v>
      </c>
      <c r="C563" t="s">
        <v>12</v>
      </c>
      <c r="D563" t="s">
        <v>65</v>
      </c>
      <c r="E563"/>
      <c r="F563" t="s">
        <v>109</v>
      </c>
      <c r="G563" t="s">
        <v>23</v>
      </c>
      <c r="H563" t="s">
        <v>13</v>
      </c>
      <c r="I563" t="s">
        <v>12</v>
      </c>
      <c r="L563" t="s">
        <v>7</v>
      </c>
      <c r="M563" t="str">
        <f>VLOOKUP(D563,UFMT_FIELD_FORMAT!A:H,8,FALSE)</f>
        <v>999 Var LLLA</v>
      </c>
      <c r="N563" t="str">
        <f>IF(ISBLANK(E563),"",VLOOKUP(E563,UFMT_CONDITION!A:J,10,FALSE))</f>
        <v/>
      </c>
      <c r="O563" t="str">
        <f>VLOOKUP(F563,UFMT_VALUE!A:E,5,FALSE)</f>
        <v>DE126, Saved locally</v>
      </c>
      <c r="P563" t="str">
        <f>IF(ISBLANK(G563),"",VLOOKUP(G563,UFMT_CONVERSION!A:C,3,FALSE))</f>
        <v>YYYYMMDD to YYYY</v>
      </c>
      <c r="Q563" t="str">
        <f t="shared" si="36"/>
        <v>Field '999 Var LLLA', Value 'DE126, Saved locally', Conv 'YYYYMMDD to YYYY'</v>
      </c>
      <c r="S563" t="str">
        <f t="shared" si="37"/>
        <v>Insert into UFMT_BUILD_RULE (FORMAT_ID, FIELD_NO, PRIORITY, FIELD_ID, COND_ID, VALUE_ID, CONV_KEY, F_CHECK, F_WRITE) Values ('76', '126', '1', '20', '', '54', '5', '0', '1');</v>
      </c>
      <c r="T563" t="str">
        <f t="shared" si="38"/>
        <v>Update UFMT_BUILD_RULE SET FIELD_ID='20',COND_ID='',VALUE_ID='54',CONV_KEY='5',F_CHECK='0',F_WRITE='1' Where FORMAT_ID = '76' AND FIELD_NO = '126' AND PRIORITY = '1';</v>
      </c>
      <c r="U563" t="str">
        <f t="shared" si="39"/>
        <v>Delete from UFMT_BUILD_RULE Where FORMAT_ID = '76' AND FIELD_NO = '126' AND PRIORITY = '1';</v>
      </c>
    </row>
    <row r="564" spans="1:21" x14ac:dyDescent="0.35">
      <c r="A564" t="s">
        <v>202</v>
      </c>
      <c r="B564" t="s">
        <v>15</v>
      </c>
      <c r="C564" t="s">
        <v>12</v>
      </c>
      <c r="D564" t="s">
        <v>12</v>
      </c>
      <c r="E564"/>
      <c r="F564" t="s">
        <v>15</v>
      </c>
      <c r="G564"/>
      <c r="H564" t="s">
        <v>13</v>
      </c>
      <c r="I564" t="s">
        <v>13</v>
      </c>
      <c r="L564" t="s">
        <v>7</v>
      </c>
      <c r="M564" t="str">
        <f>VLOOKUP(D564,UFMT_FIELD_FORMAT!A:H,8,FALSE)</f>
        <v>019 Var LLA</v>
      </c>
      <c r="N564" t="str">
        <f>IF(ISBLANK(E564),"",VLOOKUP(E564,UFMT_CONDITION!A:J,10,FALSE))</f>
        <v/>
      </c>
      <c r="O564" t="str">
        <f>VLOOKUP(F564,UFMT_VALUE!A:E,5,FALSE)</f>
        <v>Tag, SVT_CARD_NUM</v>
      </c>
      <c r="P564" t="str">
        <f>IF(ISBLANK(G564),"",VLOOKUP(G564,UFMT_CONVERSION!A:C,3,FALSE))</f>
        <v/>
      </c>
      <c r="Q564" t="str">
        <f t="shared" si="36"/>
        <v>Field '019 Var LLA', Value 'Tag, SVT_CARD_NUM'</v>
      </c>
      <c r="S564" t="str">
        <f t="shared" si="37"/>
        <v>Insert into UFMT_BUILD_RULE (FORMAT_ID, FIELD_NO, PRIORITY, FIELD_ID, COND_ID, VALUE_ID, CONV_KEY, F_CHECK, F_WRITE) Values ('77', '2', '1', '1', '', '2', '', '0', '0');</v>
      </c>
      <c r="T564" t="str">
        <f t="shared" si="38"/>
        <v>Update UFMT_BUILD_RULE SET FIELD_ID='1',COND_ID='',VALUE_ID='2',CONV_KEY='',F_CHECK='0',F_WRITE='0' Where FORMAT_ID = '77' AND FIELD_NO = '2' AND PRIORITY = '1';</v>
      </c>
      <c r="U564" t="str">
        <f t="shared" si="39"/>
        <v>Delete from UFMT_BUILD_RULE Where FORMAT_ID = '77' AND FIELD_NO = '2' AND PRIORITY = '1';</v>
      </c>
    </row>
    <row r="565" spans="1:21" x14ac:dyDescent="0.35">
      <c r="A565" t="s">
        <v>202</v>
      </c>
      <c r="B565" t="s">
        <v>17</v>
      </c>
      <c r="C565" t="s">
        <v>12</v>
      </c>
      <c r="D565" t="s">
        <v>15</v>
      </c>
      <c r="E565"/>
      <c r="F565" t="s">
        <v>26</v>
      </c>
      <c r="G565"/>
      <c r="H565" t="s">
        <v>13</v>
      </c>
      <c r="I565" t="s">
        <v>13</v>
      </c>
      <c r="L565" t="s">
        <v>7</v>
      </c>
      <c r="M565" t="str">
        <f>VLOOKUP(D565,UFMT_FIELD_FORMAT!A:H,8,FALSE)</f>
        <v>006 Fix Padded L0</v>
      </c>
      <c r="N565" t="str">
        <f>IF(ISBLANK(E565),"",VLOOKUP(E565,UFMT_CONDITION!A:J,10,FALSE))</f>
        <v/>
      </c>
      <c r="O565" t="str">
        <f>VLOOKUP(F565,UFMT_VALUE!A:E,5,FALSE)</f>
        <v>Composite, Processing code</v>
      </c>
      <c r="P565" t="str">
        <f>IF(ISBLANK(G565),"",VLOOKUP(G565,UFMT_CONVERSION!A:C,3,FALSE))</f>
        <v/>
      </c>
      <c r="Q565" t="str">
        <f t="shared" si="36"/>
        <v>Field '006 Fix Padded L0', Value 'Composite, Processing code'</v>
      </c>
      <c r="S565" t="str">
        <f t="shared" si="37"/>
        <v>Insert into UFMT_BUILD_RULE (FORMAT_ID, FIELD_NO, PRIORITY, FIELD_ID, COND_ID, VALUE_ID, CONV_KEY, F_CHECK, F_WRITE) Values ('77', '3', '1', '2', '', '6', '', '0', '0');</v>
      </c>
      <c r="T565" t="str">
        <f t="shared" si="38"/>
        <v>Update UFMT_BUILD_RULE SET FIELD_ID='2',COND_ID='',VALUE_ID='6',CONV_KEY='',F_CHECK='0',F_WRITE='0' Where FORMAT_ID = '77' AND FIELD_NO = '3' AND PRIORITY = '1';</v>
      </c>
      <c r="U565" t="str">
        <f t="shared" si="39"/>
        <v>Delete from UFMT_BUILD_RULE Where FORMAT_ID = '77' AND FIELD_NO = '3' AND PRIORITY = '1';</v>
      </c>
    </row>
    <row r="566" spans="1:21" x14ac:dyDescent="0.35">
      <c r="A566" t="s">
        <v>202</v>
      </c>
      <c r="B566" t="s">
        <v>20</v>
      </c>
      <c r="C566" t="s">
        <v>12</v>
      </c>
      <c r="D566" t="s">
        <v>17</v>
      </c>
      <c r="E566"/>
      <c r="F566" t="s">
        <v>29</v>
      </c>
      <c r="G566"/>
      <c r="H566" t="s">
        <v>13</v>
      </c>
      <c r="I566" t="s">
        <v>13</v>
      </c>
      <c r="L566" t="s">
        <v>7</v>
      </c>
      <c r="M566" t="str">
        <f>VLOOKUP(D566,UFMT_FIELD_FORMAT!A:H,8,FALSE)</f>
        <v>012 Fix Padded L0</v>
      </c>
      <c r="N566" t="str">
        <f>IF(ISBLANK(E566),"",VLOOKUP(E566,UFMT_CONDITION!A:J,10,FALSE))</f>
        <v/>
      </c>
      <c r="O566" t="str">
        <f>VLOOKUP(F566,UFMT_VALUE!A:E,5,FALSE)</f>
        <v>Tag, SVT_TXN_AMOUNT</v>
      </c>
      <c r="P566" t="str">
        <f>IF(ISBLANK(G566),"",VLOOKUP(G566,UFMT_CONVERSION!A:C,3,FALSE))</f>
        <v/>
      </c>
      <c r="Q566" t="str">
        <f t="shared" si="36"/>
        <v>Field '012 Fix Padded L0', Value 'Tag, SVT_TXN_AMOUNT'</v>
      </c>
      <c r="S566" t="str">
        <f t="shared" si="37"/>
        <v>Insert into UFMT_BUILD_RULE (FORMAT_ID, FIELD_NO, PRIORITY, FIELD_ID, COND_ID, VALUE_ID, CONV_KEY, F_CHECK, F_WRITE) Values ('77', '4', '1', '3', '', '7', '', '0', '0');</v>
      </c>
      <c r="T566" t="str">
        <f t="shared" si="38"/>
        <v>Update UFMT_BUILD_RULE SET FIELD_ID='3',COND_ID='',VALUE_ID='7',CONV_KEY='',F_CHECK='0',F_WRITE='0' Where FORMAT_ID = '77' AND FIELD_NO = '4' AND PRIORITY = '1';</v>
      </c>
      <c r="U566" t="str">
        <f t="shared" si="39"/>
        <v>Delete from UFMT_BUILD_RULE Where FORMAT_ID = '77' AND FIELD_NO = '4' AND PRIORITY = '1';</v>
      </c>
    </row>
    <row r="567" spans="1:21" x14ac:dyDescent="0.35">
      <c r="A567" t="s">
        <v>202</v>
      </c>
      <c r="B567" t="s">
        <v>23</v>
      </c>
      <c r="C567" t="s">
        <v>12</v>
      </c>
      <c r="D567" t="s">
        <v>17</v>
      </c>
      <c r="E567"/>
      <c r="F567" t="s">
        <v>35</v>
      </c>
      <c r="G567"/>
      <c r="H567" t="s">
        <v>13</v>
      </c>
      <c r="I567" t="s">
        <v>13</v>
      </c>
      <c r="L567" t="s">
        <v>7</v>
      </c>
      <c r="M567" t="str">
        <f>VLOOKUP(D567,UFMT_FIELD_FORMAT!A:H,8,FALSE)</f>
        <v>012 Fix Padded L0</v>
      </c>
      <c r="N567" t="str">
        <f>IF(ISBLANK(E567),"",VLOOKUP(E567,UFMT_CONDITION!A:J,10,FALSE))</f>
        <v/>
      </c>
      <c r="O567" t="str">
        <f>VLOOKUP(F567,UFMT_VALUE!A:E,5,FALSE)</f>
        <v>Tag, SVT_TXN_AMT_A1CUR, integer</v>
      </c>
      <c r="P567" t="str">
        <f>IF(ISBLANK(G567),"",VLOOKUP(G567,UFMT_CONVERSION!A:C,3,FALSE))</f>
        <v/>
      </c>
      <c r="Q567" t="str">
        <f t="shared" si="36"/>
        <v>Field '012 Fix Padded L0', Value 'Tag, SVT_TXN_AMT_A1CUR, integer'</v>
      </c>
      <c r="S567" t="str">
        <f t="shared" si="37"/>
        <v>Insert into UFMT_BUILD_RULE (FORMAT_ID, FIELD_NO, PRIORITY, FIELD_ID, COND_ID, VALUE_ID, CONV_KEY, F_CHECK, F_WRITE) Values ('77', '5', '1', '3', '', '9', '', '0', '0');</v>
      </c>
      <c r="T567" t="str">
        <f t="shared" si="38"/>
        <v>Update UFMT_BUILD_RULE SET FIELD_ID='3',COND_ID='',VALUE_ID='9',CONV_KEY='',F_CHECK='0',F_WRITE='0' Where FORMAT_ID = '77' AND FIELD_NO = '5' AND PRIORITY = '1';</v>
      </c>
      <c r="U567" t="str">
        <f t="shared" si="39"/>
        <v>Delete from UFMT_BUILD_RULE Where FORMAT_ID = '77' AND FIELD_NO = '5' AND PRIORITY = '1';</v>
      </c>
    </row>
    <row r="568" spans="1:21" x14ac:dyDescent="0.35">
      <c r="A568" t="s">
        <v>202</v>
      </c>
      <c r="B568" t="s">
        <v>26</v>
      </c>
      <c r="C568" t="s">
        <v>12</v>
      </c>
      <c r="D568" t="s">
        <v>17</v>
      </c>
      <c r="E568"/>
      <c r="F568" t="s">
        <v>153</v>
      </c>
      <c r="G568"/>
      <c r="H568" t="s">
        <v>13</v>
      </c>
      <c r="I568" t="s">
        <v>13</v>
      </c>
      <c r="L568" t="s">
        <v>7</v>
      </c>
      <c r="M568" t="str">
        <f>VLOOKUP(D568,UFMT_FIELD_FORMAT!A:H,8,FALSE)</f>
        <v>012 Fix Padded L0</v>
      </c>
      <c r="N568" t="str">
        <f>IF(ISBLANK(E568),"",VLOOKUP(E568,UFMT_CONDITION!A:J,10,FALSE))</f>
        <v/>
      </c>
      <c r="O568" t="str">
        <f>VLOOKUP(F568,UFMT_VALUE!A:E,5,FALSE)</f>
        <v>Tag, SVT_CCH_BILL_AMT</v>
      </c>
      <c r="P568" t="str">
        <f>IF(ISBLANK(G568),"",VLOOKUP(G568,UFMT_CONVERSION!A:C,3,FALSE))</f>
        <v/>
      </c>
      <c r="Q568" t="str">
        <f t="shared" si="36"/>
        <v>Field '012 Fix Padded L0', Value 'Tag, SVT_CCH_BILL_AMT'</v>
      </c>
      <c r="S568" t="str">
        <f t="shared" si="37"/>
        <v>Insert into UFMT_BUILD_RULE (FORMAT_ID, FIELD_NO, PRIORITY, FIELD_ID, COND_ID, VALUE_ID, CONV_KEY, F_CHECK, F_WRITE) Values ('77', '6', '1', '3', '', '65', '', '0', '0');</v>
      </c>
      <c r="T568" t="str">
        <f t="shared" si="38"/>
        <v>Update UFMT_BUILD_RULE SET FIELD_ID='3',COND_ID='',VALUE_ID='65',CONV_KEY='',F_CHECK='0',F_WRITE='0' Where FORMAT_ID = '77' AND FIELD_NO = '6' AND PRIORITY = '1';</v>
      </c>
      <c r="U568" t="str">
        <f t="shared" si="39"/>
        <v>Delete from UFMT_BUILD_RULE Where FORMAT_ID = '77' AND FIELD_NO = '6' AND PRIORITY = '1';</v>
      </c>
    </row>
    <row r="569" spans="1:21" x14ac:dyDescent="0.35">
      <c r="A569" t="s">
        <v>202</v>
      </c>
      <c r="B569" t="s">
        <v>35</v>
      </c>
      <c r="C569" t="s">
        <v>12</v>
      </c>
      <c r="D569" t="s">
        <v>20</v>
      </c>
      <c r="E569"/>
      <c r="F569" t="s">
        <v>40</v>
      </c>
      <c r="G569"/>
      <c r="H569" t="s">
        <v>13</v>
      </c>
      <c r="I569" t="s">
        <v>13</v>
      </c>
      <c r="L569" t="s">
        <v>7</v>
      </c>
      <c r="M569" t="str">
        <f>VLOOKUP(D569,UFMT_FIELD_FORMAT!A:H,8,FALSE)</f>
        <v>008 Fix Padded L0</v>
      </c>
      <c r="N569" t="str">
        <f>IF(ISBLANK(E569),"",VLOOKUP(E569,UFMT_CONDITION!A:J,10,FALSE))</f>
        <v/>
      </c>
      <c r="O569" t="str">
        <f>VLOOKUP(F569,UFMT_VALUE!A:E,5,FALSE)</f>
        <v>Tag, SVT_ACCT1_RATE, integer</v>
      </c>
      <c r="P569" t="str">
        <f>IF(ISBLANK(G569),"",VLOOKUP(G569,UFMT_CONVERSION!A:C,3,FALSE))</f>
        <v/>
      </c>
      <c r="Q569" t="str">
        <f t="shared" si="36"/>
        <v>Field '008 Fix Padded L0', Value 'Tag, SVT_ACCT1_RATE, integer'</v>
      </c>
      <c r="S569" t="str">
        <f t="shared" si="37"/>
        <v>Insert into UFMT_BUILD_RULE (FORMAT_ID, FIELD_NO, PRIORITY, FIELD_ID, COND_ID, VALUE_ID, CONV_KEY, F_CHECK, F_WRITE) Values ('77', '9', '1', '4', '', '11', '', '0', '0');</v>
      </c>
      <c r="T569" t="str">
        <f t="shared" si="38"/>
        <v>Update UFMT_BUILD_RULE SET FIELD_ID='4',COND_ID='',VALUE_ID='11',CONV_KEY='',F_CHECK='0',F_WRITE='0' Where FORMAT_ID = '77' AND FIELD_NO = '9' AND PRIORITY = '1';</v>
      </c>
      <c r="U569" t="str">
        <f t="shared" si="39"/>
        <v>Delete from UFMT_BUILD_RULE Where FORMAT_ID = '77' AND FIELD_NO = '9' AND PRIORITY = '1';</v>
      </c>
    </row>
    <row r="570" spans="1:21" x14ac:dyDescent="0.35">
      <c r="A570" t="s">
        <v>202</v>
      </c>
      <c r="B570" t="s">
        <v>40</v>
      </c>
      <c r="C570" t="s">
        <v>12</v>
      </c>
      <c r="D570" t="s">
        <v>23</v>
      </c>
      <c r="E570"/>
      <c r="F570" t="s">
        <v>48</v>
      </c>
      <c r="G570"/>
      <c r="H570" t="s">
        <v>13</v>
      </c>
      <c r="I570" t="s">
        <v>13</v>
      </c>
      <c r="L570" t="s">
        <v>7</v>
      </c>
      <c r="M570" t="str">
        <f>VLOOKUP(D570,UFMT_FIELD_FORMAT!A:H,8,FALSE)</f>
        <v>006 Fix Padded L0</v>
      </c>
      <c r="N570" t="str">
        <f>IF(ISBLANK(E570),"",VLOOKUP(E570,UFMT_CONDITION!A:J,10,FALSE))</f>
        <v/>
      </c>
      <c r="O570" t="str">
        <f>VLOOKUP(F570,UFMT_VALUE!A:E,5,FALSE)</f>
        <v>Tag, SVT_ACQ_TRACE_NO, string</v>
      </c>
      <c r="P570" t="str">
        <f>IF(ISBLANK(G570),"",VLOOKUP(G570,UFMT_CONVERSION!A:C,3,FALSE))</f>
        <v/>
      </c>
      <c r="Q570" t="str">
        <f t="shared" si="36"/>
        <v>Field '006 Fix Padded L0', Value 'Tag, SVT_ACQ_TRACE_NO, string'</v>
      </c>
      <c r="S570" t="str">
        <f t="shared" si="37"/>
        <v>Insert into UFMT_BUILD_RULE (FORMAT_ID, FIELD_NO, PRIORITY, FIELD_ID, COND_ID, VALUE_ID, CONV_KEY, F_CHECK, F_WRITE) Values ('77', '11', '1', '5', '', '47', '', '0', '0');</v>
      </c>
      <c r="T570" t="str">
        <f t="shared" si="38"/>
        <v>Update UFMT_BUILD_RULE SET FIELD_ID='5',COND_ID='',VALUE_ID='47',CONV_KEY='',F_CHECK='0',F_WRITE='0' Where FORMAT_ID = '77' AND FIELD_NO = '11' AND PRIORITY = '1';</v>
      </c>
      <c r="U570" t="str">
        <f t="shared" si="39"/>
        <v>Delete from UFMT_BUILD_RULE Where FORMAT_ID = '77' AND FIELD_NO = '11' AND PRIORITY = '1';</v>
      </c>
    </row>
    <row r="571" spans="1:21" x14ac:dyDescent="0.35">
      <c r="A571" t="s">
        <v>202</v>
      </c>
      <c r="B571" t="s">
        <v>42</v>
      </c>
      <c r="C571" t="s">
        <v>12</v>
      </c>
      <c r="D571" t="s">
        <v>26</v>
      </c>
      <c r="E571"/>
      <c r="F571" t="s">
        <v>50</v>
      </c>
      <c r="G571"/>
      <c r="H571" t="s">
        <v>13</v>
      </c>
      <c r="I571" t="s">
        <v>13</v>
      </c>
      <c r="L571" t="s">
        <v>7</v>
      </c>
      <c r="M571" t="str">
        <f>VLOOKUP(D571,UFMT_FIELD_FORMAT!A:H,8,FALSE)</f>
        <v>012 Fix Padded L0</v>
      </c>
      <c r="N571" t="str">
        <f>IF(ISBLANK(E571),"",VLOOKUP(E571,UFMT_CONDITION!A:J,10,FALSE))</f>
        <v/>
      </c>
      <c r="O571" t="str">
        <f>VLOOKUP(F571,UFMT_VALUE!A:E,5,FALSE)</f>
        <v>Composite, Date and time</v>
      </c>
      <c r="P571" t="str">
        <f>IF(ISBLANK(G571),"",VLOOKUP(G571,UFMT_CONVERSION!A:C,3,FALSE))</f>
        <v/>
      </c>
      <c r="Q571" t="str">
        <f t="shared" si="36"/>
        <v>Field '012 Fix Padded L0', Value 'Composite, Date and time'</v>
      </c>
      <c r="S571" t="str">
        <f t="shared" si="37"/>
        <v>Insert into UFMT_BUILD_RULE (FORMAT_ID, FIELD_NO, PRIORITY, FIELD_ID, COND_ID, VALUE_ID, CONV_KEY, F_CHECK, F_WRITE) Values ('77', '12', '1', '6', '', '15', '', '0', '0');</v>
      </c>
      <c r="T571" t="str">
        <f t="shared" si="38"/>
        <v>Update UFMT_BUILD_RULE SET FIELD_ID='6',COND_ID='',VALUE_ID='15',CONV_KEY='',F_CHECK='0',F_WRITE='0' Where FORMAT_ID = '77' AND FIELD_NO = '12' AND PRIORITY = '1';</v>
      </c>
      <c r="U571" t="str">
        <f t="shared" si="39"/>
        <v>Delete from UFMT_BUILD_RULE Where FORMAT_ID = '77' AND FIELD_NO = '12' AND PRIORITY = '1';</v>
      </c>
    </row>
    <row r="572" spans="1:21" x14ac:dyDescent="0.35">
      <c r="A572" t="s">
        <v>202</v>
      </c>
      <c r="B572" t="s">
        <v>56</v>
      </c>
      <c r="C572" t="s">
        <v>12</v>
      </c>
      <c r="D572" t="s">
        <v>32</v>
      </c>
      <c r="E572"/>
      <c r="F572" t="s">
        <v>59</v>
      </c>
      <c r="G572"/>
      <c r="H572" t="s">
        <v>13</v>
      </c>
      <c r="I572" t="s">
        <v>13</v>
      </c>
      <c r="L572" t="s">
        <v>7</v>
      </c>
      <c r="M572" t="str">
        <f>VLOOKUP(D572,UFMT_FIELD_FORMAT!A:H,8,FALSE)</f>
        <v>004 Fix Padded L0</v>
      </c>
      <c r="N572" t="str">
        <f>IF(ISBLANK(E572),"",VLOOKUP(E572,UFMT_CONDITION!A:J,10,FALSE))</f>
        <v/>
      </c>
      <c r="O572" t="str">
        <f>VLOOKUP(F572,UFMT_VALUE!A:E,5,FALSE)</f>
        <v>Tag, SVT_SV_DATE</v>
      </c>
      <c r="P572" t="str">
        <f>IF(ISBLANK(G572),"",VLOOKUP(G572,UFMT_CONVERSION!A:C,3,FALSE))</f>
        <v/>
      </c>
      <c r="Q572" t="str">
        <f t="shared" si="36"/>
        <v>Field '004 Fix Padded L0', Value 'Tag, SVT_SV_DATE'</v>
      </c>
      <c r="S572" t="str">
        <f t="shared" si="37"/>
        <v>Insert into UFMT_BUILD_RULE (FORMAT_ID, FIELD_NO, PRIORITY, FIELD_ID, COND_ID, VALUE_ID, CONV_KEY, F_CHECK, F_WRITE) Values ('77', '17', '1', '8', '', '18', '', '0', '0');</v>
      </c>
      <c r="T572" t="str">
        <f t="shared" si="38"/>
        <v>Update UFMT_BUILD_RULE SET FIELD_ID='8',COND_ID='',VALUE_ID='18',CONV_KEY='',F_CHECK='0',F_WRITE='0' Where FORMAT_ID = '77' AND FIELD_NO = '17' AND PRIORITY = '1';</v>
      </c>
      <c r="U572" t="str">
        <f t="shared" si="39"/>
        <v>Delete from UFMT_BUILD_RULE Where FORMAT_ID = '77' AND FIELD_NO = '17' AND PRIORITY = '1';</v>
      </c>
    </row>
    <row r="573" spans="1:21" x14ac:dyDescent="0.35">
      <c r="A573" t="s">
        <v>202</v>
      </c>
      <c r="B573" t="s">
        <v>77</v>
      </c>
      <c r="C573" t="s">
        <v>12</v>
      </c>
      <c r="D573" t="s">
        <v>35</v>
      </c>
      <c r="E573"/>
      <c r="F573" t="s">
        <v>62</v>
      </c>
      <c r="G573"/>
      <c r="H573" t="s">
        <v>13</v>
      </c>
      <c r="I573" t="s">
        <v>13</v>
      </c>
      <c r="L573" t="s">
        <v>7</v>
      </c>
      <c r="M573" t="str">
        <f>VLOOKUP(D573,UFMT_FIELD_FORMAT!A:H,8,FALSE)</f>
        <v>003 Fix Padded L0</v>
      </c>
      <c r="N573" t="str">
        <f>IF(ISBLANK(E573),"",VLOOKUP(E573,UFMT_CONDITION!A:J,10,FALSE))</f>
        <v/>
      </c>
      <c r="O573" t="str">
        <f>VLOOKUP(F573,UFMT_VALUE!A:E,5,FALSE)</f>
        <v>Const, Functional code</v>
      </c>
      <c r="P573" t="str">
        <f>IF(ISBLANK(G573),"",VLOOKUP(G573,UFMT_CONVERSION!A:C,3,FALSE))</f>
        <v/>
      </c>
      <c r="Q573" t="str">
        <f t="shared" si="36"/>
        <v>Field '003 Fix Padded L0', Value 'Const, Functional code'</v>
      </c>
      <c r="S573" t="str">
        <f t="shared" si="37"/>
        <v>Insert into UFMT_BUILD_RULE (FORMAT_ID, FIELD_NO, PRIORITY, FIELD_ID, COND_ID, VALUE_ID, CONV_KEY, F_CHECK, F_WRITE) Values ('77', '24', '1', '9', '', '19', '', '0', '0');</v>
      </c>
      <c r="T573" t="str">
        <f t="shared" si="38"/>
        <v>Update UFMT_BUILD_RULE SET FIELD_ID='9',COND_ID='',VALUE_ID='19',CONV_KEY='',F_CHECK='0',F_WRITE='0' Where FORMAT_ID = '77' AND FIELD_NO = '24' AND PRIORITY = '1';</v>
      </c>
      <c r="U573" t="str">
        <f t="shared" si="39"/>
        <v>Delete from UFMT_BUILD_RULE Where FORMAT_ID = '77' AND FIELD_NO = '24' AND PRIORITY = '1';</v>
      </c>
    </row>
    <row r="574" spans="1:21" x14ac:dyDescent="0.35">
      <c r="A574" t="s">
        <v>202</v>
      </c>
      <c r="B574" t="s">
        <v>98</v>
      </c>
      <c r="C574" t="s">
        <v>12</v>
      </c>
      <c r="D574" t="s">
        <v>40</v>
      </c>
      <c r="E574"/>
      <c r="F574" t="s">
        <v>65</v>
      </c>
      <c r="G574"/>
      <c r="H574" t="s">
        <v>13</v>
      </c>
      <c r="I574" t="s">
        <v>13</v>
      </c>
      <c r="L574" t="s">
        <v>7</v>
      </c>
      <c r="M574" t="str">
        <f>VLOOKUP(D574,UFMT_FIELD_FORMAT!A:H,8,FALSE)</f>
        <v xml:space="preserve">011 LLA </v>
      </c>
      <c r="N574" t="str">
        <f>IF(ISBLANK(E574),"",VLOOKUP(E574,UFMT_CONDITION!A:J,10,FALSE))</f>
        <v/>
      </c>
      <c r="O574" t="str">
        <f>VLOOKUP(F574,UFMT_VALUE!A:E,5,FALSE)</f>
        <v>Tag, SVT_ISO_SRC_ACQID</v>
      </c>
      <c r="P574" t="str">
        <f>IF(ISBLANK(G574),"",VLOOKUP(G574,UFMT_CONVERSION!A:C,3,FALSE))</f>
        <v/>
      </c>
      <c r="Q574" t="str">
        <f t="shared" si="36"/>
        <v>Field '011 LLA ', Value 'Tag, SVT_ISO_SRC_ACQID'</v>
      </c>
      <c r="S574" t="str">
        <f t="shared" si="37"/>
        <v>Insert into UFMT_BUILD_RULE (FORMAT_ID, FIELD_NO, PRIORITY, FIELD_ID, COND_ID, VALUE_ID, CONV_KEY, F_CHECK, F_WRITE) Values ('77', '32', '1', '11', '', '20', '', '0', '0');</v>
      </c>
      <c r="T574" t="str">
        <f t="shared" si="38"/>
        <v>Update UFMT_BUILD_RULE SET FIELD_ID='11',COND_ID='',VALUE_ID='20',CONV_KEY='',F_CHECK='0',F_WRITE='0' Where FORMAT_ID = '77' AND FIELD_NO = '32' AND PRIORITY = '1';</v>
      </c>
      <c r="U574" t="str">
        <f t="shared" si="39"/>
        <v>Delete from UFMT_BUILD_RULE Where FORMAT_ID = '77' AND FIELD_NO = '32' AND PRIORITY = '1';</v>
      </c>
    </row>
    <row r="575" spans="1:21" x14ac:dyDescent="0.35">
      <c r="A575" t="s">
        <v>202</v>
      </c>
      <c r="B575" t="s">
        <v>101</v>
      </c>
      <c r="C575" t="s">
        <v>12</v>
      </c>
      <c r="D575" t="s">
        <v>40</v>
      </c>
      <c r="E575"/>
      <c r="F575" t="s">
        <v>68</v>
      </c>
      <c r="G575"/>
      <c r="H575" t="s">
        <v>13</v>
      </c>
      <c r="I575" t="s">
        <v>13</v>
      </c>
      <c r="L575" t="s">
        <v>7</v>
      </c>
      <c r="M575" t="str">
        <f>VLOOKUP(D575,UFMT_FIELD_FORMAT!A:H,8,FALSE)</f>
        <v xml:space="preserve">011 LLA </v>
      </c>
      <c r="N575" t="str">
        <f>IF(ISBLANK(E575),"",VLOOKUP(E575,UFMT_CONDITION!A:J,10,FALSE))</f>
        <v/>
      </c>
      <c r="O575" t="str">
        <f>VLOOKUP(F575,UFMT_VALUE!A:E,5,FALSE)</f>
        <v>Tag, SVT_ISO_FW_INSTID</v>
      </c>
      <c r="P575" t="str">
        <f>IF(ISBLANK(G575),"",VLOOKUP(G575,UFMT_CONVERSION!A:C,3,FALSE))</f>
        <v/>
      </c>
      <c r="Q575" t="str">
        <f t="shared" si="36"/>
        <v>Field '011 LLA ', Value 'Tag, SVT_ISO_FW_INSTID'</v>
      </c>
      <c r="S575" t="str">
        <f t="shared" si="37"/>
        <v>Insert into UFMT_BUILD_RULE (FORMAT_ID, FIELD_NO, PRIORITY, FIELD_ID, COND_ID, VALUE_ID, CONV_KEY, F_CHECK, F_WRITE) Values ('77', '33', '1', '11', '', '21', '', '0', '0');</v>
      </c>
      <c r="T575" t="str">
        <f t="shared" si="38"/>
        <v>Update UFMT_BUILD_RULE SET FIELD_ID='11',COND_ID='',VALUE_ID='21',CONV_KEY='',F_CHECK='0',F_WRITE='0' Where FORMAT_ID = '77' AND FIELD_NO = '33' AND PRIORITY = '1';</v>
      </c>
      <c r="U575" t="str">
        <f t="shared" si="39"/>
        <v>Delete from UFMT_BUILD_RULE Where FORMAT_ID = '77' AND FIELD_NO = '33' AND PRIORITY = '1';</v>
      </c>
    </row>
    <row r="576" spans="1:21" x14ac:dyDescent="0.35">
      <c r="A576" t="s">
        <v>202</v>
      </c>
      <c r="B576" t="s">
        <v>93</v>
      </c>
      <c r="C576" t="s">
        <v>12</v>
      </c>
      <c r="D576" t="s">
        <v>42</v>
      </c>
      <c r="E576"/>
      <c r="F576" t="s">
        <v>71</v>
      </c>
      <c r="G576"/>
      <c r="H576" t="s">
        <v>13</v>
      </c>
      <c r="I576" t="s">
        <v>13</v>
      </c>
      <c r="L576" t="s">
        <v>7</v>
      </c>
      <c r="M576" t="str">
        <f>VLOOKUP(D576,UFMT_FIELD_FORMAT!A:H,8,FALSE)</f>
        <v>037 LLA</v>
      </c>
      <c r="N576" t="str">
        <f>IF(ISBLANK(E576),"",VLOOKUP(E576,UFMT_CONDITION!A:J,10,FALSE))</f>
        <v/>
      </c>
      <c r="O576" t="str">
        <f>VLOOKUP(F576,UFMT_VALUE!A:E,5,FALSE)</f>
        <v>Tag, SVT_TRACK2</v>
      </c>
      <c r="P576" t="str">
        <f>IF(ISBLANK(G576),"",VLOOKUP(G576,UFMT_CONVERSION!A:C,3,FALSE))</f>
        <v/>
      </c>
      <c r="Q576" t="str">
        <f t="shared" si="36"/>
        <v>Field '037 LLA', Value 'Tag, SVT_TRACK2'</v>
      </c>
      <c r="S576" t="str">
        <f t="shared" si="37"/>
        <v>Insert into UFMT_BUILD_RULE (FORMAT_ID, FIELD_NO, PRIORITY, FIELD_ID, COND_ID, VALUE_ID, CONV_KEY, F_CHECK, F_WRITE) Values ('77', '35', '1', '12', '', '22', '', '0', '0');</v>
      </c>
      <c r="T576" t="str">
        <f t="shared" si="38"/>
        <v>Update UFMT_BUILD_RULE SET FIELD_ID='12',COND_ID='',VALUE_ID='22',CONV_KEY='',F_CHECK='0',F_WRITE='0' Where FORMAT_ID = '77' AND FIELD_NO = '35' AND PRIORITY = '1';</v>
      </c>
      <c r="U576" t="str">
        <f t="shared" si="39"/>
        <v>Delete from UFMT_BUILD_RULE Where FORMAT_ID = '77' AND FIELD_NO = '35' AND PRIORITY = '1';</v>
      </c>
    </row>
    <row r="577" spans="1:21" x14ac:dyDescent="0.35">
      <c r="A577" t="s">
        <v>202</v>
      </c>
      <c r="B577" t="s">
        <v>99</v>
      </c>
      <c r="C577" t="s">
        <v>12</v>
      </c>
      <c r="D577" t="s">
        <v>44</v>
      </c>
      <c r="E577"/>
      <c r="F577" t="s">
        <v>74</v>
      </c>
      <c r="G577"/>
      <c r="H577" t="s">
        <v>13</v>
      </c>
      <c r="I577" t="s">
        <v>12</v>
      </c>
      <c r="L577" t="s">
        <v>7</v>
      </c>
      <c r="M577" t="str">
        <f>VLOOKUP(D577,UFMT_FIELD_FORMAT!A:H,8,FALSE)</f>
        <v>012 Fix Padded R</v>
      </c>
      <c r="N577" t="str">
        <f>IF(ISBLANK(E577),"",VLOOKUP(E577,UFMT_CONDITION!A:J,10,FALSE))</f>
        <v/>
      </c>
      <c r="O577" t="str">
        <f>VLOOKUP(F577,UFMT_VALUE!A:E,5,FALSE)</f>
        <v>Tag, SVT_ISO_ACQ_RRN</v>
      </c>
      <c r="P577" t="str">
        <f>IF(ISBLANK(G577),"",VLOOKUP(G577,UFMT_CONVERSION!A:C,3,FALSE))</f>
        <v/>
      </c>
      <c r="Q577" t="str">
        <f t="shared" si="36"/>
        <v>Field '012 Fix Padded R', Value 'Tag, SVT_ISO_ACQ_RRN'</v>
      </c>
      <c r="S577" t="str">
        <f t="shared" si="37"/>
        <v>Insert into UFMT_BUILD_RULE (FORMAT_ID, FIELD_NO, PRIORITY, FIELD_ID, COND_ID, VALUE_ID, CONV_KEY, F_CHECK, F_WRITE) Values ('77', '37', '1', '13', '', '23', '', '0', '1');</v>
      </c>
      <c r="T577" t="str">
        <f t="shared" si="38"/>
        <v>Update UFMT_BUILD_RULE SET FIELD_ID='13',COND_ID='',VALUE_ID='23',CONV_KEY='',F_CHECK='0',F_WRITE='1' Where FORMAT_ID = '77' AND FIELD_NO = '37' AND PRIORITY = '1';</v>
      </c>
      <c r="U577" t="str">
        <f t="shared" si="39"/>
        <v>Delete from UFMT_BUILD_RULE Where FORMAT_ID = '77' AND FIELD_NO = '37' AND PRIORITY = '1';</v>
      </c>
    </row>
    <row r="578" spans="1:21" x14ac:dyDescent="0.35">
      <c r="A578" t="s">
        <v>202</v>
      </c>
      <c r="B578" t="s">
        <v>113</v>
      </c>
      <c r="C578" t="s">
        <v>12</v>
      </c>
      <c r="D578" t="s">
        <v>29</v>
      </c>
      <c r="E578"/>
      <c r="F578" t="s">
        <v>138</v>
      </c>
      <c r="G578"/>
      <c r="H578" t="s">
        <v>13</v>
      </c>
      <c r="I578" t="s">
        <v>12</v>
      </c>
      <c r="L578" t="s">
        <v>7</v>
      </c>
      <c r="M578" t="str">
        <f>VLOOKUP(D578,UFMT_FIELD_FORMAT!A:H,8,FALSE)</f>
        <v>006 Fix Padded L</v>
      </c>
      <c r="N578" t="str">
        <f>IF(ISBLANK(E578),"",VLOOKUP(E578,UFMT_CONDITION!A:J,10,FALSE))</f>
        <v/>
      </c>
      <c r="O578" t="str">
        <f>VLOOKUP(F578,UFMT_VALUE!A:E,5,FALSE)</f>
        <v>Tag, SVT_AUTH_ID_RESP, string</v>
      </c>
      <c r="P578" t="str">
        <f>IF(ISBLANK(G578),"",VLOOKUP(G578,UFMT_CONVERSION!A:C,3,FALSE))</f>
        <v/>
      </c>
      <c r="Q578" t="str">
        <f t="shared" si="36"/>
        <v>Field '006 Fix Padded L', Value 'Tag, SVT_AUTH_ID_RESP, string'</v>
      </c>
      <c r="S578" t="str">
        <f t="shared" si="37"/>
        <v>Insert into UFMT_BUILD_RULE (FORMAT_ID, FIELD_NO, PRIORITY, FIELD_ID, COND_ID, VALUE_ID, CONV_KEY, F_CHECK, F_WRITE) Values ('77', '38', '1', '7', '', '49', '', '0', '1');</v>
      </c>
      <c r="T578" t="str">
        <f t="shared" si="38"/>
        <v>Update UFMT_BUILD_RULE SET FIELD_ID='7',COND_ID='',VALUE_ID='49',CONV_KEY='',F_CHECK='0',F_WRITE='1' Where FORMAT_ID = '77' AND FIELD_NO = '38' AND PRIORITY = '1';</v>
      </c>
      <c r="U578" t="str">
        <f t="shared" si="39"/>
        <v>Delete from UFMT_BUILD_RULE Where FORMAT_ID = '77' AND FIELD_NO = '38' AND PRIORITY = '1';</v>
      </c>
    </row>
    <row r="579" spans="1:21" x14ac:dyDescent="0.35">
      <c r="A579" t="s">
        <v>202</v>
      </c>
      <c r="B579" t="s">
        <v>102</v>
      </c>
      <c r="C579" t="s">
        <v>12</v>
      </c>
      <c r="D579" t="s">
        <v>35</v>
      </c>
      <c r="E579"/>
      <c r="F579" t="s">
        <v>77</v>
      </c>
      <c r="G579"/>
      <c r="H579" t="s">
        <v>13</v>
      </c>
      <c r="I579" t="s">
        <v>12</v>
      </c>
      <c r="L579" t="s">
        <v>7</v>
      </c>
      <c r="M579" t="str">
        <f>VLOOKUP(D579,UFMT_FIELD_FORMAT!A:H,8,FALSE)</f>
        <v>003 Fix Padded L0</v>
      </c>
      <c r="N579" t="str">
        <f>IF(ISBLANK(E579),"",VLOOKUP(E579,UFMT_CONDITION!A:J,10,FALSE))</f>
        <v/>
      </c>
      <c r="O579" t="str">
        <f>VLOOKUP(F579,UFMT_VALUE!A:E,5,FALSE)</f>
        <v>Tag, SVT_ISO_ISS_RESP</v>
      </c>
      <c r="P579" t="str">
        <f>IF(ISBLANK(G579),"",VLOOKUP(G579,UFMT_CONVERSION!A:C,3,FALSE))</f>
        <v/>
      </c>
      <c r="Q579" t="str">
        <f t="shared" si="36"/>
        <v>Field '003 Fix Padded L0', Value 'Tag, SVT_ISO_ISS_RESP'</v>
      </c>
      <c r="S579" t="str">
        <f t="shared" si="37"/>
        <v>Insert into UFMT_BUILD_RULE (FORMAT_ID, FIELD_NO, PRIORITY, FIELD_ID, COND_ID, VALUE_ID, CONV_KEY, F_CHECK, F_WRITE) Values ('77', '39', '1', '9', '', '24', '', '0', '1');</v>
      </c>
      <c r="T579" t="str">
        <f t="shared" si="38"/>
        <v>Update UFMT_BUILD_RULE SET FIELD_ID='9',COND_ID='',VALUE_ID='24',CONV_KEY='',F_CHECK='0',F_WRITE='1' Where FORMAT_ID = '77' AND FIELD_NO = '39' AND PRIORITY = '1';</v>
      </c>
      <c r="U579" t="str">
        <f t="shared" si="39"/>
        <v>Delete from UFMT_BUILD_RULE Where FORMAT_ID = '77' AND FIELD_NO = '39' AND PRIORITY = '1';</v>
      </c>
    </row>
    <row r="580" spans="1:21" x14ac:dyDescent="0.35">
      <c r="A580" t="s">
        <v>202</v>
      </c>
      <c r="B580" t="s">
        <v>102</v>
      </c>
      <c r="C580" t="s">
        <v>15</v>
      </c>
      <c r="D580" t="s">
        <v>35</v>
      </c>
      <c r="E580"/>
      <c r="F580" t="s">
        <v>60</v>
      </c>
      <c r="G580" t="s">
        <v>26</v>
      </c>
      <c r="H580" t="s">
        <v>13</v>
      </c>
      <c r="I580" t="s">
        <v>12</v>
      </c>
      <c r="L580" t="s">
        <v>7</v>
      </c>
      <c r="M580" t="str">
        <f>VLOOKUP(D580,UFMT_FIELD_FORMAT!A:H,8,FALSE)</f>
        <v>003 Fix Padded L0</v>
      </c>
      <c r="N580" t="str">
        <f>IF(ISBLANK(E580),"",VLOOKUP(E580,UFMT_CONDITION!A:J,10,FALSE))</f>
        <v/>
      </c>
      <c r="O580" t="str">
        <f>VLOOKUP(F580,UFMT_VALUE!A:E,5,FALSE)</f>
        <v>Tag, SVT_SV_RESP</v>
      </c>
      <c r="P580" t="str">
        <f>IF(ISBLANK(G580),"",VLOOKUP(G580,UFMT_CONVERSION!A:C,3,FALSE))</f>
        <v>SOPP Response code conversion</v>
      </c>
      <c r="Q580" t="str">
        <f t="shared" si="36"/>
        <v>Field '003 Fix Padded L0', Value 'Tag, SVT_SV_RESP', Conv 'SOPP Response code conversion'</v>
      </c>
      <c r="S580" t="str">
        <f t="shared" si="37"/>
        <v>Insert into UFMT_BUILD_RULE (FORMAT_ID, FIELD_NO, PRIORITY, FIELD_ID, COND_ID, VALUE_ID, CONV_KEY, F_CHECK, F_WRITE) Values ('77', '39', '2', '9', '', '44', '6', '0', '1');</v>
      </c>
      <c r="T580" t="str">
        <f t="shared" si="38"/>
        <v>Update UFMT_BUILD_RULE SET FIELD_ID='9',COND_ID='',VALUE_ID='44',CONV_KEY='6',F_CHECK='0',F_WRITE='1' Where FORMAT_ID = '77' AND FIELD_NO = '39' AND PRIORITY = '2';</v>
      </c>
      <c r="U580" t="str">
        <f t="shared" si="39"/>
        <v>Delete from UFMT_BUILD_RULE Where FORMAT_ID = '77' AND FIELD_NO = '39' AND PRIORITY = '2';</v>
      </c>
    </row>
    <row r="581" spans="1:21" x14ac:dyDescent="0.35">
      <c r="A581" t="s">
        <v>202</v>
      </c>
      <c r="B581" t="s">
        <v>119</v>
      </c>
      <c r="C581" t="s">
        <v>12</v>
      </c>
      <c r="D581" t="s">
        <v>50</v>
      </c>
      <c r="E581"/>
      <c r="F581" t="s">
        <v>72</v>
      </c>
      <c r="G581"/>
      <c r="H581" t="s">
        <v>13</v>
      </c>
      <c r="I581" t="s">
        <v>13</v>
      </c>
      <c r="L581" t="s">
        <v>7</v>
      </c>
      <c r="M581" t="str">
        <f>VLOOKUP(D581,UFMT_FIELD_FORMAT!A:H,8,FALSE)</f>
        <v>008 Fix Padded R</v>
      </c>
      <c r="N581" t="str">
        <f>IF(ISBLANK(E581),"",VLOOKUP(E581,UFMT_CONDITION!A:J,10,FALSE))</f>
        <v/>
      </c>
      <c r="O581" t="str">
        <f>VLOOKUP(F581,UFMT_VALUE!A:E,5,FALSE)</f>
        <v>Tag, SVT_TERMINAL</v>
      </c>
      <c r="P581" t="str">
        <f>IF(ISBLANK(G581),"",VLOOKUP(G581,UFMT_CONVERSION!A:C,3,FALSE))</f>
        <v/>
      </c>
      <c r="Q581" t="str">
        <f t="shared" ref="Q581:Q644" si="40">"Field '"&amp;M581&amp;IF(N581="","","',Cond '"&amp;N581)&amp;"', Value '"&amp;O581&amp;IF(P581="","","', Conv '"&amp;P581)&amp;"'"</f>
        <v>Field '008 Fix Padded R', Value 'Tag, SVT_TERMINAL'</v>
      </c>
      <c r="S581" t="str">
        <f t="shared" ref="S581:S644" si="41">"Insert into UFMT_BUILD_RULE (FORMAT_ID, FIELD_NO, PRIORITY, FIELD_ID, COND_ID, VALUE_ID, CONV_KEY, F_CHECK, F_WRITE) Values ('"&amp;A581&amp;"', '"&amp;B581&amp;"', '"&amp;C581&amp;"', '"&amp;D581&amp;"', '"&amp;E581&amp;"', '"&amp;F581&amp;"', '"&amp;G581&amp;"', '"&amp;H581&amp;"', '"&amp;I581&amp;"');"</f>
        <v>Insert into UFMT_BUILD_RULE (FORMAT_ID, FIELD_NO, PRIORITY, FIELD_ID, COND_ID, VALUE_ID, CONV_KEY, F_CHECK, F_WRITE) Values ('77', '41', '1', '15', '', '25', '', '0', '0');</v>
      </c>
      <c r="T581" t="str">
        <f t="shared" ref="T581:T644" si="42">"Update UFMT_BUILD_RULE SET FIELD_ID='"&amp;D581&amp;"',COND_ID='"&amp;E581&amp;"',VALUE_ID='"&amp;F581&amp;"',CONV_KEY='"&amp;G581&amp;"',F_CHECK='"&amp;H581&amp;"',F_WRITE='"&amp;I581&amp;"' Where FORMAT_ID = '"&amp;A581&amp;"' AND FIELD_NO = '"&amp;B581&amp;"' AND PRIORITY = '"&amp;C581&amp;"';"</f>
        <v>Update UFMT_BUILD_RULE SET FIELD_ID='15',COND_ID='',VALUE_ID='25',CONV_KEY='',F_CHECK='0',F_WRITE='0' Where FORMAT_ID = '77' AND FIELD_NO = '41' AND PRIORITY = '1';</v>
      </c>
      <c r="U581" t="str">
        <f t="shared" ref="U581:U644" si="43">"Delete from UFMT_BUILD_RULE Where FORMAT_ID = '"&amp;A581&amp;"' AND FIELD_NO = '"&amp;B581&amp;"' AND PRIORITY = '"&amp;C581&amp;"';"</f>
        <v>Delete from UFMT_BUILD_RULE Where FORMAT_ID = '77' AND FIELD_NO = '41' AND PRIORITY = '1';</v>
      </c>
    </row>
    <row r="582" spans="1:21" x14ac:dyDescent="0.35">
      <c r="A582" t="s">
        <v>202</v>
      </c>
      <c r="B582" t="s">
        <v>122</v>
      </c>
      <c r="C582" t="s">
        <v>12</v>
      </c>
      <c r="D582" t="s">
        <v>53</v>
      </c>
      <c r="E582"/>
      <c r="F582" t="s">
        <v>82</v>
      </c>
      <c r="G582"/>
      <c r="H582" t="s">
        <v>13</v>
      </c>
      <c r="I582" t="s">
        <v>13</v>
      </c>
      <c r="L582" t="s">
        <v>7</v>
      </c>
      <c r="M582" t="str">
        <f>VLOOKUP(D582,UFMT_FIELD_FORMAT!A:H,8,FALSE)</f>
        <v>008 Fix Padded R</v>
      </c>
      <c r="N582" t="str">
        <f>IF(ISBLANK(E582),"",VLOOKUP(E582,UFMT_CONDITION!A:J,10,FALSE))</f>
        <v/>
      </c>
      <c r="O582" t="str">
        <f>VLOOKUP(F582,UFMT_VALUE!A:E,5,FALSE)</f>
        <v>Tag, SVT_CC_ACCEPTOR</v>
      </c>
      <c r="P582" t="str">
        <f>IF(ISBLANK(G582),"",VLOOKUP(G582,UFMT_CONVERSION!A:C,3,FALSE))</f>
        <v/>
      </c>
      <c r="Q582" t="str">
        <f t="shared" si="40"/>
        <v>Field '008 Fix Padded R', Value 'Tag, SVT_CC_ACCEPTOR'</v>
      </c>
      <c r="S582" t="str">
        <f t="shared" si="41"/>
        <v>Insert into UFMT_BUILD_RULE (FORMAT_ID, FIELD_NO, PRIORITY, FIELD_ID, COND_ID, VALUE_ID, CONV_KEY, F_CHECK, F_WRITE) Values ('77', '42', '1', '16', '', '26', '', '0', '0');</v>
      </c>
      <c r="T582" t="str">
        <f t="shared" si="42"/>
        <v>Update UFMT_BUILD_RULE SET FIELD_ID='16',COND_ID='',VALUE_ID='26',CONV_KEY='',F_CHECK='0',F_WRITE='0' Where FORMAT_ID = '77' AND FIELD_NO = '42' AND PRIORITY = '1';</v>
      </c>
      <c r="U582" t="str">
        <f t="shared" si="43"/>
        <v>Delete from UFMT_BUILD_RULE Where FORMAT_ID = '77' AND FIELD_NO = '42' AND PRIORITY = '1';</v>
      </c>
    </row>
    <row r="583" spans="1:21" x14ac:dyDescent="0.35">
      <c r="A583" t="s">
        <v>202</v>
      </c>
      <c r="B583" t="s">
        <v>125</v>
      </c>
      <c r="C583" t="s">
        <v>12</v>
      </c>
      <c r="D583" t="s">
        <v>56</v>
      </c>
      <c r="E583"/>
      <c r="F583" t="s">
        <v>92</v>
      </c>
      <c r="G583"/>
      <c r="H583" t="s">
        <v>13</v>
      </c>
      <c r="I583" t="s">
        <v>13</v>
      </c>
      <c r="L583" t="s">
        <v>7</v>
      </c>
      <c r="M583" t="str">
        <f>VLOOKUP(D583,UFMT_FIELD_FORMAT!A:H,8,FALSE)</f>
        <v>099 Var LLA</v>
      </c>
      <c r="N583" t="str">
        <f>IF(ISBLANK(E583),"",VLOOKUP(E583,UFMT_CONDITION!A:J,10,FALSE))</f>
        <v/>
      </c>
      <c r="O583" t="str">
        <f>VLOOKUP(F583,UFMT_VALUE!A:E,5,FALSE)</f>
        <v>Tag, SVT_ADDR_NAME</v>
      </c>
      <c r="P583" t="str">
        <f>IF(ISBLANK(G583),"",VLOOKUP(G583,UFMT_CONVERSION!A:C,3,FALSE))</f>
        <v/>
      </c>
      <c r="Q583" t="str">
        <f t="shared" si="40"/>
        <v>Field '099 Var LLA', Value 'Tag, SVT_ADDR_NAME'</v>
      </c>
      <c r="S583" t="str">
        <f t="shared" si="41"/>
        <v>Insert into UFMT_BUILD_RULE (FORMAT_ID, FIELD_NO, PRIORITY, FIELD_ID, COND_ID, VALUE_ID, CONV_KEY, F_CHECK, F_WRITE) Values ('77', '43', '1', '17', '', '30', '', '0', '0');</v>
      </c>
      <c r="T583" t="str">
        <f t="shared" si="42"/>
        <v>Update UFMT_BUILD_RULE SET FIELD_ID='17',COND_ID='',VALUE_ID='30',CONV_KEY='',F_CHECK='0',F_WRITE='0' Where FORMAT_ID = '77' AND FIELD_NO = '43' AND PRIORITY = '1';</v>
      </c>
      <c r="U583" t="str">
        <f t="shared" si="43"/>
        <v>Delete from UFMT_BUILD_RULE Where FORMAT_ID = '77' AND FIELD_NO = '43' AND PRIORITY = '1';</v>
      </c>
    </row>
    <row r="584" spans="1:21" x14ac:dyDescent="0.35">
      <c r="A584" t="s">
        <v>202</v>
      </c>
      <c r="B584" t="s">
        <v>45</v>
      </c>
      <c r="C584" t="s">
        <v>12</v>
      </c>
      <c r="D584" t="s">
        <v>59</v>
      </c>
      <c r="E584"/>
      <c r="F584" t="s">
        <v>176</v>
      </c>
      <c r="G584"/>
      <c r="H584" t="s">
        <v>13</v>
      </c>
      <c r="I584" t="s">
        <v>13</v>
      </c>
      <c r="L584" t="s">
        <v>7</v>
      </c>
      <c r="M584" t="str">
        <f>VLOOKUP(D584,UFMT_FIELD_FORMAT!A:H,8,FALSE)</f>
        <v>204 Var LLLA</v>
      </c>
      <c r="N584" t="str">
        <f>IF(ISBLANK(E584),"",VLOOKUP(E584,UFMT_CONDITION!A:J,10,FALSE))</f>
        <v/>
      </c>
      <c r="O584" t="str">
        <f>VLOOKUP(F584,UFMT_VALUE!A:E,5,FALSE)</f>
        <v>Tag, SVT_ISS_FEE, double</v>
      </c>
      <c r="P584" t="str">
        <f>IF(ISBLANK(G584),"",VLOOKUP(G584,UFMT_CONVERSION!A:C,3,FALSE))</f>
        <v/>
      </c>
      <c r="Q584" t="str">
        <f t="shared" si="40"/>
        <v>Field '204 Var LLLA', Value 'Tag, SVT_ISS_FEE, double'</v>
      </c>
      <c r="S584" t="str">
        <f t="shared" si="41"/>
        <v>Insert into UFMT_BUILD_RULE (FORMAT_ID, FIELD_NO, PRIORITY, FIELD_ID, COND_ID, VALUE_ID, CONV_KEY, F_CHECK, F_WRITE) Values ('77', '46', '1', '18', '', '66', '', '0', '0');</v>
      </c>
      <c r="T584" t="str">
        <f t="shared" si="42"/>
        <v>Update UFMT_BUILD_RULE SET FIELD_ID='18',COND_ID='',VALUE_ID='66',CONV_KEY='',F_CHECK='0',F_WRITE='0' Where FORMAT_ID = '77' AND FIELD_NO = '46' AND PRIORITY = '1';</v>
      </c>
      <c r="U584" t="str">
        <f t="shared" si="43"/>
        <v>Delete from UFMT_BUILD_RULE Where FORMAT_ID = '77' AND FIELD_NO = '46' AND PRIORITY = '1';</v>
      </c>
    </row>
    <row r="585" spans="1:21" x14ac:dyDescent="0.35">
      <c r="A585" t="s">
        <v>202</v>
      </c>
      <c r="B585" t="s">
        <v>136</v>
      </c>
      <c r="C585" t="s">
        <v>12</v>
      </c>
      <c r="D585" t="s">
        <v>65</v>
      </c>
      <c r="E585" t="s">
        <v>74</v>
      </c>
      <c r="F585" t="s">
        <v>627</v>
      </c>
      <c r="G585"/>
      <c r="H585" t="s">
        <v>13</v>
      </c>
      <c r="I585" t="s">
        <v>12</v>
      </c>
      <c r="L585" t="s">
        <v>7</v>
      </c>
      <c r="M585" t="str">
        <f>VLOOKUP(D585,UFMT_FIELD_FORMAT!A:H,8,FALSE)</f>
        <v>999 Var LLLA</v>
      </c>
      <c r="N585" t="str">
        <f>IF(ISBLANK(E585),"",VLOOKUP(E585,UFMT_CONDITION!A:J,10,FALSE))</f>
        <v>Not cond 22</v>
      </c>
      <c r="O585" t="str">
        <f>VLOOKUP(F585,UFMT_VALUE!A:E,5,FALSE)</f>
        <v>Format, T24 DE48 Balance info</v>
      </c>
      <c r="P585" t="str">
        <f>IF(ISBLANK(G585),"",VLOOKUP(G585,UFMT_CONVERSION!A:C,3,FALSE))</f>
        <v/>
      </c>
      <c r="Q585" t="str">
        <f t="shared" si="40"/>
        <v>Field '999 Var LLLA',Cond 'Not cond 22', Value 'Format, T24 DE48 Balance info'</v>
      </c>
      <c r="S585" t="str">
        <f t="shared" si="41"/>
        <v>Insert into UFMT_BUILD_RULE (FORMAT_ID, FIELD_NO, PRIORITY, FIELD_ID, COND_ID, VALUE_ID, CONV_KEY, F_CHECK, F_WRITE) Values ('77', '48', '1', '20', '23', '289', '', '0', '1');</v>
      </c>
      <c r="T585" t="str">
        <f t="shared" si="42"/>
        <v>Update UFMT_BUILD_RULE SET FIELD_ID='20',COND_ID='23',VALUE_ID='289',CONV_KEY='',F_CHECK='0',F_WRITE='1' Where FORMAT_ID = '77' AND FIELD_NO = '48' AND PRIORITY = '1';</v>
      </c>
      <c r="U585" t="str">
        <f t="shared" si="43"/>
        <v>Delete from UFMT_BUILD_RULE Where FORMAT_ID = '77' AND FIELD_NO = '48' AND PRIORITY = '1';</v>
      </c>
    </row>
    <row r="586" spans="1:21" x14ac:dyDescent="0.35">
      <c r="A586" t="s">
        <v>202</v>
      </c>
      <c r="B586" t="s">
        <v>136</v>
      </c>
      <c r="C586" t="s">
        <v>15</v>
      </c>
      <c r="D586" t="s">
        <v>65</v>
      </c>
      <c r="E586" t="s">
        <v>71</v>
      </c>
      <c r="F586" t="s">
        <v>333</v>
      </c>
      <c r="G586"/>
      <c r="H586" t="s">
        <v>13</v>
      </c>
      <c r="I586" t="s">
        <v>12</v>
      </c>
      <c r="L586" t="s">
        <v>7</v>
      </c>
      <c r="M586" t="str">
        <f>VLOOKUP(D586,UFMT_FIELD_FORMAT!A:H,8,FALSE)</f>
        <v>999 Var LLLA</v>
      </c>
      <c r="N586" t="str">
        <f>IF(ISBLANK(E586),"",VLOOKUP(E586,UFMT_CONDITION!A:J,10,FALSE))</f>
        <v>Trans_type is 651</v>
      </c>
      <c r="O586" t="str">
        <f>VLOOKUP(F586,UFMT_VALUE!A:E,5,FALSE)</f>
        <v>Composite, Acc1 open | acc1 curr</v>
      </c>
      <c r="P586" t="str">
        <f>IF(ISBLANK(G586),"",VLOOKUP(G586,UFMT_CONVERSION!A:C,3,FALSE))</f>
        <v/>
      </c>
      <c r="Q586" t="str">
        <f t="shared" si="40"/>
        <v>Field '999 Var LLLA',Cond 'Trans_type is 651', Value 'Composite, Acc1 open | acc1 curr'</v>
      </c>
      <c r="S586" t="str">
        <f t="shared" si="41"/>
        <v>Insert into UFMT_BUILD_RULE (FORMAT_ID, FIELD_NO, PRIORITY, FIELD_ID, COND_ID, VALUE_ID, CONV_KEY, F_CHECK, F_WRITE) Values ('77', '48', '2', '20', '22', '178', '', '0', '1');</v>
      </c>
      <c r="T586" t="str">
        <f t="shared" si="42"/>
        <v>Update UFMT_BUILD_RULE SET FIELD_ID='20',COND_ID='22',VALUE_ID='178',CONV_KEY='',F_CHECK='0',F_WRITE='1' Where FORMAT_ID = '77' AND FIELD_NO = '48' AND PRIORITY = '2';</v>
      </c>
      <c r="U586" t="str">
        <f t="shared" si="43"/>
        <v>Delete from UFMT_BUILD_RULE Where FORMAT_ID = '77' AND FIELD_NO = '48' AND PRIORITY = '2';</v>
      </c>
    </row>
    <row r="587" spans="1:21" x14ac:dyDescent="0.35">
      <c r="A587" t="s">
        <v>202</v>
      </c>
      <c r="B587" t="s">
        <v>138</v>
      </c>
      <c r="C587" t="s">
        <v>12</v>
      </c>
      <c r="D587" t="s">
        <v>47</v>
      </c>
      <c r="E587"/>
      <c r="F587" t="s">
        <v>104</v>
      </c>
      <c r="G587"/>
      <c r="H587" t="s">
        <v>13</v>
      </c>
      <c r="I587" t="s">
        <v>13</v>
      </c>
      <c r="L587" t="s">
        <v>7</v>
      </c>
      <c r="M587" t="str">
        <f>VLOOKUP(D587,UFMT_FIELD_FORMAT!A:H,8,FALSE)</f>
        <v>003 Fix Padded L</v>
      </c>
      <c r="N587" t="str">
        <f>IF(ISBLANK(E587),"",VLOOKUP(E587,UFMT_CONDITION!A:J,10,FALSE))</f>
        <v/>
      </c>
      <c r="O587" t="str">
        <f>VLOOKUP(F587,UFMT_VALUE!A:E,5,FALSE)</f>
        <v>Tag, SVT_TXN_CURRENCY</v>
      </c>
      <c r="P587" t="str">
        <f>IF(ISBLANK(G587),"",VLOOKUP(G587,UFMT_CONVERSION!A:C,3,FALSE))</f>
        <v/>
      </c>
      <c r="Q587" t="str">
        <f t="shared" si="40"/>
        <v>Field '003 Fix Padded L', Value 'Tag, SVT_TXN_CURRENCY'</v>
      </c>
      <c r="S587" t="str">
        <f t="shared" si="41"/>
        <v>Insert into UFMT_BUILD_RULE (FORMAT_ID, FIELD_NO, PRIORITY, FIELD_ID, COND_ID, VALUE_ID, CONV_KEY, F_CHECK, F_WRITE) Values ('77', '49', '1', '14', '', '34', '', '0', '0');</v>
      </c>
      <c r="T587" t="str">
        <f t="shared" si="42"/>
        <v>Update UFMT_BUILD_RULE SET FIELD_ID='14',COND_ID='',VALUE_ID='34',CONV_KEY='',F_CHECK='0',F_WRITE='0' Where FORMAT_ID = '77' AND FIELD_NO = '49' AND PRIORITY = '1';</v>
      </c>
      <c r="U587" t="str">
        <f t="shared" si="43"/>
        <v>Delete from UFMT_BUILD_RULE Where FORMAT_ID = '77' AND FIELD_NO = '49' AND PRIORITY = '1';</v>
      </c>
    </row>
    <row r="588" spans="1:21" x14ac:dyDescent="0.35">
      <c r="A588" t="s">
        <v>202</v>
      </c>
      <c r="B588" t="s">
        <v>80</v>
      </c>
      <c r="C588" t="s">
        <v>12</v>
      </c>
      <c r="D588" t="s">
        <v>47</v>
      </c>
      <c r="E588"/>
      <c r="F588" t="s">
        <v>93</v>
      </c>
      <c r="G588"/>
      <c r="H588" t="s">
        <v>13</v>
      </c>
      <c r="I588" t="s">
        <v>13</v>
      </c>
      <c r="L588" t="s">
        <v>7</v>
      </c>
      <c r="M588" t="str">
        <f>VLOOKUP(D588,UFMT_FIELD_FORMAT!A:H,8,FALSE)</f>
        <v>003 Fix Padded L</v>
      </c>
      <c r="N588" t="str">
        <f>IF(ISBLANK(E588),"",VLOOKUP(E588,UFMT_CONDITION!A:J,10,FALSE))</f>
        <v/>
      </c>
      <c r="O588" t="str">
        <f>VLOOKUP(F588,UFMT_VALUE!A:E,5,FALSE)</f>
        <v>Tag, SVT_ACCT1_CURR</v>
      </c>
      <c r="P588" t="str">
        <f>IF(ISBLANK(G588),"",VLOOKUP(G588,UFMT_CONVERSION!A:C,3,FALSE))</f>
        <v/>
      </c>
      <c r="Q588" t="str">
        <f t="shared" si="40"/>
        <v>Field '003 Fix Padded L', Value 'Tag, SVT_ACCT1_CURR'</v>
      </c>
      <c r="S588" t="str">
        <f t="shared" si="41"/>
        <v>Insert into UFMT_BUILD_RULE (FORMAT_ID, FIELD_NO, PRIORITY, FIELD_ID, COND_ID, VALUE_ID, CONV_KEY, F_CHECK, F_WRITE) Values ('77', '50', '1', '14', '', '35', '', '0', '0');</v>
      </c>
      <c r="T588" t="str">
        <f t="shared" si="42"/>
        <v>Update UFMT_BUILD_RULE SET FIELD_ID='14',COND_ID='',VALUE_ID='35',CONV_KEY='',F_CHECK='0',F_WRITE='0' Where FORMAT_ID = '77' AND FIELD_NO = '50' AND PRIORITY = '1';</v>
      </c>
      <c r="U588" t="str">
        <f t="shared" si="43"/>
        <v>Delete from UFMT_BUILD_RULE Where FORMAT_ID = '77' AND FIELD_NO = '50' AND PRIORITY = '1';</v>
      </c>
    </row>
    <row r="589" spans="1:21" x14ac:dyDescent="0.35">
      <c r="A589" t="s">
        <v>202</v>
      </c>
      <c r="B589" t="s">
        <v>142</v>
      </c>
      <c r="C589" t="s">
        <v>12</v>
      </c>
      <c r="D589" t="s">
        <v>47</v>
      </c>
      <c r="E589"/>
      <c r="F589" t="s">
        <v>171</v>
      </c>
      <c r="G589"/>
      <c r="H589" t="s">
        <v>13</v>
      </c>
      <c r="I589" t="s">
        <v>13</v>
      </c>
      <c r="L589" t="s">
        <v>7</v>
      </c>
      <c r="M589" t="str">
        <f>VLOOKUP(D589,UFMT_FIELD_FORMAT!A:H,8,FALSE)</f>
        <v>003 Fix Padded L</v>
      </c>
      <c r="N589" t="str">
        <f>IF(ISBLANK(E589),"",VLOOKUP(E589,UFMT_CONDITION!A:J,10,FALSE))</f>
        <v/>
      </c>
      <c r="O589" t="str">
        <f>VLOOKUP(F589,UFMT_VALUE!A:E,5,FALSE)</f>
        <v>Tag, SVT_CCH_BILL_CURR , integer</v>
      </c>
      <c r="P589" t="str">
        <f>IF(ISBLANK(G589),"",VLOOKUP(G589,UFMT_CONVERSION!A:C,3,FALSE))</f>
        <v/>
      </c>
      <c r="Q589" t="str">
        <f t="shared" si="40"/>
        <v>Field '003 Fix Padded L', Value 'Tag, SVT_CCH_BILL_CURR , integer'</v>
      </c>
      <c r="S589" t="str">
        <f t="shared" si="41"/>
        <v>Insert into UFMT_BUILD_RULE (FORMAT_ID, FIELD_NO, PRIORITY, FIELD_ID, COND_ID, VALUE_ID, CONV_KEY, F_CHECK, F_WRITE) Values ('77', '51', '1', '14', '', '64', '', '0', '0');</v>
      </c>
      <c r="T589" t="str">
        <f t="shared" si="42"/>
        <v>Update UFMT_BUILD_RULE SET FIELD_ID='14',COND_ID='',VALUE_ID='64',CONV_KEY='',F_CHECK='0',F_WRITE='0' Where FORMAT_ID = '77' AND FIELD_NO = '51' AND PRIORITY = '1';</v>
      </c>
      <c r="U589" t="str">
        <f t="shared" si="43"/>
        <v>Delete from UFMT_BUILD_RULE Where FORMAT_ID = '77' AND FIELD_NO = '51' AND PRIORITY = '1';</v>
      </c>
    </row>
    <row r="590" spans="1:21" x14ac:dyDescent="0.35">
      <c r="A590" t="s">
        <v>202</v>
      </c>
      <c r="B590" t="s">
        <v>270</v>
      </c>
      <c r="C590" t="s">
        <v>12</v>
      </c>
      <c r="D590" t="s">
        <v>71</v>
      </c>
      <c r="E590"/>
      <c r="F590" t="s">
        <v>96</v>
      </c>
      <c r="G590"/>
      <c r="H590" t="s">
        <v>13</v>
      </c>
      <c r="I590" t="s">
        <v>13</v>
      </c>
      <c r="L590" t="s">
        <v>7</v>
      </c>
      <c r="M590" t="str">
        <f>VLOOKUP(D590,UFMT_FIELD_FORMAT!A:H,8,FALSE)</f>
        <v>028 Var LLA</v>
      </c>
      <c r="N590" t="str">
        <f>IF(ISBLANK(E590),"",VLOOKUP(E590,UFMT_CONDITION!A:J,10,FALSE))</f>
        <v/>
      </c>
      <c r="O590" t="str">
        <f>VLOOKUP(F590,UFMT_VALUE!A:E,5,FALSE)</f>
        <v>Tag, SVT_ACCT1_NO</v>
      </c>
      <c r="P590" t="str">
        <f>IF(ISBLANK(G590),"",VLOOKUP(G590,UFMT_CONVERSION!A:C,3,FALSE))</f>
        <v/>
      </c>
      <c r="Q590" t="str">
        <f t="shared" si="40"/>
        <v>Field '028 Var LLA', Value 'Tag, SVT_ACCT1_NO'</v>
      </c>
      <c r="S590" t="str">
        <f t="shared" si="41"/>
        <v>Insert into UFMT_BUILD_RULE (FORMAT_ID, FIELD_NO, PRIORITY, FIELD_ID, COND_ID, VALUE_ID, CONV_KEY, F_CHECK, F_WRITE) Values ('77', '102', '1', '22', '', '36', '', '0', '0');</v>
      </c>
      <c r="T590" t="str">
        <f t="shared" si="42"/>
        <v>Update UFMT_BUILD_RULE SET FIELD_ID='22',COND_ID='',VALUE_ID='36',CONV_KEY='',F_CHECK='0',F_WRITE='0' Where FORMAT_ID = '77' AND FIELD_NO = '102' AND PRIORITY = '1';</v>
      </c>
      <c r="U590" t="str">
        <f t="shared" si="43"/>
        <v>Delete from UFMT_BUILD_RULE Where FORMAT_ID = '77' AND FIELD_NO = '102' AND PRIORITY = '1';</v>
      </c>
    </row>
    <row r="591" spans="1:21" x14ac:dyDescent="0.35">
      <c r="A591" t="s">
        <v>202</v>
      </c>
      <c r="B591" t="s">
        <v>778</v>
      </c>
      <c r="C591" t="s">
        <v>12</v>
      </c>
      <c r="D591" t="s">
        <v>71</v>
      </c>
      <c r="E591"/>
      <c r="F591" t="s">
        <v>99</v>
      </c>
      <c r="G591"/>
      <c r="H591" t="s">
        <v>13</v>
      </c>
      <c r="I591" t="s">
        <v>13</v>
      </c>
      <c r="L591" t="s">
        <v>7</v>
      </c>
      <c r="M591" t="str">
        <f>VLOOKUP(D591,UFMT_FIELD_FORMAT!A:H,8,FALSE)</f>
        <v>028 Var LLA</v>
      </c>
      <c r="N591" t="str">
        <f>IF(ISBLANK(E591),"",VLOOKUP(E591,UFMT_CONDITION!A:J,10,FALSE))</f>
        <v/>
      </c>
      <c r="O591" t="str">
        <f>VLOOKUP(F591,UFMT_VALUE!A:E,5,FALSE)</f>
        <v>Tag, SVT_ACCT2_NO</v>
      </c>
      <c r="P591" t="str">
        <f>IF(ISBLANK(G591),"",VLOOKUP(G591,UFMT_CONVERSION!A:C,3,FALSE))</f>
        <v/>
      </c>
      <c r="Q591" t="str">
        <f t="shared" si="40"/>
        <v>Field '028 Var LLA', Value 'Tag, SVT_ACCT2_NO'</v>
      </c>
      <c r="S591" t="str">
        <f t="shared" si="41"/>
        <v>Insert into UFMT_BUILD_RULE (FORMAT_ID, FIELD_NO, PRIORITY, FIELD_ID, COND_ID, VALUE_ID, CONV_KEY, F_CHECK, F_WRITE) Values ('77', '103', '1', '22', '', '37', '', '0', '0');</v>
      </c>
      <c r="T591" t="str">
        <f t="shared" si="42"/>
        <v>Update UFMT_BUILD_RULE SET FIELD_ID='22',COND_ID='',VALUE_ID='37',CONV_KEY='',F_CHECK='0',F_WRITE='0' Where FORMAT_ID = '77' AND FIELD_NO = '103' AND PRIORITY = '1';</v>
      </c>
      <c r="U591" t="str">
        <f t="shared" si="43"/>
        <v>Delete from UFMT_BUILD_RULE Where FORMAT_ID = '77' AND FIELD_NO = '103' AND PRIORITY = '1';</v>
      </c>
    </row>
    <row r="592" spans="1:21" x14ac:dyDescent="0.35">
      <c r="A592" t="s">
        <v>202</v>
      </c>
      <c r="B592" t="s">
        <v>143</v>
      </c>
      <c r="C592" t="s">
        <v>12</v>
      </c>
      <c r="D592" t="s">
        <v>65</v>
      </c>
      <c r="E592"/>
      <c r="F592" t="s">
        <v>113</v>
      </c>
      <c r="G592"/>
      <c r="H592" t="s">
        <v>13</v>
      </c>
      <c r="I592" t="s">
        <v>13</v>
      </c>
      <c r="L592" t="s">
        <v>7</v>
      </c>
      <c r="M592" t="str">
        <f>VLOOKUP(D592,UFMT_FIELD_FORMAT!A:H,8,FALSE)</f>
        <v>999 Var LLLA</v>
      </c>
      <c r="N592" t="str">
        <f>IF(ISBLANK(E592),"",VLOOKUP(E592,UFMT_CONDITION!A:J,10,FALSE))</f>
        <v/>
      </c>
      <c r="O592" t="str">
        <f>VLOOKUP(F592,UFMT_VALUE!A:E,5,FALSE)</f>
        <v>Const, Channel ID Switch</v>
      </c>
      <c r="P592" t="str">
        <f>IF(ISBLANK(G592),"",VLOOKUP(G592,UFMT_CONVERSION!A:C,3,FALSE))</f>
        <v/>
      </c>
      <c r="Q592" t="str">
        <f t="shared" si="40"/>
        <v>Field '999 Var LLLA', Value 'Const, Channel ID Switch'</v>
      </c>
      <c r="S592" t="str">
        <f t="shared" si="41"/>
        <v>Insert into UFMT_BUILD_RULE (FORMAT_ID, FIELD_NO, PRIORITY, FIELD_ID, COND_ID, VALUE_ID, CONV_KEY, F_CHECK, F_WRITE) Values ('77', '123', '1', '20', '', '38', '', '0', '0');</v>
      </c>
      <c r="T592" t="str">
        <f t="shared" si="42"/>
        <v>Update UFMT_BUILD_RULE SET FIELD_ID='20',COND_ID='',VALUE_ID='38',CONV_KEY='',F_CHECK='0',F_WRITE='0' Where FORMAT_ID = '77' AND FIELD_NO = '123' AND PRIORITY = '1';</v>
      </c>
      <c r="U592" t="str">
        <f t="shared" si="43"/>
        <v>Delete from UFMT_BUILD_RULE Where FORMAT_ID = '77' AND FIELD_NO = '123' AND PRIORITY = '1';</v>
      </c>
    </row>
    <row r="593" spans="1:21" x14ac:dyDescent="0.35">
      <c r="A593" t="s">
        <v>202</v>
      </c>
      <c r="B593" t="s">
        <v>810</v>
      </c>
      <c r="C593" t="s">
        <v>12</v>
      </c>
      <c r="D593" t="s">
        <v>65</v>
      </c>
      <c r="E593"/>
      <c r="F593" t="s">
        <v>80</v>
      </c>
      <c r="G593"/>
      <c r="H593" t="s">
        <v>13</v>
      </c>
      <c r="I593" t="s">
        <v>13</v>
      </c>
      <c r="L593" t="s">
        <v>7</v>
      </c>
      <c r="M593" t="str">
        <f>VLOOKUP(D593,UFMT_FIELD_FORMAT!A:H,8,FALSE)</f>
        <v>999 Var LLLA</v>
      </c>
      <c r="N593" t="str">
        <f>IF(ISBLANK(E593),"",VLOOKUP(E593,UFMT_CONDITION!A:J,10,FALSE))</f>
        <v/>
      </c>
      <c r="O593" t="str">
        <f>VLOOKUP(F593,UFMT_VALUE!A:E,5,FALSE)</f>
        <v>DE48 Additional data</v>
      </c>
      <c r="P593" t="str">
        <f>IF(ISBLANK(G593),"",VLOOKUP(G593,UFMT_CONVERSION!A:C,3,FALSE))</f>
        <v/>
      </c>
      <c r="Q593" t="str">
        <f t="shared" si="40"/>
        <v>Field '999 Var LLLA', Value 'DE48 Additional data'</v>
      </c>
      <c r="S593" t="str">
        <f t="shared" si="41"/>
        <v>Insert into UFMT_BUILD_RULE (FORMAT_ID, FIELD_NO, PRIORITY, FIELD_ID, COND_ID, VALUE_ID, CONV_KEY, F_CHECK, F_WRITE) Values ('77', '124', '1', '20', '', '50', '', '0', '0');</v>
      </c>
      <c r="T593" t="str">
        <f t="shared" si="42"/>
        <v>Update UFMT_BUILD_RULE SET FIELD_ID='20',COND_ID='',VALUE_ID='50',CONV_KEY='',F_CHECK='0',F_WRITE='0' Where FORMAT_ID = '77' AND FIELD_NO = '124' AND PRIORITY = '1';</v>
      </c>
      <c r="U593" t="str">
        <f t="shared" si="43"/>
        <v>Delete from UFMT_BUILD_RULE Where FORMAT_ID = '77' AND FIELD_NO = '124' AND PRIORITY = '1';</v>
      </c>
    </row>
    <row r="594" spans="1:21" x14ac:dyDescent="0.35">
      <c r="A594" t="s">
        <v>202</v>
      </c>
      <c r="B594" t="s">
        <v>434</v>
      </c>
      <c r="C594" t="s">
        <v>12</v>
      </c>
      <c r="D594" t="s">
        <v>65</v>
      </c>
      <c r="E594"/>
      <c r="F594" t="s">
        <v>236</v>
      </c>
      <c r="G594" t="s">
        <v>95</v>
      </c>
      <c r="H594" t="s">
        <v>13</v>
      </c>
      <c r="I594" t="s">
        <v>12</v>
      </c>
      <c r="L594" t="s">
        <v>7</v>
      </c>
      <c r="M594" t="str">
        <f>VLOOKUP(D594,UFMT_FIELD_FORMAT!A:H,8,FALSE)</f>
        <v>999 Var LLLA</v>
      </c>
      <c r="N594" t="str">
        <f>IF(ISBLANK(E594),"",VLOOKUP(E594,UFMT_CONDITION!A:J,10,FALSE))</f>
        <v/>
      </c>
      <c r="O594" t="str">
        <f>VLOOKUP(F594,UFMT_VALUE!A:E,5,FALSE)</f>
        <v>Tag, SVT_ADDL_AMT</v>
      </c>
      <c r="P594" t="str">
        <f>IF(ISBLANK(G594),"",VLOOKUP(G594,UFMT_CONVERSION!A:C,3,FALSE))</f>
        <v>Custom Function process_mini_stmt</v>
      </c>
      <c r="Q594" t="str">
        <f t="shared" si="40"/>
        <v>Field '999 Var LLLA', Value 'Tag, SVT_ADDL_AMT', Conv 'Custom Function process_mini_stmt'</v>
      </c>
      <c r="S594" t="str">
        <f t="shared" si="41"/>
        <v>Insert into UFMT_BUILD_RULE (FORMAT_ID, FIELD_NO, PRIORITY, FIELD_ID, COND_ID, VALUE_ID, CONV_KEY, F_CHECK, F_WRITE) Values ('77', '125', '1', '20', '', '91', '31', '0', '1');</v>
      </c>
      <c r="T594" t="str">
        <f t="shared" si="42"/>
        <v>Update UFMT_BUILD_RULE SET FIELD_ID='20',COND_ID='',VALUE_ID='91',CONV_KEY='31',F_CHECK='0',F_WRITE='1' Where FORMAT_ID = '77' AND FIELD_NO = '125' AND PRIORITY = '1';</v>
      </c>
      <c r="U594" t="str">
        <f t="shared" si="43"/>
        <v>Delete from UFMT_BUILD_RULE Where FORMAT_ID = '77' AND FIELD_NO = '125' AND PRIORITY = '1';</v>
      </c>
    </row>
    <row r="595" spans="1:21" x14ac:dyDescent="0.35">
      <c r="A595" t="s">
        <v>202</v>
      </c>
      <c r="B595" t="s">
        <v>813</v>
      </c>
      <c r="C595" t="s">
        <v>12</v>
      </c>
      <c r="D595" t="s">
        <v>65</v>
      </c>
      <c r="E595"/>
      <c r="F595" t="s">
        <v>44</v>
      </c>
      <c r="G595"/>
      <c r="H595" t="s">
        <v>13</v>
      </c>
      <c r="I595" t="s">
        <v>13</v>
      </c>
      <c r="L595" t="s">
        <v>7</v>
      </c>
      <c r="M595" t="str">
        <f>VLOOKUP(D595,UFMT_FIELD_FORMAT!A:H,8,FALSE)</f>
        <v>999 Var LLLA</v>
      </c>
      <c r="N595" t="str">
        <f>IF(ISBLANK(E595),"",VLOOKUP(E595,UFMT_CONDITION!A:J,10,FALSE))</f>
        <v/>
      </c>
      <c r="O595" t="str">
        <f>VLOOKUP(F595,UFMT_VALUE!A:E,5,FALSE)</f>
        <v>Tag, SVT_ACQ_SW_DATE</v>
      </c>
      <c r="P595" t="str">
        <f>IF(ISBLANK(G595),"",VLOOKUP(G595,UFMT_CONVERSION!A:C,3,FALSE))</f>
        <v/>
      </c>
      <c r="Q595" t="str">
        <f t="shared" si="40"/>
        <v>Field '999 Var LLLA', Value 'Tag, SVT_ACQ_SW_DATE'</v>
      </c>
      <c r="S595" t="str">
        <f t="shared" si="41"/>
        <v>Insert into UFMT_BUILD_RULE (FORMAT_ID, FIELD_NO, PRIORITY, FIELD_ID, COND_ID, VALUE_ID, CONV_KEY, F_CHECK, F_WRITE) Values ('77', '126', '1', '20', '', '13', '', '0', '0');</v>
      </c>
      <c r="T595" t="str">
        <f t="shared" si="42"/>
        <v>Update UFMT_BUILD_RULE SET FIELD_ID='20',COND_ID='',VALUE_ID='13',CONV_KEY='',F_CHECK='0',F_WRITE='0' Where FORMAT_ID = '77' AND FIELD_NO = '126' AND PRIORITY = '1';</v>
      </c>
      <c r="U595" t="str">
        <f t="shared" si="43"/>
        <v>Delete from UFMT_BUILD_RULE Where FORMAT_ID = '77' AND FIELD_NO = '126' AND PRIORITY = '1';</v>
      </c>
    </row>
    <row r="596" spans="1:21" x14ac:dyDescent="0.35">
      <c r="A596" t="s">
        <v>202</v>
      </c>
      <c r="B596" t="s">
        <v>815</v>
      </c>
      <c r="C596" t="s">
        <v>12</v>
      </c>
      <c r="D596" t="s">
        <v>65</v>
      </c>
      <c r="E596"/>
      <c r="F596" t="s">
        <v>236</v>
      </c>
      <c r="G596" t="s">
        <v>95</v>
      </c>
      <c r="H596" t="s">
        <v>13</v>
      </c>
      <c r="I596" t="s">
        <v>12</v>
      </c>
      <c r="L596" t="s">
        <v>7</v>
      </c>
      <c r="M596" t="str">
        <f>VLOOKUP(D596,UFMT_FIELD_FORMAT!A:H,8,FALSE)</f>
        <v>999 Var LLLA</v>
      </c>
      <c r="N596" t="str">
        <f>IF(ISBLANK(E596),"",VLOOKUP(E596,UFMT_CONDITION!A:J,10,FALSE))</f>
        <v/>
      </c>
      <c r="O596" t="str">
        <f>VLOOKUP(F596,UFMT_VALUE!A:E,5,FALSE)</f>
        <v>Tag, SVT_ADDL_AMT</v>
      </c>
      <c r="P596" t="str">
        <f>IF(ISBLANK(G596),"",VLOOKUP(G596,UFMT_CONVERSION!A:C,3,FALSE))</f>
        <v>Custom Function process_mini_stmt</v>
      </c>
      <c r="Q596" t="str">
        <f t="shared" si="40"/>
        <v>Field '999 Var LLLA', Value 'Tag, SVT_ADDL_AMT', Conv 'Custom Function process_mini_stmt'</v>
      </c>
      <c r="S596" t="str">
        <f t="shared" si="41"/>
        <v>Insert into UFMT_BUILD_RULE (FORMAT_ID, FIELD_NO, PRIORITY, FIELD_ID, COND_ID, VALUE_ID, CONV_KEY, F_CHECK, F_WRITE) Values ('77', '127', '1', '20', '', '91', '31', '0', '1');</v>
      </c>
      <c r="T596" t="str">
        <f t="shared" si="42"/>
        <v>Update UFMT_BUILD_RULE SET FIELD_ID='20',COND_ID='',VALUE_ID='91',CONV_KEY='31',F_CHECK='0',F_WRITE='1' Where FORMAT_ID = '77' AND FIELD_NO = '127' AND PRIORITY = '1';</v>
      </c>
      <c r="U596" t="str">
        <f t="shared" si="43"/>
        <v>Delete from UFMT_BUILD_RULE Where FORMAT_ID = '77' AND FIELD_NO = '127' AND PRIORITY = '1';</v>
      </c>
    </row>
    <row r="597" spans="1:21" x14ac:dyDescent="0.35">
      <c r="A597" t="s">
        <v>205</v>
      </c>
      <c r="B597" t="s">
        <v>15</v>
      </c>
      <c r="C597" t="s">
        <v>12</v>
      </c>
      <c r="D597" t="s">
        <v>12</v>
      </c>
      <c r="E597"/>
      <c r="F597" t="s">
        <v>15</v>
      </c>
      <c r="G597"/>
      <c r="H597" t="s">
        <v>13</v>
      </c>
      <c r="I597" t="s">
        <v>13</v>
      </c>
      <c r="L597" t="s">
        <v>7</v>
      </c>
      <c r="M597" t="str">
        <f>VLOOKUP(D597,UFMT_FIELD_FORMAT!A:H,8,FALSE)</f>
        <v>019 Var LLA</v>
      </c>
      <c r="N597" t="str">
        <f>IF(ISBLANK(E597),"",VLOOKUP(E597,UFMT_CONDITION!A:J,10,FALSE))</f>
        <v/>
      </c>
      <c r="O597" t="str">
        <f>VLOOKUP(F597,UFMT_VALUE!A:E,5,FALSE)</f>
        <v>Tag, SVT_CARD_NUM</v>
      </c>
      <c r="P597" t="str">
        <f>IF(ISBLANK(G597),"",VLOOKUP(G597,UFMT_CONVERSION!A:C,3,FALSE))</f>
        <v/>
      </c>
      <c r="Q597" t="str">
        <f t="shared" si="40"/>
        <v>Field '019 Var LLA', Value 'Tag, SVT_CARD_NUM'</v>
      </c>
      <c r="S597" t="str">
        <f t="shared" si="41"/>
        <v>Insert into UFMT_BUILD_RULE (FORMAT_ID, FIELD_NO, PRIORITY, FIELD_ID, COND_ID, VALUE_ID, CONV_KEY, F_CHECK, F_WRITE) Values ('78', '2', '1', '1', '', '2', '', '0', '0');</v>
      </c>
      <c r="T597" t="str">
        <f t="shared" si="42"/>
        <v>Update UFMT_BUILD_RULE SET FIELD_ID='1',COND_ID='',VALUE_ID='2',CONV_KEY='',F_CHECK='0',F_WRITE='0' Where FORMAT_ID = '78' AND FIELD_NO = '2' AND PRIORITY = '1';</v>
      </c>
      <c r="U597" t="str">
        <f t="shared" si="43"/>
        <v>Delete from UFMT_BUILD_RULE Where FORMAT_ID = '78' AND FIELD_NO = '2' AND PRIORITY = '1';</v>
      </c>
    </row>
    <row r="598" spans="1:21" x14ac:dyDescent="0.35">
      <c r="A598" t="s">
        <v>205</v>
      </c>
      <c r="B598" t="s">
        <v>17</v>
      </c>
      <c r="C598" t="s">
        <v>12</v>
      </c>
      <c r="D598" t="s">
        <v>15</v>
      </c>
      <c r="E598" t="s">
        <v>44</v>
      </c>
      <c r="F598" t="s">
        <v>199</v>
      </c>
      <c r="G598"/>
      <c r="H598" t="s">
        <v>13</v>
      </c>
      <c r="I598" t="s">
        <v>13</v>
      </c>
      <c r="L598" t="s">
        <v>7</v>
      </c>
      <c r="M598" t="str">
        <f>VLOOKUP(D598,UFMT_FIELD_FORMAT!A:H,8,FALSE)</f>
        <v>006 Fix Padded L0</v>
      </c>
      <c r="N598" t="str">
        <f>IF(ISBLANK(E598),"",VLOOKUP(E598,UFMT_CONDITION!A:J,10,FALSE))</f>
        <v>Terminal type is POS</v>
      </c>
      <c r="O598" t="str">
        <f>VLOOKUP(F598,UFMT_VALUE!A:E,5,FALSE)</f>
        <v>Composite, Processing code for Notifs</v>
      </c>
      <c r="P598" t="str">
        <f>IF(ISBLANK(G598),"",VLOOKUP(G598,UFMT_CONVERSION!A:C,3,FALSE))</f>
        <v/>
      </c>
      <c r="Q598" t="str">
        <f t="shared" si="40"/>
        <v>Field '006 Fix Padded L0',Cond 'Terminal type is POS', Value 'Composite, Processing code for Notifs'</v>
      </c>
      <c r="S598" t="str">
        <f t="shared" si="41"/>
        <v>Insert into UFMT_BUILD_RULE (FORMAT_ID, FIELD_NO, PRIORITY, FIELD_ID, COND_ID, VALUE_ID, CONV_KEY, F_CHECK, F_WRITE) Values ('78', '3', '1', '2', '13', '76', '', '0', '0');</v>
      </c>
      <c r="T598" t="str">
        <f t="shared" si="42"/>
        <v>Update UFMT_BUILD_RULE SET FIELD_ID='2',COND_ID='13',VALUE_ID='76',CONV_KEY='',F_CHECK='0',F_WRITE='0' Where FORMAT_ID = '78' AND FIELD_NO = '3' AND PRIORITY = '1';</v>
      </c>
      <c r="U598" t="str">
        <f t="shared" si="43"/>
        <v>Delete from UFMT_BUILD_RULE Where FORMAT_ID = '78' AND FIELD_NO = '3' AND PRIORITY = '1';</v>
      </c>
    </row>
    <row r="599" spans="1:21" x14ac:dyDescent="0.35">
      <c r="A599" t="s">
        <v>205</v>
      </c>
      <c r="B599" t="s">
        <v>17</v>
      </c>
      <c r="C599" t="s">
        <v>15</v>
      </c>
      <c r="D599" t="s">
        <v>15</v>
      </c>
      <c r="E599"/>
      <c r="F599" t="s">
        <v>26</v>
      </c>
      <c r="G599"/>
      <c r="H599" t="s">
        <v>13</v>
      </c>
      <c r="I599" t="s">
        <v>13</v>
      </c>
      <c r="L599" t="s">
        <v>7</v>
      </c>
      <c r="M599" t="str">
        <f>VLOOKUP(D599,UFMT_FIELD_FORMAT!A:H,8,FALSE)</f>
        <v>006 Fix Padded L0</v>
      </c>
      <c r="N599" t="str">
        <f>IF(ISBLANK(E599),"",VLOOKUP(E599,UFMT_CONDITION!A:J,10,FALSE))</f>
        <v/>
      </c>
      <c r="O599" t="str">
        <f>VLOOKUP(F599,UFMT_VALUE!A:E,5,FALSE)</f>
        <v>Composite, Processing code</v>
      </c>
      <c r="P599" t="str">
        <f>IF(ISBLANK(G599),"",VLOOKUP(G599,UFMT_CONVERSION!A:C,3,FALSE))</f>
        <v/>
      </c>
      <c r="Q599" t="str">
        <f t="shared" si="40"/>
        <v>Field '006 Fix Padded L0', Value 'Composite, Processing code'</v>
      </c>
      <c r="S599" t="str">
        <f t="shared" si="41"/>
        <v>Insert into UFMT_BUILD_RULE (FORMAT_ID, FIELD_NO, PRIORITY, FIELD_ID, COND_ID, VALUE_ID, CONV_KEY, F_CHECK, F_WRITE) Values ('78', '3', '2', '2', '', '6', '', '0', '0');</v>
      </c>
      <c r="T599" t="str">
        <f t="shared" si="42"/>
        <v>Update UFMT_BUILD_RULE SET FIELD_ID='2',COND_ID='',VALUE_ID='6',CONV_KEY='',F_CHECK='0',F_WRITE='0' Where FORMAT_ID = '78' AND FIELD_NO = '3' AND PRIORITY = '2';</v>
      </c>
      <c r="U599" t="str">
        <f t="shared" si="43"/>
        <v>Delete from UFMT_BUILD_RULE Where FORMAT_ID = '78' AND FIELD_NO = '3' AND PRIORITY = '2';</v>
      </c>
    </row>
    <row r="600" spans="1:21" x14ac:dyDescent="0.35">
      <c r="A600" t="s">
        <v>205</v>
      </c>
      <c r="B600" t="s">
        <v>20</v>
      </c>
      <c r="C600" t="s">
        <v>12</v>
      </c>
      <c r="D600" t="s">
        <v>17</v>
      </c>
      <c r="E600"/>
      <c r="F600" t="s">
        <v>29</v>
      </c>
      <c r="G600"/>
      <c r="H600" t="s">
        <v>13</v>
      </c>
      <c r="I600" t="s">
        <v>13</v>
      </c>
      <c r="L600" t="s">
        <v>7</v>
      </c>
      <c r="M600" t="str">
        <f>VLOOKUP(D600,UFMT_FIELD_FORMAT!A:H,8,FALSE)</f>
        <v>012 Fix Padded L0</v>
      </c>
      <c r="N600" t="str">
        <f>IF(ISBLANK(E600),"",VLOOKUP(E600,UFMT_CONDITION!A:J,10,FALSE))</f>
        <v/>
      </c>
      <c r="O600" t="str">
        <f>VLOOKUP(F600,UFMT_VALUE!A:E,5,FALSE)</f>
        <v>Tag, SVT_TXN_AMOUNT</v>
      </c>
      <c r="P600" t="str">
        <f>IF(ISBLANK(G600),"",VLOOKUP(G600,UFMT_CONVERSION!A:C,3,FALSE))</f>
        <v/>
      </c>
      <c r="Q600" t="str">
        <f t="shared" si="40"/>
        <v>Field '012 Fix Padded L0', Value 'Tag, SVT_TXN_AMOUNT'</v>
      </c>
      <c r="S600" t="str">
        <f t="shared" si="41"/>
        <v>Insert into UFMT_BUILD_RULE (FORMAT_ID, FIELD_NO, PRIORITY, FIELD_ID, COND_ID, VALUE_ID, CONV_KEY, F_CHECK, F_WRITE) Values ('78', '4', '1', '3', '', '7', '', '0', '0');</v>
      </c>
      <c r="T600" t="str">
        <f t="shared" si="42"/>
        <v>Update UFMT_BUILD_RULE SET FIELD_ID='3',COND_ID='',VALUE_ID='7',CONV_KEY='',F_CHECK='0',F_WRITE='0' Where FORMAT_ID = '78' AND FIELD_NO = '4' AND PRIORITY = '1';</v>
      </c>
      <c r="U600" t="str">
        <f t="shared" si="43"/>
        <v>Delete from UFMT_BUILD_RULE Where FORMAT_ID = '78' AND FIELD_NO = '4' AND PRIORITY = '1';</v>
      </c>
    </row>
    <row r="601" spans="1:21" x14ac:dyDescent="0.35">
      <c r="A601" t="s">
        <v>205</v>
      </c>
      <c r="B601" t="s">
        <v>26</v>
      </c>
      <c r="C601" t="s">
        <v>12</v>
      </c>
      <c r="D601" t="s">
        <v>17</v>
      </c>
      <c r="E601"/>
      <c r="F601" t="s">
        <v>153</v>
      </c>
      <c r="G601"/>
      <c r="H601" t="s">
        <v>13</v>
      </c>
      <c r="I601" t="s">
        <v>13</v>
      </c>
      <c r="L601" t="s">
        <v>7</v>
      </c>
      <c r="M601" t="str">
        <f>VLOOKUP(D601,UFMT_FIELD_FORMAT!A:H,8,FALSE)</f>
        <v>012 Fix Padded L0</v>
      </c>
      <c r="N601" t="str">
        <f>IF(ISBLANK(E601),"",VLOOKUP(E601,UFMT_CONDITION!A:J,10,FALSE))</f>
        <v/>
      </c>
      <c r="O601" t="str">
        <f>VLOOKUP(F601,UFMT_VALUE!A:E,5,FALSE)</f>
        <v>Tag, SVT_CCH_BILL_AMT</v>
      </c>
      <c r="P601" t="str">
        <f>IF(ISBLANK(G601),"",VLOOKUP(G601,UFMT_CONVERSION!A:C,3,FALSE))</f>
        <v/>
      </c>
      <c r="Q601" t="str">
        <f t="shared" si="40"/>
        <v>Field '012 Fix Padded L0', Value 'Tag, SVT_CCH_BILL_AMT'</v>
      </c>
      <c r="S601" t="str">
        <f t="shared" si="41"/>
        <v>Insert into UFMT_BUILD_RULE (FORMAT_ID, FIELD_NO, PRIORITY, FIELD_ID, COND_ID, VALUE_ID, CONV_KEY, F_CHECK, F_WRITE) Values ('78', '6', '1', '3', '', '65', '', '0', '0');</v>
      </c>
      <c r="T601" t="str">
        <f t="shared" si="42"/>
        <v>Update UFMT_BUILD_RULE SET FIELD_ID='3',COND_ID='',VALUE_ID='65',CONV_KEY='',F_CHECK='0',F_WRITE='0' Where FORMAT_ID = '78' AND FIELD_NO = '6' AND PRIORITY = '1';</v>
      </c>
      <c r="U601" t="str">
        <f t="shared" si="43"/>
        <v>Delete from UFMT_BUILD_RULE Where FORMAT_ID = '78' AND FIELD_NO = '6' AND PRIORITY = '1';</v>
      </c>
    </row>
    <row r="602" spans="1:21" x14ac:dyDescent="0.35">
      <c r="A602" t="s">
        <v>205</v>
      </c>
      <c r="B602" t="s">
        <v>35</v>
      </c>
      <c r="C602" t="s">
        <v>12</v>
      </c>
      <c r="D602" t="s">
        <v>20</v>
      </c>
      <c r="E602" t="s">
        <v>29</v>
      </c>
      <c r="F602" t="s">
        <v>40</v>
      </c>
      <c r="G602"/>
      <c r="H602" t="s">
        <v>13</v>
      </c>
      <c r="I602" t="s">
        <v>13</v>
      </c>
      <c r="L602" t="s">
        <v>7</v>
      </c>
      <c r="M602" t="str">
        <f>VLOOKUP(D602,UFMT_FIELD_FORMAT!A:H,8,FALSE)</f>
        <v>008 Fix Padded L0</v>
      </c>
      <c r="N602" t="str">
        <f>IF(ISBLANK(E602),"",VLOOKUP(E602,UFMT_CONDITION!A:J,10,FALSE))</f>
        <v>Rate initialized and must be added</v>
      </c>
      <c r="O602" t="str">
        <f>VLOOKUP(F602,UFMT_VALUE!A:E,5,FALSE)</f>
        <v>Tag, SVT_ACCT1_RATE, integer</v>
      </c>
      <c r="P602" t="str">
        <f>IF(ISBLANK(G602),"",VLOOKUP(G602,UFMT_CONVERSION!A:C,3,FALSE))</f>
        <v/>
      </c>
      <c r="Q602" t="str">
        <f t="shared" si="40"/>
        <v>Field '008 Fix Padded L0',Cond 'Rate initialized and must be added', Value 'Tag, SVT_ACCT1_RATE, integer'</v>
      </c>
      <c r="S602" t="str">
        <f t="shared" si="41"/>
        <v>Insert into UFMT_BUILD_RULE (FORMAT_ID, FIELD_NO, PRIORITY, FIELD_ID, COND_ID, VALUE_ID, CONV_KEY, F_CHECK, F_WRITE) Values ('78', '9', '1', '4', '7', '11', '', '0', '0');</v>
      </c>
      <c r="T602" t="str">
        <f t="shared" si="42"/>
        <v>Update UFMT_BUILD_RULE SET FIELD_ID='4',COND_ID='7',VALUE_ID='11',CONV_KEY='',F_CHECK='0',F_WRITE='0' Where FORMAT_ID = '78' AND FIELD_NO = '9' AND PRIORITY = '1';</v>
      </c>
      <c r="U602" t="str">
        <f t="shared" si="43"/>
        <v>Delete from UFMT_BUILD_RULE Where FORMAT_ID = '78' AND FIELD_NO = '9' AND PRIORITY = '1';</v>
      </c>
    </row>
    <row r="603" spans="1:21" x14ac:dyDescent="0.35">
      <c r="A603" t="s">
        <v>205</v>
      </c>
      <c r="B603" t="s">
        <v>40</v>
      </c>
      <c r="C603" t="s">
        <v>12</v>
      </c>
      <c r="D603" t="s">
        <v>23</v>
      </c>
      <c r="E603" t="s">
        <v>129</v>
      </c>
      <c r="F603" t="s">
        <v>42</v>
      </c>
      <c r="G603" t="s">
        <v>21</v>
      </c>
      <c r="H603" t="s">
        <v>13</v>
      </c>
      <c r="I603" t="s">
        <v>13</v>
      </c>
      <c r="L603" t="s">
        <v>7</v>
      </c>
      <c r="M603" t="str">
        <f>VLOOKUP(D603,UFMT_FIELD_FORMAT!A:H,8,FALSE)</f>
        <v>006 Fix Padded L0</v>
      </c>
      <c r="N603" t="str">
        <f>IF(ISBLANK(E603),"",VLOOKUP(E603,UFMT_CONDITION!A:J,10,FALSE))</f>
        <v>TT for sending F11 T24 as SV_TRACE</v>
      </c>
      <c r="O603" t="str">
        <f>VLOOKUP(F603,UFMT_VALUE!A:E,5,FALSE)</f>
        <v>Tag, SVT_SV_TRACE</v>
      </c>
      <c r="P603" t="str">
        <f>IF(ISBLANK(G603),"",VLOOKUP(G603,UFMT_CONVERSION!A:C,3,FALSE))</f>
        <v>Get F11 from utrnno (last 6 digits)</v>
      </c>
      <c r="Q603" t="str">
        <f t="shared" si="40"/>
        <v>Field '006 Fix Padded L0',Cond 'TT for sending F11 T24 as SV_TRACE', Value 'Tag, SVT_SV_TRACE', Conv 'Get F11 from utrnno (last 6 digits)'</v>
      </c>
      <c r="S603" t="str">
        <f t="shared" si="41"/>
        <v>Insert into UFMT_BUILD_RULE (FORMAT_ID, FIELD_NO, PRIORITY, FIELD_ID, COND_ID, VALUE_ID, CONV_KEY, F_CHECK, F_WRITE) Values ('78', '11', '1', '5', '45', '12', '52', '0', '0');</v>
      </c>
      <c r="T603" t="str">
        <f t="shared" si="42"/>
        <v>Update UFMT_BUILD_RULE SET FIELD_ID='5',COND_ID='45',VALUE_ID='12',CONV_KEY='52',F_CHECK='0',F_WRITE='0' Where FORMAT_ID = '78' AND FIELD_NO = '11' AND PRIORITY = '1';</v>
      </c>
      <c r="U603" t="str">
        <f t="shared" si="43"/>
        <v>Delete from UFMT_BUILD_RULE Where FORMAT_ID = '78' AND FIELD_NO = '11' AND PRIORITY = '1';</v>
      </c>
    </row>
    <row r="604" spans="1:21" x14ac:dyDescent="0.35">
      <c r="A604" t="s">
        <v>205</v>
      </c>
      <c r="B604" t="s">
        <v>40</v>
      </c>
      <c r="C604" t="s">
        <v>15</v>
      </c>
      <c r="D604" t="s">
        <v>23</v>
      </c>
      <c r="E604"/>
      <c r="F604" t="s">
        <v>117</v>
      </c>
      <c r="G604" t="s">
        <v>21</v>
      </c>
      <c r="H604" t="s">
        <v>13</v>
      </c>
      <c r="I604" t="s">
        <v>13</v>
      </c>
      <c r="L604" t="s">
        <v>7</v>
      </c>
      <c r="M604" t="str">
        <f>VLOOKUP(D604,UFMT_FIELD_FORMAT!A:H,8,FALSE)</f>
        <v>006 Fix Padded L0</v>
      </c>
      <c r="N604" t="str">
        <f>IF(ISBLANK(E604),"",VLOOKUP(E604,UFMT_CONDITION!A:J,10,FALSE))</f>
        <v/>
      </c>
      <c r="O604" t="str">
        <f>VLOOKUP(F604,UFMT_VALUE!A:E,5,FALSE)</f>
        <v>Tag, SVT_UTRANSNO</v>
      </c>
      <c r="P604" t="str">
        <f>IF(ISBLANK(G604),"",VLOOKUP(G604,UFMT_CONVERSION!A:C,3,FALSE))</f>
        <v>Get F11 from utrnno (last 6 digits)</v>
      </c>
      <c r="Q604" t="str">
        <f t="shared" si="40"/>
        <v>Field '006 Fix Padded L0', Value 'Tag, SVT_UTRANSNO', Conv 'Get F11 from utrnno (last 6 digits)'</v>
      </c>
      <c r="S604" t="str">
        <f t="shared" si="41"/>
        <v>Insert into UFMT_BUILD_RULE (FORMAT_ID, FIELD_NO, PRIORITY, FIELD_ID, COND_ID, VALUE_ID, CONV_KEY, F_CHECK, F_WRITE) Values ('78', '11', '2', '5', '', '40', '52', '0', '0');</v>
      </c>
      <c r="T604" t="str">
        <f t="shared" si="42"/>
        <v>Update UFMT_BUILD_RULE SET FIELD_ID='5',COND_ID='',VALUE_ID='40',CONV_KEY='52',F_CHECK='0',F_WRITE='0' Where FORMAT_ID = '78' AND FIELD_NO = '11' AND PRIORITY = '2';</v>
      </c>
      <c r="U604" t="str">
        <f t="shared" si="43"/>
        <v>Delete from UFMT_BUILD_RULE Where FORMAT_ID = '78' AND FIELD_NO = '11' AND PRIORITY = '2';</v>
      </c>
    </row>
    <row r="605" spans="1:21" x14ac:dyDescent="0.35">
      <c r="A605" t="s">
        <v>205</v>
      </c>
      <c r="B605" t="s">
        <v>42</v>
      </c>
      <c r="C605" t="s">
        <v>12</v>
      </c>
      <c r="D605" t="s">
        <v>26</v>
      </c>
      <c r="E605"/>
      <c r="F605" t="s">
        <v>50</v>
      </c>
      <c r="G605"/>
      <c r="H605" t="s">
        <v>13</v>
      </c>
      <c r="I605" t="s">
        <v>13</v>
      </c>
      <c r="L605" t="s">
        <v>7</v>
      </c>
      <c r="M605" t="str">
        <f>VLOOKUP(D605,UFMT_FIELD_FORMAT!A:H,8,FALSE)</f>
        <v>012 Fix Padded L0</v>
      </c>
      <c r="N605" t="str">
        <f>IF(ISBLANK(E605),"",VLOOKUP(E605,UFMT_CONDITION!A:J,10,FALSE))</f>
        <v/>
      </c>
      <c r="O605" t="str">
        <f>VLOOKUP(F605,UFMT_VALUE!A:E,5,FALSE)</f>
        <v>Composite, Date and time</v>
      </c>
      <c r="P605" t="str">
        <f>IF(ISBLANK(G605),"",VLOOKUP(G605,UFMT_CONVERSION!A:C,3,FALSE))</f>
        <v/>
      </c>
      <c r="Q605" t="str">
        <f t="shared" si="40"/>
        <v>Field '012 Fix Padded L0', Value 'Composite, Date and time'</v>
      </c>
      <c r="S605" t="str">
        <f t="shared" si="41"/>
        <v>Insert into UFMT_BUILD_RULE (FORMAT_ID, FIELD_NO, PRIORITY, FIELD_ID, COND_ID, VALUE_ID, CONV_KEY, F_CHECK, F_WRITE) Values ('78', '12', '1', '6', '', '15', '', '0', '0');</v>
      </c>
      <c r="T605" t="str">
        <f t="shared" si="42"/>
        <v>Update UFMT_BUILD_RULE SET FIELD_ID='6',COND_ID='',VALUE_ID='15',CONV_KEY='',F_CHECK='0',F_WRITE='0' Where FORMAT_ID = '78' AND FIELD_NO = '12' AND PRIORITY = '1';</v>
      </c>
      <c r="U605" t="str">
        <f t="shared" si="43"/>
        <v>Delete from UFMT_BUILD_RULE Where FORMAT_ID = '78' AND FIELD_NO = '12' AND PRIORITY = '1';</v>
      </c>
    </row>
    <row r="606" spans="1:21" x14ac:dyDescent="0.35">
      <c r="A606" t="s">
        <v>205</v>
      </c>
      <c r="B606" t="s">
        <v>56</v>
      </c>
      <c r="C606" t="s">
        <v>12</v>
      </c>
      <c r="D606" t="s">
        <v>32</v>
      </c>
      <c r="E606"/>
      <c r="F606" t="s">
        <v>59</v>
      </c>
      <c r="G606" t="s">
        <v>20</v>
      </c>
      <c r="H606" t="s">
        <v>13</v>
      </c>
      <c r="I606" t="s">
        <v>13</v>
      </c>
      <c r="L606" t="s">
        <v>7</v>
      </c>
      <c r="M606" t="str">
        <f>VLOOKUP(D606,UFMT_FIELD_FORMAT!A:H,8,FALSE)</f>
        <v>004 Fix Padded L0</v>
      </c>
      <c r="N606" t="str">
        <f>IF(ISBLANK(E606),"",VLOOKUP(E606,UFMT_CONDITION!A:J,10,FALSE))</f>
        <v/>
      </c>
      <c r="O606" t="str">
        <f>VLOOKUP(F606,UFMT_VALUE!A:E,5,FALSE)</f>
        <v>Tag, SVT_SV_DATE</v>
      </c>
      <c r="P606" t="str">
        <f>IF(ISBLANK(G606),"",VLOOKUP(G606,UFMT_CONVERSION!A:C,3,FALSE))</f>
        <v>YYYYMMDD to MMDD</v>
      </c>
      <c r="Q606" t="str">
        <f t="shared" si="40"/>
        <v>Field '004 Fix Padded L0', Value 'Tag, SVT_SV_DATE', Conv 'YYYYMMDD to MMDD'</v>
      </c>
      <c r="S606" t="str">
        <f t="shared" si="41"/>
        <v>Insert into UFMT_BUILD_RULE (FORMAT_ID, FIELD_NO, PRIORITY, FIELD_ID, COND_ID, VALUE_ID, CONV_KEY, F_CHECK, F_WRITE) Values ('78', '17', '1', '8', '', '18', '4', '0', '0');</v>
      </c>
      <c r="T606" t="str">
        <f t="shared" si="42"/>
        <v>Update UFMT_BUILD_RULE SET FIELD_ID='8',COND_ID='',VALUE_ID='18',CONV_KEY='4',F_CHECK='0',F_WRITE='0' Where FORMAT_ID = '78' AND FIELD_NO = '17' AND PRIORITY = '1';</v>
      </c>
      <c r="U606" t="str">
        <f t="shared" si="43"/>
        <v>Delete from UFMT_BUILD_RULE Where FORMAT_ID = '78' AND FIELD_NO = '17' AND PRIORITY = '1';</v>
      </c>
    </row>
    <row r="607" spans="1:21" x14ac:dyDescent="0.35">
      <c r="A607" t="s">
        <v>205</v>
      </c>
      <c r="B607" t="s">
        <v>77</v>
      </c>
      <c r="C607" t="s">
        <v>12</v>
      </c>
      <c r="D607" t="s">
        <v>35</v>
      </c>
      <c r="E607"/>
      <c r="F607" t="s">
        <v>62</v>
      </c>
      <c r="G607"/>
      <c r="H607" t="s">
        <v>13</v>
      </c>
      <c r="I607" t="s">
        <v>13</v>
      </c>
      <c r="L607" t="s">
        <v>7</v>
      </c>
      <c r="M607" t="str">
        <f>VLOOKUP(D607,UFMT_FIELD_FORMAT!A:H,8,FALSE)</f>
        <v>003 Fix Padded L0</v>
      </c>
      <c r="N607" t="str">
        <f>IF(ISBLANK(E607),"",VLOOKUP(E607,UFMT_CONDITION!A:J,10,FALSE))</f>
        <v/>
      </c>
      <c r="O607" t="str">
        <f>VLOOKUP(F607,UFMT_VALUE!A:E,5,FALSE)</f>
        <v>Const, Functional code</v>
      </c>
      <c r="P607" t="str">
        <f>IF(ISBLANK(G607),"",VLOOKUP(G607,UFMT_CONVERSION!A:C,3,FALSE))</f>
        <v/>
      </c>
      <c r="Q607" t="str">
        <f t="shared" si="40"/>
        <v>Field '003 Fix Padded L0', Value 'Const, Functional code'</v>
      </c>
      <c r="S607" t="str">
        <f t="shared" si="41"/>
        <v>Insert into UFMT_BUILD_RULE (FORMAT_ID, FIELD_NO, PRIORITY, FIELD_ID, COND_ID, VALUE_ID, CONV_KEY, F_CHECK, F_WRITE) Values ('78', '24', '1', '9', '', '19', '', '0', '0');</v>
      </c>
      <c r="T607" t="str">
        <f t="shared" si="42"/>
        <v>Update UFMT_BUILD_RULE SET FIELD_ID='9',COND_ID='',VALUE_ID='19',CONV_KEY='',F_CHECK='0',F_WRITE='0' Where FORMAT_ID = '78' AND FIELD_NO = '24' AND PRIORITY = '1';</v>
      </c>
      <c r="U607" t="str">
        <f t="shared" si="43"/>
        <v>Delete from UFMT_BUILD_RULE Where FORMAT_ID = '78' AND FIELD_NO = '24' AND PRIORITY = '1';</v>
      </c>
    </row>
    <row r="608" spans="1:21" x14ac:dyDescent="0.35">
      <c r="A608" t="s">
        <v>205</v>
      </c>
      <c r="B608" t="s">
        <v>98</v>
      </c>
      <c r="C608" t="s">
        <v>12</v>
      </c>
      <c r="D608" t="s">
        <v>40</v>
      </c>
      <c r="E608"/>
      <c r="F608" t="s">
        <v>65</v>
      </c>
      <c r="G608"/>
      <c r="H608" t="s">
        <v>13</v>
      </c>
      <c r="I608" t="s">
        <v>13</v>
      </c>
      <c r="L608" t="s">
        <v>7</v>
      </c>
      <c r="M608" t="str">
        <f>VLOOKUP(D608,UFMT_FIELD_FORMAT!A:H,8,FALSE)</f>
        <v xml:space="preserve">011 LLA </v>
      </c>
      <c r="N608" t="str">
        <f>IF(ISBLANK(E608),"",VLOOKUP(E608,UFMT_CONDITION!A:J,10,FALSE))</f>
        <v/>
      </c>
      <c r="O608" t="str">
        <f>VLOOKUP(F608,UFMT_VALUE!A:E,5,FALSE)</f>
        <v>Tag, SVT_ISO_SRC_ACQID</v>
      </c>
      <c r="P608" t="str">
        <f>IF(ISBLANK(G608),"",VLOOKUP(G608,UFMT_CONVERSION!A:C,3,FALSE))</f>
        <v/>
      </c>
      <c r="Q608" t="str">
        <f t="shared" si="40"/>
        <v>Field '011 LLA ', Value 'Tag, SVT_ISO_SRC_ACQID'</v>
      </c>
      <c r="S608" t="str">
        <f t="shared" si="41"/>
        <v>Insert into UFMT_BUILD_RULE (FORMAT_ID, FIELD_NO, PRIORITY, FIELD_ID, COND_ID, VALUE_ID, CONV_KEY, F_CHECK, F_WRITE) Values ('78', '32', '1', '11', '', '20', '', '0', '0');</v>
      </c>
      <c r="T608" t="str">
        <f t="shared" si="42"/>
        <v>Update UFMT_BUILD_RULE SET FIELD_ID='11',COND_ID='',VALUE_ID='20',CONV_KEY='',F_CHECK='0',F_WRITE='0' Where FORMAT_ID = '78' AND FIELD_NO = '32' AND PRIORITY = '1';</v>
      </c>
      <c r="U608" t="str">
        <f t="shared" si="43"/>
        <v>Delete from UFMT_BUILD_RULE Where FORMAT_ID = '78' AND FIELD_NO = '32' AND PRIORITY = '1';</v>
      </c>
    </row>
    <row r="609" spans="1:21" x14ac:dyDescent="0.35">
      <c r="A609" t="s">
        <v>205</v>
      </c>
      <c r="B609" t="s">
        <v>101</v>
      </c>
      <c r="C609" t="s">
        <v>12</v>
      </c>
      <c r="D609" t="s">
        <v>40</v>
      </c>
      <c r="E609" t="s">
        <v>32</v>
      </c>
      <c r="F609" t="s">
        <v>68</v>
      </c>
      <c r="G609"/>
      <c r="H609" t="s">
        <v>13</v>
      </c>
      <c r="I609" t="s">
        <v>13</v>
      </c>
      <c r="L609" t="s">
        <v>7</v>
      </c>
      <c r="M609" t="str">
        <f>VLOOKUP(D609,UFMT_FIELD_FORMAT!A:H,8,FALSE)</f>
        <v xml:space="preserve">011 LLA </v>
      </c>
      <c r="N609" t="str">
        <f>IF(ISBLANK(E609),"",VLOOKUP(E609,UFMT_CONDITION!A:J,10,FALSE))</f>
        <v>Forwarding Institution is not empty</v>
      </c>
      <c r="O609" t="str">
        <f>VLOOKUP(F609,UFMT_VALUE!A:E,5,FALSE)</f>
        <v>Tag, SVT_ISO_FW_INSTID</v>
      </c>
      <c r="P609" t="str">
        <f>IF(ISBLANK(G609),"",VLOOKUP(G609,UFMT_CONVERSION!A:C,3,FALSE))</f>
        <v/>
      </c>
      <c r="Q609" t="str">
        <f t="shared" si="40"/>
        <v>Field '011 LLA ',Cond 'Forwarding Institution is not empty', Value 'Tag, SVT_ISO_FW_INSTID'</v>
      </c>
      <c r="S609" t="str">
        <f t="shared" si="41"/>
        <v>Insert into UFMT_BUILD_RULE (FORMAT_ID, FIELD_NO, PRIORITY, FIELD_ID, COND_ID, VALUE_ID, CONV_KEY, F_CHECK, F_WRITE) Values ('78', '33', '1', '11', '8', '21', '', '0', '0');</v>
      </c>
      <c r="T609" t="str">
        <f t="shared" si="42"/>
        <v>Update UFMT_BUILD_RULE SET FIELD_ID='11',COND_ID='8',VALUE_ID='21',CONV_KEY='',F_CHECK='0',F_WRITE='0' Where FORMAT_ID = '78' AND FIELD_NO = '33' AND PRIORITY = '1';</v>
      </c>
      <c r="U609" t="str">
        <f t="shared" si="43"/>
        <v>Delete from UFMT_BUILD_RULE Where FORMAT_ID = '78' AND FIELD_NO = '33' AND PRIORITY = '1';</v>
      </c>
    </row>
    <row r="610" spans="1:21" x14ac:dyDescent="0.35">
      <c r="A610" t="s">
        <v>205</v>
      </c>
      <c r="B610" t="s">
        <v>99</v>
      </c>
      <c r="C610" t="s">
        <v>12</v>
      </c>
      <c r="D610" t="s">
        <v>44</v>
      </c>
      <c r="E610"/>
      <c r="F610" t="s">
        <v>74</v>
      </c>
      <c r="G610"/>
      <c r="H610" t="s">
        <v>13</v>
      </c>
      <c r="I610" t="s">
        <v>13</v>
      </c>
      <c r="L610" t="s">
        <v>7</v>
      </c>
      <c r="M610" t="str">
        <f>VLOOKUP(D610,UFMT_FIELD_FORMAT!A:H,8,FALSE)</f>
        <v>012 Fix Padded R</v>
      </c>
      <c r="N610" t="str">
        <f>IF(ISBLANK(E610),"",VLOOKUP(E610,UFMT_CONDITION!A:J,10,FALSE))</f>
        <v/>
      </c>
      <c r="O610" t="str">
        <f>VLOOKUP(F610,UFMT_VALUE!A:E,5,FALSE)</f>
        <v>Tag, SVT_ISO_ACQ_RRN</v>
      </c>
      <c r="P610" t="str">
        <f>IF(ISBLANK(G610),"",VLOOKUP(G610,UFMT_CONVERSION!A:C,3,FALSE))</f>
        <v/>
      </c>
      <c r="Q610" t="str">
        <f t="shared" si="40"/>
        <v>Field '012 Fix Padded R', Value 'Tag, SVT_ISO_ACQ_RRN'</v>
      </c>
      <c r="S610" t="str">
        <f t="shared" si="41"/>
        <v>Insert into UFMT_BUILD_RULE (FORMAT_ID, FIELD_NO, PRIORITY, FIELD_ID, COND_ID, VALUE_ID, CONV_KEY, F_CHECK, F_WRITE) Values ('78', '37', '1', '13', '', '23', '', '0', '0');</v>
      </c>
      <c r="T610" t="str">
        <f t="shared" si="42"/>
        <v>Update UFMT_BUILD_RULE SET FIELD_ID='13',COND_ID='',VALUE_ID='23',CONV_KEY='',F_CHECK='0',F_WRITE='0' Where FORMAT_ID = '78' AND FIELD_NO = '37' AND PRIORITY = '1';</v>
      </c>
      <c r="U610" t="str">
        <f t="shared" si="43"/>
        <v>Delete from UFMT_BUILD_RULE Where FORMAT_ID = '78' AND FIELD_NO = '37' AND PRIORITY = '1';</v>
      </c>
    </row>
    <row r="611" spans="1:21" x14ac:dyDescent="0.35">
      <c r="A611" t="s">
        <v>205</v>
      </c>
      <c r="B611" t="s">
        <v>119</v>
      </c>
      <c r="C611" t="s">
        <v>12</v>
      </c>
      <c r="D611" t="s">
        <v>50</v>
      </c>
      <c r="E611"/>
      <c r="F611" t="s">
        <v>72</v>
      </c>
      <c r="G611"/>
      <c r="H611" t="s">
        <v>13</v>
      </c>
      <c r="I611" t="s">
        <v>13</v>
      </c>
      <c r="L611" t="s">
        <v>7</v>
      </c>
      <c r="M611" t="str">
        <f>VLOOKUP(D611,UFMT_FIELD_FORMAT!A:H,8,FALSE)</f>
        <v>008 Fix Padded R</v>
      </c>
      <c r="N611" t="str">
        <f>IF(ISBLANK(E611),"",VLOOKUP(E611,UFMT_CONDITION!A:J,10,FALSE))</f>
        <v/>
      </c>
      <c r="O611" t="str">
        <f>VLOOKUP(F611,UFMT_VALUE!A:E,5,FALSE)</f>
        <v>Tag, SVT_TERMINAL</v>
      </c>
      <c r="P611" t="str">
        <f>IF(ISBLANK(G611),"",VLOOKUP(G611,UFMT_CONVERSION!A:C,3,FALSE))</f>
        <v/>
      </c>
      <c r="Q611" t="str">
        <f t="shared" si="40"/>
        <v>Field '008 Fix Padded R', Value 'Tag, SVT_TERMINAL'</v>
      </c>
      <c r="S611" t="str">
        <f t="shared" si="41"/>
        <v>Insert into UFMT_BUILD_RULE (FORMAT_ID, FIELD_NO, PRIORITY, FIELD_ID, COND_ID, VALUE_ID, CONV_KEY, F_CHECK, F_WRITE) Values ('78', '41', '1', '15', '', '25', '', '0', '0');</v>
      </c>
      <c r="T611" t="str">
        <f t="shared" si="42"/>
        <v>Update UFMT_BUILD_RULE SET FIELD_ID='15',COND_ID='',VALUE_ID='25',CONV_KEY='',F_CHECK='0',F_WRITE='0' Where FORMAT_ID = '78' AND FIELD_NO = '41' AND PRIORITY = '1';</v>
      </c>
      <c r="U611" t="str">
        <f t="shared" si="43"/>
        <v>Delete from UFMT_BUILD_RULE Where FORMAT_ID = '78' AND FIELD_NO = '41' AND PRIORITY = '1';</v>
      </c>
    </row>
    <row r="612" spans="1:21" x14ac:dyDescent="0.35">
      <c r="A612" t="s">
        <v>205</v>
      </c>
      <c r="B612" t="s">
        <v>122</v>
      </c>
      <c r="C612" t="s">
        <v>12</v>
      </c>
      <c r="D612" t="s">
        <v>53</v>
      </c>
      <c r="E612"/>
      <c r="F612" t="s">
        <v>82</v>
      </c>
      <c r="G612"/>
      <c r="H612" t="s">
        <v>13</v>
      </c>
      <c r="I612" t="s">
        <v>13</v>
      </c>
      <c r="L612" t="s">
        <v>7</v>
      </c>
      <c r="M612" t="str">
        <f>VLOOKUP(D612,UFMT_FIELD_FORMAT!A:H,8,FALSE)</f>
        <v>008 Fix Padded R</v>
      </c>
      <c r="N612" t="str">
        <f>IF(ISBLANK(E612),"",VLOOKUP(E612,UFMT_CONDITION!A:J,10,FALSE))</f>
        <v/>
      </c>
      <c r="O612" t="str">
        <f>VLOOKUP(F612,UFMT_VALUE!A:E,5,FALSE)</f>
        <v>Tag, SVT_CC_ACCEPTOR</v>
      </c>
      <c r="P612" t="str">
        <f>IF(ISBLANK(G612),"",VLOOKUP(G612,UFMT_CONVERSION!A:C,3,FALSE))</f>
        <v/>
      </c>
      <c r="Q612" t="str">
        <f t="shared" si="40"/>
        <v>Field '008 Fix Padded R', Value 'Tag, SVT_CC_ACCEPTOR'</v>
      </c>
      <c r="S612" t="str">
        <f t="shared" si="41"/>
        <v>Insert into UFMT_BUILD_RULE (FORMAT_ID, FIELD_NO, PRIORITY, FIELD_ID, COND_ID, VALUE_ID, CONV_KEY, F_CHECK, F_WRITE) Values ('78', '42', '1', '16', '', '26', '', '0', '0');</v>
      </c>
      <c r="T612" t="str">
        <f t="shared" si="42"/>
        <v>Update UFMT_BUILD_RULE SET FIELD_ID='16',COND_ID='',VALUE_ID='26',CONV_KEY='',F_CHECK='0',F_WRITE='0' Where FORMAT_ID = '78' AND FIELD_NO = '42' AND PRIORITY = '1';</v>
      </c>
      <c r="U612" t="str">
        <f t="shared" si="43"/>
        <v>Delete from UFMT_BUILD_RULE Where FORMAT_ID = '78' AND FIELD_NO = '42' AND PRIORITY = '1';</v>
      </c>
    </row>
    <row r="613" spans="1:21" x14ac:dyDescent="0.35">
      <c r="A613" t="s">
        <v>205</v>
      </c>
      <c r="B613" t="s">
        <v>125</v>
      </c>
      <c r="C613" t="s">
        <v>12</v>
      </c>
      <c r="D613" t="s">
        <v>56</v>
      </c>
      <c r="E613"/>
      <c r="F613" t="s">
        <v>92</v>
      </c>
      <c r="G613"/>
      <c r="H613" t="s">
        <v>13</v>
      </c>
      <c r="I613" t="s">
        <v>13</v>
      </c>
      <c r="L613" t="s">
        <v>7</v>
      </c>
      <c r="M613" t="str">
        <f>VLOOKUP(D613,UFMT_FIELD_FORMAT!A:H,8,FALSE)</f>
        <v>099 Var LLA</v>
      </c>
      <c r="N613" t="str">
        <f>IF(ISBLANK(E613),"",VLOOKUP(E613,UFMT_CONDITION!A:J,10,FALSE))</f>
        <v/>
      </c>
      <c r="O613" t="str">
        <f>VLOOKUP(F613,UFMT_VALUE!A:E,5,FALSE)</f>
        <v>Tag, SVT_ADDR_NAME</v>
      </c>
      <c r="P613" t="str">
        <f>IF(ISBLANK(G613),"",VLOOKUP(G613,UFMT_CONVERSION!A:C,3,FALSE))</f>
        <v/>
      </c>
      <c r="Q613" t="str">
        <f t="shared" si="40"/>
        <v>Field '099 Var LLA', Value 'Tag, SVT_ADDR_NAME'</v>
      </c>
      <c r="S613" t="str">
        <f t="shared" si="41"/>
        <v>Insert into UFMT_BUILD_RULE (FORMAT_ID, FIELD_NO, PRIORITY, FIELD_ID, COND_ID, VALUE_ID, CONV_KEY, F_CHECK, F_WRITE) Values ('78', '43', '1', '17', '', '30', '', '0', '0');</v>
      </c>
      <c r="T613" t="str">
        <f t="shared" si="42"/>
        <v>Update UFMT_BUILD_RULE SET FIELD_ID='17',COND_ID='',VALUE_ID='30',CONV_KEY='',F_CHECK='0',F_WRITE='0' Where FORMAT_ID = '78' AND FIELD_NO = '43' AND PRIORITY = '1';</v>
      </c>
      <c r="U613" t="str">
        <f t="shared" si="43"/>
        <v>Delete from UFMT_BUILD_RULE Where FORMAT_ID = '78' AND FIELD_NO = '43' AND PRIORITY = '1';</v>
      </c>
    </row>
    <row r="614" spans="1:21" x14ac:dyDescent="0.35">
      <c r="A614" t="s">
        <v>205</v>
      </c>
      <c r="B614" t="s">
        <v>45</v>
      </c>
      <c r="C614" t="s">
        <v>12</v>
      </c>
      <c r="D614" t="s">
        <v>59</v>
      </c>
      <c r="E614"/>
      <c r="F614" t="s">
        <v>176</v>
      </c>
      <c r="G614" t="s">
        <v>59</v>
      </c>
      <c r="H614" t="s">
        <v>13</v>
      </c>
      <c r="I614" t="s">
        <v>13</v>
      </c>
      <c r="L614" t="s">
        <v>7</v>
      </c>
      <c r="M614" t="str">
        <f>VLOOKUP(D614,UFMT_FIELD_FORMAT!A:H,8,FALSE)</f>
        <v>204 Var LLLA</v>
      </c>
      <c r="N614" t="str">
        <f>IF(ISBLANK(E614),"",VLOOKUP(E614,UFMT_CONDITION!A:J,10,FALSE))</f>
        <v/>
      </c>
      <c r="O614" t="str">
        <f>VLOOKUP(F614,UFMT_VALUE!A:E,5,FALSE)</f>
        <v>Tag, SVT_ISS_FEE, double</v>
      </c>
      <c r="P614" t="str">
        <f>IF(ISBLANK(G614),"",VLOOKUP(G614,UFMT_CONVERSION!A:C,3,FALSE))</f>
        <v>Custom Function get_fee_DE46</v>
      </c>
      <c r="Q614" t="str">
        <f t="shared" si="40"/>
        <v>Field '204 Var LLLA', Value 'Tag, SVT_ISS_FEE, double', Conv 'Custom Function get_fee_DE46'</v>
      </c>
      <c r="S614" t="str">
        <f t="shared" si="41"/>
        <v>Insert into UFMT_BUILD_RULE (FORMAT_ID, FIELD_NO, PRIORITY, FIELD_ID, COND_ID, VALUE_ID, CONV_KEY, F_CHECK, F_WRITE) Values ('78', '46', '1', '18', '', '66', '18', '0', '0');</v>
      </c>
      <c r="T614" t="str">
        <f t="shared" si="42"/>
        <v>Update UFMT_BUILD_RULE SET FIELD_ID='18',COND_ID='',VALUE_ID='66',CONV_KEY='18',F_CHECK='0',F_WRITE='0' Where FORMAT_ID = '78' AND FIELD_NO = '46' AND PRIORITY = '1';</v>
      </c>
      <c r="U614" t="str">
        <f t="shared" si="43"/>
        <v>Delete from UFMT_BUILD_RULE Where FORMAT_ID = '78' AND FIELD_NO = '46' AND PRIORITY = '1';</v>
      </c>
    </row>
    <row r="615" spans="1:21" x14ac:dyDescent="0.35">
      <c r="A615" t="s">
        <v>205</v>
      </c>
      <c r="B615" t="s">
        <v>138</v>
      </c>
      <c r="C615" t="s">
        <v>12</v>
      </c>
      <c r="D615" t="s">
        <v>47</v>
      </c>
      <c r="E615"/>
      <c r="F615" t="s">
        <v>104</v>
      </c>
      <c r="G615"/>
      <c r="H615" t="s">
        <v>13</v>
      </c>
      <c r="I615" t="s">
        <v>13</v>
      </c>
      <c r="L615" t="s">
        <v>7</v>
      </c>
      <c r="M615" t="str">
        <f>VLOOKUP(D615,UFMT_FIELD_FORMAT!A:H,8,FALSE)</f>
        <v>003 Fix Padded L</v>
      </c>
      <c r="N615" t="str">
        <f>IF(ISBLANK(E615),"",VLOOKUP(E615,UFMT_CONDITION!A:J,10,FALSE))</f>
        <v/>
      </c>
      <c r="O615" t="str">
        <f>VLOOKUP(F615,UFMT_VALUE!A:E,5,FALSE)</f>
        <v>Tag, SVT_TXN_CURRENCY</v>
      </c>
      <c r="P615" t="str">
        <f>IF(ISBLANK(G615),"",VLOOKUP(G615,UFMT_CONVERSION!A:C,3,FALSE))</f>
        <v/>
      </c>
      <c r="Q615" t="str">
        <f t="shared" si="40"/>
        <v>Field '003 Fix Padded L', Value 'Tag, SVT_TXN_CURRENCY'</v>
      </c>
      <c r="S615" t="str">
        <f t="shared" si="41"/>
        <v>Insert into UFMT_BUILD_RULE (FORMAT_ID, FIELD_NO, PRIORITY, FIELD_ID, COND_ID, VALUE_ID, CONV_KEY, F_CHECK, F_WRITE) Values ('78', '49', '1', '14', '', '34', '', '0', '0');</v>
      </c>
      <c r="T615" t="str">
        <f t="shared" si="42"/>
        <v>Update UFMT_BUILD_RULE SET FIELD_ID='14',COND_ID='',VALUE_ID='34',CONV_KEY='',F_CHECK='0',F_WRITE='0' Where FORMAT_ID = '78' AND FIELD_NO = '49' AND PRIORITY = '1';</v>
      </c>
      <c r="U615" t="str">
        <f t="shared" si="43"/>
        <v>Delete from UFMT_BUILD_RULE Where FORMAT_ID = '78' AND FIELD_NO = '49' AND PRIORITY = '1';</v>
      </c>
    </row>
    <row r="616" spans="1:21" x14ac:dyDescent="0.35">
      <c r="A616" t="s">
        <v>205</v>
      </c>
      <c r="B616" t="s">
        <v>142</v>
      </c>
      <c r="C616" t="s">
        <v>12</v>
      </c>
      <c r="D616" t="s">
        <v>47</v>
      </c>
      <c r="E616"/>
      <c r="F616" t="s">
        <v>171</v>
      </c>
      <c r="G616"/>
      <c r="H616" t="s">
        <v>13</v>
      </c>
      <c r="I616" t="s">
        <v>13</v>
      </c>
      <c r="L616" t="s">
        <v>7</v>
      </c>
      <c r="M616" t="str">
        <f>VLOOKUP(D616,UFMT_FIELD_FORMAT!A:H,8,FALSE)</f>
        <v>003 Fix Padded L</v>
      </c>
      <c r="N616" t="str">
        <f>IF(ISBLANK(E616),"",VLOOKUP(E616,UFMT_CONDITION!A:J,10,FALSE))</f>
        <v/>
      </c>
      <c r="O616" t="str">
        <f>VLOOKUP(F616,UFMT_VALUE!A:E,5,FALSE)</f>
        <v>Tag, SVT_CCH_BILL_CURR , integer</v>
      </c>
      <c r="P616" t="str">
        <f>IF(ISBLANK(G616),"",VLOOKUP(G616,UFMT_CONVERSION!A:C,3,FALSE))</f>
        <v/>
      </c>
      <c r="Q616" t="str">
        <f t="shared" si="40"/>
        <v>Field '003 Fix Padded L', Value 'Tag, SVT_CCH_BILL_CURR , integer'</v>
      </c>
      <c r="S616" t="str">
        <f t="shared" si="41"/>
        <v>Insert into UFMT_BUILD_RULE (FORMAT_ID, FIELD_NO, PRIORITY, FIELD_ID, COND_ID, VALUE_ID, CONV_KEY, F_CHECK, F_WRITE) Values ('78', '51', '1', '14', '', '64', '', '0', '0');</v>
      </c>
      <c r="T616" t="str">
        <f t="shared" si="42"/>
        <v>Update UFMT_BUILD_RULE SET FIELD_ID='14',COND_ID='',VALUE_ID='64',CONV_KEY='',F_CHECK='0',F_WRITE='0' Where FORMAT_ID = '78' AND FIELD_NO = '51' AND PRIORITY = '1';</v>
      </c>
      <c r="U616" t="str">
        <f t="shared" si="43"/>
        <v>Delete from UFMT_BUILD_RULE Where FORMAT_ID = '78' AND FIELD_NO = '51' AND PRIORITY = '1';</v>
      </c>
    </row>
    <row r="617" spans="1:21" x14ac:dyDescent="0.35">
      <c r="A617" t="s">
        <v>205</v>
      </c>
      <c r="B617" t="s">
        <v>149</v>
      </c>
      <c r="C617" t="s">
        <v>12</v>
      </c>
      <c r="D617" t="s">
        <v>62</v>
      </c>
      <c r="E617"/>
      <c r="F617" t="s">
        <v>191</v>
      </c>
      <c r="G617"/>
      <c r="H617" t="s">
        <v>13</v>
      </c>
      <c r="I617" t="s">
        <v>13</v>
      </c>
      <c r="L617" t="s">
        <v>7</v>
      </c>
      <c r="M617" t="str">
        <f>VLOOKUP(D617,UFMT_FIELD_FORMAT!A:H,8,FALSE)</f>
        <v>035 Var LLA</v>
      </c>
      <c r="N617" t="str">
        <f>IF(ISBLANK(E617),"",VLOOKUP(E617,UFMT_CONDITION!A:J,10,FALSE))</f>
        <v/>
      </c>
      <c r="O617" t="str">
        <f>VLOOKUP(F617,UFMT_VALUE!A:E,5,FALSE)</f>
        <v>Composite, DE56 Orig date_time notirvrsl</v>
      </c>
      <c r="P617" t="str">
        <f>IF(ISBLANK(G617),"",VLOOKUP(G617,UFMT_CONVERSION!A:C,3,FALSE))</f>
        <v/>
      </c>
      <c r="Q617" t="str">
        <f t="shared" si="40"/>
        <v>Field '035 Var LLA', Value 'Composite, DE56 Orig date_time notirvrsl'</v>
      </c>
      <c r="S617" t="str">
        <f t="shared" si="41"/>
        <v>Insert into UFMT_BUILD_RULE (FORMAT_ID, FIELD_NO, PRIORITY, FIELD_ID, COND_ID, VALUE_ID, CONV_KEY, F_CHECK, F_WRITE) Values ('78', '56', '1', '19', '', '72', '', '0', '0');</v>
      </c>
      <c r="T617" t="str">
        <f t="shared" si="42"/>
        <v>Update UFMT_BUILD_RULE SET FIELD_ID='19',COND_ID='',VALUE_ID='72',CONV_KEY='',F_CHECK='0',F_WRITE='0' Where FORMAT_ID = '78' AND FIELD_NO = '56' AND PRIORITY = '1';</v>
      </c>
      <c r="U617" t="str">
        <f t="shared" si="43"/>
        <v>Delete from UFMT_BUILD_RULE Where FORMAT_ID = '78' AND FIELD_NO = '56' AND PRIORITY = '1';</v>
      </c>
    </row>
    <row r="618" spans="1:21" x14ac:dyDescent="0.35">
      <c r="A618" t="s">
        <v>205</v>
      </c>
      <c r="B618" t="s">
        <v>270</v>
      </c>
      <c r="C618" t="s">
        <v>12</v>
      </c>
      <c r="D618" t="s">
        <v>71</v>
      </c>
      <c r="E618"/>
      <c r="F618" t="s">
        <v>96</v>
      </c>
      <c r="G618"/>
      <c r="H618" t="s">
        <v>13</v>
      </c>
      <c r="I618" t="s">
        <v>13</v>
      </c>
      <c r="L618" t="s">
        <v>7</v>
      </c>
      <c r="M618" t="str">
        <f>VLOOKUP(D618,UFMT_FIELD_FORMAT!A:H,8,FALSE)</f>
        <v>028 Var LLA</v>
      </c>
      <c r="N618" t="str">
        <f>IF(ISBLANK(E618),"",VLOOKUP(E618,UFMT_CONDITION!A:J,10,FALSE))</f>
        <v/>
      </c>
      <c r="O618" t="str">
        <f>VLOOKUP(F618,UFMT_VALUE!A:E,5,FALSE)</f>
        <v>Tag, SVT_ACCT1_NO</v>
      </c>
      <c r="P618" t="str">
        <f>IF(ISBLANK(G618),"",VLOOKUP(G618,UFMT_CONVERSION!A:C,3,FALSE))</f>
        <v/>
      </c>
      <c r="Q618" t="str">
        <f t="shared" si="40"/>
        <v>Field '028 Var LLA', Value 'Tag, SVT_ACCT1_NO'</v>
      </c>
      <c r="S618" t="str">
        <f t="shared" si="41"/>
        <v>Insert into UFMT_BUILD_RULE (FORMAT_ID, FIELD_NO, PRIORITY, FIELD_ID, COND_ID, VALUE_ID, CONV_KEY, F_CHECK, F_WRITE) Values ('78', '102', '1', '22', '', '36', '', '0', '0');</v>
      </c>
      <c r="T618" t="str">
        <f t="shared" si="42"/>
        <v>Update UFMT_BUILD_RULE SET FIELD_ID='22',COND_ID='',VALUE_ID='36',CONV_KEY='',F_CHECK='0',F_WRITE='0' Where FORMAT_ID = '78' AND FIELD_NO = '102' AND PRIORITY = '1';</v>
      </c>
      <c r="U618" t="str">
        <f t="shared" si="43"/>
        <v>Delete from UFMT_BUILD_RULE Where FORMAT_ID = '78' AND FIELD_NO = '102' AND PRIORITY = '1';</v>
      </c>
    </row>
    <row r="619" spans="1:21" x14ac:dyDescent="0.35">
      <c r="A619" t="s">
        <v>205</v>
      </c>
      <c r="B619" t="s">
        <v>778</v>
      </c>
      <c r="C619" t="s">
        <v>12</v>
      </c>
      <c r="D619" t="s">
        <v>71</v>
      </c>
      <c r="E619" t="s">
        <v>102</v>
      </c>
      <c r="F619" t="s">
        <v>371</v>
      </c>
      <c r="G619" t="s">
        <v>24</v>
      </c>
      <c r="H619" t="s">
        <v>13</v>
      </c>
      <c r="I619" t="s">
        <v>13</v>
      </c>
      <c r="L619" t="s">
        <v>7</v>
      </c>
      <c r="M619" t="str">
        <f>VLOOKUP(D619,UFMT_FIELD_FORMAT!A:H,8,FALSE)</f>
        <v>028 Var LLA</v>
      </c>
      <c r="N619" t="str">
        <f>IF(ISBLANK(E619),"",VLOOKUP(E619,UFMT_CONDITION!A:J,10,FALSE))</f>
        <v>USONTHEM trx</v>
      </c>
      <c r="O619" t="str">
        <f>VLOOKUP(F619,UFMT_VALUE!A:E,5,FALSE)</f>
        <v>Composite, acq_inst,TT,CC</v>
      </c>
      <c r="P619" t="str">
        <f>IF(ISBLANK(G619),"",VLOOKUP(G619,UFMT_CONVERSION!A:C,3,FALSE))</f>
        <v>acq_inst,TT,CC -&gt; USONTHEM GL account</v>
      </c>
      <c r="Q619" t="str">
        <f t="shared" si="40"/>
        <v>Field '028 Var LLA',Cond 'USONTHEM trx', Value 'Composite, acq_inst,TT,CC', Conv 'acq_inst,TT,CC -&gt; USONTHEM GL account'</v>
      </c>
      <c r="S619" t="str">
        <f t="shared" si="41"/>
        <v>Insert into UFMT_BUILD_RULE (FORMAT_ID, FIELD_NO, PRIORITY, FIELD_ID, COND_ID, VALUE_ID, CONV_KEY, F_CHECK, F_WRITE) Values ('78', '103', '1', '22', '39', '193', '53', '0', '0');</v>
      </c>
      <c r="T619" t="str">
        <f t="shared" si="42"/>
        <v>Update UFMT_BUILD_RULE SET FIELD_ID='22',COND_ID='39',VALUE_ID='193',CONV_KEY='53',F_CHECK='0',F_WRITE='0' Where FORMAT_ID = '78' AND FIELD_NO = '103' AND PRIORITY = '1';</v>
      </c>
      <c r="U619" t="str">
        <f t="shared" si="43"/>
        <v>Delete from UFMT_BUILD_RULE Where FORMAT_ID = '78' AND FIELD_NO = '103' AND PRIORITY = '1';</v>
      </c>
    </row>
    <row r="620" spans="1:21" x14ac:dyDescent="0.35">
      <c r="A620" t="s">
        <v>205</v>
      </c>
      <c r="B620" t="s">
        <v>778</v>
      </c>
      <c r="C620" t="s">
        <v>15</v>
      </c>
      <c r="D620" t="s">
        <v>71</v>
      </c>
      <c r="E620" t="s">
        <v>37</v>
      </c>
      <c r="F620" t="s">
        <v>99</v>
      </c>
      <c r="G620"/>
      <c r="H620" t="s">
        <v>13</v>
      </c>
      <c r="I620" t="s">
        <v>13</v>
      </c>
      <c r="L620" t="s">
        <v>7</v>
      </c>
      <c r="M620" t="str">
        <f>VLOOKUP(D620,UFMT_FIELD_FORMAT!A:H,8,FALSE)</f>
        <v>028 Var LLA</v>
      </c>
      <c r="N620" t="str">
        <f>IF(ISBLANK(E620),"",VLOOKUP(E620,UFMT_CONDITION!A:J,10,FALSE))</f>
        <v>Account 2 is not empty</v>
      </c>
      <c r="O620" t="str">
        <f>VLOOKUP(F620,UFMT_VALUE!A:E,5,FALSE)</f>
        <v>Tag, SVT_ACCT2_NO</v>
      </c>
      <c r="P620" t="str">
        <f>IF(ISBLANK(G620),"",VLOOKUP(G620,UFMT_CONVERSION!A:C,3,FALSE))</f>
        <v/>
      </c>
      <c r="Q620" t="str">
        <f t="shared" si="40"/>
        <v>Field '028 Var LLA',Cond 'Account 2 is not empty', Value 'Tag, SVT_ACCT2_NO'</v>
      </c>
      <c r="S620" t="str">
        <f t="shared" si="41"/>
        <v>Insert into UFMT_BUILD_RULE (FORMAT_ID, FIELD_NO, PRIORITY, FIELD_ID, COND_ID, VALUE_ID, CONV_KEY, F_CHECK, F_WRITE) Values ('78', '103', '2', '22', '10', '37', '', '0', '0');</v>
      </c>
      <c r="T620" t="str">
        <f t="shared" si="42"/>
        <v>Update UFMT_BUILD_RULE SET FIELD_ID='22',COND_ID='10',VALUE_ID='37',CONV_KEY='',F_CHECK='0',F_WRITE='0' Where FORMAT_ID = '78' AND FIELD_NO = '103' AND PRIORITY = '2';</v>
      </c>
      <c r="U620" t="str">
        <f t="shared" si="43"/>
        <v>Delete from UFMT_BUILD_RULE Where FORMAT_ID = '78' AND FIELD_NO = '103' AND PRIORITY = '2';</v>
      </c>
    </row>
    <row r="621" spans="1:21" x14ac:dyDescent="0.35">
      <c r="A621" t="s">
        <v>205</v>
      </c>
      <c r="B621" t="s">
        <v>143</v>
      </c>
      <c r="C621" t="s">
        <v>12</v>
      </c>
      <c r="D621" t="s">
        <v>65</v>
      </c>
      <c r="E621"/>
      <c r="F621" t="s">
        <v>113</v>
      </c>
      <c r="G621"/>
      <c r="H621" t="s">
        <v>13</v>
      </c>
      <c r="I621" t="s">
        <v>13</v>
      </c>
      <c r="L621" t="s">
        <v>7</v>
      </c>
      <c r="M621" t="str">
        <f>VLOOKUP(D621,UFMT_FIELD_FORMAT!A:H,8,FALSE)</f>
        <v>999 Var LLLA</v>
      </c>
      <c r="N621" t="str">
        <f>IF(ISBLANK(E621),"",VLOOKUP(E621,UFMT_CONDITION!A:J,10,FALSE))</f>
        <v/>
      </c>
      <c r="O621" t="str">
        <f>VLOOKUP(F621,UFMT_VALUE!A:E,5,FALSE)</f>
        <v>Const, Channel ID Switch</v>
      </c>
      <c r="P621" t="str">
        <f>IF(ISBLANK(G621),"",VLOOKUP(G621,UFMT_CONVERSION!A:C,3,FALSE))</f>
        <v/>
      </c>
      <c r="Q621" t="str">
        <f t="shared" si="40"/>
        <v>Field '999 Var LLLA', Value 'Const, Channel ID Switch'</v>
      </c>
      <c r="S621" t="str">
        <f t="shared" si="41"/>
        <v>Insert into UFMT_BUILD_RULE (FORMAT_ID, FIELD_NO, PRIORITY, FIELD_ID, COND_ID, VALUE_ID, CONV_KEY, F_CHECK, F_WRITE) Values ('78', '123', '1', '20', '', '38', '', '0', '0');</v>
      </c>
      <c r="T621" t="str">
        <f t="shared" si="42"/>
        <v>Update UFMT_BUILD_RULE SET FIELD_ID='20',COND_ID='',VALUE_ID='38',CONV_KEY='',F_CHECK='0',F_WRITE='0' Where FORMAT_ID = '78' AND FIELD_NO = '123' AND PRIORITY = '1';</v>
      </c>
      <c r="U621" t="str">
        <f t="shared" si="43"/>
        <v>Delete from UFMT_BUILD_RULE Where FORMAT_ID = '78' AND FIELD_NO = '123' AND PRIORITY = '1';</v>
      </c>
    </row>
    <row r="622" spans="1:21" x14ac:dyDescent="0.35">
      <c r="A622" t="s">
        <v>205</v>
      </c>
      <c r="B622" t="s">
        <v>813</v>
      </c>
      <c r="C622" t="s">
        <v>12</v>
      </c>
      <c r="D622" t="s">
        <v>65</v>
      </c>
      <c r="E622"/>
      <c r="F622" t="s">
        <v>44</v>
      </c>
      <c r="G622" t="s">
        <v>23</v>
      </c>
      <c r="H622" t="s">
        <v>13</v>
      </c>
      <c r="I622" t="s">
        <v>13</v>
      </c>
      <c r="L622" t="s">
        <v>7</v>
      </c>
      <c r="M622" t="str">
        <f>VLOOKUP(D622,UFMT_FIELD_FORMAT!A:H,8,FALSE)</f>
        <v>999 Var LLLA</v>
      </c>
      <c r="N622" t="str">
        <f>IF(ISBLANK(E622),"",VLOOKUP(E622,UFMT_CONDITION!A:J,10,FALSE))</f>
        <v/>
      </c>
      <c r="O622" t="str">
        <f>VLOOKUP(F622,UFMT_VALUE!A:E,5,FALSE)</f>
        <v>Tag, SVT_ACQ_SW_DATE</v>
      </c>
      <c r="P622" t="str">
        <f>IF(ISBLANK(G622),"",VLOOKUP(G622,UFMT_CONVERSION!A:C,3,FALSE))</f>
        <v>YYYYMMDD to YYYY</v>
      </c>
      <c r="Q622" t="str">
        <f t="shared" si="40"/>
        <v>Field '999 Var LLLA', Value 'Tag, SVT_ACQ_SW_DATE', Conv 'YYYYMMDD to YYYY'</v>
      </c>
      <c r="S622" t="str">
        <f t="shared" si="41"/>
        <v>Insert into UFMT_BUILD_RULE (FORMAT_ID, FIELD_NO, PRIORITY, FIELD_ID, COND_ID, VALUE_ID, CONV_KEY, F_CHECK, F_WRITE) Values ('78', '126', '1', '20', '', '13', '5', '0', '0');</v>
      </c>
      <c r="T622" t="str">
        <f t="shared" si="42"/>
        <v>Update UFMT_BUILD_RULE SET FIELD_ID='20',COND_ID='',VALUE_ID='13',CONV_KEY='5',F_CHECK='0',F_WRITE='0' Where FORMAT_ID = '78' AND FIELD_NO = '126' AND PRIORITY = '1';</v>
      </c>
      <c r="U622" t="str">
        <f t="shared" si="43"/>
        <v>Delete from UFMT_BUILD_RULE Where FORMAT_ID = '78' AND FIELD_NO = '126' AND PRIORITY = '1';</v>
      </c>
    </row>
    <row r="623" spans="1:21" x14ac:dyDescent="0.35">
      <c r="A623" t="s">
        <v>207</v>
      </c>
      <c r="B623" t="s">
        <v>15</v>
      </c>
      <c r="C623" t="s">
        <v>12</v>
      </c>
      <c r="D623" t="s">
        <v>12</v>
      </c>
      <c r="E623"/>
      <c r="F623" t="s">
        <v>15</v>
      </c>
      <c r="G623"/>
      <c r="H623" t="s">
        <v>13</v>
      </c>
      <c r="I623" t="s">
        <v>13</v>
      </c>
      <c r="L623" t="s">
        <v>7</v>
      </c>
      <c r="M623" t="str">
        <f>VLOOKUP(D623,UFMT_FIELD_FORMAT!A:H,8,FALSE)</f>
        <v>019 Var LLA</v>
      </c>
      <c r="N623" t="str">
        <f>IF(ISBLANK(E623),"",VLOOKUP(E623,UFMT_CONDITION!A:J,10,FALSE))</f>
        <v/>
      </c>
      <c r="O623" t="str">
        <f>VLOOKUP(F623,UFMT_VALUE!A:E,5,FALSE)</f>
        <v>Tag, SVT_CARD_NUM</v>
      </c>
      <c r="P623" t="str">
        <f>IF(ISBLANK(G623),"",VLOOKUP(G623,UFMT_CONVERSION!A:C,3,FALSE))</f>
        <v/>
      </c>
      <c r="Q623" t="str">
        <f t="shared" si="40"/>
        <v>Field '019 Var LLA', Value 'Tag, SVT_CARD_NUM'</v>
      </c>
      <c r="S623" t="str">
        <f t="shared" si="41"/>
        <v>Insert into UFMT_BUILD_RULE (FORMAT_ID, FIELD_NO, PRIORITY, FIELD_ID, COND_ID, VALUE_ID, CONV_KEY, F_CHECK, F_WRITE) Values ('79', '2', '1', '1', '', '2', '', '0', '0');</v>
      </c>
      <c r="T623" t="str">
        <f t="shared" si="42"/>
        <v>Update UFMT_BUILD_RULE SET FIELD_ID='1',COND_ID='',VALUE_ID='2',CONV_KEY='',F_CHECK='0',F_WRITE='0' Where FORMAT_ID = '79' AND FIELD_NO = '2' AND PRIORITY = '1';</v>
      </c>
      <c r="U623" t="str">
        <f t="shared" si="43"/>
        <v>Delete from UFMT_BUILD_RULE Where FORMAT_ID = '79' AND FIELD_NO = '2' AND PRIORITY = '1';</v>
      </c>
    </row>
    <row r="624" spans="1:21" x14ac:dyDescent="0.35">
      <c r="A624" t="s">
        <v>207</v>
      </c>
      <c r="B624" t="s">
        <v>17</v>
      </c>
      <c r="C624" t="s">
        <v>12</v>
      </c>
      <c r="D624" t="s">
        <v>15</v>
      </c>
      <c r="E624"/>
      <c r="F624" t="s">
        <v>26</v>
      </c>
      <c r="G624"/>
      <c r="H624" t="s">
        <v>13</v>
      </c>
      <c r="I624" t="s">
        <v>13</v>
      </c>
      <c r="L624" t="s">
        <v>7</v>
      </c>
      <c r="M624" t="str">
        <f>VLOOKUP(D624,UFMT_FIELD_FORMAT!A:H,8,FALSE)</f>
        <v>006 Fix Padded L0</v>
      </c>
      <c r="N624" t="str">
        <f>IF(ISBLANK(E624),"",VLOOKUP(E624,UFMT_CONDITION!A:J,10,FALSE))</f>
        <v/>
      </c>
      <c r="O624" t="str">
        <f>VLOOKUP(F624,UFMT_VALUE!A:E,5,FALSE)</f>
        <v>Composite, Processing code</v>
      </c>
      <c r="P624" t="str">
        <f>IF(ISBLANK(G624),"",VLOOKUP(G624,UFMT_CONVERSION!A:C,3,FALSE))</f>
        <v/>
      </c>
      <c r="Q624" t="str">
        <f t="shared" si="40"/>
        <v>Field '006 Fix Padded L0', Value 'Composite, Processing code'</v>
      </c>
      <c r="S624" t="str">
        <f t="shared" si="41"/>
        <v>Insert into UFMT_BUILD_RULE (FORMAT_ID, FIELD_NO, PRIORITY, FIELD_ID, COND_ID, VALUE_ID, CONV_KEY, F_CHECK, F_WRITE) Values ('79', '3', '1', '2', '', '6', '', '0', '0');</v>
      </c>
      <c r="T624" t="str">
        <f t="shared" si="42"/>
        <v>Update UFMT_BUILD_RULE SET FIELD_ID='2',COND_ID='',VALUE_ID='6',CONV_KEY='',F_CHECK='0',F_WRITE='0' Where FORMAT_ID = '79' AND FIELD_NO = '3' AND PRIORITY = '1';</v>
      </c>
      <c r="U624" t="str">
        <f t="shared" si="43"/>
        <v>Delete from UFMT_BUILD_RULE Where FORMAT_ID = '79' AND FIELD_NO = '3' AND PRIORITY = '1';</v>
      </c>
    </row>
    <row r="625" spans="1:21" x14ac:dyDescent="0.35">
      <c r="A625" t="s">
        <v>207</v>
      </c>
      <c r="B625" t="s">
        <v>17</v>
      </c>
      <c r="C625" t="s">
        <v>15</v>
      </c>
      <c r="D625" t="s">
        <v>15</v>
      </c>
      <c r="E625"/>
      <c r="F625" t="s">
        <v>169</v>
      </c>
      <c r="G625" t="s">
        <v>53</v>
      </c>
      <c r="H625" t="s">
        <v>13</v>
      </c>
      <c r="I625" t="s">
        <v>12</v>
      </c>
      <c r="L625" t="s">
        <v>7</v>
      </c>
      <c r="M625" t="str">
        <f>VLOOKUP(D625,UFMT_FIELD_FORMAT!A:H,8,FALSE)</f>
        <v>006 Fix Padded L0</v>
      </c>
      <c r="N625" t="str">
        <f>IF(ISBLANK(E625),"",VLOOKUP(E625,UFMT_CONDITION!A:J,10,FALSE))</f>
        <v/>
      </c>
      <c r="O625" t="str">
        <f>VLOOKUP(F625,UFMT_VALUE!A:E,5,FALSE)</f>
        <v>Tag, SVT_IS_REVERSL, int</v>
      </c>
      <c r="P625" t="str">
        <f>IF(ISBLANK(G625),"",VLOOKUP(G625,UFMT_CONVERSION!A:C,3,FALSE))</f>
        <v>Define 1 if reversal</v>
      </c>
      <c r="Q625" t="str">
        <f t="shared" si="40"/>
        <v>Field '006 Fix Padded L0', Value 'Tag, SVT_IS_REVERSL, int', Conv 'Define 1 if reversal'</v>
      </c>
      <c r="S625" t="str">
        <f t="shared" si="41"/>
        <v>Insert into UFMT_BUILD_RULE (FORMAT_ID, FIELD_NO, PRIORITY, FIELD_ID, COND_ID, VALUE_ID, CONV_KEY, F_CHECK, F_WRITE) Values ('79', '3', '2', '2', '', '63', '16', '0', '1');</v>
      </c>
      <c r="T625" t="str">
        <f t="shared" si="42"/>
        <v>Update UFMT_BUILD_RULE SET FIELD_ID='2',COND_ID='',VALUE_ID='63',CONV_KEY='16',F_CHECK='0',F_WRITE='1' Where FORMAT_ID = '79' AND FIELD_NO = '3' AND PRIORITY = '2';</v>
      </c>
      <c r="U625" t="str">
        <f t="shared" si="43"/>
        <v>Delete from UFMT_BUILD_RULE Where FORMAT_ID = '79' AND FIELD_NO = '3' AND PRIORITY = '2';</v>
      </c>
    </row>
    <row r="626" spans="1:21" x14ac:dyDescent="0.35">
      <c r="A626" t="s">
        <v>207</v>
      </c>
      <c r="B626" t="s">
        <v>20</v>
      </c>
      <c r="C626" t="s">
        <v>12</v>
      </c>
      <c r="D626" t="s">
        <v>17</v>
      </c>
      <c r="E626"/>
      <c r="F626" t="s">
        <v>29</v>
      </c>
      <c r="G626"/>
      <c r="H626" t="s">
        <v>13</v>
      </c>
      <c r="I626" t="s">
        <v>13</v>
      </c>
      <c r="L626" t="s">
        <v>7</v>
      </c>
      <c r="M626" t="str">
        <f>VLOOKUP(D626,UFMT_FIELD_FORMAT!A:H,8,FALSE)</f>
        <v>012 Fix Padded L0</v>
      </c>
      <c r="N626" t="str">
        <f>IF(ISBLANK(E626),"",VLOOKUP(E626,UFMT_CONDITION!A:J,10,FALSE))</f>
        <v/>
      </c>
      <c r="O626" t="str">
        <f>VLOOKUP(F626,UFMT_VALUE!A:E,5,FALSE)</f>
        <v>Tag, SVT_TXN_AMOUNT</v>
      </c>
      <c r="P626" t="str">
        <f>IF(ISBLANK(G626),"",VLOOKUP(G626,UFMT_CONVERSION!A:C,3,FALSE))</f>
        <v/>
      </c>
      <c r="Q626" t="str">
        <f t="shared" si="40"/>
        <v>Field '012 Fix Padded L0', Value 'Tag, SVT_TXN_AMOUNT'</v>
      </c>
      <c r="S626" t="str">
        <f t="shared" si="41"/>
        <v>Insert into UFMT_BUILD_RULE (FORMAT_ID, FIELD_NO, PRIORITY, FIELD_ID, COND_ID, VALUE_ID, CONV_KEY, F_CHECK, F_WRITE) Values ('79', '4', '1', '3', '', '7', '', '0', '0');</v>
      </c>
      <c r="T626" t="str">
        <f t="shared" si="42"/>
        <v>Update UFMT_BUILD_RULE SET FIELD_ID='3',COND_ID='',VALUE_ID='7',CONV_KEY='',F_CHECK='0',F_WRITE='0' Where FORMAT_ID = '79' AND FIELD_NO = '4' AND PRIORITY = '1';</v>
      </c>
      <c r="U626" t="str">
        <f t="shared" si="43"/>
        <v>Delete from UFMT_BUILD_RULE Where FORMAT_ID = '79' AND FIELD_NO = '4' AND PRIORITY = '1';</v>
      </c>
    </row>
    <row r="627" spans="1:21" x14ac:dyDescent="0.35">
      <c r="A627" t="s">
        <v>207</v>
      </c>
      <c r="B627" t="s">
        <v>23</v>
      </c>
      <c r="C627" t="s">
        <v>12</v>
      </c>
      <c r="D627" t="s">
        <v>17</v>
      </c>
      <c r="E627"/>
      <c r="F627" t="s">
        <v>35</v>
      </c>
      <c r="G627"/>
      <c r="H627" t="s">
        <v>13</v>
      </c>
      <c r="I627" t="s">
        <v>13</v>
      </c>
      <c r="L627" t="s">
        <v>7</v>
      </c>
      <c r="M627" t="str">
        <f>VLOOKUP(D627,UFMT_FIELD_FORMAT!A:H,8,FALSE)</f>
        <v>012 Fix Padded L0</v>
      </c>
      <c r="N627" t="str">
        <f>IF(ISBLANK(E627),"",VLOOKUP(E627,UFMT_CONDITION!A:J,10,FALSE))</f>
        <v/>
      </c>
      <c r="O627" t="str">
        <f>VLOOKUP(F627,UFMT_VALUE!A:E,5,FALSE)</f>
        <v>Tag, SVT_TXN_AMT_A1CUR, integer</v>
      </c>
      <c r="P627" t="str">
        <f>IF(ISBLANK(G627),"",VLOOKUP(G627,UFMT_CONVERSION!A:C,3,FALSE))</f>
        <v/>
      </c>
      <c r="Q627" t="str">
        <f t="shared" si="40"/>
        <v>Field '012 Fix Padded L0', Value 'Tag, SVT_TXN_AMT_A1CUR, integer'</v>
      </c>
      <c r="S627" t="str">
        <f t="shared" si="41"/>
        <v>Insert into UFMT_BUILD_RULE (FORMAT_ID, FIELD_NO, PRIORITY, FIELD_ID, COND_ID, VALUE_ID, CONV_KEY, F_CHECK, F_WRITE) Values ('79', '5', '1', '3', '', '9', '', '0', '0');</v>
      </c>
      <c r="T627" t="str">
        <f t="shared" si="42"/>
        <v>Update UFMT_BUILD_RULE SET FIELD_ID='3',COND_ID='',VALUE_ID='9',CONV_KEY='',F_CHECK='0',F_WRITE='0' Where FORMAT_ID = '79' AND FIELD_NO = '5' AND PRIORITY = '1';</v>
      </c>
      <c r="U627" t="str">
        <f t="shared" si="43"/>
        <v>Delete from UFMT_BUILD_RULE Where FORMAT_ID = '79' AND FIELD_NO = '5' AND PRIORITY = '1';</v>
      </c>
    </row>
    <row r="628" spans="1:21" x14ac:dyDescent="0.35">
      <c r="A628" t="s">
        <v>207</v>
      </c>
      <c r="B628" t="s">
        <v>26</v>
      </c>
      <c r="C628" t="s">
        <v>12</v>
      </c>
      <c r="D628" t="s">
        <v>17</v>
      </c>
      <c r="E628"/>
      <c r="F628" t="s">
        <v>153</v>
      </c>
      <c r="G628"/>
      <c r="H628" t="s">
        <v>13</v>
      </c>
      <c r="I628" t="s">
        <v>13</v>
      </c>
      <c r="L628" t="s">
        <v>7</v>
      </c>
      <c r="M628" t="str">
        <f>VLOOKUP(D628,UFMT_FIELD_FORMAT!A:H,8,FALSE)</f>
        <v>012 Fix Padded L0</v>
      </c>
      <c r="N628" t="str">
        <f>IF(ISBLANK(E628),"",VLOOKUP(E628,UFMT_CONDITION!A:J,10,FALSE))</f>
        <v/>
      </c>
      <c r="O628" t="str">
        <f>VLOOKUP(F628,UFMT_VALUE!A:E,5,FALSE)</f>
        <v>Tag, SVT_CCH_BILL_AMT</v>
      </c>
      <c r="P628" t="str">
        <f>IF(ISBLANK(G628),"",VLOOKUP(G628,UFMT_CONVERSION!A:C,3,FALSE))</f>
        <v/>
      </c>
      <c r="Q628" t="str">
        <f t="shared" si="40"/>
        <v>Field '012 Fix Padded L0', Value 'Tag, SVT_CCH_BILL_AMT'</v>
      </c>
      <c r="S628" t="str">
        <f t="shared" si="41"/>
        <v>Insert into UFMT_BUILD_RULE (FORMAT_ID, FIELD_NO, PRIORITY, FIELD_ID, COND_ID, VALUE_ID, CONV_KEY, F_CHECK, F_WRITE) Values ('79', '6', '1', '3', '', '65', '', '0', '0');</v>
      </c>
      <c r="T628" t="str">
        <f t="shared" si="42"/>
        <v>Update UFMT_BUILD_RULE SET FIELD_ID='3',COND_ID='',VALUE_ID='65',CONV_KEY='',F_CHECK='0',F_WRITE='0' Where FORMAT_ID = '79' AND FIELD_NO = '6' AND PRIORITY = '1';</v>
      </c>
      <c r="U628" t="str">
        <f t="shared" si="43"/>
        <v>Delete from UFMT_BUILD_RULE Where FORMAT_ID = '79' AND FIELD_NO = '6' AND PRIORITY = '1';</v>
      </c>
    </row>
    <row r="629" spans="1:21" x14ac:dyDescent="0.35">
      <c r="A629" t="s">
        <v>207</v>
      </c>
      <c r="B629" t="s">
        <v>35</v>
      </c>
      <c r="C629" t="s">
        <v>12</v>
      </c>
      <c r="D629" t="s">
        <v>20</v>
      </c>
      <c r="E629"/>
      <c r="F629" t="s">
        <v>40</v>
      </c>
      <c r="G629"/>
      <c r="H629" t="s">
        <v>13</v>
      </c>
      <c r="I629" t="s">
        <v>13</v>
      </c>
      <c r="L629" t="s">
        <v>7</v>
      </c>
      <c r="M629" t="str">
        <f>VLOOKUP(D629,UFMT_FIELD_FORMAT!A:H,8,FALSE)</f>
        <v>008 Fix Padded L0</v>
      </c>
      <c r="N629" t="str">
        <f>IF(ISBLANK(E629),"",VLOOKUP(E629,UFMT_CONDITION!A:J,10,FALSE))</f>
        <v/>
      </c>
      <c r="O629" t="str">
        <f>VLOOKUP(F629,UFMT_VALUE!A:E,5,FALSE)</f>
        <v>Tag, SVT_ACCT1_RATE, integer</v>
      </c>
      <c r="P629" t="str">
        <f>IF(ISBLANK(G629),"",VLOOKUP(G629,UFMT_CONVERSION!A:C,3,FALSE))</f>
        <v/>
      </c>
      <c r="Q629" t="str">
        <f t="shared" si="40"/>
        <v>Field '008 Fix Padded L0', Value 'Tag, SVT_ACCT1_RATE, integer'</v>
      </c>
      <c r="S629" t="str">
        <f t="shared" si="41"/>
        <v>Insert into UFMT_BUILD_RULE (FORMAT_ID, FIELD_NO, PRIORITY, FIELD_ID, COND_ID, VALUE_ID, CONV_KEY, F_CHECK, F_WRITE) Values ('79', '9', '1', '4', '', '11', '', '0', '0');</v>
      </c>
      <c r="T629" t="str">
        <f t="shared" si="42"/>
        <v>Update UFMT_BUILD_RULE SET FIELD_ID='4',COND_ID='',VALUE_ID='11',CONV_KEY='',F_CHECK='0',F_WRITE='0' Where FORMAT_ID = '79' AND FIELD_NO = '9' AND PRIORITY = '1';</v>
      </c>
      <c r="U629" t="str">
        <f t="shared" si="43"/>
        <v>Delete from UFMT_BUILD_RULE Where FORMAT_ID = '79' AND FIELD_NO = '9' AND PRIORITY = '1';</v>
      </c>
    </row>
    <row r="630" spans="1:21" x14ac:dyDescent="0.35">
      <c r="A630" t="s">
        <v>207</v>
      </c>
      <c r="B630" t="s">
        <v>37</v>
      </c>
      <c r="C630" t="s">
        <v>12</v>
      </c>
      <c r="D630" t="s">
        <v>20</v>
      </c>
      <c r="E630"/>
      <c r="F630" t="s">
        <v>40</v>
      </c>
      <c r="G630"/>
      <c r="H630" t="s">
        <v>13</v>
      </c>
      <c r="I630" t="s">
        <v>13</v>
      </c>
      <c r="L630" t="s">
        <v>7</v>
      </c>
      <c r="M630" t="str">
        <f>VLOOKUP(D630,UFMT_FIELD_FORMAT!A:H,8,FALSE)</f>
        <v>008 Fix Padded L0</v>
      </c>
      <c r="N630" t="str">
        <f>IF(ISBLANK(E630),"",VLOOKUP(E630,UFMT_CONDITION!A:J,10,FALSE))</f>
        <v/>
      </c>
      <c r="O630" t="str">
        <f>VLOOKUP(F630,UFMT_VALUE!A:E,5,FALSE)</f>
        <v>Tag, SVT_ACCT1_RATE, integer</v>
      </c>
      <c r="P630" t="str">
        <f>IF(ISBLANK(G630),"",VLOOKUP(G630,UFMT_CONVERSION!A:C,3,FALSE))</f>
        <v/>
      </c>
      <c r="Q630" t="str">
        <f t="shared" si="40"/>
        <v>Field '008 Fix Padded L0', Value 'Tag, SVT_ACCT1_RATE, integer'</v>
      </c>
      <c r="S630" t="str">
        <f t="shared" si="41"/>
        <v>Insert into UFMT_BUILD_RULE (FORMAT_ID, FIELD_NO, PRIORITY, FIELD_ID, COND_ID, VALUE_ID, CONV_KEY, F_CHECK, F_WRITE) Values ('79', '10', '1', '4', '', '11', '', '0', '0');</v>
      </c>
      <c r="T630" t="str">
        <f t="shared" si="42"/>
        <v>Update UFMT_BUILD_RULE SET FIELD_ID='4',COND_ID='',VALUE_ID='11',CONV_KEY='',F_CHECK='0',F_WRITE='0' Where FORMAT_ID = '79' AND FIELD_NO = '10' AND PRIORITY = '1';</v>
      </c>
      <c r="U630" t="str">
        <f t="shared" si="43"/>
        <v>Delete from UFMT_BUILD_RULE Where FORMAT_ID = '79' AND FIELD_NO = '10' AND PRIORITY = '1';</v>
      </c>
    </row>
    <row r="631" spans="1:21" x14ac:dyDescent="0.35">
      <c r="A631" t="s">
        <v>207</v>
      </c>
      <c r="B631" t="s">
        <v>40</v>
      </c>
      <c r="C631" t="s">
        <v>12</v>
      </c>
      <c r="D631" t="s">
        <v>23</v>
      </c>
      <c r="E631"/>
      <c r="F631" t="s">
        <v>48</v>
      </c>
      <c r="G631"/>
      <c r="H631" t="s">
        <v>13</v>
      </c>
      <c r="I631" t="s">
        <v>13</v>
      </c>
      <c r="L631" t="s">
        <v>7</v>
      </c>
      <c r="M631" t="str">
        <f>VLOOKUP(D631,UFMT_FIELD_FORMAT!A:H,8,FALSE)</f>
        <v>006 Fix Padded L0</v>
      </c>
      <c r="N631" t="str">
        <f>IF(ISBLANK(E631),"",VLOOKUP(E631,UFMT_CONDITION!A:J,10,FALSE))</f>
        <v/>
      </c>
      <c r="O631" t="str">
        <f>VLOOKUP(F631,UFMT_VALUE!A:E,5,FALSE)</f>
        <v>Tag, SVT_ACQ_TRACE_NO, string</v>
      </c>
      <c r="P631" t="str">
        <f>IF(ISBLANK(G631),"",VLOOKUP(G631,UFMT_CONVERSION!A:C,3,FALSE))</f>
        <v/>
      </c>
      <c r="Q631" t="str">
        <f t="shared" si="40"/>
        <v>Field '006 Fix Padded L0', Value 'Tag, SVT_ACQ_TRACE_NO, string'</v>
      </c>
      <c r="S631" t="str">
        <f t="shared" si="41"/>
        <v>Insert into UFMT_BUILD_RULE (FORMAT_ID, FIELD_NO, PRIORITY, FIELD_ID, COND_ID, VALUE_ID, CONV_KEY, F_CHECK, F_WRITE) Values ('79', '11', '1', '5', '', '47', '', '0', '0');</v>
      </c>
      <c r="T631" t="str">
        <f t="shared" si="42"/>
        <v>Update UFMT_BUILD_RULE SET FIELD_ID='5',COND_ID='',VALUE_ID='47',CONV_KEY='',F_CHECK='0',F_WRITE='0' Where FORMAT_ID = '79' AND FIELD_NO = '11' AND PRIORITY = '1';</v>
      </c>
      <c r="U631" t="str">
        <f t="shared" si="43"/>
        <v>Delete from UFMT_BUILD_RULE Where FORMAT_ID = '79' AND FIELD_NO = '11' AND PRIORITY = '1';</v>
      </c>
    </row>
    <row r="632" spans="1:21" x14ac:dyDescent="0.35">
      <c r="A632" t="s">
        <v>207</v>
      </c>
      <c r="B632" t="s">
        <v>42</v>
      </c>
      <c r="C632" t="s">
        <v>12</v>
      </c>
      <c r="D632" t="s">
        <v>26</v>
      </c>
      <c r="E632"/>
      <c r="F632" t="s">
        <v>50</v>
      </c>
      <c r="G632"/>
      <c r="H632" t="s">
        <v>13</v>
      </c>
      <c r="I632" t="s">
        <v>13</v>
      </c>
      <c r="L632" t="s">
        <v>7</v>
      </c>
      <c r="M632" t="str">
        <f>VLOOKUP(D632,UFMT_FIELD_FORMAT!A:H,8,FALSE)</f>
        <v>012 Fix Padded L0</v>
      </c>
      <c r="N632" t="str">
        <f>IF(ISBLANK(E632),"",VLOOKUP(E632,UFMT_CONDITION!A:J,10,FALSE))</f>
        <v/>
      </c>
      <c r="O632" t="str">
        <f>VLOOKUP(F632,UFMT_VALUE!A:E,5,FALSE)</f>
        <v>Composite, Date and time</v>
      </c>
      <c r="P632" t="str">
        <f>IF(ISBLANK(G632),"",VLOOKUP(G632,UFMT_CONVERSION!A:C,3,FALSE))</f>
        <v/>
      </c>
      <c r="Q632" t="str">
        <f t="shared" si="40"/>
        <v>Field '012 Fix Padded L0', Value 'Composite, Date and time'</v>
      </c>
      <c r="S632" t="str">
        <f t="shared" si="41"/>
        <v>Insert into UFMT_BUILD_RULE (FORMAT_ID, FIELD_NO, PRIORITY, FIELD_ID, COND_ID, VALUE_ID, CONV_KEY, F_CHECK, F_WRITE) Values ('79', '12', '1', '6', '', '15', '', '0', '0');</v>
      </c>
      <c r="T632" t="str">
        <f t="shared" si="42"/>
        <v>Update UFMT_BUILD_RULE SET FIELD_ID='6',COND_ID='',VALUE_ID='15',CONV_KEY='',F_CHECK='0',F_WRITE='0' Where FORMAT_ID = '79' AND FIELD_NO = '12' AND PRIORITY = '1';</v>
      </c>
      <c r="U632" t="str">
        <f t="shared" si="43"/>
        <v>Delete from UFMT_BUILD_RULE Where FORMAT_ID = '79' AND FIELD_NO = '12' AND PRIORITY = '1';</v>
      </c>
    </row>
    <row r="633" spans="1:21" x14ac:dyDescent="0.35">
      <c r="A633" t="s">
        <v>207</v>
      </c>
      <c r="B633" t="s">
        <v>56</v>
      </c>
      <c r="C633" t="s">
        <v>12</v>
      </c>
      <c r="D633" t="s">
        <v>32</v>
      </c>
      <c r="E633"/>
      <c r="F633" t="s">
        <v>59</v>
      </c>
      <c r="G633"/>
      <c r="H633" t="s">
        <v>13</v>
      </c>
      <c r="I633" t="s">
        <v>13</v>
      </c>
      <c r="L633" t="s">
        <v>7</v>
      </c>
      <c r="M633" t="str">
        <f>VLOOKUP(D633,UFMT_FIELD_FORMAT!A:H,8,FALSE)</f>
        <v>004 Fix Padded L0</v>
      </c>
      <c r="N633" t="str">
        <f>IF(ISBLANK(E633),"",VLOOKUP(E633,UFMT_CONDITION!A:J,10,FALSE))</f>
        <v/>
      </c>
      <c r="O633" t="str">
        <f>VLOOKUP(F633,UFMT_VALUE!A:E,5,FALSE)</f>
        <v>Tag, SVT_SV_DATE</v>
      </c>
      <c r="P633" t="str">
        <f>IF(ISBLANK(G633),"",VLOOKUP(G633,UFMT_CONVERSION!A:C,3,FALSE))</f>
        <v/>
      </c>
      <c r="Q633" t="str">
        <f t="shared" si="40"/>
        <v>Field '004 Fix Padded L0', Value 'Tag, SVT_SV_DATE'</v>
      </c>
      <c r="S633" t="str">
        <f t="shared" si="41"/>
        <v>Insert into UFMT_BUILD_RULE (FORMAT_ID, FIELD_NO, PRIORITY, FIELD_ID, COND_ID, VALUE_ID, CONV_KEY, F_CHECK, F_WRITE) Values ('79', '17', '1', '8', '', '18', '', '0', '0');</v>
      </c>
      <c r="T633" t="str">
        <f t="shared" si="42"/>
        <v>Update UFMT_BUILD_RULE SET FIELD_ID='8',COND_ID='',VALUE_ID='18',CONV_KEY='',F_CHECK='0',F_WRITE='0' Where FORMAT_ID = '79' AND FIELD_NO = '17' AND PRIORITY = '1';</v>
      </c>
      <c r="U633" t="str">
        <f t="shared" si="43"/>
        <v>Delete from UFMT_BUILD_RULE Where FORMAT_ID = '79' AND FIELD_NO = '17' AND PRIORITY = '1';</v>
      </c>
    </row>
    <row r="634" spans="1:21" x14ac:dyDescent="0.35">
      <c r="A634" t="s">
        <v>207</v>
      </c>
      <c r="B634" t="s">
        <v>77</v>
      </c>
      <c r="C634" t="s">
        <v>12</v>
      </c>
      <c r="D634" t="s">
        <v>35</v>
      </c>
      <c r="E634"/>
      <c r="F634" t="s">
        <v>62</v>
      </c>
      <c r="G634"/>
      <c r="H634" t="s">
        <v>13</v>
      </c>
      <c r="I634" t="s">
        <v>13</v>
      </c>
      <c r="L634" t="s">
        <v>7</v>
      </c>
      <c r="M634" t="str">
        <f>VLOOKUP(D634,UFMT_FIELD_FORMAT!A:H,8,FALSE)</f>
        <v>003 Fix Padded L0</v>
      </c>
      <c r="N634" t="str">
        <f>IF(ISBLANK(E634),"",VLOOKUP(E634,UFMT_CONDITION!A:J,10,FALSE))</f>
        <v/>
      </c>
      <c r="O634" t="str">
        <f>VLOOKUP(F634,UFMT_VALUE!A:E,5,FALSE)</f>
        <v>Const, Functional code</v>
      </c>
      <c r="P634" t="str">
        <f>IF(ISBLANK(G634),"",VLOOKUP(G634,UFMT_CONVERSION!A:C,3,FALSE))</f>
        <v/>
      </c>
      <c r="Q634" t="str">
        <f t="shared" si="40"/>
        <v>Field '003 Fix Padded L0', Value 'Const, Functional code'</v>
      </c>
      <c r="S634" t="str">
        <f t="shared" si="41"/>
        <v>Insert into UFMT_BUILD_RULE (FORMAT_ID, FIELD_NO, PRIORITY, FIELD_ID, COND_ID, VALUE_ID, CONV_KEY, F_CHECK, F_WRITE) Values ('79', '24', '1', '9', '', '19', '', '0', '0');</v>
      </c>
      <c r="T634" t="str">
        <f t="shared" si="42"/>
        <v>Update UFMT_BUILD_RULE SET FIELD_ID='9',COND_ID='',VALUE_ID='19',CONV_KEY='',F_CHECK='0',F_WRITE='0' Where FORMAT_ID = '79' AND FIELD_NO = '24' AND PRIORITY = '1';</v>
      </c>
      <c r="U634" t="str">
        <f t="shared" si="43"/>
        <v>Delete from UFMT_BUILD_RULE Where FORMAT_ID = '79' AND FIELD_NO = '24' AND PRIORITY = '1';</v>
      </c>
    </row>
    <row r="635" spans="1:21" x14ac:dyDescent="0.35">
      <c r="A635" t="s">
        <v>207</v>
      </c>
      <c r="B635" t="s">
        <v>88</v>
      </c>
      <c r="C635" t="s">
        <v>12</v>
      </c>
      <c r="D635" t="s">
        <v>93</v>
      </c>
      <c r="E635"/>
      <c r="F635" t="s">
        <v>534</v>
      </c>
      <c r="G635"/>
      <c r="H635" t="s">
        <v>13</v>
      </c>
      <c r="I635" t="s">
        <v>13</v>
      </c>
      <c r="L635" t="s">
        <v>7</v>
      </c>
      <c r="M635" t="str">
        <f>VLOOKUP(D635,UFMT_FIELD_FORMAT!A:H,8,FALSE)</f>
        <v>009 Fix Padded L0</v>
      </c>
      <c r="N635" t="str">
        <f>IF(ISBLANK(E635),"",VLOOKUP(E635,UFMT_CONDITION!A:J,10,FALSE))</f>
        <v/>
      </c>
      <c r="O635" t="str">
        <f>VLOOKUP(F635,UFMT_VALUE!A:E,5,FALSE)</f>
        <v>Tag, SVT_ACQ_FEE, double</v>
      </c>
      <c r="P635" t="str">
        <f>IF(ISBLANK(G635),"",VLOOKUP(G635,UFMT_CONVERSION!A:C,3,FALSE))</f>
        <v/>
      </c>
      <c r="Q635" t="str">
        <f t="shared" si="40"/>
        <v>Field '009 Fix Padded L0', Value 'Tag, SVT_ACQ_FEE, double'</v>
      </c>
      <c r="S635" t="str">
        <f t="shared" si="41"/>
        <v>Insert into UFMT_BUILD_RULE (FORMAT_ID, FIELD_NO, PRIORITY, FIELD_ID, COND_ID, VALUE_ID, CONV_KEY, F_CHECK, F_WRITE) Values ('79', '28', '1', '35', '', '255', '', '0', '0');</v>
      </c>
      <c r="T635" t="str">
        <f t="shared" si="42"/>
        <v>Update UFMT_BUILD_RULE SET FIELD_ID='35',COND_ID='',VALUE_ID='255',CONV_KEY='',F_CHECK='0',F_WRITE='0' Where FORMAT_ID = '79' AND FIELD_NO = '28' AND PRIORITY = '1';</v>
      </c>
      <c r="U635" t="str">
        <f t="shared" si="43"/>
        <v>Delete from UFMT_BUILD_RULE Where FORMAT_ID = '79' AND FIELD_NO = '28' AND PRIORITY = '1';</v>
      </c>
    </row>
    <row r="636" spans="1:21" x14ac:dyDescent="0.35">
      <c r="A636" t="s">
        <v>207</v>
      </c>
      <c r="B636" t="s">
        <v>90</v>
      </c>
      <c r="C636" t="s">
        <v>12</v>
      </c>
      <c r="D636" t="s">
        <v>93</v>
      </c>
      <c r="E636"/>
      <c r="F636" t="s">
        <v>537</v>
      </c>
      <c r="G636"/>
      <c r="H636" t="s">
        <v>13</v>
      </c>
      <c r="I636" t="s">
        <v>13</v>
      </c>
      <c r="L636" t="s">
        <v>7</v>
      </c>
      <c r="M636" t="str">
        <f>VLOOKUP(D636,UFMT_FIELD_FORMAT!A:H,8,FALSE)</f>
        <v>009 Fix Padded L0</v>
      </c>
      <c r="N636" t="str">
        <f>IF(ISBLANK(E636),"",VLOOKUP(E636,UFMT_CONDITION!A:J,10,FALSE))</f>
        <v/>
      </c>
      <c r="O636" t="str">
        <f>VLOOKUP(F636,UFMT_VALUE!A:E,5,FALSE)</f>
        <v>Tag, SVT_NET_FEE, double</v>
      </c>
      <c r="P636" t="str">
        <f>IF(ISBLANK(G636),"",VLOOKUP(G636,UFMT_CONVERSION!A:C,3,FALSE))</f>
        <v/>
      </c>
      <c r="Q636" t="str">
        <f t="shared" si="40"/>
        <v>Field '009 Fix Padded L0', Value 'Tag, SVT_NET_FEE, double'</v>
      </c>
      <c r="S636" t="str">
        <f t="shared" si="41"/>
        <v>Insert into UFMT_BUILD_RULE (FORMAT_ID, FIELD_NO, PRIORITY, FIELD_ID, COND_ID, VALUE_ID, CONV_KEY, F_CHECK, F_WRITE) Values ('79', '29', '1', '35', '', '256', '', '0', '0');</v>
      </c>
      <c r="T636" t="str">
        <f t="shared" si="42"/>
        <v>Update UFMT_BUILD_RULE SET FIELD_ID='35',COND_ID='',VALUE_ID='256',CONV_KEY='',F_CHECK='0',F_WRITE='0' Where FORMAT_ID = '79' AND FIELD_NO = '29' AND PRIORITY = '1';</v>
      </c>
      <c r="U636" t="str">
        <f t="shared" si="43"/>
        <v>Delete from UFMT_BUILD_RULE Where FORMAT_ID = '79' AND FIELD_NO = '29' AND PRIORITY = '1';</v>
      </c>
    </row>
    <row r="637" spans="1:21" x14ac:dyDescent="0.35">
      <c r="A637" t="s">
        <v>207</v>
      </c>
      <c r="B637" t="s">
        <v>92</v>
      </c>
      <c r="C637" t="s">
        <v>12</v>
      </c>
      <c r="D637" t="s">
        <v>93</v>
      </c>
      <c r="E637"/>
      <c r="F637" t="s">
        <v>534</v>
      </c>
      <c r="G637"/>
      <c r="H637" t="s">
        <v>13</v>
      </c>
      <c r="I637" t="s">
        <v>13</v>
      </c>
      <c r="L637" t="s">
        <v>7</v>
      </c>
      <c r="M637" t="str">
        <f>VLOOKUP(D637,UFMT_FIELD_FORMAT!A:H,8,FALSE)</f>
        <v>009 Fix Padded L0</v>
      </c>
      <c r="N637" t="str">
        <f>IF(ISBLANK(E637),"",VLOOKUP(E637,UFMT_CONDITION!A:J,10,FALSE))</f>
        <v/>
      </c>
      <c r="O637" t="str">
        <f>VLOOKUP(F637,UFMT_VALUE!A:E,5,FALSE)</f>
        <v>Tag, SVT_ACQ_FEE, double</v>
      </c>
      <c r="P637" t="str">
        <f>IF(ISBLANK(G637),"",VLOOKUP(G637,UFMT_CONVERSION!A:C,3,FALSE))</f>
        <v/>
      </c>
      <c r="Q637" t="str">
        <f t="shared" si="40"/>
        <v>Field '009 Fix Padded L0', Value 'Tag, SVT_ACQ_FEE, double'</v>
      </c>
      <c r="S637" t="str">
        <f t="shared" si="41"/>
        <v>Insert into UFMT_BUILD_RULE (FORMAT_ID, FIELD_NO, PRIORITY, FIELD_ID, COND_ID, VALUE_ID, CONV_KEY, F_CHECK, F_WRITE) Values ('79', '30', '1', '35', '', '255', '', '0', '0');</v>
      </c>
      <c r="T637" t="str">
        <f t="shared" si="42"/>
        <v>Update UFMT_BUILD_RULE SET FIELD_ID='35',COND_ID='',VALUE_ID='255',CONV_KEY='',F_CHECK='0',F_WRITE='0' Where FORMAT_ID = '79' AND FIELD_NO = '30' AND PRIORITY = '1';</v>
      </c>
      <c r="U637" t="str">
        <f t="shared" si="43"/>
        <v>Delete from UFMT_BUILD_RULE Where FORMAT_ID = '79' AND FIELD_NO = '30' AND PRIORITY = '1';</v>
      </c>
    </row>
    <row r="638" spans="1:21" x14ac:dyDescent="0.35">
      <c r="A638" t="s">
        <v>207</v>
      </c>
      <c r="B638" t="s">
        <v>98</v>
      </c>
      <c r="C638" t="s">
        <v>12</v>
      </c>
      <c r="D638" t="s">
        <v>40</v>
      </c>
      <c r="E638"/>
      <c r="F638" t="s">
        <v>65</v>
      </c>
      <c r="G638"/>
      <c r="H638" t="s">
        <v>13</v>
      </c>
      <c r="I638" t="s">
        <v>13</v>
      </c>
      <c r="L638" t="s">
        <v>7</v>
      </c>
      <c r="M638" t="str">
        <f>VLOOKUP(D638,UFMT_FIELD_FORMAT!A:H,8,FALSE)</f>
        <v xml:space="preserve">011 LLA </v>
      </c>
      <c r="N638" t="str">
        <f>IF(ISBLANK(E638),"",VLOOKUP(E638,UFMT_CONDITION!A:J,10,FALSE))</f>
        <v/>
      </c>
      <c r="O638" t="str">
        <f>VLOOKUP(F638,UFMT_VALUE!A:E,5,FALSE)</f>
        <v>Tag, SVT_ISO_SRC_ACQID</v>
      </c>
      <c r="P638" t="str">
        <f>IF(ISBLANK(G638),"",VLOOKUP(G638,UFMT_CONVERSION!A:C,3,FALSE))</f>
        <v/>
      </c>
      <c r="Q638" t="str">
        <f t="shared" si="40"/>
        <v>Field '011 LLA ', Value 'Tag, SVT_ISO_SRC_ACQID'</v>
      </c>
      <c r="S638" t="str">
        <f t="shared" si="41"/>
        <v>Insert into UFMT_BUILD_RULE (FORMAT_ID, FIELD_NO, PRIORITY, FIELD_ID, COND_ID, VALUE_ID, CONV_KEY, F_CHECK, F_WRITE) Values ('79', '32', '1', '11', '', '20', '', '0', '0');</v>
      </c>
      <c r="T638" t="str">
        <f t="shared" si="42"/>
        <v>Update UFMT_BUILD_RULE SET FIELD_ID='11',COND_ID='',VALUE_ID='20',CONV_KEY='',F_CHECK='0',F_WRITE='0' Where FORMAT_ID = '79' AND FIELD_NO = '32' AND PRIORITY = '1';</v>
      </c>
      <c r="U638" t="str">
        <f t="shared" si="43"/>
        <v>Delete from UFMT_BUILD_RULE Where FORMAT_ID = '79' AND FIELD_NO = '32' AND PRIORITY = '1';</v>
      </c>
    </row>
    <row r="639" spans="1:21" x14ac:dyDescent="0.35">
      <c r="A639" t="s">
        <v>207</v>
      </c>
      <c r="B639" t="s">
        <v>101</v>
      </c>
      <c r="C639" t="s">
        <v>12</v>
      </c>
      <c r="D639" t="s">
        <v>40</v>
      </c>
      <c r="E639"/>
      <c r="F639" t="s">
        <v>68</v>
      </c>
      <c r="G639"/>
      <c r="H639" t="s">
        <v>13</v>
      </c>
      <c r="I639" t="s">
        <v>13</v>
      </c>
      <c r="L639" t="s">
        <v>7</v>
      </c>
      <c r="M639" t="str">
        <f>VLOOKUP(D639,UFMT_FIELD_FORMAT!A:H,8,FALSE)</f>
        <v xml:space="preserve">011 LLA </v>
      </c>
      <c r="N639" t="str">
        <f>IF(ISBLANK(E639),"",VLOOKUP(E639,UFMT_CONDITION!A:J,10,FALSE))</f>
        <v/>
      </c>
      <c r="O639" t="str">
        <f>VLOOKUP(F639,UFMT_VALUE!A:E,5,FALSE)</f>
        <v>Tag, SVT_ISO_FW_INSTID</v>
      </c>
      <c r="P639" t="str">
        <f>IF(ISBLANK(G639),"",VLOOKUP(G639,UFMT_CONVERSION!A:C,3,FALSE))</f>
        <v/>
      </c>
      <c r="Q639" t="str">
        <f t="shared" si="40"/>
        <v>Field '011 LLA ', Value 'Tag, SVT_ISO_FW_INSTID'</v>
      </c>
      <c r="S639" t="str">
        <f t="shared" si="41"/>
        <v>Insert into UFMT_BUILD_RULE (FORMAT_ID, FIELD_NO, PRIORITY, FIELD_ID, COND_ID, VALUE_ID, CONV_KEY, F_CHECK, F_WRITE) Values ('79', '33', '1', '11', '', '21', '', '0', '0');</v>
      </c>
      <c r="T639" t="str">
        <f t="shared" si="42"/>
        <v>Update UFMT_BUILD_RULE SET FIELD_ID='11',COND_ID='',VALUE_ID='21',CONV_KEY='',F_CHECK='0',F_WRITE='0' Where FORMAT_ID = '79' AND FIELD_NO = '33' AND PRIORITY = '1';</v>
      </c>
      <c r="U639" t="str">
        <f t="shared" si="43"/>
        <v>Delete from UFMT_BUILD_RULE Where FORMAT_ID = '79' AND FIELD_NO = '33' AND PRIORITY = '1';</v>
      </c>
    </row>
    <row r="640" spans="1:21" x14ac:dyDescent="0.35">
      <c r="A640" t="s">
        <v>207</v>
      </c>
      <c r="B640" t="s">
        <v>93</v>
      </c>
      <c r="C640" t="s">
        <v>12</v>
      </c>
      <c r="D640" t="s">
        <v>42</v>
      </c>
      <c r="E640"/>
      <c r="F640" t="s">
        <v>71</v>
      </c>
      <c r="G640"/>
      <c r="H640" t="s">
        <v>13</v>
      </c>
      <c r="I640" t="s">
        <v>13</v>
      </c>
      <c r="L640" t="s">
        <v>7</v>
      </c>
      <c r="M640" t="str">
        <f>VLOOKUP(D640,UFMT_FIELD_FORMAT!A:H,8,FALSE)</f>
        <v>037 LLA</v>
      </c>
      <c r="N640" t="str">
        <f>IF(ISBLANK(E640),"",VLOOKUP(E640,UFMT_CONDITION!A:J,10,FALSE))</f>
        <v/>
      </c>
      <c r="O640" t="str">
        <f>VLOOKUP(F640,UFMT_VALUE!A:E,5,FALSE)</f>
        <v>Tag, SVT_TRACK2</v>
      </c>
      <c r="P640" t="str">
        <f>IF(ISBLANK(G640),"",VLOOKUP(G640,UFMT_CONVERSION!A:C,3,FALSE))</f>
        <v/>
      </c>
      <c r="Q640" t="str">
        <f t="shared" si="40"/>
        <v>Field '037 LLA', Value 'Tag, SVT_TRACK2'</v>
      </c>
      <c r="S640" t="str">
        <f t="shared" si="41"/>
        <v>Insert into UFMT_BUILD_RULE (FORMAT_ID, FIELD_NO, PRIORITY, FIELD_ID, COND_ID, VALUE_ID, CONV_KEY, F_CHECK, F_WRITE) Values ('79', '35', '1', '12', '', '22', '', '0', '0');</v>
      </c>
      <c r="T640" t="str">
        <f t="shared" si="42"/>
        <v>Update UFMT_BUILD_RULE SET FIELD_ID='12',COND_ID='',VALUE_ID='22',CONV_KEY='',F_CHECK='0',F_WRITE='0' Where FORMAT_ID = '79' AND FIELD_NO = '35' AND PRIORITY = '1';</v>
      </c>
      <c r="U640" t="str">
        <f t="shared" si="43"/>
        <v>Delete from UFMT_BUILD_RULE Where FORMAT_ID = '79' AND FIELD_NO = '35' AND PRIORITY = '1';</v>
      </c>
    </row>
    <row r="641" spans="1:21" x14ac:dyDescent="0.35">
      <c r="A641" t="s">
        <v>207</v>
      </c>
      <c r="B641" t="s">
        <v>99</v>
      </c>
      <c r="C641" t="s">
        <v>12</v>
      </c>
      <c r="D641" t="s">
        <v>44</v>
      </c>
      <c r="E641"/>
      <c r="F641" t="s">
        <v>74</v>
      </c>
      <c r="G641"/>
      <c r="H641" t="s">
        <v>13</v>
      </c>
      <c r="I641" t="s">
        <v>13</v>
      </c>
      <c r="L641" t="s">
        <v>7</v>
      </c>
      <c r="M641" t="str">
        <f>VLOOKUP(D641,UFMT_FIELD_FORMAT!A:H,8,FALSE)</f>
        <v>012 Fix Padded R</v>
      </c>
      <c r="N641" t="str">
        <f>IF(ISBLANK(E641),"",VLOOKUP(E641,UFMT_CONDITION!A:J,10,FALSE))</f>
        <v/>
      </c>
      <c r="O641" t="str">
        <f>VLOOKUP(F641,UFMT_VALUE!A:E,5,FALSE)</f>
        <v>Tag, SVT_ISO_ACQ_RRN</v>
      </c>
      <c r="P641" t="str">
        <f>IF(ISBLANK(G641),"",VLOOKUP(G641,UFMT_CONVERSION!A:C,3,FALSE))</f>
        <v/>
      </c>
      <c r="Q641" t="str">
        <f t="shared" si="40"/>
        <v>Field '012 Fix Padded R', Value 'Tag, SVT_ISO_ACQ_RRN'</v>
      </c>
      <c r="S641" t="str">
        <f t="shared" si="41"/>
        <v>Insert into UFMT_BUILD_RULE (FORMAT_ID, FIELD_NO, PRIORITY, FIELD_ID, COND_ID, VALUE_ID, CONV_KEY, F_CHECK, F_WRITE) Values ('79', '37', '1', '13', '', '23', '', '0', '0');</v>
      </c>
      <c r="T641" t="str">
        <f t="shared" si="42"/>
        <v>Update UFMT_BUILD_RULE SET FIELD_ID='13',COND_ID='',VALUE_ID='23',CONV_KEY='',F_CHECK='0',F_WRITE='0' Where FORMAT_ID = '79' AND FIELD_NO = '37' AND PRIORITY = '1';</v>
      </c>
      <c r="U641" t="str">
        <f t="shared" si="43"/>
        <v>Delete from UFMT_BUILD_RULE Where FORMAT_ID = '79' AND FIELD_NO = '37' AND PRIORITY = '1';</v>
      </c>
    </row>
    <row r="642" spans="1:21" x14ac:dyDescent="0.35">
      <c r="A642" t="s">
        <v>207</v>
      </c>
      <c r="B642" t="s">
        <v>113</v>
      </c>
      <c r="C642" t="s">
        <v>12</v>
      </c>
      <c r="D642" t="s">
        <v>29</v>
      </c>
      <c r="E642"/>
      <c r="F642" t="s">
        <v>138</v>
      </c>
      <c r="G642"/>
      <c r="H642" t="s">
        <v>13</v>
      </c>
      <c r="I642" t="s">
        <v>12</v>
      </c>
      <c r="L642" t="s">
        <v>7</v>
      </c>
      <c r="M642" t="str">
        <f>VLOOKUP(D642,UFMT_FIELD_FORMAT!A:H,8,FALSE)</f>
        <v>006 Fix Padded L</v>
      </c>
      <c r="N642" t="str">
        <f>IF(ISBLANK(E642),"",VLOOKUP(E642,UFMT_CONDITION!A:J,10,FALSE))</f>
        <v/>
      </c>
      <c r="O642" t="str">
        <f>VLOOKUP(F642,UFMT_VALUE!A:E,5,FALSE)</f>
        <v>Tag, SVT_AUTH_ID_RESP, string</v>
      </c>
      <c r="P642" t="str">
        <f>IF(ISBLANK(G642),"",VLOOKUP(G642,UFMT_CONVERSION!A:C,3,FALSE))</f>
        <v/>
      </c>
      <c r="Q642" t="str">
        <f t="shared" si="40"/>
        <v>Field '006 Fix Padded L', Value 'Tag, SVT_AUTH_ID_RESP, string'</v>
      </c>
      <c r="S642" t="str">
        <f t="shared" si="41"/>
        <v>Insert into UFMT_BUILD_RULE (FORMAT_ID, FIELD_NO, PRIORITY, FIELD_ID, COND_ID, VALUE_ID, CONV_KEY, F_CHECK, F_WRITE) Values ('79', '38', '1', '7', '', '49', '', '0', '1');</v>
      </c>
      <c r="T642" t="str">
        <f t="shared" si="42"/>
        <v>Update UFMT_BUILD_RULE SET FIELD_ID='7',COND_ID='',VALUE_ID='49',CONV_KEY='',F_CHECK='0',F_WRITE='1' Where FORMAT_ID = '79' AND FIELD_NO = '38' AND PRIORITY = '1';</v>
      </c>
      <c r="U642" t="str">
        <f t="shared" si="43"/>
        <v>Delete from UFMT_BUILD_RULE Where FORMAT_ID = '79' AND FIELD_NO = '38' AND PRIORITY = '1';</v>
      </c>
    </row>
    <row r="643" spans="1:21" x14ac:dyDescent="0.35">
      <c r="A643" t="s">
        <v>207</v>
      </c>
      <c r="B643" t="s">
        <v>102</v>
      </c>
      <c r="C643" t="s">
        <v>12</v>
      </c>
      <c r="D643" t="s">
        <v>35</v>
      </c>
      <c r="E643"/>
      <c r="F643" t="s">
        <v>77</v>
      </c>
      <c r="G643"/>
      <c r="H643" t="s">
        <v>13</v>
      </c>
      <c r="I643" t="s">
        <v>12</v>
      </c>
      <c r="L643" t="s">
        <v>7</v>
      </c>
      <c r="M643" t="str">
        <f>VLOOKUP(D643,UFMT_FIELD_FORMAT!A:H,8,FALSE)</f>
        <v>003 Fix Padded L0</v>
      </c>
      <c r="N643" t="str">
        <f>IF(ISBLANK(E643),"",VLOOKUP(E643,UFMT_CONDITION!A:J,10,FALSE))</f>
        <v/>
      </c>
      <c r="O643" t="str">
        <f>VLOOKUP(F643,UFMT_VALUE!A:E,5,FALSE)</f>
        <v>Tag, SVT_ISO_ISS_RESP</v>
      </c>
      <c r="P643" t="str">
        <f>IF(ISBLANK(G643),"",VLOOKUP(G643,UFMT_CONVERSION!A:C,3,FALSE))</f>
        <v/>
      </c>
      <c r="Q643" t="str">
        <f t="shared" si="40"/>
        <v>Field '003 Fix Padded L0', Value 'Tag, SVT_ISO_ISS_RESP'</v>
      </c>
      <c r="S643" t="str">
        <f t="shared" si="41"/>
        <v>Insert into UFMT_BUILD_RULE (FORMAT_ID, FIELD_NO, PRIORITY, FIELD_ID, COND_ID, VALUE_ID, CONV_KEY, F_CHECK, F_WRITE) Values ('79', '39', '1', '9', '', '24', '', '0', '1');</v>
      </c>
      <c r="T643" t="str">
        <f t="shared" si="42"/>
        <v>Update UFMT_BUILD_RULE SET FIELD_ID='9',COND_ID='',VALUE_ID='24',CONV_KEY='',F_CHECK='0',F_WRITE='1' Where FORMAT_ID = '79' AND FIELD_NO = '39' AND PRIORITY = '1';</v>
      </c>
      <c r="U643" t="str">
        <f t="shared" si="43"/>
        <v>Delete from UFMT_BUILD_RULE Where FORMAT_ID = '79' AND FIELD_NO = '39' AND PRIORITY = '1';</v>
      </c>
    </row>
    <row r="644" spans="1:21" x14ac:dyDescent="0.35">
      <c r="A644" t="s">
        <v>207</v>
      </c>
      <c r="B644" t="s">
        <v>102</v>
      </c>
      <c r="C644" t="s">
        <v>15</v>
      </c>
      <c r="D644" t="s">
        <v>35</v>
      </c>
      <c r="E644"/>
      <c r="F644" t="s">
        <v>60</v>
      </c>
      <c r="G644" t="s">
        <v>26</v>
      </c>
      <c r="H644" t="s">
        <v>13</v>
      </c>
      <c r="I644" t="s">
        <v>12</v>
      </c>
      <c r="L644" t="s">
        <v>7</v>
      </c>
      <c r="M644" t="str">
        <f>VLOOKUP(D644,UFMT_FIELD_FORMAT!A:H,8,FALSE)</f>
        <v>003 Fix Padded L0</v>
      </c>
      <c r="N644" t="str">
        <f>IF(ISBLANK(E644),"",VLOOKUP(E644,UFMT_CONDITION!A:J,10,FALSE))</f>
        <v/>
      </c>
      <c r="O644" t="str">
        <f>VLOOKUP(F644,UFMT_VALUE!A:E,5,FALSE)</f>
        <v>Tag, SVT_SV_RESP</v>
      </c>
      <c r="P644" t="str">
        <f>IF(ISBLANK(G644),"",VLOOKUP(G644,UFMT_CONVERSION!A:C,3,FALSE))</f>
        <v>SOPP Response code conversion</v>
      </c>
      <c r="Q644" t="str">
        <f t="shared" si="40"/>
        <v>Field '003 Fix Padded L0', Value 'Tag, SVT_SV_RESP', Conv 'SOPP Response code conversion'</v>
      </c>
      <c r="S644" t="str">
        <f t="shared" si="41"/>
        <v>Insert into UFMT_BUILD_RULE (FORMAT_ID, FIELD_NO, PRIORITY, FIELD_ID, COND_ID, VALUE_ID, CONV_KEY, F_CHECK, F_WRITE) Values ('79', '39', '2', '9', '', '44', '6', '0', '1');</v>
      </c>
      <c r="T644" t="str">
        <f t="shared" si="42"/>
        <v>Update UFMT_BUILD_RULE SET FIELD_ID='9',COND_ID='',VALUE_ID='44',CONV_KEY='6',F_CHECK='0',F_WRITE='1' Where FORMAT_ID = '79' AND FIELD_NO = '39' AND PRIORITY = '2';</v>
      </c>
      <c r="U644" t="str">
        <f t="shared" si="43"/>
        <v>Delete from UFMT_BUILD_RULE Where FORMAT_ID = '79' AND FIELD_NO = '39' AND PRIORITY = '2';</v>
      </c>
    </row>
    <row r="645" spans="1:21" x14ac:dyDescent="0.35">
      <c r="A645" t="s">
        <v>207</v>
      </c>
      <c r="B645" t="s">
        <v>119</v>
      </c>
      <c r="C645" t="s">
        <v>12</v>
      </c>
      <c r="D645" t="s">
        <v>50</v>
      </c>
      <c r="E645"/>
      <c r="F645" t="s">
        <v>72</v>
      </c>
      <c r="G645"/>
      <c r="H645" t="s">
        <v>13</v>
      </c>
      <c r="I645" t="s">
        <v>13</v>
      </c>
      <c r="L645" t="s">
        <v>7</v>
      </c>
      <c r="M645" t="str">
        <f>VLOOKUP(D645,UFMT_FIELD_FORMAT!A:H,8,FALSE)</f>
        <v>008 Fix Padded R</v>
      </c>
      <c r="N645" t="str">
        <f>IF(ISBLANK(E645),"",VLOOKUP(E645,UFMT_CONDITION!A:J,10,FALSE))</f>
        <v/>
      </c>
      <c r="O645" t="str">
        <f>VLOOKUP(F645,UFMT_VALUE!A:E,5,FALSE)</f>
        <v>Tag, SVT_TERMINAL</v>
      </c>
      <c r="P645" t="str">
        <f>IF(ISBLANK(G645),"",VLOOKUP(G645,UFMT_CONVERSION!A:C,3,FALSE))</f>
        <v/>
      </c>
      <c r="Q645" t="str">
        <f t="shared" ref="Q645:Q708" si="44">"Field '"&amp;M645&amp;IF(N645="","","',Cond '"&amp;N645)&amp;"', Value '"&amp;O645&amp;IF(P645="","","', Conv '"&amp;P645)&amp;"'"</f>
        <v>Field '008 Fix Padded R', Value 'Tag, SVT_TERMINAL'</v>
      </c>
      <c r="S645" t="str">
        <f t="shared" ref="S645:S708" si="45">"Insert into UFMT_BUILD_RULE (FORMAT_ID, FIELD_NO, PRIORITY, FIELD_ID, COND_ID, VALUE_ID, CONV_KEY, F_CHECK, F_WRITE) Values ('"&amp;A645&amp;"', '"&amp;B645&amp;"', '"&amp;C645&amp;"', '"&amp;D645&amp;"', '"&amp;E645&amp;"', '"&amp;F645&amp;"', '"&amp;G645&amp;"', '"&amp;H645&amp;"', '"&amp;I645&amp;"');"</f>
        <v>Insert into UFMT_BUILD_RULE (FORMAT_ID, FIELD_NO, PRIORITY, FIELD_ID, COND_ID, VALUE_ID, CONV_KEY, F_CHECK, F_WRITE) Values ('79', '41', '1', '15', '', '25', '', '0', '0');</v>
      </c>
      <c r="T645" t="str">
        <f t="shared" ref="T645:T708" si="46">"Update UFMT_BUILD_RULE SET FIELD_ID='"&amp;D645&amp;"',COND_ID='"&amp;E645&amp;"',VALUE_ID='"&amp;F645&amp;"',CONV_KEY='"&amp;G645&amp;"',F_CHECK='"&amp;H645&amp;"',F_WRITE='"&amp;I645&amp;"' Where FORMAT_ID = '"&amp;A645&amp;"' AND FIELD_NO = '"&amp;B645&amp;"' AND PRIORITY = '"&amp;C645&amp;"';"</f>
        <v>Update UFMT_BUILD_RULE SET FIELD_ID='15',COND_ID='',VALUE_ID='25',CONV_KEY='',F_CHECK='0',F_WRITE='0' Where FORMAT_ID = '79' AND FIELD_NO = '41' AND PRIORITY = '1';</v>
      </c>
      <c r="U645" t="str">
        <f t="shared" ref="U645:U708" si="47">"Delete from UFMT_BUILD_RULE Where FORMAT_ID = '"&amp;A645&amp;"' AND FIELD_NO = '"&amp;B645&amp;"' AND PRIORITY = '"&amp;C645&amp;"';"</f>
        <v>Delete from UFMT_BUILD_RULE Where FORMAT_ID = '79' AND FIELD_NO = '41' AND PRIORITY = '1';</v>
      </c>
    </row>
    <row r="646" spans="1:21" x14ac:dyDescent="0.35">
      <c r="A646" t="s">
        <v>207</v>
      </c>
      <c r="B646" t="s">
        <v>122</v>
      </c>
      <c r="C646" t="s">
        <v>12</v>
      </c>
      <c r="D646" t="s">
        <v>53</v>
      </c>
      <c r="E646"/>
      <c r="F646" t="s">
        <v>82</v>
      </c>
      <c r="G646"/>
      <c r="H646" t="s">
        <v>13</v>
      </c>
      <c r="I646" t="s">
        <v>13</v>
      </c>
      <c r="L646" t="s">
        <v>7</v>
      </c>
      <c r="M646" t="str">
        <f>VLOOKUP(D646,UFMT_FIELD_FORMAT!A:H,8,FALSE)</f>
        <v>008 Fix Padded R</v>
      </c>
      <c r="N646" t="str">
        <f>IF(ISBLANK(E646),"",VLOOKUP(E646,UFMT_CONDITION!A:J,10,FALSE))</f>
        <v/>
      </c>
      <c r="O646" t="str">
        <f>VLOOKUP(F646,UFMT_VALUE!A:E,5,FALSE)</f>
        <v>Tag, SVT_CC_ACCEPTOR</v>
      </c>
      <c r="P646" t="str">
        <f>IF(ISBLANK(G646),"",VLOOKUP(G646,UFMT_CONVERSION!A:C,3,FALSE))</f>
        <v/>
      </c>
      <c r="Q646" t="str">
        <f t="shared" si="44"/>
        <v>Field '008 Fix Padded R', Value 'Tag, SVT_CC_ACCEPTOR'</v>
      </c>
      <c r="S646" t="str">
        <f t="shared" si="45"/>
        <v>Insert into UFMT_BUILD_RULE (FORMAT_ID, FIELD_NO, PRIORITY, FIELD_ID, COND_ID, VALUE_ID, CONV_KEY, F_CHECK, F_WRITE) Values ('79', '42', '1', '16', '', '26', '', '0', '0');</v>
      </c>
      <c r="T646" t="str">
        <f t="shared" si="46"/>
        <v>Update UFMT_BUILD_RULE SET FIELD_ID='16',COND_ID='',VALUE_ID='26',CONV_KEY='',F_CHECK='0',F_WRITE='0' Where FORMAT_ID = '79' AND FIELD_NO = '42' AND PRIORITY = '1';</v>
      </c>
      <c r="U646" t="str">
        <f t="shared" si="47"/>
        <v>Delete from UFMT_BUILD_RULE Where FORMAT_ID = '79' AND FIELD_NO = '42' AND PRIORITY = '1';</v>
      </c>
    </row>
    <row r="647" spans="1:21" x14ac:dyDescent="0.35">
      <c r="A647" t="s">
        <v>207</v>
      </c>
      <c r="B647" t="s">
        <v>125</v>
      </c>
      <c r="C647" t="s">
        <v>12</v>
      </c>
      <c r="D647" t="s">
        <v>56</v>
      </c>
      <c r="E647"/>
      <c r="F647" t="s">
        <v>92</v>
      </c>
      <c r="G647"/>
      <c r="H647" t="s">
        <v>13</v>
      </c>
      <c r="I647" t="s">
        <v>13</v>
      </c>
      <c r="L647" t="s">
        <v>7</v>
      </c>
      <c r="M647" t="str">
        <f>VLOOKUP(D647,UFMT_FIELD_FORMAT!A:H,8,FALSE)</f>
        <v>099 Var LLA</v>
      </c>
      <c r="N647" t="str">
        <f>IF(ISBLANK(E647),"",VLOOKUP(E647,UFMT_CONDITION!A:J,10,FALSE))</f>
        <v/>
      </c>
      <c r="O647" t="str">
        <f>VLOOKUP(F647,UFMT_VALUE!A:E,5,FALSE)</f>
        <v>Tag, SVT_ADDR_NAME</v>
      </c>
      <c r="P647" t="str">
        <f>IF(ISBLANK(G647),"",VLOOKUP(G647,UFMT_CONVERSION!A:C,3,FALSE))</f>
        <v/>
      </c>
      <c r="Q647" t="str">
        <f t="shared" si="44"/>
        <v>Field '099 Var LLA', Value 'Tag, SVT_ADDR_NAME'</v>
      </c>
      <c r="S647" t="str">
        <f t="shared" si="45"/>
        <v>Insert into UFMT_BUILD_RULE (FORMAT_ID, FIELD_NO, PRIORITY, FIELD_ID, COND_ID, VALUE_ID, CONV_KEY, F_CHECK, F_WRITE) Values ('79', '43', '1', '17', '', '30', '', '0', '0');</v>
      </c>
      <c r="T647" t="str">
        <f t="shared" si="46"/>
        <v>Update UFMT_BUILD_RULE SET FIELD_ID='17',COND_ID='',VALUE_ID='30',CONV_KEY='',F_CHECK='0',F_WRITE='0' Where FORMAT_ID = '79' AND FIELD_NO = '43' AND PRIORITY = '1';</v>
      </c>
      <c r="U647" t="str">
        <f t="shared" si="47"/>
        <v>Delete from UFMT_BUILD_RULE Where FORMAT_ID = '79' AND FIELD_NO = '43' AND PRIORITY = '1';</v>
      </c>
    </row>
    <row r="648" spans="1:21" x14ac:dyDescent="0.35">
      <c r="A648" t="s">
        <v>207</v>
      </c>
      <c r="B648" t="s">
        <v>45</v>
      </c>
      <c r="C648" t="s">
        <v>12</v>
      </c>
      <c r="D648" t="s">
        <v>59</v>
      </c>
      <c r="E648"/>
      <c r="F648" t="s">
        <v>176</v>
      </c>
      <c r="G648"/>
      <c r="H648" t="s">
        <v>13</v>
      </c>
      <c r="I648" t="s">
        <v>13</v>
      </c>
      <c r="L648" t="s">
        <v>7</v>
      </c>
      <c r="M648" t="str">
        <f>VLOOKUP(D648,UFMT_FIELD_FORMAT!A:H,8,FALSE)</f>
        <v>204 Var LLLA</v>
      </c>
      <c r="N648" t="str">
        <f>IF(ISBLANK(E648),"",VLOOKUP(E648,UFMT_CONDITION!A:J,10,FALSE))</f>
        <v/>
      </c>
      <c r="O648" t="str">
        <f>VLOOKUP(F648,UFMT_VALUE!A:E,5,FALSE)</f>
        <v>Tag, SVT_ISS_FEE, double</v>
      </c>
      <c r="P648" t="str">
        <f>IF(ISBLANK(G648),"",VLOOKUP(G648,UFMT_CONVERSION!A:C,3,FALSE))</f>
        <v/>
      </c>
      <c r="Q648" t="str">
        <f t="shared" si="44"/>
        <v>Field '204 Var LLLA', Value 'Tag, SVT_ISS_FEE, double'</v>
      </c>
      <c r="S648" t="str">
        <f t="shared" si="45"/>
        <v>Insert into UFMT_BUILD_RULE (FORMAT_ID, FIELD_NO, PRIORITY, FIELD_ID, COND_ID, VALUE_ID, CONV_KEY, F_CHECK, F_WRITE) Values ('79', '46', '1', '18', '', '66', '', '0', '0');</v>
      </c>
      <c r="T648" t="str">
        <f t="shared" si="46"/>
        <v>Update UFMT_BUILD_RULE SET FIELD_ID='18',COND_ID='',VALUE_ID='66',CONV_KEY='',F_CHECK='0',F_WRITE='0' Where FORMAT_ID = '79' AND FIELD_NO = '46' AND PRIORITY = '1';</v>
      </c>
      <c r="U648" t="str">
        <f t="shared" si="47"/>
        <v>Delete from UFMT_BUILD_RULE Where FORMAT_ID = '79' AND FIELD_NO = '46' AND PRIORITY = '1';</v>
      </c>
    </row>
    <row r="649" spans="1:21" x14ac:dyDescent="0.35">
      <c r="A649" t="s">
        <v>207</v>
      </c>
      <c r="B649" t="s">
        <v>136</v>
      </c>
      <c r="C649" t="s">
        <v>12</v>
      </c>
      <c r="D649" t="s">
        <v>65</v>
      </c>
      <c r="E649"/>
      <c r="F649" t="s">
        <v>127</v>
      </c>
      <c r="G649" t="s">
        <v>32</v>
      </c>
      <c r="H649" t="s">
        <v>13</v>
      </c>
      <c r="I649" t="s">
        <v>12</v>
      </c>
      <c r="L649" t="s">
        <v>7</v>
      </c>
      <c r="M649" t="str">
        <f>VLOOKUP(D649,UFMT_FIELD_FORMAT!A:H,8,FALSE)</f>
        <v>999 Var LLLA</v>
      </c>
      <c r="N649" t="str">
        <f>IF(ISBLANK(E649),"",VLOOKUP(E649,UFMT_CONDITION!A:J,10,FALSE))</f>
        <v/>
      </c>
      <c r="O649" t="str">
        <f>VLOOKUP(F649,UFMT_VALUE!A:E,5,FALSE)</f>
        <v>Tag, SVT_LDG_ACCT1_BAL</v>
      </c>
      <c r="P649" t="str">
        <f>IF(ISBLANK(G649),"",VLOOKUP(G649,UFMT_CONVERSION!A:C,3,FALSE))</f>
        <v>Get first 17 from DE48 as Ledg Bal</v>
      </c>
      <c r="Q649" t="str">
        <f t="shared" si="44"/>
        <v>Field '999 Var LLLA', Value 'Tag, SVT_LDG_ACCT1_BAL', Conv 'Get first 17 from DE48 as Ledg Bal'</v>
      </c>
      <c r="S649" t="str">
        <f t="shared" si="45"/>
        <v>Insert into UFMT_BUILD_RULE (FORMAT_ID, FIELD_NO, PRIORITY, FIELD_ID, COND_ID, VALUE_ID, CONV_KEY, F_CHECK, F_WRITE) Values ('79', '48', '1', '20', '', '57', '8', '0', '1');</v>
      </c>
      <c r="T649" t="str">
        <f t="shared" si="46"/>
        <v>Update UFMT_BUILD_RULE SET FIELD_ID='20',COND_ID='',VALUE_ID='57',CONV_KEY='8',F_CHECK='0',F_WRITE='1' Where FORMAT_ID = '79' AND FIELD_NO = '48' AND PRIORITY = '1';</v>
      </c>
      <c r="U649" t="str">
        <f t="shared" si="47"/>
        <v>Delete from UFMT_BUILD_RULE Where FORMAT_ID = '79' AND FIELD_NO = '48' AND PRIORITY = '1';</v>
      </c>
    </row>
    <row r="650" spans="1:21" x14ac:dyDescent="0.35">
      <c r="A650" t="s">
        <v>207</v>
      </c>
      <c r="B650" t="s">
        <v>136</v>
      </c>
      <c r="C650" t="s">
        <v>15</v>
      </c>
      <c r="D650" t="s">
        <v>65</v>
      </c>
      <c r="E650"/>
      <c r="F650" t="s">
        <v>155</v>
      </c>
      <c r="G650" t="s">
        <v>35</v>
      </c>
      <c r="H650" t="s">
        <v>13</v>
      </c>
      <c r="I650" t="s">
        <v>12</v>
      </c>
      <c r="L650" t="s">
        <v>7</v>
      </c>
      <c r="M650" t="str">
        <f>VLOOKUP(D650,UFMT_FIELD_FORMAT!A:H,8,FALSE)</f>
        <v>999 Var LLLA</v>
      </c>
      <c r="N650" t="str">
        <f>IF(ISBLANK(E650),"",VLOOKUP(E650,UFMT_CONDITION!A:J,10,FALSE))</f>
        <v/>
      </c>
      <c r="O650" t="str">
        <f>VLOOKUP(F650,UFMT_VALUE!A:E,5,FALSE)</f>
        <v>Tag, SVT_ACCT1_ABAL</v>
      </c>
      <c r="P650" t="str">
        <f>IF(ISBLANK(G650),"",VLOOKUP(G650,UFMT_CONVERSION!A:C,3,FALSE))</f>
        <v>Get second 17 from DE48 as NET Bal</v>
      </c>
      <c r="Q650" t="str">
        <f t="shared" si="44"/>
        <v>Field '999 Var LLLA', Value 'Tag, SVT_ACCT1_ABAL', Conv 'Get second 17 from DE48 as NET Bal'</v>
      </c>
      <c r="S650" t="str">
        <f t="shared" si="45"/>
        <v>Insert into UFMT_BUILD_RULE (FORMAT_ID, FIELD_NO, PRIORITY, FIELD_ID, COND_ID, VALUE_ID, CONV_KEY, F_CHECK, F_WRITE) Values ('79', '48', '2', '20', '', '58', '9', '0', '1');</v>
      </c>
      <c r="T650" t="str">
        <f t="shared" si="46"/>
        <v>Update UFMT_BUILD_RULE SET FIELD_ID='20',COND_ID='',VALUE_ID='58',CONV_KEY='9',F_CHECK='0',F_WRITE='1' Where FORMAT_ID = '79' AND FIELD_NO = '48' AND PRIORITY = '2';</v>
      </c>
      <c r="U650" t="str">
        <f t="shared" si="47"/>
        <v>Delete from UFMT_BUILD_RULE Where FORMAT_ID = '79' AND FIELD_NO = '48' AND PRIORITY = '2';</v>
      </c>
    </row>
    <row r="651" spans="1:21" x14ac:dyDescent="0.35">
      <c r="A651" t="s">
        <v>207</v>
      </c>
      <c r="B651" t="s">
        <v>136</v>
      </c>
      <c r="C651" t="s">
        <v>17</v>
      </c>
      <c r="D651" t="s">
        <v>65</v>
      </c>
      <c r="E651"/>
      <c r="F651" t="s">
        <v>194</v>
      </c>
      <c r="G651" t="s">
        <v>77</v>
      </c>
      <c r="H651" t="s">
        <v>13</v>
      </c>
      <c r="I651" t="s">
        <v>12</v>
      </c>
      <c r="L651" t="s">
        <v>7</v>
      </c>
      <c r="M651" t="str">
        <f>VLOOKUP(D651,UFMT_FIELD_FORMAT!A:H,8,FALSE)</f>
        <v>999 Var LLLA</v>
      </c>
      <c r="N651" t="str">
        <f>IF(ISBLANK(E651),"",VLOOKUP(E651,UFMT_CONDITION!A:J,10,FALSE))</f>
        <v/>
      </c>
      <c r="O651" t="str">
        <f>VLOOKUP(F651,UFMT_VALUE!A:E,5,FALSE)</f>
        <v>Tag, SVT_ACCT1_AB_CUR, int</v>
      </c>
      <c r="P651" t="str">
        <f>IF(ISBLANK(G651),"",VLOOKUP(G651,UFMT_CONVERSION!A:C,3,FALSE))</f>
        <v>Get balance currency from DE48</v>
      </c>
      <c r="Q651" t="str">
        <f t="shared" si="44"/>
        <v>Field '999 Var LLLA', Value 'Tag, SVT_ACCT1_AB_CUR, int', Conv 'Get balance currency from DE48'</v>
      </c>
      <c r="S651" t="str">
        <f t="shared" si="45"/>
        <v>Insert into UFMT_BUILD_RULE (FORMAT_ID, FIELD_NO, PRIORITY, FIELD_ID, COND_ID, VALUE_ID, CONV_KEY, F_CHECK, F_WRITE) Values ('79', '48', '3', '20', '', '73', '24', '0', '1');</v>
      </c>
      <c r="T651" t="str">
        <f t="shared" si="46"/>
        <v>Update UFMT_BUILD_RULE SET FIELD_ID='20',COND_ID='',VALUE_ID='73',CONV_KEY='24',F_CHECK='0',F_WRITE='1' Where FORMAT_ID = '79' AND FIELD_NO = '48' AND PRIORITY = '3';</v>
      </c>
      <c r="U651" t="str">
        <f t="shared" si="47"/>
        <v>Delete from UFMT_BUILD_RULE Where FORMAT_ID = '79' AND FIELD_NO = '48' AND PRIORITY = '3';</v>
      </c>
    </row>
    <row r="652" spans="1:21" x14ac:dyDescent="0.35">
      <c r="A652" t="s">
        <v>207</v>
      </c>
      <c r="B652" t="s">
        <v>138</v>
      </c>
      <c r="C652" t="s">
        <v>12</v>
      </c>
      <c r="D652" t="s">
        <v>47</v>
      </c>
      <c r="E652"/>
      <c r="F652" t="s">
        <v>104</v>
      </c>
      <c r="G652"/>
      <c r="H652" t="s">
        <v>13</v>
      </c>
      <c r="I652" t="s">
        <v>13</v>
      </c>
      <c r="L652" t="s">
        <v>7</v>
      </c>
      <c r="M652" t="str">
        <f>VLOOKUP(D652,UFMT_FIELD_FORMAT!A:H,8,FALSE)</f>
        <v>003 Fix Padded L</v>
      </c>
      <c r="N652" t="str">
        <f>IF(ISBLANK(E652),"",VLOOKUP(E652,UFMT_CONDITION!A:J,10,FALSE))</f>
        <v/>
      </c>
      <c r="O652" t="str">
        <f>VLOOKUP(F652,UFMT_VALUE!A:E,5,FALSE)</f>
        <v>Tag, SVT_TXN_CURRENCY</v>
      </c>
      <c r="P652" t="str">
        <f>IF(ISBLANK(G652),"",VLOOKUP(G652,UFMT_CONVERSION!A:C,3,FALSE))</f>
        <v/>
      </c>
      <c r="Q652" t="str">
        <f t="shared" si="44"/>
        <v>Field '003 Fix Padded L', Value 'Tag, SVT_TXN_CURRENCY'</v>
      </c>
      <c r="S652" t="str">
        <f t="shared" si="45"/>
        <v>Insert into UFMT_BUILD_RULE (FORMAT_ID, FIELD_NO, PRIORITY, FIELD_ID, COND_ID, VALUE_ID, CONV_KEY, F_CHECK, F_WRITE) Values ('79', '49', '1', '14', '', '34', '', '0', '0');</v>
      </c>
      <c r="T652" t="str">
        <f t="shared" si="46"/>
        <v>Update UFMT_BUILD_RULE SET FIELD_ID='14',COND_ID='',VALUE_ID='34',CONV_KEY='',F_CHECK='0',F_WRITE='0' Where FORMAT_ID = '79' AND FIELD_NO = '49' AND PRIORITY = '1';</v>
      </c>
      <c r="U652" t="str">
        <f t="shared" si="47"/>
        <v>Delete from UFMT_BUILD_RULE Where FORMAT_ID = '79' AND FIELD_NO = '49' AND PRIORITY = '1';</v>
      </c>
    </row>
    <row r="653" spans="1:21" x14ac:dyDescent="0.35">
      <c r="A653" t="s">
        <v>207</v>
      </c>
      <c r="B653" t="s">
        <v>142</v>
      </c>
      <c r="C653" t="s">
        <v>12</v>
      </c>
      <c r="D653" t="s">
        <v>47</v>
      </c>
      <c r="E653"/>
      <c r="F653" t="s">
        <v>171</v>
      </c>
      <c r="G653"/>
      <c r="H653" t="s">
        <v>13</v>
      </c>
      <c r="I653" t="s">
        <v>13</v>
      </c>
      <c r="L653" t="s">
        <v>7</v>
      </c>
      <c r="M653" t="str">
        <f>VLOOKUP(D653,UFMT_FIELD_FORMAT!A:H,8,FALSE)</f>
        <v>003 Fix Padded L</v>
      </c>
      <c r="N653" t="str">
        <f>IF(ISBLANK(E653),"",VLOOKUP(E653,UFMT_CONDITION!A:J,10,FALSE))</f>
        <v/>
      </c>
      <c r="O653" t="str">
        <f>VLOOKUP(F653,UFMT_VALUE!A:E,5,FALSE)</f>
        <v>Tag, SVT_CCH_BILL_CURR , integer</v>
      </c>
      <c r="P653" t="str">
        <f>IF(ISBLANK(G653),"",VLOOKUP(G653,UFMT_CONVERSION!A:C,3,FALSE))</f>
        <v/>
      </c>
      <c r="Q653" t="str">
        <f t="shared" si="44"/>
        <v>Field '003 Fix Padded L', Value 'Tag, SVT_CCH_BILL_CURR , integer'</v>
      </c>
      <c r="S653" t="str">
        <f t="shared" si="45"/>
        <v>Insert into UFMT_BUILD_RULE (FORMAT_ID, FIELD_NO, PRIORITY, FIELD_ID, COND_ID, VALUE_ID, CONV_KEY, F_CHECK, F_WRITE) Values ('79', '51', '1', '14', '', '64', '', '0', '0');</v>
      </c>
      <c r="T653" t="str">
        <f t="shared" si="46"/>
        <v>Update UFMT_BUILD_RULE SET FIELD_ID='14',COND_ID='',VALUE_ID='64',CONV_KEY='',F_CHECK='0',F_WRITE='0' Where FORMAT_ID = '79' AND FIELD_NO = '51' AND PRIORITY = '1';</v>
      </c>
      <c r="U653" t="str">
        <f t="shared" si="47"/>
        <v>Delete from UFMT_BUILD_RULE Where FORMAT_ID = '79' AND FIELD_NO = '51' AND PRIORITY = '1';</v>
      </c>
    </row>
    <row r="654" spans="1:21" x14ac:dyDescent="0.35">
      <c r="A654" t="s">
        <v>207</v>
      </c>
      <c r="B654" t="s">
        <v>149</v>
      </c>
      <c r="C654" t="s">
        <v>12</v>
      </c>
      <c r="D654" t="s">
        <v>62</v>
      </c>
      <c r="E654"/>
      <c r="F654" t="s">
        <v>129</v>
      </c>
      <c r="G654"/>
      <c r="H654" t="s">
        <v>13</v>
      </c>
      <c r="I654" t="s">
        <v>13</v>
      </c>
      <c r="L654" t="s">
        <v>7</v>
      </c>
      <c r="M654" t="str">
        <f>VLOOKUP(D654,UFMT_FIELD_FORMAT!A:H,8,FALSE)</f>
        <v>035 Var LLA</v>
      </c>
      <c r="N654" t="str">
        <f>IF(ISBLANK(E654),"",VLOOKUP(E654,UFMT_CONDITION!A:J,10,FALSE))</f>
        <v/>
      </c>
      <c r="O654" t="str">
        <f>VLOOKUP(F654,UFMT_VALUE!A:E,5,FALSE)</f>
        <v>Const, Functional code for LOGIN</v>
      </c>
      <c r="P654" t="str">
        <f>IF(ISBLANK(G654),"",VLOOKUP(G654,UFMT_CONVERSION!A:C,3,FALSE))</f>
        <v/>
      </c>
      <c r="Q654" t="str">
        <f t="shared" si="44"/>
        <v>Field '035 Var LLA', Value 'Const, Functional code for LOGIN'</v>
      </c>
      <c r="S654" t="str">
        <f t="shared" si="45"/>
        <v>Insert into UFMT_BUILD_RULE (FORMAT_ID, FIELD_NO, PRIORITY, FIELD_ID, COND_ID, VALUE_ID, CONV_KEY, F_CHECK, F_WRITE) Values ('79', '56', '1', '19', '', '45', '', '0', '0');</v>
      </c>
      <c r="T654" t="str">
        <f t="shared" si="46"/>
        <v>Update UFMT_BUILD_RULE SET FIELD_ID='19',COND_ID='',VALUE_ID='45',CONV_KEY='',F_CHECK='0',F_WRITE='0' Where FORMAT_ID = '79' AND FIELD_NO = '56' AND PRIORITY = '1';</v>
      </c>
      <c r="U654" t="str">
        <f t="shared" si="47"/>
        <v>Delete from UFMT_BUILD_RULE Where FORMAT_ID = '79' AND FIELD_NO = '56' AND PRIORITY = '1';</v>
      </c>
    </row>
    <row r="655" spans="1:21" x14ac:dyDescent="0.35">
      <c r="A655" t="s">
        <v>207</v>
      </c>
      <c r="B655" t="s">
        <v>270</v>
      </c>
      <c r="C655" t="s">
        <v>12</v>
      </c>
      <c r="D655" t="s">
        <v>71</v>
      </c>
      <c r="E655"/>
      <c r="F655" t="s">
        <v>96</v>
      </c>
      <c r="G655"/>
      <c r="H655" t="s">
        <v>13</v>
      </c>
      <c r="I655" t="s">
        <v>13</v>
      </c>
      <c r="L655" t="s">
        <v>7</v>
      </c>
      <c r="M655" t="str">
        <f>VLOOKUP(D655,UFMT_FIELD_FORMAT!A:H,8,FALSE)</f>
        <v>028 Var LLA</v>
      </c>
      <c r="N655" t="str">
        <f>IF(ISBLANK(E655),"",VLOOKUP(E655,UFMT_CONDITION!A:J,10,FALSE))</f>
        <v/>
      </c>
      <c r="O655" t="str">
        <f>VLOOKUP(F655,UFMT_VALUE!A:E,5,FALSE)</f>
        <v>Tag, SVT_ACCT1_NO</v>
      </c>
      <c r="P655" t="str">
        <f>IF(ISBLANK(G655),"",VLOOKUP(G655,UFMT_CONVERSION!A:C,3,FALSE))</f>
        <v/>
      </c>
      <c r="Q655" t="str">
        <f t="shared" si="44"/>
        <v>Field '028 Var LLA', Value 'Tag, SVT_ACCT1_NO'</v>
      </c>
      <c r="S655" t="str">
        <f t="shared" si="45"/>
        <v>Insert into UFMT_BUILD_RULE (FORMAT_ID, FIELD_NO, PRIORITY, FIELD_ID, COND_ID, VALUE_ID, CONV_KEY, F_CHECK, F_WRITE) Values ('79', '102', '1', '22', '', '36', '', '0', '0');</v>
      </c>
      <c r="T655" t="str">
        <f t="shared" si="46"/>
        <v>Update UFMT_BUILD_RULE SET FIELD_ID='22',COND_ID='',VALUE_ID='36',CONV_KEY='',F_CHECK='0',F_WRITE='0' Where FORMAT_ID = '79' AND FIELD_NO = '102' AND PRIORITY = '1';</v>
      </c>
      <c r="U655" t="str">
        <f t="shared" si="47"/>
        <v>Delete from UFMT_BUILD_RULE Where FORMAT_ID = '79' AND FIELD_NO = '102' AND PRIORITY = '1';</v>
      </c>
    </row>
    <row r="656" spans="1:21" x14ac:dyDescent="0.35">
      <c r="A656" t="s">
        <v>207</v>
      </c>
      <c r="B656" t="s">
        <v>143</v>
      </c>
      <c r="C656" t="s">
        <v>12</v>
      </c>
      <c r="D656" t="s">
        <v>65</v>
      </c>
      <c r="E656"/>
      <c r="F656" t="s">
        <v>113</v>
      </c>
      <c r="G656"/>
      <c r="H656" t="s">
        <v>13</v>
      </c>
      <c r="I656" t="s">
        <v>13</v>
      </c>
      <c r="L656" t="s">
        <v>7</v>
      </c>
      <c r="M656" t="str">
        <f>VLOOKUP(D656,UFMT_FIELD_FORMAT!A:H,8,FALSE)</f>
        <v>999 Var LLLA</v>
      </c>
      <c r="N656" t="str">
        <f>IF(ISBLANK(E656),"",VLOOKUP(E656,UFMT_CONDITION!A:J,10,FALSE))</f>
        <v/>
      </c>
      <c r="O656" t="str">
        <f>VLOOKUP(F656,UFMT_VALUE!A:E,5,FALSE)</f>
        <v>Const, Channel ID Switch</v>
      </c>
      <c r="P656" t="str">
        <f>IF(ISBLANK(G656),"",VLOOKUP(G656,UFMT_CONVERSION!A:C,3,FALSE))</f>
        <v/>
      </c>
      <c r="Q656" t="str">
        <f t="shared" si="44"/>
        <v>Field '999 Var LLLA', Value 'Const, Channel ID Switch'</v>
      </c>
      <c r="S656" t="str">
        <f t="shared" si="45"/>
        <v>Insert into UFMT_BUILD_RULE (FORMAT_ID, FIELD_NO, PRIORITY, FIELD_ID, COND_ID, VALUE_ID, CONV_KEY, F_CHECK, F_WRITE) Values ('79', '123', '1', '20', '', '38', '', '0', '0');</v>
      </c>
      <c r="T656" t="str">
        <f t="shared" si="46"/>
        <v>Update UFMT_BUILD_RULE SET FIELD_ID='20',COND_ID='',VALUE_ID='38',CONV_KEY='',F_CHECK='0',F_WRITE='0' Where FORMAT_ID = '79' AND FIELD_NO = '123' AND PRIORITY = '1';</v>
      </c>
      <c r="U656" t="str">
        <f t="shared" si="47"/>
        <v>Delete from UFMT_BUILD_RULE Where FORMAT_ID = '79' AND FIELD_NO = '123' AND PRIORITY = '1';</v>
      </c>
    </row>
    <row r="657" spans="1:21" x14ac:dyDescent="0.35">
      <c r="A657" t="s">
        <v>207</v>
      </c>
      <c r="B657" t="s">
        <v>813</v>
      </c>
      <c r="C657" t="s">
        <v>12</v>
      </c>
      <c r="D657" t="s">
        <v>65</v>
      </c>
      <c r="E657"/>
      <c r="F657" t="s">
        <v>44</v>
      </c>
      <c r="G657"/>
      <c r="H657" t="s">
        <v>13</v>
      </c>
      <c r="I657" t="s">
        <v>13</v>
      </c>
      <c r="L657" t="s">
        <v>7</v>
      </c>
      <c r="M657" t="str">
        <f>VLOOKUP(D657,UFMT_FIELD_FORMAT!A:H,8,FALSE)</f>
        <v>999 Var LLLA</v>
      </c>
      <c r="N657" t="str">
        <f>IF(ISBLANK(E657),"",VLOOKUP(E657,UFMT_CONDITION!A:J,10,FALSE))</f>
        <v/>
      </c>
      <c r="O657" t="str">
        <f>VLOOKUP(F657,UFMT_VALUE!A:E,5,FALSE)</f>
        <v>Tag, SVT_ACQ_SW_DATE</v>
      </c>
      <c r="P657" t="str">
        <f>IF(ISBLANK(G657),"",VLOOKUP(G657,UFMT_CONVERSION!A:C,3,FALSE))</f>
        <v/>
      </c>
      <c r="Q657" t="str">
        <f t="shared" si="44"/>
        <v>Field '999 Var LLLA', Value 'Tag, SVT_ACQ_SW_DATE'</v>
      </c>
      <c r="S657" t="str">
        <f t="shared" si="45"/>
        <v>Insert into UFMT_BUILD_RULE (FORMAT_ID, FIELD_NO, PRIORITY, FIELD_ID, COND_ID, VALUE_ID, CONV_KEY, F_CHECK, F_WRITE) Values ('79', '126', '1', '20', '', '13', '', '0', '0');</v>
      </c>
      <c r="T657" t="str">
        <f t="shared" si="46"/>
        <v>Update UFMT_BUILD_RULE SET FIELD_ID='20',COND_ID='',VALUE_ID='13',CONV_KEY='',F_CHECK='0',F_WRITE='0' Where FORMAT_ID = '79' AND FIELD_NO = '126' AND PRIORITY = '1';</v>
      </c>
      <c r="U657" t="str">
        <f t="shared" si="47"/>
        <v>Delete from UFMT_BUILD_RULE Where FORMAT_ID = '79' AND FIELD_NO = '126' AND PRIORITY = '1';</v>
      </c>
    </row>
    <row r="658" spans="1:21" x14ac:dyDescent="0.35">
      <c r="A658" t="s">
        <v>209</v>
      </c>
      <c r="B658" t="s">
        <v>15</v>
      </c>
      <c r="C658" t="s">
        <v>12</v>
      </c>
      <c r="D658" t="s">
        <v>12</v>
      </c>
      <c r="E658"/>
      <c r="F658" t="s">
        <v>15</v>
      </c>
      <c r="G658"/>
      <c r="H658" t="s">
        <v>13</v>
      </c>
      <c r="I658" t="s">
        <v>13</v>
      </c>
      <c r="L658" t="s">
        <v>7</v>
      </c>
      <c r="M658" t="str">
        <f>VLOOKUP(D658,UFMT_FIELD_FORMAT!A:H,8,FALSE)</f>
        <v>019 Var LLA</v>
      </c>
      <c r="N658" t="str">
        <f>IF(ISBLANK(E658),"",VLOOKUP(E658,UFMT_CONDITION!A:J,10,FALSE))</f>
        <v/>
      </c>
      <c r="O658" t="str">
        <f>VLOOKUP(F658,UFMT_VALUE!A:E,5,FALSE)</f>
        <v>Tag, SVT_CARD_NUM</v>
      </c>
      <c r="P658" t="str">
        <f>IF(ISBLANK(G658),"",VLOOKUP(G658,UFMT_CONVERSION!A:C,3,FALSE))</f>
        <v/>
      </c>
      <c r="Q658" t="str">
        <f t="shared" si="44"/>
        <v>Field '019 Var LLA', Value 'Tag, SVT_CARD_NUM'</v>
      </c>
      <c r="S658" t="str">
        <f t="shared" si="45"/>
        <v>Insert into UFMT_BUILD_RULE (FORMAT_ID, FIELD_NO, PRIORITY, FIELD_ID, COND_ID, VALUE_ID, CONV_KEY, F_CHECK, F_WRITE) Values ('80', '2', '1', '1', '', '2', '', '0', '0');</v>
      </c>
      <c r="T658" t="str">
        <f t="shared" si="46"/>
        <v>Update UFMT_BUILD_RULE SET FIELD_ID='1',COND_ID='',VALUE_ID='2',CONV_KEY='',F_CHECK='0',F_WRITE='0' Where FORMAT_ID = '80' AND FIELD_NO = '2' AND PRIORITY = '1';</v>
      </c>
      <c r="U658" t="str">
        <f t="shared" si="47"/>
        <v>Delete from UFMT_BUILD_RULE Where FORMAT_ID = '80' AND FIELD_NO = '2' AND PRIORITY = '1';</v>
      </c>
    </row>
    <row r="659" spans="1:21" x14ac:dyDescent="0.35">
      <c r="A659" t="s">
        <v>209</v>
      </c>
      <c r="B659" t="s">
        <v>17</v>
      </c>
      <c r="C659" t="s">
        <v>12</v>
      </c>
      <c r="D659" t="s">
        <v>15</v>
      </c>
      <c r="E659"/>
      <c r="F659" t="s">
        <v>26</v>
      </c>
      <c r="G659"/>
      <c r="H659" t="s">
        <v>13</v>
      </c>
      <c r="I659" t="s">
        <v>13</v>
      </c>
      <c r="L659" t="s">
        <v>7</v>
      </c>
      <c r="M659" t="str">
        <f>VLOOKUP(D659,UFMT_FIELD_FORMAT!A:H,8,FALSE)</f>
        <v>006 Fix Padded L0</v>
      </c>
      <c r="N659" t="str">
        <f>IF(ISBLANK(E659),"",VLOOKUP(E659,UFMT_CONDITION!A:J,10,FALSE))</f>
        <v/>
      </c>
      <c r="O659" t="str">
        <f>VLOOKUP(F659,UFMT_VALUE!A:E,5,FALSE)</f>
        <v>Composite, Processing code</v>
      </c>
      <c r="P659" t="str">
        <f>IF(ISBLANK(G659),"",VLOOKUP(G659,UFMT_CONVERSION!A:C,3,FALSE))</f>
        <v/>
      </c>
      <c r="Q659" t="str">
        <f t="shared" si="44"/>
        <v>Field '006 Fix Padded L0', Value 'Composite, Processing code'</v>
      </c>
      <c r="S659" t="str">
        <f t="shared" si="45"/>
        <v>Insert into UFMT_BUILD_RULE (FORMAT_ID, FIELD_NO, PRIORITY, FIELD_ID, COND_ID, VALUE_ID, CONV_KEY, F_CHECK, F_WRITE) Values ('80', '3', '1', '2', '', '6', '', '0', '0');</v>
      </c>
      <c r="T659" t="str">
        <f t="shared" si="46"/>
        <v>Update UFMT_BUILD_RULE SET FIELD_ID='2',COND_ID='',VALUE_ID='6',CONV_KEY='',F_CHECK='0',F_WRITE='0' Where FORMAT_ID = '80' AND FIELD_NO = '3' AND PRIORITY = '1';</v>
      </c>
      <c r="U659" t="str">
        <f t="shared" si="47"/>
        <v>Delete from UFMT_BUILD_RULE Where FORMAT_ID = '80' AND FIELD_NO = '3' AND PRIORITY = '1';</v>
      </c>
    </row>
    <row r="660" spans="1:21" x14ac:dyDescent="0.35">
      <c r="A660" t="s">
        <v>209</v>
      </c>
      <c r="B660" t="s">
        <v>17</v>
      </c>
      <c r="C660" t="s">
        <v>15</v>
      </c>
      <c r="D660" t="s">
        <v>15</v>
      </c>
      <c r="E660"/>
      <c r="F660" t="s">
        <v>169</v>
      </c>
      <c r="G660" t="s">
        <v>53</v>
      </c>
      <c r="H660" t="s">
        <v>13</v>
      </c>
      <c r="I660" t="s">
        <v>12</v>
      </c>
      <c r="L660" t="s">
        <v>7</v>
      </c>
      <c r="M660" t="str">
        <f>VLOOKUP(D660,UFMT_FIELD_FORMAT!A:H,8,FALSE)</f>
        <v>006 Fix Padded L0</v>
      </c>
      <c r="N660" t="str">
        <f>IF(ISBLANK(E660),"",VLOOKUP(E660,UFMT_CONDITION!A:J,10,FALSE))</f>
        <v/>
      </c>
      <c r="O660" t="str">
        <f>VLOOKUP(F660,UFMT_VALUE!A:E,5,FALSE)</f>
        <v>Tag, SVT_IS_REVERSL, int</v>
      </c>
      <c r="P660" t="str">
        <f>IF(ISBLANK(G660),"",VLOOKUP(G660,UFMT_CONVERSION!A:C,3,FALSE))</f>
        <v>Define 1 if reversal</v>
      </c>
      <c r="Q660" t="str">
        <f t="shared" si="44"/>
        <v>Field '006 Fix Padded L0', Value 'Tag, SVT_IS_REVERSL, int', Conv 'Define 1 if reversal'</v>
      </c>
      <c r="S660" t="str">
        <f t="shared" si="45"/>
        <v>Insert into UFMT_BUILD_RULE (FORMAT_ID, FIELD_NO, PRIORITY, FIELD_ID, COND_ID, VALUE_ID, CONV_KEY, F_CHECK, F_WRITE) Values ('80', '3', '2', '2', '', '63', '16', '0', '1');</v>
      </c>
      <c r="T660" t="str">
        <f t="shared" si="46"/>
        <v>Update UFMT_BUILD_RULE SET FIELD_ID='2',COND_ID='',VALUE_ID='63',CONV_KEY='16',F_CHECK='0',F_WRITE='1' Where FORMAT_ID = '80' AND FIELD_NO = '3' AND PRIORITY = '2';</v>
      </c>
      <c r="U660" t="str">
        <f t="shared" si="47"/>
        <v>Delete from UFMT_BUILD_RULE Where FORMAT_ID = '80' AND FIELD_NO = '3' AND PRIORITY = '2';</v>
      </c>
    </row>
    <row r="661" spans="1:21" x14ac:dyDescent="0.35">
      <c r="A661" t="s">
        <v>209</v>
      </c>
      <c r="B661" t="s">
        <v>20</v>
      </c>
      <c r="C661" t="s">
        <v>12</v>
      </c>
      <c r="D661" t="s">
        <v>17</v>
      </c>
      <c r="E661"/>
      <c r="F661" t="s">
        <v>29</v>
      </c>
      <c r="G661"/>
      <c r="H661" t="s">
        <v>13</v>
      </c>
      <c r="I661" t="s">
        <v>13</v>
      </c>
      <c r="L661" t="s">
        <v>7</v>
      </c>
      <c r="M661" t="str">
        <f>VLOOKUP(D661,UFMT_FIELD_FORMAT!A:H,8,FALSE)</f>
        <v>012 Fix Padded L0</v>
      </c>
      <c r="N661" t="str">
        <f>IF(ISBLANK(E661),"",VLOOKUP(E661,UFMT_CONDITION!A:J,10,FALSE))</f>
        <v/>
      </c>
      <c r="O661" t="str">
        <f>VLOOKUP(F661,UFMT_VALUE!A:E,5,FALSE)</f>
        <v>Tag, SVT_TXN_AMOUNT</v>
      </c>
      <c r="P661" t="str">
        <f>IF(ISBLANK(G661),"",VLOOKUP(G661,UFMT_CONVERSION!A:C,3,FALSE))</f>
        <v/>
      </c>
      <c r="Q661" t="str">
        <f t="shared" si="44"/>
        <v>Field '012 Fix Padded L0', Value 'Tag, SVT_TXN_AMOUNT'</v>
      </c>
      <c r="S661" t="str">
        <f t="shared" si="45"/>
        <v>Insert into UFMT_BUILD_RULE (FORMAT_ID, FIELD_NO, PRIORITY, FIELD_ID, COND_ID, VALUE_ID, CONV_KEY, F_CHECK, F_WRITE) Values ('80', '4', '1', '3', '', '7', '', '0', '0');</v>
      </c>
      <c r="T661" t="str">
        <f t="shared" si="46"/>
        <v>Update UFMT_BUILD_RULE SET FIELD_ID='3',COND_ID='',VALUE_ID='7',CONV_KEY='',F_CHECK='0',F_WRITE='0' Where FORMAT_ID = '80' AND FIELD_NO = '4' AND PRIORITY = '1';</v>
      </c>
      <c r="U661" t="str">
        <f t="shared" si="47"/>
        <v>Delete from UFMT_BUILD_RULE Where FORMAT_ID = '80' AND FIELD_NO = '4' AND PRIORITY = '1';</v>
      </c>
    </row>
    <row r="662" spans="1:21" x14ac:dyDescent="0.35">
      <c r="A662" t="s">
        <v>209</v>
      </c>
      <c r="B662" t="s">
        <v>23</v>
      </c>
      <c r="C662" t="s">
        <v>12</v>
      </c>
      <c r="D662" t="s">
        <v>17</v>
      </c>
      <c r="E662"/>
      <c r="F662" t="s">
        <v>35</v>
      </c>
      <c r="G662"/>
      <c r="H662" t="s">
        <v>13</v>
      </c>
      <c r="I662" t="s">
        <v>13</v>
      </c>
      <c r="L662" t="s">
        <v>7</v>
      </c>
      <c r="M662" t="str">
        <f>VLOOKUP(D662,UFMT_FIELD_FORMAT!A:H,8,FALSE)</f>
        <v>012 Fix Padded L0</v>
      </c>
      <c r="N662" t="str">
        <f>IF(ISBLANK(E662),"",VLOOKUP(E662,UFMT_CONDITION!A:J,10,FALSE))</f>
        <v/>
      </c>
      <c r="O662" t="str">
        <f>VLOOKUP(F662,UFMT_VALUE!A:E,5,FALSE)</f>
        <v>Tag, SVT_TXN_AMT_A1CUR, integer</v>
      </c>
      <c r="P662" t="str">
        <f>IF(ISBLANK(G662),"",VLOOKUP(G662,UFMT_CONVERSION!A:C,3,FALSE))</f>
        <v/>
      </c>
      <c r="Q662" t="str">
        <f t="shared" si="44"/>
        <v>Field '012 Fix Padded L0', Value 'Tag, SVT_TXN_AMT_A1CUR, integer'</v>
      </c>
      <c r="S662" t="str">
        <f t="shared" si="45"/>
        <v>Insert into UFMT_BUILD_RULE (FORMAT_ID, FIELD_NO, PRIORITY, FIELD_ID, COND_ID, VALUE_ID, CONV_KEY, F_CHECK, F_WRITE) Values ('80', '5', '1', '3', '', '9', '', '0', '0');</v>
      </c>
      <c r="T662" t="str">
        <f t="shared" si="46"/>
        <v>Update UFMT_BUILD_RULE SET FIELD_ID='3',COND_ID='',VALUE_ID='9',CONV_KEY='',F_CHECK='0',F_WRITE='0' Where FORMAT_ID = '80' AND FIELD_NO = '5' AND PRIORITY = '1';</v>
      </c>
      <c r="U662" t="str">
        <f t="shared" si="47"/>
        <v>Delete from UFMT_BUILD_RULE Where FORMAT_ID = '80' AND FIELD_NO = '5' AND PRIORITY = '1';</v>
      </c>
    </row>
    <row r="663" spans="1:21" x14ac:dyDescent="0.35">
      <c r="A663" t="s">
        <v>209</v>
      </c>
      <c r="B663" t="s">
        <v>26</v>
      </c>
      <c r="C663" t="s">
        <v>12</v>
      </c>
      <c r="D663" t="s">
        <v>17</v>
      </c>
      <c r="E663"/>
      <c r="F663" t="s">
        <v>153</v>
      </c>
      <c r="G663"/>
      <c r="H663" t="s">
        <v>13</v>
      </c>
      <c r="I663" t="s">
        <v>13</v>
      </c>
      <c r="L663" t="s">
        <v>7</v>
      </c>
      <c r="M663" t="str">
        <f>VLOOKUP(D663,UFMT_FIELD_FORMAT!A:H,8,FALSE)</f>
        <v>012 Fix Padded L0</v>
      </c>
      <c r="N663" t="str">
        <f>IF(ISBLANK(E663),"",VLOOKUP(E663,UFMT_CONDITION!A:J,10,FALSE))</f>
        <v/>
      </c>
      <c r="O663" t="str">
        <f>VLOOKUP(F663,UFMT_VALUE!A:E,5,FALSE)</f>
        <v>Tag, SVT_CCH_BILL_AMT</v>
      </c>
      <c r="P663" t="str">
        <f>IF(ISBLANK(G663),"",VLOOKUP(G663,UFMT_CONVERSION!A:C,3,FALSE))</f>
        <v/>
      </c>
      <c r="Q663" t="str">
        <f t="shared" si="44"/>
        <v>Field '012 Fix Padded L0', Value 'Tag, SVT_CCH_BILL_AMT'</v>
      </c>
      <c r="S663" t="str">
        <f t="shared" si="45"/>
        <v>Insert into UFMT_BUILD_RULE (FORMAT_ID, FIELD_NO, PRIORITY, FIELD_ID, COND_ID, VALUE_ID, CONV_KEY, F_CHECK, F_WRITE) Values ('80', '6', '1', '3', '', '65', '', '0', '0');</v>
      </c>
      <c r="T663" t="str">
        <f t="shared" si="46"/>
        <v>Update UFMT_BUILD_RULE SET FIELD_ID='3',COND_ID='',VALUE_ID='65',CONV_KEY='',F_CHECK='0',F_WRITE='0' Where FORMAT_ID = '80' AND FIELD_NO = '6' AND PRIORITY = '1';</v>
      </c>
      <c r="U663" t="str">
        <f t="shared" si="47"/>
        <v>Delete from UFMT_BUILD_RULE Where FORMAT_ID = '80' AND FIELD_NO = '6' AND PRIORITY = '1';</v>
      </c>
    </row>
    <row r="664" spans="1:21" x14ac:dyDescent="0.35">
      <c r="A664" t="s">
        <v>209</v>
      </c>
      <c r="B664" t="s">
        <v>35</v>
      </c>
      <c r="C664" t="s">
        <v>12</v>
      </c>
      <c r="D664" t="s">
        <v>20</v>
      </c>
      <c r="E664"/>
      <c r="F664" t="s">
        <v>40</v>
      </c>
      <c r="G664"/>
      <c r="H664" t="s">
        <v>13</v>
      </c>
      <c r="I664" t="s">
        <v>13</v>
      </c>
      <c r="L664" t="s">
        <v>7</v>
      </c>
      <c r="M664" t="str">
        <f>VLOOKUP(D664,UFMT_FIELD_FORMAT!A:H,8,FALSE)</f>
        <v>008 Fix Padded L0</v>
      </c>
      <c r="N664" t="str">
        <f>IF(ISBLANK(E664),"",VLOOKUP(E664,UFMT_CONDITION!A:J,10,FALSE))</f>
        <v/>
      </c>
      <c r="O664" t="str">
        <f>VLOOKUP(F664,UFMT_VALUE!A:E,5,FALSE)</f>
        <v>Tag, SVT_ACCT1_RATE, integer</v>
      </c>
      <c r="P664" t="str">
        <f>IF(ISBLANK(G664),"",VLOOKUP(G664,UFMT_CONVERSION!A:C,3,FALSE))</f>
        <v/>
      </c>
      <c r="Q664" t="str">
        <f t="shared" si="44"/>
        <v>Field '008 Fix Padded L0', Value 'Tag, SVT_ACCT1_RATE, integer'</v>
      </c>
      <c r="S664" t="str">
        <f t="shared" si="45"/>
        <v>Insert into UFMT_BUILD_RULE (FORMAT_ID, FIELD_NO, PRIORITY, FIELD_ID, COND_ID, VALUE_ID, CONV_KEY, F_CHECK, F_WRITE) Values ('80', '9', '1', '4', '', '11', '', '0', '0');</v>
      </c>
      <c r="T664" t="str">
        <f t="shared" si="46"/>
        <v>Update UFMT_BUILD_RULE SET FIELD_ID='4',COND_ID='',VALUE_ID='11',CONV_KEY='',F_CHECK='0',F_WRITE='0' Where FORMAT_ID = '80' AND FIELD_NO = '9' AND PRIORITY = '1';</v>
      </c>
      <c r="U664" t="str">
        <f t="shared" si="47"/>
        <v>Delete from UFMT_BUILD_RULE Where FORMAT_ID = '80' AND FIELD_NO = '9' AND PRIORITY = '1';</v>
      </c>
    </row>
    <row r="665" spans="1:21" x14ac:dyDescent="0.35">
      <c r="A665" t="s">
        <v>209</v>
      </c>
      <c r="B665" t="s">
        <v>40</v>
      </c>
      <c r="C665" t="s">
        <v>12</v>
      </c>
      <c r="D665" t="s">
        <v>23</v>
      </c>
      <c r="E665"/>
      <c r="F665" t="s">
        <v>48</v>
      </c>
      <c r="G665"/>
      <c r="H665" t="s">
        <v>13</v>
      </c>
      <c r="I665" t="s">
        <v>13</v>
      </c>
      <c r="L665" t="s">
        <v>7</v>
      </c>
      <c r="M665" t="str">
        <f>VLOOKUP(D665,UFMT_FIELD_FORMAT!A:H,8,FALSE)</f>
        <v>006 Fix Padded L0</v>
      </c>
      <c r="N665" t="str">
        <f>IF(ISBLANK(E665),"",VLOOKUP(E665,UFMT_CONDITION!A:J,10,FALSE))</f>
        <v/>
      </c>
      <c r="O665" t="str">
        <f>VLOOKUP(F665,UFMT_VALUE!A:E,5,FALSE)</f>
        <v>Tag, SVT_ACQ_TRACE_NO, string</v>
      </c>
      <c r="P665" t="str">
        <f>IF(ISBLANK(G665),"",VLOOKUP(G665,UFMT_CONVERSION!A:C,3,FALSE))</f>
        <v/>
      </c>
      <c r="Q665" t="str">
        <f t="shared" si="44"/>
        <v>Field '006 Fix Padded L0', Value 'Tag, SVT_ACQ_TRACE_NO, string'</v>
      </c>
      <c r="S665" t="str">
        <f t="shared" si="45"/>
        <v>Insert into UFMT_BUILD_RULE (FORMAT_ID, FIELD_NO, PRIORITY, FIELD_ID, COND_ID, VALUE_ID, CONV_KEY, F_CHECK, F_WRITE) Values ('80', '11', '1', '5', '', '47', '', '0', '0');</v>
      </c>
      <c r="T665" t="str">
        <f t="shared" si="46"/>
        <v>Update UFMT_BUILD_RULE SET FIELD_ID='5',COND_ID='',VALUE_ID='47',CONV_KEY='',F_CHECK='0',F_WRITE='0' Where FORMAT_ID = '80' AND FIELD_NO = '11' AND PRIORITY = '1';</v>
      </c>
      <c r="U665" t="str">
        <f t="shared" si="47"/>
        <v>Delete from UFMT_BUILD_RULE Where FORMAT_ID = '80' AND FIELD_NO = '11' AND PRIORITY = '1';</v>
      </c>
    </row>
    <row r="666" spans="1:21" x14ac:dyDescent="0.35">
      <c r="A666" t="s">
        <v>209</v>
      </c>
      <c r="B666" t="s">
        <v>42</v>
      </c>
      <c r="C666" t="s">
        <v>12</v>
      </c>
      <c r="D666" t="s">
        <v>26</v>
      </c>
      <c r="E666"/>
      <c r="F666" t="s">
        <v>50</v>
      </c>
      <c r="G666"/>
      <c r="H666" t="s">
        <v>13</v>
      </c>
      <c r="I666" t="s">
        <v>13</v>
      </c>
      <c r="L666" t="s">
        <v>7</v>
      </c>
      <c r="M666" t="str">
        <f>VLOOKUP(D666,UFMT_FIELD_FORMAT!A:H,8,FALSE)</f>
        <v>012 Fix Padded L0</v>
      </c>
      <c r="N666" t="str">
        <f>IF(ISBLANK(E666),"",VLOOKUP(E666,UFMT_CONDITION!A:J,10,FALSE))</f>
        <v/>
      </c>
      <c r="O666" t="str">
        <f>VLOOKUP(F666,UFMT_VALUE!A:E,5,FALSE)</f>
        <v>Composite, Date and time</v>
      </c>
      <c r="P666" t="str">
        <f>IF(ISBLANK(G666),"",VLOOKUP(G666,UFMT_CONVERSION!A:C,3,FALSE))</f>
        <v/>
      </c>
      <c r="Q666" t="str">
        <f t="shared" si="44"/>
        <v>Field '012 Fix Padded L0', Value 'Composite, Date and time'</v>
      </c>
      <c r="S666" t="str">
        <f t="shared" si="45"/>
        <v>Insert into UFMT_BUILD_RULE (FORMAT_ID, FIELD_NO, PRIORITY, FIELD_ID, COND_ID, VALUE_ID, CONV_KEY, F_CHECK, F_WRITE) Values ('80', '12', '1', '6', '', '15', '', '0', '0');</v>
      </c>
      <c r="T666" t="str">
        <f t="shared" si="46"/>
        <v>Update UFMT_BUILD_RULE SET FIELD_ID='6',COND_ID='',VALUE_ID='15',CONV_KEY='',F_CHECK='0',F_WRITE='0' Where FORMAT_ID = '80' AND FIELD_NO = '12' AND PRIORITY = '1';</v>
      </c>
      <c r="U666" t="str">
        <f t="shared" si="47"/>
        <v>Delete from UFMT_BUILD_RULE Where FORMAT_ID = '80' AND FIELD_NO = '12' AND PRIORITY = '1';</v>
      </c>
    </row>
    <row r="667" spans="1:21" x14ac:dyDescent="0.35">
      <c r="A667" t="s">
        <v>209</v>
      </c>
      <c r="B667" t="s">
        <v>56</v>
      </c>
      <c r="C667" t="s">
        <v>12</v>
      </c>
      <c r="D667" t="s">
        <v>32</v>
      </c>
      <c r="E667"/>
      <c r="F667" t="s">
        <v>59</v>
      </c>
      <c r="G667"/>
      <c r="H667" t="s">
        <v>13</v>
      </c>
      <c r="I667" t="s">
        <v>13</v>
      </c>
      <c r="L667" t="s">
        <v>7</v>
      </c>
      <c r="M667" t="str">
        <f>VLOOKUP(D667,UFMT_FIELD_FORMAT!A:H,8,FALSE)</f>
        <v>004 Fix Padded L0</v>
      </c>
      <c r="N667" t="str">
        <f>IF(ISBLANK(E667),"",VLOOKUP(E667,UFMT_CONDITION!A:J,10,FALSE))</f>
        <v/>
      </c>
      <c r="O667" t="str">
        <f>VLOOKUP(F667,UFMT_VALUE!A:E,5,FALSE)</f>
        <v>Tag, SVT_SV_DATE</v>
      </c>
      <c r="P667" t="str">
        <f>IF(ISBLANK(G667),"",VLOOKUP(G667,UFMT_CONVERSION!A:C,3,FALSE))</f>
        <v/>
      </c>
      <c r="Q667" t="str">
        <f t="shared" si="44"/>
        <v>Field '004 Fix Padded L0', Value 'Tag, SVT_SV_DATE'</v>
      </c>
      <c r="S667" t="str">
        <f t="shared" si="45"/>
        <v>Insert into UFMT_BUILD_RULE (FORMAT_ID, FIELD_NO, PRIORITY, FIELD_ID, COND_ID, VALUE_ID, CONV_KEY, F_CHECK, F_WRITE) Values ('80', '17', '1', '8', '', '18', '', '0', '0');</v>
      </c>
      <c r="T667" t="str">
        <f t="shared" si="46"/>
        <v>Update UFMT_BUILD_RULE SET FIELD_ID='8',COND_ID='',VALUE_ID='18',CONV_KEY='',F_CHECK='0',F_WRITE='0' Where FORMAT_ID = '80' AND FIELD_NO = '17' AND PRIORITY = '1';</v>
      </c>
      <c r="U667" t="str">
        <f t="shared" si="47"/>
        <v>Delete from UFMT_BUILD_RULE Where FORMAT_ID = '80' AND FIELD_NO = '17' AND PRIORITY = '1';</v>
      </c>
    </row>
    <row r="668" spans="1:21" x14ac:dyDescent="0.35">
      <c r="A668" t="s">
        <v>209</v>
      </c>
      <c r="B668" t="s">
        <v>77</v>
      </c>
      <c r="C668" t="s">
        <v>12</v>
      </c>
      <c r="D668" t="s">
        <v>35</v>
      </c>
      <c r="E668"/>
      <c r="F668" t="s">
        <v>62</v>
      </c>
      <c r="G668"/>
      <c r="H668" t="s">
        <v>13</v>
      </c>
      <c r="I668" t="s">
        <v>13</v>
      </c>
      <c r="L668" t="s">
        <v>7</v>
      </c>
      <c r="M668" t="str">
        <f>VLOOKUP(D668,UFMT_FIELD_FORMAT!A:H,8,FALSE)</f>
        <v>003 Fix Padded L0</v>
      </c>
      <c r="N668" t="str">
        <f>IF(ISBLANK(E668),"",VLOOKUP(E668,UFMT_CONDITION!A:J,10,FALSE))</f>
        <v/>
      </c>
      <c r="O668" t="str">
        <f>VLOOKUP(F668,UFMT_VALUE!A:E,5,FALSE)</f>
        <v>Const, Functional code</v>
      </c>
      <c r="P668" t="str">
        <f>IF(ISBLANK(G668),"",VLOOKUP(G668,UFMT_CONVERSION!A:C,3,FALSE))</f>
        <v/>
      </c>
      <c r="Q668" t="str">
        <f t="shared" si="44"/>
        <v>Field '003 Fix Padded L0', Value 'Const, Functional code'</v>
      </c>
      <c r="S668" t="str">
        <f t="shared" si="45"/>
        <v>Insert into UFMT_BUILD_RULE (FORMAT_ID, FIELD_NO, PRIORITY, FIELD_ID, COND_ID, VALUE_ID, CONV_KEY, F_CHECK, F_WRITE) Values ('80', '24', '1', '9', '', '19', '', '0', '0');</v>
      </c>
      <c r="T668" t="str">
        <f t="shared" si="46"/>
        <v>Update UFMT_BUILD_RULE SET FIELD_ID='9',COND_ID='',VALUE_ID='19',CONV_KEY='',F_CHECK='0',F_WRITE='0' Where FORMAT_ID = '80' AND FIELD_NO = '24' AND PRIORITY = '1';</v>
      </c>
      <c r="U668" t="str">
        <f t="shared" si="47"/>
        <v>Delete from UFMT_BUILD_RULE Where FORMAT_ID = '80' AND FIELD_NO = '24' AND PRIORITY = '1';</v>
      </c>
    </row>
    <row r="669" spans="1:21" x14ac:dyDescent="0.35">
      <c r="A669" t="s">
        <v>209</v>
      </c>
      <c r="B669" t="s">
        <v>98</v>
      </c>
      <c r="C669" t="s">
        <v>12</v>
      </c>
      <c r="D669" t="s">
        <v>40</v>
      </c>
      <c r="E669"/>
      <c r="F669" t="s">
        <v>65</v>
      </c>
      <c r="G669"/>
      <c r="H669" t="s">
        <v>13</v>
      </c>
      <c r="I669" t="s">
        <v>13</v>
      </c>
      <c r="L669" t="s">
        <v>7</v>
      </c>
      <c r="M669" t="str">
        <f>VLOOKUP(D669,UFMT_FIELD_FORMAT!A:H,8,FALSE)</f>
        <v xml:space="preserve">011 LLA </v>
      </c>
      <c r="N669" t="str">
        <f>IF(ISBLANK(E669),"",VLOOKUP(E669,UFMT_CONDITION!A:J,10,FALSE))</f>
        <v/>
      </c>
      <c r="O669" t="str">
        <f>VLOOKUP(F669,UFMT_VALUE!A:E,5,FALSE)</f>
        <v>Tag, SVT_ISO_SRC_ACQID</v>
      </c>
      <c r="P669" t="str">
        <f>IF(ISBLANK(G669),"",VLOOKUP(G669,UFMT_CONVERSION!A:C,3,FALSE))</f>
        <v/>
      </c>
      <c r="Q669" t="str">
        <f t="shared" si="44"/>
        <v>Field '011 LLA ', Value 'Tag, SVT_ISO_SRC_ACQID'</v>
      </c>
      <c r="S669" t="str">
        <f t="shared" si="45"/>
        <v>Insert into UFMT_BUILD_RULE (FORMAT_ID, FIELD_NO, PRIORITY, FIELD_ID, COND_ID, VALUE_ID, CONV_KEY, F_CHECK, F_WRITE) Values ('80', '32', '1', '11', '', '20', '', '0', '0');</v>
      </c>
      <c r="T669" t="str">
        <f t="shared" si="46"/>
        <v>Update UFMT_BUILD_RULE SET FIELD_ID='11',COND_ID='',VALUE_ID='20',CONV_KEY='',F_CHECK='0',F_WRITE='0' Where FORMAT_ID = '80' AND FIELD_NO = '32' AND PRIORITY = '1';</v>
      </c>
      <c r="U669" t="str">
        <f t="shared" si="47"/>
        <v>Delete from UFMT_BUILD_RULE Where FORMAT_ID = '80' AND FIELD_NO = '32' AND PRIORITY = '1';</v>
      </c>
    </row>
    <row r="670" spans="1:21" x14ac:dyDescent="0.35">
      <c r="A670" t="s">
        <v>209</v>
      </c>
      <c r="B670" t="s">
        <v>101</v>
      </c>
      <c r="C670" t="s">
        <v>12</v>
      </c>
      <c r="D670" t="s">
        <v>40</v>
      </c>
      <c r="E670"/>
      <c r="F670" t="s">
        <v>68</v>
      </c>
      <c r="G670"/>
      <c r="H670" t="s">
        <v>13</v>
      </c>
      <c r="I670" t="s">
        <v>13</v>
      </c>
      <c r="L670" t="s">
        <v>7</v>
      </c>
      <c r="M670" t="str">
        <f>VLOOKUP(D670,UFMT_FIELD_FORMAT!A:H,8,FALSE)</f>
        <v xml:space="preserve">011 LLA </v>
      </c>
      <c r="N670" t="str">
        <f>IF(ISBLANK(E670),"",VLOOKUP(E670,UFMT_CONDITION!A:J,10,FALSE))</f>
        <v/>
      </c>
      <c r="O670" t="str">
        <f>VLOOKUP(F670,UFMT_VALUE!A:E,5,FALSE)</f>
        <v>Tag, SVT_ISO_FW_INSTID</v>
      </c>
      <c r="P670" t="str">
        <f>IF(ISBLANK(G670),"",VLOOKUP(G670,UFMT_CONVERSION!A:C,3,FALSE))</f>
        <v/>
      </c>
      <c r="Q670" t="str">
        <f t="shared" si="44"/>
        <v>Field '011 LLA ', Value 'Tag, SVT_ISO_FW_INSTID'</v>
      </c>
      <c r="S670" t="str">
        <f t="shared" si="45"/>
        <v>Insert into UFMT_BUILD_RULE (FORMAT_ID, FIELD_NO, PRIORITY, FIELD_ID, COND_ID, VALUE_ID, CONV_KEY, F_CHECK, F_WRITE) Values ('80', '33', '1', '11', '', '21', '', '0', '0');</v>
      </c>
      <c r="T670" t="str">
        <f t="shared" si="46"/>
        <v>Update UFMT_BUILD_RULE SET FIELD_ID='11',COND_ID='',VALUE_ID='21',CONV_KEY='',F_CHECK='0',F_WRITE='0' Where FORMAT_ID = '80' AND FIELD_NO = '33' AND PRIORITY = '1';</v>
      </c>
      <c r="U670" t="str">
        <f t="shared" si="47"/>
        <v>Delete from UFMT_BUILD_RULE Where FORMAT_ID = '80' AND FIELD_NO = '33' AND PRIORITY = '1';</v>
      </c>
    </row>
    <row r="671" spans="1:21" x14ac:dyDescent="0.35">
      <c r="A671" t="s">
        <v>209</v>
      </c>
      <c r="B671" t="s">
        <v>93</v>
      </c>
      <c r="C671" t="s">
        <v>12</v>
      </c>
      <c r="D671" t="s">
        <v>42</v>
      </c>
      <c r="E671"/>
      <c r="F671" t="s">
        <v>71</v>
      </c>
      <c r="G671"/>
      <c r="H671" t="s">
        <v>13</v>
      </c>
      <c r="I671" t="s">
        <v>13</v>
      </c>
      <c r="L671" t="s">
        <v>7</v>
      </c>
      <c r="M671" t="str">
        <f>VLOOKUP(D671,UFMT_FIELD_FORMAT!A:H,8,FALSE)</f>
        <v>037 LLA</v>
      </c>
      <c r="N671" t="str">
        <f>IF(ISBLANK(E671),"",VLOOKUP(E671,UFMT_CONDITION!A:J,10,FALSE))</f>
        <v/>
      </c>
      <c r="O671" t="str">
        <f>VLOOKUP(F671,UFMT_VALUE!A:E,5,FALSE)</f>
        <v>Tag, SVT_TRACK2</v>
      </c>
      <c r="P671" t="str">
        <f>IF(ISBLANK(G671),"",VLOOKUP(G671,UFMT_CONVERSION!A:C,3,FALSE))</f>
        <v/>
      </c>
      <c r="Q671" t="str">
        <f t="shared" si="44"/>
        <v>Field '037 LLA', Value 'Tag, SVT_TRACK2'</v>
      </c>
      <c r="S671" t="str">
        <f t="shared" si="45"/>
        <v>Insert into UFMT_BUILD_RULE (FORMAT_ID, FIELD_NO, PRIORITY, FIELD_ID, COND_ID, VALUE_ID, CONV_KEY, F_CHECK, F_WRITE) Values ('80', '35', '1', '12', '', '22', '', '0', '0');</v>
      </c>
      <c r="T671" t="str">
        <f t="shared" si="46"/>
        <v>Update UFMT_BUILD_RULE SET FIELD_ID='12',COND_ID='',VALUE_ID='22',CONV_KEY='',F_CHECK='0',F_WRITE='0' Where FORMAT_ID = '80' AND FIELD_NO = '35' AND PRIORITY = '1';</v>
      </c>
      <c r="U671" t="str">
        <f t="shared" si="47"/>
        <v>Delete from UFMT_BUILD_RULE Where FORMAT_ID = '80' AND FIELD_NO = '35' AND PRIORITY = '1';</v>
      </c>
    </row>
    <row r="672" spans="1:21" x14ac:dyDescent="0.35">
      <c r="A672" t="s">
        <v>209</v>
      </c>
      <c r="B672" t="s">
        <v>99</v>
      </c>
      <c r="C672" t="s">
        <v>12</v>
      </c>
      <c r="D672" t="s">
        <v>44</v>
      </c>
      <c r="E672"/>
      <c r="F672" t="s">
        <v>74</v>
      </c>
      <c r="G672"/>
      <c r="H672" t="s">
        <v>13</v>
      </c>
      <c r="I672" t="s">
        <v>13</v>
      </c>
      <c r="L672" t="s">
        <v>7</v>
      </c>
      <c r="M672" t="str">
        <f>VLOOKUP(D672,UFMT_FIELD_FORMAT!A:H,8,FALSE)</f>
        <v>012 Fix Padded R</v>
      </c>
      <c r="N672" t="str">
        <f>IF(ISBLANK(E672),"",VLOOKUP(E672,UFMT_CONDITION!A:J,10,FALSE))</f>
        <v/>
      </c>
      <c r="O672" t="str">
        <f>VLOOKUP(F672,UFMT_VALUE!A:E,5,FALSE)</f>
        <v>Tag, SVT_ISO_ACQ_RRN</v>
      </c>
      <c r="P672" t="str">
        <f>IF(ISBLANK(G672),"",VLOOKUP(G672,UFMT_CONVERSION!A:C,3,FALSE))</f>
        <v/>
      </c>
      <c r="Q672" t="str">
        <f t="shared" si="44"/>
        <v>Field '012 Fix Padded R', Value 'Tag, SVT_ISO_ACQ_RRN'</v>
      </c>
      <c r="S672" t="str">
        <f t="shared" si="45"/>
        <v>Insert into UFMT_BUILD_RULE (FORMAT_ID, FIELD_NO, PRIORITY, FIELD_ID, COND_ID, VALUE_ID, CONV_KEY, F_CHECK, F_WRITE) Values ('80', '37', '1', '13', '', '23', '', '0', '0');</v>
      </c>
      <c r="T672" t="str">
        <f t="shared" si="46"/>
        <v>Update UFMT_BUILD_RULE SET FIELD_ID='13',COND_ID='',VALUE_ID='23',CONV_KEY='',F_CHECK='0',F_WRITE='0' Where FORMAT_ID = '80' AND FIELD_NO = '37' AND PRIORITY = '1';</v>
      </c>
      <c r="U672" t="str">
        <f t="shared" si="47"/>
        <v>Delete from UFMT_BUILD_RULE Where FORMAT_ID = '80' AND FIELD_NO = '37' AND PRIORITY = '1';</v>
      </c>
    </row>
    <row r="673" spans="1:21" x14ac:dyDescent="0.35">
      <c r="A673" t="s">
        <v>209</v>
      </c>
      <c r="B673" t="s">
        <v>113</v>
      </c>
      <c r="C673" t="s">
        <v>12</v>
      </c>
      <c r="D673" t="s">
        <v>29</v>
      </c>
      <c r="E673"/>
      <c r="F673" t="s">
        <v>138</v>
      </c>
      <c r="G673"/>
      <c r="H673" t="s">
        <v>13</v>
      </c>
      <c r="I673" t="s">
        <v>12</v>
      </c>
      <c r="L673" t="s">
        <v>7</v>
      </c>
      <c r="M673" t="str">
        <f>VLOOKUP(D673,UFMT_FIELD_FORMAT!A:H,8,FALSE)</f>
        <v>006 Fix Padded L</v>
      </c>
      <c r="N673" t="str">
        <f>IF(ISBLANK(E673),"",VLOOKUP(E673,UFMT_CONDITION!A:J,10,FALSE))</f>
        <v/>
      </c>
      <c r="O673" t="str">
        <f>VLOOKUP(F673,UFMT_VALUE!A:E,5,FALSE)</f>
        <v>Tag, SVT_AUTH_ID_RESP, string</v>
      </c>
      <c r="P673" t="str">
        <f>IF(ISBLANK(G673),"",VLOOKUP(G673,UFMT_CONVERSION!A:C,3,FALSE))</f>
        <v/>
      </c>
      <c r="Q673" t="str">
        <f t="shared" si="44"/>
        <v>Field '006 Fix Padded L', Value 'Tag, SVT_AUTH_ID_RESP, string'</v>
      </c>
      <c r="S673" t="str">
        <f t="shared" si="45"/>
        <v>Insert into UFMT_BUILD_RULE (FORMAT_ID, FIELD_NO, PRIORITY, FIELD_ID, COND_ID, VALUE_ID, CONV_KEY, F_CHECK, F_WRITE) Values ('80', '38', '1', '7', '', '49', '', '0', '1');</v>
      </c>
      <c r="T673" t="str">
        <f t="shared" si="46"/>
        <v>Update UFMT_BUILD_RULE SET FIELD_ID='7',COND_ID='',VALUE_ID='49',CONV_KEY='',F_CHECK='0',F_WRITE='1' Where FORMAT_ID = '80' AND FIELD_NO = '38' AND PRIORITY = '1';</v>
      </c>
      <c r="U673" t="str">
        <f t="shared" si="47"/>
        <v>Delete from UFMT_BUILD_RULE Where FORMAT_ID = '80' AND FIELD_NO = '38' AND PRIORITY = '1';</v>
      </c>
    </row>
    <row r="674" spans="1:21" x14ac:dyDescent="0.35">
      <c r="A674" t="s">
        <v>209</v>
      </c>
      <c r="B674" t="s">
        <v>102</v>
      </c>
      <c r="C674" t="s">
        <v>12</v>
      </c>
      <c r="D674" t="s">
        <v>35</v>
      </c>
      <c r="E674"/>
      <c r="F674" t="s">
        <v>77</v>
      </c>
      <c r="G674"/>
      <c r="H674" t="s">
        <v>13</v>
      </c>
      <c r="I674" t="s">
        <v>12</v>
      </c>
      <c r="L674" t="s">
        <v>7</v>
      </c>
      <c r="M674" t="str">
        <f>VLOOKUP(D674,UFMT_FIELD_FORMAT!A:H,8,FALSE)</f>
        <v>003 Fix Padded L0</v>
      </c>
      <c r="N674" t="str">
        <f>IF(ISBLANK(E674),"",VLOOKUP(E674,UFMT_CONDITION!A:J,10,FALSE))</f>
        <v/>
      </c>
      <c r="O674" t="str">
        <f>VLOOKUP(F674,UFMT_VALUE!A:E,5,FALSE)</f>
        <v>Tag, SVT_ISO_ISS_RESP</v>
      </c>
      <c r="P674" t="str">
        <f>IF(ISBLANK(G674),"",VLOOKUP(G674,UFMT_CONVERSION!A:C,3,FALSE))</f>
        <v/>
      </c>
      <c r="Q674" t="str">
        <f t="shared" si="44"/>
        <v>Field '003 Fix Padded L0', Value 'Tag, SVT_ISO_ISS_RESP'</v>
      </c>
      <c r="S674" t="str">
        <f t="shared" si="45"/>
        <v>Insert into UFMT_BUILD_RULE (FORMAT_ID, FIELD_NO, PRIORITY, FIELD_ID, COND_ID, VALUE_ID, CONV_KEY, F_CHECK, F_WRITE) Values ('80', '39', '1', '9', '', '24', '', '0', '1');</v>
      </c>
      <c r="T674" t="str">
        <f t="shared" si="46"/>
        <v>Update UFMT_BUILD_RULE SET FIELD_ID='9',COND_ID='',VALUE_ID='24',CONV_KEY='',F_CHECK='0',F_WRITE='1' Where FORMAT_ID = '80' AND FIELD_NO = '39' AND PRIORITY = '1';</v>
      </c>
      <c r="U674" t="str">
        <f t="shared" si="47"/>
        <v>Delete from UFMT_BUILD_RULE Where FORMAT_ID = '80' AND FIELD_NO = '39' AND PRIORITY = '1';</v>
      </c>
    </row>
    <row r="675" spans="1:21" x14ac:dyDescent="0.35">
      <c r="A675" t="s">
        <v>209</v>
      </c>
      <c r="B675" t="s">
        <v>102</v>
      </c>
      <c r="C675" t="s">
        <v>15</v>
      </c>
      <c r="D675" t="s">
        <v>35</v>
      </c>
      <c r="E675"/>
      <c r="F675" t="s">
        <v>60</v>
      </c>
      <c r="G675" t="s">
        <v>26</v>
      </c>
      <c r="H675" t="s">
        <v>13</v>
      </c>
      <c r="I675" t="s">
        <v>12</v>
      </c>
      <c r="L675" t="s">
        <v>7</v>
      </c>
      <c r="M675" t="str">
        <f>VLOOKUP(D675,UFMT_FIELD_FORMAT!A:H,8,FALSE)</f>
        <v>003 Fix Padded L0</v>
      </c>
      <c r="N675" t="str">
        <f>IF(ISBLANK(E675),"",VLOOKUP(E675,UFMT_CONDITION!A:J,10,FALSE))</f>
        <v/>
      </c>
      <c r="O675" t="str">
        <f>VLOOKUP(F675,UFMT_VALUE!A:E,5,FALSE)</f>
        <v>Tag, SVT_SV_RESP</v>
      </c>
      <c r="P675" t="str">
        <f>IF(ISBLANK(G675),"",VLOOKUP(G675,UFMT_CONVERSION!A:C,3,FALSE))</f>
        <v>SOPP Response code conversion</v>
      </c>
      <c r="Q675" t="str">
        <f t="shared" si="44"/>
        <v>Field '003 Fix Padded L0', Value 'Tag, SVT_SV_RESP', Conv 'SOPP Response code conversion'</v>
      </c>
      <c r="S675" t="str">
        <f t="shared" si="45"/>
        <v>Insert into UFMT_BUILD_RULE (FORMAT_ID, FIELD_NO, PRIORITY, FIELD_ID, COND_ID, VALUE_ID, CONV_KEY, F_CHECK, F_WRITE) Values ('80', '39', '2', '9', '', '44', '6', '0', '1');</v>
      </c>
      <c r="T675" t="str">
        <f t="shared" si="46"/>
        <v>Update UFMT_BUILD_RULE SET FIELD_ID='9',COND_ID='',VALUE_ID='44',CONV_KEY='6',F_CHECK='0',F_WRITE='1' Where FORMAT_ID = '80' AND FIELD_NO = '39' AND PRIORITY = '2';</v>
      </c>
      <c r="U675" t="str">
        <f t="shared" si="47"/>
        <v>Delete from UFMT_BUILD_RULE Where FORMAT_ID = '80' AND FIELD_NO = '39' AND PRIORITY = '2';</v>
      </c>
    </row>
    <row r="676" spans="1:21" x14ac:dyDescent="0.35">
      <c r="A676" t="s">
        <v>209</v>
      </c>
      <c r="B676" t="s">
        <v>119</v>
      </c>
      <c r="C676" t="s">
        <v>12</v>
      </c>
      <c r="D676" t="s">
        <v>50</v>
      </c>
      <c r="E676"/>
      <c r="F676" t="s">
        <v>72</v>
      </c>
      <c r="G676"/>
      <c r="H676" t="s">
        <v>13</v>
      </c>
      <c r="I676" t="s">
        <v>13</v>
      </c>
      <c r="L676" t="s">
        <v>7</v>
      </c>
      <c r="M676" t="str">
        <f>VLOOKUP(D676,UFMT_FIELD_FORMAT!A:H,8,FALSE)</f>
        <v>008 Fix Padded R</v>
      </c>
      <c r="N676" t="str">
        <f>IF(ISBLANK(E676),"",VLOOKUP(E676,UFMT_CONDITION!A:J,10,FALSE))</f>
        <v/>
      </c>
      <c r="O676" t="str">
        <f>VLOOKUP(F676,UFMT_VALUE!A:E,5,FALSE)</f>
        <v>Tag, SVT_TERMINAL</v>
      </c>
      <c r="P676" t="str">
        <f>IF(ISBLANK(G676),"",VLOOKUP(G676,UFMT_CONVERSION!A:C,3,FALSE))</f>
        <v/>
      </c>
      <c r="Q676" t="str">
        <f t="shared" si="44"/>
        <v>Field '008 Fix Padded R', Value 'Tag, SVT_TERMINAL'</v>
      </c>
      <c r="S676" t="str">
        <f t="shared" si="45"/>
        <v>Insert into UFMT_BUILD_RULE (FORMAT_ID, FIELD_NO, PRIORITY, FIELD_ID, COND_ID, VALUE_ID, CONV_KEY, F_CHECK, F_WRITE) Values ('80', '41', '1', '15', '', '25', '', '0', '0');</v>
      </c>
      <c r="T676" t="str">
        <f t="shared" si="46"/>
        <v>Update UFMT_BUILD_RULE SET FIELD_ID='15',COND_ID='',VALUE_ID='25',CONV_KEY='',F_CHECK='0',F_WRITE='0' Where FORMAT_ID = '80' AND FIELD_NO = '41' AND PRIORITY = '1';</v>
      </c>
      <c r="U676" t="str">
        <f t="shared" si="47"/>
        <v>Delete from UFMT_BUILD_RULE Where FORMAT_ID = '80' AND FIELD_NO = '41' AND PRIORITY = '1';</v>
      </c>
    </row>
    <row r="677" spans="1:21" x14ac:dyDescent="0.35">
      <c r="A677" t="s">
        <v>209</v>
      </c>
      <c r="B677" t="s">
        <v>122</v>
      </c>
      <c r="C677" t="s">
        <v>12</v>
      </c>
      <c r="D677" t="s">
        <v>53</v>
      </c>
      <c r="E677"/>
      <c r="F677" t="s">
        <v>82</v>
      </c>
      <c r="G677"/>
      <c r="H677" t="s">
        <v>13</v>
      </c>
      <c r="I677" t="s">
        <v>13</v>
      </c>
      <c r="L677" t="s">
        <v>7</v>
      </c>
      <c r="M677" t="str">
        <f>VLOOKUP(D677,UFMT_FIELD_FORMAT!A:H,8,FALSE)</f>
        <v>008 Fix Padded R</v>
      </c>
      <c r="N677" t="str">
        <f>IF(ISBLANK(E677),"",VLOOKUP(E677,UFMT_CONDITION!A:J,10,FALSE))</f>
        <v/>
      </c>
      <c r="O677" t="str">
        <f>VLOOKUP(F677,UFMT_VALUE!A:E,5,FALSE)</f>
        <v>Tag, SVT_CC_ACCEPTOR</v>
      </c>
      <c r="P677" t="str">
        <f>IF(ISBLANK(G677),"",VLOOKUP(G677,UFMT_CONVERSION!A:C,3,FALSE))</f>
        <v/>
      </c>
      <c r="Q677" t="str">
        <f t="shared" si="44"/>
        <v>Field '008 Fix Padded R', Value 'Tag, SVT_CC_ACCEPTOR'</v>
      </c>
      <c r="S677" t="str">
        <f t="shared" si="45"/>
        <v>Insert into UFMT_BUILD_RULE (FORMAT_ID, FIELD_NO, PRIORITY, FIELD_ID, COND_ID, VALUE_ID, CONV_KEY, F_CHECK, F_WRITE) Values ('80', '42', '1', '16', '', '26', '', '0', '0');</v>
      </c>
      <c r="T677" t="str">
        <f t="shared" si="46"/>
        <v>Update UFMT_BUILD_RULE SET FIELD_ID='16',COND_ID='',VALUE_ID='26',CONV_KEY='',F_CHECK='0',F_WRITE='0' Where FORMAT_ID = '80' AND FIELD_NO = '42' AND PRIORITY = '1';</v>
      </c>
      <c r="U677" t="str">
        <f t="shared" si="47"/>
        <v>Delete from UFMT_BUILD_RULE Where FORMAT_ID = '80' AND FIELD_NO = '42' AND PRIORITY = '1';</v>
      </c>
    </row>
    <row r="678" spans="1:21" x14ac:dyDescent="0.35">
      <c r="A678" t="s">
        <v>209</v>
      </c>
      <c r="B678" t="s">
        <v>45</v>
      </c>
      <c r="C678" t="s">
        <v>12</v>
      </c>
      <c r="D678" t="s">
        <v>59</v>
      </c>
      <c r="E678"/>
      <c r="F678" t="s">
        <v>176</v>
      </c>
      <c r="G678"/>
      <c r="H678" t="s">
        <v>13</v>
      </c>
      <c r="I678" t="s">
        <v>13</v>
      </c>
      <c r="L678" t="s">
        <v>7</v>
      </c>
      <c r="M678" t="str">
        <f>VLOOKUP(D678,UFMT_FIELD_FORMAT!A:H,8,FALSE)</f>
        <v>204 Var LLLA</v>
      </c>
      <c r="N678" t="str">
        <f>IF(ISBLANK(E678),"",VLOOKUP(E678,UFMT_CONDITION!A:J,10,FALSE))</f>
        <v/>
      </c>
      <c r="O678" t="str">
        <f>VLOOKUP(F678,UFMT_VALUE!A:E,5,FALSE)</f>
        <v>Tag, SVT_ISS_FEE, double</v>
      </c>
      <c r="P678" t="str">
        <f>IF(ISBLANK(G678),"",VLOOKUP(G678,UFMT_CONVERSION!A:C,3,FALSE))</f>
        <v/>
      </c>
      <c r="Q678" t="str">
        <f t="shared" si="44"/>
        <v>Field '204 Var LLLA', Value 'Tag, SVT_ISS_FEE, double'</v>
      </c>
      <c r="S678" t="str">
        <f t="shared" si="45"/>
        <v>Insert into UFMT_BUILD_RULE (FORMAT_ID, FIELD_NO, PRIORITY, FIELD_ID, COND_ID, VALUE_ID, CONV_KEY, F_CHECK, F_WRITE) Values ('80', '46', '1', '18', '', '66', '', '0', '0');</v>
      </c>
      <c r="T678" t="str">
        <f t="shared" si="46"/>
        <v>Update UFMT_BUILD_RULE SET FIELD_ID='18',COND_ID='',VALUE_ID='66',CONV_KEY='',F_CHECK='0',F_WRITE='0' Where FORMAT_ID = '80' AND FIELD_NO = '46' AND PRIORITY = '1';</v>
      </c>
      <c r="U678" t="str">
        <f t="shared" si="47"/>
        <v>Delete from UFMT_BUILD_RULE Where FORMAT_ID = '80' AND FIELD_NO = '46' AND PRIORITY = '1';</v>
      </c>
    </row>
    <row r="679" spans="1:21" x14ac:dyDescent="0.35">
      <c r="A679" t="s">
        <v>209</v>
      </c>
      <c r="B679" t="s">
        <v>136</v>
      </c>
      <c r="C679" t="s">
        <v>12</v>
      </c>
      <c r="D679" t="s">
        <v>65</v>
      </c>
      <c r="E679"/>
      <c r="F679" t="s">
        <v>127</v>
      </c>
      <c r="G679" t="s">
        <v>32</v>
      </c>
      <c r="H679" t="s">
        <v>13</v>
      </c>
      <c r="I679" t="s">
        <v>12</v>
      </c>
      <c r="L679" t="s">
        <v>7</v>
      </c>
      <c r="M679" t="str">
        <f>VLOOKUP(D679,UFMT_FIELD_FORMAT!A:H,8,FALSE)</f>
        <v>999 Var LLLA</v>
      </c>
      <c r="N679" t="str">
        <f>IF(ISBLANK(E679),"",VLOOKUP(E679,UFMT_CONDITION!A:J,10,FALSE))</f>
        <v/>
      </c>
      <c r="O679" t="str">
        <f>VLOOKUP(F679,UFMT_VALUE!A:E,5,FALSE)</f>
        <v>Tag, SVT_LDG_ACCT1_BAL</v>
      </c>
      <c r="P679" t="str">
        <f>IF(ISBLANK(G679),"",VLOOKUP(G679,UFMT_CONVERSION!A:C,3,FALSE))</f>
        <v>Get first 17 from DE48 as Ledg Bal</v>
      </c>
      <c r="Q679" t="str">
        <f t="shared" si="44"/>
        <v>Field '999 Var LLLA', Value 'Tag, SVT_LDG_ACCT1_BAL', Conv 'Get first 17 from DE48 as Ledg Bal'</v>
      </c>
      <c r="S679" t="str">
        <f t="shared" si="45"/>
        <v>Insert into UFMT_BUILD_RULE (FORMAT_ID, FIELD_NO, PRIORITY, FIELD_ID, COND_ID, VALUE_ID, CONV_KEY, F_CHECK, F_WRITE) Values ('80', '48', '1', '20', '', '57', '8', '0', '1');</v>
      </c>
      <c r="T679" t="str">
        <f t="shared" si="46"/>
        <v>Update UFMT_BUILD_RULE SET FIELD_ID='20',COND_ID='',VALUE_ID='57',CONV_KEY='8',F_CHECK='0',F_WRITE='1' Where FORMAT_ID = '80' AND FIELD_NO = '48' AND PRIORITY = '1';</v>
      </c>
      <c r="U679" t="str">
        <f t="shared" si="47"/>
        <v>Delete from UFMT_BUILD_RULE Where FORMAT_ID = '80' AND FIELD_NO = '48' AND PRIORITY = '1';</v>
      </c>
    </row>
    <row r="680" spans="1:21" x14ac:dyDescent="0.35">
      <c r="A680" t="s">
        <v>209</v>
      </c>
      <c r="B680" t="s">
        <v>136</v>
      </c>
      <c r="C680" t="s">
        <v>15</v>
      </c>
      <c r="D680" t="s">
        <v>65</v>
      </c>
      <c r="E680"/>
      <c r="F680" t="s">
        <v>155</v>
      </c>
      <c r="G680" t="s">
        <v>35</v>
      </c>
      <c r="H680" t="s">
        <v>13</v>
      </c>
      <c r="I680" t="s">
        <v>12</v>
      </c>
      <c r="L680" t="s">
        <v>7</v>
      </c>
      <c r="M680" t="str">
        <f>VLOOKUP(D680,UFMT_FIELD_FORMAT!A:H,8,FALSE)</f>
        <v>999 Var LLLA</v>
      </c>
      <c r="N680" t="str">
        <f>IF(ISBLANK(E680),"",VLOOKUP(E680,UFMT_CONDITION!A:J,10,FALSE))</f>
        <v/>
      </c>
      <c r="O680" t="str">
        <f>VLOOKUP(F680,UFMT_VALUE!A:E,5,FALSE)</f>
        <v>Tag, SVT_ACCT1_ABAL</v>
      </c>
      <c r="P680" t="str">
        <f>IF(ISBLANK(G680),"",VLOOKUP(G680,UFMT_CONVERSION!A:C,3,FALSE))</f>
        <v>Get second 17 from DE48 as NET Bal</v>
      </c>
      <c r="Q680" t="str">
        <f t="shared" si="44"/>
        <v>Field '999 Var LLLA', Value 'Tag, SVT_ACCT1_ABAL', Conv 'Get second 17 from DE48 as NET Bal'</v>
      </c>
      <c r="S680" t="str">
        <f t="shared" si="45"/>
        <v>Insert into UFMT_BUILD_RULE (FORMAT_ID, FIELD_NO, PRIORITY, FIELD_ID, COND_ID, VALUE_ID, CONV_KEY, F_CHECK, F_WRITE) Values ('80', '48', '2', '20', '', '58', '9', '0', '1');</v>
      </c>
      <c r="T680" t="str">
        <f t="shared" si="46"/>
        <v>Update UFMT_BUILD_RULE SET FIELD_ID='20',COND_ID='',VALUE_ID='58',CONV_KEY='9',F_CHECK='0',F_WRITE='1' Where FORMAT_ID = '80' AND FIELD_NO = '48' AND PRIORITY = '2';</v>
      </c>
      <c r="U680" t="str">
        <f t="shared" si="47"/>
        <v>Delete from UFMT_BUILD_RULE Where FORMAT_ID = '80' AND FIELD_NO = '48' AND PRIORITY = '2';</v>
      </c>
    </row>
    <row r="681" spans="1:21" x14ac:dyDescent="0.35">
      <c r="A681" t="s">
        <v>209</v>
      </c>
      <c r="B681" t="s">
        <v>136</v>
      </c>
      <c r="C681" t="s">
        <v>17</v>
      </c>
      <c r="D681" t="s">
        <v>65</v>
      </c>
      <c r="E681"/>
      <c r="F681" t="s">
        <v>194</v>
      </c>
      <c r="G681" t="s">
        <v>77</v>
      </c>
      <c r="H681" t="s">
        <v>13</v>
      </c>
      <c r="I681" t="s">
        <v>12</v>
      </c>
      <c r="L681" t="s">
        <v>7</v>
      </c>
      <c r="M681" t="str">
        <f>VLOOKUP(D681,UFMT_FIELD_FORMAT!A:H,8,FALSE)</f>
        <v>999 Var LLLA</v>
      </c>
      <c r="N681" t="str">
        <f>IF(ISBLANK(E681),"",VLOOKUP(E681,UFMT_CONDITION!A:J,10,FALSE))</f>
        <v/>
      </c>
      <c r="O681" t="str">
        <f>VLOOKUP(F681,UFMT_VALUE!A:E,5,FALSE)</f>
        <v>Tag, SVT_ACCT1_AB_CUR, int</v>
      </c>
      <c r="P681" t="str">
        <f>IF(ISBLANK(G681),"",VLOOKUP(G681,UFMT_CONVERSION!A:C,3,FALSE))</f>
        <v>Get balance currency from DE48</v>
      </c>
      <c r="Q681" t="str">
        <f t="shared" si="44"/>
        <v>Field '999 Var LLLA', Value 'Tag, SVT_ACCT1_AB_CUR, int', Conv 'Get balance currency from DE48'</v>
      </c>
      <c r="S681" t="str">
        <f t="shared" si="45"/>
        <v>Insert into UFMT_BUILD_RULE (FORMAT_ID, FIELD_NO, PRIORITY, FIELD_ID, COND_ID, VALUE_ID, CONV_KEY, F_CHECK, F_WRITE) Values ('80', '48', '3', '20', '', '73', '24', '0', '1');</v>
      </c>
      <c r="T681" t="str">
        <f t="shared" si="46"/>
        <v>Update UFMT_BUILD_RULE SET FIELD_ID='20',COND_ID='',VALUE_ID='73',CONV_KEY='24',F_CHECK='0',F_WRITE='1' Where FORMAT_ID = '80' AND FIELD_NO = '48' AND PRIORITY = '3';</v>
      </c>
      <c r="U681" t="str">
        <f t="shared" si="47"/>
        <v>Delete from UFMT_BUILD_RULE Where FORMAT_ID = '80' AND FIELD_NO = '48' AND PRIORITY = '3';</v>
      </c>
    </row>
    <row r="682" spans="1:21" x14ac:dyDescent="0.35">
      <c r="A682" t="s">
        <v>209</v>
      </c>
      <c r="B682" t="s">
        <v>138</v>
      </c>
      <c r="C682" t="s">
        <v>12</v>
      </c>
      <c r="D682" t="s">
        <v>47</v>
      </c>
      <c r="E682"/>
      <c r="F682" t="s">
        <v>104</v>
      </c>
      <c r="G682"/>
      <c r="H682" t="s">
        <v>13</v>
      </c>
      <c r="I682" t="s">
        <v>13</v>
      </c>
      <c r="L682" t="s">
        <v>7</v>
      </c>
      <c r="M682" t="str">
        <f>VLOOKUP(D682,UFMT_FIELD_FORMAT!A:H,8,FALSE)</f>
        <v>003 Fix Padded L</v>
      </c>
      <c r="N682" t="str">
        <f>IF(ISBLANK(E682),"",VLOOKUP(E682,UFMT_CONDITION!A:J,10,FALSE))</f>
        <v/>
      </c>
      <c r="O682" t="str">
        <f>VLOOKUP(F682,UFMT_VALUE!A:E,5,FALSE)</f>
        <v>Tag, SVT_TXN_CURRENCY</v>
      </c>
      <c r="P682" t="str">
        <f>IF(ISBLANK(G682),"",VLOOKUP(G682,UFMT_CONVERSION!A:C,3,FALSE))</f>
        <v/>
      </c>
      <c r="Q682" t="str">
        <f t="shared" si="44"/>
        <v>Field '003 Fix Padded L', Value 'Tag, SVT_TXN_CURRENCY'</v>
      </c>
      <c r="S682" t="str">
        <f t="shared" si="45"/>
        <v>Insert into UFMT_BUILD_RULE (FORMAT_ID, FIELD_NO, PRIORITY, FIELD_ID, COND_ID, VALUE_ID, CONV_KEY, F_CHECK, F_WRITE) Values ('80', '49', '1', '14', '', '34', '', '0', '0');</v>
      </c>
      <c r="T682" t="str">
        <f t="shared" si="46"/>
        <v>Update UFMT_BUILD_RULE SET FIELD_ID='14',COND_ID='',VALUE_ID='34',CONV_KEY='',F_CHECK='0',F_WRITE='0' Where FORMAT_ID = '80' AND FIELD_NO = '49' AND PRIORITY = '1';</v>
      </c>
      <c r="U682" t="str">
        <f t="shared" si="47"/>
        <v>Delete from UFMT_BUILD_RULE Where FORMAT_ID = '80' AND FIELD_NO = '49' AND PRIORITY = '1';</v>
      </c>
    </row>
    <row r="683" spans="1:21" x14ac:dyDescent="0.35">
      <c r="A683" t="s">
        <v>209</v>
      </c>
      <c r="B683" t="s">
        <v>142</v>
      </c>
      <c r="C683" t="s">
        <v>12</v>
      </c>
      <c r="D683" t="s">
        <v>47</v>
      </c>
      <c r="E683"/>
      <c r="F683" t="s">
        <v>171</v>
      </c>
      <c r="G683"/>
      <c r="H683" t="s">
        <v>13</v>
      </c>
      <c r="I683" t="s">
        <v>13</v>
      </c>
      <c r="L683" t="s">
        <v>7</v>
      </c>
      <c r="M683" t="str">
        <f>VLOOKUP(D683,UFMT_FIELD_FORMAT!A:H,8,FALSE)</f>
        <v>003 Fix Padded L</v>
      </c>
      <c r="N683" t="str">
        <f>IF(ISBLANK(E683),"",VLOOKUP(E683,UFMT_CONDITION!A:J,10,FALSE))</f>
        <v/>
      </c>
      <c r="O683" t="str">
        <f>VLOOKUP(F683,UFMT_VALUE!A:E,5,FALSE)</f>
        <v>Tag, SVT_CCH_BILL_CURR , integer</v>
      </c>
      <c r="P683" t="str">
        <f>IF(ISBLANK(G683),"",VLOOKUP(G683,UFMT_CONVERSION!A:C,3,FALSE))</f>
        <v/>
      </c>
      <c r="Q683" t="str">
        <f t="shared" si="44"/>
        <v>Field '003 Fix Padded L', Value 'Tag, SVT_CCH_BILL_CURR , integer'</v>
      </c>
      <c r="S683" t="str">
        <f t="shared" si="45"/>
        <v>Insert into UFMT_BUILD_RULE (FORMAT_ID, FIELD_NO, PRIORITY, FIELD_ID, COND_ID, VALUE_ID, CONV_KEY, F_CHECK, F_WRITE) Values ('80', '51', '1', '14', '', '64', '', '0', '0');</v>
      </c>
      <c r="T683" t="str">
        <f t="shared" si="46"/>
        <v>Update UFMT_BUILD_RULE SET FIELD_ID='14',COND_ID='',VALUE_ID='64',CONV_KEY='',F_CHECK='0',F_WRITE='0' Where FORMAT_ID = '80' AND FIELD_NO = '51' AND PRIORITY = '1';</v>
      </c>
      <c r="U683" t="str">
        <f t="shared" si="47"/>
        <v>Delete from UFMT_BUILD_RULE Where FORMAT_ID = '80' AND FIELD_NO = '51' AND PRIORITY = '1';</v>
      </c>
    </row>
    <row r="684" spans="1:21" x14ac:dyDescent="0.35">
      <c r="A684" t="s">
        <v>209</v>
      </c>
      <c r="B684" t="s">
        <v>270</v>
      </c>
      <c r="C684" t="s">
        <v>12</v>
      </c>
      <c r="D684" t="s">
        <v>71</v>
      </c>
      <c r="E684"/>
      <c r="F684" t="s">
        <v>96</v>
      </c>
      <c r="G684"/>
      <c r="H684" t="s">
        <v>13</v>
      </c>
      <c r="I684" t="s">
        <v>13</v>
      </c>
      <c r="L684" t="s">
        <v>7</v>
      </c>
      <c r="M684" t="str">
        <f>VLOOKUP(D684,UFMT_FIELD_FORMAT!A:H,8,FALSE)</f>
        <v>028 Var LLA</v>
      </c>
      <c r="N684" t="str">
        <f>IF(ISBLANK(E684),"",VLOOKUP(E684,UFMT_CONDITION!A:J,10,FALSE))</f>
        <v/>
      </c>
      <c r="O684" t="str">
        <f>VLOOKUP(F684,UFMT_VALUE!A:E,5,FALSE)</f>
        <v>Tag, SVT_ACCT1_NO</v>
      </c>
      <c r="P684" t="str">
        <f>IF(ISBLANK(G684),"",VLOOKUP(G684,UFMT_CONVERSION!A:C,3,FALSE))</f>
        <v/>
      </c>
      <c r="Q684" t="str">
        <f t="shared" si="44"/>
        <v>Field '028 Var LLA', Value 'Tag, SVT_ACCT1_NO'</v>
      </c>
      <c r="S684" t="str">
        <f t="shared" si="45"/>
        <v>Insert into UFMT_BUILD_RULE (FORMAT_ID, FIELD_NO, PRIORITY, FIELD_ID, COND_ID, VALUE_ID, CONV_KEY, F_CHECK, F_WRITE) Values ('80', '102', '1', '22', '', '36', '', '0', '0');</v>
      </c>
      <c r="T684" t="str">
        <f t="shared" si="46"/>
        <v>Update UFMT_BUILD_RULE SET FIELD_ID='22',COND_ID='',VALUE_ID='36',CONV_KEY='',F_CHECK='0',F_WRITE='0' Where FORMAT_ID = '80' AND FIELD_NO = '102' AND PRIORITY = '1';</v>
      </c>
      <c r="U684" t="str">
        <f t="shared" si="47"/>
        <v>Delete from UFMT_BUILD_RULE Where FORMAT_ID = '80' AND FIELD_NO = '102' AND PRIORITY = '1';</v>
      </c>
    </row>
    <row r="685" spans="1:21" x14ac:dyDescent="0.35">
      <c r="A685" t="s">
        <v>209</v>
      </c>
      <c r="B685" t="s">
        <v>143</v>
      </c>
      <c r="C685" t="s">
        <v>12</v>
      </c>
      <c r="D685" t="s">
        <v>65</v>
      </c>
      <c r="E685"/>
      <c r="F685" t="s">
        <v>113</v>
      </c>
      <c r="G685"/>
      <c r="H685" t="s">
        <v>13</v>
      </c>
      <c r="I685" t="s">
        <v>13</v>
      </c>
      <c r="L685" t="s">
        <v>7</v>
      </c>
      <c r="M685" t="str">
        <f>VLOOKUP(D685,UFMT_FIELD_FORMAT!A:H,8,FALSE)</f>
        <v>999 Var LLLA</v>
      </c>
      <c r="N685" t="str">
        <f>IF(ISBLANK(E685),"",VLOOKUP(E685,UFMT_CONDITION!A:J,10,FALSE))</f>
        <v/>
      </c>
      <c r="O685" t="str">
        <f>VLOOKUP(F685,UFMT_VALUE!A:E,5,FALSE)</f>
        <v>Const, Channel ID Switch</v>
      </c>
      <c r="P685" t="str">
        <f>IF(ISBLANK(G685),"",VLOOKUP(G685,UFMT_CONVERSION!A:C,3,FALSE))</f>
        <v/>
      </c>
      <c r="Q685" t="str">
        <f t="shared" si="44"/>
        <v>Field '999 Var LLLA', Value 'Const, Channel ID Switch'</v>
      </c>
      <c r="S685" t="str">
        <f t="shared" si="45"/>
        <v>Insert into UFMT_BUILD_RULE (FORMAT_ID, FIELD_NO, PRIORITY, FIELD_ID, COND_ID, VALUE_ID, CONV_KEY, F_CHECK, F_WRITE) Values ('80', '123', '1', '20', '', '38', '', '0', '0');</v>
      </c>
      <c r="T685" t="str">
        <f t="shared" si="46"/>
        <v>Update UFMT_BUILD_RULE SET FIELD_ID='20',COND_ID='',VALUE_ID='38',CONV_KEY='',F_CHECK='0',F_WRITE='0' Where FORMAT_ID = '80' AND FIELD_NO = '123' AND PRIORITY = '1';</v>
      </c>
      <c r="U685" t="str">
        <f t="shared" si="47"/>
        <v>Delete from UFMT_BUILD_RULE Where FORMAT_ID = '80' AND FIELD_NO = '123' AND PRIORITY = '1';</v>
      </c>
    </row>
    <row r="686" spans="1:21" x14ac:dyDescent="0.35">
      <c r="A686" t="s">
        <v>209</v>
      </c>
      <c r="B686" t="s">
        <v>813</v>
      </c>
      <c r="C686" t="s">
        <v>12</v>
      </c>
      <c r="D686" t="s">
        <v>65</v>
      </c>
      <c r="E686"/>
      <c r="F686" t="s">
        <v>44</v>
      </c>
      <c r="G686"/>
      <c r="H686" t="s">
        <v>13</v>
      </c>
      <c r="I686" t="s">
        <v>13</v>
      </c>
      <c r="L686" t="s">
        <v>7</v>
      </c>
      <c r="M686" t="str">
        <f>VLOOKUP(D686,UFMT_FIELD_FORMAT!A:H,8,FALSE)</f>
        <v>999 Var LLLA</v>
      </c>
      <c r="N686" t="str">
        <f>IF(ISBLANK(E686),"",VLOOKUP(E686,UFMT_CONDITION!A:J,10,FALSE))</f>
        <v/>
      </c>
      <c r="O686" t="str">
        <f>VLOOKUP(F686,UFMT_VALUE!A:E,5,FALSE)</f>
        <v>Tag, SVT_ACQ_SW_DATE</v>
      </c>
      <c r="P686" t="str">
        <f>IF(ISBLANK(G686),"",VLOOKUP(G686,UFMT_CONVERSION!A:C,3,FALSE))</f>
        <v/>
      </c>
      <c r="Q686" t="str">
        <f t="shared" si="44"/>
        <v>Field '999 Var LLLA', Value 'Tag, SVT_ACQ_SW_DATE'</v>
      </c>
      <c r="S686" t="str">
        <f t="shared" si="45"/>
        <v>Insert into UFMT_BUILD_RULE (FORMAT_ID, FIELD_NO, PRIORITY, FIELD_ID, COND_ID, VALUE_ID, CONV_KEY, F_CHECK, F_WRITE) Values ('80', '126', '1', '20', '', '13', '', '0', '0');</v>
      </c>
      <c r="T686" t="str">
        <f t="shared" si="46"/>
        <v>Update UFMT_BUILD_RULE SET FIELD_ID='20',COND_ID='',VALUE_ID='13',CONV_KEY='',F_CHECK='0',F_WRITE='0' Where FORMAT_ID = '80' AND FIELD_NO = '126' AND PRIORITY = '1';</v>
      </c>
      <c r="U686" t="str">
        <f t="shared" si="47"/>
        <v>Delete from UFMT_BUILD_RULE Where FORMAT_ID = '80' AND FIELD_NO = '126' AND PRIORITY = '1';</v>
      </c>
    </row>
    <row r="687" spans="1:21" x14ac:dyDescent="0.35">
      <c r="A687" t="s">
        <v>165</v>
      </c>
      <c r="B687" t="s">
        <v>15</v>
      </c>
      <c r="C687" t="s">
        <v>12</v>
      </c>
      <c r="D687" t="s">
        <v>12</v>
      </c>
      <c r="E687"/>
      <c r="F687" t="s">
        <v>15</v>
      </c>
      <c r="G687"/>
      <c r="H687" t="s">
        <v>13</v>
      </c>
      <c r="I687" t="s">
        <v>13</v>
      </c>
      <c r="L687" t="s">
        <v>7</v>
      </c>
      <c r="M687" t="str">
        <f>VLOOKUP(D687,UFMT_FIELD_FORMAT!A:H,8,FALSE)</f>
        <v>019 Var LLA</v>
      </c>
      <c r="N687" t="str">
        <f>IF(ISBLANK(E687),"",VLOOKUP(E687,UFMT_CONDITION!A:J,10,FALSE))</f>
        <v/>
      </c>
      <c r="O687" t="str">
        <f>VLOOKUP(F687,UFMT_VALUE!A:E,5,FALSE)</f>
        <v>Tag, SVT_CARD_NUM</v>
      </c>
      <c r="P687" t="str">
        <f>IF(ISBLANK(G687),"",VLOOKUP(G687,UFMT_CONVERSION!A:C,3,FALSE))</f>
        <v/>
      </c>
      <c r="Q687" t="str">
        <f t="shared" si="44"/>
        <v>Field '019 Var LLA', Value 'Tag, SVT_CARD_NUM'</v>
      </c>
      <c r="S687" t="str">
        <f t="shared" si="45"/>
        <v>Insert into UFMT_BUILD_RULE (FORMAT_ID, FIELD_NO, PRIORITY, FIELD_ID, COND_ID, VALUE_ID, CONV_KEY, F_CHECK, F_WRITE) Values ('81', '2', '1', '1', '', '2', '', '0', '0');</v>
      </c>
      <c r="T687" t="str">
        <f t="shared" si="46"/>
        <v>Update UFMT_BUILD_RULE SET FIELD_ID='1',COND_ID='',VALUE_ID='2',CONV_KEY='',F_CHECK='0',F_WRITE='0' Where FORMAT_ID = '81' AND FIELD_NO = '2' AND PRIORITY = '1';</v>
      </c>
      <c r="U687" t="str">
        <f t="shared" si="47"/>
        <v>Delete from UFMT_BUILD_RULE Where FORMAT_ID = '81' AND FIELD_NO = '2' AND PRIORITY = '1';</v>
      </c>
    </row>
    <row r="688" spans="1:21" x14ac:dyDescent="0.35">
      <c r="A688" t="s">
        <v>165</v>
      </c>
      <c r="B688" t="s">
        <v>17</v>
      </c>
      <c r="C688" t="s">
        <v>12</v>
      </c>
      <c r="D688" t="s">
        <v>15</v>
      </c>
      <c r="E688" t="s">
        <v>44</v>
      </c>
      <c r="F688" t="s">
        <v>199</v>
      </c>
      <c r="G688"/>
      <c r="H688" t="s">
        <v>13</v>
      </c>
      <c r="I688" t="s">
        <v>13</v>
      </c>
      <c r="L688" t="s">
        <v>7</v>
      </c>
      <c r="M688" t="str">
        <f>VLOOKUP(D688,UFMT_FIELD_FORMAT!A:H,8,FALSE)</f>
        <v>006 Fix Padded L0</v>
      </c>
      <c r="N688" t="str">
        <f>IF(ISBLANK(E688),"",VLOOKUP(E688,UFMT_CONDITION!A:J,10,FALSE))</f>
        <v>Terminal type is POS</v>
      </c>
      <c r="O688" t="str">
        <f>VLOOKUP(F688,UFMT_VALUE!A:E,5,FALSE)</f>
        <v>Composite, Processing code for Notifs</v>
      </c>
      <c r="P688" t="str">
        <f>IF(ISBLANK(G688),"",VLOOKUP(G688,UFMT_CONVERSION!A:C,3,FALSE))</f>
        <v/>
      </c>
      <c r="Q688" t="str">
        <f t="shared" si="44"/>
        <v>Field '006 Fix Padded L0',Cond 'Terminal type is POS', Value 'Composite, Processing code for Notifs'</v>
      </c>
      <c r="S688" t="str">
        <f t="shared" si="45"/>
        <v>Insert into UFMT_BUILD_RULE (FORMAT_ID, FIELD_NO, PRIORITY, FIELD_ID, COND_ID, VALUE_ID, CONV_KEY, F_CHECK, F_WRITE) Values ('81', '3', '1', '2', '13', '76', '', '0', '0');</v>
      </c>
      <c r="T688" t="str">
        <f t="shared" si="46"/>
        <v>Update UFMT_BUILD_RULE SET FIELD_ID='2',COND_ID='13',VALUE_ID='76',CONV_KEY='',F_CHECK='0',F_WRITE='0' Where FORMAT_ID = '81' AND FIELD_NO = '3' AND PRIORITY = '1';</v>
      </c>
      <c r="U688" t="str">
        <f t="shared" si="47"/>
        <v>Delete from UFMT_BUILD_RULE Where FORMAT_ID = '81' AND FIELD_NO = '3' AND PRIORITY = '1';</v>
      </c>
    </row>
    <row r="689" spans="1:21" x14ac:dyDescent="0.35">
      <c r="A689" t="s">
        <v>165</v>
      </c>
      <c r="B689" t="s">
        <v>17</v>
      </c>
      <c r="C689" t="s">
        <v>15</v>
      </c>
      <c r="D689" t="s">
        <v>15</v>
      </c>
      <c r="E689"/>
      <c r="F689" t="s">
        <v>26</v>
      </c>
      <c r="G689"/>
      <c r="H689" t="s">
        <v>13</v>
      </c>
      <c r="I689" t="s">
        <v>13</v>
      </c>
      <c r="L689" t="s">
        <v>7</v>
      </c>
      <c r="M689" t="str">
        <f>VLOOKUP(D689,UFMT_FIELD_FORMAT!A:H,8,FALSE)</f>
        <v>006 Fix Padded L0</v>
      </c>
      <c r="N689" t="str">
        <f>IF(ISBLANK(E689),"",VLOOKUP(E689,UFMT_CONDITION!A:J,10,FALSE))</f>
        <v/>
      </c>
      <c r="O689" t="str">
        <f>VLOOKUP(F689,UFMT_VALUE!A:E,5,FALSE)</f>
        <v>Composite, Processing code</v>
      </c>
      <c r="P689" t="str">
        <f>IF(ISBLANK(G689),"",VLOOKUP(G689,UFMT_CONVERSION!A:C,3,FALSE))</f>
        <v/>
      </c>
      <c r="Q689" t="str">
        <f t="shared" si="44"/>
        <v>Field '006 Fix Padded L0', Value 'Composite, Processing code'</v>
      </c>
      <c r="S689" t="str">
        <f t="shared" si="45"/>
        <v>Insert into UFMT_BUILD_RULE (FORMAT_ID, FIELD_NO, PRIORITY, FIELD_ID, COND_ID, VALUE_ID, CONV_KEY, F_CHECK, F_WRITE) Values ('81', '3', '2', '2', '', '6', '', '0', '0');</v>
      </c>
      <c r="T689" t="str">
        <f t="shared" si="46"/>
        <v>Update UFMT_BUILD_RULE SET FIELD_ID='2',COND_ID='',VALUE_ID='6',CONV_KEY='',F_CHECK='0',F_WRITE='0' Where FORMAT_ID = '81' AND FIELD_NO = '3' AND PRIORITY = '2';</v>
      </c>
      <c r="U689" t="str">
        <f t="shared" si="47"/>
        <v>Delete from UFMT_BUILD_RULE Where FORMAT_ID = '81' AND FIELD_NO = '3' AND PRIORITY = '2';</v>
      </c>
    </row>
    <row r="690" spans="1:21" x14ac:dyDescent="0.35">
      <c r="A690" t="s">
        <v>165</v>
      </c>
      <c r="B690" t="s">
        <v>20</v>
      </c>
      <c r="C690" t="s">
        <v>12</v>
      </c>
      <c r="D690" t="s">
        <v>17</v>
      </c>
      <c r="E690"/>
      <c r="F690" t="s">
        <v>29</v>
      </c>
      <c r="G690"/>
      <c r="H690" t="s">
        <v>13</v>
      </c>
      <c r="I690" t="s">
        <v>13</v>
      </c>
      <c r="L690" t="s">
        <v>7</v>
      </c>
      <c r="M690" t="str">
        <f>VLOOKUP(D690,UFMT_FIELD_FORMAT!A:H,8,FALSE)</f>
        <v>012 Fix Padded L0</v>
      </c>
      <c r="N690" t="str">
        <f>IF(ISBLANK(E690),"",VLOOKUP(E690,UFMT_CONDITION!A:J,10,FALSE))</f>
        <v/>
      </c>
      <c r="O690" t="str">
        <f>VLOOKUP(F690,UFMT_VALUE!A:E,5,FALSE)</f>
        <v>Tag, SVT_TXN_AMOUNT</v>
      </c>
      <c r="P690" t="str">
        <f>IF(ISBLANK(G690),"",VLOOKUP(G690,UFMT_CONVERSION!A:C,3,FALSE))</f>
        <v/>
      </c>
      <c r="Q690" t="str">
        <f t="shared" si="44"/>
        <v>Field '012 Fix Padded L0', Value 'Tag, SVT_TXN_AMOUNT'</v>
      </c>
      <c r="S690" t="str">
        <f t="shared" si="45"/>
        <v>Insert into UFMT_BUILD_RULE (FORMAT_ID, FIELD_NO, PRIORITY, FIELD_ID, COND_ID, VALUE_ID, CONV_KEY, F_CHECK, F_WRITE) Values ('81', '4', '1', '3', '', '7', '', '0', '0');</v>
      </c>
      <c r="T690" t="str">
        <f t="shared" si="46"/>
        <v>Update UFMT_BUILD_RULE SET FIELD_ID='3',COND_ID='',VALUE_ID='7',CONV_KEY='',F_CHECK='0',F_WRITE='0' Where FORMAT_ID = '81' AND FIELD_NO = '4' AND PRIORITY = '1';</v>
      </c>
      <c r="U690" t="str">
        <f t="shared" si="47"/>
        <v>Delete from UFMT_BUILD_RULE Where FORMAT_ID = '81' AND FIELD_NO = '4' AND PRIORITY = '1';</v>
      </c>
    </row>
    <row r="691" spans="1:21" x14ac:dyDescent="0.35">
      <c r="A691" t="s">
        <v>165</v>
      </c>
      <c r="B691" t="s">
        <v>26</v>
      </c>
      <c r="C691" t="s">
        <v>12</v>
      </c>
      <c r="D691" t="s">
        <v>17</v>
      </c>
      <c r="E691"/>
      <c r="F691" t="s">
        <v>153</v>
      </c>
      <c r="G691"/>
      <c r="H691" t="s">
        <v>13</v>
      </c>
      <c r="I691" t="s">
        <v>13</v>
      </c>
      <c r="L691" t="s">
        <v>7</v>
      </c>
      <c r="M691" t="str">
        <f>VLOOKUP(D691,UFMT_FIELD_FORMAT!A:H,8,FALSE)</f>
        <v>012 Fix Padded L0</v>
      </c>
      <c r="N691" t="str">
        <f>IF(ISBLANK(E691),"",VLOOKUP(E691,UFMT_CONDITION!A:J,10,FALSE))</f>
        <v/>
      </c>
      <c r="O691" t="str">
        <f>VLOOKUP(F691,UFMT_VALUE!A:E,5,FALSE)</f>
        <v>Tag, SVT_CCH_BILL_AMT</v>
      </c>
      <c r="P691" t="str">
        <f>IF(ISBLANK(G691),"",VLOOKUP(G691,UFMT_CONVERSION!A:C,3,FALSE))</f>
        <v/>
      </c>
      <c r="Q691" t="str">
        <f t="shared" si="44"/>
        <v>Field '012 Fix Padded L0', Value 'Tag, SVT_CCH_BILL_AMT'</v>
      </c>
      <c r="S691" t="str">
        <f t="shared" si="45"/>
        <v>Insert into UFMT_BUILD_RULE (FORMAT_ID, FIELD_NO, PRIORITY, FIELD_ID, COND_ID, VALUE_ID, CONV_KEY, F_CHECK, F_WRITE) Values ('81', '6', '1', '3', '', '65', '', '0', '0');</v>
      </c>
      <c r="T691" t="str">
        <f t="shared" si="46"/>
        <v>Update UFMT_BUILD_RULE SET FIELD_ID='3',COND_ID='',VALUE_ID='65',CONV_KEY='',F_CHECK='0',F_WRITE='0' Where FORMAT_ID = '81' AND FIELD_NO = '6' AND PRIORITY = '1';</v>
      </c>
      <c r="U691" t="str">
        <f t="shared" si="47"/>
        <v>Delete from UFMT_BUILD_RULE Where FORMAT_ID = '81' AND FIELD_NO = '6' AND PRIORITY = '1';</v>
      </c>
    </row>
    <row r="692" spans="1:21" x14ac:dyDescent="0.35">
      <c r="A692" t="s">
        <v>165</v>
      </c>
      <c r="B692" t="s">
        <v>35</v>
      </c>
      <c r="C692" t="s">
        <v>12</v>
      </c>
      <c r="D692" t="s">
        <v>20</v>
      </c>
      <c r="E692" t="s">
        <v>29</v>
      </c>
      <c r="F692" t="s">
        <v>40</v>
      </c>
      <c r="G692"/>
      <c r="H692" t="s">
        <v>13</v>
      </c>
      <c r="I692" t="s">
        <v>13</v>
      </c>
      <c r="L692" t="s">
        <v>7</v>
      </c>
      <c r="M692" t="str">
        <f>VLOOKUP(D692,UFMT_FIELD_FORMAT!A:H,8,FALSE)</f>
        <v>008 Fix Padded L0</v>
      </c>
      <c r="N692" t="str">
        <f>IF(ISBLANK(E692),"",VLOOKUP(E692,UFMT_CONDITION!A:J,10,FALSE))</f>
        <v>Rate initialized and must be added</v>
      </c>
      <c r="O692" t="str">
        <f>VLOOKUP(F692,UFMT_VALUE!A:E,5,FALSE)</f>
        <v>Tag, SVT_ACCT1_RATE, integer</v>
      </c>
      <c r="P692" t="str">
        <f>IF(ISBLANK(G692),"",VLOOKUP(G692,UFMT_CONVERSION!A:C,3,FALSE))</f>
        <v/>
      </c>
      <c r="Q692" t="str">
        <f t="shared" si="44"/>
        <v>Field '008 Fix Padded L0',Cond 'Rate initialized and must be added', Value 'Tag, SVT_ACCT1_RATE, integer'</v>
      </c>
      <c r="S692" t="str">
        <f t="shared" si="45"/>
        <v>Insert into UFMT_BUILD_RULE (FORMAT_ID, FIELD_NO, PRIORITY, FIELD_ID, COND_ID, VALUE_ID, CONV_KEY, F_CHECK, F_WRITE) Values ('81', '9', '1', '4', '7', '11', '', '0', '0');</v>
      </c>
      <c r="T692" t="str">
        <f t="shared" si="46"/>
        <v>Update UFMT_BUILD_RULE SET FIELD_ID='4',COND_ID='7',VALUE_ID='11',CONV_KEY='',F_CHECK='0',F_WRITE='0' Where FORMAT_ID = '81' AND FIELD_NO = '9' AND PRIORITY = '1';</v>
      </c>
      <c r="U692" t="str">
        <f t="shared" si="47"/>
        <v>Delete from UFMT_BUILD_RULE Where FORMAT_ID = '81' AND FIELD_NO = '9' AND PRIORITY = '1';</v>
      </c>
    </row>
    <row r="693" spans="1:21" x14ac:dyDescent="0.35">
      <c r="A693" t="s">
        <v>165</v>
      </c>
      <c r="B693" t="s">
        <v>40</v>
      </c>
      <c r="C693" t="s">
        <v>12</v>
      </c>
      <c r="D693" t="s">
        <v>23</v>
      </c>
      <c r="E693" t="s">
        <v>129</v>
      </c>
      <c r="F693" t="s">
        <v>42</v>
      </c>
      <c r="G693" t="s">
        <v>21</v>
      </c>
      <c r="H693" t="s">
        <v>13</v>
      </c>
      <c r="I693" t="s">
        <v>13</v>
      </c>
      <c r="L693" t="s">
        <v>7</v>
      </c>
      <c r="M693" t="str">
        <f>VLOOKUP(D693,UFMT_FIELD_FORMAT!A:H,8,FALSE)</f>
        <v>006 Fix Padded L0</v>
      </c>
      <c r="N693" t="str">
        <f>IF(ISBLANK(E693),"",VLOOKUP(E693,UFMT_CONDITION!A:J,10,FALSE))</f>
        <v>TT for sending F11 T24 as SV_TRACE</v>
      </c>
      <c r="O693" t="str">
        <f>VLOOKUP(F693,UFMT_VALUE!A:E,5,FALSE)</f>
        <v>Tag, SVT_SV_TRACE</v>
      </c>
      <c r="P693" t="str">
        <f>IF(ISBLANK(G693),"",VLOOKUP(G693,UFMT_CONVERSION!A:C,3,FALSE))</f>
        <v>Get F11 from utrnno (last 6 digits)</v>
      </c>
      <c r="Q693" t="str">
        <f t="shared" si="44"/>
        <v>Field '006 Fix Padded L0',Cond 'TT for sending F11 T24 as SV_TRACE', Value 'Tag, SVT_SV_TRACE', Conv 'Get F11 from utrnno (last 6 digits)'</v>
      </c>
      <c r="S693" t="str">
        <f t="shared" si="45"/>
        <v>Insert into UFMT_BUILD_RULE (FORMAT_ID, FIELD_NO, PRIORITY, FIELD_ID, COND_ID, VALUE_ID, CONV_KEY, F_CHECK, F_WRITE) Values ('81', '11', '1', '5', '45', '12', '52', '0', '0');</v>
      </c>
      <c r="T693" t="str">
        <f t="shared" si="46"/>
        <v>Update UFMT_BUILD_RULE SET FIELD_ID='5',COND_ID='45',VALUE_ID='12',CONV_KEY='52',F_CHECK='0',F_WRITE='0' Where FORMAT_ID = '81' AND FIELD_NO = '11' AND PRIORITY = '1';</v>
      </c>
      <c r="U693" t="str">
        <f t="shared" si="47"/>
        <v>Delete from UFMT_BUILD_RULE Where FORMAT_ID = '81' AND FIELD_NO = '11' AND PRIORITY = '1';</v>
      </c>
    </row>
    <row r="694" spans="1:21" x14ac:dyDescent="0.35">
      <c r="A694" t="s">
        <v>165</v>
      </c>
      <c r="B694" t="s">
        <v>40</v>
      </c>
      <c r="C694" t="s">
        <v>15</v>
      </c>
      <c r="D694" t="s">
        <v>23</v>
      </c>
      <c r="E694"/>
      <c r="F694" t="s">
        <v>117</v>
      </c>
      <c r="G694" t="s">
        <v>21</v>
      </c>
      <c r="H694" t="s">
        <v>13</v>
      </c>
      <c r="I694" t="s">
        <v>13</v>
      </c>
      <c r="L694" t="s">
        <v>7</v>
      </c>
      <c r="M694" t="str">
        <f>VLOOKUP(D694,UFMT_FIELD_FORMAT!A:H,8,FALSE)</f>
        <v>006 Fix Padded L0</v>
      </c>
      <c r="N694" t="str">
        <f>IF(ISBLANK(E694),"",VLOOKUP(E694,UFMT_CONDITION!A:J,10,FALSE))</f>
        <v/>
      </c>
      <c r="O694" t="str">
        <f>VLOOKUP(F694,UFMT_VALUE!A:E,5,FALSE)</f>
        <v>Tag, SVT_UTRANSNO</v>
      </c>
      <c r="P694" t="str">
        <f>IF(ISBLANK(G694),"",VLOOKUP(G694,UFMT_CONVERSION!A:C,3,FALSE))</f>
        <v>Get F11 from utrnno (last 6 digits)</v>
      </c>
      <c r="Q694" t="str">
        <f t="shared" si="44"/>
        <v>Field '006 Fix Padded L0', Value 'Tag, SVT_UTRANSNO', Conv 'Get F11 from utrnno (last 6 digits)'</v>
      </c>
      <c r="S694" t="str">
        <f t="shared" si="45"/>
        <v>Insert into UFMT_BUILD_RULE (FORMAT_ID, FIELD_NO, PRIORITY, FIELD_ID, COND_ID, VALUE_ID, CONV_KEY, F_CHECK, F_WRITE) Values ('81', '11', '2', '5', '', '40', '52', '0', '0');</v>
      </c>
      <c r="T694" t="str">
        <f t="shared" si="46"/>
        <v>Update UFMT_BUILD_RULE SET FIELD_ID='5',COND_ID='',VALUE_ID='40',CONV_KEY='52',F_CHECK='0',F_WRITE='0' Where FORMAT_ID = '81' AND FIELD_NO = '11' AND PRIORITY = '2';</v>
      </c>
      <c r="U694" t="str">
        <f t="shared" si="47"/>
        <v>Delete from UFMT_BUILD_RULE Where FORMAT_ID = '81' AND FIELD_NO = '11' AND PRIORITY = '2';</v>
      </c>
    </row>
    <row r="695" spans="1:21" x14ac:dyDescent="0.35">
      <c r="A695" t="s">
        <v>165</v>
      </c>
      <c r="B695" t="s">
        <v>42</v>
      </c>
      <c r="C695" t="s">
        <v>12</v>
      </c>
      <c r="D695" t="s">
        <v>26</v>
      </c>
      <c r="E695"/>
      <c r="F695" t="s">
        <v>50</v>
      </c>
      <c r="G695"/>
      <c r="H695" t="s">
        <v>13</v>
      </c>
      <c r="I695" t="s">
        <v>12</v>
      </c>
      <c r="L695" t="s">
        <v>7</v>
      </c>
      <c r="M695" t="str">
        <f>VLOOKUP(D695,UFMT_FIELD_FORMAT!A:H,8,FALSE)</f>
        <v>012 Fix Padded L0</v>
      </c>
      <c r="N695" t="str">
        <f>IF(ISBLANK(E695),"",VLOOKUP(E695,UFMT_CONDITION!A:J,10,FALSE))</f>
        <v/>
      </c>
      <c r="O695" t="str">
        <f>VLOOKUP(F695,UFMT_VALUE!A:E,5,FALSE)</f>
        <v>Composite, Date and time</v>
      </c>
      <c r="P695" t="str">
        <f>IF(ISBLANK(G695),"",VLOOKUP(G695,UFMT_CONVERSION!A:C,3,FALSE))</f>
        <v/>
      </c>
      <c r="Q695" t="str">
        <f t="shared" si="44"/>
        <v>Field '012 Fix Padded L0', Value 'Composite, Date and time'</v>
      </c>
      <c r="S695" t="str">
        <f t="shared" si="45"/>
        <v>Insert into UFMT_BUILD_RULE (FORMAT_ID, FIELD_NO, PRIORITY, FIELD_ID, COND_ID, VALUE_ID, CONV_KEY, F_CHECK, F_WRITE) Values ('81', '12', '1', '6', '', '15', '', '0', '1');</v>
      </c>
      <c r="T695" t="str">
        <f t="shared" si="46"/>
        <v>Update UFMT_BUILD_RULE SET FIELD_ID='6',COND_ID='',VALUE_ID='15',CONV_KEY='',F_CHECK='0',F_WRITE='1' Where FORMAT_ID = '81' AND FIELD_NO = '12' AND PRIORITY = '1';</v>
      </c>
      <c r="U695" t="str">
        <f t="shared" si="47"/>
        <v>Delete from UFMT_BUILD_RULE Where FORMAT_ID = '81' AND FIELD_NO = '12' AND PRIORITY = '1';</v>
      </c>
    </row>
    <row r="696" spans="1:21" x14ac:dyDescent="0.35">
      <c r="A696" t="s">
        <v>165</v>
      </c>
      <c r="B696" t="s">
        <v>56</v>
      </c>
      <c r="C696" t="s">
        <v>12</v>
      </c>
      <c r="D696" t="s">
        <v>32</v>
      </c>
      <c r="E696"/>
      <c r="F696" t="s">
        <v>59</v>
      </c>
      <c r="G696" t="s">
        <v>20</v>
      </c>
      <c r="H696" t="s">
        <v>13</v>
      </c>
      <c r="I696" t="s">
        <v>13</v>
      </c>
      <c r="L696" t="s">
        <v>7</v>
      </c>
      <c r="M696" t="str">
        <f>VLOOKUP(D696,UFMT_FIELD_FORMAT!A:H,8,FALSE)</f>
        <v>004 Fix Padded L0</v>
      </c>
      <c r="N696" t="str">
        <f>IF(ISBLANK(E696),"",VLOOKUP(E696,UFMT_CONDITION!A:J,10,FALSE))</f>
        <v/>
      </c>
      <c r="O696" t="str">
        <f>VLOOKUP(F696,UFMT_VALUE!A:E,5,FALSE)</f>
        <v>Tag, SVT_SV_DATE</v>
      </c>
      <c r="P696" t="str">
        <f>IF(ISBLANK(G696),"",VLOOKUP(G696,UFMT_CONVERSION!A:C,3,FALSE))</f>
        <v>YYYYMMDD to MMDD</v>
      </c>
      <c r="Q696" t="str">
        <f t="shared" si="44"/>
        <v>Field '004 Fix Padded L0', Value 'Tag, SVT_SV_DATE', Conv 'YYYYMMDD to MMDD'</v>
      </c>
      <c r="S696" t="str">
        <f t="shared" si="45"/>
        <v>Insert into UFMT_BUILD_RULE (FORMAT_ID, FIELD_NO, PRIORITY, FIELD_ID, COND_ID, VALUE_ID, CONV_KEY, F_CHECK, F_WRITE) Values ('81', '17', '1', '8', '', '18', '4', '0', '0');</v>
      </c>
      <c r="T696" t="str">
        <f t="shared" si="46"/>
        <v>Update UFMT_BUILD_RULE SET FIELD_ID='8',COND_ID='',VALUE_ID='18',CONV_KEY='4',F_CHECK='0',F_WRITE='0' Where FORMAT_ID = '81' AND FIELD_NO = '17' AND PRIORITY = '1';</v>
      </c>
      <c r="U696" t="str">
        <f t="shared" si="47"/>
        <v>Delete from UFMT_BUILD_RULE Where FORMAT_ID = '81' AND FIELD_NO = '17' AND PRIORITY = '1';</v>
      </c>
    </row>
    <row r="697" spans="1:21" x14ac:dyDescent="0.35">
      <c r="A697" t="s">
        <v>165</v>
      </c>
      <c r="B697" t="s">
        <v>77</v>
      </c>
      <c r="C697" t="s">
        <v>12</v>
      </c>
      <c r="D697" t="s">
        <v>35</v>
      </c>
      <c r="E697"/>
      <c r="F697" t="s">
        <v>62</v>
      </c>
      <c r="G697"/>
      <c r="H697" t="s">
        <v>13</v>
      </c>
      <c r="I697" t="s">
        <v>13</v>
      </c>
      <c r="L697" t="s">
        <v>7</v>
      </c>
      <c r="M697" t="str">
        <f>VLOOKUP(D697,UFMT_FIELD_FORMAT!A:H,8,FALSE)</f>
        <v>003 Fix Padded L0</v>
      </c>
      <c r="N697" t="str">
        <f>IF(ISBLANK(E697),"",VLOOKUP(E697,UFMT_CONDITION!A:J,10,FALSE))</f>
        <v/>
      </c>
      <c r="O697" t="str">
        <f>VLOOKUP(F697,UFMT_VALUE!A:E,5,FALSE)</f>
        <v>Const, Functional code</v>
      </c>
      <c r="P697" t="str">
        <f>IF(ISBLANK(G697),"",VLOOKUP(G697,UFMT_CONVERSION!A:C,3,FALSE))</f>
        <v/>
      </c>
      <c r="Q697" t="str">
        <f t="shared" si="44"/>
        <v>Field '003 Fix Padded L0', Value 'Const, Functional code'</v>
      </c>
      <c r="S697" t="str">
        <f t="shared" si="45"/>
        <v>Insert into UFMT_BUILD_RULE (FORMAT_ID, FIELD_NO, PRIORITY, FIELD_ID, COND_ID, VALUE_ID, CONV_KEY, F_CHECK, F_WRITE) Values ('81', '24', '1', '9', '', '19', '', '0', '0');</v>
      </c>
      <c r="T697" t="str">
        <f t="shared" si="46"/>
        <v>Update UFMT_BUILD_RULE SET FIELD_ID='9',COND_ID='',VALUE_ID='19',CONV_KEY='',F_CHECK='0',F_WRITE='0' Where FORMAT_ID = '81' AND FIELD_NO = '24' AND PRIORITY = '1';</v>
      </c>
      <c r="U697" t="str">
        <f t="shared" si="47"/>
        <v>Delete from UFMT_BUILD_RULE Where FORMAT_ID = '81' AND FIELD_NO = '24' AND PRIORITY = '1';</v>
      </c>
    </row>
    <row r="698" spans="1:21" x14ac:dyDescent="0.35">
      <c r="A698" t="s">
        <v>165</v>
      </c>
      <c r="B698" t="s">
        <v>98</v>
      </c>
      <c r="C698" t="s">
        <v>12</v>
      </c>
      <c r="D698" t="s">
        <v>40</v>
      </c>
      <c r="E698"/>
      <c r="F698" t="s">
        <v>65</v>
      </c>
      <c r="G698"/>
      <c r="H698" t="s">
        <v>13</v>
      </c>
      <c r="I698" t="s">
        <v>13</v>
      </c>
      <c r="L698" t="s">
        <v>7</v>
      </c>
      <c r="M698" t="str">
        <f>VLOOKUP(D698,UFMT_FIELD_FORMAT!A:H,8,FALSE)</f>
        <v xml:space="preserve">011 LLA </v>
      </c>
      <c r="N698" t="str">
        <f>IF(ISBLANK(E698),"",VLOOKUP(E698,UFMT_CONDITION!A:J,10,FALSE))</f>
        <v/>
      </c>
      <c r="O698" t="str">
        <f>VLOOKUP(F698,UFMT_VALUE!A:E,5,FALSE)</f>
        <v>Tag, SVT_ISO_SRC_ACQID</v>
      </c>
      <c r="P698" t="str">
        <f>IF(ISBLANK(G698),"",VLOOKUP(G698,UFMT_CONVERSION!A:C,3,FALSE))</f>
        <v/>
      </c>
      <c r="Q698" t="str">
        <f t="shared" si="44"/>
        <v>Field '011 LLA ', Value 'Tag, SVT_ISO_SRC_ACQID'</v>
      </c>
      <c r="S698" t="str">
        <f t="shared" si="45"/>
        <v>Insert into UFMT_BUILD_RULE (FORMAT_ID, FIELD_NO, PRIORITY, FIELD_ID, COND_ID, VALUE_ID, CONV_KEY, F_CHECK, F_WRITE) Values ('81', '32', '1', '11', '', '20', '', '0', '0');</v>
      </c>
      <c r="T698" t="str">
        <f t="shared" si="46"/>
        <v>Update UFMT_BUILD_RULE SET FIELD_ID='11',COND_ID='',VALUE_ID='20',CONV_KEY='',F_CHECK='0',F_WRITE='0' Where FORMAT_ID = '81' AND FIELD_NO = '32' AND PRIORITY = '1';</v>
      </c>
      <c r="U698" t="str">
        <f t="shared" si="47"/>
        <v>Delete from UFMT_BUILD_RULE Where FORMAT_ID = '81' AND FIELD_NO = '32' AND PRIORITY = '1';</v>
      </c>
    </row>
    <row r="699" spans="1:21" x14ac:dyDescent="0.35">
      <c r="A699" t="s">
        <v>165</v>
      </c>
      <c r="B699" t="s">
        <v>101</v>
      </c>
      <c r="C699" t="s">
        <v>12</v>
      </c>
      <c r="D699" t="s">
        <v>40</v>
      </c>
      <c r="E699" t="s">
        <v>32</v>
      </c>
      <c r="F699" t="s">
        <v>68</v>
      </c>
      <c r="G699"/>
      <c r="H699" t="s">
        <v>13</v>
      </c>
      <c r="I699" t="s">
        <v>13</v>
      </c>
      <c r="L699" t="s">
        <v>7</v>
      </c>
      <c r="M699" t="str">
        <f>VLOOKUP(D699,UFMT_FIELD_FORMAT!A:H,8,FALSE)</f>
        <v xml:space="preserve">011 LLA </v>
      </c>
      <c r="N699" t="str">
        <f>IF(ISBLANK(E699),"",VLOOKUP(E699,UFMT_CONDITION!A:J,10,FALSE))</f>
        <v>Forwarding Institution is not empty</v>
      </c>
      <c r="O699" t="str">
        <f>VLOOKUP(F699,UFMT_VALUE!A:E,5,FALSE)</f>
        <v>Tag, SVT_ISO_FW_INSTID</v>
      </c>
      <c r="P699" t="str">
        <f>IF(ISBLANK(G699),"",VLOOKUP(G699,UFMT_CONVERSION!A:C,3,FALSE))</f>
        <v/>
      </c>
      <c r="Q699" t="str">
        <f t="shared" si="44"/>
        <v>Field '011 LLA ',Cond 'Forwarding Institution is not empty', Value 'Tag, SVT_ISO_FW_INSTID'</v>
      </c>
      <c r="S699" t="str">
        <f t="shared" si="45"/>
        <v>Insert into UFMT_BUILD_RULE (FORMAT_ID, FIELD_NO, PRIORITY, FIELD_ID, COND_ID, VALUE_ID, CONV_KEY, F_CHECK, F_WRITE) Values ('81', '33', '1', '11', '8', '21', '', '0', '0');</v>
      </c>
      <c r="T699" t="str">
        <f t="shared" si="46"/>
        <v>Update UFMT_BUILD_RULE SET FIELD_ID='11',COND_ID='8',VALUE_ID='21',CONV_KEY='',F_CHECK='0',F_WRITE='0' Where FORMAT_ID = '81' AND FIELD_NO = '33' AND PRIORITY = '1';</v>
      </c>
      <c r="U699" t="str">
        <f t="shared" si="47"/>
        <v>Delete from UFMT_BUILD_RULE Where FORMAT_ID = '81' AND FIELD_NO = '33' AND PRIORITY = '1';</v>
      </c>
    </row>
    <row r="700" spans="1:21" x14ac:dyDescent="0.35">
      <c r="A700" t="s">
        <v>165</v>
      </c>
      <c r="B700" t="s">
        <v>99</v>
      </c>
      <c r="C700" t="s">
        <v>12</v>
      </c>
      <c r="D700" t="s">
        <v>44</v>
      </c>
      <c r="E700"/>
      <c r="F700" t="s">
        <v>74</v>
      </c>
      <c r="G700"/>
      <c r="H700" t="s">
        <v>13</v>
      </c>
      <c r="I700" t="s">
        <v>13</v>
      </c>
      <c r="L700" t="s">
        <v>7</v>
      </c>
      <c r="M700" t="str">
        <f>VLOOKUP(D700,UFMT_FIELD_FORMAT!A:H,8,FALSE)</f>
        <v>012 Fix Padded R</v>
      </c>
      <c r="N700" t="str">
        <f>IF(ISBLANK(E700),"",VLOOKUP(E700,UFMT_CONDITION!A:J,10,FALSE))</f>
        <v/>
      </c>
      <c r="O700" t="str">
        <f>VLOOKUP(F700,UFMT_VALUE!A:E,5,FALSE)</f>
        <v>Tag, SVT_ISO_ACQ_RRN</v>
      </c>
      <c r="P700" t="str">
        <f>IF(ISBLANK(G700),"",VLOOKUP(G700,UFMT_CONVERSION!A:C,3,FALSE))</f>
        <v/>
      </c>
      <c r="Q700" t="str">
        <f t="shared" si="44"/>
        <v>Field '012 Fix Padded R', Value 'Tag, SVT_ISO_ACQ_RRN'</v>
      </c>
      <c r="S700" t="str">
        <f t="shared" si="45"/>
        <v>Insert into UFMT_BUILD_RULE (FORMAT_ID, FIELD_NO, PRIORITY, FIELD_ID, COND_ID, VALUE_ID, CONV_KEY, F_CHECK, F_WRITE) Values ('81', '37', '1', '13', '', '23', '', '0', '0');</v>
      </c>
      <c r="T700" t="str">
        <f t="shared" si="46"/>
        <v>Update UFMT_BUILD_RULE SET FIELD_ID='13',COND_ID='',VALUE_ID='23',CONV_KEY='',F_CHECK='0',F_WRITE='0' Where FORMAT_ID = '81' AND FIELD_NO = '37' AND PRIORITY = '1';</v>
      </c>
      <c r="U700" t="str">
        <f t="shared" si="47"/>
        <v>Delete from UFMT_BUILD_RULE Where FORMAT_ID = '81' AND FIELD_NO = '37' AND PRIORITY = '1';</v>
      </c>
    </row>
    <row r="701" spans="1:21" x14ac:dyDescent="0.35">
      <c r="A701" t="s">
        <v>165</v>
      </c>
      <c r="B701" t="s">
        <v>119</v>
      </c>
      <c r="C701" t="s">
        <v>12</v>
      </c>
      <c r="D701" t="s">
        <v>20</v>
      </c>
      <c r="E701"/>
      <c r="F701" t="s">
        <v>72</v>
      </c>
      <c r="G701"/>
      <c r="H701" t="s">
        <v>13</v>
      </c>
      <c r="I701" t="s">
        <v>13</v>
      </c>
      <c r="L701" t="s">
        <v>7</v>
      </c>
      <c r="M701" t="str">
        <f>VLOOKUP(D701,UFMT_FIELD_FORMAT!A:H,8,FALSE)</f>
        <v>008 Fix Padded L0</v>
      </c>
      <c r="N701" t="str">
        <f>IF(ISBLANK(E701),"",VLOOKUP(E701,UFMT_CONDITION!A:J,10,FALSE))</f>
        <v/>
      </c>
      <c r="O701" t="str">
        <f>VLOOKUP(F701,UFMT_VALUE!A:E,5,FALSE)</f>
        <v>Tag, SVT_TERMINAL</v>
      </c>
      <c r="P701" t="str">
        <f>IF(ISBLANK(G701),"",VLOOKUP(G701,UFMT_CONVERSION!A:C,3,FALSE))</f>
        <v/>
      </c>
      <c r="Q701" t="str">
        <f t="shared" si="44"/>
        <v>Field '008 Fix Padded L0', Value 'Tag, SVT_TERMINAL'</v>
      </c>
      <c r="S701" t="str">
        <f t="shared" si="45"/>
        <v>Insert into UFMT_BUILD_RULE (FORMAT_ID, FIELD_NO, PRIORITY, FIELD_ID, COND_ID, VALUE_ID, CONV_KEY, F_CHECK, F_WRITE) Values ('81', '41', '1', '4', '', '25', '', '0', '0');</v>
      </c>
      <c r="T701" t="str">
        <f t="shared" si="46"/>
        <v>Update UFMT_BUILD_RULE SET FIELD_ID='4',COND_ID='',VALUE_ID='25',CONV_KEY='',F_CHECK='0',F_WRITE='0' Where FORMAT_ID = '81' AND FIELD_NO = '41' AND PRIORITY = '1';</v>
      </c>
      <c r="U701" t="str">
        <f t="shared" si="47"/>
        <v>Delete from UFMT_BUILD_RULE Where FORMAT_ID = '81' AND FIELD_NO = '41' AND PRIORITY = '1';</v>
      </c>
    </row>
    <row r="702" spans="1:21" x14ac:dyDescent="0.35">
      <c r="A702" t="s">
        <v>165</v>
      </c>
      <c r="B702" t="s">
        <v>122</v>
      </c>
      <c r="C702" t="s">
        <v>12</v>
      </c>
      <c r="D702" t="s">
        <v>53</v>
      </c>
      <c r="E702"/>
      <c r="F702" t="s">
        <v>82</v>
      </c>
      <c r="G702"/>
      <c r="H702" t="s">
        <v>13</v>
      </c>
      <c r="I702" t="s">
        <v>13</v>
      </c>
      <c r="L702" t="s">
        <v>7</v>
      </c>
      <c r="M702" t="str">
        <f>VLOOKUP(D702,UFMT_FIELD_FORMAT!A:H,8,FALSE)</f>
        <v>008 Fix Padded R</v>
      </c>
      <c r="N702" t="str">
        <f>IF(ISBLANK(E702),"",VLOOKUP(E702,UFMT_CONDITION!A:J,10,FALSE))</f>
        <v/>
      </c>
      <c r="O702" t="str">
        <f>VLOOKUP(F702,UFMT_VALUE!A:E,5,FALSE)</f>
        <v>Tag, SVT_CC_ACCEPTOR</v>
      </c>
      <c r="P702" t="str">
        <f>IF(ISBLANK(G702),"",VLOOKUP(G702,UFMT_CONVERSION!A:C,3,FALSE))</f>
        <v/>
      </c>
      <c r="Q702" t="str">
        <f t="shared" si="44"/>
        <v>Field '008 Fix Padded R', Value 'Tag, SVT_CC_ACCEPTOR'</v>
      </c>
      <c r="S702" t="str">
        <f t="shared" si="45"/>
        <v>Insert into UFMT_BUILD_RULE (FORMAT_ID, FIELD_NO, PRIORITY, FIELD_ID, COND_ID, VALUE_ID, CONV_KEY, F_CHECK, F_WRITE) Values ('81', '42', '1', '16', '', '26', '', '0', '0');</v>
      </c>
      <c r="T702" t="str">
        <f t="shared" si="46"/>
        <v>Update UFMT_BUILD_RULE SET FIELD_ID='16',COND_ID='',VALUE_ID='26',CONV_KEY='',F_CHECK='0',F_WRITE='0' Where FORMAT_ID = '81' AND FIELD_NO = '42' AND PRIORITY = '1';</v>
      </c>
      <c r="U702" t="str">
        <f t="shared" si="47"/>
        <v>Delete from UFMT_BUILD_RULE Where FORMAT_ID = '81' AND FIELD_NO = '42' AND PRIORITY = '1';</v>
      </c>
    </row>
    <row r="703" spans="1:21" x14ac:dyDescent="0.35">
      <c r="A703" t="s">
        <v>165</v>
      </c>
      <c r="B703" t="s">
        <v>125</v>
      </c>
      <c r="C703" t="s">
        <v>12</v>
      </c>
      <c r="D703" t="s">
        <v>56</v>
      </c>
      <c r="E703"/>
      <c r="F703" t="s">
        <v>92</v>
      </c>
      <c r="G703"/>
      <c r="H703" t="s">
        <v>13</v>
      </c>
      <c r="I703" t="s">
        <v>13</v>
      </c>
      <c r="L703" t="s">
        <v>7</v>
      </c>
      <c r="M703" t="str">
        <f>VLOOKUP(D703,UFMT_FIELD_FORMAT!A:H,8,FALSE)</f>
        <v>099 Var LLA</v>
      </c>
      <c r="N703" t="str">
        <f>IF(ISBLANK(E703),"",VLOOKUP(E703,UFMT_CONDITION!A:J,10,FALSE))</f>
        <v/>
      </c>
      <c r="O703" t="str">
        <f>VLOOKUP(F703,UFMT_VALUE!A:E,5,FALSE)</f>
        <v>Tag, SVT_ADDR_NAME</v>
      </c>
      <c r="P703" t="str">
        <f>IF(ISBLANK(G703),"",VLOOKUP(G703,UFMT_CONVERSION!A:C,3,FALSE))</f>
        <v/>
      </c>
      <c r="Q703" t="str">
        <f t="shared" si="44"/>
        <v>Field '099 Var LLA', Value 'Tag, SVT_ADDR_NAME'</v>
      </c>
      <c r="S703" t="str">
        <f t="shared" si="45"/>
        <v>Insert into UFMT_BUILD_RULE (FORMAT_ID, FIELD_NO, PRIORITY, FIELD_ID, COND_ID, VALUE_ID, CONV_KEY, F_CHECK, F_WRITE) Values ('81', '43', '1', '17', '', '30', '', '0', '0');</v>
      </c>
      <c r="T703" t="str">
        <f t="shared" si="46"/>
        <v>Update UFMT_BUILD_RULE SET FIELD_ID='17',COND_ID='',VALUE_ID='30',CONV_KEY='',F_CHECK='0',F_WRITE='0' Where FORMAT_ID = '81' AND FIELD_NO = '43' AND PRIORITY = '1';</v>
      </c>
      <c r="U703" t="str">
        <f t="shared" si="47"/>
        <v>Delete from UFMT_BUILD_RULE Where FORMAT_ID = '81' AND FIELD_NO = '43' AND PRIORITY = '1';</v>
      </c>
    </row>
    <row r="704" spans="1:21" x14ac:dyDescent="0.35">
      <c r="A704" t="s">
        <v>165</v>
      </c>
      <c r="B704" t="s">
        <v>45</v>
      </c>
      <c r="C704" t="s">
        <v>12</v>
      </c>
      <c r="D704" t="s">
        <v>59</v>
      </c>
      <c r="E704"/>
      <c r="F704" t="s">
        <v>176</v>
      </c>
      <c r="G704" t="s">
        <v>59</v>
      </c>
      <c r="H704" t="s">
        <v>13</v>
      </c>
      <c r="I704" t="s">
        <v>13</v>
      </c>
      <c r="L704" t="s">
        <v>7</v>
      </c>
      <c r="M704" t="str">
        <f>VLOOKUP(D704,UFMT_FIELD_FORMAT!A:H,8,FALSE)</f>
        <v>204 Var LLLA</v>
      </c>
      <c r="N704" t="str">
        <f>IF(ISBLANK(E704),"",VLOOKUP(E704,UFMT_CONDITION!A:J,10,FALSE))</f>
        <v/>
      </c>
      <c r="O704" t="str">
        <f>VLOOKUP(F704,UFMT_VALUE!A:E,5,FALSE)</f>
        <v>Tag, SVT_ISS_FEE, double</v>
      </c>
      <c r="P704" t="str">
        <f>IF(ISBLANK(G704),"",VLOOKUP(G704,UFMT_CONVERSION!A:C,3,FALSE))</f>
        <v>Custom Function get_fee_DE46</v>
      </c>
      <c r="Q704" t="str">
        <f t="shared" si="44"/>
        <v>Field '204 Var LLLA', Value 'Tag, SVT_ISS_FEE, double', Conv 'Custom Function get_fee_DE46'</v>
      </c>
      <c r="S704" t="str">
        <f t="shared" si="45"/>
        <v>Insert into UFMT_BUILD_RULE (FORMAT_ID, FIELD_NO, PRIORITY, FIELD_ID, COND_ID, VALUE_ID, CONV_KEY, F_CHECK, F_WRITE) Values ('81', '46', '1', '18', '', '66', '18', '0', '0');</v>
      </c>
      <c r="T704" t="str">
        <f t="shared" si="46"/>
        <v>Update UFMT_BUILD_RULE SET FIELD_ID='18',COND_ID='',VALUE_ID='66',CONV_KEY='18',F_CHECK='0',F_WRITE='0' Where FORMAT_ID = '81' AND FIELD_NO = '46' AND PRIORITY = '1';</v>
      </c>
      <c r="U704" t="str">
        <f t="shared" si="47"/>
        <v>Delete from UFMT_BUILD_RULE Where FORMAT_ID = '81' AND FIELD_NO = '46' AND PRIORITY = '1';</v>
      </c>
    </row>
    <row r="705" spans="1:21" x14ac:dyDescent="0.35">
      <c r="A705" t="s">
        <v>165</v>
      </c>
      <c r="B705" t="s">
        <v>138</v>
      </c>
      <c r="C705" t="s">
        <v>12</v>
      </c>
      <c r="D705" t="s">
        <v>47</v>
      </c>
      <c r="E705"/>
      <c r="F705" t="s">
        <v>104</v>
      </c>
      <c r="G705"/>
      <c r="H705" t="s">
        <v>13</v>
      </c>
      <c r="I705" t="s">
        <v>13</v>
      </c>
      <c r="L705" t="s">
        <v>7</v>
      </c>
      <c r="M705" t="str">
        <f>VLOOKUP(D705,UFMT_FIELD_FORMAT!A:H,8,FALSE)</f>
        <v>003 Fix Padded L</v>
      </c>
      <c r="N705" t="str">
        <f>IF(ISBLANK(E705),"",VLOOKUP(E705,UFMT_CONDITION!A:J,10,FALSE))</f>
        <v/>
      </c>
      <c r="O705" t="str">
        <f>VLOOKUP(F705,UFMT_VALUE!A:E,5,FALSE)</f>
        <v>Tag, SVT_TXN_CURRENCY</v>
      </c>
      <c r="P705" t="str">
        <f>IF(ISBLANK(G705),"",VLOOKUP(G705,UFMT_CONVERSION!A:C,3,FALSE))</f>
        <v/>
      </c>
      <c r="Q705" t="str">
        <f t="shared" si="44"/>
        <v>Field '003 Fix Padded L', Value 'Tag, SVT_TXN_CURRENCY'</v>
      </c>
      <c r="S705" t="str">
        <f t="shared" si="45"/>
        <v>Insert into UFMT_BUILD_RULE (FORMAT_ID, FIELD_NO, PRIORITY, FIELD_ID, COND_ID, VALUE_ID, CONV_KEY, F_CHECK, F_WRITE) Values ('81', '49', '1', '14', '', '34', '', '0', '0');</v>
      </c>
      <c r="T705" t="str">
        <f t="shared" si="46"/>
        <v>Update UFMT_BUILD_RULE SET FIELD_ID='14',COND_ID='',VALUE_ID='34',CONV_KEY='',F_CHECK='0',F_WRITE='0' Where FORMAT_ID = '81' AND FIELD_NO = '49' AND PRIORITY = '1';</v>
      </c>
      <c r="U705" t="str">
        <f t="shared" si="47"/>
        <v>Delete from UFMT_BUILD_RULE Where FORMAT_ID = '81' AND FIELD_NO = '49' AND PRIORITY = '1';</v>
      </c>
    </row>
    <row r="706" spans="1:21" x14ac:dyDescent="0.35">
      <c r="A706" t="s">
        <v>165</v>
      </c>
      <c r="B706" t="s">
        <v>142</v>
      </c>
      <c r="C706" t="s">
        <v>12</v>
      </c>
      <c r="D706" t="s">
        <v>47</v>
      </c>
      <c r="E706"/>
      <c r="F706" t="s">
        <v>171</v>
      </c>
      <c r="G706"/>
      <c r="H706" t="s">
        <v>13</v>
      </c>
      <c r="I706" t="s">
        <v>13</v>
      </c>
      <c r="L706" t="s">
        <v>7</v>
      </c>
      <c r="M706" t="str">
        <f>VLOOKUP(D706,UFMT_FIELD_FORMAT!A:H,8,FALSE)</f>
        <v>003 Fix Padded L</v>
      </c>
      <c r="N706" t="str">
        <f>IF(ISBLANK(E706),"",VLOOKUP(E706,UFMT_CONDITION!A:J,10,FALSE))</f>
        <v/>
      </c>
      <c r="O706" t="str">
        <f>VLOOKUP(F706,UFMT_VALUE!A:E,5,FALSE)</f>
        <v>Tag, SVT_CCH_BILL_CURR , integer</v>
      </c>
      <c r="P706" t="str">
        <f>IF(ISBLANK(G706),"",VLOOKUP(G706,UFMT_CONVERSION!A:C,3,FALSE))</f>
        <v/>
      </c>
      <c r="Q706" t="str">
        <f t="shared" si="44"/>
        <v>Field '003 Fix Padded L', Value 'Tag, SVT_CCH_BILL_CURR , integer'</v>
      </c>
      <c r="S706" t="str">
        <f t="shared" si="45"/>
        <v>Insert into UFMT_BUILD_RULE (FORMAT_ID, FIELD_NO, PRIORITY, FIELD_ID, COND_ID, VALUE_ID, CONV_KEY, F_CHECK, F_WRITE) Values ('81', '51', '1', '14', '', '64', '', '0', '0');</v>
      </c>
      <c r="T706" t="str">
        <f t="shared" si="46"/>
        <v>Update UFMT_BUILD_RULE SET FIELD_ID='14',COND_ID='',VALUE_ID='64',CONV_KEY='',F_CHECK='0',F_WRITE='0' Where FORMAT_ID = '81' AND FIELD_NO = '51' AND PRIORITY = '1';</v>
      </c>
      <c r="U706" t="str">
        <f t="shared" si="47"/>
        <v>Delete from UFMT_BUILD_RULE Where FORMAT_ID = '81' AND FIELD_NO = '51' AND PRIORITY = '1';</v>
      </c>
    </row>
    <row r="707" spans="1:21" x14ac:dyDescent="0.35">
      <c r="A707" t="s">
        <v>165</v>
      </c>
      <c r="B707" t="s">
        <v>149</v>
      </c>
      <c r="C707" t="s">
        <v>12</v>
      </c>
      <c r="D707" t="s">
        <v>62</v>
      </c>
      <c r="E707"/>
      <c r="F707" t="s">
        <v>183</v>
      </c>
      <c r="G707"/>
      <c r="H707" t="s">
        <v>13</v>
      </c>
      <c r="I707" t="s">
        <v>13</v>
      </c>
      <c r="L707" t="s">
        <v>7</v>
      </c>
      <c r="M707" t="str">
        <f>VLOOKUP(D707,UFMT_FIELD_FORMAT!A:H,8,FALSE)</f>
        <v>035 Var LLA</v>
      </c>
      <c r="N707" t="str">
        <f>IF(ISBLANK(E707),"",VLOOKUP(E707,UFMT_CONDITION!A:J,10,FALSE))</f>
        <v/>
      </c>
      <c r="O707" t="str">
        <f>VLOOKUP(F707,UFMT_VALUE!A:E,5,FALSE)</f>
        <v>Composite, DE56 Orig data elements</v>
      </c>
      <c r="P707" t="str">
        <f>IF(ISBLANK(G707),"",VLOOKUP(G707,UFMT_CONVERSION!A:C,3,FALSE))</f>
        <v/>
      </c>
      <c r="Q707" t="str">
        <f t="shared" si="44"/>
        <v>Field '035 Var LLA', Value 'Composite, DE56 Orig data elements'</v>
      </c>
      <c r="S707" t="str">
        <f t="shared" si="45"/>
        <v>Insert into UFMT_BUILD_RULE (FORMAT_ID, FIELD_NO, PRIORITY, FIELD_ID, COND_ID, VALUE_ID, CONV_KEY, F_CHECK, F_WRITE) Values ('81', '56', '1', '19', '', '69', '', '0', '0');</v>
      </c>
      <c r="T707" t="str">
        <f t="shared" si="46"/>
        <v>Update UFMT_BUILD_RULE SET FIELD_ID='19',COND_ID='',VALUE_ID='69',CONV_KEY='',F_CHECK='0',F_WRITE='0' Where FORMAT_ID = '81' AND FIELD_NO = '56' AND PRIORITY = '1';</v>
      </c>
      <c r="U707" t="str">
        <f t="shared" si="47"/>
        <v>Delete from UFMT_BUILD_RULE Where FORMAT_ID = '81' AND FIELD_NO = '56' AND PRIORITY = '1';</v>
      </c>
    </row>
    <row r="708" spans="1:21" x14ac:dyDescent="0.35">
      <c r="A708" t="s">
        <v>165</v>
      </c>
      <c r="B708" t="s">
        <v>270</v>
      </c>
      <c r="C708" t="s">
        <v>12</v>
      </c>
      <c r="D708" t="s">
        <v>71</v>
      </c>
      <c r="E708"/>
      <c r="F708" t="s">
        <v>96</v>
      </c>
      <c r="G708"/>
      <c r="H708" t="s">
        <v>13</v>
      </c>
      <c r="I708" t="s">
        <v>13</v>
      </c>
      <c r="L708" t="s">
        <v>7</v>
      </c>
      <c r="M708" t="str">
        <f>VLOOKUP(D708,UFMT_FIELD_FORMAT!A:H,8,FALSE)</f>
        <v>028 Var LLA</v>
      </c>
      <c r="N708" t="str">
        <f>IF(ISBLANK(E708),"",VLOOKUP(E708,UFMT_CONDITION!A:J,10,FALSE))</f>
        <v/>
      </c>
      <c r="O708" t="str">
        <f>VLOOKUP(F708,UFMT_VALUE!A:E,5,FALSE)</f>
        <v>Tag, SVT_ACCT1_NO</v>
      </c>
      <c r="P708" t="str">
        <f>IF(ISBLANK(G708),"",VLOOKUP(G708,UFMT_CONVERSION!A:C,3,FALSE))</f>
        <v/>
      </c>
      <c r="Q708" t="str">
        <f t="shared" si="44"/>
        <v>Field '028 Var LLA', Value 'Tag, SVT_ACCT1_NO'</v>
      </c>
      <c r="S708" t="str">
        <f t="shared" si="45"/>
        <v>Insert into UFMT_BUILD_RULE (FORMAT_ID, FIELD_NO, PRIORITY, FIELD_ID, COND_ID, VALUE_ID, CONV_KEY, F_CHECK, F_WRITE) Values ('81', '102', '1', '22', '', '36', '', '0', '0');</v>
      </c>
      <c r="T708" t="str">
        <f t="shared" si="46"/>
        <v>Update UFMT_BUILD_RULE SET FIELD_ID='22',COND_ID='',VALUE_ID='36',CONV_KEY='',F_CHECK='0',F_WRITE='0' Where FORMAT_ID = '81' AND FIELD_NO = '102' AND PRIORITY = '1';</v>
      </c>
      <c r="U708" t="str">
        <f t="shared" si="47"/>
        <v>Delete from UFMT_BUILD_RULE Where FORMAT_ID = '81' AND FIELD_NO = '102' AND PRIORITY = '1';</v>
      </c>
    </row>
    <row r="709" spans="1:21" x14ac:dyDescent="0.35">
      <c r="A709" t="s">
        <v>165</v>
      </c>
      <c r="B709" t="s">
        <v>778</v>
      </c>
      <c r="C709" t="s">
        <v>12</v>
      </c>
      <c r="D709" t="s">
        <v>71</v>
      </c>
      <c r="E709" t="s">
        <v>102</v>
      </c>
      <c r="F709" t="s">
        <v>371</v>
      </c>
      <c r="G709" t="s">
        <v>24</v>
      </c>
      <c r="H709" t="s">
        <v>13</v>
      </c>
      <c r="I709" t="s">
        <v>13</v>
      </c>
      <c r="L709" t="s">
        <v>7</v>
      </c>
      <c r="M709" t="str">
        <f>VLOOKUP(D709,UFMT_FIELD_FORMAT!A:H,8,FALSE)</f>
        <v>028 Var LLA</v>
      </c>
      <c r="N709" t="str">
        <f>IF(ISBLANK(E709),"",VLOOKUP(E709,UFMT_CONDITION!A:J,10,FALSE))</f>
        <v>USONTHEM trx</v>
      </c>
      <c r="O709" t="str">
        <f>VLOOKUP(F709,UFMT_VALUE!A:E,5,FALSE)</f>
        <v>Composite, acq_inst,TT,CC</v>
      </c>
      <c r="P709" t="str">
        <f>IF(ISBLANK(G709),"",VLOOKUP(G709,UFMT_CONVERSION!A:C,3,FALSE))</f>
        <v>acq_inst,TT,CC -&gt; USONTHEM GL account</v>
      </c>
      <c r="Q709" t="str">
        <f t="shared" ref="Q709:Q772" si="48">"Field '"&amp;M709&amp;IF(N709="","","',Cond '"&amp;N709)&amp;"', Value '"&amp;O709&amp;IF(P709="","","', Conv '"&amp;P709)&amp;"'"</f>
        <v>Field '028 Var LLA',Cond 'USONTHEM trx', Value 'Composite, acq_inst,TT,CC', Conv 'acq_inst,TT,CC -&gt; USONTHEM GL account'</v>
      </c>
      <c r="S709" t="str">
        <f t="shared" ref="S709:S772" si="49">"Insert into UFMT_BUILD_RULE (FORMAT_ID, FIELD_NO, PRIORITY, FIELD_ID, COND_ID, VALUE_ID, CONV_KEY, F_CHECK, F_WRITE) Values ('"&amp;A709&amp;"', '"&amp;B709&amp;"', '"&amp;C709&amp;"', '"&amp;D709&amp;"', '"&amp;E709&amp;"', '"&amp;F709&amp;"', '"&amp;G709&amp;"', '"&amp;H709&amp;"', '"&amp;I709&amp;"');"</f>
        <v>Insert into UFMT_BUILD_RULE (FORMAT_ID, FIELD_NO, PRIORITY, FIELD_ID, COND_ID, VALUE_ID, CONV_KEY, F_CHECK, F_WRITE) Values ('81', '103', '1', '22', '39', '193', '53', '0', '0');</v>
      </c>
      <c r="T709" t="str">
        <f t="shared" ref="T709:T772" si="50">"Update UFMT_BUILD_RULE SET FIELD_ID='"&amp;D709&amp;"',COND_ID='"&amp;E709&amp;"',VALUE_ID='"&amp;F709&amp;"',CONV_KEY='"&amp;G709&amp;"',F_CHECK='"&amp;H709&amp;"',F_WRITE='"&amp;I709&amp;"' Where FORMAT_ID = '"&amp;A709&amp;"' AND FIELD_NO = '"&amp;B709&amp;"' AND PRIORITY = '"&amp;C709&amp;"';"</f>
        <v>Update UFMT_BUILD_RULE SET FIELD_ID='22',COND_ID='39',VALUE_ID='193',CONV_KEY='53',F_CHECK='0',F_WRITE='0' Where FORMAT_ID = '81' AND FIELD_NO = '103' AND PRIORITY = '1';</v>
      </c>
      <c r="U709" t="str">
        <f t="shared" ref="U709:U772" si="51">"Delete from UFMT_BUILD_RULE Where FORMAT_ID = '"&amp;A709&amp;"' AND FIELD_NO = '"&amp;B709&amp;"' AND PRIORITY = '"&amp;C709&amp;"';"</f>
        <v>Delete from UFMT_BUILD_RULE Where FORMAT_ID = '81' AND FIELD_NO = '103' AND PRIORITY = '1';</v>
      </c>
    </row>
    <row r="710" spans="1:21" x14ac:dyDescent="0.35">
      <c r="A710" t="s">
        <v>165</v>
      </c>
      <c r="B710" t="s">
        <v>778</v>
      </c>
      <c r="C710" t="s">
        <v>15</v>
      </c>
      <c r="D710" t="s">
        <v>71</v>
      </c>
      <c r="E710" t="s">
        <v>37</v>
      </c>
      <c r="F710" t="s">
        <v>99</v>
      </c>
      <c r="G710"/>
      <c r="H710" t="s">
        <v>13</v>
      </c>
      <c r="I710" t="s">
        <v>13</v>
      </c>
      <c r="L710" t="s">
        <v>7</v>
      </c>
      <c r="M710" t="str">
        <f>VLOOKUP(D710,UFMT_FIELD_FORMAT!A:H,8,FALSE)</f>
        <v>028 Var LLA</v>
      </c>
      <c r="N710" t="str">
        <f>IF(ISBLANK(E710),"",VLOOKUP(E710,UFMT_CONDITION!A:J,10,FALSE))</f>
        <v>Account 2 is not empty</v>
      </c>
      <c r="O710" t="str">
        <f>VLOOKUP(F710,UFMT_VALUE!A:E,5,FALSE)</f>
        <v>Tag, SVT_ACCT2_NO</v>
      </c>
      <c r="P710" t="str">
        <f>IF(ISBLANK(G710),"",VLOOKUP(G710,UFMT_CONVERSION!A:C,3,FALSE))</f>
        <v/>
      </c>
      <c r="Q710" t="str">
        <f t="shared" si="48"/>
        <v>Field '028 Var LLA',Cond 'Account 2 is not empty', Value 'Tag, SVT_ACCT2_NO'</v>
      </c>
      <c r="S710" t="str">
        <f t="shared" si="49"/>
        <v>Insert into UFMT_BUILD_RULE (FORMAT_ID, FIELD_NO, PRIORITY, FIELD_ID, COND_ID, VALUE_ID, CONV_KEY, F_CHECK, F_WRITE) Values ('81', '103', '2', '22', '10', '37', '', '0', '0');</v>
      </c>
      <c r="T710" t="str">
        <f t="shared" si="50"/>
        <v>Update UFMT_BUILD_RULE SET FIELD_ID='22',COND_ID='10',VALUE_ID='37',CONV_KEY='',F_CHECK='0',F_WRITE='0' Where FORMAT_ID = '81' AND FIELD_NO = '103' AND PRIORITY = '2';</v>
      </c>
      <c r="U710" t="str">
        <f t="shared" si="51"/>
        <v>Delete from UFMT_BUILD_RULE Where FORMAT_ID = '81' AND FIELD_NO = '103' AND PRIORITY = '2';</v>
      </c>
    </row>
    <row r="711" spans="1:21" x14ac:dyDescent="0.35">
      <c r="A711" t="s">
        <v>165</v>
      </c>
      <c r="B711" t="s">
        <v>143</v>
      </c>
      <c r="C711" t="s">
        <v>12</v>
      </c>
      <c r="D711" t="s">
        <v>65</v>
      </c>
      <c r="E711"/>
      <c r="F711" t="s">
        <v>113</v>
      </c>
      <c r="G711"/>
      <c r="H711" t="s">
        <v>13</v>
      </c>
      <c r="I711" t="s">
        <v>13</v>
      </c>
      <c r="L711" t="s">
        <v>7</v>
      </c>
      <c r="M711" t="str">
        <f>VLOOKUP(D711,UFMT_FIELD_FORMAT!A:H,8,FALSE)</f>
        <v>999 Var LLLA</v>
      </c>
      <c r="N711" t="str">
        <f>IF(ISBLANK(E711),"",VLOOKUP(E711,UFMT_CONDITION!A:J,10,FALSE))</f>
        <v/>
      </c>
      <c r="O711" t="str">
        <f>VLOOKUP(F711,UFMT_VALUE!A:E,5,FALSE)</f>
        <v>Const, Channel ID Switch</v>
      </c>
      <c r="P711" t="str">
        <f>IF(ISBLANK(G711),"",VLOOKUP(G711,UFMT_CONVERSION!A:C,3,FALSE))</f>
        <v/>
      </c>
      <c r="Q711" t="str">
        <f t="shared" si="48"/>
        <v>Field '999 Var LLLA', Value 'Const, Channel ID Switch'</v>
      </c>
      <c r="S711" t="str">
        <f t="shared" si="49"/>
        <v>Insert into UFMT_BUILD_RULE (FORMAT_ID, FIELD_NO, PRIORITY, FIELD_ID, COND_ID, VALUE_ID, CONV_KEY, F_CHECK, F_WRITE) Values ('81', '123', '1', '20', '', '38', '', '0', '0');</v>
      </c>
      <c r="T711" t="str">
        <f t="shared" si="50"/>
        <v>Update UFMT_BUILD_RULE SET FIELD_ID='20',COND_ID='',VALUE_ID='38',CONV_KEY='',F_CHECK='0',F_WRITE='0' Where FORMAT_ID = '81' AND FIELD_NO = '123' AND PRIORITY = '1';</v>
      </c>
      <c r="U711" t="str">
        <f t="shared" si="51"/>
        <v>Delete from UFMT_BUILD_RULE Where FORMAT_ID = '81' AND FIELD_NO = '123' AND PRIORITY = '1';</v>
      </c>
    </row>
    <row r="712" spans="1:21" x14ac:dyDescent="0.35">
      <c r="A712" t="s">
        <v>165</v>
      </c>
      <c r="B712" t="s">
        <v>813</v>
      </c>
      <c r="C712" t="s">
        <v>12</v>
      </c>
      <c r="D712" t="s">
        <v>65</v>
      </c>
      <c r="E712"/>
      <c r="F712" t="s">
        <v>44</v>
      </c>
      <c r="G712" t="s">
        <v>23</v>
      </c>
      <c r="H712" t="s">
        <v>13</v>
      </c>
      <c r="I712" t="s">
        <v>13</v>
      </c>
      <c r="L712" t="s">
        <v>7</v>
      </c>
      <c r="M712" t="str">
        <f>VLOOKUP(D712,UFMT_FIELD_FORMAT!A:H,8,FALSE)</f>
        <v>999 Var LLLA</v>
      </c>
      <c r="N712" t="str">
        <f>IF(ISBLANK(E712),"",VLOOKUP(E712,UFMT_CONDITION!A:J,10,FALSE))</f>
        <v/>
      </c>
      <c r="O712" t="str">
        <f>VLOOKUP(F712,UFMT_VALUE!A:E,5,FALSE)</f>
        <v>Tag, SVT_ACQ_SW_DATE</v>
      </c>
      <c r="P712" t="str">
        <f>IF(ISBLANK(G712),"",VLOOKUP(G712,UFMT_CONVERSION!A:C,3,FALSE))</f>
        <v>YYYYMMDD to YYYY</v>
      </c>
      <c r="Q712" t="str">
        <f t="shared" si="48"/>
        <v>Field '999 Var LLLA', Value 'Tag, SVT_ACQ_SW_DATE', Conv 'YYYYMMDD to YYYY'</v>
      </c>
      <c r="S712" t="str">
        <f t="shared" si="49"/>
        <v>Insert into UFMT_BUILD_RULE (FORMAT_ID, FIELD_NO, PRIORITY, FIELD_ID, COND_ID, VALUE_ID, CONV_KEY, F_CHECK, F_WRITE) Values ('81', '126', '1', '20', '', '13', '5', '0', '0');</v>
      </c>
      <c r="T712" t="str">
        <f t="shared" si="50"/>
        <v>Update UFMT_BUILD_RULE SET FIELD_ID='20',COND_ID='',VALUE_ID='13',CONV_KEY='5',F_CHECK='0',F_WRITE='0' Where FORMAT_ID = '81' AND FIELD_NO = '126' AND PRIORITY = '1';</v>
      </c>
      <c r="U712" t="str">
        <f t="shared" si="51"/>
        <v>Delete from UFMT_BUILD_RULE Where FORMAT_ID = '81' AND FIELD_NO = '126' AND PRIORITY = '1';</v>
      </c>
    </row>
    <row r="713" spans="1:21" x14ac:dyDescent="0.35">
      <c r="A713" t="s">
        <v>30</v>
      </c>
      <c r="B713" t="s">
        <v>15</v>
      </c>
      <c r="C713" t="s">
        <v>12</v>
      </c>
      <c r="D713" t="s">
        <v>12</v>
      </c>
      <c r="E713"/>
      <c r="F713" t="s">
        <v>15</v>
      </c>
      <c r="G713"/>
      <c r="H713" t="s">
        <v>13</v>
      </c>
      <c r="I713" t="s">
        <v>13</v>
      </c>
      <c r="L713" t="s">
        <v>7</v>
      </c>
      <c r="M713" t="str">
        <f>VLOOKUP(D713,UFMT_FIELD_FORMAT!A:H,8,FALSE)</f>
        <v>019 Var LLA</v>
      </c>
      <c r="N713" t="str">
        <f>IF(ISBLANK(E713),"",VLOOKUP(E713,UFMT_CONDITION!A:J,10,FALSE))</f>
        <v/>
      </c>
      <c r="O713" t="str">
        <f>VLOOKUP(F713,UFMT_VALUE!A:E,5,FALSE)</f>
        <v>Tag, SVT_CARD_NUM</v>
      </c>
      <c r="P713" t="str">
        <f>IF(ISBLANK(G713),"",VLOOKUP(G713,UFMT_CONVERSION!A:C,3,FALSE))</f>
        <v/>
      </c>
      <c r="Q713" t="str">
        <f t="shared" si="48"/>
        <v>Field '019 Var LLA', Value 'Tag, SVT_CARD_NUM'</v>
      </c>
      <c r="S713" t="str">
        <f t="shared" si="49"/>
        <v>Insert into UFMT_BUILD_RULE (FORMAT_ID, FIELD_NO, PRIORITY, FIELD_ID, COND_ID, VALUE_ID, CONV_KEY, F_CHECK, F_WRITE) Values ('82', '2', '1', '1', '', '2', '', '0', '0');</v>
      </c>
      <c r="T713" t="str">
        <f t="shared" si="50"/>
        <v>Update UFMT_BUILD_RULE SET FIELD_ID='1',COND_ID='',VALUE_ID='2',CONV_KEY='',F_CHECK='0',F_WRITE='0' Where FORMAT_ID = '82' AND FIELD_NO = '2' AND PRIORITY = '1';</v>
      </c>
      <c r="U713" t="str">
        <f t="shared" si="51"/>
        <v>Delete from UFMT_BUILD_RULE Where FORMAT_ID = '82' AND FIELD_NO = '2' AND PRIORITY = '1';</v>
      </c>
    </row>
    <row r="714" spans="1:21" x14ac:dyDescent="0.35">
      <c r="A714" t="s">
        <v>30</v>
      </c>
      <c r="B714" t="s">
        <v>17</v>
      </c>
      <c r="C714" t="s">
        <v>12</v>
      </c>
      <c r="D714" t="s">
        <v>15</v>
      </c>
      <c r="E714"/>
      <c r="F714" t="s">
        <v>26</v>
      </c>
      <c r="G714"/>
      <c r="H714" t="s">
        <v>13</v>
      </c>
      <c r="I714" t="s">
        <v>13</v>
      </c>
      <c r="L714" t="s">
        <v>7</v>
      </c>
      <c r="M714" t="str">
        <f>VLOOKUP(D714,UFMT_FIELD_FORMAT!A:H,8,FALSE)</f>
        <v>006 Fix Padded L0</v>
      </c>
      <c r="N714" t="str">
        <f>IF(ISBLANK(E714),"",VLOOKUP(E714,UFMT_CONDITION!A:J,10,FALSE))</f>
        <v/>
      </c>
      <c r="O714" t="str">
        <f>VLOOKUP(F714,UFMT_VALUE!A:E,5,FALSE)</f>
        <v>Composite, Processing code</v>
      </c>
      <c r="P714" t="str">
        <f>IF(ISBLANK(G714),"",VLOOKUP(G714,UFMT_CONVERSION!A:C,3,FALSE))</f>
        <v/>
      </c>
      <c r="Q714" t="str">
        <f t="shared" si="48"/>
        <v>Field '006 Fix Padded L0', Value 'Composite, Processing code'</v>
      </c>
      <c r="S714" t="str">
        <f t="shared" si="49"/>
        <v>Insert into UFMT_BUILD_RULE (FORMAT_ID, FIELD_NO, PRIORITY, FIELD_ID, COND_ID, VALUE_ID, CONV_KEY, F_CHECK, F_WRITE) Values ('82', '3', '1', '2', '', '6', '', '0', '0');</v>
      </c>
      <c r="T714" t="str">
        <f t="shared" si="50"/>
        <v>Update UFMT_BUILD_RULE SET FIELD_ID='2',COND_ID='',VALUE_ID='6',CONV_KEY='',F_CHECK='0',F_WRITE='0' Where FORMAT_ID = '82' AND FIELD_NO = '3' AND PRIORITY = '1';</v>
      </c>
      <c r="U714" t="str">
        <f t="shared" si="51"/>
        <v>Delete from UFMT_BUILD_RULE Where FORMAT_ID = '82' AND FIELD_NO = '3' AND PRIORITY = '1';</v>
      </c>
    </row>
    <row r="715" spans="1:21" x14ac:dyDescent="0.35">
      <c r="A715" t="s">
        <v>30</v>
      </c>
      <c r="B715" t="s">
        <v>17</v>
      </c>
      <c r="C715" t="s">
        <v>15</v>
      </c>
      <c r="D715" t="s">
        <v>15</v>
      </c>
      <c r="E715"/>
      <c r="F715" t="s">
        <v>169</v>
      </c>
      <c r="G715" t="s">
        <v>53</v>
      </c>
      <c r="H715" t="s">
        <v>13</v>
      </c>
      <c r="I715" t="s">
        <v>12</v>
      </c>
      <c r="L715" t="s">
        <v>7</v>
      </c>
      <c r="M715" t="str">
        <f>VLOOKUP(D715,UFMT_FIELD_FORMAT!A:H,8,FALSE)</f>
        <v>006 Fix Padded L0</v>
      </c>
      <c r="N715" t="str">
        <f>IF(ISBLANK(E715),"",VLOOKUP(E715,UFMT_CONDITION!A:J,10,FALSE))</f>
        <v/>
      </c>
      <c r="O715" t="str">
        <f>VLOOKUP(F715,UFMT_VALUE!A:E,5,FALSE)</f>
        <v>Tag, SVT_IS_REVERSL, int</v>
      </c>
      <c r="P715" t="str">
        <f>IF(ISBLANK(G715),"",VLOOKUP(G715,UFMT_CONVERSION!A:C,3,FALSE))</f>
        <v>Define 1 if reversal</v>
      </c>
      <c r="Q715" t="str">
        <f t="shared" si="48"/>
        <v>Field '006 Fix Padded L0', Value 'Tag, SVT_IS_REVERSL, int', Conv 'Define 1 if reversal'</v>
      </c>
      <c r="S715" t="str">
        <f t="shared" si="49"/>
        <v>Insert into UFMT_BUILD_RULE (FORMAT_ID, FIELD_NO, PRIORITY, FIELD_ID, COND_ID, VALUE_ID, CONV_KEY, F_CHECK, F_WRITE) Values ('82', '3', '2', '2', '', '63', '16', '0', '1');</v>
      </c>
      <c r="T715" t="str">
        <f t="shared" si="50"/>
        <v>Update UFMT_BUILD_RULE SET FIELD_ID='2',COND_ID='',VALUE_ID='63',CONV_KEY='16',F_CHECK='0',F_WRITE='1' Where FORMAT_ID = '82' AND FIELD_NO = '3' AND PRIORITY = '2';</v>
      </c>
      <c r="U715" t="str">
        <f t="shared" si="51"/>
        <v>Delete from UFMT_BUILD_RULE Where FORMAT_ID = '82' AND FIELD_NO = '3' AND PRIORITY = '2';</v>
      </c>
    </row>
    <row r="716" spans="1:21" x14ac:dyDescent="0.35">
      <c r="A716" t="s">
        <v>30</v>
      </c>
      <c r="B716" t="s">
        <v>20</v>
      </c>
      <c r="C716" t="s">
        <v>12</v>
      </c>
      <c r="D716" t="s">
        <v>17</v>
      </c>
      <c r="E716"/>
      <c r="F716" t="s">
        <v>29</v>
      </c>
      <c r="G716"/>
      <c r="H716" t="s">
        <v>13</v>
      </c>
      <c r="I716" t="s">
        <v>13</v>
      </c>
      <c r="L716" t="s">
        <v>7</v>
      </c>
      <c r="M716" t="str">
        <f>VLOOKUP(D716,UFMT_FIELD_FORMAT!A:H,8,FALSE)</f>
        <v>012 Fix Padded L0</v>
      </c>
      <c r="N716" t="str">
        <f>IF(ISBLANK(E716),"",VLOOKUP(E716,UFMT_CONDITION!A:J,10,FALSE))</f>
        <v/>
      </c>
      <c r="O716" t="str">
        <f>VLOOKUP(F716,UFMT_VALUE!A:E,5,FALSE)</f>
        <v>Tag, SVT_TXN_AMOUNT</v>
      </c>
      <c r="P716" t="str">
        <f>IF(ISBLANK(G716),"",VLOOKUP(G716,UFMT_CONVERSION!A:C,3,FALSE))</f>
        <v/>
      </c>
      <c r="Q716" t="str">
        <f t="shared" si="48"/>
        <v>Field '012 Fix Padded L0', Value 'Tag, SVT_TXN_AMOUNT'</v>
      </c>
      <c r="S716" t="str">
        <f t="shared" si="49"/>
        <v>Insert into UFMT_BUILD_RULE (FORMAT_ID, FIELD_NO, PRIORITY, FIELD_ID, COND_ID, VALUE_ID, CONV_KEY, F_CHECK, F_WRITE) Values ('82', '4', '1', '3', '', '7', '', '0', '0');</v>
      </c>
      <c r="T716" t="str">
        <f t="shared" si="50"/>
        <v>Update UFMT_BUILD_RULE SET FIELD_ID='3',COND_ID='',VALUE_ID='7',CONV_KEY='',F_CHECK='0',F_WRITE='0' Where FORMAT_ID = '82' AND FIELD_NO = '4' AND PRIORITY = '1';</v>
      </c>
      <c r="U716" t="str">
        <f t="shared" si="51"/>
        <v>Delete from UFMT_BUILD_RULE Where FORMAT_ID = '82' AND FIELD_NO = '4' AND PRIORITY = '1';</v>
      </c>
    </row>
    <row r="717" spans="1:21" x14ac:dyDescent="0.35">
      <c r="A717" t="s">
        <v>30</v>
      </c>
      <c r="B717" t="s">
        <v>23</v>
      </c>
      <c r="C717" t="s">
        <v>12</v>
      </c>
      <c r="D717" t="s">
        <v>17</v>
      </c>
      <c r="E717"/>
      <c r="F717" t="s">
        <v>35</v>
      </c>
      <c r="G717"/>
      <c r="H717" t="s">
        <v>13</v>
      </c>
      <c r="I717" t="s">
        <v>13</v>
      </c>
      <c r="L717" t="s">
        <v>7</v>
      </c>
      <c r="M717" t="str">
        <f>VLOOKUP(D717,UFMT_FIELD_FORMAT!A:H,8,FALSE)</f>
        <v>012 Fix Padded L0</v>
      </c>
      <c r="N717" t="str">
        <f>IF(ISBLANK(E717),"",VLOOKUP(E717,UFMT_CONDITION!A:J,10,FALSE))</f>
        <v/>
      </c>
      <c r="O717" t="str">
        <f>VLOOKUP(F717,UFMT_VALUE!A:E,5,FALSE)</f>
        <v>Tag, SVT_TXN_AMT_A1CUR, integer</v>
      </c>
      <c r="P717" t="str">
        <f>IF(ISBLANK(G717),"",VLOOKUP(G717,UFMT_CONVERSION!A:C,3,FALSE))</f>
        <v/>
      </c>
      <c r="Q717" t="str">
        <f t="shared" si="48"/>
        <v>Field '012 Fix Padded L0', Value 'Tag, SVT_TXN_AMT_A1CUR, integer'</v>
      </c>
      <c r="S717" t="str">
        <f t="shared" si="49"/>
        <v>Insert into UFMT_BUILD_RULE (FORMAT_ID, FIELD_NO, PRIORITY, FIELD_ID, COND_ID, VALUE_ID, CONV_KEY, F_CHECK, F_WRITE) Values ('82', '5', '1', '3', '', '9', '', '0', '0');</v>
      </c>
      <c r="T717" t="str">
        <f t="shared" si="50"/>
        <v>Update UFMT_BUILD_RULE SET FIELD_ID='3',COND_ID='',VALUE_ID='9',CONV_KEY='',F_CHECK='0',F_WRITE='0' Where FORMAT_ID = '82' AND FIELD_NO = '5' AND PRIORITY = '1';</v>
      </c>
      <c r="U717" t="str">
        <f t="shared" si="51"/>
        <v>Delete from UFMT_BUILD_RULE Where FORMAT_ID = '82' AND FIELD_NO = '5' AND PRIORITY = '1';</v>
      </c>
    </row>
    <row r="718" spans="1:21" x14ac:dyDescent="0.35">
      <c r="A718" t="s">
        <v>30</v>
      </c>
      <c r="B718" t="s">
        <v>26</v>
      </c>
      <c r="C718" t="s">
        <v>12</v>
      </c>
      <c r="D718" t="s">
        <v>17</v>
      </c>
      <c r="E718"/>
      <c r="F718" t="s">
        <v>153</v>
      </c>
      <c r="G718"/>
      <c r="H718" t="s">
        <v>13</v>
      </c>
      <c r="I718" t="s">
        <v>13</v>
      </c>
      <c r="L718" t="s">
        <v>7</v>
      </c>
      <c r="M718" t="str">
        <f>VLOOKUP(D718,UFMT_FIELD_FORMAT!A:H,8,FALSE)</f>
        <v>012 Fix Padded L0</v>
      </c>
      <c r="N718" t="str">
        <f>IF(ISBLANK(E718),"",VLOOKUP(E718,UFMT_CONDITION!A:J,10,FALSE))</f>
        <v/>
      </c>
      <c r="O718" t="str">
        <f>VLOOKUP(F718,UFMT_VALUE!A:E,5,FALSE)</f>
        <v>Tag, SVT_CCH_BILL_AMT</v>
      </c>
      <c r="P718" t="str">
        <f>IF(ISBLANK(G718),"",VLOOKUP(G718,UFMT_CONVERSION!A:C,3,FALSE))</f>
        <v/>
      </c>
      <c r="Q718" t="str">
        <f t="shared" si="48"/>
        <v>Field '012 Fix Padded L0', Value 'Tag, SVT_CCH_BILL_AMT'</v>
      </c>
      <c r="S718" t="str">
        <f t="shared" si="49"/>
        <v>Insert into UFMT_BUILD_RULE (FORMAT_ID, FIELD_NO, PRIORITY, FIELD_ID, COND_ID, VALUE_ID, CONV_KEY, F_CHECK, F_WRITE) Values ('82', '6', '1', '3', '', '65', '', '0', '0');</v>
      </c>
      <c r="T718" t="str">
        <f t="shared" si="50"/>
        <v>Update UFMT_BUILD_RULE SET FIELD_ID='3',COND_ID='',VALUE_ID='65',CONV_KEY='',F_CHECK='0',F_WRITE='0' Where FORMAT_ID = '82' AND FIELD_NO = '6' AND PRIORITY = '1';</v>
      </c>
      <c r="U718" t="str">
        <f t="shared" si="51"/>
        <v>Delete from UFMT_BUILD_RULE Where FORMAT_ID = '82' AND FIELD_NO = '6' AND PRIORITY = '1';</v>
      </c>
    </row>
    <row r="719" spans="1:21" x14ac:dyDescent="0.35">
      <c r="A719" t="s">
        <v>30</v>
      </c>
      <c r="B719" t="s">
        <v>35</v>
      </c>
      <c r="C719" t="s">
        <v>12</v>
      </c>
      <c r="D719" t="s">
        <v>20</v>
      </c>
      <c r="E719"/>
      <c r="F719" t="s">
        <v>40</v>
      </c>
      <c r="G719"/>
      <c r="H719" t="s">
        <v>13</v>
      </c>
      <c r="I719" t="s">
        <v>13</v>
      </c>
      <c r="L719" t="s">
        <v>7</v>
      </c>
      <c r="M719" t="str">
        <f>VLOOKUP(D719,UFMT_FIELD_FORMAT!A:H,8,FALSE)</f>
        <v>008 Fix Padded L0</v>
      </c>
      <c r="N719" t="str">
        <f>IF(ISBLANK(E719),"",VLOOKUP(E719,UFMT_CONDITION!A:J,10,FALSE))</f>
        <v/>
      </c>
      <c r="O719" t="str">
        <f>VLOOKUP(F719,UFMT_VALUE!A:E,5,FALSE)</f>
        <v>Tag, SVT_ACCT1_RATE, integer</v>
      </c>
      <c r="P719" t="str">
        <f>IF(ISBLANK(G719),"",VLOOKUP(G719,UFMT_CONVERSION!A:C,3,FALSE))</f>
        <v/>
      </c>
      <c r="Q719" t="str">
        <f t="shared" si="48"/>
        <v>Field '008 Fix Padded L0', Value 'Tag, SVT_ACCT1_RATE, integer'</v>
      </c>
      <c r="S719" t="str">
        <f t="shared" si="49"/>
        <v>Insert into UFMT_BUILD_RULE (FORMAT_ID, FIELD_NO, PRIORITY, FIELD_ID, COND_ID, VALUE_ID, CONV_KEY, F_CHECK, F_WRITE) Values ('82', '9', '1', '4', '', '11', '', '0', '0');</v>
      </c>
      <c r="T719" t="str">
        <f t="shared" si="50"/>
        <v>Update UFMT_BUILD_RULE SET FIELD_ID='4',COND_ID='',VALUE_ID='11',CONV_KEY='',F_CHECK='0',F_WRITE='0' Where FORMAT_ID = '82' AND FIELD_NO = '9' AND PRIORITY = '1';</v>
      </c>
      <c r="U719" t="str">
        <f t="shared" si="51"/>
        <v>Delete from UFMT_BUILD_RULE Where FORMAT_ID = '82' AND FIELD_NO = '9' AND PRIORITY = '1';</v>
      </c>
    </row>
    <row r="720" spans="1:21" x14ac:dyDescent="0.35">
      <c r="A720" t="s">
        <v>30</v>
      </c>
      <c r="B720" t="s">
        <v>40</v>
      </c>
      <c r="C720" t="s">
        <v>12</v>
      </c>
      <c r="D720" t="s">
        <v>23</v>
      </c>
      <c r="E720"/>
      <c r="F720" t="s">
        <v>48</v>
      </c>
      <c r="G720"/>
      <c r="H720" t="s">
        <v>13</v>
      </c>
      <c r="I720" t="s">
        <v>13</v>
      </c>
      <c r="L720" t="s">
        <v>7</v>
      </c>
      <c r="M720" t="str">
        <f>VLOOKUP(D720,UFMT_FIELD_FORMAT!A:H,8,FALSE)</f>
        <v>006 Fix Padded L0</v>
      </c>
      <c r="N720" t="str">
        <f>IF(ISBLANK(E720),"",VLOOKUP(E720,UFMT_CONDITION!A:J,10,FALSE))</f>
        <v/>
      </c>
      <c r="O720" t="str">
        <f>VLOOKUP(F720,UFMT_VALUE!A:E,5,FALSE)</f>
        <v>Tag, SVT_ACQ_TRACE_NO, string</v>
      </c>
      <c r="P720" t="str">
        <f>IF(ISBLANK(G720),"",VLOOKUP(G720,UFMT_CONVERSION!A:C,3,FALSE))</f>
        <v/>
      </c>
      <c r="Q720" t="str">
        <f t="shared" si="48"/>
        <v>Field '006 Fix Padded L0', Value 'Tag, SVT_ACQ_TRACE_NO, string'</v>
      </c>
      <c r="S720" t="str">
        <f t="shared" si="49"/>
        <v>Insert into UFMT_BUILD_RULE (FORMAT_ID, FIELD_NO, PRIORITY, FIELD_ID, COND_ID, VALUE_ID, CONV_KEY, F_CHECK, F_WRITE) Values ('82', '11', '1', '5', '', '47', '', '0', '0');</v>
      </c>
      <c r="T720" t="str">
        <f t="shared" si="50"/>
        <v>Update UFMT_BUILD_RULE SET FIELD_ID='5',COND_ID='',VALUE_ID='47',CONV_KEY='',F_CHECK='0',F_WRITE='0' Where FORMAT_ID = '82' AND FIELD_NO = '11' AND PRIORITY = '1';</v>
      </c>
      <c r="U720" t="str">
        <f t="shared" si="51"/>
        <v>Delete from UFMT_BUILD_RULE Where FORMAT_ID = '82' AND FIELD_NO = '11' AND PRIORITY = '1';</v>
      </c>
    </row>
    <row r="721" spans="1:21" x14ac:dyDescent="0.35">
      <c r="A721" t="s">
        <v>30</v>
      </c>
      <c r="B721" t="s">
        <v>42</v>
      </c>
      <c r="C721" t="s">
        <v>12</v>
      </c>
      <c r="D721" t="s">
        <v>26</v>
      </c>
      <c r="E721"/>
      <c r="F721" t="s">
        <v>50</v>
      </c>
      <c r="G721"/>
      <c r="H721" t="s">
        <v>13</v>
      </c>
      <c r="I721" t="s">
        <v>13</v>
      </c>
      <c r="L721" t="s">
        <v>7</v>
      </c>
      <c r="M721" t="str">
        <f>VLOOKUP(D721,UFMT_FIELD_FORMAT!A:H,8,FALSE)</f>
        <v>012 Fix Padded L0</v>
      </c>
      <c r="N721" t="str">
        <f>IF(ISBLANK(E721),"",VLOOKUP(E721,UFMT_CONDITION!A:J,10,FALSE))</f>
        <v/>
      </c>
      <c r="O721" t="str">
        <f>VLOOKUP(F721,UFMT_VALUE!A:E,5,FALSE)</f>
        <v>Composite, Date and time</v>
      </c>
      <c r="P721" t="str">
        <f>IF(ISBLANK(G721),"",VLOOKUP(G721,UFMT_CONVERSION!A:C,3,FALSE))</f>
        <v/>
      </c>
      <c r="Q721" t="str">
        <f t="shared" si="48"/>
        <v>Field '012 Fix Padded L0', Value 'Composite, Date and time'</v>
      </c>
      <c r="S721" t="str">
        <f t="shared" si="49"/>
        <v>Insert into UFMT_BUILD_RULE (FORMAT_ID, FIELD_NO, PRIORITY, FIELD_ID, COND_ID, VALUE_ID, CONV_KEY, F_CHECK, F_WRITE) Values ('82', '12', '1', '6', '', '15', '', '0', '0');</v>
      </c>
      <c r="T721" t="str">
        <f t="shared" si="50"/>
        <v>Update UFMT_BUILD_RULE SET FIELD_ID='6',COND_ID='',VALUE_ID='15',CONV_KEY='',F_CHECK='0',F_WRITE='0' Where FORMAT_ID = '82' AND FIELD_NO = '12' AND PRIORITY = '1';</v>
      </c>
      <c r="U721" t="str">
        <f t="shared" si="51"/>
        <v>Delete from UFMT_BUILD_RULE Where FORMAT_ID = '82' AND FIELD_NO = '12' AND PRIORITY = '1';</v>
      </c>
    </row>
    <row r="722" spans="1:21" x14ac:dyDescent="0.35">
      <c r="A722" t="s">
        <v>30</v>
      </c>
      <c r="B722" t="s">
        <v>56</v>
      </c>
      <c r="C722" t="s">
        <v>12</v>
      </c>
      <c r="D722" t="s">
        <v>32</v>
      </c>
      <c r="E722"/>
      <c r="F722" t="s">
        <v>59</v>
      </c>
      <c r="G722"/>
      <c r="H722" t="s">
        <v>13</v>
      </c>
      <c r="I722" t="s">
        <v>13</v>
      </c>
      <c r="L722" t="s">
        <v>7</v>
      </c>
      <c r="M722" t="str">
        <f>VLOOKUP(D722,UFMT_FIELD_FORMAT!A:H,8,FALSE)</f>
        <v>004 Fix Padded L0</v>
      </c>
      <c r="N722" t="str">
        <f>IF(ISBLANK(E722),"",VLOOKUP(E722,UFMT_CONDITION!A:J,10,FALSE))</f>
        <v/>
      </c>
      <c r="O722" t="str">
        <f>VLOOKUP(F722,UFMT_VALUE!A:E,5,FALSE)</f>
        <v>Tag, SVT_SV_DATE</v>
      </c>
      <c r="P722" t="str">
        <f>IF(ISBLANK(G722),"",VLOOKUP(G722,UFMT_CONVERSION!A:C,3,FALSE))</f>
        <v/>
      </c>
      <c r="Q722" t="str">
        <f t="shared" si="48"/>
        <v>Field '004 Fix Padded L0', Value 'Tag, SVT_SV_DATE'</v>
      </c>
      <c r="S722" t="str">
        <f t="shared" si="49"/>
        <v>Insert into UFMT_BUILD_RULE (FORMAT_ID, FIELD_NO, PRIORITY, FIELD_ID, COND_ID, VALUE_ID, CONV_KEY, F_CHECK, F_WRITE) Values ('82', '17', '1', '8', '', '18', '', '0', '0');</v>
      </c>
      <c r="T722" t="str">
        <f t="shared" si="50"/>
        <v>Update UFMT_BUILD_RULE SET FIELD_ID='8',COND_ID='',VALUE_ID='18',CONV_KEY='',F_CHECK='0',F_WRITE='0' Where FORMAT_ID = '82' AND FIELD_NO = '17' AND PRIORITY = '1';</v>
      </c>
      <c r="U722" t="str">
        <f t="shared" si="51"/>
        <v>Delete from UFMT_BUILD_RULE Where FORMAT_ID = '82' AND FIELD_NO = '17' AND PRIORITY = '1';</v>
      </c>
    </row>
    <row r="723" spans="1:21" x14ac:dyDescent="0.35">
      <c r="A723" t="s">
        <v>30</v>
      </c>
      <c r="B723" t="s">
        <v>77</v>
      </c>
      <c r="C723" t="s">
        <v>12</v>
      </c>
      <c r="D723" t="s">
        <v>35</v>
      </c>
      <c r="E723"/>
      <c r="F723" t="s">
        <v>62</v>
      </c>
      <c r="G723"/>
      <c r="H723" t="s">
        <v>13</v>
      </c>
      <c r="I723" t="s">
        <v>13</v>
      </c>
      <c r="L723" t="s">
        <v>7</v>
      </c>
      <c r="M723" t="str">
        <f>VLOOKUP(D723,UFMT_FIELD_FORMAT!A:H,8,FALSE)</f>
        <v>003 Fix Padded L0</v>
      </c>
      <c r="N723" t="str">
        <f>IF(ISBLANK(E723),"",VLOOKUP(E723,UFMT_CONDITION!A:J,10,FALSE))</f>
        <v/>
      </c>
      <c r="O723" t="str">
        <f>VLOOKUP(F723,UFMT_VALUE!A:E,5,FALSE)</f>
        <v>Const, Functional code</v>
      </c>
      <c r="P723" t="str">
        <f>IF(ISBLANK(G723),"",VLOOKUP(G723,UFMT_CONVERSION!A:C,3,FALSE))</f>
        <v/>
      </c>
      <c r="Q723" t="str">
        <f t="shared" si="48"/>
        <v>Field '003 Fix Padded L0', Value 'Const, Functional code'</v>
      </c>
      <c r="S723" t="str">
        <f t="shared" si="49"/>
        <v>Insert into UFMT_BUILD_RULE (FORMAT_ID, FIELD_NO, PRIORITY, FIELD_ID, COND_ID, VALUE_ID, CONV_KEY, F_CHECK, F_WRITE) Values ('82', '24', '1', '9', '', '19', '', '0', '0');</v>
      </c>
      <c r="T723" t="str">
        <f t="shared" si="50"/>
        <v>Update UFMT_BUILD_RULE SET FIELD_ID='9',COND_ID='',VALUE_ID='19',CONV_KEY='',F_CHECK='0',F_WRITE='0' Where FORMAT_ID = '82' AND FIELD_NO = '24' AND PRIORITY = '1';</v>
      </c>
      <c r="U723" t="str">
        <f t="shared" si="51"/>
        <v>Delete from UFMT_BUILD_RULE Where FORMAT_ID = '82' AND FIELD_NO = '24' AND PRIORITY = '1';</v>
      </c>
    </row>
    <row r="724" spans="1:21" x14ac:dyDescent="0.35">
      <c r="A724" t="s">
        <v>30</v>
      </c>
      <c r="B724" t="s">
        <v>98</v>
      </c>
      <c r="C724" t="s">
        <v>12</v>
      </c>
      <c r="D724" t="s">
        <v>40</v>
      </c>
      <c r="E724"/>
      <c r="F724" t="s">
        <v>65</v>
      </c>
      <c r="G724"/>
      <c r="H724" t="s">
        <v>13</v>
      </c>
      <c r="I724" t="s">
        <v>13</v>
      </c>
      <c r="L724" t="s">
        <v>7</v>
      </c>
      <c r="M724" t="str">
        <f>VLOOKUP(D724,UFMT_FIELD_FORMAT!A:H,8,FALSE)</f>
        <v xml:space="preserve">011 LLA </v>
      </c>
      <c r="N724" t="str">
        <f>IF(ISBLANK(E724),"",VLOOKUP(E724,UFMT_CONDITION!A:J,10,FALSE))</f>
        <v/>
      </c>
      <c r="O724" t="str">
        <f>VLOOKUP(F724,UFMT_VALUE!A:E,5,FALSE)</f>
        <v>Tag, SVT_ISO_SRC_ACQID</v>
      </c>
      <c r="P724" t="str">
        <f>IF(ISBLANK(G724),"",VLOOKUP(G724,UFMT_CONVERSION!A:C,3,FALSE))</f>
        <v/>
      </c>
      <c r="Q724" t="str">
        <f t="shared" si="48"/>
        <v>Field '011 LLA ', Value 'Tag, SVT_ISO_SRC_ACQID'</v>
      </c>
      <c r="S724" t="str">
        <f t="shared" si="49"/>
        <v>Insert into UFMT_BUILD_RULE (FORMAT_ID, FIELD_NO, PRIORITY, FIELD_ID, COND_ID, VALUE_ID, CONV_KEY, F_CHECK, F_WRITE) Values ('82', '32', '1', '11', '', '20', '', '0', '0');</v>
      </c>
      <c r="T724" t="str">
        <f t="shared" si="50"/>
        <v>Update UFMT_BUILD_RULE SET FIELD_ID='11',COND_ID='',VALUE_ID='20',CONV_KEY='',F_CHECK='0',F_WRITE='0' Where FORMAT_ID = '82' AND FIELD_NO = '32' AND PRIORITY = '1';</v>
      </c>
      <c r="U724" t="str">
        <f t="shared" si="51"/>
        <v>Delete from UFMT_BUILD_RULE Where FORMAT_ID = '82' AND FIELD_NO = '32' AND PRIORITY = '1';</v>
      </c>
    </row>
    <row r="725" spans="1:21" x14ac:dyDescent="0.35">
      <c r="A725" t="s">
        <v>30</v>
      </c>
      <c r="B725" t="s">
        <v>101</v>
      </c>
      <c r="C725" t="s">
        <v>12</v>
      </c>
      <c r="D725" t="s">
        <v>40</v>
      </c>
      <c r="E725"/>
      <c r="F725" t="s">
        <v>68</v>
      </c>
      <c r="G725"/>
      <c r="H725" t="s">
        <v>13</v>
      </c>
      <c r="I725" t="s">
        <v>13</v>
      </c>
      <c r="L725" t="s">
        <v>7</v>
      </c>
      <c r="M725" t="str">
        <f>VLOOKUP(D725,UFMT_FIELD_FORMAT!A:H,8,FALSE)</f>
        <v xml:space="preserve">011 LLA </v>
      </c>
      <c r="N725" t="str">
        <f>IF(ISBLANK(E725),"",VLOOKUP(E725,UFMT_CONDITION!A:J,10,FALSE))</f>
        <v/>
      </c>
      <c r="O725" t="str">
        <f>VLOOKUP(F725,UFMT_VALUE!A:E,5,FALSE)</f>
        <v>Tag, SVT_ISO_FW_INSTID</v>
      </c>
      <c r="P725" t="str">
        <f>IF(ISBLANK(G725),"",VLOOKUP(G725,UFMT_CONVERSION!A:C,3,FALSE))</f>
        <v/>
      </c>
      <c r="Q725" t="str">
        <f t="shared" si="48"/>
        <v>Field '011 LLA ', Value 'Tag, SVT_ISO_FW_INSTID'</v>
      </c>
      <c r="S725" t="str">
        <f t="shared" si="49"/>
        <v>Insert into UFMT_BUILD_RULE (FORMAT_ID, FIELD_NO, PRIORITY, FIELD_ID, COND_ID, VALUE_ID, CONV_KEY, F_CHECK, F_WRITE) Values ('82', '33', '1', '11', '', '21', '', '0', '0');</v>
      </c>
      <c r="T725" t="str">
        <f t="shared" si="50"/>
        <v>Update UFMT_BUILD_RULE SET FIELD_ID='11',COND_ID='',VALUE_ID='21',CONV_KEY='',F_CHECK='0',F_WRITE='0' Where FORMAT_ID = '82' AND FIELD_NO = '33' AND PRIORITY = '1';</v>
      </c>
      <c r="U725" t="str">
        <f t="shared" si="51"/>
        <v>Delete from UFMT_BUILD_RULE Where FORMAT_ID = '82' AND FIELD_NO = '33' AND PRIORITY = '1';</v>
      </c>
    </row>
    <row r="726" spans="1:21" x14ac:dyDescent="0.35">
      <c r="A726" t="s">
        <v>30</v>
      </c>
      <c r="B726" t="s">
        <v>93</v>
      </c>
      <c r="C726" t="s">
        <v>12</v>
      </c>
      <c r="D726" t="s">
        <v>42</v>
      </c>
      <c r="E726"/>
      <c r="F726" t="s">
        <v>71</v>
      </c>
      <c r="G726"/>
      <c r="H726" t="s">
        <v>13</v>
      </c>
      <c r="I726" t="s">
        <v>13</v>
      </c>
      <c r="L726" t="s">
        <v>7</v>
      </c>
      <c r="M726" t="str">
        <f>VLOOKUP(D726,UFMT_FIELD_FORMAT!A:H,8,FALSE)</f>
        <v>037 LLA</v>
      </c>
      <c r="N726" t="str">
        <f>IF(ISBLANK(E726),"",VLOOKUP(E726,UFMT_CONDITION!A:J,10,FALSE))</f>
        <v/>
      </c>
      <c r="O726" t="str">
        <f>VLOOKUP(F726,UFMT_VALUE!A:E,5,FALSE)</f>
        <v>Tag, SVT_TRACK2</v>
      </c>
      <c r="P726" t="str">
        <f>IF(ISBLANK(G726),"",VLOOKUP(G726,UFMT_CONVERSION!A:C,3,FALSE))</f>
        <v/>
      </c>
      <c r="Q726" t="str">
        <f t="shared" si="48"/>
        <v>Field '037 LLA', Value 'Tag, SVT_TRACK2'</v>
      </c>
      <c r="S726" t="str">
        <f t="shared" si="49"/>
        <v>Insert into UFMT_BUILD_RULE (FORMAT_ID, FIELD_NO, PRIORITY, FIELD_ID, COND_ID, VALUE_ID, CONV_KEY, F_CHECK, F_WRITE) Values ('82', '35', '1', '12', '', '22', '', '0', '0');</v>
      </c>
      <c r="T726" t="str">
        <f t="shared" si="50"/>
        <v>Update UFMT_BUILD_RULE SET FIELD_ID='12',COND_ID='',VALUE_ID='22',CONV_KEY='',F_CHECK='0',F_WRITE='0' Where FORMAT_ID = '82' AND FIELD_NO = '35' AND PRIORITY = '1';</v>
      </c>
      <c r="U726" t="str">
        <f t="shared" si="51"/>
        <v>Delete from UFMT_BUILD_RULE Where FORMAT_ID = '82' AND FIELD_NO = '35' AND PRIORITY = '1';</v>
      </c>
    </row>
    <row r="727" spans="1:21" x14ac:dyDescent="0.35">
      <c r="A727" t="s">
        <v>30</v>
      </c>
      <c r="B727" t="s">
        <v>99</v>
      </c>
      <c r="C727" t="s">
        <v>12</v>
      </c>
      <c r="D727" t="s">
        <v>44</v>
      </c>
      <c r="E727"/>
      <c r="F727" t="s">
        <v>74</v>
      </c>
      <c r="G727"/>
      <c r="H727" t="s">
        <v>13</v>
      </c>
      <c r="I727" t="s">
        <v>13</v>
      </c>
      <c r="L727" t="s">
        <v>7</v>
      </c>
      <c r="M727" t="str">
        <f>VLOOKUP(D727,UFMT_FIELD_FORMAT!A:H,8,FALSE)</f>
        <v>012 Fix Padded R</v>
      </c>
      <c r="N727" t="str">
        <f>IF(ISBLANK(E727),"",VLOOKUP(E727,UFMT_CONDITION!A:J,10,FALSE))</f>
        <v/>
      </c>
      <c r="O727" t="str">
        <f>VLOOKUP(F727,UFMT_VALUE!A:E,5,FALSE)</f>
        <v>Tag, SVT_ISO_ACQ_RRN</v>
      </c>
      <c r="P727" t="str">
        <f>IF(ISBLANK(G727),"",VLOOKUP(G727,UFMT_CONVERSION!A:C,3,FALSE))</f>
        <v/>
      </c>
      <c r="Q727" t="str">
        <f t="shared" si="48"/>
        <v>Field '012 Fix Padded R', Value 'Tag, SVT_ISO_ACQ_RRN'</v>
      </c>
      <c r="S727" t="str">
        <f t="shared" si="49"/>
        <v>Insert into UFMT_BUILD_RULE (FORMAT_ID, FIELD_NO, PRIORITY, FIELD_ID, COND_ID, VALUE_ID, CONV_KEY, F_CHECK, F_WRITE) Values ('82', '37', '1', '13', '', '23', '', '0', '0');</v>
      </c>
      <c r="T727" t="str">
        <f t="shared" si="50"/>
        <v>Update UFMT_BUILD_RULE SET FIELD_ID='13',COND_ID='',VALUE_ID='23',CONV_KEY='',F_CHECK='0',F_WRITE='0' Where FORMAT_ID = '82' AND FIELD_NO = '37' AND PRIORITY = '1';</v>
      </c>
      <c r="U727" t="str">
        <f t="shared" si="51"/>
        <v>Delete from UFMT_BUILD_RULE Where FORMAT_ID = '82' AND FIELD_NO = '37' AND PRIORITY = '1';</v>
      </c>
    </row>
    <row r="728" spans="1:21" x14ac:dyDescent="0.35">
      <c r="A728" t="s">
        <v>30</v>
      </c>
      <c r="B728" t="s">
        <v>113</v>
      </c>
      <c r="C728" t="s">
        <v>12</v>
      </c>
      <c r="D728" t="s">
        <v>29</v>
      </c>
      <c r="E728"/>
      <c r="F728" t="s">
        <v>138</v>
      </c>
      <c r="G728"/>
      <c r="H728" t="s">
        <v>13</v>
      </c>
      <c r="I728" t="s">
        <v>12</v>
      </c>
      <c r="L728" t="s">
        <v>7</v>
      </c>
      <c r="M728" t="str">
        <f>VLOOKUP(D728,UFMT_FIELD_FORMAT!A:H,8,FALSE)</f>
        <v>006 Fix Padded L</v>
      </c>
      <c r="N728" t="str">
        <f>IF(ISBLANK(E728),"",VLOOKUP(E728,UFMT_CONDITION!A:J,10,FALSE))</f>
        <v/>
      </c>
      <c r="O728" t="str">
        <f>VLOOKUP(F728,UFMT_VALUE!A:E,5,FALSE)</f>
        <v>Tag, SVT_AUTH_ID_RESP, string</v>
      </c>
      <c r="P728" t="str">
        <f>IF(ISBLANK(G728),"",VLOOKUP(G728,UFMT_CONVERSION!A:C,3,FALSE))</f>
        <v/>
      </c>
      <c r="Q728" t="str">
        <f t="shared" si="48"/>
        <v>Field '006 Fix Padded L', Value 'Tag, SVT_AUTH_ID_RESP, string'</v>
      </c>
      <c r="S728" t="str">
        <f t="shared" si="49"/>
        <v>Insert into UFMT_BUILD_RULE (FORMAT_ID, FIELD_NO, PRIORITY, FIELD_ID, COND_ID, VALUE_ID, CONV_KEY, F_CHECK, F_WRITE) Values ('82', '38', '1', '7', '', '49', '', '0', '1');</v>
      </c>
      <c r="T728" t="str">
        <f t="shared" si="50"/>
        <v>Update UFMT_BUILD_RULE SET FIELD_ID='7',COND_ID='',VALUE_ID='49',CONV_KEY='',F_CHECK='0',F_WRITE='1' Where FORMAT_ID = '82' AND FIELD_NO = '38' AND PRIORITY = '1';</v>
      </c>
      <c r="U728" t="str">
        <f t="shared" si="51"/>
        <v>Delete from UFMT_BUILD_RULE Where FORMAT_ID = '82' AND FIELD_NO = '38' AND PRIORITY = '1';</v>
      </c>
    </row>
    <row r="729" spans="1:21" x14ac:dyDescent="0.35">
      <c r="A729" t="s">
        <v>30</v>
      </c>
      <c r="B729" t="s">
        <v>102</v>
      </c>
      <c r="C729" t="s">
        <v>12</v>
      </c>
      <c r="D729" t="s">
        <v>35</v>
      </c>
      <c r="E729"/>
      <c r="F729" t="s">
        <v>77</v>
      </c>
      <c r="G729"/>
      <c r="H729" t="s">
        <v>13</v>
      </c>
      <c r="I729" t="s">
        <v>12</v>
      </c>
      <c r="L729" t="s">
        <v>7</v>
      </c>
      <c r="M729" t="str">
        <f>VLOOKUP(D729,UFMT_FIELD_FORMAT!A:H,8,FALSE)</f>
        <v>003 Fix Padded L0</v>
      </c>
      <c r="N729" t="str">
        <f>IF(ISBLANK(E729),"",VLOOKUP(E729,UFMT_CONDITION!A:J,10,FALSE))</f>
        <v/>
      </c>
      <c r="O729" t="str">
        <f>VLOOKUP(F729,UFMT_VALUE!A:E,5,FALSE)</f>
        <v>Tag, SVT_ISO_ISS_RESP</v>
      </c>
      <c r="P729" t="str">
        <f>IF(ISBLANK(G729),"",VLOOKUP(G729,UFMT_CONVERSION!A:C,3,FALSE))</f>
        <v/>
      </c>
      <c r="Q729" t="str">
        <f t="shared" si="48"/>
        <v>Field '003 Fix Padded L0', Value 'Tag, SVT_ISO_ISS_RESP'</v>
      </c>
      <c r="S729" t="str">
        <f t="shared" si="49"/>
        <v>Insert into UFMT_BUILD_RULE (FORMAT_ID, FIELD_NO, PRIORITY, FIELD_ID, COND_ID, VALUE_ID, CONV_KEY, F_CHECK, F_WRITE) Values ('82', '39', '1', '9', '', '24', '', '0', '1');</v>
      </c>
      <c r="T729" t="str">
        <f t="shared" si="50"/>
        <v>Update UFMT_BUILD_RULE SET FIELD_ID='9',COND_ID='',VALUE_ID='24',CONV_KEY='',F_CHECK='0',F_WRITE='1' Where FORMAT_ID = '82' AND FIELD_NO = '39' AND PRIORITY = '1';</v>
      </c>
      <c r="U729" t="str">
        <f t="shared" si="51"/>
        <v>Delete from UFMT_BUILD_RULE Where FORMAT_ID = '82' AND FIELD_NO = '39' AND PRIORITY = '1';</v>
      </c>
    </row>
    <row r="730" spans="1:21" x14ac:dyDescent="0.35">
      <c r="A730" t="s">
        <v>30</v>
      </c>
      <c r="B730" t="s">
        <v>102</v>
      </c>
      <c r="C730" t="s">
        <v>15</v>
      </c>
      <c r="D730" t="s">
        <v>35</v>
      </c>
      <c r="E730"/>
      <c r="F730" t="s">
        <v>60</v>
      </c>
      <c r="G730" t="s">
        <v>26</v>
      </c>
      <c r="H730" t="s">
        <v>13</v>
      </c>
      <c r="I730" t="s">
        <v>12</v>
      </c>
      <c r="L730" t="s">
        <v>7</v>
      </c>
      <c r="M730" t="str">
        <f>VLOOKUP(D730,UFMT_FIELD_FORMAT!A:H,8,FALSE)</f>
        <v>003 Fix Padded L0</v>
      </c>
      <c r="N730" t="str">
        <f>IF(ISBLANK(E730),"",VLOOKUP(E730,UFMT_CONDITION!A:J,10,FALSE))</f>
        <v/>
      </c>
      <c r="O730" t="str">
        <f>VLOOKUP(F730,UFMT_VALUE!A:E,5,FALSE)</f>
        <v>Tag, SVT_SV_RESP</v>
      </c>
      <c r="P730" t="str">
        <f>IF(ISBLANK(G730),"",VLOOKUP(G730,UFMT_CONVERSION!A:C,3,FALSE))</f>
        <v>SOPP Response code conversion</v>
      </c>
      <c r="Q730" t="str">
        <f t="shared" si="48"/>
        <v>Field '003 Fix Padded L0', Value 'Tag, SVT_SV_RESP', Conv 'SOPP Response code conversion'</v>
      </c>
      <c r="S730" t="str">
        <f t="shared" si="49"/>
        <v>Insert into UFMT_BUILD_RULE (FORMAT_ID, FIELD_NO, PRIORITY, FIELD_ID, COND_ID, VALUE_ID, CONV_KEY, F_CHECK, F_WRITE) Values ('82', '39', '2', '9', '', '44', '6', '0', '1');</v>
      </c>
      <c r="T730" t="str">
        <f t="shared" si="50"/>
        <v>Update UFMT_BUILD_RULE SET FIELD_ID='9',COND_ID='',VALUE_ID='44',CONV_KEY='6',F_CHECK='0',F_WRITE='1' Where FORMAT_ID = '82' AND FIELD_NO = '39' AND PRIORITY = '2';</v>
      </c>
      <c r="U730" t="str">
        <f t="shared" si="51"/>
        <v>Delete from UFMT_BUILD_RULE Where FORMAT_ID = '82' AND FIELD_NO = '39' AND PRIORITY = '2';</v>
      </c>
    </row>
    <row r="731" spans="1:21" x14ac:dyDescent="0.35">
      <c r="A731" t="s">
        <v>30</v>
      </c>
      <c r="B731" t="s">
        <v>119</v>
      </c>
      <c r="C731" t="s">
        <v>12</v>
      </c>
      <c r="D731" t="s">
        <v>50</v>
      </c>
      <c r="E731"/>
      <c r="F731" t="s">
        <v>72</v>
      </c>
      <c r="G731"/>
      <c r="H731" t="s">
        <v>13</v>
      </c>
      <c r="I731" t="s">
        <v>13</v>
      </c>
      <c r="L731" t="s">
        <v>7</v>
      </c>
      <c r="M731" t="str">
        <f>VLOOKUP(D731,UFMT_FIELD_FORMAT!A:H,8,FALSE)</f>
        <v>008 Fix Padded R</v>
      </c>
      <c r="N731" t="str">
        <f>IF(ISBLANK(E731),"",VLOOKUP(E731,UFMT_CONDITION!A:J,10,FALSE))</f>
        <v/>
      </c>
      <c r="O731" t="str">
        <f>VLOOKUP(F731,UFMT_VALUE!A:E,5,FALSE)</f>
        <v>Tag, SVT_TERMINAL</v>
      </c>
      <c r="P731" t="str">
        <f>IF(ISBLANK(G731),"",VLOOKUP(G731,UFMT_CONVERSION!A:C,3,FALSE))</f>
        <v/>
      </c>
      <c r="Q731" t="str">
        <f t="shared" si="48"/>
        <v>Field '008 Fix Padded R', Value 'Tag, SVT_TERMINAL'</v>
      </c>
      <c r="S731" t="str">
        <f t="shared" si="49"/>
        <v>Insert into UFMT_BUILD_RULE (FORMAT_ID, FIELD_NO, PRIORITY, FIELD_ID, COND_ID, VALUE_ID, CONV_KEY, F_CHECK, F_WRITE) Values ('82', '41', '1', '15', '', '25', '', '0', '0');</v>
      </c>
      <c r="T731" t="str">
        <f t="shared" si="50"/>
        <v>Update UFMT_BUILD_RULE SET FIELD_ID='15',COND_ID='',VALUE_ID='25',CONV_KEY='',F_CHECK='0',F_WRITE='0' Where FORMAT_ID = '82' AND FIELD_NO = '41' AND PRIORITY = '1';</v>
      </c>
      <c r="U731" t="str">
        <f t="shared" si="51"/>
        <v>Delete from UFMT_BUILD_RULE Where FORMAT_ID = '82' AND FIELD_NO = '41' AND PRIORITY = '1';</v>
      </c>
    </row>
    <row r="732" spans="1:21" x14ac:dyDescent="0.35">
      <c r="A732" t="s">
        <v>30</v>
      </c>
      <c r="B732" t="s">
        <v>122</v>
      </c>
      <c r="C732" t="s">
        <v>12</v>
      </c>
      <c r="D732" t="s">
        <v>53</v>
      </c>
      <c r="E732"/>
      <c r="F732" t="s">
        <v>82</v>
      </c>
      <c r="G732"/>
      <c r="H732" t="s">
        <v>13</v>
      </c>
      <c r="I732" t="s">
        <v>13</v>
      </c>
      <c r="L732" t="s">
        <v>7</v>
      </c>
      <c r="M732" t="str">
        <f>VLOOKUP(D732,UFMT_FIELD_FORMAT!A:H,8,FALSE)</f>
        <v>008 Fix Padded R</v>
      </c>
      <c r="N732" t="str">
        <f>IF(ISBLANK(E732),"",VLOOKUP(E732,UFMT_CONDITION!A:J,10,FALSE))</f>
        <v/>
      </c>
      <c r="O732" t="str">
        <f>VLOOKUP(F732,UFMT_VALUE!A:E,5,FALSE)</f>
        <v>Tag, SVT_CC_ACCEPTOR</v>
      </c>
      <c r="P732" t="str">
        <f>IF(ISBLANK(G732),"",VLOOKUP(G732,UFMT_CONVERSION!A:C,3,FALSE))</f>
        <v/>
      </c>
      <c r="Q732" t="str">
        <f t="shared" si="48"/>
        <v>Field '008 Fix Padded R', Value 'Tag, SVT_CC_ACCEPTOR'</v>
      </c>
      <c r="S732" t="str">
        <f t="shared" si="49"/>
        <v>Insert into UFMT_BUILD_RULE (FORMAT_ID, FIELD_NO, PRIORITY, FIELD_ID, COND_ID, VALUE_ID, CONV_KEY, F_CHECK, F_WRITE) Values ('82', '42', '1', '16', '', '26', '', '0', '0');</v>
      </c>
      <c r="T732" t="str">
        <f t="shared" si="50"/>
        <v>Update UFMT_BUILD_RULE SET FIELD_ID='16',COND_ID='',VALUE_ID='26',CONV_KEY='',F_CHECK='0',F_WRITE='0' Where FORMAT_ID = '82' AND FIELD_NO = '42' AND PRIORITY = '1';</v>
      </c>
      <c r="U732" t="str">
        <f t="shared" si="51"/>
        <v>Delete from UFMT_BUILD_RULE Where FORMAT_ID = '82' AND FIELD_NO = '42' AND PRIORITY = '1';</v>
      </c>
    </row>
    <row r="733" spans="1:21" x14ac:dyDescent="0.35">
      <c r="A733" t="s">
        <v>30</v>
      </c>
      <c r="B733" t="s">
        <v>45</v>
      </c>
      <c r="C733" t="s">
        <v>12</v>
      </c>
      <c r="D733" t="s">
        <v>59</v>
      </c>
      <c r="E733"/>
      <c r="F733" t="s">
        <v>176</v>
      </c>
      <c r="G733"/>
      <c r="H733" t="s">
        <v>13</v>
      </c>
      <c r="I733" t="s">
        <v>13</v>
      </c>
      <c r="L733" t="s">
        <v>7</v>
      </c>
      <c r="M733" t="str">
        <f>VLOOKUP(D733,UFMT_FIELD_FORMAT!A:H,8,FALSE)</f>
        <v>204 Var LLLA</v>
      </c>
      <c r="N733" t="str">
        <f>IF(ISBLANK(E733),"",VLOOKUP(E733,UFMT_CONDITION!A:J,10,FALSE))</f>
        <v/>
      </c>
      <c r="O733" t="str">
        <f>VLOOKUP(F733,UFMT_VALUE!A:E,5,FALSE)</f>
        <v>Tag, SVT_ISS_FEE, double</v>
      </c>
      <c r="P733" t="str">
        <f>IF(ISBLANK(G733),"",VLOOKUP(G733,UFMT_CONVERSION!A:C,3,FALSE))</f>
        <v/>
      </c>
      <c r="Q733" t="str">
        <f t="shared" si="48"/>
        <v>Field '204 Var LLLA', Value 'Tag, SVT_ISS_FEE, double'</v>
      </c>
      <c r="S733" t="str">
        <f t="shared" si="49"/>
        <v>Insert into UFMT_BUILD_RULE (FORMAT_ID, FIELD_NO, PRIORITY, FIELD_ID, COND_ID, VALUE_ID, CONV_KEY, F_CHECK, F_WRITE) Values ('82', '46', '1', '18', '', '66', '', '0', '0');</v>
      </c>
      <c r="T733" t="str">
        <f t="shared" si="50"/>
        <v>Update UFMT_BUILD_RULE SET FIELD_ID='18',COND_ID='',VALUE_ID='66',CONV_KEY='',F_CHECK='0',F_WRITE='0' Where FORMAT_ID = '82' AND FIELD_NO = '46' AND PRIORITY = '1';</v>
      </c>
      <c r="U733" t="str">
        <f t="shared" si="51"/>
        <v>Delete from UFMT_BUILD_RULE Where FORMAT_ID = '82' AND FIELD_NO = '46' AND PRIORITY = '1';</v>
      </c>
    </row>
    <row r="734" spans="1:21" x14ac:dyDescent="0.35">
      <c r="A734" t="s">
        <v>30</v>
      </c>
      <c r="B734" t="s">
        <v>136</v>
      </c>
      <c r="C734" t="s">
        <v>12</v>
      </c>
      <c r="D734" t="s">
        <v>65</v>
      </c>
      <c r="E734"/>
      <c r="F734" t="s">
        <v>127</v>
      </c>
      <c r="G734" t="s">
        <v>32</v>
      </c>
      <c r="H734" t="s">
        <v>13</v>
      </c>
      <c r="I734" t="s">
        <v>12</v>
      </c>
      <c r="L734" t="s">
        <v>7</v>
      </c>
      <c r="M734" t="str">
        <f>VLOOKUP(D734,UFMT_FIELD_FORMAT!A:H,8,FALSE)</f>
        <v>999 Var LLLA</v>
      </c>
      <c r="N734" t="str">
        <f>IF(ISBLANK(E734),"",VLOOKUP(E734,UFMT_CONDITION!A:J,10,FALSE))</f>
        <v/>
      </c>
      <c r="O734" t="str">
        <f>VLOOKUP(F734,UFMT_VALUE!A:E,5,FALSE)</f>
        <v>Tag, SVT_LDG_ACCT1_BAL</v>
      </c>
      <c r="P734" t="str">
        <f>IF(ISBLANK(G734),"",VLOOKUP(G734,UFMT_CONVERSION!A:C,3,FALSE))</f>
        <v>Get first 17 from DE48 as Ledg Bal</v>
      </c>
      <c r="Q734" t="str">
        <f t="shared" si="48"/>
        <v>Field '999 Var LLLA', Value 'Tag, SVT_LDG_ACCT1_BAL', Conv 'Get first 17 from DE48 as Ledg Bal'</v>
      </c>
      <c r="S734" t="str">
        <f t="shared" si="49"/>
        <v>Insert into UFMT_BUILD_RULE (FORMAT_ID, FIELD_NO, PRIORITY, FIELD_ID, COND_ID, VALUE_ID, CONV_KEY, F_CHECK, F_WRITE) Values ('82', '48', '1', '20', '', '57', '8', '0', '1');</v>
      </c>
      <c r="T734" t="str">
        <f t="shared" si="50"/>
        <v>Update UFMT_BUILD_RULE SET FIELD_ID='20',COND_ID='',VALUE_ID='57',CONV_KEY='8',F_CHECK='0',F_WRITE='1' Where FORMAT_ID = '82' AND FIELD_NO = '48' AND PRIORITY = '1';</v>
      </c>
      <c r="U734" t="str">
        <f t="shared" si="51"/>
        <v>Delete from UFMT_BUILD_RULE Where FORMAT_ID = '82' AND FIELD_NO = '48' AND PRIORITY = '1';</v>
      </c>
    </row>
    <row r="735" spans="1:21" x14ac:dyDescent="0.35">
      <c r="A735" t="s">
        <v>30</v>
      </c>
      <c r="B735" t="s">
        <v>136</v>
      </c>
      <c r="C735" t="s">
        <v>15</v>
      </c>
      <c r="D735" t="s">
        <v>65</v>
      </c>
      <c r="E735"/>
      <c r="F735" t="s">
        <v>155</v>
      </c>
      <c r="G735" t="s">
        <v>35</v>
      </c>
      <c r="H735" t="s">
        <v>13</v>
      </c>
      <c r="I735" t="s">
        <v>12</v>
      </c>
      <c r="L735" t="s">
        <v>7</v>
      </c>
      <c r="M735" t="str">
        <f>VLOOKUP(D735,UFMT_FIELD_FORMAT!A:H,8,FALSE)</f>
        <v>999 Var LLLA</v>
      </c>
      <c r="N735" t="str">
        <f>IF(ISBLANK(E735),"",VLOOKUP(E735,UFMT_CONDITION!A:J,10,FALSE))</f>
        <v/>
      </c>
      <c r="O735" t="str">
        <f>VLOOKUP(F735,UFMT_VALUE!A:E,5,FALSE)</f>
        <v>Tag, SVT_ACCT1_ABAL</v>
      </c>
      <c r="P735" t="str">
        <f>IF(ISBLANK(G735),"",VLOOKUP(G735,UFMT_CONVERSION!A:C,3,FALSE))</f>
        <v>Get second 17 from DE48 as NET Bal</v>
      </c>
      <c r="Q735" t="str">
        <f t="shared" si="48"/>
        <v>Field '999 Var LLLA', Value 'Tag, SVT_ACCT1_ABAL', Conv 'Get second 17 from DE48 as NET Bal'</v>
      </c>
      <c r="S735" t="str">
        <f t="shared" si="49"/>
        <v>Insert into UFMT_BUILD_RULE (FORMAT_ID, FIELD_NO, PRIORITY, FIELD_ID, COND_ID, VALUE_ID, CONV_KEY, F_CHECK, F_WRITE) Values ('82', '48', '2', '20', '', '58', '9', '0', '1');</v>
      </c>
      <c r="T735" t="str">
        <f t="shared" si="50"/>
        <v>Update UFMT_BUILD_RULE SET FIELD_ID='20',COND_ID='',VALUE_ID='58',CONV_KEY='9',F_CHECK='0',F_WRITE='1' Where FORMAT_ID = '82' AND FIELD_NO = '48' AND PRIORITY = '2';</v>
      </c>
      <c r="U735" t="str">
        <f t="shared" si="51"/>
        <v>Delete from UFMT_BUILD_RULE Where FORMAT_ID = '82' AND FIELD_NO = '48' AND PRIORITY = '2';</v>
      </c>
    </row>
    <row r="736" spans="1:21" x14ac:dyDescent="0.35">
      <c r="A736" t="s">
        <v>30</v>
      </c>
      <c r="B736" t="s">
        <v>136</v>
      </c>
      <c r="C736" t="s">
        <v>17</v>
      </c>
      <c r="D736" t="s">
        <v>65</v>
      </c>
      <c r="E736"/>
      <c r="F736" t="s">
        <v>194</v>
      </c>
      <c r="G736" t="s">
        <v>77</v>
      </c>
      <c r="H736" t="s">
        <v>13</v>
      </c>
      <c r="I736" t="s">
        <v>12</v>
      </c>
      <c r="L736" t="s">
        <v>7</v>
      </c>
      <c r="M736" t="str">
        <f>VLOOKUP(D736,UFMT_FIELD_FORMAT!A:H,8,FALSE)</f>
        <v>999 Var LLLA</v>
      </c>
      <c r="N736" t="str">
        <f>IF(ISBLANK(E736),"",VLOOKUP(E736,UFMT_CONDITION!A:J,10,FALSE))</f>
        <v/>
      </c>
      <c r="O736" t="str">
        <f>VLOOKUP(F736,UFMT_VALUE!A:E,5,FALSE)</f>
        <v>Tag, SVT_ACCT1_AB_CUR, int</v>
      </c>
      <c r="P736" t="str">
        <f>IF(ISBLANK(G736),"",VLOOKUP(G736,UFMT_CONVERSION!A:C,3,FALSE))</f>
        <v>Get balance currency from DE48</v>
      </c>
      <c r="Q736" t="str">
        <f t="shared" si="48"/>
        <v>Field '999 Var LLLA', Value 'Tag, SVT_ACCT1_AB_CUR, int', Conv 'Get balance currency from DE48'</v>
      </c>
      <c r="S736" t="str">
        <f t="shared" si="49"/>
        <v>Insert into UFMT_BUILD_RULE (FORMAT_ID, FIELD_NO, PRIORITY, FIELD_ID, COND_ID, VALUE_ID, CONV_KEY, F_CHECK, F_WRITE) Values ('82', '48', '3', '20', '', '73', '24', '0', '1');</v>
      </c>
      <c r="T736" t="str">
        <f t="shared" si="50"/>
        <v>Update UFMT_BUILD_RULE SET FIELD_ID='20',COND_ID='',VALUE_ID='73',CONV_KEY='24',F_CHECK='0',F_WRITE='1' Where FORMAT_ID = '82' AND FIELD_NO = '48' AND PRIORITY = '3';</v>
      </c>
      <c r="U736" t="str">
        <f t="shared" si="51"/>
        <v>Delete from UFMT_BUILD_RULE Where FORMAT_ID = '82' AND FIELD_NO = '48' AND PRIORITY = '3';</v>
      </c>
    </row>
    <row r="737" spans="1:21" x14ac:dyDescent="0.35">
      <c r="A737" t="s">
        <v>30</v>
      </c>
      <c r="B737" t="s">
        <v>138</v>
      </c>
      <c r="C737" t="s">
        <v>12</v>
      </c>
      <c r="D737" t="s">
        <v>47</v>
      </c>
      <c r="E737"/>
      <c r="F737" t="s">
        <v>104</v>
      </c>
      <c r="G737"/>
      <c r="H737" t="s">
        <v>13</v>
      </c>
      <c r="I737" t="s">
        <v>13</v>
      </c>
      <c r="L737" t="s">
        <v>7</v>
      </c>
      <c r="M737" t="str">
        <f>VLOOKUP(D737,UFMT_FIELD_FORMAT!A:H,8,FALSE)</f>
        <v>003 Fix Padded L</v>
      </c>
      <c r="N737" t="str">
        <f>IF(ISBLANK(E737),"",VLOOKUP(E737,UFMT_CONDITION!A:J,10,FALSE))</f>
        <v/>
      </c>
      <c r="O737" t="str">
        <f>VLOOKUP(F737,UFMT_VALUE!A:E,5,FALSE)</f>
        <v>Tag, SVT_TXN_CURRENCY</v>
      </c>
      <c r="P737" t="str">
        <f>IF(ISBLANK(G737),"",VLOOKUP(G737,UFMT_CONVERSION!A:C,3,FALSE))</f>
        <v/>
      </c>
      <c r="Q737" t="str">
        <f t="shared" si="48"/>
        <v>Field '003 Fix Padded L', Value 'Tag, SVT_TXN_CURRENCY'</v>
      </c>
      <c r="S737" t="str">
        <f t="shared" si="49"/>
        <v>Insert into UFMT_BUILD_RULE (FORMAT_ID, FIELD_NO, PRIORITY, FIELD_ID, COND_ID, VALUE_ID, CONV_KEY, F_CHECK, F_WRITE) Values ('82', '49', '1', '14', '', '34', '', '0', '0');</v>
      </c>
      <c r="T737" t="str">
        <f t="shared" si="50"/>
        <v>Update UFMT_BUILD_RULE SET FIELD_ID='14',COND_ID='',VALUE_ID='34',CONV_KEY='',F_CHECK='0',F_WRITE='0' Where FORMAT_ID = '82' AND FIELD_NO = '49' AND PRIORITY = '1';</v>
      </c>
      <c r="U737" t="str">
        <f t="shared" si="51"/>
        <v>Delete from UFMT_BUILD_RULE Where FORMAT_ID = '82' AND FIELD_NO = '49' AND PRIORITY = '1';</v>
      </c>
    </row>
    <row r="738" spans="1:21" x14ac:dyDescent="0.35">
      <c r="A738" t="s">
        <v>30</v>
      </c>
      <c r="B738" t="s">
        <v>142</v>
      </c>
      <c r="C738" t="s">
        <v>12</v>
      </c>
      <c r="D738" t="s">
        <v>47</v>
      </c>
      <c r="E738"/>
      <c r="F738" t="s">
        <v>171</v>
      </c>
      <c r="G738"/>
      <c r="H738" t="s">
        <v>13</v>
      </c>
      <c r="I738" t="s">
        <v>13</v>
      </c>
      <c r="L738" t="s">
        <v>7</v>
      </c>
      <c r="M738" t="str">
        <f>VLOOKUP(D738,UFMT_FIELD_FORMAT!A:H,8,FALSE)</f>
        <v>003 Fix Padded L</v>
      </c>
      <c r="N738" t="str">
        <f>IF(ISBLANK(E738),"",VLOOKUP(E738,UFMT_CONDITION!A:J,10,FALSE))</f>
        <v/>
      </c>
      <c r="O738" t="str">
        <f>VLOOKUP(F738,UFMT_VALUE!A:E,5,FALSE)</f>
        <v>Tag, SVT_CCH_BILL_CURR , integer</v>
      </c>
      <c r="P738" t="str">
        <f>IF(ISBLANK(G738),"",VLOOKUP(G738,UFMT_CONVERSION!A:C,3,FALSE))</f>
        <v/>
      </c>
      <c r="Q738" t="str">
        <f t="shared" si="48"/>
        <v>Field '003 Fix Padded L', Value 'Tag, SVT_CCH_BILL_CURR , integer'</v>
      </c>
      <c r="S738" t="str">
        <f t="shared" si="49"/>
        <v>Insert into UFMT_BUILD_RULE (FORMAT_ID, FIELD_NO, PRIORITY, FIELD_ID, COND_ID, VALUE_ID, CONV_KEY, F_CHECK, F_WRITE) Values ('82', '51', '1', '14', '', '64', '', '0', '0');</v>
      </c>
      <c r="T738" t="str">
        <f t="shared" si="50"/>
        <v>Update UFMT_BUILD_RULE SET FIELD_ID='14',COND_ID='',VALUE_ID='64',CONV_KEY='',F_CHECK='0',F_WRITE='0' Where FORMAT_ID = '82' AND FIELD_NO = '51' AND PRIORITY = '1';</v>
      </c>
      <c r="U738" t="str">
        <f t="shared" si="51"/>
        <v>Delete from UFMT_BUILD_RULE Where FORMAT_ID = '82' AND FIELD_NO = '51' AND PRIORITY = '1';</v>
      </c>
    </row>
    <row r="739" spans="1:21" x14ac:dyDescent="0.35">
      <c r="A739" t="s">
        <v>30</v>
      </c>
      <c r="B739" t="s">
        <v>270</v>
      </c>
      <c r="C739" t="s">
        <v>12</v>
      </c>
      <c r="D739" t="s">
        <v>71</v>
      </c>
      <c r="E739"/>
      <c r="F739" t="s">
        <v>96</v>
      </c>
      <c r="G739"/>
      <c r="H739" t="s">
        <v>13</v>
      </c>
      <c r="I739" t="s">
        <v>13</v>
      </c>
      <c r="L739" t="s">
        <v>7</v>
      </c>
      <c r="M739" t="str">
        <f>VLOOKUP(D739,UFMT_FIELD_FORMAT!A:H,8,FALSE)</f>
        <v>028 Var LLA</v>
      </c>
      <c r="N739" t="str">
        <f>IF(ISBLANK(E739),"",VLOOKUP(E739,UFMT_CONDITION!A:J,10,FALSE))</f>
        <v/>
      </c>
      <c r="O739" t="str">
        <f>VLOOKUP(F739,UFMT_VALUE!A:E,5,FALSE)</f>
        <v>Tag, SVT_ACCT1_NO</v>
      </c>
      <c r="P739" t="str">
        <f>IF(ISBLANK(G739),"",VLOOKUP(G739,UFMT_CONVERSION!A:C,3,FALSE))</f>
        <v/>
      </c>
      <c r="Q739" t="str">
        <f t="shared" si="48"/>
        <v>Field '028 Var LLA', Value 'Tag, SVT_ACCT1_NO'</v>
      </c>
      <c r="S739" t="str">
        <f t="shared" si="49"/>
        <v>Insert into UFMT_BUILD_RULE (FORMAT_ID, FIELD_NO, PRIORITY, FIELD_ID, COND_ID, VALUE_ID, CONV_KEY, F_CHECK, F_WRITE) Values ('82', '102', '1', '22', '', '36', '', '0', '0');</v>
      </c>
      <c r="T739" t="str">
        <f t="shared" si="50"/>
        <v>Update UFMT_BUILD_RULE SET FIELD_ID='22',COND_ID='',VALUE_ID='36',CONV_KEY='',F_CHECK='0',F_WRITE='0' Where FORMAT_ID = '82' AND FIELD_NO = '102' AND PRIORITY = '1';</v>
      </c>
      <c r="U739" t="str">
        <f t="shared" si="51"/>
        <v>Delete from UFMT_BUILD_RULE Where FORMAT_ID = '82' AND FIELD_NO = '102' AND PRIORITY = '1';</v>
      </c>
    </row>
    <row r="740" spans="1:21" x14ac:dyDescent="0.35">
      <c r="A740" t="s">
        <v>30</v>
      </c>
      <c r="B740" t="s">
        <v>143</v>
      </c>
      <c r="C740" t="s">
        <v>12</v>
      </c>
      <c r="D740" t="s">
        <v>65</v>
      </c>
      <c r="E740"/>
      <c r="F740" t="s">
        <v>113</v>
      </c>
      <c r="G740"/>
      <c r="H740" t="s">
        <v>13</v>
      </c>
      <c r="I740" t="s">
        <v>13</v>
      </c>
      <c r="L740" t="s">
        <v>7</v>
      </c>
      <c r="M740" t="str">
        <f>VLOOKUP(D740,UFMT_FIELD_FORMAT!A:H,8,FALSE)</f>
        <v>999 Var LLLA</v>
      </c>
      <c r="N740" t="str">
        <f>IF(ISBLANK(E740),"",VLOOKUP(E740,UFMT_CONDITION!A:J,10,FALSE))</f>
        <v/>
      </c>
      <c r="O740" t="str">
        <f>VLOOKUP(F740,UFMT_VALUE!A:E,5,FALSE)</f>
        <v>Const, Channel ID Switch</v>
      </c>
      <c r="P740" t="str">
        <f>IF(ISBLANK(G740),"",VLOOKUP(G740,UFMT_CONVERSION!A:C,3,FALSE))</f>
        <v/>
      </c>
      <c r="Q740" t="str">
        <f t="shared" si="48"/>
        <v>Field '999 Var LLLA', Value 'Const, Channel ID Switch'</v>
      </c>
      <c r="S740" t="str">
        <f t="shared" si="49"/>
        <v>Insert into UFMT_BUILD_RULE (FORMAT_ID, FIELD_NO, PRIORITY, FIELD_ID, COND_ID, VALUE_ID, CONV_KEY, F_CHECK, F_WRITE) Values ('82', '123', '1', '20', '', '38', '', '0', '0');</v>
      </c>
      <c r="T740" t="str">
        <f t="shared" si="50"/>
        <v>Update UFMT_BUILD_RULE SET FIELD_ID='20',COND_ID='',VALUE_ID='38',CONV_KEY='',F_CHECK='0',F_WRITE='0' Where FORMAT_ID = '82' AND FIELD_NO = '123' AND PRIORITY = '1';</v>
      </c>
      <c r="U740" t="str">
        <f t="shared" si="51"/>
        <v>Delete from UFMT_BUILD_RULE Where FORMAT_ID = '82' AND FIELD_NO = '123' AND PRIORITY = '1';</v>
      </c>
    </row>
    <row r="741" spans="1:21" x14ac:dyDescent="0.35">
      <c r="A741" t="s">
        <v>30</v>
      </c>
      <c r="B741" t="s">
        <v>813</v>
      </c>
      <c r="C741" t="s">
        <v>12</v>
      </c>
      <c r="D741" t="s">
        <v>65</v>
      </c>
      <c r="E741"/>
      <c r="F741" t="s">
        <v>44</v>
      </c>
      <c r="G741"/>
      <c r="H741" t="s">
        <v>13</v>
      </c>
      <c r="I741" t="s">
        <v>13</v>
      </c>
      <c r="L741" t="s">
        <v>7</v>
      </c>
      <c r="M741" t="str">
        <f>VLOOKUP(D741,UFMT_FIELD_FORMAT!A:H,8,FALSE)</f>
        <v>999 Var LLLA</v>
      </c>
      <c r="N741" t="str">
        <f>IF(ISBLANK(E741),"",VLOOKUP(E741,UFMT_CONDITION!A:J,10,FALSE))</f>
        <v/>
      </c>
      <c r="O741" t="str">
        <f>VLOOKUP(F741,UFMT_VALUE!A:E,5,FALSE)</f>
        <v>Tag, SVT_ACQ_SW_DATE</v>
      </c>
      <c r="P741" t="str">
        <f>IF(ISBLANK(G741),"",VLOOKUP(G741,UFMT_CONVERSION!A:C,3,FALSE))</f>
        <v/>
      </c>
      <c r="Q741" t="str">
        <f t="shared" si="48"/>
        <v>Field '999 Var LLLA', Value 'Tag, SVT_ACQ_SW_DATE'</v>
      </c>
      <c r="S741" t="str">
        <f t="shared" si="49"/>
        <v>Insert into UFMT_BUILD_RULE (FORMAT_ID, FIELD_NO, PRIORITY, FIELD_ID, COND_ID, VALUE_ID, CONV_KEY, F_CHECK, F_WRITE) Values ('82', '126', '1', '20', '', '13', '', '0', '0');</v>
      </c>
      <c r="T741" t="str">
        <f t="shared" si="50"/>
        <v>Update UFMT_BUILD_RULE SET FIELD_ID='20',COND_ID='',VALUE_ID='13',CONV_KEY='',F_CHECK='0',F_WRITE='0' Where FORMAT_ID = '82' AND FIELD_NO = '126' AND PRIORITY = '1';</v>
      </c>
      <c r="U741" t="str">
        <f t="shared" si="51"/>
        <v>Delete from UFMT_BUILD_RULE Where FORMAT_ID = '82' AND FIELD_NO = '126' AND PRIORITY = '1';</v>
      </c>
    </row>
    <row r="742" spans="1:21" x14ac:dyDescent="0.35">
      <c r="A742" t="s">
        <v>216</v>
      </c>
      <c r="B742" t="s">
        <v>15</v>
      </c>
      <c r="C742" t="s">
        <v>12</v>
      </c>
      <c r="D742" t="s">
        <v>12</v>
      </c>
      <c r="E742" t="s">
        <v>90</v>
      </c>
      <c r="F742" t="s">
        <v>374</v>
      </c>
      <c r="G742"/>
      <c r="H742" t="s">
        <v>13</v>
      </c>
      <c r="I742" t="s">
        <v>13</v>
      </c>
      <c r="L742" t="s">
        <v>7</v>
      </c>
      <c r="M742" t="str">
        <f>VLOOKUP(D742,UFMT_FIELD_FORMAT!A:H,8,FALSE)</f>
        <v>019 Var LLA</v>
      </c>
      <c r="N742" t="str">
        <f>IF(ISBLANK(E742),"",VLOOKUP(E742,UFMT_CONDITION!A:J,10,FALSE))</f>
        <v>THEMONUS trx</v>
      </c>
      <c r="O742" t="str">
        <f>VLOOKUP(F742,UFMT_VALUE!A:E,5,FALSE)</f>
        <v>Const, dummy hpan 9116019999999999</v>
      </c>
      <c r="P742" t="str">
        <f>IF(ISBLANK(G742),"",VLOOKUP(G742,UFMT_CONVERSION!A:C,3,FALSE))</f>
        <v/>
      </c>
      <c r="Q742" t="str">
        <f t="shared" si="48"/>
        <v>Field '019 Var LLA',Cond 'THEMONUS trx', Value 'Const, dummy hpan 9116019999999999'</v>
      </c>
      <c r="S742" t="str">
        <f t="shared" si="49"/>
        <v>Insert into UFMT_BUILD_RULE (FORMAT_ID, FIELD_NO, PRIORITY, FIELD_ID, COND_ID, VALUE_ID, CONV_KEY, F_CHECK, F_WRITE) Values ('83', '2', '1', '1', '29', '194', '', '0', '0');</v>
      </c>
      <c r="T742" t="str">
        <f t="shared" si="50"/>
        <v>Update UFMT_BUILD_RULE SET FIELD_ID='1',COND_ID='29',VALUE_ID='194',CONV_KEY='',F_CHECK='0',F_WRITE='0' Where FORMAT_ID = '83' AND FIELD_NO = '2' AND PRIORITY = '1';</v>
      </c>
      <c r="U742" t="str">
        <f t="shared" si="51"/>
        <v>Delete from UFMT_BUILD_RULE Where FORMAT_ID = '83' AND FIELD_NO = '2' AND PRIORITY = '1';</v>
      </c>
    </row>
    <row r="743" spans="1:21" x14ac:dyDescent="0.35">
      <c r="A743" t="s">
        <v>216</v>
      </c>
      <c r="B743" t="s">
        <v>15</v>
      </c>
      <c r="C743" t="s">
        <v>15</v>
      </c>
      <c r="D743" t="s">
        <v>12</v>
      </c>
      <c r="E743"/>
      <c r="F743" t="s">
        <v>15</v>
      </c>
      <c r="G743"/>
      <c r="H743" t="s">
        <v>13</v>
      </c>
      <c r="I743" t="s">
        <v>13</v>
      </c>
      <c r="L743" t="s">
        <v>7</v>
      </c>
      <c r="M743" t="str">
        <f>VLOOKUP(D743,UFMT_FIELD_FORMAT!A:H,8,FALSE)</f>
        <v>019 Var LLA</v>
      </c>
      <c r="N743" t="str">
        <f>IF(ISBLANK(E743),"",VLOOKUP(E743,UFMT_CONDITION!A:J,10,FALSE))</f>
        <v/>
      </c>
      <c r="O743" t="str">
        <f>VLOOKUP(F743,UFMT_VALUE!A:E,5,FALSE)</f>
        <v>Tag, SVT_CARD_NUM</v>
      </c>
      <c r="P743" t="str">
        <f>IF(ISBLANK(G743),"",VLOOKUP(G743,UFMT_CONVERSION!A:C,3,FALSE))</f>
        <v/>
      </c>
      <c r="Q743" t="str">
        <f t="shared" si="48"/>
        <v>Field '019 Var LLA', Value 'Tag, SVT_CARD_NUM'</v>
      </c>
      <c r="S743" t="str">
        <f t="shared" si="49"/>
        <v>Insert into UFMT_BUILD_RULE (FORMAT_ID, FIELD_NO, PRIORITY, FIELD_ID, COND_ID, VALUE_ID, CONV_KEY, F_CHECK, F_WRITE) Values ('83', '2', '2', '1', '', '2', '', '0', '0');</v>
      </c>
      <c r="T743" t="str">
        <f t="shared" si="50"/>
        <v>Update UFMT_BUILD_RULE SET FIELD_ID='1',COND_ID='',VALUE_ID='2',CONV_KEY='',F_CHECK='0',F_WRITE='0' Where FORMAT_ID = '83' AND FIELD_NO = '2' AND PRIORITY = '2';</v>
      </c>
      <c r="U743" t="str">
        <f t="shared" si="51"/>
        <v>Delete from UFMT_BUILD_RULE Where FORMAT_ID = '83' AND FIELD_NO = '2' AND PRIORITY = '2';</v>
      </c>
    </row>
    <row r="744" spans="1:21" x14ac:dyDescent="0.35">
      <c r="A744" t="s">
        <v>216</v>
      </c>
      <c r="B744" t="s">
        <v>17</v>
      </c>
      <c r="C744" t="s">
        <v>12</v>
      </c>
      <c r="D744" t="s">
        <v>15</v>
      </c>
      <c r="E744" t="s">
        <v>62</v>
      </c>
      <c r="F744" t="s">
        <v>335</v>
      </c>
      <c r="G744"/>
      <c r="H744" t="s">
        <v>13</v>
      </c>
      <c r="I744" t="s">
        <v>13</v>
      </c>
      <c r="L744" t="s">
        <v>7</v>
      </c>
      <c r="M744" t="str">
        <f>VLOOKUP(D744,UFMT_FIELD_FORMAT!A:H,8,FALSE)</f>
        <v>006 Fix Padded L0</v>
      </c>
      <c r="N744" t="str">
        <f>IF(ISBLANK(E744),"",VLOOKUP(E744,UFMT_CONDITION!A:J,10,FALSE))</f>
        <v>Trans_type is 508</v>
      </c>
      <c r="O744" t="str">
        <f>VLOOKUP(F744,UFMT_VALUE!A:E,5,FALSE)</f>
        <v>Composite, prcode for TT508 notif</v>
      </c>
      <c r="P744" t="str">
        <f>IF(ISBLANK(G744),"",VLOOKUP(G744,UFMT_CONVERSION!A:C,3,FALSE))</f>
        <v/>
      </c>
      <c r="Q744" t="str">
        <f t="shared" si="48"/>
        <v>Field '006 Fix Padded L0',Cond 'Trans_type is 508', Value 'Composite, prcode for TT508 notif'</v>
      </c>
      <c r="S744" t="str">
        <f t="shared" si="49"/>
        <v>Insert into UFMT_BUILD_RULE (FORMAT_ID, FIELD_NO, PRIORITY, FIELD_ID, COND_ID, VALUE_ID, CONV_KEY, F_CHECK, F_WRITE) Values ('83', '3', '1', '2', '19', '179', '', '0', '0');</v>
      </c>
      <c r="T744" t="str">
        <f t="shared" si="50"/>
        <v>Update UFMT_BUILD_RULE SET FIELD_ID='2',COND_ID='19',VALUE_ID='179',CONV_KEY='',F_CHECK='0',F_WRITE='0' Where FORMAT_ID = '83' AND FIELD_NO = '3' AND PRIORITY = '1';</v>
      </c>
      <c r="U744" t="str">
        <f t="shared" si="51"/>
        <v>Delete from UFMT_BUILD_RULE Where FORMAT_ID = '83' AND FIELD_NO = '3' AND PRIORITY = '1';</v>
      </c>
    </row>
    <row r="745" spans="1:21" x14ac:dyDescent="0.35">
      <c r="A745" t="s">
        <v>216</v>
      </c>
      <c r="B745" t="s">
        <v>17</v>
      </c>
      <c r="C745" t="s">
        <v>15</v>
      </c>
      <c r="D745" t="s">
        <v>15</v>
      </c>
      <c r="E745" t="s">
        <v>228</v>
      </c>
      <c r="F745" t="s">
        <v>26</v>
      </c>
      <c r="G745"/>
      <c r="H745" t="s">
        <v>13</v>
      </c>
      <c r="I745" t="s">
        <v>13</v>
      </c>
      <c r="L745" t="s">
        <v>7</v>
      </c>
      <c r="M745" t="str">
        <f>VLOOKUP(D745,UFMT_FIELD_FORMAT!A:H,8,FALSE)</f>
        <v>006 Fix Padded L0</v>
      </c>
      <c r="N745" t="str">
        <f>IF(ISBLANK(E745),"",VLOOKUP(E745,UFMT_CONDITION!A:J,10,FALSE))</f>
        <v>Trans_type is 513</v>
      </c>
      <c r="O745" t="str">
        <f>VLOOKUP(F745,UFMT_VALUE!A:E,5,FALSE)</f>
        <v>Composite, Processing code</v>
      </c>
      <c r="P745" t="str">
        <f>IF(ISBLANK(G745),"",VLOOKUP(G745,UFMT_CONVERSION!A:C,3,FALSE))</f>
        <v/>
      </c>
      <c r="Q745" t="str">
        <f t="shared" si="48"/>
        <v>Field '006 Fix Padded L0',Cond 'Trans_type is 513', Value 'Composite, Processing code'</v>
      </c>
      <c r="S745" t="str">
        <f t="shared" si="49"/>
        <v>Insert into UFMT_BUILD_RULE (FORMAT_ID, FIELD_NO, PRIORITY, FIELD_ID, COND_ID, VALUE_ID, CONV_KEY, F_CHECK, F_WRITE) Values ('83', '3', '2', '2', '88', '6', '', '0', '0');</v>
      </c>
      <c r="T745" t="str">
        <f t="shared" si="50"/>
        <v>Update UFMT_BUILD_RULE SET FIELD_ID='2',COND_ID='88',VALUE_ID='6',CONV_KEY='',F_CHECK='0',F_WRITE='0' Where FORMAT_ID = '83' AND FIELD_NO = '3' AND PRIORITY = '2';</v>
      </c>
      <c r="U745" t="str">
        <f t="shared" si="51"/>
        <v>Delete from UFMT_BUILD_RULE Where FORMAT_ID = '83' AND FIELD_NO = '3' AND PRIORITY = '2';</v>
      </c>
    </row>
    <row r="746" spans="1:21" x14ac:dyDescent="0.35">
      <c r="A746" t="s">
        <v>216</v>
      </c>
      <c r="B746" t="s">
        <v>17</v>
      </c>
      <c r="C746" t="s">
        <v>17</v>
      </c>
      <c r="D746" t="s">
        <v>15</v>
      </c>
      <c r="E746"/>
      <c r="F746" t="s">
        <v>199</v>
      </c>
      <c r="G746"/>
      <c r="H746" t="s">
        <v>13</v>
      </c>
      <c r="I746" t="s">
        <v>13</v>
      </c>
      <c r="L746" t="s">
        <v>7</v>
      </c>
      <c r="M746" t="str">
        <f>VLOOKUP(D746,UFMT_FIELD_FORMAT!A:H,8,FALSE)</f>
        <v>006 Fix Padded L0</v>
      </c>
      <c r="N746" t="str">
        <f>IF(ISBLANK(E746),"",VLOOKUP(E746,UFMT_CONDITION!A:J,10,FALSE))</f>
        <v/>
      </c>
      <c r="O746" t="str">
        <f>VLOOKUP(F746,UFMT_VALUE!A:E,5,FALSE)</f>
        <v>Composite, Processing code for Notifs</v>
      </c>
      <c r="P746" t="str">
        <f>IF(ISBLANK(G746),"",VLOOKUP(G746,UFMT_CONVERSION!A:C,3,FALSE))</f>
        <v/>
      </c>
      <c r="Q746" t="str">
        <f t="shared" si="48"/>
        <v>Field '006 Fix Padded L0', Value 'Composite, Processing code for Notifs'</v>
      </c>
      <c r="S746" t="str">
        <f t="shared" si="49"/>
        <v>Insert into UFMT_BUILD_RULE (FORMAT_ID, FIELD_NO, PRIORITY, FIELD_ID, COND_ID, VALUE_ID, CONV_KEY, F_CHECK, F_WRITE) Values ('83', '3', '3', '2', '', '76', '', '0', '0');</v>
      </c>
      <c r="T746" t="str">
        <f t="shared" si="50"/>
        <v>Update UFMT_BUILD_RULE SET FIELD_ID='2',COND_ID='',VALUE_ID='76',CONV_KEY='',F_CHECK='0',F_WRITE='0' Where FORMAT_ID = '83' AND FIELD_NO = '3' AND PRIORITY = '3';</v>
      </c>
      <c r="U746" t="str">
        <f t="shared" si="51"/>
        <v>Delete from UFMT_BUILD_RULE Where FORMAT_ID = '83' AND FIELD_NO = '3' AND PRIORITY = '3';</v>
      </c>
    </row>
    <row r="747" spans="1:21" x14ac:dyDescent="0.35">
      <c r="A747" t="s">
        <v>216</v>
      </c>
      <c r="B747" t="s">
        <v>20</v>
      </c>
      <c r="C747" t="s">
        <v>12</v>
      </c>
      <c r="D747" t="s">
        <v>17</v>
      </c>
      <c r="E747" t="s">
        <v>117</v>
      </c>
      <c r="F747" t="s">
        <v>385</v>
      </c>
      <c r="G747"/>
      <c r="H747" t="s">
        <v>13</v>
      </c>
      <c r="I747" t="s">
        <v>13</v>
      </c>
      <c r="L747" t="s">
        <v>7</v>
      </c>
      <c r="M747" t="str">
        <f>VLOOKUP(D747,UFMT_FIELD_FORMAT!A:H,8,FALSE)</f>
        <v>012 Fix Padded L0</v>
      </c>
      <c r="N747" t="str">
        <f>IF(ISBLANK(E747),"",VLOOKUP(E747,UFMT_CONDITION!A:J,10,FALSE))</f>
        <v>Trans_type is POSADJ</v>
      </c>
      <c r="O747" t="str">
        <f>VLOOKUP(F747,UFMT_VALUE!A:E,5,FALSE)</f>
        <v>Tag, SVT_TIPS_AMOUNT, double</v>
      </c>
      <c r="P747" t="str">
        <f>IF(ISBLANK(G747),"",VLOOKUP(G747,UFMT_CONVERSION!A:C,3,FALSE))</f>
        <v/>
      </c>
      <c r="Q747" t="str">
        <f t="shared" si="48"/>
        <v>Field '012 Fix Padded L0',Cond 'Trans_type is POSADJ', Value 'Tag, SVT_TIPS_AMOUNT, double'</v>
      </c>
      <c r="S747" t="str">
        <f t="shared" si="49"/>
        <v>Insert into UFMT_BUILD_RULE (FORMAT_ID, FIELD_NO, PRIORITY, FIELD_ID, COND_ID, VALUE_ID, CONV_KEY, F_CHECK, F_WRITE) Values ('83', '4', '1', '3', '40', '198', '', '0', '0');</v>
      </c>
      <c r="T747" t="str">
        <f t="shared" si="50"/>
        <v>Update UFMT_BUILD_RULE SET FIELD_ID='3',COND_ID='40',VALUE_ID='198',CONV_KEY='',F_CHECK='0',F_WRITE='0' Where FORMAT_ID = '83' AND FIELD_NO = '4' AND PRIORITY = '1';</v>
      </c>
      <c r="U747" t="str">
        <f t="shared" si="51"/>
        <v>Delete from UFMT_BUILD_RULE Where FORMAT_ID = '83' AND FIELD_NO = '4' AND PRIORITY = '1';</v>
      </c>
    </row>
    <row r="748" spans="1:21" x14ac:dyDescent="0.35">
      <c r="A748" t="s">
        <v>216</v>
      </c>
      <c r="B748" t="s">
        <v>20</v>
      </c>
      <c r="C748" t="s">
        <v>15</v>
      </c>
      <c r="D748" t="s">
        <v>17</v>
      </c>
      <c r="E748"/>
      <c r="F748" t="s">
        <v>29</v>
      </c>
      <c r="G748"/>
      <c r="H748" t="s">
        <v>13</v>
      </c>
      <c r="I748" t="s">
        <v>13</v>
      </c>
      <c r="L748" t="s">
        <v>7</v>
      </c>
      <c r="M748" t="str">
        <f>VLOOKUP(D748,UFMT_FIELD_FORMAT!A:H,8,FALSE)</f>
        <v>012 Fix Padded L0</v>
      </c>
      <c r="N748" t="str">
        <f>IF(ISBLANK(E748),"",VLOOKUP(E748,UFMT_CONDITION!A:J,10,FALSE))</f>
        <v/>
      </c>
      <c r="O748" t="str">
        <f>VLOOKUP(F748,UFMT_VALUE!A:E,5,FALSE)</f>
        <v>Tag, SVT_TXN_AMOUNT</v>
      </c>
      <c r="P748" t="str">
        <f>IF(ISBLANK(G748),"",VLOOKUP(G748,UFMT_CONVERSION!A:C,3,FALSE))</f>
        <v/>
      </c>
      <c r="Q748" t="str">
        <f t="shared" si="48"/>
        <v>Field '012 Fix Padded L0', Value 'Tag, SVT_TXN_AMOUNT'</v>
      </c>
      <c r="S748" t="str">
        <f t="shared" si="49"/>
        <v>Insert into UFMT_BUILD_RULE (FORMAT_ID, FIELD_NO, PRIORITY, FIELD_ID, COND_ID, VALUE_ID, CONV_KEY, F_CHECK, F_WRITE) Values ('83', '4', '2', '3', '', '7', '', '0', '0');</v>
      </c>
      <c r="T748" t="str">
        <f t="shared" si="50"/>
        <v>Update UFMT_BUILD_RULE SET FIELD_ID='3',COND_ID='',VALUE_ID='7',CONV_KEY='',F_CHECK='0',F_WRITE='0' Where FORMAT_ID = '83' AND FIELD_NO = '4' AND PRIORITY = '2';</v>
      </c>
      <c r="U748" t="str">
        <f t="shared" si="51"/>
        <v>Delete from UFMT_BUILD_RULE Where FORMAT_ID = '83' AND FIELD_NO = '4' AND PRIORITY = '2';</v>
      </c>
    </row>
    <row r="749" spans="1:21" x14ac:dyDescent="0.35">
      <c r="A749" t="s">
        <v>216</v>
      </c>
      <c r="B749" t="s">
        <v>35</v>
      </c>
      <c r="C749" t="s">
        <v>12</v>
      </c>
      <c r="D749" t="s">
        <v>20</v>
      </c>
      <c r="E749" t="s">
        <v>29</v>
      </c>
      <c r="F749" t="s">
        <v>40</v>
      </c>
      <c r="G749"/>
      <c r="H749" t="s">
        <v>13</v>
      </c>
      <c r="I749" t="s">
        <v>13</v>
      </c>
      <c r="L749" t="s">
        <v>7</v>
      </c>
      <c r="M749" t="str">
        <f>VLOOKUP(D749,UFMT_FIELD_FORMAT!A:H,8,FALSE)</f>
        <v>008 Fix Padded L0</v>
      </c>
      <c r="N749" t="str">
        <f>IF(ISBLANK(E749),"",VLOOKUP(E749,UFMT_CONDITION!A:J,10,FALSE))</f>
        <v>Rate initialized and must be added</v>
      </c>
      <c r="O749" t="str">
        <f>VLOOKUP(F749,UFMT_VALUE!A:E,5,FALSE)</f>
        <v>Tag, SVT_ACCT1_RATE, integer</v>
      </c>
      <c r="P749" t="str">
        <f>IF(ISBLANK(G749),"",VLOOKUP(G749,UFMT_CONVERSION!A:C,3,FALSE))</f>
        <v/>
      </c>
      <c r="Q749" t="str">
        <f t="shared" si="48"/>
        <v>Field '008 Fix Padded L0',Cond 'Rate initialized and must be added', Value 'Tag, SVT_ACCT1_RATE, integer'</v>
      </c>
      <c r="S749" t="str">
        <f t="shared" si="49"/>
        <v>Insert into UFMT_BUILD_RULE (FORMAT_ID, FIELD_NO, PRIORITY, FIELD_ID, COND_ID, VALUE_ID, CONV_KEY, F_CHECK, F_WRITE) Values ('83', '9', '1', '4', '7', '11', '', '0', '0');</v>
      </c>
      <c r="T749" t="str">
        <f t="shared" si="50"/>
        <v>Update UFMT_BUILD_RULE SET FIELD_ID='4',COND_ID='7',VALUE_ID='11',CONV_KEY='',F_CHECK='0',F_WRITE='0' Where FORMAT_ID = '83' AND FIELD_NO = '9' AND PRIORITY = '1';</v>
      </c>
      <c r="U749" t="str">
        <f t="shared" si="51"/>
        <v>Delete from UFMT_BUILD_RULE Where FORMAT_ID = '83' AND FIELD_NO = '9' AND PRIORITY = '1';</v>
      </c>
    </row>
    <row r="750" spans="1:21" x14ac:dyDescent="0.35">
      <c r="A750" t="s">
        <v>216</v>
      </c>
      <c r="B750" t="s">
        <v>40</v>
      </c>
      <c r="C750" t="s">
        <v>12</v>
      </c>
      <c r="D750" t="s">
        <v>23</v>
      </c>
      <c r="E750" t="s">
        <v>129</v>
      </c>
      <c r="F750" t="s">
        <v>42</v>
      </c>
      <c r="G750" t="s">
        <v>21</v>
      </c>
      <c r="H750" t="s">
        <v>13</v>
      </c>
      <c r="I750" t="s">
        <v>13</v>
      </c>
      <c r="L750" t="s">
        <v>7</v>
      </c>
      <c r="M750" t="str">
        <f>VLOOKUP(D750,UFMT_FIELD_FORMAT!A:H,8,FALSE)</f>
        <v>006 Fix Padded L0</v>
      </c>
      <c r="N750" t="str">
        <f>IF(ISBLANK(E750),"",VLOOKUP(E750,UFMT_CONDITION!A:J,10,FALSE))</f>
        <v>TT for sending F11 T24 as SV_TRACE</v>
      </c>
      <c r="O750" t="str">
        <f>VLOOKUP(F750,UFMT_VALUE!A:E,5,FALSE)</f>
        <v>Tag, SVT_SV_TRACE</v>
      </c>
      <c r="P750" t="str">
        <f>IF(ISBLANK(G750),"",VLOOKUP(G750,UFMT_CONVERSION!A:C,3,FALSE))</f>
        <v>Get F11 from utrnno (last 6 digits)</v>
      </c>
      <c r="Q750" t="str">
        <f t="shared" si="48"/>
        <v>Field '006 Fix Padded L0',Cond 'TT for sending F11 T24 as SV_TRACE', Value 'Tag, SVT_SV_TRACE', Conv 'Get F11 from utrnno (last 6 digits)'</v>
      </c>
      <c r="S750" t="str">
        <f t="shared" si="49"/>
        <v>Insert into UFMT_BUILD_RULE (FORMAT_ID, FIELD_NO, PRIORITY, FIELD_ID, COND_ID, VALUE_ID, CONV_KEY, F_CHECK, F_WRITE) Values ('83', '11', '1', '5', '45', '12', '52', '0', '0');</v>
      </c>
      <c r="T750" t="str">
        <f t="shared" si="50"/>
        <v>Update UFMT_BUILD_RULE SET FIELD_ID='5',COND_ID='45',VALUE_ID='12',CONV_KEY='52',F_CHECK='0',F_WRITE='0' Where FORMAT_ID = '83' AND FIELD_NO = '11' AND PRIORITY = '1';</v>
      </c>
      <c r="U750" t="str">
        <f t="shared" si="51"/>
        <v>Delete from UFMT_BUILD_RULE Where FORMAT_ID = '83' AND FIELD_NO = '11' AND PRIORITY = '1';</v>
      </c>
    </row>
    <row r="751" spans="1:21" x14ac:dyDescent="0.35">
      <c r="A751" t="s">
        <v>216</v>
      </c>
      <c r="B751" t="s">
        <v>40</v>
      </c>
      <c r="C751" t="s">
        <v>15</v>
      </c>
      <c r="D751" t="s">
        <v>23</v>
      </c>
      <c r="E751"/>
      <c r="F751" t="s">
        <v>117</v>
      </c>
      <c r="G751" t="s">
        <v>21</v>
      </c>
      <c r="H751" t="s">
        <v>13</v>
      </c>
      <c r="I751" t="s">
        <v>13</v>
      </c>
      <c r="L751" t="s">
        <v>7</v>
      </c>
      <c r="M751" t="str">
        <f>VLOOKUP(D751,UFMT_FIELD_FORMAT!A:H,8,FALSE)</f>
        <v>006 Fix Padded L0</v>
      </c>
      <c r="N751" t="str">
        <f>IF(ISBLANK(E751),"",VLOOKUP(E751,UFMT_CONDITION!A:J,10,FALSE))</f>
        <v/>
      </c>
      <c r="O751" t="str">
        <f>VLOOKUP(F751,UFMT_VALUE!A:E,5,FALSE)</f>
        <v>Tag, SVT_UTRANSNO</v>
      </c>
      <c r="P751" t="str">
        <f>IF(ISBLANK(G751),"",VLOOKUP(G751,UFMT_CONVERSION!A:C,3,FALSE))</f>
        <v>Get F11 from utrnno (last 6 digits)</v>
      </c>
      <c r="Q751" t="str">
        <f t="shared" si="48"/>
        <v>Field '006 Fix Padded L0', Value 'Tag, SVT_UTRANSNO', Conv 'Get F11 from utrnno (last 6 digits)'</v>
      </c>
      <c r="S751" t="str">
        <f t="shared" si="49"/>
        <v>Insert into UFMT_BUILD_RULE (FORMAT_ID, FIELD_NO, PRIORITY, FIELD_ID, COND_ID, VALUE_ID, CONV_KEY, F_CHECK, F_WRITE) Values ('83', '11', '2', '5', '', '40', '52', '0', '0');</v>
      </c>
      <c r="T751" t="str">
        <f t="shared" si="50"/>
        <v>Update UFMT_BUILD_RULE SET FIELD_ID='5',COND_ID='',VALUE_ID='40',CONV_KEY='52',F_CHECK='0',F_WRITE='0' Where FORMAT_ID = '83' AND FIELD_NO = '11' AND PRIORITY = '2';</v>
      </c>
      <c r="U751" t="str">
        <f t="shared" si="51"/>
        <v>Delete from UFMT_BUILD_RULE Where FORMAT_ID = '83' AND FIELD_NO = '11' AND PRIORITY = '2';</v>
      </c>
    </row>
    <row r="752" spans="1:21" x14ac:dyDescent="0.35">
      <c r="A752" t="s">
        <v>216</v>
      </c>
      <c r="B752" t="s">
        <v>42</v>
      </c>
      <c r="C752" t="s">
        <v>12</v>
      </c>
      <c r="D752" t="s">
        <v>26</v>
      </c>
      <c r="E752"/>
      <c r="F752" t="s">
        <v>50</v>
      </c>
      <c r="G752"/>
      <c r="H752" t="s">
        <v>13</v>
      </c>
      <c r="I752" t="s">
        <v>12</v>
      </c>
      <c r="L752" t="s">
        <v>7</v>
      </c>
      <c r="M752" t="str">
        <f>VLOOKUP(D752,UFMT_FIELD_FORMAT!A:H,8,FALSE)</f>
        <v>012 Fix Padded L0</v>
      </c>
      <c r="N752" t="str">
        <f>IF(ISBLANK(E752),"",VLOOKUP(E752,UFMT_CONDITION!A:J,10,FALSE))</f>
        <v/>
      </c>
      <c r="O752" t="str">
        <f>VLOOKUP(F752,UFMT_VALUE!A:E,5,FALSE)</f>
        <v>Composite, Date and time</v>
      </c>
      <c r="P752" t="str">
        <f>IF(ISBLANK(G752),"",VLOOKUP(G752,UFMT_CONVERSION!A:C,3,FALSE))</f>
        <v/>
      </c>
      <c r="Q752" t="str">
        <f t="shared" si="48"/>
        <v>Field '012 Fix Padded L0', Value 'Composite, Date and time'</v>
      </c>
      <c r="S752" t="str">
        <f t="shared" si="49"/>
        <v>Insert into UFMT_BUILD_RULE (FORMAT_ID, FIELD_NO, PRIORITY, FIELD_ID, COND_ID, VALUE_ID, CONV_KEY, F_CHECK, F_WRITE) Values ('83', '12', '1', '6', '', '15', '', '0', '1');</v>
      </c>
      <c r="T752" t="str">
        <f t="shared" si="50"/>
        <v>Update UFMT_BUILD_RULE SET FIELD_ID='6',COND_ID='',VALUE_ID='15',CONV_KEY='',F_CHECK='0',F_WRITE='1' Where FORMAT_ID = '83' AND FIELD_NO = '12' AND PRIORITY = '1';</v>
      </c>
      <c r="U752" t="str">
        <f t="shared" si="51"/>
        <v>Delete from UFMT_BUILD_RULE Where FORMAT_ID = '83' AND FIELD_NO = '12' AND PRIORITY = '1';</v>
      </c>
    </row>
    <row r="753" spans="1:21" x14ac:dyDescent="0.35">
      <c r="A753" t="s">
        <v>216</v>
      </c>
      <c r="B753" t="s">
        <v>42</v>
      </c>
      <c r="C753" t="s">
        <v>15</v>
      </c>
      <c r="D753" t="s">
        <v>62</v>
      </c>
      <c r="E753"/>
      <c r="F753" t="s">
        <v>183</v>
      </c>
      <c r="G753"/>
      <c r="H753" t="s">
        <v>13</v>
      </c>
      <c r="I753" t="s">
        <v>12</v>
      </c>
      <c r="L753" t="s">
        <v>7</v>
      </c>
      <c r="M753" t="str">
        <f>VLOOKUP(D753,UFMT_FIELD_FORMAT!A:H,8,FALSE)</f>
        <v>035 Var LLA</v>
      </c>
      <c r="N753" t="str">
        <f>IF(ISBLANK(E753),"",VLOOKUP(E753,UFMT_CONDITION!A:J,10,FALSE))</f>
        <v/>
      </c>
      <c r="O753" t="str">
        <f>VLOOKUP(F753,UFMT_VALUE!A:E,5,FALSE)</f>
        <v>Composite, DE56 Orig data elements</v>
      </c>
      <c r="P753" t="str">
        <f>IF(ISBLANK(G753),"",VLOOKUP(G753,UFMT_CONVERSION!A:C,3,FALSE))</f>
        <v/>
      </c>
      <c r="Q753" t="str">
        <f t="shared" si="48"/>
        <v>Field '035 Var LLA', Value 'Composite, DE56 Orig data elements'</v>
      </c>
      <c r="S753" t="str">
        <f t="shared" si="49"/>
        <v>Insert into UFMT_BUILD_RULE (FORMAT_ID, FIELD_NO, PRIORITY, FIELD_ID, COND_ID, VALUE_ID, CONV_KEY, F_CHECK, F_WRITE) Values ('83', '12', '2', '19', '', '69', '', '0', '1');</v>
      </c>
      <c r="T753" t="str">
        <f t="shared" si="50"/>
        <v>Update UFMT_BUILD_RULE SET FIELD_ID='19',COND_ID='',VALUE_ID='69',CONV_KEY='',F_CHECK='0',F_WRITE='1' Where FORMAT_ID = '83' AND FIELD_NO = '12' AND PRIORITY = '2';</v>
      </c>
      <c r="U753" t="str">
        <f t="shared" si="51"/>
        <v>Delete from UFMT_BUILD_RULE Where FORMAT_ID = '83' AND FIELD_NO = '12' AND PRIORITY = '2';</v>
      </c>
    </row>
    <row r="754" spans="1:21" x14ac:dyDescent="0.35">
      <c r="A754" t="s">
        <v>216</v>
      </c>
      <c r="B754" t="s">
        <v>56</v>
      </c>
      <c r="C754" t="s">
        <v>12</v>
      </c>
      <c r="D754" t="s">
        <v>32</v>
      </c>
      <c r="E754"/>
      <c r="F754" t="s">
        <v>59</v>
      </c>
      <c r="G754" t="s">
        <v>20</v>
      </c>
      <c r="H754" t="s">
        <v>13</v>
      </c>
      <c r="I754" t="s">
        <v>13</v>
      </c>
      <c r="L754" t="s">
        <v>7</v>
      </c>
      <c r="M754" t="str">
        <f>VLOOKUP(D754,UFMT_FIELD_FORMAT!A:H,8,FALSE)</f>
        <v>004 Fix Padded L0</v>
      </c>
      <c r="N754" t="str">
        <f>IF(ISBLANK(E754),"",VLOOKUP(E754,UFMT_CONDITION!A:J,10,FALSE))</f>
        <v/>
      </c>
      <c r="O754" t="str">
        <f>VLOOKUP(F754,UFMT_VALUE!A:E,5,FALSE)</f>
        <v>Tag, SVT_SV_DATE</v>
      </c>
      <c r="P754" t="str">
        <f>IF(ISBLANK(G754),"",VLOOKUP(G754,UFMT_CONVERSION!A:C,3,FALSE))</f>
        <v>YYYYMMDD to MMDD</v>
      </c>
      <c r="Q754" t="str">
        <f t="shared" si="48"/>
        <v>Field '004 Fix Padded L0', Value 'Tag, SVT_SV_DATE', Conv 'YYYYMMDD to MMDD'</v>
      </c>
      <c r="S754" t="str">
        <f t="shared" si="49"/>
        <v>Insert into UFMT_BUILD_RULE (FORMAT_ID, FIELD_NO, PRIORITY, FIELD_ID, COND_ID, VALUE_ID, CONV_KEY, F_CHECK, F_WRITE) Values ('83', '17', '1', '8', '', '18', '4', '0', '0');</v>
      </c>
      <c r="T754" t="str">
        <f t="shared" si="50"/>
        <v>Update UFMT_BUILD_RULE SET FIELD_ID='8',COND_ID='',VALUE_ID='18',CONV_KEY='4',F_CHECK='0',F_WRITE='0' Where FORMAT_ID = '83' AND FIELD_NO = '17' AND PRIORITY = '1';</v>
      </c>
      <c r="U754" t="str">
        <f t="shared" si="51"/>
        <v>Delete from UFMT_BUILD_RULE Where FORMAT_ID = '83' AND FIELD_NO = '17' AND PRIORITY = '1';</v>
      </c>
    </row>
    <row r="755" spans="1:21" x14ac:dyDescent="0.35">
      <c r="A755" t="s">
        <v>216</v>
      </c>
      <c r="B755" t="s">
        <v>77</v>
      </c>
      <c r="C755" t="s">
        <v>12</v>
      </c>
      <c r="D755" t="s">
        <v>35</v>
      </c>
      <c r="E755"/>
      <c r="F755" t="s">
        <v>62</v>
      </c>
      <c r="G755"/>
      <c r="H755" t="s">
        <v>13</v>
      </c>
      <c r="I755" t="s">
        <v>13</v>
      </c>
      <c r="L755" t="s">
        <v>7</v>
      </c>
      <c r="M755" t="str">
        <f>VLOOKUP(D755,UFMT_FIELD_FORMAT!A:H,8,FALSE)</f>
        <v>003 Fix Padded L0</v>
      </c>
      <c r="N755" t="str">
        <f>IF(ISBLANK(E755),"",VLOOKUP(E755,UFMT_CONDITION!A:J,10,FALSE))</f>
        <v/>
      </c>
      <c r="O755" t="str">
        <f>VLOOKUP(F755,UFMT_VALUE!A:E,5,FALSE)</f>
        <v>Const, Functional code</v>
      </c>
      <c r="P755" t="str">
        <f>IF(ISBLANK(G755),"",VLOOKUP(G755,UFMT_CONVERSION!A:C,3,FALSE))</f>
        <v/>
      </c>
      <c r="Q755" t="str">
        <f t="shared" si="48"/>
        <v>Field '003 Fix Padded L0', Value 'Const, Functional code'</v>
      </c>
      <c r="S755" t="str">
        <f t="shared" si="49"/>
        <v>Insert into UFMT_BUILD_RULE (FORMAT_ID, FIELD_NO, PRIORITY, FIELD_ID, COND_ID, VALUE_ID, CONV_KEY, F_CHECK, F_WRITE) Values ('83', '24', '1', '9', '', '19', '', '0', '0');</v>
      </c>
      <c r="T755" t="str">
        <f t="shared" si="50"/>
        <v>Update UFMT_BUILD_RULE SET FIELD_ID='9',COND_ID='',VALUE_ID='19',CONV_KEY='',F_CHECK='0',F_WRITE='0' Where FORMAT_ID = '83' AND FIELD_NO = '24' AND PRIORITY = '1';</v>
      </c>
      <c r="U755" t="str">
        <f t="shared" si="51"/>
        <v>Delete from UFMT_BUILD_RULE Where FORMAT_ID = '83' AND FIELD_NO = '24' AND PRIORITY = '1';</v>
      </c>
    </row>
    <row r="756" spans="1:21" x14ac:dyDescent="0.35">
      <c r="A756" t="s">
        <v>216</v>
      </c>
      <c r="B756" t="s">
        <v>98</v>
      </c>
      <c r="C756" t="s">
        <v>12</v>
      </c>
      <c r="D756" t="s">
        <v>40</v>
      </c>
      <c r="E756" t="s">
        <v>90</v>
      </c>
      <c r="F756" t="s">
        <v>342</v>
      </c>
      <c r="G756"/>
      <c r="H756" t="s">
        <v>13</v>
      </c>
      <c r="I756" t="s">
        <v>13</v>
      </c>
      <c r="L756" t="s">
        <v>7</v>
      </c>
      <c r="M756" t="str">
        <f>VLOOKUP(D756,UFMT_FIELD_FORMAT!A:H,8,FALSE)</f>
        <v xml:space="preserve">011 LLA </v>
      </c>
      <c r="N756" t="str">
        <f>IF(ISBLANK(E756),"",VLOOKUP(E756,UFMT_CONDITION!A:J,10,FALSE))</f>
        <v>THEMONUS trx</v>
      </c>
      <c r="O756" t="str">
        <f>VLOOKUP(F756,UFMT_VALUE!A:E,5,FALSE)</f>
        <v>Const, 911601</v>
      </c>
      <c r="P756" t="str">
        <f>IF(ISBLANK(G756),"",VLOOKUP(G756,UFMT_CONVERSION!A:C,3,FALSE))</f>
        <v/>
      </c>
      <c r="Q756" t="str">
        <f t="shared" si="48"/>
        <v>Field '011 LLA ',Cond 'THEMONUS trx', Value 'Const, 911601'</v>
      </c>
      <c r="S756" t="str">
        <f t="shared" si="49"/>
        <v>Insert into UFMT_BUILD_RULE (FORMAT_ID, FIELD_NO, PRIORITY, FIELD_ID, COND_ID, VALUE_ID, CONV_KEY, F_CHECK, F_WRITE) Values ('83', '32', '1', '11', '29', '182', '', '0', '0');</v>
      </c>
      <c r="T756" t="str">
        <f t="shared" si="50"/>
        <v>Update UFMT_BUILD_RULE SET FIELD_ID='11',COND_ID='29',VALUE_ID='182',CONV_KEY='',F_CHECK='0',F_WRITE='0' Where FORMAT_ID = '83' AND FIELD_NO = '32' AND PRIORITY = '1';</v>
      </c>
      <c r="U756" t="str">
        <f t="shared" si="51"/>
        <v>Delete from UFMT_BUILD_RULE Where FORMAT_ID = '83' AND FIELD_NO = '32' AND PRIORITY = '1';</v>
      </c>
    </row>
    <row r="757" spans="1:21" x14ac:dyDescent="0.35">
      <c r="A757" t="s">
        <v>216</v>
      </c>
      <c r="B757" t="s">
        <v>98</v>
      </c>
      <c r="C757" t="s">
        <v>15</v>
      </c>
      <c r="D757" t="s">
        <v>40</v>
      </c>
      <c r="E757"/>
      <c r="F757" t="s">
        <v>164</v>
      </c>
      <c r="G757" t="s">
        <v>56</v>
      </c>
      <c r="H757" t="s">
        <v>13</v>
      </c>
      <c r="I757" t="s">
        <v>13</v>
      </c>
      <c r="L757" t="s">
        <v>7</v>
      </c>
      <c r="M757" t="str">
        <f>VLOOKUP(D757,UFMT_FIELD_FORMAT!A:H,8,FALSE)</f>
        <v xml:space="preserve">011 LLA </v>
      </c>
      <c r="N757" t="str">
        <f>IF(ISBLANK(E757),"",VLOOKUP(E757,UFMT_CONDITION!A:J,10,FALSE))</f>
        <v/>
      </c>
      <c r="O757" t="str">
        <f>VLOOKUP(F757,UFMT_VALUE!A:E,5,FALSE)</f>
        <v>Tag, SVT_ACQ_INSTID</v>
      </c>
      <c r="P757" t="str">
        <f>IF(ISBLANK(G757),"",VLOOKUP(G757,UFMT_CONVERSION!A:C,3,FALSE))</f>
        <v>ACQ. inst_id conversion for DE32</v>
      </c>
      <c r="Q757" t="str">
        <f t="shared" si="48"/>
        <v>Field '011 LLA ', Value 'Tag, SVT_ACQ_INSTID', Conv 'ACQ. inst_id conversion for DE32'</v>
      </c>
      <c r="S757" t="str">
        <f t="shared" si="49"/>
        <v>Insert into UFMT_BUILD_RULE (FORMAT_ID, FIELD_NO, PRIORITY, FIELD_ID, COND_ID, VALUE_ID, CONV_KEY, F_CHECK, F_WRITE) Values ('83', '32', '2', '11', '', '61', '17', '0', '0');</v>
      </c>
      <c r="T757" t="str">
        <f t="shared" si="50"/>
        <v>Update UFMT_BUILD_RULE SET FIELD_ID='11',COND_ID='',VALUE_ID='61',CONV_KEY='17',F_CHECK='0',F_WRITE='0' Where FORMAT_ID = '83' AND FIELD_NO = '32' AND PRIORITY = '2';</v>
      </c>
      <c r="U757" t="str">
        <f t="shared" si="51"/>
        <v>Delete from UFMT_BUILD_RULE Where FORMAT_ID = '83' AND FIELD_NO = '32' AND PRIORITY = '2';</v>
      </c>
    </row>
    <row r="758" spans="1:21" x14ac:dyDescent="0.35">
      <c r="A758" t="s">
        <v>216</v>
      </c>
      <c r="B758" t="s">
        <v>98</v>
      </c>
      <c r="C758" t="s">
        <v>17</v>
      </c>
      <c r="D758" t="s">
        <v>40</v>
      </c>
      <c r="E758"/>
      <c r="F758" t="s">
        <v>65</v>
      </c>
      <c r="G758"/>
      <c r="H758" t="s">
        <v>13</v>
      </c>
      <c r="I758" t="s">
        <v>13</v>
      </c>
      <c r="L758" t="s">
        <v>7</v>
      </c>
      <c r="M758" t="str">
        <f>VLOOKUP(D758,UFMT_FIELD_FORMAT!A:H,8,FALSE)</f>
        <v xml:space="preserve">011 LLA </v>
      </c>
      <c r="N758" t="str">
        <f>IF(ISBLANK(E758),"",VLOOKUP(E758,UFMT_CONDITION!A:J,10,FALSE))</f>
        <v/>
      </c>
      <c r="O758" t="str">
        <f>VLOOKUP(F758,UFMT_VALUE!A:E,5,FALSE)</f>
        <v>Tag, SVT_ISO_SRC_ACQID</v>
      </c>
      <c r="P758" t="str">
        <f>IF(ISBLANK(G758),"",VLOOKUP(G758,UFMT_CONVERSION!A:C,3,FALSE))</f>
        <v/>
      </c>
      <c r="Q758" t="str">
        <f t="shared" si="48"/>
        <v>Field '011 LLA ', Value 'Tag, SVT_ISO_SRC_ACQID'</v>
      </c>
      <c r="S758" t="str">
        <f t="shared" si="49"/>
        <v>Insert into UFMT_BUILD_RULE (FORMAT_ID, FIELD_NO, PRIORITY, FIELD_ID, COND_ID, VALUE_ID, CONV_KEY, F_CHECK, F_WRITE) Values ('83', '32', '3', '11', '', '20', '', '0', '0');</v>
      </c>
      <c r="T758" t="str">
        <f t="shared" si="50"/>
        <v>Update UFMT_BUILD_RULE SET FIELD_ID='11',COND_ID='',VALUE_ID='20',CONV_KEY='',F_CHECK='0',F_WRITE='0' Where FORMAT_ID = '83' AND FIELD_NO = '32' AND PRIORITY = '3';</v>
      </c>
      <c r="U758" t="str">
        <f t="shared" si="51"/>
        <v>Delete from UFMT_BUILD_RULE Where FORMAT_ID = '83' AND FIELD_NO = '32' AND PRIORITY = '3';</v>
      </c>
    </row>
    <row r="759" spans="1:21" x14ac:dyDescent="0.35">
      <c r="A759" t="s">
        <v>216</v>
      </c>
      <c r="B759" t="s">
        <v>101</v>
      </c>
      <c r="C759" t="s">
        <v>12</v>
      </c>
      <c r="D759" t="s">
        <v>40</v>
      </c>
      <c r="E759" t="s">
        <v>32</v>
      </c>
      <c r="F759" t="s">
        <v>68</v>
      </c>
      <c r="G759"/>
      <c r="H759" t="s">
        <v>13</v>
      </c>
      <c r="I759" t="s">
        <v>13</v>
      </c>
      <c r="L759" t="s">
        <v>7</v>
      </c>
      <c r="M759" t="str">
        <f>VLOOKUP(D759,UFMT_FIELD_FORMAT!A:H,8,FALSE)</f>
        <v xml:space="preserve">011 LLA </v>
      </c>
      <c r="N759" t="str">
        <f>IF(ISBLANK(E759),"",VLOOKUP(E759,UFMT_CONDITION!A:J,10,FALSE))</f>
        <v>Forwarding Institution is not empty</v>
      </c>
      <c r="O759" t="str">
        <f>VLOOKUP(F759,UFMT_VALUE!A:E,5,FALSE)</f>
        <v>Tag, SVT_ISO_FW_INSTID</v>
      </c>
      <c r="P759" t="str">
        <f>IF(ISBLANK(G759),"",VLOOKUP(G759,UFMT_CONVERSION!A:C,3,FALSE))</f>
        <v/>
      </c>
      <c r="Q759" t="str">
        <f t="shared" si="48"/>
        <v>Field '011 LLA ',Cond 'Forwarding Institution is not empty', Value 'Tag, SVT_ISO_FW_INSTID'</v>
      </c>
      <c r="S759" t="str">
        <f t="shared" si="49"/>
        <v>Insert into UFMT_BUILD_RULE (FORMAT_ID, FIELD_NO, PRIORITY, FIELD_ID, COND_ID, VALUE_ID, CONV_KEY, F_CHECK, F_WRITE) Values ('83', '33', '1', '11', '8', '21', '', '0', '0');</v>
      </c>
      <c r="T759" t="str">
        <f t="shared" si="50"/>
        <v>Update UFMT_BUILD_RULE SET FIELD_ID='11',COND_ID='8',VALUE_ID='21',CONV_KEY='',F_CHECK='0',F_WRITE='0' Where FORMAT_ID = '83' AND FIELD_NO = '33' AND PRIORITY = '1';</v>
      </c>
      <c r="U759" t="str">
        <f t="shared" si="51"/>
        <v>Delete from UFMT_BUILD_RULE Where FORMAT_ID = '83' AND FIELD_NO = '33' AND PRIORITY = '1';</v>
      </c>
    </row>
    <row r="760" spans="1:21" x14ac:dyDescent="0.35">
      <c r="A760" t="s">
        <v>216</v>
      </c>
      <c r="B760" t="s">
        <v>99</v>
      </c>
      <c r="C760" t="s">
        <v>12</v>
      </c>
      <c r="D760" t="s">
        <v>44</v>
      </c>
      <c r="E760"/>
      <c r="F760" t="s">
        <v>74</v>
      </c>
      <c r="G760"/>
      <c r="H760" t="s">
        <v>13</v>
      </c>
      <c r="I760" t="s">
        <v>13</v>
      </c>
      <c r="L760" t="s">
        <v>7</v>
      </c>
      <c r="M760" t="str">
        <f>VLOOKUP(D760,UFMT_FIELD_FORMAT!A:H,8,FALSE)</f>
        <v>012 Fix Padded R</v>
      </c>
      <c r="N760" t="str">
        <f>IF(ISBLANK(E760),"",VLOOKUP(E760,UFMT_CONDITION!A:J,10,FALSE))</f>
        <v/>
      </c>
      <c r="O760" t="str">
        <f>VLOOKUP(F760,UFMT_VALUE!A:E,5,FALSE)</f>
        <v>Tag, SVT_ISO_ACQ_RRN</v>
      </c>
      <c r="P760" t="str">
        <f>IF(ISBLANK(G760),"",VLOOKUP(G760,UFMT_CONVERSION!A:C,3,FALSE))</f>
        <v/>
      </c>
      <c r="Q760" t="str">
        <f t="shared" si="48"/>
        <v>Field '012 Fix Padded R', Value 'Tag, SVT_ISO_ACQ_RRN'</v>
      </c>
      <c r="S760" t="str">
        <f t="shared" si="49"/>
        <v>Insert into UFMT_BUILD_RULE (FORMAT_ID, FIELD_NO, PRIORITY, FIELD_ID, COND_ID, VALUE_ID, CONV_KEY, F_CHECK, F_WRITE) Values ('83', '37', '1', '13', '', '23', '', '0', '0');</v>
      </c>
      <c r="T760" t="str">
        <f t="shared" si="50"/>
        <v>Update UFMT_BUILD_RULE SET FIELD_ID='13',COND_ID='',VALUE_ID='23',CONV_KEY='',F_CHECK='0',F_WRITE='0' Where FORMAT_ID = '83' AND FIELD_NO = '37' AND PRIORITY = '1';</v>
      </c>
      <c r="U760" t="str">
        <f t="shared" si="51"/>
        <v>Delete from UFMT_BUILD_RULE Where FORMAT_ID = '83' AND FIELD_NO = '37' AND PRIORITY = '1';</v>
      </c>
    </row>
    <row r="761" spans="1:21" x14ac:dyDescent="0.35">
      <c r="A761" t="s">
        <v>216</v>
      </c>
      <c r="B761" t="s">
        <v>119</v>
      </c>
      <c r="C761" t="s">
        <v>12</v>
      </c>
      <c r="D761" t="s">
        <v>50</v>
      </c>
      <c r="E761"/>
      <c r="F761" t="s">
        <v>72</v>
      </c>
      <c r="G761"/>
      <c r="H761" t="s">
        <v>13</v>
      </c>
      <c r="I761" t="s">
        <v>13</v>
      </c>
      <c r="L761" t="s">
        <v>7</v>
      </c>
      <c r="M761" t="str">
        <f>VLOOKUP(D761,UFMT_FIELD_FORMAT!A:H,8,FALSE)</f>
        <v>008 Fix Padded R</v>
      </c>
      <c r="N761" t="str">
        <f>IF(ISBLANK(E761),"",VLOOKUP(E761,UFMT_CONDITION!A:J,10,FALSE))</f>
        <v/>
      </c>
      <c r="O761" t="str">
        <f>VLOOKUP(F761,UFMT_VALUE!A:E,5,FALSE)</f>
        <v>Tag, SVT_TERMINAL</v>
      </c>
      <c r="P761" t="str">
        <f>IF(ISBLANK(G761),"",VLOOKUP(G761,UFMT_CONVERSION!A:C,3,FALSE))</f>
        <v/>
      </c>
      <c r="Q761" t="str">
        <f t="shared" si="48"/>
        <v>Field '008 Fix Padded R', Value 'Tag, SVT_TERMINAL'</v>
      </c>
      <c r="S761" t="str">
        <f t="shared" si="49"/>
        <v>Insert into UFMT_BUILD_RULE (FORMAT_ID, FIELD_NO, PRIORITY, FIELD_ID, COND_ID, VALUE_ID, CONV_KEY, F_CHECK, F_WRITE) Values ('83', '41', '1', '15', '', '25', '', '0', '0');</v>
      </c>
      <c r="T761" t="str">
        <f t="shared" si="50"/>
        <v>Update UFMT_BUILD_RULE SET FIELD_ID='15',COND_ID='',VALUE_ID='25',CONV_KEY='',F_CHECK='0',F_WRITE='0' Where FORMAT_ID = '83' AND FIELD_NO = '41' AND PRIORITY = '1';</v>
      </c>
      <c r="U761" t="str">
        <f t="shared" si="51"/>
        <v>Delete from UFMT_BUILD_RULE Where FORMAT_ID = '83' AND FIELD_NO = '41' AND PRIORITY = '1';</v>
      </c>
    </row>
    <row r="762" spans="1:21" x14ac:dyDescent="0.35">
      <c r="A762" t="s">
        <v>216</v>
      </c>
      <c r="B762" t="s">
        <v>122</v>
      </c>
      <c r="C762" t="s">
        <v>12</v>
      </c>
      <c r="D762" t="s">
        <v>53</v>
      </c>
      <c r="E762"/>
      <c r="F762" t="s">
        <v>82</v>
      </c>
      <c r="G762"/>
      <c r="H762" t="s">
        <v>13</v>
      </c>
      <c r="I762" t="s">
        <v>13</v>
      </c>
      <c r="L762" t="s">
        <v>7</v>
      </c>
      <c r="M762" t="str">
        <f>VLOOKUP(D762,UFMT_FIELD_FORMAT!A:H,8,FALSE)</f>
        <v>008 Fix Padded R</v>
      </c>
      <c r="N762" t="str">
        <f>IF(ISBLANK(E762),"",VLOOKUP(E762,UFMT_CONDITION!A:J,10,FALSE))</f>
        <v/>
      </c>
      <c r="O762" t="str">
        <f>VLOOKUP(F762,UFMT_VALUE!A:E,5,FALSE)</f>
        <v>Tag, SVT_CC_ACCEPTOR</v>
      </c>
      <c r="P762" t="str">
        <f>IF(ISBLANK(G762),"",VLOOKUP(G762,UFMT_CONVERSION!A:C,3,FALSE))</f>
        <v/>
      </c>
      <c r="Q762" t="str">
        <f t="shared" si="48"/>
        <v>Field '008 Fix Padded R', Value 'Tag, SVT_CC_ACCEPTOR'</v>
      </c>
      <c r="S762" t="str">
        <f t="shared" si="49"/>
        <v>Insert into UFMT_BUILD_RULE (FORMAT_ID, FIELD_NO, PRIORITY, FIELD_ID, COND_ID, VALUE_ID, CONV_KEY, F_CHECK, F_WRITE) Values ('83', '42', '1', '16', '', '26', '', '0', '0');</v>
      </c>
      <c r="T762" t="str">
        <f t="shared" si="50"/>
        <v>Update UFMT_BUILD_RULE SET FIELD_ID='16',COND_ID='',VALUE_ID='26',CONV_KEY='',F_CHECK='0',F_WRITE='0' Where FORMAT_ID = '83' AND FIELD_NO = '42' AND PRIORITY = '1';</v>
      </c>
      <c r="U762" t="str">
        <f t="shared" si="51"/>
        <v>Delete from UFMT_BUILD_RULE Where FORMAT_ID = '83' AND FIELD_NO = '42' AND PRIORITY = '1';</v>
      </c>
    </row>
    <row r="763" spans="1:21" x14ac:dyDescent="0.35">
      <c r="A763" t="s">
        <v>216</v>
      </c>
      <c r="B763" t="s">
        <v>125</v>
      </c>
      <c r="C763" t="s">
        <v>12</v>
      </c>
      <c r="D763" t="s">
        <v>90</v>
      </c>
      <c r="E763"/>
      <c r="F763" t="s">
        <v>92</v>
      </c>
      <c r="G763" t="s">
        <v>125</v>
      </c>
      <c r="H763" t="s">
        <v>13</v>
      </c>
      <c r="I763" t="s">
        <v>13</v>
      </c>
      <c r="L763" t="s">
        <v>7</v>
      </c>
      <c r="M763" t="str">
        <f>VLOOKUP(D763,UFMT_FIELD_FORMAT!A:H,8,FALSE)</f>
        <v xml:space="preserve">012 LLA </v>
      </c>
      <c r="N763" t="str">
        <f>IF(ISBLANK(E763),"",VLOOKUP(E763,UFMT_CONDITION!A:J,10,FALSE))</f>
        <v/>
      </c>
      <c r="O763" t="str">
        <f>VLOOKUP(F763,UFMT_VALUE!A:E,5,FALSE)</f>
        <v>Tag, SVT_ADDR_NAME</v>
      </c>
      <c r="P763" t="str">
        <f>IF(ISBLANK(G763),"",VLOOKUP(G763,UFMT_CONVERSION!A:C,3,FALSE))</f>
        <v>Trim to 12</v>
      </c>
      <c r="Q763" t="str">
        <f t="shared" si="48"/>
        <v>Field '012 LLA ', Value 'Tag, SVT_ADDR_NAME', Conv 'Trim to 12'</v>
      </c>
      <c r="S763" t="str">
        <f t="shared" si="49"/>
        <v>Insert into UFMT_BUILD_RULE (FORMAT_ID, FIELD_NO, PRIORITY, FIELD_ID, COND_ID, VALUE_ID, CONV_KEY, F_CHECK, F_WRITE) Values ('83', '43', '1', '29', '', '30', '43', '0', '0');</v>
      </c>
      <c r="T763" t="str">
        <f t="shared" si="50"/>
        <v>Update UFMT_BUILD_RULE SET FIELD_ID='29',COND_ID='',VALUE_ID='30',CONV_KEY='43',F_CHECK='0',F_WRITE='0' Where FORMAT_ID = '83' AND FIELD_NO = '43' AND PRIORITY = '1';</v>
      </c>
      <c r="U763" t="str">
        <f t="shared" si="51"/>
        <v>Delete from UFMT_BUILD_RULE Where FORMAT_ID = '83' AND FIELD_NO = '43' AND PRIORITY = '1';</v>
      </c>
    </row>
    <row r="764" spans="1:21" x14ac:dyDescent="0.35">
      <c r="A764" t="s">
        <v>216</v>
      </c>
      <c r="B764" t="s">
        <v>45</v>
      </c>
      <c r="C764" t="s">
        <v>12</v>
      </c>
      <c r="D764" t="s">
        <v>59</v>
      </c>
      <c r="E764" t="s">
        <v>113</v>
      </c>
      <c r="F764" t="s">
        <v>180</v>
      </c>
      <c r="G764" t="s">
        <v>111</v>
      </c>
      <c r="H764" t="s">
        <v>13</v>
      </c>
      <c r="I764" t="s">
        <v>13</v>
      </c>
      <c r="L764" t="s">
        <v>7</v>
      </c>
      <c r="M764" t="str">
        <f>VLOOKUP(D764,UFMT_FIELD_FORMAT!A:H,8,FALSE)</f>
        <v>204 Var LLLA</v>
      </c>
      <c r="N764" t="str">
        <f>IF(ISBLANK(E764),"",VLOOKUP(E764,UFMT_CONDITION!A:J,10,FALSE))</f>
        <v>cond 32 and cond 37</v>
      </c>
      <c r="O764" t="str">
        <f>VLOOKUP(F764,UFMT_VALUE!A:E,5,FALSE)</f>
        <v>Const, FEE type</v>
      </c>
      <c r="P764" t="str">
        <f>IF(ISBLANK(G764),"",VLOOKUP(G764,UFMT_CONVERSION!A:C,3,FALSE))</f>
        <v>Custom Function setup_DE46_ACL_destfee</v>
      </c>
      <c r="Q764" t="str">
        <f t="shared" si="48"/>
        <v>Field '204 Var LLLA',Cond 'cond 32 and cond 37', Value 'Const, FEE type', Conv 'Custom Function setup_DE46_ACL_destfee'</v>
      </c>
      <c r="S764" t="str">
        <f t="shared" si="49"/>
        <v>Insert into UFMT_BUILD_RULE (FORMAT_ID, FIELD_NO, PRIORITY, FIELD_ID, COND_ID, VALUE_ID, CONV_KEY, F_CHECK, F_WRITE) Values ('83', '46', '1', '18', '38', '68', '55', '0', '0');</v>
      </c>
      <c r="T764" t="str">
        <f t="shared" si="50"/>
        <v>Update UFMT_BUILD_RULE SET FIELD_ID='18',COND_ID='38',VALUE_ID='68',CONV_KEY='55',F_CHECK='0',F_WRITE='0' Where FORMAT_ID = '83' AND FIELD_NO = '46' AND PRIORITY = '1';</v>
      </c>
      <c r="U764" t="str">
        <f t="shared" si="51"/>
        <v>Delete from UFMT_BUILD_RULE Where FORMAT_ID = '83' AND FIELD_NO = '46' AND PRIORITY = '1';</v>
      </c>
    </row>
    <row r="765" spans="1:21" x14ac:dyDescent="0.35">
      <c r="A765" t="s">
        <v>216</v>
      </c>
      <c r="B765" t="s">
        <v>138</v>
      </c>
      <c r="C765" t="s">
        <v>12</v>
      </c>
      <c r="D765" t="s">
        <v>47</v>
      </c>
      <c r="E765"/>
      <c r="F765" t="s">
        <v>104</v>
      </c>
      <c r="G765"/>
      <c r="H765" t="s">
        <v>13</v>
      </c>
      <c r="I765" t="s">
        <v>13</v>
      </c>
      <c r="L765" t="s">
        <v>7</v>
      </c>
      <c r="M765" t="str">
        <f>VLOOKUP(D765,UFMT_FIELD_FORMAT!A:H,8,FALSE)</f>
        <v>003 Fix Padded L</v>
      </c>
      <c r="N765" t="str">
        <f>IF(ISBLANK(E765),"",VLOOKUP(E765,UFMT_CONDITION!A:J,10,FALSE))</f>
        <v/>
      </c>
      <c r="O765" t="str">
        <f>VLOOKUP(F765,UFMT_VALUE!A:E,5,FALSE)</f>
        <v>Tag, SVT_TXN_CURRENCY</v>
      </c>
      <c r="P765" t="str">
        <f>IF(ISBLANK(G765),"",VLOOKUP(G765,UFMT_CONVERSION!A:C,3,FALSE))</f>
        <v/>
      </c>
      <c r="Q765" t="str">
        <f t="shared" si="48"/>
        <v>Field '003 Fix Padded L', Value 'Tag, SVT_TXN_CURRENCY'</v>
      </c>
      <c r="S765" t="str">
        <f t="shared" si="49"/>
        <v>Insert into UFMT_BUILD_RULE (FORMAT_ID, FIELD_NO, PRIORITY, FIELD_ID, COND_ID, VALUE_ID, CONV_KEY, F_CHECK, F_WRITE) Values ('83', '49', '1', '14', '', '34', '', '0', '0');</v>
      </c>
      <c r="T765" t="str">
        <f t="shared" si="50"/>
        <v>Update UFMT_BUILD_RULE SET FIELD_ID='14',COND_ID='',VALUE_ID='34',CONV_KEY='',F_CHECK='0',F_WRITE='0' Where FORMAT_ID = '83' AND FIELD_NO = '49' AND PRIORITY = '1';</v>
      </c>
      <c r="U765" t="str">
        <f t="shared" si="51"/>
        <v>Delete from UFMT_BUILD_RULE Where FORMAT_ID = '83' AND FIELD_NO = '49' AND PRIORITY = '1';</v>
      </c>
    </row>
    <row r="766" spans="1:21" x14ac:dyDescent="0.35">
      <c r="A766" t="s">
        <v>216</v>
      </c>
      <c r="B766" t="s">
        <v>156</v>
      </c>
      <c r="C766" t="s">
        <v>12</v>
      </c>
      <c r="D766" t="s">
        <v>77</v>
      </c>
      <c r="E766"/>
      <c r="F766" t="s">
        <v>164</v>
      </c>
      <c r="G766" t="s">
        <v>65</v>
      </c>
      <c r="H766" t="s">
        <v>13</v>
      </c>
      <c r="I766" t="s">
        <v>13</v>
      </c>
      <c r="L766" t="s">
        <v>7</v>
      </c>
      <c r="M766" t="str">
        <f>VLOOKUP(D766,UFMT_FIELD_FORMAT!A:H,8,FALSE)</f>
        <v>02 Fix Padded L0</v>
      </c>
      <c r="N766" t="str">
        <f>IF(ISBLANK(E766),"",VLOOKUP(E766,UFMT_CONDITION!A:J,10,FALSE))</f>
        <v/>
      </c>
      <c r="O766" t="str">
        <f>VLOOKUP(F766,UFMT_VALUE!A:E,5,FALSE)</f>
        <v>Tag, SVT_ACQ_INSTID</v>
      </c>
      <c r="P766" t="str">
        <f>IF(ISBLANK(G766),"",VLOOKUP(G766,UFMT_CONVERSION!A:C,3,FALSE))</f>
        <v>ACQ. inst_id conversion for DE67</v>
      </c>
      <c r="Q766" t="str">
        <f t="shared" si="48"/>
        <v>Field '02 Fix Padded L0', Value 'Tag, SVT_ACQ_INSTID', Conv 'ACQ. inst_id conversion for DE67'</v>
      </c>
      <c r="S766" t="str">
        <f t="shared" si="49"/>
        <v>Insert into UFMT_BUILD_RULE (FORMAT_ID, FIELD_NO, PRIORITY, FIELD_ID, COND_ID, VALUE_ID, CONV_KEY, F_CHECK, F_WRITE) Values ('83', '67', '1', '24', '', '61', '20', '0', '0');</v>
      </c>
      <c r="T766" t="str">
        <f t="shared" si="50"/>
        <v>Update UFMT_BUILD_RULE SET FIELD_ID='24',COND_ID='',VALUE_ID='61',CONV_KEY='20',F_CHECK='0',F_WRITE='0' Where FORMAT_ID = '83' AND FIELD_NO = '67' AND PRIORITY = '1';</v>
      </c>
      <c r="U766" t="str">
        <f t="shared" si="51"/>
        <v>Delete from UFMT_BUILD_RULE Where FORMAT_ID = '83' AND FIELD_NO = '67' AND PRIORITY = '1';</v>
      </c>
    </row>
    <row r="767" spans="1:21" x14ac:dyDescent="0.35">
      <c r="A767" t="s">
        <v>216</v>
      </c>
      <c r="B767" t="s">
        <v>270</v>
      </c>
      <c r="C767" t="s">
        <v>12</v>
      </c>
      <c r="D767" t="s">
        <v>71</v>
      </c>
      <c r="E767" t="s">
        <v>88</v>
      </c>
      <c r="F767" t="s">
        <v>104</v>
      </c>
      <c r="G767" t="s">
        <v>45</v>
      </c>
      <c r="H767" t="s">
        <v>13</v>
      </c>
      <c r="I767" t="s">
        <v>13</v>
      </c>
      <c r="L767" t="s">
        <v>7</v>
      </c>
      <c r="M767" t="str">
        <f>VLOOKUP(D767,UFMT_FIELD_FORMAT!A:H,8,FALSE)</f>
        <v>028 Var LLA</v>
      </c>
      <c r="N767" t="str">
        <f>IF(ISBLANK(E767),"",VLOOKUP(E767,UFMT_CONDITION!A:J,10,FALSE))</f>
        <v>Send F102=GL for Credit card trx</v>
      </c>
      <c r="O767" t="str">
        <f>VLOOKUP(F767,UFMT_VALUE!A:E,5,FALSE)</f>
        <v>Tag, SVT_TXN_CURRENCY</v>
      </c>
      <c r="P767" t="str">
        <f>IF(ISBLANK(G767),"",VLOOKUP(G767,UFMT_CONVERSION!A:C,3,FALSE))</f>
        <v>Currency -&gt; Credit card GL</v>
      </c>
      <c r="Q767" t="str">
        <f t="shared" si="48"/>
        <v>Field '028 Var LLA',Cond 'Send F102=GL for Credit card trx', Value 'Tag, SVT_TXN_CURRENCY', Conv 'Currency -&gt; Credit card GL'</v>
      </c>
      <c r="S767" t="str">
        <f t="shared" si="49"/>
        <v>Insert into UFMT_BUILD_RULE (FORMAT_ID, FIELD_NO, PRIORITY, FIELD_ID, COND_ID, VALUE_ID, CONV_KEY, F_CHECK, F_WRITE) Values ('83', '102', '1', '22', '28', '34', '46', '0', '0');</v>
      </c>
      <c r="T767" t="str">
        <f t="shared" si="50"/>
        <v>Update UFMT_BUILD_RULE SET FIELD_ID='22',COND_ID='28',VALUE_ID='34',CONV_KEY='46',F_CHECK='0',F_WRITE='0' Where FORMAT_ID = '83' AND FIELD_NO = '102' AND PRIORITY = '1';</v>
      </c>
      <c r="U767" t="str">
        <f t="shared" si="51"/>
        <v>Delete from UFMT_BUILD_RULE Where FORMAT_ID = '83' AND FIELD_NO = '102' AND PRIORITY = '1';</v>
      </c>
    </row>
    <row r="768" spans="1:21" x14ac:dyDescent="0.35">
      <c r="A768" t="s">
        <v>216</v>
      </c>
      <c r="B768" t="s">
        <v>270</v>
      </c>
      <c r="C768" t="s">
        <v>15</v>
      </c>
      <c r="D768" t="s">
        <v>71</v>
      </c>
      <c r="E768" t="s">
        <v>48</v>
      </c>
      <c r="F768" t="s">
        <v>104</v>
      </c>
      <c r="G768" t="s">
        <v>165</v>
      </c>
      <c r="H768" t="s">
        <v>13</v>
      </c>
      <c r="I768" t="s">
        <v>13</v>
      </c>
      <c r="L768" t="s">
        <v>7</v>
      </c>
      <c r="M768" t="str">
        <f>VLOOKUP(D768,UFMT_FIELD_FORMAT!A:H,8,FALSE)</f>
        <v>028 Var LLA</v>
      </c>
      <c r="N768" t="str">
        <f>IF(ISBLANK(E768),"",VLOOKUP(E768,UFMT_CONDITION!A:J,10,FALSE))</f>
        <v>Is Cardless CWD</v>
      </c>
      <c r="O768" t="str">
        <f>VLOOKUP(F768,UFMT_VALUE!A:E,5,FALSE)</f>
        <v>Tag, SVT_TXN_CURRENCY</v>
      </c>
      <c r="P768" t="str">
        <f>IF(ISBLANK(G768),"",VLOOKUP(G768,UFMT_CONVERSION!A:C,3,FALSE))</f>
        <v>Currency -&gt; Cardless CWD GL</v>
      </c>
      <c r="Q768" t="str">
        <f t="shared" si="48"/>
        <v>Field '028 Var LLA',Cond 'Is Cardless CWD', Value 'Tag, SVT_TXN_CURRENCY', Conv 'Currency -&gt; Cardless CWD GL'</v>
      </c>
      <c r="S768" t="str">
        <f t="shared" si="49"/>
        <v>Insert into UFMT_BUILD_RULE (FORMAT_ID, FIELD_NO, PRIORITY, FIELD_ID, COND_ID, VALUE_ID, CONV_KEY, F_CHECK, F_WRITE) Values ('83', '102', '2', '22', '47', '34', '81', '0', '0');</v>
      </c>
      <c r="T768" t="str">
        <f t="shared" si="50"/>
        <v>Update UFMT_BUILD_RULE SET FIELD_ID='22',COND_ID='47',VALUE_ID='34',CONV_KEY='81',F_CHECK='0',F_WRITE='0' Where FORMAT_ID = '83' AND FIELD_NO = '102' AND PRIORITY = '2';</v>
      </c>
      <c r="U768" t="str">
        <f t="shared" si="51"/>
        <v>Delete from UFMT_BUILD_RULE Where FORMAT_ID = '83' AND FIELD_NO = '102' AND PRIORITY = '2';</v>
      </c>
    </row>
    <row r="769" spans="1:21" x14ac:dyDescent="0.35">
      <c r="A769" t="s">
        <v>216</v>
      </c>
      <c r="B769" t="s">
        <v>270</v>
      </c>
      <c r="C769" t="s">
        <v>17</v>
      </c>
      <c r="D769" t="s">
        <v>71</v>
      </c>
      <c r="E769" t="s">
        <v>185</v>
      </c>
      <c r="F769" t="s">
        <v>590</v>
      </c>
      <c r="G769"/>
      <c r="H769" t="s">
        <v>13</v>
      </c>
      <c r="I769" t="s">
        <v>13</v>
      </c>
      <c r="L769" t="s">
        <v>7</v>
      </c>
      <c r="M769" t="str">
        <f>VLOOKUP(D769,UFMT_FIELD_FORMAT!A:H,8,FALSE)</f>
        <v>028 Var LLA</v>
      </c>
      <c r="N769" t="str">
        <f>IF(ISBLANK(E769),"",VLOOKUP(E769,UFMT_CONDITION!A:J,10,FALSE))</f>
        <v>POS USD transaction, CAM card</v>
      </c>
      <c r="O769" t="str">
        <f>VLOOKUP(F769,UFMT_VALUE!A:E,5,FALSE)</f>
        <v>Const, GL acct ABL AT ABC POS-USD</v>
      </c>
      <c r="P769" t="str">
        <f>IF(ISBLANK(G769),"",VLOOKUP(G769,UFMT_CONVERSION!A:C,3,FALSE))</f>
        <v/>
      </c>
      <c r="Q769" t="str">
        <f t="shared" si="48"/>
        <v>Field '028 Var LLA',Cond 'POS USD transaction, CAM card', Value 'Const, GL acct ABL AT ABC POS-USD'</v>
      </c>
      <c r="S769" t="str">
        <f t="shared" si="49"/>
        <v>Insert into UFMT_BUILD_RULE (FORMAT_ID, FIELD_NO, PRIORITY, FIELD_ID, COND_ID, VALUE_ID, CONV_KEY, F_CHECK, F_WRITE) Values ('83', '102', '3', '22', '70', '276', '', '0', '0');</v>
      </c>
      <c r="T769" t="str">
        <f t="shared" si="50"/>
        <v>Update UFMT_BUILD_RULE SET FIELD_ID='22',COND_ID='70',VALUE_ID='276',CONV_KEY='',F_CHECK='0',F_WRITE='0' Where FORMAT_ID = '83' AND FIELD_NO = '102' AND PRIORITY = '3';</v>
      </c>
      <c r="U769" t="str">
        <f t="shared" si="51"/>
        <v>Delete from UFMT_BUILD_RULE Where FORMAT_ID = '83' AND FIELD_NO = '102' AND PRIORITY = '3';</v>
      </c>
    </row>
    <row r="770" spans="1:21" x14ac:dyDescent="0.35">
      <c r="A770" t="s">
        <v>216</v>
      </c>
      <c r="B770" t="s">
        <v>270</v>
      </c>
      <c r="C770" t="s">
        <v>20</v>
      </c>
      <c r="D770" t="s">
        <v>71</v>
      </c>
      <c r="E770"/>
      <c r="F770" t="s">
        <v>529</v>
      </c>
      <c r="G770" t="s">
        <v>48</v>
      </c>
      <c r="H770" t="s">
        <v>13</v>
      </c>
      <c r="I770" t="s">
        <v>13</v>
      </c>
      <c r="L770" t="s">
        <v>7</v>
      </c>
      <c r="M770" t="str">
        <f>VLOOKUP(D770,UFMT_FIELD_FORMAT!A:H,8,FALSE)</f>
        <v>028 Var LLA</v>
      </c>
      <c r="N770" t="str">
        <f>IF(ISBLANK(E770),"",VLOOKUP(E770,UFMT_CONDITION!A:J,10,FALSE))</f>
        <v/>
      </c>
      <c r="O770" t="str">
        <f>VLOOKUP(F770,UFMT_VALUE!A:E,5,FALSE)</f>
        <v>Composite, (iss_inst,trx_curr)</v>
      </c>
      <c r="P770" t="str">
        <f>IF(ISBLANK(G770),"",VLOOKUP(G770,UFMT_CONVERSION!A:C,3,FALSE))</f>
        <v>(iss_inst,trx_curr)-&gt;THEMONUS GL</v>
      </c>
      <c r="Q770" t="str">
        <f t="shared" si="48"/>
        <v>Field '028 Var LLA', Value 'Composite, (iss_inst,trx_curr)', Conv '(iss_inst,trx_curr)-&gt;THEMONUS GL'</v>
      </c>
      <c r="S770" t="str">
        <f t="shared" si="49"/>
        <v>Insert into UFMT_BUILD_RULE (FORMAT_ID, FIELD_NO, PRIORITY, FIELD_ID, COND_ID, VALUE_ID, CONV_KEY, F_CHECK, F_WRITE) Values ('83', '102', '4', '22', '', '253', '47', '0', '0');</v>
      </c>
      <c r="T770" t="str">
        <f t="shared" si="50"/>
        <v>Update UFMT_BUILD_RULE SET FIELD_ID='22',COND_ID='',VALUE_ID='253',CONV_KEY='47',F_CHECK='0',F_WRITE='0' Where FORMAT_ID = '83' AND FIELD_NO = '102' AND PRIORITY = '4';</v>
      </c>
      <c r="U770" t="str">
        <f t="shared" si="51"/>
        <v>Delete from UFMT_BUILD_RULE Where FORMAT_ID = '83' AND FIELD_NO = '102' AND PRIORITY = '4';</v>
      </c>
    </row>
    <row r="771" spans="1:21" x14ac:dyDescent="0.35">
      <c r="A771" t="s">
        <v>216</v>
      </c>
      <c r="B771" t="s">
        <v>778</v>
      </c>
      <c r="C771" t="s">
        <v>12</v>
      </c>
      <c r="D771" t="s">
        <v>71</v>
      </c>
      <c r="E771" t="s">
        <v>119</v>
      </c>
      <c r="F771" t="s">
        <v>104</v>
      </c>
      <c r="G771" t="s">
        <v>45</v>
      </c>
      <c r="H771" t="s">
        <v>13</v>
      </c>
      <c r="I771" t="s">
        <v>13</v>
      </c>
      <c r="L771" t="s">
        <v>7</v>
      </c>
      <c r="M771" t="str">
        <f>VLOOKUP(D771,UFMT_FIELD_FORMAT!A:H,8,FALSE)</f>
        <v>028 Var LLA</v>
      </c>
      <c r="N771" t="str">
        <f>IF(ISBLANK(E771),"",VLOOKUP(E771,UFMT_CONDITION!A:J,10,FALSE))</f>
        <v>Send F103=GL for Credit card trx</v>
      </c>
      <c r="O771" t="str">
        <f>VLOOKUP(F771,UFMT_VALUE!A:E,5,FALSE)</f>
        <v>Tag, SVT_TXN_CURRENCY</v>
      </c>
      <c r="P771" t="str">
        <f>IF(ISBLANK(G771),"",VLOOKUP(G771,UFMT_CONVERSION!A:C,3,FALSE))</f>
        <v>Currency -&gt; Credit card GL</v>
      </c>
      <c r="Q771" t="str">
        <f t="shared" si="48"/>
        <v>Field '028 Var LLA',Cond 'Send F103=GL for Credit card trx', Value 'Tag, SVT_TXN_CURRENCY', Conv 'Currency -&gt; Credit card GL'</v>
      </c>
      <c r="S771" t="str">
        <f t="shared" si="49"/>
        <v>Insert into UFMT_BUILD_RULE (FORMAT_ID, FIELD_NO, PRIORITY, FIELD_ID, COND_ID, VALUE_ID, CONV_KEY, F_CHECK, F_WRITE) Values ('83', '103', '1', '22', '41', '34', '46', '0', '0');</v>
      </c>
      <c r="T771" t="str">
        <f t="shared" si="50"/>
        <v>Update UFMT_BUILD_RULE SET FIELD_ID='22',COND_ID='41',VALUE_ID='34',CONV_KEY='46',F_CHECK='0',F_WRITE='0' Where FORMAT_ID = '83' AND FIELD_NO = '103' AND PRIORITY = '1';</v>
      </c>
      <c r="U771" t="str">
        <f t="shared" si="51"/>
        <v>Delete from UFMT_BUILD_RULE Where FORMAT_ID = '83' AND FIELD_NO = '103' AND PRIORITY = '1';</v>
      </c>
    </row>
    <row r="772" spans="1:21" x14ac:dyDescent="0.35">
      <c r="A772" t="s">
        <v>216</v>
      </c>
      <c r="B772" t="s">
        <v>778</v>
      </c>
      <c r="C772" t="s">
        <v>15</v>
      </c>
      <c r="D772" t="s">
        <v>71</v>
      </c>
      <c r="E772" t="s">
        <v>85</v>
      </c>
      <c r="F772" t="s">
        <v>303</v>
      </c>
      <c r="G772"/>
      <c r="H772" t="s">
        <v>13</v>
      </c>
      <c r="I772" t="s">
        <v>13</v>
      </c>
      <c r="L772" t="s">
        <v>7</v>
      </c>
      <c r="M772" t="str">
        <f>VLOOKUP(D772,UFMT_FIELD_FORMAT!A:H,8,FALSE)</f>
        <v>028 Var LLA</v>
      </c>
      <c r="N772" t="str">
        <f>IF(ISBLANK(E772),"",VLOOKUP(E772,UFMT_CONDITION!A:J,10,FALSE))</f>
        <v>Trans_type for sending F103 as GL acct</v>
      </c>
      <c r="O772" t="str">
        <f>VLOOKUP(F772,UFMT_VALUE!A:E,5,FALSE)</f>
        <v>Composite, GL from (TT n SI n CC)</v>
      </c>
      <c r="P772" t="str">
        <f>IF(ISBLANK(G772),"",VLOOKUP(G772,UFMT_CONVERSION!A:C,3,FALSE))</f>
        <v/>
      </c>
      <c r="Q772" t="str">
        <f t="shared" si="48"/>
        <v>Field '028 Var LLA',Cond 'Trans_type for sending F103 as GL acct', Value 'Composite, GL from (TT n SI n CC)'</v>
      </c>
      <c r="S772" t="str">
        <f t="shared" si="49"/>
        <v>Insert into UFMT_BUILD_RULE (FORMAT_ID, FIELD_NO, PRIORITY, FIELD_ID, COND_ID, VALUE_ID, CONV_KEY, F_CHECK, F_WRITE) Values ('83', '103', '2', '22', '27', '167', '', '0', '0');</v>
      </c>
      <c r="T772" t="str">
        <f t="shared" si="50"/>
        <v>Update UFMT_BUILD_RULE SET FIELD_ID='22',COND_ID='27',VALUE_ID='167',CONV_KEY='',F_CHECK='0',F_WRITE='0' Where FORMAT_ID = '83' AND FIELD_NO = '103' AND PRIORITY = '2';</v>
      </c>
      <c r="U772" t="str">
        <f t="shared" si="51"/>
        <v>Delete from UFMT_BUILD_RULE Where FORMAT_ID = '83' AND FIELD_NO = '103' AND PRIORITY = '2';</v>
      </c>
    </row>
    <row r="773" spans="1:21" x14ac:dyDescent="0.35">
      <c r="A773" t="s">
        <v>216</v>
      </c>
      <c r="B773" t="s">
        <v>778</v>
      </c>
      <c r="C773" t="s">
        <v>17</v>
      </c>
      <c r="D773" t="s">
        <v>71</v>
      </c>
      <c r="E773" t="s">
        <v>37</v>
      </c>
      <c r="F773" t="s">
        <v>99</v>
      </c>
      <c r="G773"/>
      <c r="H773" t="s">
        <v>13</v>
      </c>
      <c r="I773" t="s">
        <v>13</v>
      </c>
      <c r="L773" t="s">
        <v>7</v>
      </c>
      <c r="M773" t="str">
        <f>VLOOKUP(D773,UFMT_FIELD_FORMAT!A:H,8,FALSE)</f>
        <v>028 Var LLA</v>
      </c>
      <c r="N773" t="str">
        <f>IF(ISBLANK(E773),"",VLOOKUP(E773,UFMT_CONDITION!A:J,10,FALSE))</f>
        <v>Account 2 is not empty</v>
      </c>
      <c r="O773" t="str">
        <f>VLOOKUP(F773,UFMT_VALUE!A:E,5,FALSE)</f>
        <v>Tag, SVT_ACCT2_NO</v>
      </c>
      <c r="P773" t="str">
        <f>IF(ISBLANK(G773),"",VLOOKUP(G773,UFMT_CONVERSION!A:C,3,FALSE))</f>
        <v/>
      </c>
      <c r="Q773" t="str">
        <f t="shared" ref="Q773:Q836" si="52">"Field '"&amp;M773&amp;IF(N773="","","',Cond '"&amp;N773)&amp;"', Value '"&amp;O773&amp;IF(P773="","","', Conv '"&amp;P773)&amp;"'"</f>
        <v>Field '028 Var LLA',Cond 'Account 2 is not empty', Value 'Tag, SVT_ACCT2_NO'</v>
      </c>
      <c r="S773" t="str">
        <f t="shared" ref="S773:S836" si="53">"Insert into UFMT_BUILD_RULE (FORMAT_ID, FIELD_NO, PRIORITY, FIELD_ID, COND_ID, VALUE_ID, CONV_KEY, F_CHECK, F_WRITE) Values ('"&amp;A773&amp;"', '"&amp;B773&amp;"', '"&amp;C773&amp;"', '"&amp;D773&amp;"', '"&amp;E773&amp;"', '"&amp;F773&amp;"', '"&amp;G773&amp;"', '"&amp;H773&amp;"', '"&amp;I773&amp;"');"</f>
        <v>Insert into UFMT_BUILD_RULE (FORMAT_ID, FIELD_NO, PRIORITY, FIELD_ID, COND_ID, VALUE_ID, CONV_KEY, F_CHECK, F_WRITE) Values ('83', '103', '3', '22', '10', '37', '', '0', '0');</v>
      </c>
      <c r="T773" t="str">
        <f t="shared" ref="T773:T836" si="54">"Update UFMT_BUILD_RULE SET FIELD_ID='"&amp;D773&amp;"',COND_ID='"&amp;E773&amp;"',VALUE_ID='"&amp;F773&amp;"',CONV_KEY='"&amp;G773&amp;"',F_CHECK='"&amp;H773&amp;"',F_WRITE='"&amp;I773&amp;"' Where FORMAT_ID = '"&amp;A773&amp;"' AND FIELD_NO = '"&amp;B773&amp;"' AND PRIORITY = '"&amp;C773&amp;"';"</f>
        <v>Update UFMT_BUILD_RULE SET FIELD_ID='22',COND_ID='10',VALUE_ID='37',CONV_KEY='',F_CHECK='0',F_WRITE='0' Where FORMAT_ID = '83' AND FIELD_NO = '103' AND PRIORITY = '3';</v>
      </c>
      <c r="U773" t="str">
        <f t="shared" ref="U773:U836" si="55">"Delete from UFMT_BUILD_RULE Where FORMAT_ID = '"&amp;A773&amp;"' AND FIELD_NO = '"&amp;B773&amp;"' AND PRIORITY = '"&amp;C773&amp;"';"</f>
        <v>Delete from UFMT_BUILD_RULE Where FORMAT_ID = '83' AND FIELD_NO = '103' AND PRIORITY = '3';</v>
      </c>
    </row>
    <row r="774" spans="1:21" x14ac:dyDescent="0.35">
      <c r="A774" t="s">
        <v>216</v>
      </c>
      <c r="B774" t="s">
        <v>778</v>
      </c>
      <c r="C774" t="s">
        <v>20</v>
      </c>
      <c r="D774" t="s">
        <v>71</v>
      </c>
      <c r="E774" t="s">
        <v>109</v>
      </c>
      <c r="F774" t="s">
        <v>74</v>
      </c>
      <c r="G774"/>
      <c r="H774" t="s">
        <v>13</v>
      </c>
      <c r="I774" t="s">
        <v>13</v>
      </c>
      <c r="L774" t="s">
        <v>7</v>
      </c>
      <c r="M774" t="str">
        <f>VLOOKUP(D774,UFMT_FIELD_FORMAT!A:H,8,FALSE)</f>
        <v>028 Var LLA</v>
      </c>
      <c r="N774" t="str">
        <f>IF(ISBLANK(E774),"",VLOOKUP(E774,UFMT_CONDITION!A:J,10,FALSE))</f>
        <v>Trans_type is 736</v>
      </c>
      <c r="O774" t="str">
        <f>VLOOKUP(F774,UFMT_VALUE!A:E,5,FALSE)</f>
        <v>Tag, SVT_ISO_ACQ_RRN</v>
      </c>
      <c r="P774" t="str">
        <f>IF(ISBLANK(G774),"",VLOOKUP(G774,UFMT_CONVERSION!A:C,3,FALSE))</f>
        <v/>
      </c>
      <c r="Q774" t="str">
        <f t="shared" si="52"/>
        <v>Field '028 Var LLA',Cond 'Trans_type is 736', Value 'Tag, SVT_ISO_ACQ_RRN'</v>
      </c>
      <c r="S774" t="str">
        <f t="shared" si="53"/>
        <v>Insert into UFMT_BUILD_RULE (FORMAT_ID, FIELD_NO, PRIORITY, FIELD_ID, COND_ID, VALUE_ID, CONV_KEY, F_CHECK, F_WRITE) Values ('83', '103', '4', '22', '54', '23', '', '0', '0');</v>
      </c>
      <c r="T774" t="str">
        <f t="shared" si="54"/>
        <v>Update UFMT_BUILD_RULE SET FIELD_ID='22',COND_ID='54',VALUE_ID='23',CONV_KEY='',F_CHECK='0',F_WRITE='0' Where FORMAT_ID = '83' AND FIELD_NO = '103' AND PRIORITY = '4';</v>
      </c>
      <c r="U774" t="str">
        <f t="shared" si="55"/>
        <v>Delete from UFMT_BUILD_RULE Where FORMAT_ID = '83' AND FIELD_NO = '103' AND PRIORITY = '4';</v>
      </c>
    </row>
    <row r="775" spans="1:21" x14ac:dyDescent="0.35">
      <c r="A775" t="s">
        <v>216</v>
      </c>
      <c r="B775" t="s">
        <v>778</v>
      </c>
      <c r="C775" t="s">
        <v>23</v>
      </c>
      <c r="D775" t="s">
        <v>71</v>
      </c>
      <c r="E775" t="s">
        <v>111</v>
      </c>
      <c r="F775" t="s">
        <v>74</v>
      </c>
      <c r="G775"/>
      <c r="H775" t="s">
        <v>13</v>
      </c>
      <c r="I775" t="s">
        <v>13</v>
      </c>
      <c r="L775" t="s">
        <v>7</v>
      </c>
      <c r="M775" t="str">
        <f>VLOOKUP(D775,UFMT_FIELD_FORMAT!A:H,8,FALSE)</f>
        <v>028 Var LLA</v>
      </c>
      <c r="N775" t="str">
        <f>IF(ISBLANK(E775),"",VLOOKUP(E775,UFMT_CONDITION!A:J,10,FALSE))</f>
        <v>Trans_type is 737</v>
      </c>
      <c r="O775" t="str">
        <f>VLOOKUP(F775,UFMT_VALUE!A:E,5,FALSE)</f>
        <v>Tag, SVT_ISO_ACQ_RRN</v>
      </c>
      <c r="P775" t="str">
        <f>IF(ISBLANK(G775),"",VLOOKUP(G775,UFMT_CONVERSION!A:C,3,FALSE))</f>
        <v/>
      </c>
      <c r="Q775" t="str">
        <f t="shared" si="52"/>
        <v>Field '028 Var LLA',Cond 'Trans_type is 737', Value 'Tag, SVT_ISO_ACQ_RRN'</v>
      </c>
      <c r="S775" t="str">
        <f t="shared" si="53"/>
        <v>Insert into UFMT_BUILD_RULE (FORMAT_ID, FIELD_NO, PRIORITY, FIELD_ID, COND_ID, VALUE_ID, CONV_KEY, F_CHECK, F_WRITE) Values ('83', '103', '5', '22', '55', '23', '', '0', '0');</v>
      </c>
      <c r="T775" t="str">
        <f t="shared" si="54"/>
        <v>Update UFMT_BUILD_RULE SET FIELD_ID='22',COND_ID='55',VALUE_ID='23',CONV_KEY='',F_CHECK='0',F_WRITE='0' Where FORMAT_ID = '83' AND FIELD_NO = '103' AND PRIORITY = '5';</v>
      </c>
      <c r="U775" t="str">
        <f t="shared" si="55"/>
        <v>Delete from UFMT_BUILD_RULE Where FORMAT_ID = '83' AND FIELD_NO = '103' AND PRIORITY = '5';</v>
      </c>
    </row>
    <row r="776" spans="1:21" x14ac:dyDescent="0.35">
      <c r="A776" t="s">
        <v>216</v>
      </c>
      <c r="B776" t="s">
        <v>143</v>
      </c>
      <c r="C776" t="s">
        <v>12</v>
      </c>
      <c r="D776" t="s">
        <v>65</v>
      </c>
      <c r="E776"/>
      <c r="F776" t="s">
        <v>113</v>
      </c>
      <c r="G776"/>
      <c r="H776" t="s">
        <v>13</v>
      </c>
      <c r="I776" t="s">
        <v>13</v>
      </c>
      <c r="L776" t="s">
        <v>7</v>
      </c>
      <c r="M776" t="str">
        <f>VLOOKUP(D776,UFMT_FIELD_FORMAT!A:H,8,FALSE)</f>
        <v>999 Var LLLA</v>
      </c>
      <c r="N776" t="str">
        <f>IF(ISBLANK(E776),"",VLOOKUP(E776,UFMT_CONDITION!A:J,10,FALSE))</f>
        <v/>
      </c>
      <c r="O776" t="str">
        <f>VLOOKUP(F776,UFMT_VALUE!A:E,5,FALSE)</f>
        <v>Const, Channel ID Switch</v>
      </c>
      <c r="P776" t="str">
        <f>IF(ISBLANK(G776),"",VLOOKUP(G776,UFMT_CONVERSION!A:C,3,FALSE))</f>
        <v/>
      </c>
      <c r="Q776" t="str">
        <f t="shared" si="52"/>
        <v>Field '999 Var LLLA', Value 'Const, Channel ID Switch'</v>
      </c>
      <c r="S776" t="str">
        <f t="shared" si="53"/>
        <v>Insert into UFMT_BUILD_RULE (FORMAT_ID, FIELD_NO, PRIORITY, FIELD_ID, COND_ID, VALUE_ID, CONV_KEY, F_CHECK, F_WRITE) Values ('83', '123', '1', '20', '', '38', '', '0', '0');</v>
      </c>
      <c r="T776" t="str">
        <f t="shared" si="54"/>
        <v>Update UFMT_BUILD_RULE SET FIELD_ID='20',COND_ID='',VALUE_ID='38',CONV_KEY='',F_CHECK='0',F_WRITE='0' Where FORMAT_ID = '83' AND FIELD_NO = '123' AND PRIORITY = '1';</v>
      </c>
      <c r="U776" t="str">
        <f t="shared" si="55"/>
        <v>Delete from UFMT_BUILD_RULE Where FORMAT_ID = '83' AND FIELD_NO = '123' AND PRIORITY = '1';</v>
      </c>
    </row>
    <row r="777" spans="1:21" x14ac:dyDescent="0.35">
      <c r="A777" t="s">
        <v>216</v>
      </c>
      <c r="B777" t="s">
        <v>813</v>
      </c>
      <c r="C777" t="s">
        <v>12</v>
      </c>
      <c r="D777" t="s">
        <v>65</v>
      </c>
      <c r="E777"/>
      <c r="F777" t="s">
        <v>44</v>
      </c>
      <c r="G777" t="s">
        <v>23</v>
      </c>
      <c r="H777" t="s">
        <v>13</v>
      </c>
      <c r="I777" t="s">
        <v>13</v>
      </c>
      <c r="L777" t="s">
        <v>7</v>
      </c>
      <c r="M777" t="str">
        <f>VLOOKUP(D777,UFMT_FIELD_FORMAT!A:H,8,FALSE)</f>
        <v>999 Var LLLA</v>
      </c>
      <c r="N777" t="str">
        <f>IF(ISBLANK(E777),"",VLOOKUP(E777,UFMT_CONDITION!A:J,10,FALSE))</f>
        <v/>
      </c>
      <c r="O777" t="str">
        <f>VLOOKUP(F777,UFMT_VALUE!A:E,5,FALSE)</f>
        <v>Tag, SVT_ACQ_SW_DATE</v>
      </c>
      <c r="P777" t="str">
        <f>IF(ISBLANK(G777),"",VLOOKUP(G777,UFMT_CONVERSION!A:C,3,FALSE))</f>
        <v>YYYYMMDD to YYYY</v>
      </c>
      <c r="Q777" t="str">
        <f t="shared" si="52"/>
        <v>Field '999 Var LLLA', Value 'Tag, SVT_ACQ_SW_DATE', Conv 'YYYYMMDD to YYYY'</v>
      </c>
      <c r="S777" t="str">
        <f t="shared" si="53"/>
        <v>Insert into UFMT_BUILD_RULE (FORMAT_ID, FIELD_NO, PRIORITY, FIELD_ID, COND_ID, VALUE_ID, CONV_KEY, F_CHECK, F_WRITE) Values ('83', '126', '1', '20', '', '13', '5', '0', '0');</v>
      </c>
      <c r="T777" t="str">
        <f t="shared" si="54"/>
        <v>Update UFMT_BUILD_RULE SET FIELD_ID='20',COND_ID='',VALUE_ID='13',CONV_KEY='5',F_CHECK='0',F_WRITE='0' Where FORMAT_ID = '83' AND FIELD_NO = '126' AND PRIORITY = '1';</v>
      </c>
      <c r="U777" t="str">
        <f t="shared" si="55"/>
        <v>Delete from UFMT_BUILD_RULE Where FORMAT_ID = '83' AND FIELD_NO = '126' AND PRIORITY = '1';</v>
      </c>
    </row>
    <row r="778" spans="1:21" x14ac:dyDescent="0.35">
      <c r="A778" t="s">
        <v>174</v>
      </c>
      <c r="B778" t="s">
        <v>15</v>
      </c>
      <c r="C778" t="s">
        <v>12</v>
      </c>
      <c r="D778" t="s">
        <v>12</v>
      </c>
      <c r="E778"/>
      <c r="F778" t="s">
        <v>15</v>
      </c>
      <c r="G778"/>
      <c r="H778" t="s">
        <v>13</v>
      </c>
      <c r="I778" t="s">
        <v>13</v>
      </c>
      <c r="L778" t="s">
        <v>7</v>
      </c>
      <c r="M778" t="str">
        <f>VLOOKUP(D778,UFMT_FIELD_FORMAT!A:H,8,FALSE)</f>
        <v>019 Var LLA</v>
      </c>
      <c r="N778" t="str">
        <f>IF(ISBLANK(E778),"",VLOOKUP(E778,UFMT_CONDITION!A:J,10,FALSE))</f>
        <v/>
      </c>
      <c r="O778" t="str">
        <f>VLOOKUP(F778,UFMT_VALUE!A:E,5,FALSE)</f>
        <v>Tag, SVT_CARD_NUM</v>
      </c>
      <c r="P778" t="str">
        <f>IF(ISBLANK(G778),"",VLOOKUP(G778,UFMT_CONVERSION!A:C,3,FALSE))</f>
        <v/>
      </c>
      <c r="Q778" t="str">
        <f t="shared" si="52"/>
        <v>Field '019 Var LLA', Value 'Tag, SVT_CARD_NUM'</v>
      </c>
      <c r="S778" t="str">
        <f t="shared" si="53"/>
        <v>Insert into UFMT_BUILD_RULE (FORMAT_ID, FIELD_NO, PRIORITY, FIELD_ID, COND_ID, VALUE_ID, CONV_KEY, F_CHECK, F_WRITE) Values ('84', '2', '1', '1', '', '2', '', '0', '0');</v>
      </c>
      <c r="T778" t="str">
        <f t="shared" si="54"/>
        <v>Update UFMT_BUILD_RULE SET FIELD_ID='1',COND_ID='',VALUE_ID='2',CONV_KEY='',F_CHECK='0',F_WRITE='0' Where FORMAT_ID = '84' AND FIELD_NO = '2' AND PRIORITY = '1';</v>
      </c>
      <c r="U778" t="str">
        <f t="shared" si="55"/>
        <v>Delete from UFMT_BUILD_RULE Where FORMAT_ID = '84' AND FIELD_NO = '2' AND PRIORITY = '1';</v>
      </c>
    </row>
    <row r="779" spans="1:21" x14ac:dyDescent="0.35">
      <c r="A779" t="s">
        <v>174</v>
      </c>
      <c r="B779" t="s">
        <v>17</v>
      </c>
      <c r="C779" t="s">
        <v>12</v>
      </c>
      <c r="D779" t="s">
        <v>15</v>
      </c>
      <c r="E779"/>
      <c r="F779" t="s">
        <v>26</v>
      </c>
      <c r="G779"/>
      <c r="H779" t="s">
        <v>13</v>
      </c>
      <c r="I779" t="s">
        <v>13</v>
      </c>
      <c r="L779" t="s">
        <v>7</v>
      </c>
      <c r="M779" t="str">
        <f>VLOOKUP(D779,UFMT_FIELD_FORMAT!A:H,8,FALSE)</f>
        <v>006 Fix Padded L0</v>
      </c>
      <c r="N779" t="str">
        <f>IF(ISBLANK(E779),"",VLOOKUP(E779,UFMT_CONDITION!A:J,10,FALSE))</f>
        <v/>
      </c>
      <c r="O779" t="str">
        <f>VLOOKUP(F779,UFMT_VALUE!A:E,5,FALSE)</f>
        <v>Composite, Processing code</v>
      </c>
      <c r="P779" t="str">
        <f>IF(ISBLANK(G779),"",VLOOKUP(G779,UFMT_CONVERSION!A:C,3,FALSE))</f>
        <v/>
      </c>
      <c r="Q779" t="str">
        <f t="shared" si="52"/>
        <v>Field '006 Fix Padded L0', Value 'Composite, Processing code'</v>
      </c>
      <c r="S779" t="str">
        <f t="shared" si="53"/>
        <v>Insert into UFMT_BUILD_RULE (FORMAT_ID, FIELD_NO, PRIORITY, FIELD_ID, COND_ID, VALUE_ID, CONV_KEY, F_CHECK, F_WRITE) Values ('84', '3', '1', '2', '', '6', '', '0', '0');</v>
      </c>
      <c r="T779" t="str">
        <f t="shared" si="54"/>
        <v>Update UFMT_BUILD_RULE SET FIELD_ID='2',COND_ID='',VALUE_ID='6',CONV_KEY='',F_CHECK='0',F_WRITE='0' Where FORMAT_ID = '84' AND FIELD_NO = '3' AND PRIORITY = '1';</v>
      </c>
      <c r="U779" t="str">
        <f t="shared" si="55"/>
        <v>Delete from UFMT_BUILD_RULE Where FORMAT_ID = '84' AND FIELD_NO = '3' AND PRIORITY = '1';</v>
      </c>
    </row>
    <row r="780" spans="1:21" x14ac:dyDescent="0.35">
      <c r="A780" t="s">
        <v>174</v>
      </c>
      <c r="B780" t="s">
        <v>20</v>
      </c>
      <c r="C780" t="s">
        <v>12</v>
      </c>
      <c r="D780" t="s">
        <v>17</v>
      </c>
      <c r="E780"/>
      <c r="F780" t="s">
        <v>29</v>
      </c>
      <c r="G780"/>
      <c r="H780" t="s">
        <v>13</v>
      </c>
      <c r="I780" t="s">
        <v>13</v>
      </c>
      <c r="L780" t="s">
        <v>7</v>
      </c>
      <c r="M780" t="str">
        <f>VLOOKUP(D780,UFMT_FIELD_FORMAT!A:H,8,FALSE)</f>
        <v>012 Fix Padded L0</v>
      </c>
      <c r="N780" t="str">
        <f>IF(ISBLANK(E780),"",VLOOKUP(E780,UFMT_CONDITION!A:J,10,FALSE))</f>
        <v/>
      </c>
      <c r="O780" t="str">
        <f>VLOOKUP(F780,UFMT_VALUE!A:E,5,FALSE)</f>
        <v>Tag, SVT_TXN_AMOUNT</v>
      </c>
      <c r="P780" t="str">
        <f>IF(ISBLANK(G780),"",VLOOKUP(G780,UFMT_CONVERSION!A:C,3,FALSE))</f>
        <v/>
      </c>
      <c r="Q780" t="str">
        <f t="shared" si="52"/>
        <v>Field '012 Fix Padded L0', Value 'Tag, SVT_TXN_AMOUNT'</v>
      </c>
      <c r="S780" t="str">
        <f t="shared" si="53"/>
        <v>Insert into UFMT_BUILD_RULE (FORMAT_ID, FIELD_NO, PRIORITY, FIELD_ID, COND_ID, VALUE_ID, CONV_KEY, F_CHECK, F_WRITE) Values ('84', '4', '1', '3', '', '7', '', '0', '0');</v>
      </c>
      <c r="T780" t="str">
        <f t="shared" si="54"/>
        <v>Update UFMT_BUILD_RULE SET FIELD_ID='3',COND_ID='',VALUE_ID='7',CONV_KEY='',F_CHECK='0',F_WRITE='0' Where FORMAT_ID = '84' AND FIELD_NO = '4' AND PRIORITY = '1';</v>
      </c>
      <c r="U780" t="str">
        <f t="shared" si="55"/>
        <v>Delete from UFMT_BUILD_RULE Where FORMAT_ID = '84' AND FIELD_NO = '4' AND PRIORITY = '1';</v>
      </c>
    </row>
    <row r="781" spans="1:21" x14ac:dyDescent="0.35">
      <c r="A781" t="s">
        <v>174</v>
      </c>
      <c r="B781" t="s">
        <v>23</v>
      </c>
      <c r="C781" t="s">
        <v>12</v>
      </c>
      <c r="D781" t="s">
        <v>17</v>
      </c>
      <c r="E781"/>
      <c r="F781" t="s">
        <v>35</v>
      </c>
      <c r="G781"/>
      <c r="H781" t="s">
        <v>13</v>
      </c>
      <c r="I781" t="s">
        <v>13</v>
      </c>
      <c r="L781" t="s">
        <v>7</v>
      </c>
      <c r="M781" t="str">
        <f>VLOOKUP(D781,UFMT_FIELD_FORMAT!A:H,8,FALSE)</f>
        <v>012 Fix Padded L0</v>
      </c>
      <c r="N781" t="str">
        <f>IF(ISBLANK(E781),"",VLOOKUP(E781,UFMT_CONDITION!A:J,10,FALSE))</f>
        <v/>
      </c>
      <c r="O781" t="str">
        <f>VLOOKUP(F781,UFMT_VALUE!A:E,5,FALSE)</f>
        <v>Tag, SVT_TXN_AMT_A1CUR, integer</v>
      </c>
      <c r="P781" t="str">
        <f>IF(ISBLANK(G781),"",VLOOKUP(G781,UFMT_CONVERSION!A:C,3,FALSE))</f>
        <v/>
      </c>
      <c r="Q781" t="str">
        <f t="shared" si="52"/>
        <v>Field '012 Fix Padded L0', Value 'Tag, SVT_TXN_AMT_A1CUR, integer'</v>
      </c>
      <c r="S781" t="str">
        <f t="shared" si="53"/>
        <v>Insert into UFMT_BUILD_RULE (FORMAT_ID, FIELD_NO, PRIORITY, FIELD_ID, COND_ID, VALUE_ID, CONV_KEY, F_CHECK, F_WRITE) Values ('84', '5', '1', '3', '', '9', '', '0', '0');</v>
      </c>
      <c r="T781" t="str">
        <f t="shared" si="54"/>
        <v>Update UFMT_BUILD_RULE SET FIELD_ID='3',COND_ID='',VALUE_ID='9',CONV_KEY='',F_CHECK='0',F_WRITE='0' Where FORMAT_ID = '84' AND FIELD_NO = '5' AND PRIORITY = '1';</v>
      </c>
      <c r="U781" t="str">
        <f t="shared" si="55"/>
        <v>Delete from UFMT_BUILD_RULE Where FORMAT_ID = '84' AND FIELD_NO = '5' AND PRIORITY = '1';</v>
      </c>
    </row>
    <row r="782" spans="1:21" x14ac:dyDescent="0.35">
      <c r="A782" t="s">
        <v>174</v>
      </c>
      <c r="B782" t="s">
        <v>26</v>
      </c>
      <c r="C782" t="s">
        <v>12</v>
      </c>
      <c r="D782" t="s">
        <v>17</v>
      </c>
      <c r="E782"/>
      <c r="F782" t="s">
        <v>35</v>
      </c>
      <c r="G782"/>
      <c r="H782" t="s">
        <v>13</v>
      </c>
      <c r="I782" t="s">
        <v>13</v>
      </c>
      <c r="L782" t="s">
        <v>7</v>
      </c>
      <c r="M782" t="str">
        <f>VLOOKUP(D782,UFMT_FIELD_FORMAT!A:H,8,FALSE)</f>
        <v>012 Fix Padded L0</v>
      </c>
      <c r="N782" t="str">
        <f>IF(ISBLANK(E782),"",VLOOKUP(E782,UFMT_CONDITION!A:J,10,FALSE))</f>
        <v/>
      </c>
      <c r="O782" t="str">
        <f>VLOOKUP(F782,UFMT_VALUE!A:E,5,FALSE)</f>
        <v>Tag, SVT_TXN_AMT_A1CUR, integer</v>
      </c>
      <c r="P782" t="str">
        <f>IF(ISBLANK(G782),"",VLOOKUP(G782,UFMT_CONVERSION!A:C,3,FALSE))</f>
        <v/>
      </c>
      <c r="Q782" t="str">
        <f t="shared" si="52"/>
        <v>Field '012 Fix Padded L0', Value 'Tag, SVT_TXN_AMT_A1CUR, integer'</v>
      </c>
      <c r="S782" t="str">
        <f t="shared" si="53"/>
        <v>Insert into UFMT_BUILD_RULE (FORMAT_ID, FIELD_NO, PRIORITY, FIELD_ID, COND_ID, VALUE_ID, CONV_KEY, F_CHECK, F_WRITE) Values ('84', '6', '1', '3', '', '9', '', '0', '0');</v>
      </c>
      <c r="T782" t="str">
        <f t="shared" si="54"/>
        <v>Update UFMT_BUILD_RULE SET FIELD_ID='3',COND_ID='',VALUE_ID='9',CONV_KEY='',F_CHECK='0',F_WRITE='0' Where FORMAT_ID = '84' AND FIELD_NO = '6' AND PRIORITY = '1';</v>
      </c>
      <c r="U782" t="str">
        <f t="shared" si="55"/>
        <v>Delete from UFMT_BUILD_RULE Where FORMAT_ID = '84' AND FIELD_NO = '6' AND PRIORITY = '1';</v>
      </c>
    </row>
    <row r="783" spans="1:21" x14ac:dyDescent="0.35">
      <c r="A783" t="s">
        <v>174</v>
      </c>
      <c r="B783" t="s">
        <v>35</v>
      </c>
      <c r="C783" t="s">
        <v>12</v>
      </c>
      <c r="D783" t="s">
        <v>20</v>
      </c>
      <c r="E783"/>
      <c r="F783" t="s">
        <v>40</v>
      </c>
      <c r="G783"/>
      <c r="H783" t="s">
        <v>13</v>
      </c>
      <c r="I783" t="s">
        <v>13</v>
      </c>
      <c r="L783" t="s">
        <v>7</v>
      </c>
      <c r="M783" t="str">
        <f>VLOOKUP(D783,UFMT_FIELD_FORMAT!A:H,8,FALSE)</f>
        <v>008 Fix Padded L0</v>
      </c>
      <c r="N783" t="str">
        <f>IF(ISBLANK(E783),"",VLOOKUP(E783,UFMT_CONDITION!A:J,10,FALSE))</f>
        <v/>
      </c>
      <c r="O783" t="str">
        <f>VLOOKUP(F783,UFMT_VALUE!A:E,5,FALSE)</f>
        <v>Tag, SVT_ACCT1_RATE, integer</v>
      </c>
      <c r="P783" t="str">
        <f>IF(ISBLANK(G783),"",VLOOKUP(G783,UFMT_CONVERSION!A:C,3,FALSE))</f>
        <v/>
      </c>
      <c r="Q783" t="str">
        <f t="shared" si="52"/>
        <v>Field '008 Fix Padded L0', Value 'Tag, SVT_ACCT1_RATE, integer'</v>
      </c>
      <c r="S783" t="str">
        <f t="shared" si="53"/>
        <v>Insert into UFMT_BUILD_RULE (FORMAT_ID, FIELD_NO, PRIORITY, FIELD_ID, COND_ID, VALUE_ID, CONV_KEY, F_CHECK, F_WRITE) Values ('84', '9', '1', '4', '', '11', '', '0', '0');</v>
      </c>
      <c r="T783" t="str">
        <f t="shared" si="54"/>
        <v>Update UFMT_BUILD_RULE SET FIELD_ID='4',COND_ID='',VALUE_ID='11',CONV_KEY='',F_CHECK='0',F_WRITE='0' Where FORMAT_ID = '84' AND FIELD_NO = '9' AND PRIORITY = '1';</v>
      </c>
      <c r="U783" t="str">
        <f t="shared" si="55"/>
        <v>Delete from UFMT_BUILD_RULE Where FORMAT_ID = '84' AND FIELD_NO = '9' AND PRIORITY = '1';</v>
      </c>
    </row>
    <row r="784" spans="1:21" x14ac:dyDescent="0.35">
      <c r="A784" t="s">
        <v>174</v>
      </c>
      <c r="B784" t="s">
        <v>37</v>
      </c>
      <c r="C784" t="s">
        <v>12</v>
      </c>
      <c r="D784" t="s">
        <v>20</v>
      </c>
      <c r="E784"/>
      <c r="F784" t="s">
        <v>40</v>
      </c>
      <c r="G784"/>
      <c r="H784" t="s">
        <v>13</v>
      </c>
      <c r="I784" t="s">
        <v>13</v>
      </c>
      <c r="L784" t="s">
        <v>7</v>
      </c>
      <c r="M784" t="str">
        <f>VLOOKUP(D784,UFMT_FIELD_FORMAT!A:H,8,FALSE)</f>
        <v>008 Fix Padded L0</v>
      </c>
      <c r="N784" t="str">
        <f>IF(ISBLANK(E784),"",VLOOKUP(E784,UFMT_CONDITION!A:J,10,FALSE))</f>
        <v/>
      </c>
      <c r="O784" t="str">
        <f>VLOOKUP(F784,UFMT_VALUE!A:E,5,FALSE)</f>
        <v>Tag, SVT_ACCT1_RATE, integer</v>
      </c>
      <c r="P784" t="str">
        <f>IF(ISBLANK(G784),"",VLOOKUP(G784,UFMT_CONVERSION!A:C,3,FALSE))</f>
        <v/>
      </c>
      <c r="Q784" t="str">
        <f t="shared" si="52"/>
        <v>Field '008 Fix Padded L0', Value 'Tag, SVT_ACCT1_RATE, integer'</v>
      </c>
      <c r="S784" t="str">
        <f t="shared" si="53"/>
        <v>Insert into UFMT_BUILD_RULE (FORMAT_ID, FIELD_NO, PRIORITY, FIELD_ID, COND_ID, VALUE_ID, CONV_KEY, F_CHECK, F_WRITE) Values ('84', '10', '1', '4', '', '11', '', '0', '0');</v>
      </c>
      <c r="T784" t="str">
        <f t="shared" si="54"/>
        <v>Update UFMT_BUILD_RULE SET FIELD_ID='4',COND_ID='',VALUE_ID='11',CONV_KEY='',F_CHECK='0',F_WRITE='0' Where FORMAT_ID = '84' AND FIELD_NO = '10' AND PRIORITY = '1';</v>
      </c>
      <c r="U784" t="str">
        <f t="shared" si="55"/>
        <v>Delete from UFMT_BUILD_RULE Where FORMAT_ID = '84' AND FIELD_NO = '10' AND PRIORITY = '1';</v>
      </c>
    </row>
    <row r="785" spans="1:21" x14ac:dyDescent="0.35">
      <c r="A785" t="s">
        <v>174</v>
      </c>
      <c r="B785" t="s">
        <v>40</v>
      </c>
      <c r="C785" t="s">
        <v>12</v>
      </c>
      <c r="D785" t="s">
        <v>23</v>
      </c>
      <c r="E785"/>
      <c r="F785" t="s">
        <v>48</v>
      </c>
      <c r="G785"/>
      <c r="H785" t="s">
        <v>13</v>
      </c>
      <c r="I785" t="s">
        <v>13</v>
      </c>
      <c r="L785" t="s">
        <v>7</v>
      </c>
      <c r="M785" t="str">
        <f>VLOOKUP(D785,UFMT_FIELD_FORMAT!A:H,8,FALSE)</f>
        <v>006 Fix Padded L0</v>
      </c>
      <c r="N785" t="str">
        <f>IF(ISBLANK(E785),"",VLOOKUP(E785,UFMT_CONDITION!A:J,10,FALSE))</f>
        <v/>
      </c>
      <c r="O785" t="str">
        <f>VLOOKUP(F785,UFMT_VALUE!A:E,5,FALSE)</f>
        <v>Tag, SVT_ACQ_TRACE_NO, string</v>
      </c>
      <c r="P785" t="str">
        <f>IF(ISBLANK(G785),"",VLOOKUP(G785,UFMT_CONVERSION!A:C,3,FALSE))</f>
        <v/>
      </c>
      <c r="Q785" t="str">
        <f t="shared" si="52"/>
        <v>Field '006 Fix Padded L0', Value 'Tag, SVT_ACQ_TRACE_NO, string'</v>
      </c>
      <c r="S785" t="str">
        <f t="shared" si="53"/>
        <v>Insert into UFMT_BUILD_RULE (FORMAT_ID, FIELD_NO, PRIORITY, FIELD_ID, COND_ID, VALUE_ID, CONV_KEY, F_CHECK, F_WRITE) Values ('84', '11', '1', '5', '', '47', '', '0', '0');</v>
      </c>
      <c r="T785" t="str">
        <f t="shared" si="54"/>
        <v>Update UFMT_BUILD_RULE SET FIELD_ID='5',COND_ID='',VALUE_ID='47',CONV_KEY='',F_CHECK='0',F_WRITE='0' Where FORMAT_ID = '84' AND FIELD_NO = '11' AND PRIORITY = '1';</v>
      </c>
      <c r="U785" t="str">
        <f t="shared" si="55"/>
        <v>Delete from UFMT_BUILD_RULE Where FORMAT_ID = '84' AND FIELD_NO = '11' AND PRIORITY = '1';</v>
      </c>
    </row>
    <row r="786" spans="1:21" x14ac:dyDescent="0.35">
      <c r="A786" t="s">
        <v>174</v>
      </c>
      <c r="B786" t="s">
        <v>42</v>
      </c>
      <c r="C786" t="s">
        <v>12</v>
      </c>
      <c r="D786" t="s">
        <v>26</v>
      </c>
      <c r="E786"/>
      <c r="F786" t="s">
        <v>50</v>
      </c>
      <c r="G786"/>
      <c r="H786" t="s">
        <v>13</v>
      </c>
      <c r="I786" t="s">
        <v>13</v>
      </c>
      <c r="L786" t="s">
        <v>7</v>
      </c>
      <c r="M786" t="str">
        <f>VLOOKUP(D786,UFMT_FIELD_FORMAT!A:H,8,FALSE)</f>
        <v>012 Fix Padded L0</v>
      </c>
      <c r="N786" t="str">
        <f>IF(ISBLANK(E786),"",VLOOKUP(E786,UFMT_CONDITION!A:J,10,FALSE))</f>
        <v/>
      </c>
      <c r="O786" t="str">
        <f>VLOOKUP(F786,UFMT_VALUE!A:E,5,FALSE)</f>
        <v>Composite, Date and time</v>
      </c>
      <c r="P786" t="str">
        <f>IF(ISBLANK(G786),"",VLOOKUP(G786,UFMT_CONVERSION!A:C,3,FALSE))</f>
        <v/>
      </c>
      <c r="Q786" t="str">
        <f t="shared" si="52"/>
        <v>Field '012 Fix Padded L0', Value 'Composite, Date and time'</v>
      </c>
      <c r="S786" t="str">
        <f t="shared" si="53"/>
        <v>Insert into UFMT_BUILD_RULE (FORMAT_ID, FIELD_NO, PRIORITY, FIELD_ID, COND_ID, VALUE_ID, CONV_KEY, F_CHECK, F_WRITE) Values ('84', '12', '1', '6', '', '15', '', '0', '0');</v>
      </c>
      <c r="T786" t="str">
        <f t="shared" si="54"/>
        <v>Update UFMT_BUILD_RULE SET FIELD_ID='6',COND_ID='',VALUE_ID='15',CONV_KEY='',F_CHECK='0',F_WRITE='0' Where FORMAT_ID = '84' AND FIELD_NO = '12' AND PRIORITY = '1';</v>
      </c>
      <c r="U786" t="str">
        <f t="shared" si="55"/>
        <v>Delete from UFMT_BUILD_RULE Where FORMAT_ID = '84' AND FIELD_NO = '12' AND PRIORITY = '1';</v>
      </c>
    </row>
    <row r="787" spans="1:21" x14ac:dyDescent="0.35">
      <c r="A787" t="s">
        <v>174</v>
      </c>
      <c r="B787" t="s">
        <v>56</v>
      </c>
      <c r="C787" t="s">
        <v>12</v>
      </c>
      <c r="D787" t="s">
        <v>32</v>
      </c>
      <c r="E787"/>
      <c r="F787" t="s">
        <v>59</v>
      </c>
      <c r="G787"/>
      <c r="H787" t="s">
        <v>13</v>
      </c>
      <c r="I787" t="s">
        <v>13</v>
      </c>
      <c r="L787" t="s">
        <v>7</v>
      </c>
      <c r="M787" t="str">
        <f>VLOOKUP(D787,UFMT_FIELD_FORMAT!A:H,8,FALSE)</f>
        <v>004 Fix Padded L0</v>
      </c>
      <c r="N787" t="str">
        <f>IF(ISBLANK(E787),"",VLOOKUP(E787,UFMT_CONDITION!A:J,10,FALSE))</f>
        <v/>
      </c>
      <c r="O787" t="str">
        <f>VLOOKUP(F787,UFMT_VALUE!A:E,5,FALSE)</f>
        <v>Tag, SVT_SV_DATE</v>
      </c>
      <c r="P787" t="str">
        <f>IF(ISBLANK(G787),"",VLOOKUP(G787,UFMT_CONVERSION!A:C,3,FALSE))</f>
        <v/>
      </c>
      <c r="Q787" t="str">
        <f t="shared" si="52"/>
        <v>Field '004 Fix Padded L0', Value 'Tag, SVT_SV_DATE'</v>
      </c>
      <c r="S787" t="str">
        <f t="shared" si="53"/>
        <v>Insert into UFMT_BUILD_RULE (FORMAT_ID, FIELD_NO, PRIORITY, FIELD_ID, COND_ID, VALUE_ID, CONV_KEY, F_CHECK, F_WRITE) Values ('84', '17', '1', '8', '', '18', '', '0', '0');</v>
      </c>
      <c r="T787" t="str">
        <f t="shared" si="54"/>
        <v>Update UFMT_BUILD_RULE SET FIELD_ID='8',COND_ID='',VALUE_ID='18',CONV_KEY='',F_CHECK='0',F_WRITE='0' Where FORMAT_ID = '84' AND FIELD_NO = '17' AND PRIORITY = '1';</v>
      </c>
      <c r="U787" t="str">
        <f t="shared" si="55"/>
        <v>Delete from UFMT_BUILD_RULE Where FORMAT_ID = '84' AND FIELD_NO = '17' AND PRIORITY = '1';</v>
      </c>
    </row>
    <row r="788" spans="1:21" x14ac:dyDescent="0.35">
      <c r="A788" t="s">
        <v>174</v>
      </c>
      <c r="B788" t="s">
        <v>77</v>
      </c>
      <c r="C788" t="s">
        <v>12</v>
      </c>
      <c r="D788" t="s">
        <v>35</v>
      </c>
      <c r="E788"/>
      <c r="F788" t="s">
        <v>62</v>
      </c>
      <c r="G788"/>
      <c r="H788" t="s">
        <v>13</v>
      </c>
      <c r="I788" t="s">
        <v>13</v>
      </c>
      <c r="L788" t="s">
        <v>7</v>
      </c>
      <c r="M788" t="str">
        <f>VLOOKUP(D788,UFMT_FIELD_FORMAT!A:H,8,FALSE)</f>
        <v>003 Fix Padded L0</v>
      </c>
      <c r="N788" t="str">
        <f>IF(ISBLANK(E788),"",VLOOKUP(E788,UFMT_CONDITION!A:J,10,FALSE))</f>
        <v/>
      </c>
      <c r="O788" t="str">
        <f>VLOOKUP(F788,UFMT_VALUE!A:E,5,FALSE)</f>
        <v>Const, Functional code</v>
      </c>
      <c r="P788" t="str">
        <f>IF(ISBLANK(G788),"",VLOOKUP(G788,UFMT_CONVERSION!A:C,3,FALSE))</f>
        <v/>
      </c>
      <c r="Q788" t="str">
        <f t="shared" si="52"/>
        <v>Field '003 Fix Padded L0', Value 'Const, Functional code'</v>
      </c>
      <c r="S788" t="str">
        <f t="shared" si="53"/>
        <v>Insert into UFMT_BUILD_RULE (FORMAT_ID, FIELD_NO, PRIORITY, FIELD_ID, COND_ID, VALUE_ID, CONV_KEY, F_CHECK, F_WRITE) Values ('84', '24', '1', '9', '', '19', '', '0', '0');</v>
      </c>
      <c r="T788" t="str">
        <f t="shared" si="54"/>
        <v>Update UFMT_BUILD_RULE SET FIELD_ID='9',COND_ID='',VALUE_ID='19',CONV_KEY='',F_CHECK='0',F_WRITE='0' Where FORMAT_ID = '84' AND FIELD_NO = '24' AND PRIORITY = '1';</v>
      </c>
      <c r="U788" t="str">
        <f t="shared" si="55"/>
        <v>Delete from UFMT_BUILD_RULE Where FORMAT_ID = '84' AND FIELD_NO = '24' AND PRIORITY = '1';</v>
      </c>
    </row>
    <row r="789" spans="1:21" x14ac:dyDescent="0.35">
      <c r="A789" t="s">
        <v>174</v>
      </c>
      <c r="B789" t="s">
        <v>88</v>
      </c>
      <c r="C789" t="s">
        <v>12</v>
      </c>
      <c r="D789" t="s">
        <v>93</v>
      </c>
      <c r="E789"/>
      <c r="F789" t="s">
        <v>534</v>
      </c>
      <c r="G789"/>
      <c r="H789" t="s">
        <v>13</v>
      </c>
      <c r="I789" t="s">
        <v>13</v>
      </c>
      <c r="L789" t="s">
        <v>7</v>
      </c>
      <c r="M789" t="str">
        <f>VLOOKUP(D789,UFMT_FIELD_FORMAT!A:H,8,FALSE)</f>
        <v>009 Fix Padded L0</v>
      </c>
      <c r="N789" t="str">
        <f>IF(ISBLANK(E789),"",VLOOKUP(E789,UFMT_CONDITION!A:J,10,FALSE))</f>
        <v/>
      </c>
      <c r="O789" t="str">
        <f>VLOOKUP(F789,UFMT_VALUE!A:E,5,FALSE)</f>
        <v>Tag, SVT_ACQ_FEE, double</v>
      </c>
      <c r="P789" t="str">
        <f>IF(ISBLANK(G789),"",VLOOKUP(G789,UFMT_CONVERSION!A:C,3,FALSE))</f>
        <v/>
      </c>
      <c r="Q789" t="str">
        <f t="shared" si="52"/>
        <v>Field '009 Fix Padded L0', Value 'Tag, SVT_ACQ_FEE, double'</v>
      </c>
      <c r="S789" t="str">
        <f t="shared" si="53"/>
        <v>Insert into UFMT_BUILD_RULE (FORMAT_ID, FIELD_NO, PRIORITY, FIELD_ID, COND_ID, VALUE_ID, CONV_KEY, F_CHECK, F_WRITE) Values ('84', '28', '1', '35', '', '255', '', '0', '0');</v>
      </c>
      <c r="T789" t="str">
        <f t="shared" si="54"/>
        <v>Update UFMT_BUILD_RULE SET FIELD_ID='35',COND_ID='',VALUE_ID='255',CONV_KEY='',F_CHECK='0',F_WRITE='0' Where FORMAT_ID = '84' AND FIELD_NO = '28' AND PRIORITY = '1';</v>
      </c>
      <c r="U789" t="str">
        <f t="shared" si="55"/>
        <v>Delete from UFMT_BUILD_RULE Where FORMAT_ID = '84' AND FIELD_NO = '28' AND PRIORITY = '1';</v>
      </c>
    </row>
    <row r="790" spans="1:21" x14ac:dyDescent="0.35">
      <c r="A790" t="s">
        <v>174</v>
      </c>
      <c r="B790" t="s">
        <v>90</v>
      </c>
      <c r="C790" t="s">
        <v>12</v>
      </c>
      <c r="D790" t="s">
        <v>93</v>
      </c>
      <c r="E790"/>
      <c r="F790" t="s">
        <v>537</v>
      </c>
      <c r="G790"/>
      <c r="H790" t="s">
        <v>13</v>
      </c>
      <c r="I790" t="s">
        <v>13</v>
      </c>
      <c r="L790" t="s">
        <v>7</v>
      </c>
      <c r="M790" t="str">
        <f>VLOOKUP(D790,UFMT_FIELD_FORMAT!A:H,8,FALSE)</f>
        <v>009 Fix Padded L0</v>
      </c>
      <c r="N790" t="str">
        <f>IF(ISBLANK(E790),"",VLOOKUP(E790,UFMT_CONDITION!A:J,10,FALSE))</f>
        <v/>
      </c>
      <c r="O790" t="str">
        <f>VLOOKUP(F790,UFMT_VALUE!A:E,5,FALSE)</f>
        <v>Tag, SVT_NET_FEE, double</v>
      </c>
      <c r="P790" t="str">
        <f>IF(ISBLANK(G790),"",VLOOKUP(G790,UFMT_CONVERSION!A:C,3,FALSE))</f>
        <v/>
      </c>
      <c r="Q790" t="str">
        <f t="shared" si="52"/>
        <v>Field '009 Fix Padded L0', Value 'Tag, SVT_NET_FEE, double'</v>
      </c>
      <c r="S790" t="str">
        <f t="shared" si="53"/>
        <v>Insert into UFMT_BUILD_RULE (FORMAT_ID, FIELD_NO, PRIORITY, FIELD_ID, COND_ID, VALUE_ID, CONV_KEY, F_CHECK, F_WRITE) Values ('84', '29', '1', '35', '', '256', '', '0', '0');</v>
      </c>
      <c r="T790" t="str">
        <f t="shared" si="54"/>
        <v>Update UFMT_BUILD_RULE SET FIELD_ID='35',COND_ID='',VALUE_ID='256',CONV_KEY='',F_CHECK='0',F_WRITE='0' Where FORMAT_ID = '84' AND FIELD_NO = '29' AND PRIORITY = '1';</v>
      </c>
      <c r="U790" t="str">
        <f t="shared" si="55"/>
        <v>Delete from UFMT_BUILD_RULE Where FORMAT_ID = '84' AND FIELD_NO = '29' AND PRIORITY = '1';</v>
      </c>
    </row>
    <row r="791" spans="1:21" x14ac:dyDescent="0.35">
      <c r="A791" t="s">
        <v>174</v>
      </c>
      <c r="B791" t="s">
        <v>92</v>
      </c>
      <c r="C791" t="s">
        <v>12</v>
      </c>
      <c r="D791" t="s">
        <v>93</v>
      </c>
      <c r="E791"/>
      <c r="F791" t="s">
        <v>534</v>
      </c>
      <c r="G791"/>
      <c r="H791" t="s">
        <v>13</v>
      </c>
      <c r="I791" t="s">
        <v>13</v>
      </c>
      <c r="L791" t="s">
        <v>7</v>
      </c>
      <c r="M791" t="str">
        <f>VLOOKUP(D791,UFMT_FIELD_FORMAT!A:H,8,FALSE)</f>
        <v>009 Fix Padded L0</v>
      </c>
      <c r="N791" t="str">
        <f>IF(ISBLANK(E791),"",VLOOKUP(E791,UFMT_CONDITION!A:J,10,FALSE))</f>
        <v/>
      </c>
      <c r="O791" t="str">
        <f>VLOOKUP(F791,UFMT_VALUE!A:E,5,FALSE)</f>
        <v>Tag, SVT_ACQ_FEE, double</v>
      </c>
      <c r="P791" t="str">
        <f>IF(ISBLANK(G791),"",VLOOKUP(G791,UFMT_CONVERSION!A:C,3,FALSE))</f>
        <v/>
      </c>
      <c r="Q791" t="str">
        <f t="shared" si="52"/>
        <v>Field '009 Fix Padded L0', Value 'Tag, SVT_ACQ_FEE, double'</v>
      </c>
      <c r="S791" t="str">
        <f t="shared" si="53"/>
        <v>Insert into UFMT_BUILD_RULE (FORMAT_ID, FIELD_NO, PRIORITY, FIELD_ID, COND_ID, VALUE_ID, CONV_KEY, F_CHECK, F_WRITE) Values ('84', '30', '1', '35', '', '255', '', '0', '0');</v>
      </c>
      <c r="T791" t="str">
        <f t="shared" si="54"/>
        <v>Update UFMT_BUILD_RULE SET FIELD_ID='35',COND_ID='',VALUE_ID='255',CONV_KEY='',F_CHECK='0',F_WRITE='0' Where FORMAT_ID = '84' AND FIELD_NO = '30' AND PRIORITY = '1';</v>
      </c>
      <c r="U791" t="str">
        <f t="shared" si="55"/>
        <v>Delete from UFMT_BUILD_RULE Where FORMAT_ID = '84' AND FIELD_NO = '30' AND PRIORITY = '1';</v>
      </c>
    </row>
    <row r="792" spans="1:21" x14ac:dyDescent="0.35">
      <c r="A792" t="s">
        <v>174</v>
      </c>
      <c r="B792" t="s">
        <v>95</v>
      </c>
      <c r="C792" t="s">
        <v>12</v>
      </c>
      <c r="D792" t="s">
        <v>93</v>
      </c>
      <c r="E792"/>
      <c r="F792" t="s">
        <v>540</v>
      </c>
      <c r="G792"/>
      <c r="H792" t="s">
        <v>13</v>
      </c>
      <c r="I792" t="s">
        <v>13</v>
      </c>
      <c r="L792" t="s">
        <v>7</v>
      </c>
      <c r="M792" t="str">
        <f>VLOOKUP(D792,UFMT_FIELD_FORMAT!A:H,8,FALSE)</f>
        <v>009 Fix Padded L0</v>
      </c>
      <c r="N792" t="str">
        <f>IF(ISBLANK(E792),"",VLOOKUP(E792,UFMT_CONDITION!A:J,10,FALSE))</f>
        <v/>
      </c>
      <c r="O792" t="str">
        <f>VLOOKUP(F792,UFMT_VALUE!A:E,5,FALSE)</f>
        <v>Tag, SVT_IBFT_BNB_FEE, double</v>
      </c>
      <c r="P792" t="str">
        <f>IF(ISBLANK(G792),"",VLOOKUP(G792,UFMT_CONVERSION!A:C,3,FALSE))</f>
        <v/>
      </c>
      <c r="Q792" t="str">
        <f t="shared" si="52"/>
        <v>Field '009 Fix Padded L0', Value 'Tag, SVT_IBFT_BNB_FEE, double'</v>
      </c>
      <c r="S792" t="str">
        <f t="shared" si="53"/>
        <v>Insert into UFMT_BUILD_RULE (FORMAT_ID, FIELD_NO, PRIORITY, FIELD_ID, COND_ID, VALUE_ID, CONV_KEY, F_CHECK, F_WRITE) Values ('84', '31', '1', '35', '', '257', '', '0', '0');</v>
      </c>
      <c r="T792" t="str">
        <f t="shared" si="54"/>
        <v>Update UFMT_BUILD_RULE SET FIELD_ID='35',COND_ID='',VALUE_ID='257',CONV_KEY='',F_CHECK='0',F_WRITE='0' Where FORMAT_ID = '84' AND FIELD_NO = '31' AND PRIORITY = '1';</v>
      </c>
      <c r="U792" t="str">
        <f t="shared" si="55"/>
        <v>Delete from UFMT_BUILD_RULE Where FORMAT_ID = '84' AND FIELD_NO = '31' AND PRIORITY = '1';</v>
      </c>
    </row>
    <row r="793" spans="1:21" x14ac:dyDescent="0.35">
      <c r="A793" t="s">
        <v>174</v>
      </c>
      <c r="B793" t="s">
        <v>98</v>
      </c>
      <c r="C793" t="s">
        <v>12</v>
      </c>
      <c r="D793" t="s">
        <v>40</v>
      </c>
      <c r="E793"/>
      <c r="F793" t="s">
        <v>65</v>
      </c>
      <c r="G793"/>
      <c r="H793" t="s">
        <v>13</v>
      </c>
      <c r="I793" t="s">
        <v>13</v>
      </c>
      <c r="L793" t="s">
        <v>7</v>
      </c>
      <c r="M793" t="str">
        <f>VLOOKUP(D793,UFMT_FIELD_FORMAT!A:H,8,FALSE)</f>
        <v xml:space="preserve">011 LLA </v>
      </c>
      <c r="N793" t="str">
        <f>IF(ISBLANK(E793),"",VLOOKUP(E793,UFMT_CONDITION!A:J,10,FALSE))</f>
        <v/>
      </c>
      <c r="O793" t="str">
        <f>VLOOKUP(F793,UFMT_VALUE!A:E,5,FALSE)</f>
        <v>Tag, SVT_ISO_SRC_ACQID</v>
      </c>
      <c r="P793" t="str">
        <f>IF(ISBLANK(G793),"",VLOOKUP(G793,UFMT_CONVERSION!A:C,3,FALSE))</f>
        <v/>
      </c>
      <c r="Q793" t="str">
        <f t="shared" si="52"/>
        <v>Field '011 LLA ', Value 'Tag, SVT_ISO_SRC_ACQID'</v>
      </c>
      <c r="S793" t="str">
        <f t="shared" si="53"/>
        <v>Insert into UFMT_BUILD_RULE (FORMAT_ID, FIELD_NO, PRIORITY, FIELD_ID, COND_ID, VALUE_ID, CONV_KEY, F_CHECK, F_WRITE) Values ('84', '32', '1', '11', '', '20', '', '0', '0');</v>
      </c>
      <c r="T793" t="str">
        <f t="shared" si="54"/>
        <v>Update UFMT_BUILD_RULE SET FIELD_ID='11',COND_ID='',VALUE_ID='20',CONV_KEY='',F_CHECK='0',F_WRITE='0' Where FORMAT_ID = '84' AND FIELD_NO = '32' AND PRIORITY = '1';</v>
      </c>
      <c r="U793" t="str">
        <f t="shared" si="55"/>
        <v>Delete from UFMT_BUILD_RULE Where FORMAT_ID = '84' AND FIELD_NO = '32' AND PRIORITY = '1';</v>
      </c>
    </row>
    <row r="794" spans="1:21" x14ac:dyDescent="0.35">
      <c r="A794" t="s">
        <v>174</v>
      </c>
      <c r="B794" t="s">
        <v>101</v>
      </c>
      <c r="C794" t="s">
        <v>12</v>
      </c>
      <c r="D794" t="s">
        <v>40</v>
      </c>
      <c r="E794"/>
      <c r="F794" t="s">
        <v>68</v>
      </c>
      <c r="G794"/>
      <c r="H794" t="s">
        <v>13</v>
      </c>
      <c r="I794" t="s">
        <v>13</v>
      </c>
      <c r="L794" t="s">
        <v>7</v>
      </c>
      <c r="M794" t="str">
        <f>VLOOKUP(D794,UFMT_FIELD_FORMAT!A:H,8,FALSE)</f>
        <v xml:space="preserve">011 LLA </v>
      </c>
      <c r="N794" t="str">
        <f>IF(ISBLANK(E794),"",VLOOKUP(E794,UFMT_CONDITION!A:J,10,FALSE))</f>
        <v/>
      </c>
      <c r="O794" t="str">
        <f>VLOOKUP(F794,UFMT_VALUE!A:E,5,FALSE)</f>
        <v>Tag, SVT_ISO_FW_INSTID</v>
      </c>
      <c r="P794" t="str">
        <f>IF(ISBLANK(G794),"",VLOOKUP(G794,UFMT_CONVERSION!A:C,3,FALSE))</f>
        <v/>
      </c>
      <c r="Q794" t="str">
        <f t="shared" si="52"/>
        <v>Field '011 LLA ', Value 'Tag, SVT_ISO_FW_INSTID'</v>
      </c>
      <c r="S794" t="str">
        <f t="shared" si="53"/>
        <v>Insert into UFMT_BUILD_RULE (FORMAT_ID, FIELD_NO, PRIORITY, FIELD_ID, COND_ID, VALUE_ID, CONV_KEY, F_CHECK, F_WRITE) Values ('84', '33', '1', '11', '', '21', '', '0', '0');</v>
      </c>
      <c r="T794" t="str">
        <f t="shared" si="54"/>
        <v>Update UFMT_BUILD_RULE SET FIELD_ID='11',COND_ID='',VALUE_ID='21',CONV_KEY='',F_CHECK='0',F_WRITE='0' Where FORMAT_ID = '84' AND FIELD_NO = '33' AND PRIORITY = '1';</v>
      </c>
      <c r="U794" t="str">
        <f t="shared" si="55"/>
        <v>Delete from UFMT_BUILD_RULE Where FORMAT_ID = '84' AND FIELD_NO = '33' AND PRIORITY = '1';</v>
      </c>
    </row>
    <row r="795" spans="1:21" x14ac:dyDescent="0.35">
      <c r="A795" t="s">
        <v>174</v>
      </c>
      <c r="B795" t="s">
        <v>93</v>
      </c>
      <c r="C795" t="s">
        <v>12</v>
      </c>
      <c r="D795" t="s">
        <v>42</v>
      </c>
      <c r="E795"/>
      <c r="F795" t="s">
        <v>71</v>
      </c>
      <c r="G795"/>
      <c r="H795" t="s">
        <v>13</v>
      </c>
      <c r="I795" t="s">
        <v>13</v>
      </c>
      <c r="L795" t="s">
        <v>7</v>
      </c>
      <c r="M795" t="str">
        <f>VLOOKUP(D795,UFMT_FIELD_FORMAT!A:H,8,FALSE)</f>
        <v>037 LLA</v>
      </c>
      <c r="N795" t="str">
        <f>IF(ISBLANK(E795),"",VLOOKUP(E795,UFMT_CONDITION!A:J,10,FALSE))</f>
        <v/>
      </c>
      <c r="O795" t="str">
        <f>VLOOKUP(F795,UFMT_VALUE!A:E,5,FALSE)</f>
        <v>Tag, SVT_TRACK2</v>
      </c>
      <c r="P795" t="str">
        <f>IF(ISBLANK(G795),"",VLOOKUP(G795,UFMT_CONVERSION!A:C,3,FALSE))</f>
        <v/>
      </c>
      <c r="Q795" t="str">
        <f t="shared" si="52"/>
        <v>Field '037 LLA', Value 'Tag, SVT_TRACK2'</v>
      </c>
      <c r="S795" t="str">
        <f t="shared" si="53"/>
        <v>Insert into UFMT_BUILD_RULE (FORMAT_ID, FIELD_NO, PRIORITY, FIELD_ID, COND_ID, VALUE_ID, CONV_KEY, F_CHECK, F_WRITE) Values ('84', '35', '1', '12', '', '22', '', '0', '0');</v>
      </c>
      <c r="T795" t="str">
        <f t="shared" si="54"/>
        <v>Update UFMT_BUILD_RULE SET FIELD_ID='12',COND_ID='',VALUE_ID='22',CONV_KEY='',F_CHECK='0',F_WRITE='0' Where FORMAT_ID = '84' AND FIELD_NO = '35' AND PRIORITY = '1';</v>
      </c>
      <c r="U795" t="str">
        <f t="shared" si="55"/>
        <v>Delete from UFMT_BUILD_RULE Where FORMAT_ID = '84' AND FIELD_NO = '35' AND PRIORITY = '1';</v>
      </c>
    </row>
    <row r="796" spans="1:21" x14ac:dyDescent="0.35">
      <c r="A796" t="s">
        <v>174</v>
      </c>
      <c r="B796" t="s">
        <v>99</v>
      </c>
      <c r="C796" t="s">
        <v>12</v>
      </c>
      <c r="D796" t="s">
        <v>44</v>
      </c>
      <c r="E796"/>
      <c r="F796" t="s">
        <v>74</v>
      </c>
      <c r="G796"/>
      <c r="H796" t="s">
        <v>13</v>
      </c>
      <c r="I796" t="s">
        <v>13</v>
      </c>
      <c r="L796" t="s">
        <v>7</v>
      </c>
      <c r="M796" t="str">
        <f>VLOOKUP(D796,UFMT_FIELD_FORMAT!A:H,8,FALSE)</f>
        <v>012 Fix Padded R</v>
      </c>
      <c r="N796" t="str">
        <f>IF(ISBLANK(E796),"",VLOOKUP(E796,UFMT_CONDITION!A:J,10,FALSE))</f>
        <v/>
      </c>
      <c r="O796" t="str">
        <f>VLOOKUP(F796,UFMT_VALUE!A:E,5,FALSE)</f>
        <v>Tag, SVT_ISO_ACQ_RRN</v>
      </c>
      <c r="P796" t="str">
        <f>IF(ISBLANK(G796),"",VLOOKUP(G796,UFMT_CONVERSION!A:C,3,FALSE))</f>
        <v/>
      </c>
      <c r="Q796" t="str">
        <f t="shared" si="52"/>
        <v>Field '012 Fix Padded R', Value 'Tag, SVT_ISO_ACQ_RRN'</v>
      </c>
      <c r="S796" t="str">
        <f t="shared" si="53"/>
        <v>Insert into UFMT_BUILD_RULE (FORMAT_ID, FIELD_NO, PRIORITY, FIELD_ID, COND_ID, VALUE_ID, CONV_KEY, F_CHECK, F_WRITE) Values ('84', '37', '1', '13', '', '23', '', '0', '0');</v>
      </c>
      <c r="T796" t="str">
        <f t="shared" si="54"/>
        <v>Update UFMT_BUILD_RULE SET FIELD_ID='13',COND_ID='',VALUE_ID='23',CONV_KEY='',F_CHECK='0',F_WRITE='0' Where FORMAT_ID = '84' AND FIELD_NO = '37' AND PRIORITY = '1';</v>
      </c>
      <c r="U796" t="str">
        <f t="shared" si="55"/>
        <v>Delete from UFMT_BUILD_RULE Where FORMAT_ID = '84' AND FIELD_NO = '37' AND PRIORITY = '1';</v>
      </c>
    </row>
    <row r="797" spans="1:21" x14ac:dyDescent="0.35">
      <c r="A797" t="s">
        <v>174</v>
      </c>
      <c r="B797" t="s">
        <v>113</v>
      </c>
      <c r="C797" t="s">
        <v>12</v>
      </c>
      <c r="D797" t="s">
        <v>29</v>
      </c>
      <c r="E797"/>
      <c r="F797" t="s">
        <v>138</v>
      </c>
      <c r="G797"/>
      <c r="H797" t="s">
        <v>13</v>
      </c>
      <c r="I797" t="s">
        <v>12</v>
      </c>
      <c r="L797" t="s">
        <v>7</v>
      </c>
      <c r="M797" t="str">
        <f>VLOOKUP(D797,UFMT_FIELD_FORMAT!A:H,8,FALSE)</f>
        <v>006 Fix Padded L</v>
      </c>
      <c r="N797" t="str">
        <f>IF(ISBLANK(E797),"",VLOOKUP(E797,UFMT_CONDITION!A:J,10,FALSE))</f>
        <v/>
      </c>
      <c r="O797" t="str">
        <f>VLOOKUP(F797,UFMT_VALUE!A:E,5,FALSE)</f>
        <v>Tag, SVT_AUTH_ID_RESP, string</v>
      </c>
      <c r="P797" t="str">
        <f>IF(ISBLANK(G797),"",VLOOKUP(G797,UFMT_CONVERSION!A:C,3,FALSE))</f>
        <v/>
      </c>
      <c r="Q797" t="str">
        <f t="shared" si="52"/>
        <v>Field '006 Fix Padded L', Value 'Tag, SVT_AUTH_ID_RESP, string'</v>
      </c>
      <c r="S797" t="str">
        <f t="shared" si="53"/>
        <v>Insert into UFMT_BUILD_RULE (FORMAT_ID, FIELD_NO, PRIORITY, FIELD_ID, COND_ID, VALUE_ID, CONV_KEY, F_CHECK, F_WRITE) Values ('84', '38', '1', '7', '', '49', '', '0', '1');</v>
      </c>
      <c r="T797" t="str">
        <f t="shared" si="54"/>
        <v>Update UFMT_BUILD_RULE SET FIELD_ID='7',COND_ID='',VALUE_ID='49',CONV_KEY='',F_CHECK='0',F_WRITE='1' Where FORMAT_ID = '84' AND FIELD_NO = '38' AND PRIORITY = '1';</v>
      </c>
      <c r="U797" t="str">
        <f t="shared" si="55"/>
        <v>Delete from UFMT_BUILD_RULE Where FORMAT_ID = '84' AND FIELD_NO = '38' AND PRIORITY = '1';</v>
      </c>
    </row>
    <row r="798" spans="1:21" x14ac:dyDescent="0.35">
      <c r="A798" t="s">
        <v>174</v>
      </c>
      <c r="B798" t="s">
        <v>102</v>
      </c>
      <c r="C798" t="s">
        <v>12</v>
      </c>
      <c r="D798" t="s">
        <v>35</v>
      </c>
      <c r="E798"/>
      <c r="F798" t="s">
        <v>77</v>
      </c>
      <c r="G798"/>
      <c r="H798" t="s">
        <v>13</v>
      </c>
      <c r="I798" t="s">
        <v>12</v>
      </c>
      <c r="L798" t="s">
        <v>7</v>
      </c>
      <c r="M798" t="str">
        <f>VLOOKUP(D798,UFMT_FIELD_FORMAT!A:H,8,FALSE)</f>
        <v>003 Fix Padded L0</v>
      </c>
      <c r="N798" t="str">
        <f>IF(ISBLANK(E798),"",VLOOKUP(E798,UFMT_CONDITION!A:J,10,FALSE))</f>
        <v/>
      </c>
      <c r="O798" t="str">
        <f>VLOOKUP(F798,UFMT_VALUE!A:E,5,FALSE)</f>
        <v>Tag, SVT_ISO_ISS_RESP</v>
      </c>
      <c r="P798" t="str">
        <f>IF(ISBLANK(G798),"",VLOOKUP(G798,UFMT_CONVERSION!A:C,3,FALSE))</f>
        <v/>
      </c>
      <c r="Q798" t="str">
        <f t="shared" si="52"/>
        <v>Field '003 Fix Padded L0', Value 'Tag, SVT_ISO_ISS_RESP'</v>
      </c>
      <c r="S798" t="str">
        <f t="shared" si="53"/>
        <v>Insert into UFMT_BUILD_RULE (FORMAT_ID, FIELD_NO, PRIORITY, FIELD_ID, COND_ID, VALUE_ID, CONV_KEY, F_CHECK, F_WRITE) Values ('84', '39', '1', '9', '', '24', '', '0', '1');</v>
      </c>
      <c r="T798" t="str">
        <f t="shared" si="54"/>
        <v>Update UFMT_BUILD_RULE SET FIELD_ID='9',COND_ID='',VALUE_ID='24',CONV_KEY='',F_CHECK='0',F_WRITE='1' Where FORMAT_ID = '84' AND FIELD_NO = '39' AND PRIORITY = '1';</v>
      </c>
      <c r="U798" t="str">
        <f t="shared" si="55"/>
        <v>Delete from UFMT_BUILD_RULE Where FORMAT_ID = '84' AND FIELD_NO = '39' AND PRIORITY = '1';</v>
      </c>
    </row>
    <row r="799" spans="1:21" x14ac:dyDescent="0.35">
      <c r="A799" t="s">
        <v>174</v>
      </c>
      <c r="B799" t="s">
        <v>102</v>
      </c>
      <c r="C799" t="s">
        <v>15</v>
      </c>
      <c r="D799" t="s">
        <v>35</v>
      </c>
      <c r="E799"/>
      <c r="F799" t="s">
        <v>60</v>
      </c>
      <c r="G799" t="s">
        <v>26</v>
      </c>
      <c r="H799" t="s">
        <v>13</v>
      </c>
      <c r="I799" t="s">
        <v>12</v>
      </c>
      <c r="L799" t="s">
        <v>7</v>
      </c>
      <c r="M799" t="str">
        <f>VLOOKUP(D799,UFMT_FIELD_FORMAT!A:H,8,FALSE)</f>
        <v>003 Fix Padded L0</v>
      </c>
      <c r="N799" t="str">
        <f>IF(ISBLANK(E799),"",VLOOKUP(E799,UFMT_CONDITION!A:J,10,FALSE))</f>
        <v/>
      </c>
      <c r="O799" t="str">
        <f>VLOOKUP(F799,UFMT_VALUE!A:E,5,FALSE)</f>
        <v>Tag, SVT_SV_RESP</v>
      </c>
      <c r="P799" t="str">
        <f>IF(ISBLANK(G799),"",VLOOKUP(G799,UFMT_CONVERSION!A:C,3,FALSE))</f>
        <v>SOPP Response code conversion</v>
      </c>
      <c r="Q799" t="str">
        <f t="shared" si="52"/>
        <v>Field '003 Fix Padded L0', Value 'Tag, SVT_SV_RESP', Conv 'SOPP Response code conversion'</v>
      </c>
      <c r="S799" t="str">
        <f t="shared" si="53"/>
        <v>Insert into UFMT_BUILD_RULE (FORMAT_ID, FIELD_NO, PRIORITY, FIELD_ID, COND_ID, VALUE_ID, CONV_KEY, F_CHECK, F_WRITE) Values ('84', '39', '2', '9', '', '44', '6', '0', '1');</v>
      </c>
      <c r="T799" t="str">
        <f t="shared" si="54"/>
        <v>Update UFMT_BUILD_RULE SET FIELD_ID='9',COND_ID='',VALUE_ID='44',CONV_KEY='6',F_CHECK='0',F_WRITE='1' Where FORMAT_ID = '84' AND FIELD_NO = '39' AND PRIORITY = '2';</v>
      </c>
      <c r="U799" t="str">
        <f t="shared" si="55"/>
        <v>Delete from UFMT_BUILD_RULE Where FORMAT_ID = '84' AND FIELD_NO = '39' AND PRIORITY = '2';</v>
      </c>
    </row>
    <row r="800" spans="1:21" x14ac:dyDescent="0.35">
      <c r="A800" t="s">
        <v>174</v>
      </c>
      <c r="B800" t="s">
        <v>119</v>
      </c>
      <c r="C800" t="s">
        <v>12</v>
      </c>
      <c r="D800" t="s">
        <v>50</v>
      </c>
      <c r="E800"/>
      <c r="F800" t="s">
        <v>72</v>
      </c>
      <c r="G800"/>
      <c r="H800" t="s">
        <v>13</v>
      </c>
      <c r="I800" t="s">
        <v>13</v>
      </c>
      <c r="L800" t="s">
        <v>7</v>
      </c>
      <c r="M800" t="str">
        <f>VLOOKUP(D800,UFMT_FIELD_FORMAT!A:H,8,FALSE)</f>
        <v>008 Fix Padded R</v>
      </c>
      <c r="N800" t="str">
        <f>IF(ISBLANK(E800),"",VLOOKUP(E800,UFMT_CONDITION!A:J,10,FALSE))</f>
        <v/>
      </c>
      <c r="O800" t="str">
        <f>VLOOKUP(F800,UFMT_VALUE!A:E,5,FALSE)</f>
        <v>Tag, SVT_TERMINAL</v>
      </c>
      <c r="P800" t="str">
        <f>IF(ISBLANK(G800),"",VLOOKUP(G800,UFMT_CONVERSION!A:C,3,FALSE))</f>
        <v/>
      </c>
      <c r="Q800" t="str">
        <f t="shared" si="52"/>
        <v>Field '008 Fix Padded R', Value 'Tag, SVT_TERMINAL'</v>
      </c>
      <c r="S800" t="str">
        <f t="shared" si="53"/>
        <v>Insert into UFMT_BUILD_RULE (FORMAT_ID, FIELD_NO, PRIORITY, FIELD_ID, COND_ID, VALUE_ID, CONV_KEY, F_CHECK, F_WRITE) Values ('84', '41', '1', '15', '', '25', '', '0', '0');</v>
      </c>
      <c r="T800" t="str">
        <f t="shared" si="54"/>
        <v>Update UFMT_BUILD_RULE SET FIELD_ID='15',COND_ID='',VALUE_ID='25',CONV_KEY='',F_CHECK='0',F_WRITE='0' Where FORMAT_ID = '84' AND FIELD_NO = '41' AND PRIORITY = '1';</v>
      </c>
      <c r="U800" t="str">
        <f t="shared" si="55"/>
        <v>Delete from UFMT_BUILD_RULE Where FORMAT_ID = '84' AND FIELD_NO = '41' AND PRIORITY = '1';</v>
      </c>
    </row>
    <row r="801" spans="1:21" x14ac:dyDescent="0.35">
      <c r="A801" t="s">
        <v>174</v>
      </c>
      <c r="B801" t="s">
        <v>122</v>
      </c>
      <c r="C801" t="s">
        <v>12</v>
      </c>
      <c r="D801" t="s">
        <v>53</v>
      </c>
      <c r="E801"/>
      <c r="F801" t="s">
        <v>82</v>
      </c>
      <c r="G801"/>
      <c r="H801" t="s">
        <v>13</v>
      </c>
      <c r="I801" t="s">
        <v>13</v>
      </c>
      <c r="L801" t="s">
        <v>7</v>
      </c>
      <c r="M801" t="str">
        <f>VLOOKUP(D801,UFMT_FIELD_FORMAT!A:H,8,FALSE)</f>
        <v>008 Fix Padded R</v>
      </c>
      <c r="N801" t="str">
        <f>IF(ISBLANK(E801),"",VLOOKUP(E801,UFMT_CONDITION!A:J,10,FALSE))</f>
        <v/>
      </c>
      <c r="O801" t="str">
        <f>VLOOKUP(F801,UFMT_VALUE!A:E,5,FALSE)</f>
        <v>Tag, SVT_CC_ACCEPTOR</v>
      </c>
      <c r="P801" t="str">
        <f>IF(ISBLANK(G801),"",VLOOKUP(G801,UFMT_CONVERSION!A:C,3,FALSE))</f>
        <v/>
      </c>
      <c r="Q801" t="str">
        <f t="shared" si="52"/>
        <v>Field '008 Fix Padded R', Value 'Tag, SVT_CC_ACCEPTOR'</v>
      </c>
      <c r="S801" t="str">
        <f t="shared" si="53"/>
        <v>Insert into UFMT_BUILD_RULE (FORMAT_ID, FIELD_NO, PRIORITY, FIELD_ID, COND_ID, VALUE_ID, CONV_KEY, F_CHECK, F_WRITE) Values ('84', '42', '1', '16', '', '26', '', '0', '0');</v>
      </c>
      <c r="T801" t="str">
        <f t="shared" si="54"/>
        <v>Update UFMT_BUILD_RULE SET FIELD_ID='16',COND_ID='',VALUE_ID='26',CONV_KEY='',F_CHECK='0',F_WRITE='0' Where FORMAT_ID = '84' AND FIELD_NO = '42' AND PRIORITY = '1';</v>
      </c>
      <c r="U801" t="str">
        <f t="shared" si="55"/>
        <v>Delete from UFMT_BUILD_RULE Where FORMAT_ID = '84' AND FIELD_NO = '42' AND PRIORITY = '1';</v>
      </c>
    </row>
    <row r="802" spans="1:21" x14ac:dyDescent="0.35">
      <c r="A802" t="s">
        <v>174</v>
      </c>
      <c r="B802" t="s">
        <v>125</v>
      </c>
      <c r="C802" t="s">
        <v>12</v>
      </c>
      <c r="D802" t="s">
        <v>56</v>
      </c>
      <c r="E802"/>
      <c r="F802" t="s">
        <v>92</v>
      </c>
      <c r="G802"/>
      <c r="H802" t="s">
        <v>13</v>
      </c>
      <c r="I802" t="s">
        <v>13</v>
      </c>
      <c r="L802" t="s">
        <v>7</v>
      </c>
      <c r="M802" t="str">
        <f>VLOOKUP(D802,UFMT_FIELD_FORMAT!A:H,8,FALSE)</f>
        <v>099 Var LLA</v>
      </c>
      <c r="N802" t="str">
        <f>IF(ISBLANK(E802),"",VLOOKUP(E802,UFMT_CONDITION!A:J,10,FALSE))</f>
        <v/>
      </c>
      <c r="O802" t="str">
        <f>VLOOKUP(F802,UFMT_VALUE!A:E,5,FALSE)</f>
        <v>Tag, SVT_ADDR_NAME</v>
      </c>
      <c r="P802" t="str">
        <f>IF(ISBLANK(G802),"",VLOOKUP(G802,UFMT_CONVERSION!A:C,3,FALSE))</f>
        <v/>
      </c>
      <c r="Q802" t="str">
        <f t="shared" si="52"/>
        <v>Field '099 Var LLA', Value 'Tag, SVT_ADDR_NAME'</v>
      </c>
      <c r="S802" t="str">
        <f t="shared" si="53"/>
        <v>Insert into UFMT_BUILD_RULE (FORMAT_ID, FIELD_NO, PRIORITY, FIELD_ID, COND_ID, VALUE_ID, CONV_KEY, F_CHECK, F_WRITE) Values ('84', '43', '1', '17', '', '30', '', '0', '0');</v>
      </c>
      <c r="T802" t="str">
        <f t="shared" si="54"/>
        <v>Update UFMT_BUILD_RULE SET FIELD_ID='17',COND_ID='',VALUE_ID='30',CONV_KEY='',F_CHECK='0',F_WRITE='0' Where FORMAT_ID = '84' AND FIELD_NO = '43' AND PRIORITY = '1';</v>
      </c>
      <c r="U802" t="str">
        <f t="shared" si="55"/>
        <v>Delete from UFMT_BUILD_RULE Where FORMAT_ID = '84' AND FIELD_NO = '43' AND PRIORITY = '1';</v>
      </c>
    </row>
    <row r="803" spans="1:21" x14ac:dyDescent="0.35">
      <c r="A803" t="s">
        <v>174</v>
      </c>
      <c r="B803" t="s">
        <v>45</v>
      </c>
      <c r="C803" t="s">
        <v>12</v>
      </c>
      <c r="D803" t="s">
        <v>59</v>
      </c>
      <c r="E803"/>
      <c r="F803" t="s">
        <v>176</v>
      </c>
      <c r="G803"/>
      <c r="H803" t="s">
        <v>13</v>
      </c>
      <c r="I803" t="s">
        <v>13</v>
      </c>
      <c r="L803" t="s">
        <v>7</v>
      </c>
      <c r="M803" t="str">
        <f>VLOOKUP(D803,UFMT_FIELD_FORMAT!A:H,8,FALSE)</f>
        <v>204 Var LLLA</v>
      </c>
      <c r="N803" t="str">
        <f>IF(ISBLANK(E803),"",VLOOKUP(E803,UFMT_CONDITION!A:J,10,FALSE))</f>
        <v/>
      </c>
      <c r="O803" t="str">
        <f>VLOOKUP(F803,UFMT_VALUE!A:E,5,FALSE)</f>
        <v>Tag, SVT_ISS_FEE, double</v>
      </c>
      <c r="P803" t="str">
        <f>IF(ISBLANK(G803),"",VLOOKUP(G803,UFMT_CONVERSION!A:C,3,FALSE))</f>
        <v/>
      </c>
      <c r="Q803" t="str">
        <f t="shared" si="52"/>
        <v>Field '204 Var LLLA', Value 'Tag, SVT_ISS_FEE, double'</v>
      </c>
      <c r="S803" t="str">
        <f t="shared" si="53"/>
        <v>Insert into UFMT_BUILD_RULE (FORMAT_ID, FIELD_NO, PRIORITY, FIELD_ID, COND_ID, VALUE_ID, CONV_KEY, F_CHECK, F_WRITE) Values ('84', '46', '1', '18', '', '66', '', '0', '0');</v>
      </c>
      <c r="T803" t="str">
        <f t="shared" si="54"/>
        <v>Update UFMT_BUILD_RULE SET FIELD_ID='18',COND_ID='',VALUE_ID='66',CONV_KEY='',F_CHECK='0',F_WRITE='0' Where FORMAT_ID = '84' AND FIELD_NO = '46' AND PRIORITY = '1';</v>
      </c>
      <c r="U803" t="str">
        <f t="shared" si="55"/>
        <v>Delete from UFMT_BUILD_RULE Where FORMAT_ID = '84' AND FIELD_NO = '46' AND PRIORITY = '1';</v>
      </c>
    </row>
    <row r="804" spans="1:21" x14ac:dyDescent="0.35">
      <c r="A804" t="s">
        <v>174</v>
      </c>
      <c r="B804" t="s">
        <v>136</v>
      </c>
      <c r="C804" t="s">
        <v>12</v>
      </c>
      <c r="D804" t="s">
        <v>65</v>
      </c>
      <c r="E804"/>
      <c r="F804" t="s">
        <v>127</v>
      </c>
      <c r="G804" t="s">
        <v>32</v>
      </c>
      <c r="H804" t="s">
        <v>13</v>
      </c>
      <c r="I804" t="s">
        <v>13</v>
      </c>
      <c r="L804" t="s">
        <v>7</v>
      </c>
      <c r="M804" t="str">
        <f>VLOOKUP(D804,UFMT_FIELD_FORMAT!A:H,8,FALSE)</f>
        <v>999 Var LLLA</v>
      </c>
      <c r="N804" t="str">
        <f>IF(ISBLANK(E804),"",VLOOKUP(E804,UFMT_CONDITION!A:J,10,FALSE))</f>
        <v/>
      </c>
      <c r="O804" t="str">
        <f>VLOOKUP(F804,UFMT_VALUE!A:E,5,FALSE)</f>
        <v>Tag, SVT_LDG_ACCT1_BAL</v>
      </c>
      <c r="P804" t="str">
        <f>IF(ISBLANK(G804),"",VLOOKUP(G804,UFMT_CONVERSION!A:C,3,FALSE))</f>
        <v>Get first 17 from DE48 as Ledg Bal</v>
      </c>
      <c r="Q804" t="str">
        <f t="shared" si="52"/>
        <v>Field '999 Var LLLA', Value 'Tag, SVT_LDG_ACCT1_BAL', Conv 'Get first 17 from DE48 as Ledg Bal'</v>
      </c>
      <c r="S804" t="str">
        <f t="shared" si="53"/>
        <v>Insert into UFMT_BUILD_RULE (FORMAT_ID, FIELD_NO, PRIORITY, FIELD_ID, COND_ID, VALUE_ID, CONV_KEY, F_CHECK, F_WRITE) Values ('84', '48', '1', '20', '', '57', '8', '0', '0');</v>
      </c>
      <c r="T804" t="str">
        <f t="shared" si="54"/>
        <v>Update UFMT_BUILD_RULE SET FIELD_ID='20',COND_ID='',VALUE_ID='57',CONV_KEY='8',F_CHECK='0',F_WRITE='0' Where FORMAT_ID = '84' AND FIELD_NO = '48' AND PRIORITY = '1';</v>
      </c>
      <c r="U804" t="str">
        <f t="shared" si="55"/>
        <v>Delete from UFMT_BUILD_RULE Where FORMAT_ID = '84' AND FIELD_NO = '48' AND PRIORITY = '1';</v>
      </c>
    </row>
    <row r="805" spans="1:21" x14ac:dyDescent="0.35">
      <c r="A805" t="s">
        <v>174</v>
      </c>
      <c r="B805" t="s">
        <v>136</v>
      </c>
      <c r="C805" t="s">
        <v>15</v>
      </c>
      <c r="D805" t="s">
        <v>65</v>
      </c>
      <c r="E805"/>
      <c r="F805" t="s">
        <v>155</v>
      </c>
      <c r="G805" t="s">
        <v>35</v>
      </c>
      <c r="H805" t="s">
        <v>13</v>
      </c>
      <c r="I805" t="s">
        <v>13</v>
      </c>
      <c r="L805" t="s">
        <v>7</v>
      </c>
      <c r="M805" t="str">
        <f>VLOOKUP(D805,UFMT_FIELD_FORMAT!A:H,8,FALSE)</f>
        <v>999 Var LLLA</v>
      </c>
      <c r="N805" t="str">
        <f>IF(ISBLANK(E805),"",VLOOKUP(E805,UFMT_CONDITION!A:J,10,FALSE))</f>
        <v/>
      </c>
      <c r="O805" t="str">
        <f>VLOOKUP(F805,UFMT_VALUE!A:E,5,FALSE)</f>
        <v>Tag, SVT_ACCT1_ABAL</v>
      </c>
      <c r="P805" t="str">
        <f>IF(ISBLANK(G805),"",VLOOKUP(G805,UFMT_CONVERSION!A:C,3,FALSE))</f>
        <v>Get second 17 from DE48 as NET Bal</v>
      </c>
      <c r="Q805" t="str">
        <f t="shared" si="52"/>
        <v>Field '999 Var LLLA', Value 'Tag, SVT_ACCT1_ABAL', Conv 'Get second 17 from DE48 as NET Bal'</v>
      </c>
      <c r="S805" t="str">
        <f t="shared" si="53"/>
        <v>Insert into UFMT_BUILD_RULE (FORMAT_ID, FIELD_NO, PRIORITY, FIELD_ID, COND_ID, VALUE_ID, CONV_KEY, F_CHECK, F_WRITE) Values ('84', '48', '2', '20', '', '58', '9', '0', '0');</v>
      </c>
      <c r="T805" t="str">
        <f t="shared" si="54"/>
        <v>Update UFMT_BUILD_RULE SET FIELD_ID='20',COND_ID='',VALUE_ID='58',CONV_KEY='9',F_CHECK='0',F_WRITE='0' Where FORMAT_ID = '84' AND FIELD_NO = '48' AND PRIORITY = '2';</v>
      </c>
      <c r="U805" t="str">
        <f t="shared" si="55"/>
        <v>Delete from UFMT_BUILD_RULE Where FORMAT_ID = '84' AND FIELD_NO = '48' AND PRIORITY = '2';</v>
      </c>
    </row>
    <row r="806" spans="1:21" x14ac:dyDescent="0.35">
      <c r="A806" t="s">
        <v>174</v>
      </c>
      <c r="B806" t="s">
        <v>138</v>
      </c>
      <c r="C806" t="s">
        <v>12</v>
      </c>
      <c r="D806" t="s">
        <v>47</v>
      </c>
      <c r="E806"/>
      <c r="F806" t="s">
        <v>104</v>
      </c>
      <c r="G806"/>
      <c r="H806" t="s">
        <v>13</v>
      </c>
      <c r="I806" t="s">
        <v>13</v>
      </c>
      <c r="L806" t="s">
        <v>7</v>
      </c>
      <c r="M806" t="str">
        <f>VLOOKUP(D806,UFMT_FIELD_FORMAT!A:H,8,FALSE)</f>
        <v>003 Fix Padded L</v>
      </c>
      <c r="N806" t="str">
        <f>IF(ISBLANK(E806),"",VLOOKUP(E806,UFMT_CONDITION!A:J,10,FALSE))</f>
        <v/>
      </c>
      <c r="O806" t="str">
        <f>VLOOKUP(F806,UFMT_VALUE!A:E,5,FALSE)</f>
        <v>Tag, SVT_TXN_CURRENCY</v>
      </c>
      <c r="P806" t="str">
        <f>IF(ISBLANK(G806),"",VLOOKUP(G806,UFMT_CONVERSION!A:C,3,FALSE))</f>
        <v/>
      </c>
      <c r="Q806" t="str">
        <f t="shared" si="52"/>
        <v>Field '003 Fix Padded L', Value 'Tag, SVT_TXN_CURRENCY'</v>
      </c>
      <c r="S806" t="str">
        <f t="shared" si="53"/>
        <v>Insert into UFMT_BUILD_RULE (FORMAT_ID, FIELD_NO, PRIORITY, FIELD_ID, COND_ID, VALUE_ID, CONV_KEY, F_CHECK, F_WRITE) Values ('84', '49', '1', '14', '', '34', '', '0', '0');</v>
      </c>
      <c r="T806" t="str">
        <f t="shared" si="54"/>
        <v>Update UFMT_BUILD_RULE SET FIELD_ID='14',COND_ID='',VALUE_ID='34',CONV_KEY='',F_CHECK='0',F_WRITE='0' Where FORMAT_ID = '84' AND FIELD_NO = '49' AND PRIORITY = '1';</v>
      </c>
      <c r="U806" t="str">
        <f t="shared" si="55"/>
        <v>Delete from UFMT_BUILD_RULE Where FORMAT_ID = '84' AND FIELD_NO = '49' AND PRIORITY = '1';</v>
      </c>
    </row>
    <row r="807" spans="1:21" x14ac:dyDescent="0.35">
      <c r="A807" t="s">
        <v>174</v>
      </c>
      <c r="B807" t="s">
        <v>80</v>
      </c>
      <c r="C807" t="s">
        <v>12</v>
      </c>
      <c r="D807" t="s">
        <v>47</v>
      </c>
      <c r="E807"/>
      <c r="F807" t="s">
        <v>93</v>
      </c>
      <c r="G807"/>
      <c r="H807" t="s">
        <v>13</v>
      </c>
      <c r="I807" t="s">
        <v>13</v>
      </c>
      <c r="L807" t="s">
        <v>7</v>
      </c>
      <c r="M807" t="str">
        <f>VLOOKUP(D807,UFMT_FIELD_FORMAT!A:H,8,FALSE)</f>
        <v>003 Fix Padded L</v>
      </c>
      <c r="N807" t="str">
        <f>IF(ISBLANK(E807),"",VLOOKUP(E807,UFMT_CONDITION!A:J,10,FALSE))</f>
        <v/>
      </c>
      <c r="O807" t="str">
        <f>VLOOKUP(F807,UFMT_VALUE!A:E,5,FALSE)</f>
        <v>Tag, SVT_ACCT1_CURR</v>
      </c>
      <c r="P807" t="str">
        <f>IF(ISBLANK(G807),"",VLOOKUP(G807,UFMT_CONVERSION!A:C,3,FALSE))</f>
        <v/>
      </c>
      <c r="Q807" t="str">
        <f t="shared" si="52"/>
        <v>Field '003 Fix Padded L', Value 'Tag, SVT_ACCT1_CURR'</v>
      </c>
      <c r="S807" t="str">
        <f t="shared" si="53"/>
        <v>Insert into UFMT_BUILD_RULE (FORMAT_ID, FIELD_NO, PRIORITY, FIELD_ID, COND_ID, VALUE_ID, CONV_KEY, F_CHECK, F_WRITE) Values ('84', '50', '1', '14', '', '35', '', '0', '0');</v>
      </c>
      <c r="T807" t="str">
        <f t="shared" si="54"/>
        <v>Update UFMT_BUILD_RULE SET FIELD_ID='14',COND_ID='',VALUE_ID='35',CONV_KEY='',F_CHECK='0',F_WRITE='0' Where FORMAT_ID = '84' AND FIELD_NO = '50' AND PRIORITY = '1';</v>
      </c>
      <c r="U807" t="str">
        <f t="shared" si="55"/>
        <v>Delete from UFMT_BUILD_RULE Where FORMAT_ID = '84' AND FIELD_NO = '50' AND PRIORITY = '1';</v>
      </c>
    </row>
    <row r="808" spans="1:21" x14ac:dyDescent="0.35">
      <c r="A808" t="s">
        <v>174</v>
      </c>
      <c r="B808" t="s">
        <v>142</v>
      </c>
      <c r="C808" t="s">
        <v>12</v>
      </c>
      <c r="D808" t="s">
        <v>47</v>
      </c>
      <c r="E808"/>
      <c r="F808" t="s">
        <v>171</v>
      </c>
      <c r="G808"/>
      <c r="H808" t="s">
        <v>13</v>
      </c>
      <c r="I808" t="s">
        <v>13</v>
      </c>
      <c r="L808" t="s">
        <v>7</v>
      </c>
      <c r="M808" t="str">
        <f>VLOOKUP(D808,UFMT_FIELD_FORMAT!A:H,8,FALSE)</f>
        <v>003 Fix Padded L</v>
      </c>
      <c r="N808" t="str">
        <f>IF(ISBLANK(E808),"",VLOOKUP(E808,UFMT_CONDITION!A:J,10,FALSE))</f>
        <v/>
      </c>
      <c r="O808" t="str">
        <f>VLOOKUP(F808,UFMT_VALUE!A:E,5,FALSE)</f>
        <v>Tag, SVT_CCH_BILL_CURR , integer</v>
      </c>
      <c r="P808" t="str">
        <f>IF(ISBLANK(G808),"",VLOOKUP(G808,UFMT_CONVERSION!A:C,3,FALSE))</f>
        <v/>
      </c>
      <c r="Q808" t="str">
        <f t="shared" si="52"/>
        <v>Field '003 Fix Padded L', Value 'Tag, SVT_CCH_BILL_CURR , integer'</v>
      </c>
      <c r="S808" t="str">
        <f t="shared" si="53"/>
        <v>Insert into UFMT_BUILD_RULE (FORMAT_ID, FIELD_NO, PRIORITY, FIELD_ID, COND_ID, VALUE_ID, CONV_KEY, F_CHECK, F_WRITE) Values ('84', '51', '1', '14', '', '64', '', '0', '0');</v>
      </c>
      <c r="T808" t="str">
        <f t="shared" si="54"/>
        <v>Update UFMT_BUILD_RULE SET FIELD_ID='14',COND_ID='',VALUE_ID='64',CONV_KEY='',F_CHECK='0',F_WRITE='0' Where FORMAT_ID = '84' AND FIELD_NO = '51' AND PRIORITY = '1';</v>
      </c>
      <c r="U808" t="str">
        <f t="shared" si="55"/>
        <v>Delete from UFMT_BUILD_RULE Where FORMAT_ID = '84' AND FIELD_NO = '51' AND PRIORITY = '1';</v>
      </c>
    </row>
    <row r="809" spans="1:21" x14ac:dyDescent="0.35">
      <c r="A809" t="s">
        <v>174</v>
      </c>
      <c r="B809" t="s">
        <v>270</v>
      </c>
      <c r="C809" t="s">
        <v>12</v>
      </c>
      <c r="D809" t="s">
        <v>71</v>
      </c>
      <c r="E809"/>
      <c r="F809" t="s">
        <v>96</v>
      </c>
      <c r="G809"/>
      <c r="H809" t="s">
        <v>13</v>
      </c>
      <c r="I809" t="s">
        <v>13</v>
      </c>
      <c r="L809" t="s">
        <v>7</v>
      </c>
      <c r="M809" t="str">
        <f>VLOOKUP(D809,UFMT_FIELD_FORMAT!A:H,8,FALSE)</f>
        <v>028 Var LLA</v>
      </c>
      <c r="N809" t="str">
        <f>IF(ISBLANK(E809),"",VLOOKUP(E809,UFMT_CONDITION!A:J,10,FALSE))</f>
        <v/>
      </c>
      <c r="O809" t="str">
        <f>VLOOKUP(F809,UFMT_VALUE!A:E,5,FALSE)</f>
        <v>Tag, SVT_ACCT1_NO</v>
      </c>
      <c r="P809" t="str">
        <f>IF(ISBLANK(G809),"",VLOOKUP(G809,UFMT_CONVERSION!A:C,3,FALSE))</f>
        <v/>
      </c>
      <c r="Q809" t="str">
        <f t="shared" si="52"/>
        <v>Field '028 Var LLA', Value 'Tag, SVT_ACCT1_NO'</v>
      </c>
      <c r="S809" t="str">
        <f t="shared" si="53"/>
        <v>Insert into UFMT_BUILD_RULE (FORMAT_ID, FIELD_NO, PRIORITY, FIELD_ID, COND_ID, VALUE_ID, CONV_KEY, F_CHECK, F_WRITE) Values ('84', '102', '1', '22', '', '36', '', '0', '0');</v>
      </c>
      <c r="T809" t="str">
        <f t="shared" si="54"/>
        <v>Update UFMT_BUILD_RULE SET FIELD_ID='22',COND_ID='',VALUE_ID='36',CONV_KEY='',F_CHECK='0',F_WRITE='0' Where FORMAT_ID = '84' AND FIELD_NO = '102' AND PRIORITY = '1';</v>
      </c>
      <c r="U809" t="str">
        <f t="shared" si="55"/>
        <v>Delete from UFMT_BUILD_RULE Where FORMAT_ID = '84' AND FIELD_NO = '102' AND PRIORITY = '1';</v>
      </c>
    </row>
    <row r="810" spans="1:21" x14ac:dyDescent="0.35">
      <c r="A810" t="s">
        <v>174</v>
      </c>
      <c r="B810" t="s">
        <v>778</v>
      </c>
      <c r="C810" t="s">
        <v>12</v>
      </c>
      <c r="D810" t="s">
        <v>56</v>
      </c>
      <c r="E810"/>
      <c r="F810" t="s">
        <v>99</v>
      </c>
      <c r="G810"/>
      <c r="H810" t="s">
        <v>13</v>
      </c>
      <c r="I810" t="s">
        <v>13</v>
      </c>
      <c r="L810" t="s">
        <v>7</v>
      </c>
      <c r="M810" t="str">
        <f>VLOOKUP(D810,UFMT_FIELD_FORMAT!A:H,8,FALSE)</f>
        <v>099 Var LLA</v>
      </c>
      <c r="N810" t="str">
        <f>IF(ISBLANK(E810),"",VLOOKUP(E810,UFMT_CONDITION!A:J,10,FALSE))</f>
        <v/>
      </c>
      <c r="O810" t="str">
        <f>VLOOKUP(F810,UFMT_VALUE!A:E,5,FALSE)</f>
        <v>Tag, SVT_ACCT2_NO</v>
      </c>
      <c r="P810" t="str">
        <f>IF(ISBLANK(G810),"",VLOOKUP(G810,UFMT_CONVERSION!A:C,3,FALSE))</f>
        <v/>
      </c>
      <c r="Q810" t="str">
        <f t="shared" si="52"/>
        <v>Field '099 Var LLA', Value 'Tag, SVT_ACCT2_NO'</v>
      </c>
      <c r="S810" t="str">
        <f t="shared" si="53"/>
        <v>Insert into UFMT_BUILD_RULE (FORMAT_ID, FIELD_NO, PRIORITY, FIELD_ID, COND_ID, VALUE_ID, CONV_KEY, F_CHECK, F_WRITE) Values ('84', '103', '1', '17', '', '37', '', '0', '0');</v>
      </c>
      <c r="T810" t="str">
        <f t="shared" si="54"/>
        <v>Update UFMT_BUILD_RULE SET FIELD_ID='17',COND_ID='',VALUE_ID='37',CONV_KEY='',F_CHECK='0',F_WRITE='0' Where FORMAT_ID = '84' AND FIELD_NO = '103' AND PRIORITY = '1';</v>
      </c>
      <c r="U810" t="str">
        <f t="shared" si="55"/>
        <v>Delete from UFMT_BUILD_RULE Where FORMAT_ID = '84' AND FIELD_NO = '103' AND PRIORITY = '1';</v>
      </c>
    </row>
    <row r="811" spans="1:21" x14ac:dyDescent="0.35">
      <c r="A811" t="s">
        <v>174</v>
      </c>
      <c r="B811" t="s">
        <v>143</v>
      </c>
      <c r="C811" t="s">
        <v>12</v>
      </c>
      <c r="D811" t="s">
        <v>65</v>
      </c>
      <c r="E811"/>
      <c r="F811" t="s">
        <v>113</v>
      </c>
      <c r="G811"/>
      <c r="H811" t="s">
        <v>13</v>
      </c>
      <c r="I811" t="s">
        <v>13</v>
      </c>
      <c r="L811" t="s">
        <v>7</v>
      </c>
      <c r="M811" t="str">
        <f>VLOOKUP(D811,UFMT_FIELD_FORMAT!A:H,8,FALSE)</f>
        <v>999 Var LLLA</v>
      </c>
      <c r="N811" t="str">
        <f>IF(ISBLANK(E811),"",VLOOKUP(E811,UFMT_CONDITION!A:J,10,FALSE))</f>
        <v/>
      </c>
      <c r="O811" t="str">
        <f>VLOOKUP(F811,UFMT_VALUE!A:E,5,FALSE)</f>
        <v>Const, Channel ID Switch</v>
      </c>
      <c r="P811" t="str">
        <f>IF(ISBLANK(G811),"",VLOOKUP(G811,UFMT_CONVERSION!A:C,3,FALSE))</f>
        <v/>
      </c>
      <c r="Q811" t="str">
        <f t="shared" si="52"/>
        <v>Field '999 Var LLLA', Value 'Const, Channel ID Switch'</v>
      </c>
      <c r="S811" t="str">
        <f t="shared" si="53"/>
        <v>Insert into UFMT_BUILD_RULE (FORMAT_ID, FIELD_NO, PRIORITY, FIELD_ID, COND_ID, VALUE_ID, CONV_KEY, F_CHECK, F_WRITE) Values ('84', '123', '1', '20', '', '38', '', '0', '0');</v>
      </c>
      <c r="T811" t="str">
        <f t="shared" si="54"/>
        <v>Update UFMT_BUILD_RULE SET FIELD_ID='20',COND_ID='',VALUE_ID='38',CONV_KEY='',F_CHECK='0',F_WRITE='0' Where FORMAT_ID = '84' AND FIELD_NO = '123' AND PRIORITY = '1';</v>
      </c>
      <c r="U811" t="str">
        <f t="shared" si="55"/>
        <v>Delete from UFMT_BUILD_RULE Where FORMAT_ID = '84' AND FIELD_NO = '123' AND PRIORITY = '1';</v>
      </c>
    </row>
    <row r="812" spans="1:21" x14ac:dyDescent="0.35">
      <c r="A812" t="s">
        <v>174</v>
      </c>
      <c r="B812" t="s">
        <v>810</v>
      </c>
      <c r="C812" t="s">
        <v>12</v>
      </c>
      <c r="D812" t="s">
        <v>65</v>
      </c>
      <c r="E812"/>
      <c r="F812" t="s">
        <v>80</v>
      </c>
      <c r="G812"/>
      <c r="H812" t="s">
        <v>13</v>
      </c>
      <c r="I812" t="s">
        <v>13</v>
      </c>
      <c r="L812" t="s">
        <v>7</v>
      </c>
      <c r="M812" t="str">
        <f>VLOOKUP(D812,UFMT_FIELD_FORMAT!A:H,8,FALSE)</f>
        <v>999 Var LLLA</v>
      </c>
      <c r="N812" t="str">
        <f>IF(ISBLANK(E812),"",VLOOKUP(E812,UFMT_CONDITION!A:J,10,FALSE))</f>
        <v/>
      </c>
      <c r="O812" t="str">
        <f>VLOOKUP(F812,UFMT_VALUE!A:E,5,FALSE)</f>
        <v>DE48 Additional data</v>
      </c>
      <c r="P812" t="str">
        <f>IF(ISBLANK(G812),"",VLOOKUP(G812,UFMT_CONVERSION!A:C,3,FALSE))</f>
        <v/>
      </c>
      <c r="Q812" t="str">
        <f t="shared" si="52"/>
        <v>Field '999 Var LLLA', Value 'DE48 Additional data'</v>
      </c>
      <c r="S812" t="str">
        <f t="shared" si="53"/>
        <v>Insert into UFMT_BUILD_RULE (FORMAT_ID, FIELD_NO, PRIORITY, FIELD_ID, COND_ID, VALUE_ID, CONV_KEY, F_CHECK, F_WRITE) Values ('84', '124', '1', '20', '', '50', '', '0', '0');</v>
      </c>
      <c r="T812" t="str">
        <f t="shared" si="54"/>
        <v>Update UFMT_BUILD_RULE SET FIELD_ID='20',COND_ID='',VALUE_ID='50',CONV_KEY='',F_CHECK='0',F_WRITE='0' Where FORMAT_ID = '84' AND FIELD_NO = '124' AND PRIORITY = '1';</v>
      </c>
      <c r="U812" t="str">
        <f t="shared" si="55"/>
        <v>Delete from UFMT_BUILD_RULE Where FORMAT_ID = '84' AND FIELD_NO = '124' AND PRIORITY = '1';</v>
      </c>
    </row>
    <row r="813" spans="1:21" x14ac:dyDescent="0.35">
      <c r="A813" t="s">
        <v>174</v>
      </c>
      <c r="B813" t="s">
        <v>813</v>
      </c>
      <c r="C813" t="s">
        <v>12</v>
      </c>
      <c r="D813" t="s">
        <v>65</v>
      </c>
      <c r="E813"/>
      <c r="F813" t="s">
        <v>44</v>
      </c>
      <c r="G813"/>
      <c r="H813" t="s">
        <v>13</v>
      </c>
      <c r="I813" t="s">
        <v>13</v>
      </c>
      <c r="L813" t="s">
        <v>7</v>
      </c>
      <c r="M813" t="str">
        <f>VLOOKUP(D813,UFMT_FIELD_FORMAT!A:H,8,FALSE)</f>
        <v>999 Var LLLA</v>
      </c>
      <c r="N813" t="str">
        <f>IF(ISBLANK(E813),"",VLOOKUP(E813,UFMT_CONDITION!A:J,10,FALSE))</f>
        <v/>
      </c>
      <c r="O813" t="str">
        <f>VLOOKUP(F813,UFMT_VALUE!A:E,5,FALSE)</f>
        <v>Tag, SVT_ACQ_SW_DATE</v>
      </c>
      <c r="P813" t="str">
        <f>IF(ISBLANK(G813),"",VLOOKUP(G813,UFMT_CONVERSION!A:C,3,FALSE))</f>
        <v/>
      </c>
      <c r="Q813" t="str">
        <f t="shared" si="52"/>
        <v>Field '999 Var LLLA', Value 'Tag, SVT_ACQ_SW_DATE'</v>
      </c>
      <c r="S813" t="str">
        <f t="shared" si="53"/>
        <v>Insert into UFMT_BUILD_RULE (FORMAT_ID, FIELD_NO, PRIORITY, FIELD_ID, COND_ID, VALUE_ID, CONV_KEY, F_CHECK, F_WRITE) Values ('84', '126', '1', '20', '', '13', '', '0', '0');</v>
      </c>
      <c r="T813" t="str">
        <f t="shared" si="54"/>
        <v>Update UFMT_BUILD_RULE SET FIELD_ID='20',COND_ID='',VALUE_ID='13',CONV_KEY='',F_CHECK='0',F_WRITE='0' Where FORMAT_ID = '84' AND FIELD_NO = '126' AND PRIORITY = '1';</v>
      </c>
      <c r="U813" t="str">
        <f t="shared" si="55"/>
        <v>Delete from UFMT_BUILD_RULE Where FORMAT_ID = '84' AND FIELD_NO = '126' AND PRIORITY = '1';</v>
      </c>
    </row>
    <row r="814" spans="1:21" x14ac:dyDescent="0.35">
      <c r="A814" t="s">
        <v>220</v>
      </c>
      <c r="B814" t="s">
        <v>15</v>
      </c>
      <c r="C814" t="s">
        <v>12</v>
      </c>
      <c r="D814" t="s">
        <v>12</v>
      </c>
      <c r="E814"/>
      <c r="F814" t="s">
        <v>15</v>
      </c>
      <c r="G814"/>
      <c r="H814" t="s">
        <v>13</v>
      </c>
      <c r="I814" t="s">
        <v>13</v>
      </c>
      <c r="L814" t="s">
        <v>7</v>
      </c>
      <c r="M814" t="str">
        <f>VLOOKUP(D814,UFMT_FIELD_FORMAT!A:H,8,FALSE)</f>
        <v>019 Var LLA</v>
      </c>
      <c r="N814" t="str">
        <f>IF(ISBLANK(E814),"",VLOOKUP(E814,UFMT_CONDITION!A:J,10,FALSE))</f>
        <v/>
      </c>
      <c r="O814" t="str">
        <f>VLOOKUP(F814,UFMT_VALUE!A:E,5,FALSE)</f>
        <v>Tag, SVT_CARD_NUM</v>
      </c>
      <c r="P814" t="str">
        <f>IF(ISBLANK(G814),"",VLOOKUP(G814,UFMT_CONVERSION!A:C,3,FALSE))</f>
        <v/>
      </c>
      <c r="Q814" t="str">
        <f t="shared" si="52"/>
        <v>Field '019 Var LLA', Value 'Tag, SVT_CARD_NUM'</v>
      </c>
      <c r="S814" t="str">
        <f t="shared" si="53"/>
        <v>Insert into UFMT_BUILD_RULE (FORMAT_ID, FIELD_NO, PRIORITY, FIELD_ID, COND_ID, VALUE_ID, CONV_KEY, F_CHECK, F_WRITE) Values ('85', '2', '1', '1', '', '2', '', '0', '0');</v>
      </c>
      <c r="T814" t="str">
        <f t="shared" si="54"/>
        <v>Update UFMT_BUILD_RULE SET FIELD_ID='1',COND_ID='',VALUE_ID='2',CONV_KEY='',F_CHECK='0',F_WRITE='0' Where FORMAT_ID = '85' AND FIELD_NO = '2' AND PRIORITY = '1';</v>
      </c>
      <c r="U814" t="str">
        <f t="shared" si="55"/>
        <v>Delete from UFMT_BUILD_RULE Where FORMAT_ID = '85' AND FIELD_NO = '2' AND PRIORITY = '1';</v>
      </c>
    </row>
    <row r="815" spans="1:21" x14ac:dyDescent="0.35">
      <c r="A815" t="s">
        <v>220</v>
      </c>
      <c r="B815" t="s">
        <v>17</v>
      </c>
      <c r="C815" t="s">
        <v>12</v>
      </c>
      <c r="D815" t="s">
        <v>15</v>
      </c>
      <c r="E815"/>
      <c r="F815" t="s">
        <v>26</v>
      </c>
      <c r="G815"/>
      <c r="H815" t="s">
        <v>13</v>
      </c>
      <c r="I815" t="s">
        <v>13</v>
      </c>
      <c r="L815" t="s">
        <v>7</v>
      </c>
      <c r="M815" t="str">
        <f>VLOOKUP(D815,UFMT_FIELD_FORMAT!A:H,8,FALSE)</f>
        <v>006 Fix Padded L0</v>
      </c>
      <c r="N815" t="str">
        <f>IF(ISBLANK(E815),"",VLOOKUP(E815,UFMT_CONDITION!A:J,10,FALSE))</f>
        <v/>
      </c>
      <c r="O815" t="str">
        <f>VLOOKUP(F815,UFMT_VALUE!A:E,5,FALSE)</f>
        <v>Composite, Processing code</v>
      </c>
      <c r="P815" t="str">
        <f>IF(ISBLANK(G815),"",VLOOKUP(G815,UFMT_CONVERSION!A:C,3,FALSE))</f>
        <v/>
      </c>
      <c r="Q815" t="str">
        <f t="shared" si="52"/>
        <v>Field '006 Fix Padded L0', Value 'Composite, Processing code'</v>
      </c>
      <c r="S815" t="str">
        <f t="shared" si="53"/>
        <v>Insert into UFMT_BUILD_RULE (FORMAT_ID, FIELD_NO, PRIORITY, FIELD_ID, COND_ID, VALUE_ID, CONV_KEY, F_CHECK, F_WRITE) Values ('85', '3', '1', '2', '', '6', '', '0', '0');</v>
      </c>
      <c r="T815" t="str">
        <f t="shared" si="54"/>
        <v>Update UFMT_BUILD_RULE SET FIELD_ID='2',COND_ID='',VALUE_ID='6',CONV_KEY='',F_CHECK='0',F_WRITE='0' Where FORMAT_ID = '85' AND FIELD_NO = '3' AND PRIORITY = '1';</v>
      </c>
      <c r="U815" t="str">
        <f t="shared" si="55"/>
        <v>Delete from UFMT_BUILD_RULE Where FORMAT_ID = '85' AND FIELD_NO = '3' AND PRIORITY = '1';</v>
      </c>
    </row>
    <row r="816" spans="1:21" x14ac:dyDescent="0.35">
      <c r="A816" t="s">
        <v>220</v>
      </c>
      <c r="B816" t="s">
        <v>20</v>
      </c>
      <c r="C816" t="s">
        <v>12</v>
      </c>
      <c r="D816" t="s">
        <v>17</v>
      </c>
      <c r="E816"/>
      <c r="F816" t="s">
        <v>29</v>
      </c>
      <c r="G816"/>
      <c r="H816" t="s">
        <v>13</v>
      </c>
      <c r="I816" t="s">
        <v>13</v>
      </c>
      <c r="L816" t="s">
        <v>7</v>
      </c>
      <c r="M816" t="str">
        <f>VLOOKUP(D816,UFMT_FIELD_FORMAT!A:H,8,FALSE)</f>
        <v>012 Fix Padded L0</v>
      </c>
      <c r="N816" t="str">
        <f>IF(ISBLANK(E816),"",VLOOKUP(E816,UFMT_CONDITION!A:J,10,FALSE))</f>
        <v/>
      </c>
      <c r="O816" t="str">
        <f>VLOOKUP(F816,UFMT_VALUE!A:E,5,FALSE)</f>
        <v>Tag, SVT_TXN_AMOUNT</v>
      </c>
      <c r="P816" t="str">
        <f>IF(ISBLANK(G816),"",VLOOKUP(G816,UFMT_CONVERSION!A:C,3,FALSE))</f>
        <v/>
      </c>
      <c r="Q816" t="str">
        <f t="shared" si="52"/>
        <v>Field '012 Fix Padded L0', Value 'Tag, SVT_TXN_AMOUNT'</v>
      </c>
      <c r="S816" t="str">
        <f t="shared" si="53"/>
        <v>Insert into UFMT_BUILD_RULE (FORMAT_ID, FIELD_NO, PRIORITY, FIELD_ID, COND_ID, VALUE_ID, CONV_KEY, F_CHECK, F_WRITE) Values ('85', '4', '1', '3', '', '7', '', '0', '0');</v>
      </c>
      <c r="T816" t="str">
        <f t="shared" si="54"/>
        <v>Update UFMT_BUILD_RULE SET FIELD_ID='3',COND_ID='',VALUE_ID='7',CONV_KEY='',F_CHECK='0',F_WRITE='0' Where FORMAT_ID = '85' AND FIELD_NO = '4' AND PRIORITY = '1';</v>
      </c>
      <c r="U816" t="str">
        <f t="shared" si="55"/>
        <v>Delete from UFMT_BUILD_RULE Where FORMAT_ID = '85' AND FIELD_NO = '4' AND PRIORITY = '1';</v>
      </c>
    </row>
    <row r="817" spans="1:21" x14ac:dyDescent="0.35">
      <c r="A817" t="s">
        <v>220</v>
      </c>
      <c r="B817" t="s">
        <v>23</v>
      </c>
      <c r="C817" t="s">
        <v>12</v>
      </c>
      <c r="D817" t="s">
        <v>17</v>
      </c>
      <c r="E817"/>
      <c r="F817" t="s">
        <v>35</v>
      </c>
      <c r="G817"/>
      <c r="H817" t="s">
        <v>13</v>
      </c>
      <c r="I817" t="s">
        <v>13</v>
      </c>
      <c r="L817" t="s">
        <v>7</v>
      </c>
      <c r="M817" t="str">
        <f>VLOOKUP(D817,UFMT_FIELD_FORMAT!A:H,8,FALSE)</f>
        <v>012 Fix Padded L0</v>
      </c>
      <c r="N817" t="str">
        <f>IF(ISBLANK(E817),"",VLOOKUP(E817,UFMT_CONDITION!A:J,10,FALSE))</f>
        <v/>
      </c>
      <c r="O817" t="str">
        <f>VLOOKUP(F817,UFMT_VALUE!A:E,5,FALSE)</f>
        <v>Tag, SVT_TXN_AMT_A1CUR, integer</v>
      </c>
      <c r="P817" t="str">
        <f>IF(ISBLANK(G817),"",VLOOKUP(G817,UFMT_CONVERSION!A:C,3,FALSE))</f>
        <v/>
      </c>
      <c r="Q817" t="str">
        <f t="shared" si="52"/>
        <v>Field '012 Fix Padded L0', Value 'Tag, SVT_TXN_AMT_A1CUR, integer'</v>
      </c>
      <c r="S817" t="str">
        <f t="shared" si="53"/>
        <v>Insert into UFMT_BUILD_RULE (FORMAT_ID, FIELD_NO, PRIORITY, FIELD_ID, COND_ID, VALUE_ID, CONV_KEY, F_CHECK, F_WRITE) Values ('85', '5', '1', '3', '', '9', '', '0', '0');</v>
      </c>
      <c r="T817" t="str">
        <f t="shared" si="54"/>
        <v>Update UFMT_BUILD_RULE SET FIELD_ID='3',COND_ID='',VALUE_ID='9',CONV_KEY='',F_CHECK='0',F_WRITE='0' Where FORMAT_ID = '85' AND FIELD_NO = '5' AND PRIORITY = '1';</v>
      </c>
      <c r="U817" t="str">
        <f t="shared" si="55"/>
        <v>Delete from UFMT_BUILD_RULE Where FORMAT_ID = '85' AND FIELD_NO = '5' AND PRIORITY = '1';</v>
      </c>
    </row>
    <row r="818" spans="1:21" x14ac:dyDescent="0.35">
      <c r="A818" t="s">
        <v>220</v>
      </c>
      <c r="B818" t="s">
        <v>35</v>
      </c>
      <c r="C818" t="s">
        <v>12</v>
      </c>
      <c r="D818" t="s">
        <v>20</v>
      </c>
      <c r="E818"/>
      <c r="F818" t="s">
        <v>40</v>
      </c>
      <c r="G818"/>
      <c r="H818" t="s">
        <v>13</v>
      </c>
      <c r="I818" t="s">
        <v>13</v>
      </c>
      <c r="L818" t="s">
        <v>7</v>
      </c>
      <c r="M818" t="str">
        <f>VLOOKUP(D818,UFMT_FIELD_FORMAT!A:H,8,FALSE)</f>
        <v>008 Fix Padded L0</v>
      </c>
      <c r="N818" t="str">
        <f>IF(ISBLANK(E818),"",VLOOKUP(E818,UFMT_CONDITION!A:J,10,FALSE))</f>
        <v/>
      </c>
      <c r="O818" t="str">
        <f>VLOOKUP(F818,UFMT_VALUE!A:E,5,FALSE)</f>
        <v>Tag, SVT_ACCT1_RATE, integer</v>
      </c>
      <c r="P818" t="str">
        <f>IF(ISBLANK(G818),"",VLOOKUP(G818,UFMT_CONVERSION!A:C,3,FALSE))</f>
        <v/>
      </c>
      <c r="Q818" t="str">
        <f t="shared" si="52"/>
        <v>Field '008 Fix Padded L0', Value 'Tag, SVT_ACCT1_RATE, integer'</v>
      </c>
      <c r="S818" t="str">
        <f t="shared" si="53"/>
        <v>Insert into UFMT_BUILD_RULE (FORMAT_ID, FIELD_NO, PRIORITY, FIELD_ID, COND_ID, VALUE_ID, CONV_KEY, F_CHECK, F_WRITE) Values ('85', '9', '1', '4', '', '11', '', '0', '0');</v>
      </c>
      <c r="T818" t="str">
        <f t="shared" si="54"/>
        <v>Update UFMT_BUILD_RULE SET FIELD_ID='4',COND_ID='',VALUE_ID='11',CONV_KEY='',F_CHECK='0',F_WRITE='0' Where FORMAT_ID = '85' AND FIELD_NO = '9' AND PRIORITY = '1';</v>
      </c>
      <c r="U818" t="str">
        <f t="shared" si="55"/>
        <v>Delete from UFMT_BUILD_RULE Where FORMAT_ID = '85' AND FIELD_NO = '9' AND PRIORITY = '1';</v>
      </c>
    </row>
    <row r="819" spans="1:21" x14ac:dyDescent="0.35">
      <c r="A819" t="s">
        <v>220</v>
      </c>
      <c r="B819" t="s">
        <v>40</v>
      </c>
      <c r="C819" t="s">
        <v>12</v>
      </c>
      <c r="D819" t="s">
        <v>23</v>
      </c>
      <c r="E819"/>
      <c r="F819" t="s">
        <v>48</v>
      </c>
      <c r="G819"/>
      <c r="H819" t="s">
        <v>13</v>
      </c>
      <c r="I819" t="s">
        <v>13</v>
      </c>
      <c r="L819" t="s">
        <v>7</v>
      </c>
      <c r="M819" t="str">
        <f>VLOOKUP(D819,UFMT_FIELD_FORMAT!A:H,8,FALSE)</f>
        <v>006 Fix Padded L0</v>
      </c>
      <c r="N819" t="str">
        <f>IF(ISBLANK(E819),"",VLOOKUP(E819,UFMT_CONDITION!A:J,10,FALSE))</f>
        <v/>
      </c>
      <c r="O819" t="str">
        <f>VLOOKUP(F819,UFMT_VALUE!A:E,5,FALSE)</f>
        <v>Tag, SVT_ACQ_TRACE_NO, string</v>
      </c>
      <c r="P819" t="str">
        <f>IF(ISBLANK(G819),"",VLOOKUP(G819,UFMT_CONVERSION!A:C,3,FALSE))</f>
        <v/>
      </c>
      <c r="Q819" t="str">
        <f t="shared" si="52"/>
        <v>Field '006 Fix Padded L0', Value 'Tag, SVT_ACQ_TRACE_NO, string'</v>
      </c>
      <c r="S819" t="str">
        <f t="shared" si="53"/>
        <v>Insert into UFMT_BUILD_RULE (FORMAT_ID, FIELD_NO, PRIORITY, FIELD_ID, COND_ID, VALUE_ID, CONV_KEY, F_CHECK, F_WRITE) Values ('85', '11', '1', '5', '', '47', '', '0', '0');</v>
      </c>
      <c r="T819" t="str">
        <f t="shared" si="54"/>
        <v>Update UFMT_BUILD_RULE SET FIELD_ID='5',COND_ID='',VALUE_ID='47',CONV_KEY='',F_CHECK='0',F_WRITE='0' Where FORMAT_ID = '85' AND FIELD_NO = '11' AND PRIORITY = '1';</v>
      </c>
      <c r="U819" t="str">
        <f t="shared" si="55"/>
        <v>Delete from UFMT_BUILD_RULE Where FORMAT_ID = '85' AND FIELD_NO = '11' AND PRIORITY = '1';</v>
      </c>
    </row>
    <row r="820" spans="1:21" x14ac:dyDescent="0.35">
      <c r="A820" t="s">
        <v>220</v>
      </c>
      <c r="B820" t="s">
        <v>42</v>
      </c>
      <c r="C820" t="s">
        <v>12</v>
      </c>
      <c r="D820" t="s">
        <v>26</v>
      </c>
      <c r="E820"/>
      <c r="F820" t="s">
        <v>50</v>
      </c>
      <c r="G820"/>
      <c r="H820" t="s">
        <v>13</v>
      </c>
      <c r="I820" t="s">
        <v>13</v>
      </c>
      <c r="L820" t="s">
        <v>7</v>
      </c>
      <c r="M820" t="str">
        <f>VLOOKUP(D820,UFMT_FIELD_FORMAT!A:H,8,FALSE)</f>
        <v>012 Fix Padded L0</v>
      </c>
      <c r="N820" t="str">
        <f>IF(ISBLANK(E820),"",VLOOKUP(E820,UFMT_CONDITION!A:J,10,FALSE))</f>
        <v/>
      </c>
      <c r="O820" t="str">
        <f>VLOOKUP(F820,UFMT_VALUE!A:E,5,FALSE)</f>
        <v>Composite, Date and time</v>
      </c>
      <c r="P820" t="str">
        <f>IF(ISBLANK(G820),"",VLOOKUP(G820,UFMT_CONVERSION!A:C,3,FALSE))</f>
        <v/>
      </c>
      <c r="Q820" t="str">
        <f t="shared" si="52"/>
        <v>Field '012 Fix Padded L0', Value 'Composite, Date and time'</v>
      </c>
      <c r="S820" t="str">
        <f t="shared" si="53"/>
        <v>Insert into UFMT_BUILD_RULE (FORMAT_ID, FIELD_NO, PRIORITY, FIELD_ID, COND_ID, VALUE_ID, CONV_KEY, F_CHECK, F_WRITE) Values ('85', '12', '1', '6', '', '15', '', '0', '0');</v>
      </c>
      <c r="T820" t="str">
        <f t="shared" si="54"/>
        <v>Update UFMT_BUILD_RULE SET FIELD_ID='6',COND_ID='',VALUE_ID='15',CONV_KEY='',F_CHECK='0',F_WRITE='0' Where FORMAT_ID = '85' AND FIELD_NO = '12' AND PRIORITY = '1';</v>
      </c>
      <c r="U820" t="str">
        <f t="shared" si="55"/>
        <v>Delete from UFMT_BUILD_RULE Where FORMAT_ID = '85' AND FIELD_NO = '12' AND PRIORITY = '1';</v>
      </c>
    </row>
    <row r="821" spans="1:21" x14ac:dyDescent="0.35">
      <c r="A821" t="s">
        <v>220</v>
      </c>
      <c r="B821" t="s">
        <v>56</v>
      </c>
      <c r="C821" t="s">
        <v>12</v>
      </c>
      <c r="D821" t="s">
        <v>32</v>
      </c>
      <c r="E821"/>
      <c r="F821" t="s">
        <v>59</v>
      </c>
      <c r="G821"/>
      <c r="H821" t="s">
        <v>13</v>
      </c>
      <c r="I821" t="s">
        <v>13</v>
      </c>
      <c r="L821" t="s">
        <v>7</v>
      </c>
      <c r="M821" t="str">
        <f>VLOOKUP(D821,UFMT_FIELD_FORMAT!A:H,8,FALSE)</f>
        <v>004 Fix Padded L0</v>
      </c>
      <c r="N821" t="str">
        <f>IF(ISBLANK(E821),"",VLOOKUP(E821,UFMT_CONDITION!A:J,10,FALSE))</f>
        <v/>
      </c>
      <c r="O821" t="str">
        <f>VLOOKUP(F821,UFMT_VALUE!A:E,5,FALSE)</f>
        <v>Tag, SVT_SV_DATE</v>
      </c>
      <c r="P821" t="str">
        <f>IF(ISBLANK(G821),"",VLOOKUP(G821,UFMT_CONVERSION!A:C,3,FALSE))</f>
        <v/>
      </c>
      <c r="Q821" t="str">
        <f t="shared" si="52"/>
        <v>Field '004 Fix Padded L0', Value 'Tag, SVT_SV_DATE'</v>
      </c>
      <c r="S821" t="str">
        <f t="shared" si="53"/>
        <v>Insert into UFMT_BUILD_RULE (FORMAT_ID, FIELD_NO, PRIORITY, FIELD_ID, COND_ID, VALUE_ID, CONV_KEY, F_CHECK, F_WRITE) Values ('85', '17', '1', '8', '', '18', '', '0', '0');</v>
      </c>
      <c r="T821" t="str">
        <f t="shared" si="54"/>
        <v>Update UFMT_BUILD_RULE SET FIELD_ID='8',COND_ID='',VALUE_ID='18',CONV_KEY='',F_CHECK='0',F_WRITE='0' Where FORMAT_ID = '85' AND FIELD_NO = '17' AND PRIORITY = '1';</v>
      </c>
      <c r="U821" t="str">
        <f t="shared" si="55"/>
        <v>Delete from UFMT_BUILD_RULE Where FORMAT_ID = '85' AND FIELD_NO = '17' AND PRIORITY = '1';</v>
      </c>
    </row>
    <row r="822" spans="1:21" x14ac:dyDescent="0.35">
      <c r="A822" t="s">
        <v>220</v>
      </c>
      <c r="B822" t="s">
        <v>77</v>
      </c>
      <c r="C822" t="s">
        <v>12</v>
      </c>
      <c r="D822" t="s">
        <v>35</v>
      </c>
      <c r="E822"/>
      <c r="F822" t="s">
        <v>62</v>
      </c>
      <c r="G822"/>
      <c r="H822" t="s">
        <v>13</v>
      </c>
      <c r="I822" t="s">
        <v>13</v>
      </c>
      <c r="L822" t="s">
        <v>7</v>
      </c>
      <c r="M822" t="str">
        <f>VLOOKUP(D822,UFMT_FIELD_FORMAT!A:H,8,FALSE)</f>
        <v>003 Fix Padded L0</v>
      </c>
      <c r="N822" t="str">
        <f>IF(ISBLANK(E822),"",VLOOKUP(E822,UFMT_CONDITION!A:J,10,FALSE))</f>
        <v/>
      </c>
      <c r="O822" t="str">
        <f>VLOOKUP(F822,UFMT_VALUE!A:E,5,FALSE)</f>
        <v>Const, Functional code</v>
      </c>
      <c r="P822" t="str">
        <f>IF(ISBLANK(G822),"",VLOOKUP(G822,UFMT_CONVERSION!A:C,3,FALSE))</f>
        <v/>
      </c>
      <c r="Q822" t="str">
        <f t="shared" si="52"/>
        <v>Field '003 Fix Padded L0', Value 'Const, Functional code'</v>
      </c>
      <c r="S822" t="str">
        <f t="shared" si="53"/>
        <v>Insert into UFMT_BUILD_RULE (FORMAT_ID, FIELD_NO, PRIORITY, FIELD_ID, COND_ID, VALUE_ID, CONV_KEY, F_CHECK, F_WRITE) Values ('85', '24', '1', '9', '', '19', '', '0', '0');</v>
      </c>
      <c r="T822" t="str">
        <f t="shared" si="54"/>
        <v>Update UFMT_BUILD_RULE SET FIELD_ID='9',COND_ID='',VALUE_ID='19',CONV_KEY='',F_CHECK='0',F_WRITE='0' Where FORMAT_ID = '85' AND FIELD_NO = '24' AND PRIORITY = '1';</v>
      </c>
      <c r="U822" t="str">
        <f t="shared" si="55"/>
        <v>Delete from UFMT_BUILD_RULE Where FORMAT_ID = '85' AND FIELD_NO = '24' AND PRIORITY = '1';</v>
      </c>
    </row>
    <row r="823" spans="1:21" x14ac:dyDescent="0.35">
      <c r="A823" t="s">
        <v>220</v>
      </c>
      <c r="B823" t="s">
        <v>98</v>
      </c>
      <c r="C823" t="s">
        <v>12</v>
      </c>
      <c r="D823" t="s">
        <v>40</v>
      </c>
      <c r="E823"/>
      <c r="F823" t="s">
        <v>65</v>
      </c>
      <c r="G823"/>
      <c r="H823" t="s">
        <v>13</v>
      </c>
      <c r="I823" t="s">
        <v>13</v>
      </c>
      <c r="L823" t="s">
        <v>7</v>
      </c>
      <c r="M823" t="str">
        <f>VLOOKUP(D823,UFMT_FIELD_FORMAT!A:H,8,FALSE)</f>
        <v xml:space="preserve">011 LLA </v>
      </c>
      <c r="N823" t="str">
        <f>IF(ISBLANK(E823),"",VLOOKUP(E823,UFMT_CONDITION!A:J,10,FALSE))</f>
        <v/>
      </c>
      <c r="O823" t="str">
        <f>VLOOKUP(F823,UFMT_VALUE!A:E,5,FALSE)</f>
        <v>Tag, SVT_ISO_SRC_ACQID</v>
      </c>
      <c r="P823" t="str">
        <f>IF(ISBLANK(G823),"",VLOOKUP(G823,UFMT_CONVERSION!A:C,3,FALSE))</f>
        <v/>
      </c>
      <c r="Q823" t="str">
        <f t="shared" si="52"/>
        <v>Field '011 LLA ', Value 'Tag, SVT_ISO_SRC_ACQID'</v>
      </c>
      <c r="S823" t="str">
        <f t="shared" si="53"/>
        <v>Insert into UFMT_BUILD_RULE (FORMAT_ID, FIELD_NO, PRIORITY, FIELD_ID, COND_ID, VALUE_ID, CONV_KEY, F_CHECK, F_WRITE) Values ('85', '32', '1', '11', '', '20', '', '0', '0');</v>
      </c>
      <c r="T823" t="str">
        <f t="shared" si="54"/>
        <v>Update UFMT_BUILD_RULE SET FIELD_ID='11',COND_ID='',VALUE_ID='20',CONV_KEY='',F_CHECK='0',F_WRITE='0' Where FORMAT_ID = '85' AND FIELD_NO = '32' AND PRIORITY = '1';</v>
      </c>
      <c r="U823" t="str">
        <f t="shared" si="55"/>
        <v>Delete from UFMT_BUILD_RULE Where FORMAT_ID = '85' AND FIELD_NO = '32' AND PRIORITY = '1';</v>
      </c>
    </row>
    <row r="824" spans="1:21" x14ac:dyDescent="0.35">
      <c r="A824" t="s">
        <v>220</v>
      </c>
      <c r="B824" t="s">
        <v>101</v>
      </c>
      <c r="C824" t="s">
        <v>12</v>
      </c>
      <c r="D824" t="s">
        <v>40</v>
      </c>
      <c r="E824"/>
      <c r="F824" t="s">
        <v>68</v>
      </c>
      <c r="G824"/>
      <c r="H824" t="s">
        <v>13</v>
      </c>
      <c r="I824" t="s">
        <v>13</v>
      </c>
      <c r="L824" t="s">
        <v>7</v>
      </c>
      <c r="M824" t="str">
        <f>VLOOKUP(D824,UFMT_FIELD_FORMAT!A:H,8,FALSE)</f>
        <v xml:space="preserve">011 LLA </v>
      </c>
      <c r="N824" t="str">
        <f>IF(ISBLANK(E824),"",VLOOKUP(E824,UFMT_CONDITION!A:J,10,FALSE))</f>
        <v/>
      </c>
      <c r="O824" t="str">
        <f>VLOOKUP(F824,UFMT_VALUE!A:E,5,FALSE)</f>
        <v>Tag, SVT_ISO_FW_INSTID</v>
      </c>
      <c r="P824" t="str">
        <f>IF(ISBLANK(G824),"",VLOOKUP(G824,UFMT_CONVERSION!A:C,3,FALSE))</f>
        <v/>
      </c>
      <c r="Q824" t="str">
        <f t="shared" si="52"/>
        <v>Field '011 LLA ', Value 'Tag, SVT_ISO_FW_INSTID'</v>
      </c>
      <c r="S824" t="str">
        <f t="shared" si="53"/>
        <v>Insert into UFMT_BUILD_RULE (FORMAT_ID, FIELD_NO, PRIORITY, FIELD_ID, COND_ID, VALUE_ID, CONV_KEY, F_CHECK, F_WRITE) Values ('85', '33', '1', '11', '', '21', '', '0', '0');</v>
      </c>
      <c r="T824" t="str">
        <f t="shared" si="54"/>
        <v>Update UFMT_BUILD_RULE SET FIELD_ID='11',COND_ID='',VALUE_ID='21',CONV_KEY='',F_CHECK='0',F_WRITE='0' Where FORMAT_ID = '85' AND FIELD_NO = '33' AND PRIORITY = '1';</v>
      </c>
      <c r="U824" t="str">
        <f t="shared" si="55"/>
        <v>Delete from UFMT_BUILD_RULE Where FORMAT_ID = '85' AND FIELD_NO = '33' AND PRIORITY = '1';</v>
      </c>
    </row>
    <row r="825" spans="1:21" x14ac:dyDescent="0.35">
      <c r="A825" t="s">
        <v>220</v>
      </c>
      <c r="B825" t="s">
        <v>93</v>
      </c>
      <c r="C825" t="s">
        <v>12</v>
      </c>
      <c r="D825" t="s">
        <v>42</v>
      </c>
      <c r="E825"/>
      <c r="F825" t="s">
        <v>71</v>
      </c>
      <c r="G825"/>
      <c r="H825" t="s">
        <v>13</v>
      </c>
      <c r="I825" t="s">
        <v>13</v>
      </c>
      <c r="L825" t="s">
        <v>7</v>
      </c>
      <c r="M825" t="str">
        <f>VLOOKUP(D825,UFMT_FIELD_FORMAT!A:H,8,FALSE)</f>
        <v>037 LLA</v>
      </c>
      <c r="N825" t="str">
        <f>IF(ISBLANK(E825),"",VLOOKUP(E825,UFMT_CONDITION!A:J,10,FALSE))</f>
        <v/>
      </c>
      <c r="O825" t="str">
        <f>VLOOKUP(F825,UFMT_VALUE!A:E,5,FALSE)</f>
        <v>Tag, SVT_TRACK2</v>
      </c>
      <c r="P825" t="str">
        <f>IF(ISBLANK(G825),"",VLOOKUP(G825,UFMT_CONVERSION!A:C,3,FALSE))</f>
        <v/>
      </c>
      <c r="Q825" t="str">
        <f t="shared" si="52"/>
        <v>Field '037 LLA', Value 'Tag, SVT_TRACK2'</v>
      </c>
      <c r="S825" t="str">
        <f t="shared" si="53"/>
        <v>Insert into UFMT_BUILD_RULE (FORMAT_ID, FIELD_NO, PRIORITY, FIELD_ID, COND_ID, VALUE_ID, CONV_KEY, F_CHECK, F_WRITE) Values ('85', '35', '1', '12', '', '22', '', '0', '0');</v>
      </c>
      <c r="T825" t="str">
        <f t="shared" si="54"/>
        <v>Update UFMT_BUILD_RULE SET FIELD_ID='12',COND_ID='',VALUE_ID='22',CONV_KEY='',F_CHECK='0',F_WRITE='0' Where FORMAT_ID = '85' AND FIELD_NO = '35' AND PRIORITY = '1';</v>
      </c>
      <c r="U825" t="str">
        <f t="shared" si="55"/>
        <v>Delete from UFMT_BUILD_RULE Where FORMAT_ID = '85' AND FIELD_NO = '35' AND PRIORITY = '1';</v>
      </c>
    </row>
    <row r="826" spans="1:21" x14ac:dyDescent="0.35">
      <c r="A826" t="s">
        <v>220</v>
      </c>
      <c r="B826" t="s">
        <v>99</v>
      </c>
      <c r="C826" t="s">
        <v>12</v>
      </c>
      <c r="D826" t="s">
        <v>44</v>
      </c>
      <c r="E826"/>
      <c r="F826" t="s">
        <v>74</v>
      </c>
      <c r="G826"/>
      <c r="H826" t="s">
        <v>13</v>
      </c>
      <c r="I826" t="s">
        <v>13</v>
      </c>
      <c r="L826" t="s">
        <v>7</v>
      </c>
      <c r="M826" t="str">
        <f>VLOOKUP(D826,UFMT_FIELD_FORMAT!A:H,8,FALSE)</f>
        <v>012 Fix Padded R</v>
      </c>
      <c r="N826" t="str">
        <f>IF(ISBLANK(E826),"",VLOOKUP(E826,UFMT_CONDITION!A:J,10,FALSE))</f>
        <v/>
      </c>
      <c r="O826" t="str">
        <f>VLOOKUP(F826,UFMT_VALUE!A:E,5,FALSE)</f>
        <v>Tag, SVT_ISO_ACQ_RRN</v>
      </c>
      <c r="P826" t="str">
        <f>IF(ISBLANK(G826),"",VLOOKUP(G826,UFMT_CONVERSION!A:C,3,FALSE))</f>
        <v/>
      </c>
      <c r="Q826" t="str">
        <f t="shared" si="52"/>
        <v>Field '012 Fix Padded R', Value 'Tag, SVT_ISO_ACQ_RRN'</v>
      </c>
      <c r="S826" t="str">
        <f t="shared" si="53"/>
        <v>Insert into UFMT_BUILD_RULE (FORMAT_ID, FIELD_NO, PRIORITY, FIELD_ID, COND_ID, VALUE_ID, CONV_KEY, F_CHECK, F_WRITE) Values ('85', '37', '1', '13', '', '23', '', '0', '0');</v>
      </c>
      <c r="T826" t="str">
        <f t="shared" si="54"/>
        <v>Update UFMT_BUILD_RULE SET FIELD_ID='13',COND_ID='',VALUE_ID='23',CONV_KEY='',F_CHECK='0',F_WRITE='0' Where FORMAT_ID = '85' AND FIELD_NO = '37' AND PRIORITY = '1';</v>
      </c>
      <c r="U826" t="str">
        <f t="shared" si="55"/>
        <v>Delete from UFMT_BUILD_RULE Where FORMAT_ID = '85' AND FIELD_NO = '37' AND PRIORITY = '1';</v>
      </c>
    </row>
    <row r="827" spans="1:21" x14ac:dyDescent="0.35">
      <c r="A827" t="s">
        <v>220</v>
      </c>
      <c r="B827" t="s">
        <v>113</v>
      </c>
      <c r="C827" t="s">
        <v>12</v>
      </c>
      <c r="D827" t="s">
        <v>29</v>
      </c>
      <c r="E827"/>
      <c r="F827" t="s">
        <v>138</v>
      </c>
      <c r="G827"/>
      <c r="H827" t="s">
        <v>13</v>
      </c>
      <c r="I827" t="s">
        <v>12</v>
      </c>
      <c r="L827" t="s">
        <v>7</v>
      </c>
      <c r="M827" t="str">
        <f>VLOOKUP(D827,UFMT_FIELD_FORMAT!A:H,8,FALSE)</f>
        <v>006 Fix Padded L</v>
      </c>
      <c r="N827" t="str">
        <f>IF(ISBLANK(E827),"",VLOOKUP(E827,UFMT_CONDITION!A:J,10,FALSE))</f>
        <v/>
      </c>
      <c r="O827" t="str">
        <f>VLOOKUP(F827,UFMT_VALUE!A:E,5,FALSE)</f>
        <v>Tag, SVT_AUTH_ID_RESP, string</v>
      </c>
      <c r="P827" t="str">
        <f>IF(ISBLANK(G827),"",VLOOKUP(G827,UFMT_CONVERSION!A:C,3,FALSE))</f>
        <v/>
      </c>
      <c r="Q827" t="str">
        <f t="shared" si="52"/>
        <v>Field '006 Fix Padded L', Value 'Tag, SVT_AUTH_ID_RESP, string'</v>
      </c>
      <c r="S827" t="str">
        <f t="shared" si="53"/>
        <v>Insert into UFMT_BUILD_RULE (FORMAT_ID, FIELD_NO, PRIORITY, FIELD_ID, COND_ID, VALUE_ID, CONV_KEY, F_CHECK, F_WRITE) Values ('85', '38', '1', '7', '', '49', '', '0', '1');</v>
      </c>
      <c r="T827" t="str">
        <f t="shared" si="54"/>
        <v>Update UFMT_BUILD_RULE SET FIELD_ID='7',COND_ID='',VALUE_ID='49',CONV_KEY='',F_CHECK='0',F_WRITE='1' Where FORMAT_ID = '85' AND FIELD_NO = '38' AND PRIORITY = '1';</v>
      </c>
      <c r="U827" t="str">
        <f t="shared" si="55"/>
        <v>Delete from UFMT_BUILD_RULE Where FORMAT_ID = '85' AND FIELD_NO = '38' AND PRIORITY = '1';</v>
      </c>
    </row>
    <row r="828" spans="1:21" x14ac:dyDescent="0.35">
      <c r="A828" t="s">
        <v>220</v>
      </c>
      <c r="B828" t="s">
        <v>102</v>
      </c>
      <c r="C828" t="s">
        <v>12</v>
      </c>
      <c r="D828" t="s">
        <v>35</v>
      </c>
      <c r="E828"/>
      <c r="F828" t="s">
        <v>77</v>
      </c>
      <c r="G828"/>
      <c r="H828" t="s">
        <v>13</v>
      </c>
      <c r="I828" t="s">
        <v>12</v>
      </c>
      <c r="L828" t="s">
        <v>7</v>
      </c>
      <c r="M828" t="str">
        <f>VLOOKUP(D828,UFMT_FIELD_FORMAT!A:H,8,FALSE)</f>
        <v>003 Fix Padded L0</v>
      </c>
      <c r="N828" t="str">
        <f>IF(ISBLANK(E828),"",VLOOKUP(E828,UFMT_CONDITION!A:J,10,FALSE))</f>
        <v/>
      </c>
      <c r="O828" t="str">
        <f>VLOOKUP(F828,UFMT_VALUE!A:E,5,FALSE)</f>
        <v>Tag, SVT_ISO_ISS_RESP</v>
      </c>
      <c r="P828" t="str">
        <f>IF(ISBLANK(G828),"",VLOOKUP(G828,UFMT_CONVERSION!A:C,3,FALSE))</f>
        <v/>
      </c>
      <c r="Q828" t="str">
        <f t="shared" si="52"/>
        <v>Field '003 Fix Padded L0', Value 'Tag, SVT_ISO_ISS_RESP'</v>
      </c>
      <c r="S828" t="str">
        <f t="shared" si="53"/>
        <v>Insert into UFMT_BUILD_RULE (FORMAT_ID, FIELD_NO, PRIORITY, FIELD_ID, COND_ID, VALUE_ID, CONV_KEY, F_CHECK, F_WRITE) Values ('85', '39', '1', '9', '', '24', '', '0', '1');</v>
      </c>
      <c r="T828" t="str">
        <f t="shared" si="54"/>
        <v>Update UFMT_BUILD_RULE SET FIELD_ID='9',COND_ID='',VALUE_ID='24',CONV_KEY='',F_CHECK='0',F_WRITE='1' Where FORMAT_ID = '85' AND FIELD_NO = '39' AND PRIORITY = '1';</v>
      </c>
      <c r="U828" t="str">
        <f t="shared" si="55"/>
        <v>Delete from UFMT_BUILD_RULE Where FORMAT_ID = '85' AND FIELD_NO = '39' AND PRIORITY = '1';</v>
      </c>
    </row>
    <row r="829" spans="1:21" x14ac:dyDescent="0.35">
      <c r="A829" t="s">
        <v>220</v>
      </c>
      <c r="B829" t="s">
        <v>102</v>
      </c>
      <c r="C829" t="s">
        <v>15</v>
      </c>
      <c r="D829" t="s">
        <v>35</v>
      </c>
      <c r="E829"/>
      <c r="F829" t="s">
        <v>60</v>
      </c>
      <c r="G829" t="s">
        <v>26</v>
      </c>
      <c r="H829" t="s">
        <v>13</v>
      </c>
      <c r="I829" t="s">
        <v>12</v>
      </c>
      <c r="L829" t="s">
        <v>7</v>
      </c>
      <c r="M829" t="str">
        <f>VLOOKUP(D829,UFMT_FIELD_FORMAT!A:H,8,FALSE)</f>
        <v>003 Fix Padded L0</v>
      </c>
      <c r="N829" t="str">
        <f>IF(ISBLANK(E829),"",VLOOKUP(E829,UFMT_CONDITION!A:J,10,FALSE))</f>
        <v/>
      </c>
      <c r="O829" t="str">
        <f>VLOOKUP(F829,UFMT_VALUE!A:E,5,FALSE)</f>
        <v>Tag, SVT_SV_RESP</v>
      </c>
      <c r="P829" t="str">
        <f>IF(ISBLANK(G829),"",VLOOKUP(G829,UFMT_CONVERSION!A:C,3,FALSE))</f>
        <v>SOPP Response code conversion</v>
      </c>
      <c r="Q829" t="str">
        <f t="shared" si="52"/>
        <v>Field '003 Fix Padded L0', Value 'Tag, SVT_SV_RESP', Conv 'SOPP Response code conversion'</v>
      </c>
      <c r="S829" t="str">
        <f t="shared" si="53"/>
        <v>Insert into UFMT_BUILD_RULE (FORMAT_ID, FIELD_NO, PRIORITY, FIELD_ID, COND_ID, VALUE_ID, CONV_KEY, F_CHECK, F_WRITE) Values ('85', '39', '2', '9', '', '44', '6', '0', '1');</v>
      </c>
      <c r="T829" t="str">
        <f t="shared" si="54"/>
        <v>Update UFMT_BUILD_RULE SET FIELD_ID='9',COND_ID='',VALUE_ID='44',CONV_KEY='6',F_CHECK='0',F_WRITE='1' Where FORMAT_ID = '85' AND FIELD_NO = '39' AND PRIORITY = '2';</v>
      </c>
      <c r="U829" t="str">
        <f t="shared" si="55"/>
        <v>Delete from UFMT_BUILD_RULE Where FORMAT_ID = '85' AND FIELD_NO = '39' AND PRIORITY = '2';</v>
      </c>
    </row>
    <row r="830" spans="1:21" x14ac:dyDescent="0.35">
      <c r="A830" t="s">
        <v>220</v>
      </c>
      <c r="B830" t="s">
        <v>119</v>
      </c>
      <c r="C830" t="s">
        <v>12</v>
      </c>
      <c r="D830" t="s">
        <v>50</v>
      </c>
      <c r="E830"/>
      <c r="F830" t="s">
        <v>72</v>
      </c>
      <c r="G830"/>
      <c r="H830" t="s">
        <v>13</v>
      </c>
      <c r="I830" t="s">
        <v>13</v>
      </c>
      <c r="L830" t="s">
        <v>7</v>
      </c>
      <c r="M830" t="str">
        <f>VLOOKUP(D830,UFMT_FIELD_FORMAT!A:H,8,FALSE)</f>
        <v>008 Fix Padded R</v>
      </c>
      <c r="N830" t="str">
        <f>IF(ISBLANK(E830),"",VLOOKUP(E830,UFMT_CONDITION!A:J,10,FALSE))</f>
        <v/>
      </c>
      <c r="O830" t="str">
        <f>VLOOKUP(F830,UFMT_VALUE!A:E,5,FALSE)</f>
        <v>Tag, SVT_TERMINAL</v>
      </c>
      <c r="P830" t="str">
        <f>IF(ISBLANK(G830),"",VLOOKUP(G830,UFMT_CONVERSION!A:C,3,FALSE))</f>
        <v/>
      </c>
      <c r="Q830" t="str">
        <f t="shared" si="52"/>
        <v>Field '008 Fix Padded R', Value 'Tag, SVT_TERMINAL'</v>
      </c>
      <c r="S830" t="str">
        <f t="shared" si="53"/>
        <v>Insert into UFMT_BUILD_RULE (FORMAT_ID, FIELD_NO, PRIORITY, FIELD_ID, COND_ID, VALUE_ID, CONV_KEY, F_CHECK, F_WRITE) Values ('85', '41', '1', '15', '', '25', '', '0', '0');</v>
      </c>
      <c r="T830" t="str">
        <f t="shared" si="54"/>
        <v>Update UFMT_BUILD_RULE SET FIELD_ID='15',COND_ID='',VALUE_ID='25',CONV_KEY='',F_CHECK='0',F_WRITE='0' Where FORMAT_ID = '85' AND FIELD_NO = '41' AND PRIORITY = '1';</v>
      </c>
      <c r="U830" t="str">
        <f t="shared" si="55"/>
        <v>Delete from UFMT_BUILD_RULE Where FORMAT_ID = '85' AND FIELD_NO = '41' AND PRIORITY = '1';</v>
      </c>
    </row>
    <row r="831" spans="1:21" x14ac:dyDescent="0.35">
      <c r="A831" t="s">
        <v>220</v>
      </c>
      <c r="B831" t="s">
        <v>122</v>
      </c>
      <c r="C831" t="s">
        <v>12</v>
      </c>
      <c r="D831" t="s">
        <v>53</v>
      </c>
      <c r="E831"/>
      <c r="F831" t="s">
        <v>82</v>
      </c>
      <c r="G831"/>
      <c r="H831" t="s">
        <v>13</v>
      </c>
      <c r="I831" t="s">
        <v>13</v>
      </c>
      <c r="L831" t="s">
        <v>7</v>
      </c>
      <c r="M831" t="str">
        <f>VLOOKUP(D831,UFMT_FIELD_FORMAT!A:H,8,FALSE)</f>
        <v>008 Fix Padded R</v>
      </c>
      <c r="N831" t="str">
        <f>IF(ISBLANK(E831),"",VLOOKUP(E831,UFMT_CONDITION!A:J,10,FALSE))</f>
        <v/>
      </c>
      <c r="O831" t="str">
        <f>VLOOKUP(F831,UFMT_VALUE!A:E,5,FALSE)</f>
        <v>Tag, SVT_CC_ACCEPTOR</v>
      </c>
      <c r="P831" t="str">
        <f>IF(ISBLANK(G831),"",VLOOKUP(G831,UFMT_CONVERSION!A:C,3,FALSE))</f>
        <v/>
      </c>
      <c r="Q831" t="str">
        <f t="shared" si="52"/>
        <v>Field '008 Fix Padded R', Value 'Tag, SVT_CC_ACCEPTOR'</v>
      </c>
      <c r="S831" t="str">
        <f t="shared" si="53"/>
        <v>Insert into UFMT_BUILD_RULE (FORMAT_ID, FIELD_NO, PRIORITY, FIELD_ID, COND_ID, VALUE_ID, CONV_KEY, F_CHECK, F_WRITE) Values ('85', '42', '1', '16', '', '26', '', '0', '0');</v>
      </c>
      <c r="T831" t="str">
        <f t="shared" si="54"/>
        <v>Update UFMT_BUILD_RULE SET FIELD_ID='16',COND_ID='',VALUE_ID='26',CONV_KEY='',F_CHECK='0',F_WRITE='0' Where FORMAT_ID = '85' AND FIELD_NO = '42' AND PRIORITY = '1';</v>
      </c>
      <c r="U831" t="str">
        <f t="shared" si="55"/>
        <v>Delete from UFMT_BUILD_RULE Where FORMAT_ID = '85' AND FIELD_NO = '42' AND PRIORITY = '1';</v>
      </c>
    </row>
    <row r="832" spans="1:21" x14ac:dyDescent="0.35">
      <c r="A832" t="s">
        <v>220</v>
      </c>
      <c r="B832" t="s">
        <v>125</v>
      </c>
      <c r="C832" t="s">
        <v>12</v>
      </c>
      <c r="D832" t="s">
        <v>56</v>
      </c>
      <c r="E832"/>
      <c r="F832" t="s">
        <v>92</v>
      </c>
      <c r="G832"/>
      <c r="H832" t="s">
        <v>13</v>
      </c>
      <c r="I832" t="s">
        <v>13</v>
      </c>
      <c r="L832" t="s">
        <v>7</v>
      </c>
      <c r="M832" t="str">
        <f>VLOOKUP(D832,UFMT_FIELD_FORMAT!A:H,8,FALSE)</f>
        <v>099 Var LLA</v>
      </c>
      <c r="N832" t="str">
        <f>IF(ISBLANK(E832),"",VLOOKUP(E832,UFMT_CONDITION!A:J,10,FALSE))</f>
        <v/>
      </c>
      <c r="O832" t="str">
        <f>VLOOKUP(F832,UFMT_VALUE!A:E,5,FALSE)</f>
        <v>Tag, SVT_ADDR_NAME</v>
      </c>
      <c r="P832" t="str">
        <f>IF(ISBLANK(G832),"",VLOOKUP(G832,UFMT_CONVERSION!A:C,3,FALSE))</f>
        <v/>
      </c>
      <c r="Q832" t="str">
        <f t="shared" si="52"/>
        <v>Field '099 Var LLA', Value 'Tag, SVT_ADDR_NAME'</v>
      </c>
      <c r="S832" t="str">
        <f t="shared" si="53"/>
        <v>Insert into UFMT_BUILD_RULE (FORMAT_ID, FIELD_NO, PRIORITY, FIELD_ID, COND_ID, VALUE_ID, CONV_KEY, F_CHECK, F_WRITE) Values ('85', '43', '1', '17', '', '30', '', '0', '0');</v>
      </c>
      <c r="T832" t="str">
        <f t="shared" si="54"/>
        <v>Update UFMT_BUILD_RULE SET FIELD_ID='17',COND_ID='',VALUE_ID='30',CONV_KEY='',F_CHECK='0',F_WRITE='0' Where FORMAT_ID = '85' AND FIELD_NO = '43' AND PRIORITY = '1';</v>
      </c>
      <c r="U832" t="str">
        <f t="shared" si="55"/>
        <v>Delete from UFMT_BUILD_RULE Where FORMAT_ID = '85' AND FIELD_NO = '43' AND PRIORITY = '1';</v>
      </c>
    </row>
    <row r="833" spans="1:21" x14ac:dyDescent="0.35">
      <c r="A833" t="s">
        <v>220</v>
      </c>
      <c r="B833" t="s">
        <v>45</v>
      </c>
      <c r="C833" t="s">
        <v>12</v>
      </c>
      <c r="D833" t="s">
        <v>59</v>
      </c>
      <c r="E833"/>
      <c r="F833" t="s">
        <v>176</v>
      </c>
      <c r="G833"/>
      <c r="H833" t="s">
        <v>13</v>
      </c>
      <c r="I833" t="s">
        <v>13</v>
      </c>
      <c r="L833" t="s">
        <v>7</v>
      </c>
      <c r="M833" t="str">
        <f>VLOOKUP(D833,UFMT_FIELD_FORMAT!A:H,8,FALSE)</f>
        <v>204 Var LLLA</v>
      </c>
      <c r="N833" t="str">
        <f>IF(ISBLANK(E833),"",VLOOKUP(E833,UFMT_CONDITION!A:J,10,FALSE))</f>
        <v/>
      </c>
      <c r="O833" t="str">
        <f>VLOOKUP(F833,UFMT_VALUE!A:E,5,FALSE)</f>
        <v>Tag, SVT_ISS_FEE, double</v>
      </c>
      <c r="P833" t="str">
        <f>IF(ISBLANK(G833),"",VLOOKUP(G833,UFMT_CONVERSION!A:C,3,FALSE))</f>
        <v/>
      </c>
      <c r="Q833" t="str">
        <f t="shared" si="52"/>
        <v>Field '204 Var LLLA', Value 'Tag, SVT_ISS_FEE, double'</v>
      </c>
      <c r="S833" t="str">
        <f t="shared" si="53"/>
        <v>Insert into UFMT_BUILD_RULE (FORMAT_ID, FIELD_NO, PRIORITY, FIELD_ID, COND_ID, VALUE_ID, CONV_KEY, F_CHECK, F_WRITE) Values ('85', '46', '1', '18', '', '66', '', '0', '0');</v>
      </c>
      <c r="T833" t="str">
        <f t="shared" si="54"/>
        <v>Update UFMT_BUILD_RULE SET FIELD_ID='18',COND_ID='',VALUE_ID='66',CONV_KEY='',F_CHECK='0',F_WRITE='0' Where FORMAT_ID = '85' AND FIELD_NO = '46' AND PRIORITY = '1';</v>
      </c>
      <c r="U833" t="str">
        <f t="shared" si="55"/>
        <v>Delete from UFMT_BUILD_RULE Where FORMAT_ID = '85' AND FIELD_NO = '46' AND PRIORITY = '1';</v>
      </c>
    </row>
    <row r="834" spans="1:21" x14ac:dyDescent="0.35">
      <c r="A834" t="s">
        <v>220</v>
      </c>
      <c r="B834" t="s">
        <v>136</v>
      </c>
      <c r="C834" t="s">
        <v>12</v>
      </c>
      <c r="D834" t="s">
        <v>65</v>
      </c>
      <c r="E834"/>
      <c r="F834" t="s">
        <v>127</v>
      </c>
      <c r="G834" t="s">
        <v>32</v>
      </c>
      <c r="H834" t="s">
        <v>13</v>
      </c>
      <c r="I834" t="s">
        <v>13</v>
      </c>
      <c r="L834" t="s">
        <v>7</v>
      </c>
      <c r="M834" t="str">
        <f>VLOOKUP(D834,UFMT_FIELD_FORMAT!A:H,8,FALSE)</f>
        <v>999 Var LLLA</v>
      </c>
      <c r="N834" t="str">
        <f>IF(ISBLANK(E834),"",VLOOKUP(E834,UFMT_CONDITION!A:J,10,FALSE))</f>
        <v/>
      </c>
      <c r="O834" t="str">
        <f>VLOOKUP(F834,UFMT_VALUE!A:E,5,FALSE)</f>
        <v>Tag, SVT_LDG_ACCT1_BAL</v>
      </c>
      <c r="P834" t="str">
        <f>IF(ISBLANK(G834),"",VLOOKUP(G834,UFMT_CONVERSION!A:C,3,FALSE))</f>
        <v>Get first 17 from DE48 as Ledg Bal</v>
      </c>
      <c r="Q834" t="str">
        <f t="shared" si="52"/>
        <v>Field '999 Var LLLA', Value 'Tag, SVT_LDG_ACCT1_BAL', Conv 'Get first 17 from DE48 as Ledg Bal'</v>
      </c>
      <c r="S834" t="str">
        <f t="shared" si="53"/>
        <v>Insert into UFMT_BUILD_RULE (FORMAT_ID, FIELD_NO, PRIORITY, FIELD_ID, COND_ID, VALUE_ID, CONV_KEY, F_CHECK, F_WRITE) Values ('85', '48', '1', '20', '', '57', '8', '0', '0');</v>
      </c>
      <c r="T834" t="str">
        <f t="shared" si="54"/>
        <v>Update UFMT_BUILD_RULE SET FIELD_ID='20',COND_ID='',VALUE_ID='57',CONV_KEY='8',F_CHECK='0',F_WRITE='0' Where FORMAT_ID = '85' AND FIELD_NO = '48' AND PRIORITY = '1';</v>
      </c>
      <c r="U834" t="str">
        <f t="shared" si="55"/>
        <v>Delete from UFMT_BUILD_RULE Where FORMAT_ID = '85' AND FIELD_NO = '48' AND PRIORITY = '1';</v>
      </c>
    </row>
    <row r="835" spans="1:21" x14ac:dyDescent="0.35">
      <c r="A835" t="s">
        <v>220</v>
      </c>
      <c r="B835" t="s">
        <v>136</v>
      </c>
      <c r="C835" t="s">
        <v>15</v>
      </c>
      <c r="D835" t="s">
        <v>65</v>
      </c>
      <c r="E835"/>
      <c r="F835" t="s">
        <v>155</v>
      </c>
      <c r="G835" t="s">
        <v>35</v>
      </c>
      <c r="H835" t="s">
        <v>13</v>
      </c>
      <c r="I835" t="s">
        <v>13</v>
      </c>
      <c r="L835" t="s">
        <v>7</v>
      </c>
      <c r="M835" t="str">
        <f>VLOOKUP(D835,UFMT_FIELD_FORMAT!A:H,8,FALSE)</f>
        <v>999 Var LLLA</v>
      </c>
      <c r="N835" t="str">
        <f>IF(ISBLANK(E835),"",VLOOKUP(E835,UFMT_CONDITION!A:J,10,FALSE))</f>
        <v/>
      </c>
      <c r="O835" t="str">
        <f>VLOOKUP(F835,UFMT_VALUE!A:E,5,FALSE)</f>
        <v>Tag, SVT_ACCT1_ABAL</v>
      </c>
      <c r="P835" t="str">
        <f>IF(ISBLANK(G835),"",VLOOKUP(G835,UFMT_CONVERSION!A:C,3,FALSE))</f>
        <v>Get second 17 from DE48 as NET Bal</v>
      </c>
      <c r="Q835" t="str">
        <f t="shared" si="52"/>
        <v>Field '999 Var LLLA', Value 'Tag, SVT_ACCT1_ABAL', Conv 'Get second 17 from DE48 as NET Bal'</v>
      </c>
      <c r="S835" t="str">
        <f t="shared" si="53"/>
        <v>Insert into UFMT_BUILD_RULE (FORMAT_ID, FIELD_NO, PRIORITY, FIELD_ID, COND_ID, VALUE_ID, CONV_KEY, F_CHECK, F_WRITE) Values ('85', '48', '2', '20', '', '58', '9', '0', '0');</v>
      </c>
      <c r="T835" t="str">
        <f t="shared" si="54"/>
        <v>Update UFMT_BUILD_RULE SET FIELD_ID='20',COND_ID='',VALUE_ID='58',CONV_KEY='9',F_CHECK='0',F_WRITE='0' Where FORMAT_ID = '85' AND FIELD_NO = '48' AND PRIORITY = '2';</v>
      </c>
      <c r="U835" t="str">
        <f t="shared" si="55"/>
        <v>Delete from UFMT_BUILD_RULE Where FORMAT_ID = '85' AND FIELD_NO = '48' AND PRIORITY = '2';</v>
      </c>
    </row>
    <row r="836" spans="1:21" x14ac:dyDescent="0.35">
      <c r="A836" t="s">
        <v>220</v>
      </c>
      <c r="B836" t="s">
        <v>136</v>
      </c>
      <c r="C836" t="s">
        <v>17</v>
      </c>
      <c r="D836" t="s">
        <v>65</v>
      </c>
      <c r="E836"/>
      <c r="F836" t="s">
        <v>194</v>
      </c>
      <c r="G836" t="s">
        <v>77</v>
      </c>
      <c r="H836" t="s">
        <v>13</v>
      </c>
      <c r="I836" t="s">
        <v>12</v>
      </c>
      <c r="L836" t="s">
        <v>7</v>
      </c>
      <c r="M836" t="str">
        <f>VLOOKUP(D836,UFMT_FIELD_FORMAT!A:H,8,FALSE)</f>
        <v>999 Var LLLA</v>
      </c>
      <c r="N836" t="str">
        <f>IF(ISBLANK(E836),"",VLOOKUP(E836,UFMT_CONDITION!A:J,10,FALSE))</f>
        <v/>
      </c>
      <c r="O836" t="str">
        <f>VLOOKUP(F836,UFMT_VALUE!A:E,5,FALSE)</f>
        <v>Tag, SVT_ACCT1_AB_CUR, int</v>
      </c>
      <c r="P836" t="str">
        <f>IF(ISBLANK(G836),"",VLOOKUP(G836,UFMT_CONVERSION!A:C,3,FALSE))</f>
        <v>Get balance currency from DE48</v>
      </c>
      <c r="Q836" t="str">
        <f t="shared" si="52"/>
        <v>Field '999 Var LLLA', Value 'Tag, SVT_ACCT1_AB_CUR, int', Conv 'Get balance currency from DE48'</v>
      </c>
      <c r="S836" t="str">
        <f t="shared" si="53"/>
        <v>Insert into UFMT_BUILD_RULE (FORMAT_ID, FIELD_NO, PRIORITY, FIELD_ID, COND_ID, VALUE_ID, CONV_KEY, F_CHECK, F_WRITE) Values ('85', '48', '3', '20', '', '73', '24', '0', '1');</v>
      </c>
      <c r="T836" t="str">
        <f t="shared" si="54"/>
        <v>Update UFMT_BUILD_RULE SET FIELD_ID='20',COND_ID='',VALUE_ID='73',CONV_KEY='24',F_CHECK='0',F_WRITE='1' Where FORMAT_ID = '85' AND FIELD_NO = '48' AND PRIORITY = '3';</v>
      </c>
      <c r="U836" t="str">
        <f t="shared" si="55"/>
        <v>Delete from UFMT_BUILD_RULE Where FORMAT_ID = '85' AND FIELD_NO = '48' AND PRIORITY = '3';</v>
      </c>
    </row>
    <row r="837" spans="1:21" x14ac:dyDescent="0.35">
      <c r="A837" t="s">
        <v>220</v>
      </c>
      <c r="B837" t="s">
        <v>138</v>
      </c>
      <c r="C837" t="s">
        <v>12</v>
      </c>
      <c r="D837" t="s">
        <v>47</v>
      </c>
      <c r="E837"/>
      <c r="F837" t="s">
        <v>104</v>
      </c>
      <c r="G837"/>
      <c r="H837" t="s">
        <v>13</v>
      </c>
      <c r="I837" t="s">
        <v>13</v>
      </c>
      <c r="L837" t="s">
        <v>7</v>
      </c>
      <c r="M837" t="str">
        <f>VLOOKUP(D837,UFMT_FIELD_FORMAT!A:H,8,FALSE)</f>
        <v>003 Fix Padded L</v>
      </c>
      <c r="N837" t="str">
        <f>IF(ISBLANK(E837),"",VLOOKUP(E837,UFMT_CONDITION!A:J,10,FALSE))</f>
        <v/>
      </c>
      <c r="O837" t="str">
        <f>VLOOKUP(F837,UFMT_VALUE!A:E,5,FALSE)</f>
        <v>Tag, SVT_TXN_CURRENCY</v>
      </c>
      <c r="P837" t="str">
        <f>IF(ISBLANK(G837),"",VLOOKUP(G837,UFMT_CONVERSION!A:C,3,FALSE))</f>
        <v/>
      </c>
      <c r="Q837" t="str">
        <f t="shared" ref="Q837:Q900" si="56">"Field '"&amp;M837&amp;IF(N837="","","',Cond '"&amp;N837)&amp;"', Value '"&amp;O837&amp;IF(P837="","","', Conv '"&amp;P837)&amp;"'"</f>
        <v>Field '003 Fix Padded L', Value 'Tag, SVT_TXN_CURRENCY'</v>
      </c>
      <c r="S837" t="str">
        <f t="shared" ref="S837:S900" si="57">"Insert into UFMT_BUILD_RULE (FORMAT_ID, FIELD_NO, PRIORITY, FIELD_ID, COND_ID, VALUE_ID, CONV_KEY, F_CHECK, F_WRITE) Values ('"&amp;A837&amp;"', '"&amp;B837&amp;"', '"&amp;C837&amp;"', '"&amp;D837&amp;"', '"&amp;E837&amp;"', '"&amp;F837&amp;"', '"&amp;G837&amp;"', '"&amp;H837&amp;"', '"&amp;I837&amp;"');"</f>
        <v>Insert into UFMT_BUILD_RULE (FORMAT_ID, FIELD_NO, PRIORITY, FIELD_ID, COND_ID, VALUE_ID, CONV_KEY, F_CHECK, F_WRITE) Values ('85', '49', '1', '14', '', '34', '', '0', '0');</v>
      </c>
      <c r="T837" t="str">
        <f t="shared" ref="T837:T900" si="58">"Update UFMT_BUILD_RULE SET FIELD_ID='"&amp;D837&amp;"',COND_ID='"&amp;E837&amp;"',VALUE_ID='"&amp;F837&amp;"',CONV_KEY='"&amp;G837&amp;"',F_CHECK='"&amp;H837&amp;"',F_WRITE='"&amp;I837&amp;"' Where FORMAT_ID = '"&amp;A837&amp;"' AND FIELD_NO = '"&amp;B837&amp;"' AND PRIORITY = '"&amp;C837&amp;"';"</f>
        <v>Update UFMT_BUILD_RULE SET FIELD_ID='14',COND_ID='',VALUE_ID='34',CONV_KEY='',F_CHECK='0',F_WRITE='0' Where FORMAT_ID = '85' AND FIELD_NO = '49' AND PRIORITY = '1';</v>
      </c>
      <c r="U837" t="str">
        <f t="shared" ref="U837:U900" si="59">"Delete from UFMT_BUILD_RULE Where FORMAT_ID = '"&amp;A837&amp;"' AND FIELD_NO = '"&amp;B837&amp;"' AND PRIORITY = '"&amp;C837&amp;"';"</f>
        <v>Delete from UFMT_BUILD_RULE Where FORMAT_ID = '85' AND FIELD_NO = '49' AND PRIORITY = '1';</v>
      </c>
    </row>
    <row r="838" spans="1:21" x14ac:dyDescent="0.35">
      <c r="A838" t="s">
        <v>220</v>
      </c>
      <c r="B838" t="s">
        <v>80</v>
      </c>
      <c r="C838" t="s">
        <v>12</v>
      </c>
      <c r="D838" t="s">
        <v>47</v>
      </c>
      <c r="E838"/>
      <c r="F838" t="s">
        <v>93</v>
      </c>
      <c r="G838"/>
      <c r="H838" t="s">
        <v>13</v>
      </c>
      <c r="I838" t="s">
        <v>13</v>
      </c>
      <c r="L838" t="s">
        <v>7</v>
      </c>
      <c r="M838" t="str">
        <f>VLOOKUP(D838,UFMT_FIELD_FORMAT!A:H,8,FALSE)</f>
        <v>003 Fix Padded L</v>
      </c>
      <c r="N838" t="str">
        <f>IF(ISBLANK(E838),"",VLOOKUP(E838,UFMT_CONDITION!A:J,10,FALSE))</f>
        <v/>
      </c>
      <c r="O838" t="str">
        <f>VLOOKUP(F838,UFMT_VALUE!A:E,5,FALSE)</f>
        <v>Tag, SVT_ACCT1_CURR</v>
      </c>
      <c r="P838" t="str">
        <f>IF(ISBLANK(G838),"",VLOOKUP(G838,UFMT_CONVERSION!A:C,3,FALSE))</f>
        <v/>
      </c>
      <c r="Q838" t="str">
        <f t="shared" si="56"/>
        <v>Field '003 Fix Padded L', Value 'Tag, SVT_ACCT1_CURR'</v>
      </c>
      <c r="S838" t="str">
        <f t="shared" si="57"/>
        <v>Insert into UFMT_BUILD_RULE (FORMAT_ID, FIELD_NO, PRIORITY, FIELD_ID, COND_ID, VALUE_ID, CONV_KEY, F_CHECK, F_WRITE) Values ('85', '50', '1', '14', '', '35', '', '0', '0');</v>
      </c>
      <c r="T838" t="str">
        <f t="shared" si="58"/>
        <v>Update UFMT_BUILD_RULE SET FIELD_ID='14',COND_ID='',VALUE_ID='35',CONV_KEY='',F_CHECK='0',F_WRITE='0' Where FORMAT_ID = '85' AND FIELD_NO = '50' AND PRIORITY = '1';</v>
      </c>
      <c r="U838" t="str">
        <f t="shared" si="59"/>
        <v>Delete from UFMT_BUILD_RULE Where FORMAT_ID = '85' AND FIELD_NO = '50' AND PRIORITY = '1';</v>
      </c>
    </row>
    <row r="839" spans="1:21" x14ac:dyDescent="0.35">
      <c r="A839" t="s">
        <v>220</v>
      </c>
      <c r="B839" t="s">
        <v>142</v>
      </c>
      <c r="C839" t="s">
        <v>12</v>
      </c>
      <c r="D839" t="s">
        <v>47</v>
      </c>
      <c r="E839"/>
      <c r="F839" t="s">
        <v>171</v>
      </c>
      <c r="G839"/>
      <c r="H839" t="s">
        <v>13</v>
      </c>
      <c r="I839" t="s">
        <v>13</v>
      </c>
      <c r="L839" t="s">
        <v>7</v>
      </c>
      <c r="M839" t="str">
        <f>VLOOKUP(D839,UFMT_FIELD_FORMAT!A:H,8,FALSE)</f>
        <v>003 Fix Padded L</v>
      </c>
      <c r="N839" t="str">
        <f>IF(ISBLANK(E839),"",VLOOKUP(E839,UFMT_CONDITION!A:J,10,FALSE))</f>
        <v/>
      </c>
      <c r="O839" t="str">
        <f>VLOOKUP(F839,UFMT_VALUE!A:E,5,FALSE)</f>
        <v>Tag, SVT_CCH_BILL_CURR , integer</v>
      </c>
      <c r="P839" t="str">
        <f>IF(ISBLANK(G839),"",VLOOKUP(G839,UFMT_CONVERSION!A:C,3,FALSE))</f>
        <v/>
      </c>
      <c r="Q839" t="str">
        <f t="shared" si="56"/>
        <v>Field '003 Fix Padded L', Value 'Tag, SVT_CCH_BILL_CURR , integer'</v>
      </c>
      <c r="S839" t="str">
        <f t="shared" si="57"/>
        <v>Insert into UFMT_BUILD_RULE (FORMAT_ID, FIELD_NO, PRIORITY, FIELD_ID, COND_ID, VALUE_ID, CONV_KEY, F_CHECK, F_WRITE) Values ('85', '51', '1', '14', '', '64', '', '0', '0');</v>
      </c>
      <c r="T839" t="str">
        <f t="shared" si="58"/>
        <v>Update UFMT_BUILD_RULE SET FIELD_ID='14',COND_ID='',VALUE_ID='64',CONV_KEY='',F_CHECK='0',F_WRITE='0' Where FORMAT_ID = '85' AND FIELD_NO = '51' AND PRIORITY = '1';</v>
      </c>
      <c r="U839" t="str">
        <f t="shared" si="59"/>
        <v>Delete from UFMT_BUILD_RULE Where FORMAT_ID = '85' AND FIELD_NO = '51' AND PRIORITY = '1';</v>
      </c>
    </row>
    <row r="840" spans="1:21" x14ac:dyDescent="0.35">
      <c r="A840" t="s">
        <v>220</v>
      </c>
      <c r="B840" t="s">
        <v>270</v>
      </c>
      <c r="C840" t="s">
        <v>12</v>
      </c>
      <c r="D840" t="s">
        <v>71</v>
      </c>
      <c r="E840"/>
      <c r="F840" t="s">
        <v>96</v>
      </c>
      <c r="G840"/>
      <c r="H840" t="s">
        <v>13</v>
      </c>
      <c r="I840" t="s">
        <v>13</v>
      </c>
      <c r="L840" t="s">
        <v>7</v>
      </c>
      <c r="M840" t="str">
        <f>VLOOKUP(D840,UFMT_FIELD_FORMAT!A:H,8,FALSE)</f>
        <v>028 Var LLA</v>
      </c>
      <c r="N840" t="str">
        <f>IF(ISBLANK(E840),"",VLOOKUP(E840,UFMT_CONDITION!A:J,10,FALSE))</f>
        <v/>
      </c>
      <c r="O840" t="str">
        <f>VLOOKUP(F840,UFMT_VALUE!A:E,5,FALSE)</f>
        <v>Tag, SVT_ACCT1_NO</v>
      </c>
      <c r="P840" t="str">
        <f>IF(ISBLANK(G840),"",VLOOKUP(G840,UFMT_CONVERSION!A:C,3,FALSE))</f>
        <v/>
      </c>
      <c r="Q840" t="str">
        <f t="shared" si="56"/>
        <v>Field '028 Var LLA', Value 'Tag, SVT_ACCT1_NO'</v>
      </c>
      <c r="S840" t="str">
        <f t="shared" si="57"/>
        <v>Insert into UFMT_BUILD_RULE (FORMAT_ID, FIELD_NO, PRIORITY, FIELD_ID, COND_ID, VALUE_ID, CONV_KEY, F_CHECK, F_WRITE) Values ('85', '102', '1', '22', '', '36', '', '0', '0');</v>
      </c>
      <c r="T840" t="str">
        <f t="shared" si="58"/>
        <v>Update UFMT_BUILD_RULE SET FIELD_ID='22',COND_ID='',VALUE_ID='36',CONV_KEY='',F_CHECK='0',F_WRITE='0' Where FORMAT_ID = '85' AND FIELD_NO = '102' AND PRIORITY = '1';</v>
      </c>
      <c r="U840" t="str">
        <f t="shared" si="59"/>
        <v>Delete from UFMT_BUILD_RULE Where FORMAT_ID = '85' AND FIELD_NO = '102' AND PRIORITY = '1';</v>
      </c>
    </row>
    <row r="841" spans="1:21" x14ac:dyDescent="0.35">
      <c r="A841" t="s">
        <v>220</v>
      </c>
      <c r="B841" t="s">
        <v>778</v>
      </c>
      <c r="C841" t="s">
        <v>12</v>
      </c>
      <c r="D841" t="s">
        <v>71</v>
      </c>
      <c r="E841"/>
      <c r="F841" t="s">
        <v>99</v>
      </c>
      <c r="G841"/>
      <c r="H841" t="s">
        <v>13</v>
      </c>
      <c r="I841" t="s">
        <v>13</v>
      </c>
      <c r="L841" t="s">
        <v>7</v>
      </c>
      <c r="M841" t="str">
        <f>VLOOKUP(D841,UFMT_FIELD_FORMAT!A:H,8,FALSE)</f>
        <v>028 Var LLA</v>
      </c>
      <c r="N841" t="str">
        <f>IF(ISBLANK(E841),"",VLOOKUP(E841,UFMT_CONDITION!A:J,10,FALSE))</f>
        <v/>
      </c>
      <c r="O841" t="str">
        <f>VLOOKUP(F841,UFMT_VALUE!A:E,5,FALSE)</f>
        <v>Tag, SVT_ACCT2_NO</v>
      </c>
      <c r="P841" t="str">
        <f>IF(ISBLANK(G841),"",VLOOKUP(G841,UFMT_CONVERSION!A:C,3,FALSE))</f>
        <v/>
      </c>
      <c r="Q841" t="str">
        <f t="shared" si="56"/>
        <v>Field '028 Var LLA', Value 'Tag, SVT_ACCT2_NO'</v>
      </c>
      <c r="S841" t="str">
        <f t="shared" si="57"/>
        <v>Insert into UFMT_BUILD_RULE (FORMAT_ID, FIELD_NO, PRIORITY, FIELD_ID, COND_ID, VALUE_ID, CONV_KEY, F_CHECK, F_WRITE) Values ('85', '103', '1', '22', '', '37', '', '0', '0');</v>
      </c>
      <c r="T841" t="str">
        <f t="shared" si="58"/>
        <v>Update UFMT_BUILD_RULE SET FIELD_ID='22',COND_ID='',VALUE_ID='37',CONV_KEY='',F_CHECK='0',F_WRITE='0' Where FORMAT_ID = '85' AND FIELD_NO = '103' AND PRIORITY = '1';</v>
      </c>
      <c r="U841" t="str">
        <f t="shared" si="59"/>
        <v>Delete from UFMT_BUILD_RULE Where FORMAT_ID = '85' AND FIELD_NO = '103' AND PRIORITY = '1';</v>
      </c>
    </row>
    <row r="842" spans="1:21" x14ac:dyDescent="0.35">
      <c r="A842" t="s">
        <v>220</v>
      </c>
      <c r="B842" t="s">
        <v>143</v>
      </c>
      <c r="C842" t="s">
        <v>12</v>
      </c>
      <c r="D842" t="s">
        <v>65</v>
      </c>
      <c r="E842"/>
      <c r="F842" t="s">
        <v>113</v>
      </c>
      <c r="G842"/>
      <c r="H842" t="s">
        <v>13</v>
      </c>
      <c r="I842" t="s">
        <v>13</v>
      </c>
      <c r="L842" t="s">
        <v>7</v>
      </c>
      <c r="M842" t="str">
        <f>VLOOKUP(D842,UFMT_FIELD_FORMAT!A:H,8,FALSE)</f>
        <v>999 Var LLLA</v>
      </c>
      <c r="N842" t="str">
        <f>IF(ISBLANK(E842),"",VLOOKUP(E842,UFMT_CONDITION!A:J,10,FALSE))</f>
        <v/>
      </c>
      <c r="O842" t="str">
        <f>VLOOKUP(F842,UFMT_VALUE!A:E,5,FALSE)</f>
        <v>Const, Channel ID Switch</v>
      </c>
      <c r="P842" t="str">
        <f>IF(ISBLANK(G842),"",VLOOKUP(G842,UFMT_CONVERSION!A:C,3,FALSE))</f>
        <v/>
      </c>
      <c r="Q842" t="str">
        <f t="shared" si="56"/>
        <v>Field '999 Var LLLA', Value 'Const, Channel ID Switch'</v>
      </c>
      <c r="S842" t="str">
        <f t="shared" si="57"/>
        <v>Insert into UFMT_BUILD_RULE (FORMAT_ID, FIELD_NO, PRIORITY, FIELD_ID, COND_ID, VALUE_ID, CONV_KEY, F_CHECK, F_WRITE) Values ('85', '123', '1', '20', '', '38', '', '0', '0');</v>
      </c>
      <c r="T842" t="str">
        <f t="shared" si="58"/>
        <v>Update UFMT_BUILD_RULE SET FIELD_ID='20',COND_ID='',VALUE_ID='38',CONV_KEY='',F_CHECK='0',F_WRITE='0' Where FORMAT_ID = '85' AND FIELD_NO = '123' AND PRIORITY = '1';</v>
      </c>
      <c r="U842" t="str">
        <f t="shared" si="59"/>
        <v>Delete from UFMT_BUILD_RULE Where FORMAT_ID = '85' AND FIELD_NO = '123' AND PRIORITY = '1';</v>
      </c>
    </row>
    <row r="843" spans="1:21" x14ac:dyDescent="0.35">
      <c r="A843" t="s">
        <v>220</v>
      </c>
      <c r="B843" t="s">
        <v>810</v>
      </c>
      <c r="C843" t="s">
        <v>12</v>
      </c>
      <c r="D843" t="s">
        <v>65</v>
      </c>
      <c r="E843"/>
      <c r="F843" t="s">
        <v>80</v>
      </c>
      <c r="G843"/>
      <c r="H843" t="s">
        <v>13</v>
      </c>
      <c r="I843" t="s">
        <v>13</v>
      </c>
      <c r="L843" t="s">
        <v>7</v>
      </c>
      <c r="M843" t="str">
        <f>VLOOKUP(D843,UFMT_FIELD_FORMAT!A:H,8,FALSE)</f>
        <v>999 Var LLLA</v>
      </c>
      <c r="N843" t="str">
        <f>IF(ISBLANK(E843),"",VLOOKUP(E843,UFMT_CONDITION!A:J,10,FALSE))</f>
        <v/>
      </c>
      <c r="O843" t="str">
        <f>VLOOKUP(F843,UFMT_VALUE!A:E,5,FALSE)</f>
        <v>DE48 Additional data</v>
      </c>
      <c r="P843" t="str">
        <f>IF(ISBLANK(G843),"",VLOOKUP(G843,UFMT_CONVERSION!A:C,3,FALSE))</f>
        <v/>
      </c>
      <c r="Q843" t="str">
        <f t="shared" si="56"/>
        <v>Field '999 Var LLLA', Value 'DE48 Additional data'</v>
      </c>
      <c r="S843" t="str">
        <f t="shared" si="57"/>
        <v>Insert into UFMT_BUILD_RULE (FORMAT_ID, FIELD_NO, PRIORITY, FIELD_ID, COND_ID, VALUE_ID, CONV_KEY, F_CHECK, F_WRITE) Values ('85', '124', '1', '20', '', '50', '', '0', '0');</v>
      </c>
      <c r="T843" t="str">
        <f t="shared" si="58"/>
        <v>Update UFMT_BUILD_RULE SET FIELD_ID='20',COND_ID='',VALUE_ID='50',CONV_KEY='',F_CHECK='0',F_WRITE='0' Where FORMAT_ID = '85' AND FIELD_NO = '124' AND PRIORITY = '1';</v>
      </c>
      <c r="U843" t="str">
        <f t="shared" si="59"/>
        <v>Delete from UFMT_BUILD_RULE Where FORMAT_ID = '85' AND FIELD_NO = '124' AND PRIORITY = '1';</v>
      </c>
    </row>
    <row r="844" spans="1:21" x14ac:dyDescent="0.35">
      <c r="A844" t="s">
        <v>220</v>
      </c>
      <c r="B844" t="s">
        <v>813</v>
      </c>
      <c r="C844" t="s">
        <v>12</v>
      </c>
      <c r="D844" t="s">
        <v>65</v>
      </c>
      <c r="E844"/>
      <c r="F844" t="s">
        <v>44</v>
      </c>
      <c r="G844"/>
      <c r="H844" t="s">
        <v>13</v>
      </c>
      <c r="I844" t="s">
        <v>13</v>
      </c>
      <c r="L844" t="s">
        <v>7</v>
      </c>
      <c r="M844" t="str">
        <f>VLOOKUP(D844,UFMT_FIELD_FORMAT!A:H,8,FALSE)</f>
        <v>999 Var LLLA</v>
      </c>
      <c r="N844" t="str">
        <f>IF(ISBLANK(E844),"",VLOOKUP(E844,UFMT_CONDITION!A:J,10,FALSE))</f>
        <v/>
      </c>
      <c r="O844" t="str">
        <f>VLOOKUP(F844,UFMT_VALUE!A:E,5,FALSE)</f>
        <v>Tag, SVT_ACQ_SW_DATE</v>
      </c>
      <c r="P844" t="str">
        <f>IF(ISBLANK(G844),"",VLOOKUP(G844,UFMT_CONVERSION!A:C,3,FALSE))</f>
        <v/>
      </c>
      <c r="Q844" t="str">
        <f t="shared" si="56"/>
        <v>Field '999 Var LLLA', Value 'Tag, SVT_ACQ_SW_DATE'</v>
      </c>
      <c r="S844" t="str">
        <f t="shared" si="57"/>
        <v>Insert into UFMT_BUILD_RULE (FORMAT_ID, FIELD_NO, PRIORITY, FIELD_ID, COND_ID, VALUE_ID, CONV_KEY, F_CHECK, F_WRITE) Values ('85', '126', '1', '20', '', '13', '', '0', '0');</v>
      </c>
      <c r="T844" t="str">
        <f t="shared" si="58"/>
        <v>Update UFMT_BUILD_RULE SET FIELD_ID='20',COND_ID='',VALUE_ID='13',CONV_KEY='',F_CHECK='0',F_WRITE='0' Where FORMAT_ID = '85' AND FIELD_NO = '126' AND PRIORITY = '1';</v>
      </c>
      <c r="U844" t="str">
        <f t="shared" si="59"/>
        <v>Delete from UFMT_BUILD_RULE Where FORMAT_ID = '85' AND FIELD_NO = '126' AND PRIORITY = '1';</v>
      </c>
    </row>
    <row r="845" spans="1:21" x14ac:dyDescent="0.35">
      <c r="A845" t="s">
        <v>223</v>
      </c>
      <c r="B845" t="s">
        <v>15</v>
      </c>
      <c r="C845" t="s">
        <v>12</v>
      </c>
      <c r="D845" t="s">
        <v>12</v>
      </c>
      <c r="E845" t="s">
        <v>90</v>
      </c>
      <c r="F845" t="s">
        <v>374</v>
      </c>
      <c r="G845"/>
      <c r="H845" t="s">
        <v>13</v>
      </c>
      <c r="I845" t="s">
        <v>13</v>
      </c>
      <c r="L845" t="s">
        <v>7</v>
      </c>
      <c r="M845" t="str">
        <f>VLOOKUP(D845,UFMT_FIELD_FORMAT!A:H,8,FALSE)</f>
        <v>019 Var LLA</v>
      </c>
      <c r="N845" t="str">
        <f>IF(ISBLANK(E845),"",VLOOKUP(E845,UFMT_CONDITION!A:J,10,FALSE))</f>
        <v>THEMONUS trx</v>
      </c>
      <c r="O845" t="str">
        <f>VLOOKUP(F845,UFMT_VALUE!A:E,5,FALSE)</f>
        <v>Const, dummy hpan 9116019999999999</v>
      </c>
      <c r="P845" t="str">
        <f>IF(ISBLANK(G845),"",VLOOKUP(G845,UFMT_CONVERSION!A:C,3,FALSE))</f>
        <v/>
      </c>
      <c r="Q845" t="str">
        <f t="shared" si="56"/>
        <v>Field '019 Var LLA',Cond 'THEMONUS trx', Value 'Const, dummy hpan 9116019999999999'</v>
      </c>
      <c r="S845" t="str">
        <f t="shared" si="57"/>
        <v>Insert into UFMT_BUILD_RULE (FORMAT_ID, FIELD_NO, PRIORITY, FIELD_ID, COND_ID, VALUE_ID, CONV_KEY, F_CHECK, F_WRITE) Values ('86', '2', '1', '1', '29', '194', '', '0', '0');</v>
      </c>
      <c r="T845" t="str">
        <f t="shared" si="58"/>
        <v>Update UFMT_BUILD_RULE SET FIELD_ID='1',COND_ID='29',VALUE_ID='194',CONV_KEY='',F_CHECK='0',F_WRITE='0' Where FORMAT_ID = '86' AND FIELD_NO = '2' AND PRIORITY = '1';</v>
      </c>
      <c r="U845" t="str">
        <f t="shared" si="59"/>
        <v>Delete from UFMT_BUILD_RULE Where FORMAT_ID = '86' AND FIELD_NO = '2' AND PRIORITY = '1';</v>
      </c>
    </row>
    <row r="846" spans="1:21" x14ac:dyDescent="0.35">
      <c r="A846" t="s">
        <v>223</v>
      </c>
      <c r="B846" t="s">
        <v>15</v>
      </c>
      <c r="C846" t="s">
        <v>15</v>
      </c>
      <c r="D846" t="s">
        <v>12</v>
      </c>
      <c r="E846"/>
      <c r="F846" t="s">
        <v>15</v>
      </c>
      <c r="G846"/>
      <c r="H846" t="s">
        <v>13</v>
      </c>
      <c r="I846" t="s">
        <v>13</v>
      </c>
      <c r="L846" t="s">
        <v>7</v>
      </c>
      <c r="M846" t="str">
        <f>VLOOKUP(D846,UFMT_FIELD_FORMAT!A:H,8,FALSE)</f>
        <v>019 Var LLA</v>
      </c>
      <c r="N846" t="str">
        <f>IF(ISBLANK(E846),"",VLOOKUP(E846,UFMT_CONDITION!A:J,10,FALSE))</f>
        <v/>
      </c>
      <c r="O846" t="str">
        <f>VLOOKUP(F846,UFMT_VALUE!A:E,5,FALSE)</f>
        <v>Tag, SVT_CARD_NUM</v>
      </c>
      <c r="P846" t="str">
        <f>IF(ISBLANK(G846),"",VLOOKUP(G846,UFMT_CONVERSION!A:C,3,FALSE))</f>
        <v/>
      </c>
      <c r="Q846" t="str">
        <f t="shared" si="56"/>
        <v>Field '019 Var LLA', Value 'Tag, SVT_CARD_NUM'</v>
      </c>
      <c r="S846" t="str">
        <f t="shared" si="57"/>
        <v>Insert into UFMT_BUILD_RULE (FORMAT_ID, FIELD_NO, PRIORITY, FIELD_ID, COND_ID, VALUE_ID, CONV_KEY, F_CHECK, F_WRITE) Values ('86', '2', '2', '1', '', '2', '', '0', '0');</v>
      </c>
      <c r="T846" t="str">
        <f t="shared" si="58"/>
        <v>Update UFMT_BUILD_RULE SET FIELD_ID='1',COND_ID='',VALUE_ID='2',CONV_KEY='',F_CHECK='0',F_WRITE='0' Where FORMAT_ID = '86' AND FIELD_NO = '2' AND PRIORITY = '2';</v>
      </c>
      <c r="U846" t="str">
        <f t="shared" si="59"/>
        <v>Delete from UFMT_BUILD_RULE Where FORMAT_ID = '86' AND FIELD_NO = '2' AND PRIORITY = '2';</v>
      </c>
    </row>
    <row r="847" spans="1:21" x14ac:dyDescent="0.35">
      <c r="A847" t="s">
        <v>223</v>
      </c>
      <c r="B847" t="s">
        <v>17</v>
      </c>
      <c r="C847" t="s">
        <v>12</v>
      </c>
      <c r="D847" t="s">
        <v>15</v>
      </c>
      <c r="E847"/>
      <c r="F847" t="s">
        <v>199</v>
      </c>
      <c r="G847"/>
      <c r="H847" t="s">
        <v>13</v>
      </c>
      <c r="I847" t="s">
        <v>13</v>
      </c>
      <c r="L847" t="s">
        <v>7</v>
      </c>
      <c r="M847" t="str">
        <f>VLOOKUP(D847,UFMT_FIELD_FORMAT!A:H,8,FALSE)</f>
        <v>006 Fix Padded L0</v>
      </c>
      <c r="N847" t="str">
        <f>IF(ISBLANK(E847),"",VLOOKUP(E847,UFMT_CONDITION!A:J,10,FALSE))</f>
        <v/>
      </c>
      <c r="O847" t="str">
        <f>VLOOKUP(F847,UFMT_VALUE!A:E,5,FALSE)</f>
        <v>Composite, Processing code for Notifs</v>
      </c>
      <c r="P847" t="str">
        <f>IF(ISBLANK(G847),"",VLOOKUP(G847,UFMT_CONVERSION!A:C,3,FALSE))</f>
        <v/>
      </c>
      <c r="Q847" t="str">
        <f t="shared" si="56"/>
        <v>Field '006 Fix Padded L0', Value 'Composite, Processing code for Notifs'</v>
      </c>
      <c r="S847" t="str">
        <f t="shared" si="57"/>
        <v>Insert into UFMT_BUILD_RULE (FORMAT_ID, FIELD_NO, PRIORITY, FIELD_ID, COND_ID, VALUE_ID, CONV_KEY, F_CHECK, F_WRITE) Values ('86', '3', '1', '2', '', '76', '', '0', '0');</v>
      </c>
      <c r="T847" t="str">
        <f t="shared" si="58"/>
        <v>Update UFMT_BUILD_RULE SET FIELD_ID='2',COND_ID='',VALUE_ID='76',CONV_KEY='',F_CHECK='0',F_WRITE='0' Where FORMAT_ID = '86' AND FIELD_NO = '3' AND PRIORITY = '1';</v>
      </c>
      <c r="U847" t="str">
        <f t="shared" si="59"/>
        <v>Delete from UFMT_BUILD_RULE Where FORMAT_ID = '86' AND FIELD_NO = '3' AND PRIORITY = '1';</v>
      </c>
    </row>
    <row r="848" spans="1:21" x14ac:dyDescent="0.35">
      <c r="A848" t="s">
        <v>223</v>
      </c>
      <c r="B848" t="s">
        <v>17</v>
      </c>
      <c r="C848" t="s">
        <v>15</v>
      </c>
      <c r="D848" t="s">
        <v>15</v>
      </c>
      <c r="E848"/>
      <c r="F848" t="s">
        <v>169</v>
      </c>
      <c r="G848" t="s">
        <v>53</v>
      </c>
      <c r="H848" t="s">
        <v>13</v>
      </c>
      <c r="I848" t="s">
        <v>12</v>
      </c>
      <c r="L848" t="s">
        <v>7</v>
      </c>
      <c r="M848" t="str">
        <f>VLOOKUP(D848,UFMT_FIELD_FORMAT!A:H,8,FALSE)</f>
        <v>006 Fix Padded L0</v>
      </c>
      <c r="N848" t="str">
        <f>IF(ISBLANK(E848),"",VLOOKUP(E848,UFMT_CONDITION!A:J,10,FALSE))</f>
        <v/>
      </c>
      <c r="O848" t="str">
        <f>VLOOKUP(F848,UFMT_VALUE!A:E,5,FALSE)</f>
        <v>Tag, SVT_IS_REVERSL, int</v>
      </c>
      <c r="P848" t="str">
        <f>IF(ISBLANK(G848),"",VLOOKUP(G848,UFMT_CONVERSION!A:C,3,FALSE))</f>
        <v>Define 1 if reversal</v>
      </c>
      <c r="Q848" t="str">
        <f t="shared" si="56"/>
        <v>Field '006 Fix Padded L0', Value 'Tag, SVT_IS_REVERSL, int', Conv 'Define 1 if reversal'</v>
      </c>
      <c r="S848" t="str">
        <f t="shared" si="57"/>
        <v>Insert into UFMT_BUILD_RULE (FORMAT_ID, FIELD_NO, PRIORITY, FIELD_ID, COND_ID, VALUE_ID, CONV_KEY, F_CHECK, F_WRITE) Values ('86', '3', '2', '2', '', '63', '16', '0', '1');</v>
      </c>
      <c r="T848" t="str">
        <f t="shared" si="58"/>
        <v>Update UFMT_BUILD_RULE SET FIELD_ID='2',COND_ID='',VALUE_ID='63',CONV_KEY='16',F_CHECK='0',F_WRITE='1' Where FORMAT_ID = '86' AND FIELD_NO = '3' AND PRIORITY = '2';</v>
      </c>
      <c r="U848" t="str">
        <f t="shared" si="59"/>
        <v>Delete from UFMT_BUILD_RULE Where FORMAT_ID = '86' AND FIELD_NO = '3' AND PRIORITY = '2';</v>
      </c>
    </row>
    <row r="849" spans="1:21" x14ac:dyDescent="0.35">
      <c r="A849" t="s">
        <v>223</v>
      </c>
      <c r="B849" t="s">
        <v>20</v>
      </c>
      <c r="C849" t="s">
        <v>12</v>
      </c>
      <c r="D849" t="s">
        <v>17</v>
      </c>
      <c r="E849"/>
      <c r="F849" t="s">
        <v>29</v>
      </c>
      <c r="G849"/>
      <c r="H849" t="s">
        <v>13</v>
      </c>
      <c r="I849" t="s">
        <v>13</v>
      </c>
      <c r="L849" t="s">
        <v>7</v>
      </c>
      <c r="M849" t="str">
        <f>VLOOKUP(D849,UFMT_FIELD_FORMAT!A:H,8,FALSE)</f>
        <v>012 Fix Padded L0</v>
      </c>
      <c r="N849" t="str">
        <f>IF(ISBLANK(E849),"",VLOOKUP(E849,UFMT_CONDITION!A:J,10,FALSE))</f>
        <v/>
      </c>
      <c r="O849" t="str">
        <f>VLOOKUP(F849,UFMT_VALUE!A:E,5,FALSE)</f>
        <v>Tag, SVT_TXN_AMOUNT</v>
      </c>
      <c r="P849" t="str">
        <f>IF(ISBLANK(G849),"",VLOOKUP(G849,UFMT_CONVERSION!A:C,3,FALSE))</f>
        <v/>
      </c>
      <c r="Q849" t="str">
        <f t="shared" si="56"/>
        <v>Field '012 Fix Padded L0', Value 'Tag, SVT_TXN_AMOUNT'</v>
      </c>
      <c r="S849" t="str">
        <f t="shared" si="57"/>
        <v>Insert into UFMT_BUILD_RULE (FORMAT_ID, FIELD_NO, PRIORITY, FIELD_ID, COND_ID, VALUE_ID, CONV_KEY, F_CHECK, F_WRITE) Values ('86', '4', '1', '3', '', '7', '', '0', '0');</v>
      </c>
      <c r="T849" t="str">
        <f t="shared" si="58"/>
        <v>Update UFMT_BUILD_RULE SET FIELD_ID='3',COND_ID='',VALUE_ID='7',CONV_KEY='',F_CHECK='0',F_WRITE='0' Where FORMAT_ID = '86' AND FIELD_NO = '4' AND PRIORITY = '1';</v>
      </c>
      <c r="U849" t="str">
        <f t="shared" si="59"/>
        <v>Delete from UFMT_BUILD_RULE Where FORMAT_ID = '86' AND FIELD_NO = '4' AND PRIORITY = '1';</v>
      </c>
    </row>
    <row r="850" spans="1:21" x14ac:dyDescent="0.35">
      <c r="A850" t="s">
        <v>223</v>
      </c>
      <c r="B850" t="s">
        <v>35</v>
      </c>
      <c r="C850" t="s">
        <v>12</v>
      </c>
      <c r="D850" t="s">
        <v>20</v>
      </c>
      <c r="E850" t="s">
        <v>29</v>
      </c>
      <c r="F850" t="s">
        <v>40</v>
      </c>
      <c r="G850"/>
      <c r="H850" t="s">
        <v>13</v>
      </c>
      <c r="I850" t="s">
        <v>13</v>
      </c>
      <c r="L850" t="s">
        <v>7</v>
      </c>
      <c r="M850" t="str">
        <f>VLOOKUP(D850,UFMT_FIELD_FORMAT!A:H,8,FALSE)</f>
        <v>008 Fix Padded L0</v>
      </c>
      <c r="N850" t="str">
        <f>IF(ISBLANK(E850),"",VLOOKUP(E850,UFMT_CONDITION!A:J,10,FALSE))</f>
        <v>Rate initialized and must be added</v>
      </c>
      <c r="O850" t="str">
        <f>VLOOKUP(F850,UFMT_VALUE!A:E,5,FALSE)</f>
        <v>Tag, SVT_ACCT1_RATE, integer</v>
      </c>
      <c r="P850" t="str">
        <f>IF(ISBLANK(G850),"",VLOOKUP(G850,UFMT_CONVERSION!A:C,3,FALSE))</f>
        <v/>
      </c>
      <c r="Q850" t="str">
        <f t="shared" si="56"/>
        <v>Field '008 Fix Padded L0',Cond 'Rate initialized and must be added', Value 'Tag, SVT_ACCT1_RATE, integer'</v>
      </c>
      <c r="S850" t="str">
        <f t="shared" si="57"/>
        <v>Insert into UFMT_BUILD_RULE (FORMAT_ID, FIELD_NO, PRIORITY, FIELD_ID, COND_ID, VALUE_ID, CONV_KEY, F_CHECK, F_WRITE) Values ('86', '9', '1', '4', '7', '11', '', '0', '0');</v>
      </c>
      <c r="T850" t="str">
        <f t="shared" si="58"/>
        <v>Update UFMT_BUILD_RULE SET FIELD_ID='4',COND_ID='7',VALUE_ID='11',CONV_KEY='',F_CHECK='0',F_WRITE='0' Where FORMAT_ID = '86' AND FIELD_NO = '9' AND PRIORITY = '1';</v>
      </c>
      <c r="U850" t="str">
        <f t="shared" si="59"/>
        <v>Delete from UFMT_BUILD_RULE Where FORMAT_ID = '86' AND FIELD_NO = '9' AND PRIORITY = '1';</v>
      </c>
    </row>
    <row r="851" spans="1:21" x14ac:dyDescent="0.35">
      <c r="A851" t="s">
        <v>223</v>
      </c>
      <c r="B851" t="s">
        <v>40</v>
      </c>
      <c r="C851" t="s">
        <v>12</v>
      </c>
      <c r="D851" t="s">
        <v>23</v>
      </c>
      <c r="E851" t="s">
        <v>129</v>
      </c>
      <c r="F851" t="s">
        <v>42</v>
      </c>
      <c r="G851" t="s">
        <v>21</v>
      </c>
      <c r="H851" t="s">
        <v>13</v>
      </c>
      <c r="I851" t="s">
        <v>13</v>
      </c>
      <c r="L851" t="s">
        <v>7</v>
      </c>
      <c r="M851" t="str">
        <f>VLOOKUP(D851,UFMT_FIELD_FORMAT!A:H,8,FALSE)</f>
        <v>006 Fix Padded L0</v>
      </c>
      <c r="N851" t="str">
        <f>IF(ISBLANK(E851),"",VLOOKUP(E851,UFMT_CONDITION!A:J,10,FALSE))</f>
        <v>TT for sending F11 T24 as SV_TRACE</v>
      </c>
      <c r="O851" t="str">
        <f>VLOOKUP(F851,UFMT_VALUE!A:E,5,FALSE)</f>
        <v>Tag, SVT_SV_TRACE</v>
      </c>
      <c r="P851" t="str">
        <f>IF(ISBLANK(G851),"",VLOOKUP(G851,UFMT_CONVERSION!A:C,3,FALSE))</f>
        <v>Get F11 from utrnno (last 6 digits)</v>
      </c>
      <c r="Q851" t="str">
        <f t="shared" si="56"/>
        <v>Field '006 Fix Padded L0',Cond 'TT for sending F11 T24 as SV_TRACE', Value 'Tag, SVT_SV_TRACE', Conv 'Get F11 from utrnno (last 6 digits)'</v>
      </c>
      <c r="S851" t="str">
        <f t="shared" si="57"/>
        <v>Insert into UFMT_BUILD_RULE (FORMAT_ID, FIELD_NO, PRIORITY, FIELD_ID, COND_ID, VALUE_ID, CONV_KEY, F_CHECK, F_WRITE) Values ('86', '11', '1', '5', '45', '12', '52', '0', '0');</v>
      </c>
      <c r="T851" t="str">
        <f t="shared" si="58"/>
        <v>Update UFMT_BUILD_RULE SET FIELD_ID='5',COND_ID='45',VALUE_ID='12',CONV_KEY='52',F_CHECK='0',F_WRITE='0' Where FORMAT_ID = '86' AND FIELD_NO = '11' AND PRIORITY = '1';</v>
      </c>
      <c r="U851" t="str">
        <f t="shared" si="59"/>
        <v>Delete from UFMT_BUILD_RULE Where FORMAT_ID = '86' AND FIELD_NO = '11' AND PRIORITY = '1';</v>
      </c>
    </row>
    <row r="852" spans="1:21" x14ac:dyDescent="0.35">
      <c r="A852" t="s">
        <v>223</v>
      </c>
      <c r="B852" t="s">
        <v>40</v>
      </c>
      <c r="C852" t="s">
        <v>15</v>
      </c>
      <c r="D852" t="s">
        <v>23</v>
      </c>
      <c r="E852"/>
      <c r="F852" t="s">
        <v>117</v>
      </c>
      <c r="G852" t="s">
        <v>21</v>
      </c>
      <c r="H852" t="s">
        <v>13</v>
      </c>
      <c r="I852" t="s">
        <v>13</v>
      </c>
      <c r="L852" t="s">
        <v>7</v>
      </c>
      <c r="M852" t="str">
        <f>VLOOKUP(D852,UFMT_FIELD_FORMAT!A:H,8,FALSE)</f>
        <v>006 Fix Padded L0</v>
      </c>
      <c r="N852" t="str">
        <f>IF(ISBLANK(E852),"",VLOOKUP(E852,UFMT_CONDITION!A:J,10,FALSE))</f>
        <v/>
      </c>
      <c r="O852" t="str">
        <f>VLOOKUP(F852,UFMT_VALUE!A:E,5,FALSE)</f>
        <v>Tag, SVT_UTRANSNO</v>
      </c>
      <c r="P852" t="str">
        <f>IF(ISBLANK(G852),"",VLOOKUP(G852,UFMT_CONVERSION!A:C,3,FALSE))</f>
        <v>Get F11 from utrnno (last 6 digits)</v>
      </c>
      <c r="Q852" t="str">
        <f t="shared" si="56"/>
        <v>Field '006 Fix Padded L0', Value 'Tag, SVT_UTRANSNO', Conv 'Get F11 from utrnno (last 6 digits)'</v>
      </c>
      <c r="S852" t="str">
        <f t="shared" si="57"/>
        <v>Insert into UFMT_BUILD_RULE (FORMAT_ID, FIELD_NO, PRIORITY, FIELD_ID, COND_ID, VALUE_ID, CONV_KEY, F_CHECK, F_WRITE) Values ('86', '11', '2', '5', '', '40', '52', '0', '0');</v>
      </c>
      <c r="T852" t="str">
        <f t="shared" si="58"/>
        <v>Update UFMT_BUILD_RULE SET FIELD_ID='5',COND_ID='',VALUE_ID='40',CONV_KEY='52',F_CHECK='0',F_WRITE='0' Where FORMAT_ID = '86' AND FIELD_NO = '11' AND PRIORITY = '2';</v>
      </c>
      <c r="U852" t="str">
        <f t="shared" si="59"/>
        <v>Delete from UFMT_BUILD_RULE Where FORMAT_ID = '86' AND FIELD_NO = '11' AND PRIORITY = '2';</v>
      </c>
    </row>
    <row r="853" spans="1:21" x14ac:dyDescent="0.35">
      <c r="A853" t="s">
        <v>223</v>
      </c>
      <c r="B853" t="s">
        <v>42</v>
      </c>
      <c r="C853" t="s">
        <v>12</v>
      </c>
      <c r="D853" t="s">
        <v>26</v>
      </c>
      <c r="E853"/>
      <c r="F853" t="s">
        <v>50</v>
      </c>
      <c r="G853"/>
      <c r="H853" t="s">
        <v>13</v>
      </c>
      <c r="I853" t="s">
        <v>13</v>
      </c>
      <c r="L853" t="s">
        <v>7</v>
      </c>
      <c r="M853" t="str">
        <f>VLOOKUP(D853,UFMT_FIELD_FORMAT!A:H,8,FALSE)</f>
        <v>012 Fix Padded L0</v>
      </c>
      <c r="N853" t="str">
        <f>IF(ISBLANK(E853),"",VLOOKUP(E853,UFMT_CONDITION!A:J,10,FALSE))</f>
        <v/>
      </c>
      <c r="O853" t="str">
        <f>VLOOKUP(F853,UFMT_VALUE!A:E,5,FALSE)</f>
        <v>Composite, Date and time</v>
      </c>
      <c r="P853" t="str">
        <f>IF(ISBLANK(G853),"",VLOOKUP(G853,UFMT_CONVERSION!A:C,3,FALSE))</f>
        <v/>
      </c>
      <c r="Q853" t="str">
        <f t="shared" si="56"/>
        <v>Field '012 Fix Padded L0', Value 'Composite, Date and time'</v>
      </c>
      <c r="S853" t="str">
        <f t="shared" si="57"/>
        <v>Insert into UFMT_BUILD_RULE (FORMAT_ID, FIELD_NO, PRIORITY, FIELD_ID, COND_ID, VALUE_ID, CONV_KEY, F_CHECK, F_WRITE) Values ('86', '12', '1', '6', '', '15', '', '0', '0');</v>
      </c>
      <c r="T853" t="str">
        <f t="shared" si="58"/>
        <v>Update UFMT_BUILD_RULE SET FIELD_ID='6',COND_ID='',VALUE_ID='15',CONV_KEY='',F_CHECK='0',F_WRITE='0' Where FORMAT_ID = '86' AND FIELD_NO = '12' AND PRIORITY = '1';</v>
      </c>
      <c r="U853" t="str">
        <f t="shared" si="59"/>
        <v>Delete from UFMT_BUILD_RULE Where FORMAT_ID = '86' AND FIELD_NO = '12' AND PRIORITY = '1';</v>
      </c>
    </row>
    <row r="854" spans="1:21" x14ac:dyDescent="0.35">
      <c r="A854" t="s">
        <v>223</v>
      </c>
      <c r="B854" t="s">
        <v>56</v>
      </c>
      <c r="C854" t="s">
        <v>12</v>
      </c>
      <c r="D854" t="s">
        <v>32</v>
      </c>
      <c r="E854"/>
      <c r="F854" t="s">
        <v>59</v>
      </c>
      <c r="G854" t="s">
        <v>20</v>
      </c>
      <c r="H854" t="s">
        <v>13</v>
      </c>
      <c r="I854" t="s">
        <v>13</v>
      </c>
      <c r="L854" t="s">
        <v>7</v>
      </c>
      <c r="M854" t="str">
        <f>VLOOKUP(D854,UFMT_FIELD_FORMAT!A:H,8,FALSE)</f>
        <v>004 Fix Padded L0</v>
      </c>
      <c r="N854" t="str">
        <f>IF(ISBLANK(E854),"",VLOOKUP(E854,UFMT_CONDITION!A:J,10,FALSE))</f>
        <v/>
      </c>
      <c r="O854" t="str">
        <f>VLOOKUP(F854,UFMT_VALUE!A:E,5,FALSE)</f>
        <v>Tag, SVT_SV_DATE</v>
      </c>
      <c r="P854" t="str">
        <f>IF(ISBLANK(G854),"",VLOOKUP(G854,UFMT_CONVERSION!A:C,3,FALSE))</f>
        <v>YYYYMMDD to MMDD</v>
      </c>
      <c r="Q854" t="str">
        <f t="shared" si="56"/>
        <v>Field '004 Fix Padded L0', Value 'Tag, SVT_SV_DATE', Conv 'YYYYMMDD to MMDD'</v>
      </c>
      <c r="S854" t="str">
        <f t="shared" si="57"/>
        <v>Insert into UFMT_BUILD_RULE (FORMAT_ID, FIELD_NO, PRIORITY, FIELD_ID, COND_ID, VALUE_ID, CONV_KEY, F_CHECK, F_WRITE) Values ('86', '17', '1', '8', '', '18', '4', '0', '0');</v>
      </c>
      <c r="T854" t="str">
        <f t="shared" si="58"/>
        <v>Update UFMT_BUILD_RULE SET FIELD_ID='8',COND_ID='',VALUE_ID='18',CONV_KEY='4',F_CHECK='0',F_WRITE='0' Where FORMAT_ID = '86' AND FIELD_NO = '17' AND PRIORITY = '1';</v>
      </c>
      <c r="U854" t="str">
        <f t="shared" si="59"/>
        <v>Delete from UFMT_BUILD_RULE Where FORMAT_ID = '86' AND FIELD_NO = '17' AND PRIORITY = '1';</v>
      </c>
    </row>
    <row r="855" spans="1:21" x14ac:dyDescent="0.35">
      <c r="A855" t="s">
        <v>223</v>
      </c>
      <c r="B855" t="s">
        <v>77</v>
      </c>
      <c r="C855" t="s">
        <v>12</v>
      </c>
      <c r="D855" t="s">
        <v>35</v>
      </c>
      <c r="E855"/>
      <c r="F855" t="s">
        <v>62</v>
      </c>
      <c r="G855"/>
      <c r="H855" t="s">
        <v>13</v>
      </c>
      <c r="I855" t="s">
        <v>13</v>
      </c>
      <c r="L855" t="s">
        <v>7</v>
      </c>
      <c r="M855" t="str">
        <f>VLOOKUP(D855,UFMT_FIELD_FORMAT!A:H,8,FALSE)</f>
        <v>003 Fix Padded L0</v>
      </c>
      <c r="N855" t="str">
        <f>IF(ISBLANK(E855),"",VLOOKUP(E855,UFMT_CONDITION!A:J,10,FALSE))</f>
        <v/>
      </c>
      <c r="O855" t="str">
        <f>VLOOKUP(F855,UFMT_VALUE!A:E,5,FALSE)</f>
        <v>Const, Functional code</v>
      </c>
      <c r="P855" t="str">
        <f>IF(ISBLANK(G855),"",VLOOKUP(G855,UFMT_CONVERSION!A:C,3,FALSE))</f>
        <v/>
      </c>
      <c r="Q855" t="str">
        <f t="shared" si="56"/>
        <v>Field '003 Fix Padded L0', Value 'Const, Functional code'</v>
      </c>
      <c r="S855" t="str">
        <f t="shared" si="57"/>
        <v>Insert into UFMT_BUILD_RULE (FORMAT_ID, FIELD_NO, PRIORITY, FIELD_ID, COND_ID, VALUE_ID, CONV_KEY, F_CHECK, F_WRITE) Values ('86', '24', '1', '9', '', '19', '', '0', '0');</v>
      </c>
      <c r="T855" t="str">
        <f t="shared" si="58"/>
        <v>Update UFMT_BUILD_RULE SET FIELD_ID='9',COND_ID='',VALUE_ID='19',CONV_KEY='',F_CHECK='0',F_WRITE='0' Where FORMAT_ID = '86' AND FIELD_NO = '24' AND PRIORITY = '1';</v>
      </c>
      <c r="U855" t="str">
        <f t="shared" si="59"/>
        <v>Delete from UFMT_BUILD_RULE Where FORMAT_ID = '86' AND FIELD_NO = '24' AND PRIORITY = '1';</v>
      </c>
    </row>
    <row r="856" spans="1:21" x14ac:dyDescent="0.35">
      <c r="A856" t="s">
        <v>223</v>
      </c>
      <c r="B856" t="s">
        <v>98</v>
      </c>
      <c r="C856" t="s">
        <v>12</v>
      </c>
      <c r="D856" t="s">
        <v>40</v>
      </c>
      <c r="E856" t="s">
        <v>90</v>
      </c>
      <c r="F856" t="s">
        <v>342</v>
      </c>
      <c r="G856"/>
      <c r="H856" t="s">
        <v>13</v>
      </c>
      <c r="I856" t="s">
        <v>13</v>
      </c>
      <c r="L856" t="s">
        <v>7</v>
      </c>
      <c r="M856" t="str">
        <f>VLOOKUP(D856,UFMT_FIELD_FORMAT!A:H,8,FALSE)</f>
        <v xml:space="preserve">011 LLA </v>
      </c>
      <c r="N856" t="str">
        <f>IF(ISBLANK(E856),"",VLOOKUP(E856,UFMT_CONDITION!A:J,10,FALSE))</f>
        <v>THEMONUS trx</v>
      </c>
      <c r="O856" t="str">
        <f>VLOOKUP(F856,UFMT_VALUE!A:E,5,FALSE)</f>
        <v>Const, 911601</v>
      </c>
      <c r="P856" t="str">
        <f>IF(ISBLANK(G856),"",VLOOKUP(G856,UFMT_CONVERSION!A:C,3,FALSE))</f>
        <v/>
      </c>
      <c r="Q856" t="str">
        <f t="shared" si="56"/>
        <v>Field '011 LLA ',Cond 'THEMONUS trx', Value 'Const, 911601'</v>
      </c>
      <c r="S856" t="str">
        <f t="shared" si="57"/>
        <v>Insert into UFMT_BUILD_RULE (FORMAT_ID, FIELD_NO, PRIORITY, FIELD_ID, COND_ID, VALUE_ID, CONV_KEY, F_CHECK, F_WRITE) Values ('86', '32', '1', '11', '29', '182', '', '0', '0');</v>
      </c>
      <c r="T856" t="str">
        <f t="shared" si="58"/>
        <v>Update UFMT_BUILD_RULE SET FIELD_ID='11',COND_ID='29',VALUE_ID='182',CONV_KEY='',F_CHECK='0',F_WRITE='0' Where FORMAT_ID = '86' AND FIELD_NO = '32' AND PRIORITY = '1';</v>
      </c>
      <c r="U856" t="str">
        <f t="shared" si="59"/>
        <v>Delete from UFMT_BUILD_RULE Where FORMAT_ID = '86' AND FIELD_NO = '32' AND PRIORITY = '1';</v>
      </c>
    </row>
    <row r="857" spans="1:21" x14ac:dyDescent="0.35">
      <c r="A857" t="s">
        <v>223</v>
      </c>
      <c r="B857" t="s">
        <v>98</v>
      </c>
      <c r="C857" t="s">
        <v>15</v>
      </c>
      <c r="D857" t="s">
        <v>40</v>
      </c>
      <c r="E857"/>
      <c r="F857" t="s">
        <v>65</v>
      </c>
      <c r="G857"/>
      <c r="H857" t="s">
        <v>13</v>
      </c>
      <c r="I857" t="s">
        <v>13</v>
      </c>
      <c r="L857" t="s">
        <v>7</v>
      </c>
      <c r="M857" t="str">
        <f>VLOOKUP(D857,UFMT_FIELD_FORMAT!A:H,8,FALSE)</f>
        <v xml:space="preserve">011 LLA </v>
      </c>
      <c r="N857" t="str">
        <f>IF(ISBLANK(E857),"",VLOOKUP(E857,UFMT_CONDITION!A:J,10,FALSE))</f>
        <v/>
      </c>
      <c r="O857" t="str">
        <f>VLOOKUP(F857,UFMT_VALUE!A:E,5,FALSE)</f>
        <v>Tag, SVT_ISO_SRC_ACQID</v>
      </c>
      <c r="P857" t="str">
        <f>IF(ISBLANK(G857),"",VLOOKUP(G857,UFMT_CONVERSION!A:C,3,FALSE))</f>
        <v/>
      </c>
      <c r="Q857" t="str">
        <f t="shared" si="56"/>
        <v>Field '011 LLA ', Value 'Tag, SVT_ISO_SRC_ACQID'</v>
      </c>
      <c r="S857" t="str">
        <f t="shared" si="57"/>
        <v>Insert into UFMT_BUILD_RULE (FORMAT_ID, FIELD_NO, PRIORITY, FIELD_ID, COND_ID, VALUE_ID, CONV_KEY, F_CHECK, F_WRITE) Values ('86', '32', '2', '11', '', '20', '', '0', '0');</v>
      </c>
      <c r="T857" t="str">
        <f t="shared" si="58"/>
        <v>Update UFMT_BUILD_RULE SET FIELD_ID='11',COND_ID='',VALUE_ID='20',CONV_KEY='',F_CHECK='0',F_WRITE='0' Where FORMAT_ID = '86' AND FIELD_NO = '32' AND PRIORITY = '2';</v>
      </c>
      <c r="U857" t="str">
        <f t="shared" si="59"/>
        <v>Delete from UFMT_BUILD_RULE Where FORMAT_ID = '86' AND FIELD_NO = '32' AND PRIORITY = '2';</v>
      </c>
    </row>
    <row r="858" spans="1:21" x14ac:dyDescent="0.35">
      <c r="A858" t="s">
        <v>223</v>
      </c>
      <c r="B858" t="s">
        <v>101</v>
      </c>
      <c r="C858" t="s">
        <v>12</v>
      </c>
      <c r="D858" t="s">
        <v>40</v>
      </c>
      <c r="E858" t="s">
        <v>32</v>
      </c>
      <c r="F858" t="s">
        <v>68</v>
      </c>
      <c r="G858"/>
      <c r="H858" t="s">
        <v>13</v>
      </c>
      <c r="I858" t="s">
        <v>13</v>
      </c>
      <c r="L858" t="s">
        <v>7</v>
      </c>
      <c r="M858" t="str">
        <f>VLOOKUP(D858,UFMT_FIELD_FORMAT!A:H,8,FALSE)</f>
        <v xml:space="preserve">011 LLA </v>
      </c>
      <c r="N858" t="str">
        <f>IF(ISBLANK(E858),"",VLOOKUP(E858,UFMT_CONDITION!A:J,10,FALSE))</f>
        <v>Forwarding Institution is not empty</v>
      </c>
      <c r="O858" t="str">
        <f>VLOOKUP(F858,UFMT_VALUE!A:E,5,FALSE)</f>
        <v>Tag, SVT_ISO_FW_INSTID</v>
      </c>
      <c r="P858" t="str">
        <f>IF(ISBLANK(G858),"",VLOOKUP(G858,UFMT_CONVERSION!A:C,3,FALSE))</f>
        <v/>
      </c>
      <c r="Q858" t="str">
        <f t="shared" si="56"/>
        <v>Field '011 LLA ',Cond 'Forwarding Institution is not empty', Value 'Tag, SVT_ISO_FW_INSTID'</v>
      </c>
      <c r="S858" t="str">
        <f t="shared" si="57"/>
        <v>Insert into UFMT_BUILD_RULE (FORMAT_ID, FIELD_NO, PRIORITY, FIELD_ID, COND_ID, VALUE_ID, CONV_KEY, F_CHECK, F_WRITE) Values ('86', '33', '1', '11', '8', '21', '', '0', '0');</v>
      </c>
      <c r="T858" t="str">
        <f t="shared" si="58"/>
        <v>Update UFMT_BUILD_RULE SET FIELD_ID='11',COND_ID='8',VALUE_ID='21',CONV_KEY='',F_CHECK='0',F_WRITE='0' Where FORMAT_ID = '86' AND FIELD_NO = '33' AND PRIORITY = '1';</v>
      </c>
      <c r="U858" t="str">
        <f t="shared" si="59"/>
        <v>Delete from UFMT_BUILD_RULE Where FORMAT_ID = '86' AND FIELD_NO = '33' AND PRIORITY = '1';</v>
      </c>
    </row>
    <row r="859" spans="1:21" x14ac:dyDescent="0.35">
      <c r="A859" t="s">
        <v>223</v>
      </c>
      <c r="B859" t="s">
        <v>99</v>
      </c>
      <c r="C859" t="s">
        <v>12</v>
      </c>
      <c r="D859" t="s">
        <v>44</v>
      </c>
      <c r="E859"/>
      <c r="F859" t="s">
        <v>74</v>
      </c>
      <c r="G859"/>
      <c r="H859" t="s">
        <v>13</v>
      </c>
      <c r="I859" t="s">
        <v>13</v>
      </c>
      <c r="L859" t="s">
        <v>7</v>
      </c>
      <c r="M859" t="str">
        <f>VLOOKUP(D859,UFMT_FIELD_FORMAT!A:H,8,FALSE)</f>
        <v>012 Fix Padded R</v>
      </c>
      <c r="N859" t="str">
        <f>IF(ISBLANK(E859),"",VLOOKUP(E859,UFMT_CONDITION!A:J,10,FALSE))</f>
        <v/>
      </c>
      <c r="O859" t="str">
        <f>VLOOKUP(F859,UFMT_VALUE!A:E,5,FALSE)</f>
        <v>Tag, SVT_ISO_ACQ_RRN</v>
      </c>
      <c r="P859" t="str">
        <f>IF(ISBLANK(G859),"",VLOOKUP(G859,UFMT_CONVERSION!A:C,3,FALSE))</f>
        <v/>
      </c>
      <c r="Q859" t="str">
        <f t="shared" si="56"/>
        <v>Field '012 Fix Padded R', Value 'Tag, SVT_ISO_ACQ_RRN'</v>
      </c>
      <c r="S859" t="str">
        <f t="shared" si="57"/>
        <v>Insert into UFMT_BUILD_RULE (FORMAT_ID, FIELD_NO, PRIORITY, FIELD_ID, COND_ID, VALUE_ID, CONV_KEY, F_CHECK, F_WRITE) Values ('86', '37', '1', '13', '', '23', '', '0', '0');</v>
      </c>
      <c r="T859" t="str">
        <f t="shared" si="58"/>
        <v>Update UFMT_BUILD_RULE SET FIELD_ID='13',COND_ID='',VALUE_ID='23',CONV_KEY='',F_CHECK='0',F_WRITE='0' Where FORMAT_ID = '86' AND FIELD_NO = '37' AND PRIORITY = '1';</v>
      </c>
      <c r="U859" t="str">
        <f t="shared" si="59"/>
        <v>Delete from UFMT_BUILD_RULE Where FORMAT_ID = '86' AND FIELD_NO = '37' AND PRIORITY = '1';</v>
      </c>
    </row>
    <row r="860" spans="1:21" x14ac:dyDescent="0.35">
      <c r="A860" t="s">
        <v>223</v>
      </c>
      <c r="B860" t="s">
        <v>119</v>
      </c>
      <c r="C860" t="s">
        <v>12</v>
      </c>
      <c r="D860" t="s">
        <v>50</v>
      </c>
      <c r="E860"/>
      <c r="F860" t="s">
        <v>72</v>
      </c>
      <c r="G860"/>
      <c r="H860" t="s">
        <v>13</v>
      </c>
      <c r="I860" t="s">
        <v>13</v>
      </c>
      <c r="L860" t="s">
        <v>7</v>
      </c>
      <c r="M860" t="str">
        <f>VLOOKUP(D860,UFMT_FIELD_FORMAT!A:H,8,FALSE)</f>
        <v>008 Fix Padded R</v>
      </c>
      <c r="N860" t="str">
        <f>IF(ISBLANK(E860),"",VLOOKUP(E860,UFMT_CONDITION!A:J,10,FALSE))</f>
        <v/>
      </c>
      <c r="O860" t="str">
        <f>VLOOKUP(F860,UFMT_VALUE!A:E,5,FALSE)</f>
        <v>Tag, SVT_TERMINAL</v>
      </c>
      <c r="P860" t="str">
        <f>IF(ISBLANK(G860),"",VLOOKUP(G860,UFMT_CONVERSION!A:C,3,FALSE))</f>
        <v/>
      </c>
      <c r="Q860" t="str">
        <f t="shared" si="56"/>
        <v>Field '008 Fix Padded R', Value 'Tag, SVT_TERMINAL'</v>
      </c>
      <c r="S860" t="str">
        <f t="shared" si="57"/>
        <v>Insert into UFMT_BUILD_RULE (FORMAT_ID, FIELD_NO, PRIORITY, FIELD_ID, COND_ID, VALUE_ID, CONV_KEY, F_CHECK, F_WRITE) Values ('86', '41', '1', '15', '', '25', '', '0', '0');</v>
      </c>
      <c r="T860" t="str">
        <f t="shared" si="58"/>
        <v>Update UFMT_BUILD_RULE SET FIELD_ID='15',COND_ID='',VALUE_ID='25',CONV_KEY='',F_CHECK='0',F_WRITE='0' Where FORMAT_ID = '86' AND FIELD_NO = '41' AND PRIORITY = '1';</v>
      </c>
      <c r="U860" t="str">
        <f t="shared" si="59"/>
        <v>Delete from UFMT_BUILD_RULE Where FORMAT_ID = '86' AND FIELD_NO = '41' AND PRIORITY = '1';</v>
      </c>
    </row>
    <row r="861" spans="1:21" x14ac:dyDescent="0.35">
      <c r="A861" t="s">
        <v>223</v>
      </c>
      <c r="B861" t="s">
        <v>122</v>
      </c>
      <c r="C861" t="s">
        <v>12</v>
      </c>
      <c r="D861" t="s">
        <v>53</v>
      </c>
      <c r="E861"/>
      <c r="F861" t="s">
        <v>82</v>
      </c>
      <c r="G861"/>
      <c r="H861" t="s">
        <v>13</v>
      </c>
      <c r="I861" t="s">
        <v>13</v>
      </c>
      <c r="L861" t="s">
        <v>7</v>
      </c>
      <c r="M861" t="str">
        <f>VLOOKUP(D861,UFMT_FIELD_FORMAT!A:H,8,FALSE)</f>
        <v>008 Fix Padded R</v>
      </c>
      <c r="N861" t="str">
        <f>IF(ISBLANK(E861),"",VLOOKUP(E861,UFMT_CONDITION!A:J,10,FALSE))</f>
        <v/>
      </c>
      <c r="O861" t="str">
        <f>VLOOKUP(F861,UFMT_VALUE!A:E,5,FALSE)</f>
        <v>Tag, SVT_CC_ACCEPTOR</v>
      </c>
      <c r="P861" t="str">
        <f>IF(ISBLANK(G861),"",VLOOKUP(G861,UFMT_CONVERSION!A:C,3,FALSE))</f>
        <v/>
      </c>
      <c r="Q861" t="str">
        <f t="shared" si="56"/>
        <v>Field '008 Fix Padded R', Value 'Tag, SVT_CC_ACCEPTOR'</v>
      </c>
      <c r="S861" t="str">
        <f t="shared" si="57"/>
        <v>Insert into UFMT_BUILD_RULE (FORMAT_ID, FIELD_NO, PRIORITY, FIELD_ID, COND_ID, VALUE_ID, CONV_KEY, F_CHECK, F_WRITE) Values ('86', '42', '1', '16', '', '26', '', '0', '0');</v>
      </c>
      <c r="T861" t="str">
        <f t="shared" si="58"/>
        <v>Update UFMT_BUILD_RULE SET FIELD_ID='16',COND_ID='',VALUE_ID='26',CONV_KEY='',F_CHECK='0',F_WRITE='0' Where FORMAT_ID = '86' AND FIELD_NO = '42' AND PRIORITY = '1';</v>
      </c>
      <c r="U861" t="str">
        <f t="shared" si="59"/>
        <v>Delete from UFMT_BUILD_RULE Where FORMAT_ID = '86' AND FIELD_NO = '42' AND PRIORITY = '1';</v>
      </c>
    </row>
    <row r="862" spans="1:21" x14ac:dyDescent="0.35">
      <c r="A862" t="s">
        <v>223</v>
      </c>
      <c r="B862" t="s">
        <v>125</v>
      </c>
      <c r="C862" t="s">
        <v>12</v>
      </c>
      <c r="D862" t="s">
        <v>56</v>
      </c>
      <c r="E862"/>
      <c r="F862" t="s">
        <v>92</v>
      </c>
      <c r="G862"/>
      <c r="H862" t="s">
        <v>13</v>
      </c>
      <c r="I862" t="s">
        <v>13</v>
      </c>
      <c r="L862" t="s">
        <v>7</v>
      </c>
      <c r="M862" t="str">
        <f>VLOOKUP(D862,UFMT_FIELD_FORMAT!A:H,8,FALSE)</f>
        <v>099 Var LLA</v>
      </c>
      <c r="N862" t="str">
        <f>IF(ISBLANK(E862),"",VLOOKUP(E862,UFMT_CONDITION!A:J,10,FALSE))</f>
        <v/>
      </c>
      <c r="O862" t="str">
        <f>VLOOKUP(F862,UFMT_VALUE!A:E,5,FALSE)</f>
        <v>Tag, SVT_ADDR_NAME</v>
      </c>
      <c r="P862" t="str">
        <f>IF(ISBLANK(G862),"",VLOOKUP(G862,UFMT_CONVERSION!A:C,3,FALSE))</f>
        <v/>
      </c>
      <c r="Q862" t="str">
        <f t="shared" si="56"/>
        <v>Field '099 Var LLA', Value 'Tag, SVT_ADDR_NAME'</v>
      </c>
      <c r="S862" t="str">
        <f t="shared" si="57"/>
        <v>Insert into UFMT_BUILD_RULE (FORMAT_ID, FIELD_NO, PRIORITY, FIELD_ID, COND_ID, VALUE_ID, CONV_KEY, F_CHECK, F_WRITE) Values ('86', '43', '1', '17', '', '30', '', '0', '0');</v>
      </c>
      <c r="T862" t="str">
        <f t="shared" si="58"/>
        <v>Update UFMT_BUILD_RULE SET FIELD_ID='17',COND_ID='',VALUE_ID='30',CONV_KEY='',F_CHECK='0',F_WRITE='0' Where FORMAT_ID = '86' AND FIELD_NO = '43' AND PRIORITY = '1';</v>
      </c>
      <c r="U862" t="str">
        <f t="shared" si="59"/>
        <v>Delete from UFMT_BUILD_RULE Where FORMAT_ID = '86' AND FIELD_NO = '43' AND PRIORITY = '1';</v>
      </c>
    </row>
    <row r="863" spans="1:21" x14ac:dyDescent="0.35">
      <c r="A863" t="s">
        <v>223</v>
      </c>
      <c r="B863" t="s">
        <v>45</v>
      </c>
      <c r="C863" t="s">
        <v>12</v>
      </c>
      <c r="D863" t="s">
        <v>59</v>
      </c>
      <c r="E863" t="s">
        <v>113</v>
      </c>
      <c r="F863" t="s">
        <v>176</v>
      </c>
      <c r="G863" t="s">
        <v>59</v>
      </c>
      <c r="H863" t="s">
        <v>13</v>
      </c>
      <c r="I863" t="s">
        <v>13</v>
      </c>
      <c r="L863" t="s">
        <v>7</v>
      </c>
      <c r="M863" t="str">
        <f>VLOOKUP(D863,UFMT_FIELD_FORMAT!A:H,8,FALSE)</f>
        <v>204 Var LLLA</v>
      </c>
      <c r="N863" t="str">
        <f>IF(ISBLANK(E863),"",VLOOKUP(E863,UFMT_CONDITION!A:J,10,FALSE))</f>
        <v>cond 32 and cond 37</v>
      </c>
      <c r="O863" t="str">
        <f>VLOOKUP(F863,UFMT_VALUE!A:E,5,FALSE)</f>
        <v>Tag, SVT_ISS_FEE, double</v>
      </c>
      <c r="P863" t="str">
        <f>IF(ISBLANK(G863),"",VLOOKUP(G863,UFMT_CONVERSION!A:C,3,FALSE))</f>
        <v>Custom Function get_fee_DE46</v>
      </c>
      <c r="Q863" t="str">
        <f t="shared" si="56"/>
        <v>Field '204 Var LLLA',Cond 'cond 32 and cond 37', Value 'Tag, SVT_ISS_FEE, double', Conv 'Custom Function get_fee_DE46'</v>
      </c>
      <c r="S863" t="str">
        <f t="shared" si="57"/>
        <v>Insert into UFMT_BUILD_RULE (FORMAT_ID, FIELD_NO, PRIORITY, FIELD_ID, COND_ID, VALUE_ID, CONV_KEY, F_CHECK, F_WRITE) Values ('86', '46', '1', '18', '38', '66', '18', '0', '0');</v>
      </c>
      <c r="T863" t="str">
        <f t="shared" si="58"/>
        <v>Update UFMT_BUILD_RULE SET FIELD_ID='18',COND_ID='38',VALUE_ID='66',CONV_KEY='18',F_CHECK='0',F_WRITE='0' Where FORMAT_ID = '86' AND FIELD_NO = '46' AND PRIORITY = '1';</v>
      </c>
      <c r="U863" t="str">
        <f t="shared" si="59"/>
        <v>Delete from UFMT_BUILD_RULE Where FORMAT_ID = '86' AND FIELD_NO = '46' AND PRIORITY = '1';</v>
      </c>
    </row>
    <row r="864" spans="1:21" x14ac:dyDescent="0.35">
      <c r="A864" t="s">
        <v>223</v>
      </c>
      <c r="B864" t="s">
        <v>138</v>
      </c>
      <c r="C864" t="s">
        <v>12</v>
      </c>
      <c r="D864" t="s">
        <v>47</v>
      </c>
      <c r="E864"/>
      <c r="F864" t="s">
        <v>104</v>
      </c>
      <c r="G864"/>
      <c r="H864" t="s">
        <v>13</v>
      </c>
      <c r="I864" t="s">
        <v>13</v>
      </c>
      <c r="L864" t="s">
        <v>7</v>
      </c>
      <c r="M864" t="str">
        <f>VLOOKUP(D864,UFMT_FIELD_FORMAT!A:H,8,FALSE)</f>
        <v>003 Fix Padded L</v>
      </c>
      <c r="N864" t="str">
        <f>IF(ISBLANK(E864),"",VLOOKUP(E864,UFMT_CONDITION!A:J,10,FALSE))</f>
        <v/>
      </c>
      <c r="O864" t="str">
        <f>VLOOKUP(F864,UFMT_VALUE!A:E,5,FALSE)</f>
        <v>Tag, SVT_TXN_CURRENCY</v>
      </c>
      <c r="P864" t="str">
        <f>IF(ISBLANK(G864),"",VLOOKUP(G864,UFMT_CONVERSION!A:C,3,FALSE))</f>
        <v/>
      </c>
      <c r="Q864" t="str">
        <f t="shared" si="56"/>
        <v>Field '003 Fix Padded L', Value 'Tag, SVT_TXN_CURRENCY'</v>
      </c>
      <c r="S864" t="str">
        <f t="shared" si="57"/>
        <v>Insert into UFMT_BUILD_RULE (FORMAT_ID, FIELD_NO, PRIORITY, FIELD_ID, COND_ID, VALUE_ID, CONV_KEY, F_CHECK, F_WRITE) Values ('86', '49', '1', '14', '', '34', '', '0', '0');</v>
      </c>
      <c r="T864" t="str">
        <f t="shared" si="58"/>
        <v>Update UFMT_BUILD_RULE SET FIELD_ID='14',COND_ID='',VALUE_ID='34',CONV_KEY='',F_CHECK='0',F_WRITE='0' Where FORMAT_ID = '86' AND FIELD_NO = '49' AND PRIORITY = '1';</v>
      </c>
      <c r="U864" t="str">
        <f t="shared" si="59"/>
        <v>Delete from UFMT_BUILD_RULE Where FORMAT_ID = '86' AND FIELD_NO = '49' AND PRIORITY = '1';</v>
      </c>
    </row>
    <row r="865" spans="1:21" x14ac:dyDescent="0.35">
      <c r="A865" t="s">
        <v>223</v>
      </c>
      <c r="B865" t="s">
        <v>149</v>
      </c>
      <c r="C865" t="s">
        <v>12</v>
      </c>
      <c r="D865" t="s">
        <v>62</v>
      </c>
      <c r="E865" t="s">
        <v>90</v>
      </c>
      <c r="F865" t="s">
        <v>377</v>
      </c>
      <c r="G865"/>
      <c r="H865" t="s">
        <v>13</v>
      </c>
      <c r="I865" t="s">
        <v>13</v>
      </c>
      <c r="L865" t="s">
        <v>7</v>
      </c>
      <c r="M865" t="str">
        <f>VLOOKUP(D865,UFMT_FIELD_FORMAT!A:H,8,FALSE)</f>
        <v>035 Var LLA</v>
      </c>
      <c r="N865" t="str">
        <f>IF(ISBLANK(E865),"",VLOOKUP(E865,UFMT_CONDITION!A:J,10,FALSE))</f>
        <v>THEMONUS trx</v>
      </c>
      <c r="O865" t="str">
        <f>VLOOKUP(F865,UFMT_VALUE!A:E,5,FALSE)</f>
        <v>Composite, DE56 THEMONUS notirvrsl</v>
      </c>
      <c r="P865" t="str">
        <f>IF(ISBLANK(G865),"",VLOOKUP(G865,UFMT_CONVERSION!A:C,3,FALSE))</f>
        <v/>
      </c>
      <c r="Q865" t="str">
        <f t="shared" si="56"/>
        <v>Field '035 Var LLA',Cond 'THEMONUS trx', Value 'Composite, DE56 THEMONUS notirvrsl'</v>
      </c>
      <c r="S865" t="str">
        <f t="shared" si="57"/>
        <v>Insert into UFMT_BUILD_RULE (FORMAT_ID, FIELD_NO, PRIORITY, FIELD_ID, COND_ID, VALUE_ID, CONV_KEY, F_CHECK, F_WRITE) Values ('86', '56', '1', '19', '29', '195', '', '0', '0');</v>
      </c>
      <c r="T865" t="str">
        <f t="shared" si="58"/>
        <v>Update UFMT_BUILD_RULE SET FIELD_ID='19',COND_ID='29',VALUE_ID='195',CONV_KEY='',F_CHECK='0',F_WRITE='0' Where FORMAT_ID = '86' AND FIELD_NO = '56' AND PRIORITY = '1';</v>
      </c>
      <c r="U865" t="str">
        <f t="shared" si="59"/>
        <v>Delete from UFMT_BUILD_RULE Where FORMAT_ID = '86' AND FIELD_NO = '56' AND PRIORITY = '1';</v>
      </c>
    </row>
    <row r="866" spans="1:21" x14ac:dyDescent="0.35">
      <c r="A866" t="s">
        <v>223</v>
      </c>
      <c r="B866" t="s">
        <v>149</v>
      </c>
      <c r="C866" t="s">
        <v>15</v>
      </c>
      <c r="D866" t="s">
        <v>62</v>
      </c>
      <c r="E866"/>
      <c r="F866" t="s">
        <v>191</v>
      </c>
      <c r="G866"/>
      <c r="H866" t="s">
        <v>13</v>
      </c>
      <c r="I866" t="s">
        <v>13</v>
      </c>
      <c r="L866" t="s">
        <v>7</v>
      </c>
      <c r="M866" t="str">
        <f>VLOOKUP(D866,UFMT_FIELD_FORMAT!A:H,8,FALSE)</f>
        <v>035 Var LLA</v>
      </c>
      <c r="N866" t="str">
        <f>IF(ISBLANK(E866),"",VLOOKUP(E866,UFMT_CONDITION!A:J,10,FALSE))</f>
        <v/>
      </c>
      <c r="O866" t="str">
        <f>VLOOKUP(F866,UFMT_VALUE!A:E,5,FALSE)</f>
        <v>Composite, DE56 Orig date_time notirvrsl</v>
      </c>
      <c r="P866" t="str">
        <f>IF(ISBLANK(G866),"",VLOOKUP(G866,UFMT_CONVERSION!A:C,3,FALSE))</f>
        <v/>
      </c>
      <c r="Q866" t="str">
        <f t="shared" si="56"/>
        <v>Field '035 Var LLA', Value 'Composite, DE56 Orig date_time notirvrsl'</v>
      </c>
      <c r="S866" t="str">
        <f t="shared" si="57"/>
        <v>Insert into UFMT_BUILD_RULE (FORMAT_ID, FIELD_NO, PRIORITY, FIELD_ID, COND_ID, VALUE_ID, CONV_KEY, F_CHECK, F_WRITE) Values ('86', '56', '2', '19', '', '72', '', '0', '0');</v>
      </c>
      <c r="T866" t="str">
        <f t="shared" si="58"/>
        <v>Update UFMT_BUILD_RULE SET FIELD_ID='19',COND_ID='',VALUE_ID='72',CONV_KEY='',F_CHECK='0',F_WRITE='0' Where FORMAT_ID = '86' AND FIELD_NO = '56' AND PRIORITY = '2';</v>
      </c>
      <c r="U866" t="str">
        <f t="shared" si="59"/>
        <v>Delete from UFMT_BUILD_RULE Where FORMAT_ID = '86' AND FIELD_NO = '56' AND PRIORITY = '2';</v>
      </c>
    </row>
    <row r="867" spans="1:21" x14ac:dyDescent="0.35">
      <c r="A867" t="s">
        <v>223</v>
      </c>
      <c r="B867" t="s">
        <v>270</v>
      </c>
      <c r="C867" t="s">
        <v>12</v>
      </c>
      <c r="D867" t="s">
        <v>71</v>
      </c>
      <c r="E867" t="s">
        <v>88</v>
      </c>
      <c r="F867" t="s">
        <v>104</v>
      </c>
      <c r="G867" t="s">
        <v>45</v>
      </c>
      <c r="H867" t="s">
        <v>13</v>
      </c>
      <c r="I867" t="s">
        <v>13</v>
      </c>
      <c r="L867" t="s">
        <v>7</v>
      </c>
      <c r="M867" t="str">
        <f>VLOOKUP(D867,UFMT_FIELD_FORMAT!A:H,8,FALSE)</f>
        <v>028 Var LLA</v>
      </c>
      <c r="N867" t="str">
        <f>IF(ISBLANK(E867),"",VLOOKUP(E867,UFMT_CONDITION!A:J,10,FALSE))</f>
        <v>Send F102=GL for Credit card trx</v>
      </c>
      <c r="O867" t="str">
        <f>VLOOKUP(F867,UFMT_VALUE!A:E,5,FALSE)</f>
        <v>Tag, SVT_TXN_CURRENCY</v>
      </c>
      <c r="P867" t="str">
        <f>IF(ISBLANK(G867),"",VLOOKUP(G867,UFMT_CONVERSION!A:C,3,FALSE))</f>
        <v>Currency -&gt; Credit card GL</v>
      </c>
      <c r="Q867" t="str">
        <f t="shared" si="56"/>
        <v>Field '028 Var LLA',Cond 'Send F102=GL for Credit card trx', Value 'Tag, SVT_TXN_CURRENCY', Conv 'Currency -&gt; Credit card GL'</v>
      </c>
      <c r="S867" t="str">
        <f t="shared" si="57"/>
        <v>Insert into UFMT_BUILD_RULE (FORMAT_ID, FIELD_NO, PRIORITY, FIELD_ID, COND_ID, VALUE_ID, CONV_KEY, F_CHECK, F_WRITE) Values ('86', '102', '1', '22', '28', '34', '46', '0', '0');</v>
      </c>
      <c r="T867" t="str">
        <f t="shared" si="58"/>
        <v>Update UFMT_BUILD_RULE SET FIELD_ID='22',COND_ID='28',VALUE_ID='34',CONV_KEY='46',F_CHECK='0',F_WRITE='0' Where FORMAT_ID = '86' AND FIELD_NO = '102' AND PRIORITY = '1';</v>
      </c>
      <c r="U867" t="str">
        <f t="shared" si="59"/>
        <v>Delete from UFMT_BUILD_RULE Where FORMAT_ID = '86' AND FIELD_NO = '102' AND PRIORITY = '1';</v>
      </c>
    </row>
    <row r="868" spans="1:21" x14ac:dyDescent="0.35">
      <c r="A868" t="s">
        <v>223</v>
      </c>
      <c r="B868" t="s">
        <v>270</v>
      </c>
      <c r="C868" t="s">
        <v>15</v>
      </c>
      <c r="D868" t="s">
        <v>71</v>
      </c>
      <c r="E868" t="s">
        <v>185</v>
      </c>
      <c r="F868" t="s">
        <v>590</v>
      </c>
      <c r="G868"/>
      <c r="H868" t="s">
        <v>13</v>
      </c>
      <c r="I868" t="s">
        <v>13</v>
      </c>
      <c r="L868" t="s">
        <v>7</v>
      </c>
      <c r="M868" t="str">
        <f>VLOOKUP(D868,UFMT_FIELD_FORMAT!A:H,8,FALSE)</f>
        <v>028 Var LLA</v>
      </c>
      <c r="N868" t="str">
        <f>IF(ISBLANK(E868),"",VLOOKUP(E868,UFMT_CONDITION!A:J,10,FALSE))</f>
        <v>POS USD transaction, CAM card</v>
      </c>
      <c r="O868" t="str">
        <f>VLOOKUP(F868,UFMT_VALUE!A:E,5,FALSE)</f>
        <v>Const, GL acct ABL AT ABC POS-USD</v>
      </c>
      <c r="P868" t="str">
        <f>IF(ISBLANK(G868),"",VLOOKUP(G868,UFMT_CONVERSION!A:C,3,FALSE))</f>
        <v/>
      </c>
      <c r="Q868" t="str">
        <f t="shared" si="56"/>
        <v>Field '028 Var LLA',Cond 'POS USD transaction, CAM card', Value 'Const, GL acct ABL AT ABC POS-USD'</v>
      </c>
      <c r="S868" t="str">
        <f t="shared" si="57"/>
        <v>Insert into UFMT_BUILD_RULE (FORMAT_ID, FIELD_NO, PRIORITY, FIELD_ID, COND_ID, VALUE_ID, CONV_KEY, F_CHECK, F_WRITE) Values ('86', '102', '2', '22', '70', '276', '', '0', '0');</v>
      </c>
      <c r="T868" t="str">
        <f t="shared" si="58"/>
        <v>Update UFMT_BUILD_RULE SET FIELD_ID='22',COND_ID='70',VALUE_ID='276',CONV_KEY='',F_CHECK='0',F_WRITE='0' Where FORMAT_ID = '86' AND FIELD_NO = '102' AND PRIORITY = '2';</v>
      </c>
      <c r="U868" t="str">
        <f t="shared" si="59"/>
        <v>Delete from UFMT_BUILD_RULE Where FORMAT_ID = '86' AND FIELD_NO = '102' AND PRIORITY = '2';</v>
      </c>
    </row>
    <row r="869" spans="1:21" x14ac:dyDescent="0.35">
      <c r="A869" t="s">
        <v>223</v>
      </c>
      <c r="B869" t="s">
        <v>270</v>
      </c>
      <c r="C869" t="s">
        <v>17</v>
      </c>
      <c r="D869" t="s">
        <v>71</v>
      </c>
      <c r="E869"/>
      <c r="F869" t="s">
        <v>529</v>
      </c>
      <c r="G869" t="s">
        <v>48</v>
      </c>
      <c r="H869" t="s">
        <v>13</v>
      </c>
      <c r="I869" t="s">
        <v>13</v>
      </c>
      <c r="L869" t="s">
        <v>7</v>
      </c>
      <c r="M869" t="str">
        <f>VLOOKUP(D869,UFMT_FIELD_FORMAT!A:H,8,FALSE)</f>
        <v>028 Var LLA</v>
      </c>
      <c r="N869" t="str">
        <f>IF(ISBLANK(E869),"",VLOOKUP(E869,UFMT_CONDITION!A:J,10,FALSE))</f>
        <v/>
      </c>
      <c r="O869" t="str">
        <f>VLOOKUP(F869,UFMT_VALUE!A:E,5,FALSE)</f>
        <v>Composite, (iss_inst,trx_curr)</v>
      </c>
      <c r="P869" t="str">
        <f>IF(ISBLANK(G869),"",VLOOKUP(G869,UFMT_CONVERSION!A:C,3,FALSE))</f>
        <v>(iss_inst,trx_curr)-&gt;THEMONUS GL</v>
      </c>
      <c r="Q869" t="str">
        <f t="shared" si="56"/>
        <v>Field '028 Var LLA', Value 'Composite, (iss_inst,trx_curr)', Conv '(iss_inst,trx_curr)-&gt;THEMONUS GL'</v>
      </c>
      <c r="S869" t="str">
        <f t="shared" si="57"/>
        <v>Insert into UFMT_BUILD_RULE (FORMAT_ID, FIELD_NO, PRIORITY, FIELD_ID, COND_ID, VALUE_ID, CONV_KEY, F_CHECK, F_WRITE) Values ('86', '102', '3', '22', '', '253', '47', '0', '0');</v>
      </c>
      <c r="T869" t="str">
        <f t="shared" si="58"/>
        <v>Update UFMT_BUILD_RULE SET FIELD_ID='22',COND_ID='',VALUE_ID='253',CONV_KEY='47',F_CHECK='0',F_WRITE='0' Where FORMAT_ID = '86' AND FIELD_NO = '102' AND PRIORITY = '3';</v>
      </c>
      <c r="U869" t="str">
        <f t="shared" si="59"/>
        <v>Delete from UFMT_BUILD_RULE Where FORMAT_ID = '86' AND FIELD_NO = '102' AND PRIORITY = '3';</v>
      </c>
    </row>
    <row r="870" spans="1:21" x14ac:dyDescent="0.35">
      <c r="A870" t="s">
        <v>223</v>
      </c>
      <c r="B870" t="s">
        <v>270</v>
      </c>
      <c r="C870" t="s">
        <v>20</v>
      </c>
      <c r="D870" t="s">
        <v>71</v>
      </c>
      <c r="E870"/>
      <c r="F870" t="s">
        <v>196</v>
      </c>
      <c r="G870"/>
      <c r="H870" t="s">
        <v>13</v>
      </c>
      <c r="I870" t="s">
        <v>13</v>
      </c>
      <c r="L870" t="s">
        <v>7</v>
      </c>
      <c r="M870" t="str">
        <f>VLOOKUP(D870,UFMT_FIELD_FORMAT!A:H,8,FALSE)</f>
        <v>028 Var LLA</v>
      </c>
      <c r="N870" t="str">
        <f>IF(ISBLANK(E870),"",VLOOKUP(E870,UFMT_CONDITION!A:J,10,FALSE))</f>
        <v/>
      </c>
      <c r="O870" t="str">
        <f>VLOOKUP(F870,UFMT_VALUE!A:E,5,FALSE)</f>
        <v>Tag, SVT_TERM_ACCT_NO</v>
      </c>
      <c r="P870" t="str">
        <f>IF(ISBLANK(G870),"",VLOOKUP(G870,UFMT_CONVERSION!A:C,3,FALSE))</f>
        <v/>
      </c>
      <c r="Q870" t="str">
        <f t="shared" si="56"/>
        <v>Field '028 Var LLA', Value 'Tag, SVT_TERM_ACCT_NO'</v>
      </c>
      <c r="S870" t="str">
        <f t="shared" si="57"/>
        <v>Insert into UFMT_BUILD_RULE (FORMAT_ID, FIELD_NO, PRIORITY, FIELD_ID, COND_ID, VALUE_ID, CONV_KEY, F_CHECK, F_WRITE) Values ('86', '102', '4', '22', '', '74', '', '0', '0');</v>
      </c>
      <c r="T870" t="str">
        <f t="shared" si="58"/>
        <v>Update UFMT_BUILD_RULE SET FIELD_ID='22',COND_ID='',VALUE_ID='74',CONV_KEY='',F_CHECK='0',F_WRITE='0' Where FORMAT_ID = '86' AND FIELD_NO = '102' AND PRIORITY = '4';</v>
      </c>
      <c r="U870" t="str">
        <f t="shared" si="59"/>
        <v>Delete from UFMT_BUILD_RULE Where FORMAT_ID = '86' AND FIELD_NO = '102' AND PRIORITY = '4';</v>
      </c>
    </row>
    <row r="871" spans="1:21" x14ac:dyDescent="0.35">
      <c r="A871" t="s">
        <v>223</v>
      </c>
      <c r="B871" t="s">
        <v>778</v>
      </c>
      <c r="C871" t="s">
        <v>12</v>
      </c>
      <c r="D871" t="s">
        <v>71</v>
      </c>
      <c r="E871" t="s">
        <v>37</v>
      </c>
      <c r="F871" t="s">
        <v>99</v>
      </c>
      <c r="G871"/>
      <c r="H871" t="s">
        <v>13</v>
      </c>
      <c r="I871" t="s">
        <v>13</v>
      </c>
      <c r="L871" t="s">
        <v>7</v>
      </c>
      <c r="M871" t="str">
        <f>VLOOKUP(D871,UFMT_FIELD_FORMAT!A:H,8,FALSE)</f>
        <v>028 Var LLA</v>
      </c>
      <c r="N871" t="str">
        <f>IF(ISBLANK(E871),"",VLOOKUP(E871,UFMT_CONDITION!A:J,10,FALSE))</f>
        <v>Account 2 is not empty</v>
      </c>
      <c r="O871" t="str">
        <f>VLOOKUP(F871,UFMT_VALUE!A:E,5,FALSE)</f>
        <v>Tag, SVT_ACCT2_NO</v>
      </c>
      <c r="P871" t="str">
        <f>IF(ISBLANK(G871),"",VLOOKUP(G871,UFMT_CONVERSION!A:C,3,FALSE))</f>
        <v/>
      </c>
      <c r="Q871" t="str">
        <f t="shared" si="56"/>
        <v>Field '028 Var LLA',Cond 'Account 2 is not empty', Value 'Tag, SVT_ACCT2_NO'</v>
      </c>
      <c r="S871" t="str">
        <f t="shared" si="57"/>
        <v>Insert into UFMT_BUILD_RULE (FORMAT_ID, FIELD_NO, PRIORITY, FIELD_ID, COND_ID, VALUE_ID, CONV_KEY, F_CHECK, F_WRITE) Values ('86', '103', '1', '22', '10', '37', '', '0', '0');</v>
      </c>
      <c r="T871" t="str">
        <f t="shared" si="58"/>
        <v>Update UFMT_BUILD_RULE SET FIELD_ID='22',COND_ID='10',VALUE_ID='37',CONV_KEY='',F_CHECK='0',F_WRITE='0' Where FORMAT_ID = '86' AND FIELD_NO = '103' AND PRIORITY = '1';</v>
      </c>
      <c r="U871" t="str">
        <f t="shared" si="59"/>
        <v>Delete from UFMT_BUILD_RULE Where FORMAT_ID = '86' AND FIELD_NO = '103' AND PRIORITY = '1';</v>
      </c>
    </row>
    <row r="872" spans="1:21" x14ac:dyDescent="0.35">
      <c r="A872" t="s">
        <v>223</v>
      </c>
      <c r="B872" t="s">
        <v>143</v>
      </c>
      <c r="C872" t="s">
        <v>12</v>
      </c>
      <c r="D872" t="s">
        <v>65</v>
      </c>
      <c r="E872"/>
      <c r="F872" t="s">
        <v>113</v>
      </c>
      <c r="G872"/>
      <c r="H872" t="s">
        <v>13</v>
      </c>
      <c r="I872" t="s">
        <v>13</v>
      </c>
      <c r="L872" t="s">
        <v>7</v>
      </c>
      <c r="M872" t="str">
        <f>VLOOKUP(D872,UFMT_FIELD_FORMAT!A:H,8,FALSE)</f>
        <v>999 Var LLLA</v>
      </c>
      <c r="N872" t="str">
        <f>IF(ISBLANK(E872),"",VLOOKUP(E872,UFMT_CONDITION!A:J,10,FALSE))</f>
        <v/>
      </c>
      <c r="O872" t="str">
        <f>VLOOKUP(F872,UFMT_VALUE!A:E,5,FALSE)</f>
        <v>Const, Channel ID Switch</v>
      </c>
      <c r="P872" t="str">
        <f>IF(ISBLANK(G872),"",VLOOKUP(G872,UFMT_CONVERSION!A:C,3,FALSE))</f>
        <v/>
      </c>
      <c r="Q872" t="str">
        <f t="shared" si="56"/>
        <v>Field '999 Var LLLA', Value 'Const, Channel ID Switch'</v>
      </c>
      <c r="S872" t="str">
        <f t="shared" si="57"/>
        <v>Insert into UFMT_BUILD_RULE (FORMAT_ID, FIELD_NO, PRIORITY, FIELD_ID, COND_ID, VALUE_ID, CONV_KEY, F_CHECK, F_WRITE) Values ('86', '123', '1', '20', '', '38', '', '0', '0');</v>
      </c>
      <c r="T872" t="str">
        <f t="shared" si="58"/>
        <v>Update UFMT_BUILD_RULE SET FIELD_ID='20',COND_ID='',VALUE_ID='38',CONV_KEY='',F_CHECK='0',F_WRITE='0' Where FORMAT_ID = '86' AND FIELD_NO = '123' AND PRIORITY = '1';</v>
      </c>
      <c r="U872" t="str">
        <f t="shared" si="59"/>
        <v>Delete from UFMT_BUILD_RULE Where FORMAT_ID = '86' AND FIELD_NO = '123' AND PRIORITY = '1';</v>
      </c>
    </row>
    <row r="873" spans="1:21" x14ac:dyDescent="0.35">
      <c r="A873" t="s">
        <v>223</v>
      </c>
      <c r="B873" t="s">
        <v>813</v>
      </c>
      <c r="C873" t="s">
        <v>12</v>
      </c>
      <c r="D873" t="s">
        <v>65</v>
      </c>
      <c r="E873"/>
      <c r="F873" t="s">
        <v>44</v>
      </c>
      <c r="G873" t="s">
        <v>23</v>
      </c>
      <c r="H873" t="s">
        <v>13</v>
      </c>
      <c r="I873" t="s">
        <v>13</v>
      </c>
      <c r="L873" t="s">
        <v>7</v>
      </c>
      <c r="M873" t="str">
        <f>VLOOKUP(D873,UFMT_FIELD_FORMAT!A:H,8,FALSE)</f>
        <v>999 Var LLLA</v>
      </c>
      <c r="N873" t="str">
        <f>IF(ISBLANK(E873),"",VLOOKUP(E873,UFMT_CONDITION!A:J,10,FALSE))</f>
        <v/>
      </c>
      <c r="O873" t="str">
        <f>VLOOKUP(F873,UFMT_VALUE!A:E,5,FALSE)</f>
        <v>Tag, SVT_ACQ_SW_DATE</v>
      </c>
      <c r="P873" t="str">
        <f>IF(ISBLANK(G873),"",VLOOKUP(G873,UFMT_CONVERSION!A:C,3,FALSE))</f>
        <v>YYYYMMDD to YYYY</v>
      </c>
      <c r="Q873" t="str">
        <f t="shared" si="56"/>
        <v>Field '999 Var LLLA', Value 'Tag, SVT_ACQ_SW_DATE', Conv 'YYYYMMDD to YYYY'</v>
      </c>
      <c r="S873" t="str">
        <f t="shared" si="57"/>
        <v>Insert into UFMT_BUILD_RULE (FORMAT_ID, FIELD_NO, PRIORITY, FIELD_ID, COND_ID, VALUE_ID, CONV_KEY, F_CHECK, F_WRITE) Values ('86', '126', '1', '20', '', '13', '5', '0', '0');</v>
      </c>
      <c r="T873" t="str">
        <f t="shared" si="58"/>
        <v>Update UFMT_BUILD_RULE SET FIELD_ID='20',COND_ID='',VALUE_ID='13',CONV_KEY='5',F_CHECK='0',F_WRITE='0' Where FORMAT_ID = '86' AND FIELD_NO = '126' AND PRIORITY = '1';</v>
      </c>
      <c r="U873" t="str">
        <f t="shared" si="59"/>
        <v>Delete from UFMT_BUILD_RULE Where FORMAT_ID = '86' AND FIELD_NO = '126' AND PRIORITY = '1';</v>
      </c>
    </row>
    <row r="874" spans="1:21" x14ac:dyDescent="0.35">
      <c r="A874" t="s">
        <v>33</v>
      </c>
      <c r="B874" t="s">
        <v>15</v>
      </c>
      <c r="C874" t="s">
        <v>12</v>
      </c>
      <c r="D874" t="s">
        <v>12</v>
      </c>
      <c r="E874"/>
      <c r="F874" t="s">
        <v>15</v>
      </c>
      <c r="G874"/>
      <c r="H874" t="s">
        <v>13</v>
      </c>
      <c r="I874" t="s">
        <v>13</v>
      </c>
      <c r="L874" t="s">
        <v>7</v>
      </c>
      <c r="M874" t="str">
        <f>VLOOKUP(D874,UFMT_FIELD_FORMAT!A:H,8,FALSE)</f>
        <v>019 Var LLA</v>
      </c>
      <c r="N874" t="str">
        <f>IF(ISBLANK(E874),"",VLOOKUP(E874,UFMT_CONDITION!A:J,10,FALSE))</f>
        <v/>
      </c>
      <c r="O874" t="str">
        <f>VLOOKUP(F874,UFMT_VALUE!A:E,5,FALSE)</f>
        <v>Tag, SVT_CARD_NUM</v>
      </c>
      <c r="P874" t="str">
        <f>IF(ISBLANK(G874),"",VLOOKUP(G874,UFMT_CONVERSION!A:C,3,FALSE))</f>
        <v/>
      </c>
      <c r="Q874" t="str">
        <f t="shared" si="56"/>
        <v>Field '019 Var LLA', Value 'Tag, SVT_CARD_NUM'</v>
      </c>
      <c r="S874" t="str">
        <f t="shared" si="57"/>
        <v>Insert into UFMT_BUILD_RULE (FORMAT_ID, FIELD_NO, PRIORITY, FIELD_ID, COND_ID, VALUE_ID, CONV_KEY, F_CHECK, F_WRITE) Values ('87', '2', '1', '1', '', '2', '', '0', '0');</v>
      </c>
      <c r="T874" t="str">
        <f t="shared" si="58"/>
        <v>Update UFMT_BUILD_RULE SET FIELD_ID='1',COND_ID='',VALUE_ID='2',CONV_KEY='',F_CHECK='0',F_WRITE='0' Where FORMAT_ID = '87' AND FIELD_NO = '2' AND PRIORITY = '1';</v>
      </c>
      <c r="U874" t="str">
        <f t="shared" si="59"/>
        <v>Delete from UFMT_BUILD_RULE Where FORMAT_ID = '87' AND FIELD_NO = '2' AND PRIORITY = '1';</v>
      </c>
    </row>
    <row r="875" spans="1:21" x14ac:dyDescent="0.35">
      <c r="A875" t="s">
        <v>33</v>
      </c>
      <c r="B875" t="s">
        <v>17</v>
      </c>
      <c r="C875" t="s">
        <v>12</v>
      </c>
      <c r="D875" t="s">
        <v>15</v>
      </c>
      <c r="E875"/>
      <c r="F875" t="s">
        <v>26</v>
      </c>
      <c r="G875"/>
      <c r="H875" t="s">
        <v>13</v>
      </c>
      <c r="I875" t="s">
        <v>13</v>
      </c>
      <c r="L875" t="s">
        <v>7</v>
      </c>
      <c r="M875" t="str">
        <f>VLOOKUP(D875,UFMT_FIELD_FORMAT!A:H,8,FALSE)</f>
        <v>006 Fix Padded L0</v>
      </c>
      <c r="N875" t="str">
        <f>IF(ISBLANK(E875),"",VLOOKUP(E875,UFMT_CONDITION!A:J,10,FALSE))</f>
        <v/>
      </c>
      <c r="O875" t="str">
        <f>VLOOKUP(F875,UFMT_VALUE!A:E,5,FALSE)</f>
        <v>Composite, Processing code</v>
      </c>
      <c r="P875" t="str">
        <f>IF(ISBLANK(G875),"",VLOOKUP(G875,UFMT_CONVERSION!A:C,3,FALSE))</f>
        <v/>
      </c>
      <c r="Q875" t="str">
        <f t="shared" si="56"/>
        <v>Field '006 Fix Padded L0', Value 'Composite, Processing code'</v>
      </c>
      <c r="S875" t="str">
        <f t="shared" si="57"/>
        <v>Insert into UFMT_BUILD_RULE (FORMAT_ID, FIELD_NO, PRIORITY, FIELD_ID, COND_ID, VALUE_ID, CONV_KEY, F_CHECK, F_WRITE) Values ('87', '3', '1', '2', '', '6', '', '0', '0');</v>
      </c>
      <c r="T875" t="str">
        <f t="shared" si="58"/>
        <v>Update UFMT_BUILD_RULE SET FIELD_ID='2',COND_ID='',VALUE_ID='6',CONV_KEY='',F_CHECK='0',F_WRITE='0' Where FORMAT_ID = '87' AND FIELD_NO = '3' AND PRIORITY = '1';</v>
      </c>
      <c r="U875" t="str">
        <f t="shared" si="59"/>
        <v>Delete from UFMT_BUILD_RULE Where FORMAT_ID = '87' AND FIELD_NO = '3' AND PRIORITY = '1';</v>
      </c>
    </row>
    <row r="876" spans="1:21" x14ac:dyDescent="0.35">
      <c r="A876" t="s">
        <v>33</v>
      </c>
      <c r="B876" t="s">
        <v>17</v>
      </c>
      <c r="C876" t="s">
        <v>15</v>
      </c>
      <c r="D876" t="s">
        <v>15</v>
      </c>
      <c r="E876"/>
      <c r="F876" t="s">
        <v>169</v>
      </c>
      <c r="G876" t="s">
        <v>53</v>
      </c>
      <c r="H876" t="s">
        <v>13</v>
      </c>
      <c r="I876" t="s">
        <v>12</v>
      </c>
      <c r="L876" t="s">
        <v>7</v>
      </c>
      <c r="M876" t="str">
        <f>VLOOKUP(D876,UFMT_FIELD_FORMAT!A:H,8,FALSE)</f>
        <v>006 Fix Padded L0</v>
      </c>
      <c r="N876" t="str">
        <f>IF(ISBLANK(E876),"",VLOOKUP(E876,UFMT_CONDITION!A:J,10,FALSE))</f>
        <v/>
      </c>
      <c r="O876" t="str">
        <f>VLOOKUP(F876,UFMT_VALUE!A:E,5,FALSE)</f>
        <v>Tag, SVT_IS_REVERSL, int</v>
      </c>
      <c r="P876" t="str">
        <f>IF(ISBLANK(G876),"",VLOOKUP(G876,UFMT_CONVERSION!A:C,3,FALSE))</f>
        <v>Define 1 if reversal</v>
      </c>
      <c r="Q876" t="str">
        <f t="shared" si="56"/>
        <v>Field '006 Fix Padded L0', Value 'Tag, SVT_IS_REVERSL, int', Conv 'Define 1 if reversal'</v>
      </c>
      <c r="S876" t="str">
        <f t="shared" si="57"/>
        <v>Insert into UFMT_BUILD_RULE (FORMAT_ID, FIELD_NO, PRIORITY, FIELD_ID, COND_ID, VALUE_ID, CONV_KEY, F_CHECK, F_WRITE) Values ('87', '3', '2', '2', '', '63', '16', '0', '1');</v>
      </c>
      <c r="T876" t="str">
        <f t="shared" si="58"/>
        <v>Update UFMT_BUILD_RULE SET FIELD_ID='2',COND_ID='',VALUE_ID='63',CONV_KEY='16',F_CHECK='0',F_WRITE='1' Where FORMAT_ID = '87' AND FIELD_NO = '3' AND PRIORITY = '2';</v>
      </c>
      <c r="U876" t="str">
        <f t="shared" si="59"/>
        <v>Delete from UFMT_BUILD_RULE Where FORMAT_ID = '87' AND FIELD_NO = '3' AND PRIORITY = '2';</v>
      </c>
    </row>
    <row r="877" spans="1:21" x14ac:dyDescent="0.35">
      <c r="A877" t="s">
        <v>33</v>
      </c>
      <c r="B877" t="s">
        <v>20</v>
      </c>
      <c r="C877" t="s">
        <v>12</v>
      </c>
      <c r="D877" t="s">
        <v>17</v>
      </c>
      <c r="E877"/>
      <c r="F877" t="s">
        <v>29</v>
      </c>
      <c r="G877"/>
      <c r="H877" t="s">
        <v>13</v>
      </c>
      <c r="I877" t="s">
        <v>13</v>
      </c>
      <c r="L877" t="s">
        <v>7</v>
      </c>
      <c r="M877" t="str">
        <f>VLOOKUP(D877,UFMT_FIELD_FORMAT!A:H,8,FALSE)</f>
        <v>012 Fix Padded L0</v>
      </c>
      <c r="N877" t="str">
        <f>IF(ISBLANK(E877),"",VLOOKUP(E877,UFMT_CONDITION!A:J,10,FALSE))</f>
        <v/>
      </c>
      <c r="O877" t="str">
        <f>VLOOKUP(F877,UFMT_VALUE!A:E,5,FALSE)</f>
        <v>Tag, SVT_TXN_AMOUNT</v>
      </c>
      <c r="P877" t="str">
        <f>IF(ISBLANK(G877),"",VLOOKUP(G877,UFMT_CONVERSION!A:C,3,FALSE))</f>
        <v/>
      </c>
      <c r="Q877" t="str">
        <f t="shared" si="56"/>
        <v>Field '012 Fix Padded L0', Value 'Tag, SVT_TXN_AMOUNT'</v>
      </c>
      <c r="S877" t="str">
        <f t="shared" si="57"/>
        <v>Insert into UFMT_BUILD_RULE (FORMAT_ID, FIELD_NO, PRIORITY, FIELD_ID, COND_ID, VALUE_ID, CONV_KEY, F_CHECK, F_WRITE) Values ('87', '4', '1', '3', '', '7', '', '0', '0');</v>
      </c>
      <c r="T877" t="str">
        <f t="shared" si="58"/>
        <v>Update UFMT_BUILD_RULE SET FIELD_ID='3',COND_ID='',VALUE_ID='7',CONV_KEY='',F_CHECK='0',F_WRITE='0' Where FORMAT_ID = '87' AND FIELD_NO = '4' AND PRIORITY = '1';</v>
      </c>
      <c r="U877" t="str">
        <f t="shared" si="59"/>
        <v>Delete from UFMT_BUILD_RULE Where FORMAT_ID = '87' AND FIELD_NO = '4' AND PRIORITY = '1';</v>
      </c>
    </row>
    <row r="878" spans="1:21" x14ac:dyDescent="0.35">
      <c r="A878" t="s">
        <v>33</v>
      </c>
      <c r="B878" t="s">
        <v>23</v>
      </c>
      <c r="C878" t="s">
        <v>12</v>
      </c>
      <c r="D878" t="s">
        <v>17</v>
      </c>
      <c r="E878"/>
      <c r="F878" t="s">
        <v>35</v>
      </c>
      <c r="G878"/>
      <c r="H878" t="s">
        <v>13</v>
      </c>
      <c r="I878" t="s">
        <v>13</v>
      </c>
      <c r="L878" t="s">
        <v>7</v>
      </c>
      <c r="M878" t="str">
        <f>VLOOKUP(D878,UFMT_FIELD_FORMAT!A:H,8,FALSE)</f>
        <v>012 Fix Padded L0</v>
      </c>
      <c r="N878" t="str">
        <f>IF(ISBLANK(E878),"",VLOOKUP(E878,UFMT_CONDITION!A:J,10,FALSE))</f>
        <v/>
      </c>
      <c r="O878" t="str">
        <f>VLOOKUP(F878,UFMT_VALUE!A:E,5,FALSE)</f>
        <v>Tag, SVT_TXN_AMT_A1CUR, integer</v>
      </c>
      <c r="P878" t="str">
        <f>IF(ISBLANK(G878),"",VLOOKUP(G878,UFMT_CONVERSION!A:C,3,FALSE))</f>
        <v/>
      </c>
      <c r="Q878" t="str">
        <f t="shared" si="56"/>
        <v>Field '012 Fix Padded L0', Value 'Tag, SVT_TXN_AMT_A1CUR, integer'</v>
      </c>
      <c r="S878" t="str">
        <f t="shared" si="57"/>
        <v>Insert into UFMT_BUILD_RULE (FORMAT_ID, FIELD_NO, PRIORITY, FIELD_ID, COND_ID, VALUE_ID, CONV_KEY, F_CHECK, F_WRITE) Values ('87', '5', '1', '3', '', '9', '', '0', '0');</v>
      </c>
      <c r="T878" t="str">
        <f t="shared" si="58"/>
        <v>Update UFMT_BUILD_RULE SET FIELD_ID='3',COND_ID='',VALUE_ID='9',CONV_KEY='',F_CHECK='0',F_WRITE='0' Where FORMAT_ID = '87' AND FIELD_NO = '5' AND PRIORITY = '1';</v>
      </c>
      <c r="U878" t="str">
        <f t="shared" si="59"/>
        <v>Delete from UFMT_BUILD_RULE Where FORMAT_ID = '87' AND FIELD_NO = '5' AND PRIORITY = '1';</v>
      </c>
    </row>
    <row r="879" spans="1:21" x14ac:dyDescent="0.35">
      <c r="A879" t="s">
        <v>33</v>
      </c>
      <c r="B879" t="s">
        <v>26</v>
      </c>
      <c r="C879" t="s">
        <v>12</v>
      </c>
      <c r="D879" t="s">
        <v>17</v>
      </c>
      <c r="E879"/>
      <c r="F879" t="s">
        <v>153</v>
      </c>
      <c r="G879"/>
      <c r="H879" t="s">
        <v>13</v>
      </c>
      <c r="I879" t="s">
        <v>13</v>
      </c>
      <c r="L879" t="s">
        <v>7</v>
      </c>
      <c r="M879" t="str">
        <f>VLOOKUP(D879,UFMT_FIELD_FORMAT!A:H,8,FALSE)</f>
        <v>012 Fix Padded L0</v>
      </c>
      <c r="N879" t="str">
        <f>IF(ISBLANK(E879),"",VLOOKUP(E879,UFMT_CONDITION!A:J,10,FALSE))</f>
        <v/>
      </c>
      <c r="O879" t="str">
        <f>VLOOKUP(F879,UFMT_VALUE!A:E,5,FALSE)</f>
        <v>Tag, SVT_CCH_BILL_AMT</v>
      </c>
      <c r="P879" t="str">
        <f>IF(ISBLANK(G879),"",VLOOKUP(G879,UFMT_CONVERSION!A:C,3,FALSE))</f>
        <v/>
      </c>
      <c r="Q879" t="str">
        <f t="shared" si="56"/>
        <v>Field '012 Fix Padded L0', Value 'Tag, SVT_CCH_BILL_AMT'</v>
      </c>
      <c r="S879" t="str">
        <f t="shared" si="57"/>
        <v>Insert into UFMT_BUILD_RULE (FORMAT_ID, FIELD_NO, PRIORITY, FIELD_ID, COND_ID, VALUE_ID, CONV_KEY, F_CHECK, F_WRITE) Values ('87', '6', '1', '3', '', '65', '', '0', '0');</v>
      </c>
      <c r="T879" t="str">
        <f t="shared" si="58"/>
        <v>Update UFMT_BUILD_RULE SET FIELD_ID='3',COND_ID='',VALUE_ID='65',CONV_KEY='',F_CHECK='0',F_WRITE='0' Where FORMAT_ID = '87' AND FIELD_NO = '6' AND PRIORITY = '1';</v>
      </c>
      <c r="U879" t="str">
        <f t="shared" si="59"/>
        <v>Delete from UFMT_BUILD_RULE Where FORMAT_ID = '87' AND FIELD_NO = '6' AND PRIORITY = '1';</v>
      </c>
    </row>
    <row r="880" spans="1:21" x14ac:dyDescent="0.35">
      <c r="A880" t="s">
        <v>33</v>
      </c>
      <c r="B880" t="s">
        <v>35</v>
      </c>
      <c r="C880" t="s">
        <v>12</v>
      </c>
      <c r="D880" t="s">
        <v>20</v>
      </c>
      <c r="E880"/>
      <c r="F880" t="s">
        <v>40</v>
      </c>
      <c r="G880"/>
      <c r="H880" t="s">
        <v>13</v>
      </c>
      <c r="I880" t="s">
        <v>13</v>
      </c>
      <c r="L880" t="s">
        <v>7</v>
      </c>
      <c r="M880" t="str">
        <f>VLOOKUP(D880,UFMT_FIELD_FORMAT!A:H,8,FALSE)</f>
        <v>008 Fix Padded L0</v>
      </c>
      <c r="N880" t="str">
        <f>IF(ISBLANK(E880),"",VLOOKUP(E880,UFMT_CONDITION!A:J,10,FALSE))</f>
        <v/>
      </c>
      <c r="O880" t="str">
        <f>VLOOKUP(F880,UFMT_VALUE!A:E,5,FALSE)</f>
        <v>Tag, SVT_ACCT1_RATE, integer</v>
      </c>
      <c r="P880" t="str">
        <f>IF(ISBLANK(G880),"",VLOOKUP(G880,UFMT_CONVERSION!A:C,3,FALSE))</f>
        <v/>
      </c>
      <c r="Q880" t="str">
        <f t="shared" si="56"/>
        <v>Field '008 Fix Padded L0', Value 'Tag, SVT_ACCT1_RATE, integer'</v>
      </c>
      <c r="S880" t="str">
        <f t="shared" si="57"/>
        <v>Insert into UFMT_BUILD_RULE (FORMAT_ID, FIELD_NO, PRIORITY, FIELD_ID, COND_ID, VALUE_ID, CONV_KEY, F_CHECK, F_WRITE) Values ('87', '9', '1', '4', '', '11', '', '0', '0');</v>
      </c>
      <c r="T880" t="str">
        <f t="shared" si="58"/>
        <v>Update UFMT_BUILD_RULE SET FIELD_ID='4',COND_ID='',VALUE_ID='11',CONV_KEY='',F_CHECK='0',F_WRITE='0' Where FORMAT_ID = '87' AND FIELD_NO = '9' AND PRIORITY = '1';</v>
      </c>
      <c r="U880" t="str">
        <f t="shared" si="59"/>
        <v>Delete from UFMT_BUILD_RULE Where FORMAT_ID = '87' AND FIELD_NO = '9' AND PRIORITY = '1';</v>
      </c>
    </row>
    <row r="881" spans="1:21" x14ac:dyDescent="0.35">
      <c r="A881" t="s">
        <v>33</v>
      </c>
      <c r="B881" t="s">
        <v>40</v>
      </c>
      <c r="C881" t="s">
        <v>12</v>
      </c>
      <c r="D881" t="s">
        <v>23</v>
      </c>
      <c r="E881"/>
      <c r="F881" t="s">
        <v>48</v>
      </c>
      <c r="G881"/>
      <c r="H881" t="s">
        <v>13</v>
      </c>
      <c r="I881" t="s">
        <v>13</v>
      </c>
      <c r="L881" t="s">
        <v>7</v>
      </c>
      <c r="M881" t="str">
        <f>VLOOKUP(D881,UFMT_FIELD_FORMAT!A:H,8,FALSE)</f>
        <v>006 Fix Padded L0</v>
      </c>
      <c r="N881" t="str">
        <f>IF(ISBLANK(E881),"",VLOOKUP(E881,UFMT_CONDITION!A:J,10,FALSE))</f>
        <v/>
      </c>
      <c r="O881" t="str">
        <f>VLOOKUP(F881,UFMT_VALUE!A:E,5,FALSE)</f>
        <v>Tag, SVT_ACQ_TRACE_NO, string</v>
      </c>
      <c r="P881" t="str">
        <f>IF(ISBLANK(G881),"",VLOOKUP(G881,UFMT_CONVERSION!A:C,3,FALSE))</f>
        <v/>
      </c>
      <c r="Q881" t="str">
        <f t="shared" si="56"/>
        <v>Field '006 Fix Padded L0', Value 'Tag, SVT_ACQ_TRACE_NO, string'</v>
      </c>
      <c r="S881" t="str">
        <f t="shared" si="57"/>
        <v>Insert into UFMT_BUILD_RULE (FORMAT_ID, FIELD_NO, PRIORITY, FIELD_ID, COND_ID, VALUE_ID, CONV_KEY, F_CHECK, F_WRITE) Values ('87', '11', '1', '5', '', '47', '', '0', '0');</v>
      </c>
      <c r="T881" t="str">
        <f t="shared" si="58"/>
        <v>Update UFMT_BUILD_RULE SET FIELD_ID='5',COND_ID='',VALUE_ID='47',CONV_KEY='',F_CHECK='0',F_WRITE='0' Where FORMAT_ID = '87' AND FIELD_NO = '11' AND PRIORITY = '1';</v>
      </c>
      <c r="U881" t="str">
        <f t="shared" si="59"/>
        <v>Delete from UFMT_BUILD_RULE Where FORMAT_ID = '87' AND FIELD_NO = '11' AND PRIORITY = '1';</v>
      </c>
    </row>
    <row r="882" spans="1:21" x14ac:dyDescent="0.35">
      <c r="A882" t="s">
        <v>33</v>
      </c>
      <c r="B882" t="s">
        <v>42</v>
      </c>
      <c r="C882" t="s">
        <v>12</v>
      </c>
      <c r="D882" t="s">
        <v>26</v>
      </c>
      <c r="E882"/>
      <c r="F882" t="s">
        <v>50</v>
      </c>
      <c r="G882"/>
      <c r="H882" t="s">
        <v>13</v>
      </c>
      <c r="I882" t="s">
        <v>13</v>
      </c>
      <c r="L882" t="s">
        <v>7</v>
      </c>
      <c r="M882" t="str">
        <f>VLOOKUP(D882,UFMT_FIELD_FORMAT!A:H,8,FALSE)</f>
        <v>012 Fix Padded L0</v>
      </c>
      <c r="N882" t="str">
        <f>IF(ISBLANK(E882),"",VLOOKUP(E882,UFMT_CONDITION!A:J,10,FALSE))</f>
        <v/>
      </c>
      <c r="O882" t="str">
        <f>VLOOKUP(F882,UFMT_VALUE!A:E,5,FALSE)</f>
        <v>Composite, Date and time</v>
      </c>
      <c r="P882" t="str">
        <f>IF(ISBLANK(G882),"",VLOOKUP(G882,UFMT_CONVERSION!A:C,3,FALSE))</f>
        <v/>
      </c>
      <c r="Q882" t="str">
        <f t="shared" si="56"/>
        <v>Field '012 Fix Padded L0', Value 'Composite, Date and time'</v>
      </c>
      <c r="S882" t="str">
        <f t="shared" si="57"/>
        <v>Insert into UFMT_BUILD_RULE (FORMAT_ID, FIELD_NO, PRIORITY, FIELD_ID, COND_ID, VALUE_ID, CONV_KEY, F_CHECK, F_WRITE) Values ('87', '12', '1', '6', '', '15', '', '0', '0');</v>
      </c>
      <c r="T882" t="str">
        <f t="shared" si="58"/>
        <v>Update UFMT_BUILD_RULE SET FIELD_ID='6',COND_ID='',VALUE_ID='15',CONV_KEY='',F_CHECK='0',F_WRITE='0' Where FORMAT_ID = '87' AND FIELD_NO = '12' AND PRIORITY = '1';</v>
      </c>
      <c r="U882" t="str">
        <f t="shared" si="59"/>
        <v>Delete from UFMT_BUILD_RULE Where FORMAT_ID = '87' AND FIELD_NO = '12' AND PRIORITY = '1';</v>
      </c>
    </row>
    <row r="883" spans="1:21" x14ac:dyDescent="0.35">
      <c r="A883" t="s">
        <v>33</v>
      </c>
      <c r="B883" t="s">
        <v>56</v>
      </c>
      <c r="C883" t="s">
        <v>12</v>
      </c>
      <c r="D883" t="s">
        <v>32</v>
      </c>
      <c r="E883"/>
      <c r="F883" t="s">
        <v>59</v>
      </c>
      <c r="G883"/>
      <c r="H883" t="s">
        <v>13</v>
      </c>
      <c r="I883" t="s">
        <v>13</v>
      </c>
      <c r="L883" t="s">
        <v>7</v>
      </c>
      <c r="M883" t="str">
        <f>VLOOKUP(D883,UFMT_FIELD_FORMAT!A:H,8,FALSE)</f>
        <v>004 Fix Padded L0</v>
      </c>
      <c r="N883" t="str">
        <f>IF(ISBLANK(E883),"",VLOOKUP(E883,UFMT_CONDITION!A:J,10,FALSE))</f>
        <v/>
      </c>
      <c r="O883" t="str">
        <f>VLOOKUP(F883,UFMT_VALUE!A:E,5,FALSE)</f>
        <v>Tag, SVT_SV_DATE</v>
      </c>
      <c r="P883" t="str">
        <f>IF(ISBLANK(G883),"",VLOOKUP(G883,UFMT_CONVERSION!A:C,3,FALSE))</f>
        <v/>
      </c>
      <c r="Q883" t="str">
        <f t="shared" si="56"/>
        <v>Field '004 Fix Padded L0', Value 'Tag, SVT_SV_DATE'</v>
      </c>
      <c r="S883" t="str">
        <f t="shared" si="57"/>
        <v>Insert into UFMT_BUILD_RULE (FORMAT_ID, FIELD_NO, PRIORITY, FIELD_ID, COND_ID, VALUE_ID, CONV_KEY, F_CHECK, F_WRITE) Values ('87', '17', '1', '8', '', '18', '', '0', '0');</v>
      </c>
      <c r="T883" t="str">
        <f t="shared" si="58"/>
        <v>Update UFMT_BUILD_RULE SET FIELD_ID='8',COND_ID='',VALUE_ID='18',CONV_KEY='',F_CHECK='0',F_WRITE='0' Where FORMAT_ID = '87' AND FIELD_NO = '17' AND PRIORITY = '1';</v>
      </c>
      <c r="U883" t="str">
        <f t="shared" si="59"/>
        <v>Delete from UFMT_BUILD_RULE Where FORMAT_ID = '87' AND FIELD_NO = '17' AND PRIORITY = '1';</v>
      </c>
    </row>
    <row r="884" spans="1:21" x14ac:dyDescent="0.35">
      <c r="A884" t="s">
        <v>33</v>
      </c>
      <c r="B884" t="s">
        <v>77</v>
      </c>
      <c r="C884" t="s">
        <v>12</v>
      </c>
      <c r="D884" t="s">
        <v>35</v>
      </c>
      <c r="E884"/>
      <c r="F884" t="s">
        <v>62</v>
      </c>
      <c r="G884"/>
      <c r="H884" t="s">
        <v>13</v>
      </c>
      <c r="I884" t="s">
        <v>13</v>
      </c>
      <c r="L884" t="s">
        <v>7</v>
      </c>
      <c r="M884" t="str">
        <f>VLOOKUP(D884,UFMT_FIELD_FORMAT!A:H,8,FALSE)</f>
        <v>003 Fix Padded L0</v>
      </c>
      <c r="N884" t="str">
        <f>IF(ISBLANK(E884),"",VLOOKUP(E884,UFMT_CONDITION!A:J,10,FALSE))</f>
        <v/>
      </c>
      <c r="O884" t="str">
        <f>VLOOKUP(F884,UFMT_VALUE!A:E,5,FALSE)</f>
        <v>Const, Functional code</v>
      </c>
      <c r="P884" t="str">
        <f>IF(ISBLANK(G884),"",VLOOKUP(G884,UFMT_CONVERSION!A:C,3,FALSE))</f>
        <v/>
      </c>
      <c r="Q884" t="str">
        <f t="shared" si="56"/>
        <v>Field '003 Fix Padded L0', Value 'Const, Functional code'</v>
      </c>
      <c r="S884" t="str">
        <f t="shared" si="57"/>
        <v>Insert into UFMT_BUILD_RULE (FORMAT_ID, FIELD_NO, PRIORITY, FIELD_ID, COND_ID, VALUE_ID, CONV_KEY, F_CHECK, F_WRITE) Values ('87', '24', '1', '9', '', '19', '', '0', '0');</v>
      </c>
      <c r="T884" t="str">
        <f t="shared" si="58"/>
        <v>Update UFMT_BUILD_RULE SET FIELD_ID='9',COND_ID='',VALUE_ID='19',CONV_KEY='',F_CHECK='0',F_WRITE='0' Where FORMAT_ID = '87' AND FIELD_NO = '24' AND PRIORITY = '1';</v>
      </c>
      <c r="U884" t="str">
        <f t="shared" si="59"/>
        <v>Delete from UFMT_BUILD_RULE Where FORMAT_ID = '87' AND FIELD_NO = '24' AND PRIORITY = '1';</v>
      </c>
    </row>
    <row r="885" spans="1:21" x14ac:dyDescent="0.35">
      <c r="A885" t="s">
        <v>33</v>
      </c>
      <c r="B885" t="s">
        <v>98</v>
      </c>
      <c r="C885" t="s">
        <v>12</v>
      </c>
      <c r="D885" t="s">
        <v>40</v>
      </c>
      <c r="E885"/>
      <c r="F885" t="s">
        <v>65</v>
      </c>
      <c r="G885"/>
      <c r="H885" t="s">
        <v>13</v>
      </c>
      <c r="I885" t="s">
        <v>13</v>
      </c>
      <c r="L885" t="s">
        <v>7</v>
      </c>
      <c r="M885" t="str">
        <f>VLOOKUP(D885,UFMT_FIELD_FORMAT!A:H,8,FALSE)</f>
        <v xml:space="preserve">011 LLA </v>
      </c>
      <c r="N885" t="str">
        <f>IF(ISBLANK(E885),"",VLOOKUP(E885,UFMT_CONDITION!A:J,10,FALSE))</f>
        <v/>
      </c>
      <c r="O885" t="str">
        <f>VLOOKUP(F885,UFMT_VALUE!A:E,5,FALSE)</f>
        <v>Tag, SVT_ISO_SRC_ACQID</v>
      </c>
      <c r="P885" t="str">
        <f>IF(ISBLANK(G885),"",VLOOKUP(G885,UFMT_CONVERSION!A:C,3,FALSE))</f>
        <v/>
      </c>
      <c r="Q885" t="str">
        <f t="shared" si="56"/>
        <v>Field '011 LLA ', Value 'Tag, SVT_ISO_SRC_ACQID'</v>
      </c>
      <c r="S885" t="str">
        <f t="shared" si="57"/>
        <v>Insert into UFMT_BUILD_RULE (FORMAT_ID, FIELD_NO, PRIORITY, FIELD_ID, COND_ID, VALUE_ID, CONV_KEY, F_CHECK, F_WRITE) Values ('87', '32', '1', '11', '', '20', '', '0', '0');</v>
      </c>
      <c r="T885" t="str">
        <f t="shared" si="58"/>
        <v>Update UFMT_BUILD_RULE SET FIELD_ID='11',COND_ID='',VALUE_ID='20',CONV_KEY='',F_CHECK='0',F_WRITE='0' Where FORMAT_ID = '87' AND FIELD_NO = '32' AND PRIORITY = '1';</v>
      </c>
      <c r="U885" t="str">
        <f t="shared" si="59"/>
        <v>Delete from UFMT_BUILD_RULE Where FORMAT_ID = '87' AND FIELD_NO = '32' AND PRIORITY = '1';</v>
      </c>
    </row>
    <row r="886" spans="1:21" x14ac:dyDescent="0.35">
      <c r="A886" t="s">
        <v>33</v>
      </c>
      <c r="B886" t="s">
        <v>101</v>
      </c>
      <c r="C886" t="s">
        <v>12</v>
      </c>
      <c r="D886" t="s">
        <v>40</v>
      </c>
      <c r="E886"/>
      <c r="F886" t="s">
        <v>68</v>
      </c>
      <c r="G886"/>
      <c r="H886" t="s">
        <v>13</v>
      </c>
      <c r="I886" t="s">
        <v>13</v>
      </c>
      <c r="L886" t="s">
        <v>7</v>
      </c>
      <c r="M886" t="str">
        <f>VLOOKUP(D886,UFMT_FIELD_FORMAT!A:H,8,FALSE)</f>
        <v xml:space="preserve">011 LLA </v>
      </c>
      <c r="N886" t="str">
        <f>IF(ISBLANK(E886),"",VLOOKUP(E886,UFMT_CONDITION!A:J,10,FALSE))</f>
        <v/>
      </c>
      <c r="O886" t="str">
        <f>VLOOKUP(F886,UFMT_VALUE!A:E,5,FALSE)</f>
        <v>Tag, SVT_ISO_FW_INSTID</v>
      </c>
      <c r="P886" t="str">
        <f>IF(ISBLANK(G886),"",VLOOKUP(G886,UFMT_CONVERSION!A:C,3,FALSE))</f>
        <v/>
      </c>
      <c r="Q886" t="str">
        <f t="shared" si="56"/>
        <v>Field '011 LLA ', Value 'Tag, SVT_ISO_FW_INSTID'</v>
      </c>
      <c r="S886" t="str">
        <f t="shared" si="57"/>
        <v>Insert into UFMT_BUILD_RULE (FORMAT_ID, FIELD_NO, PRIORITY, FIELD_ID, COND_ID, VALUE_ID, CONV_KEY, F_CHECK, F_WRITE) Values ('87', '33', '1', '11', '', '21', '', '0', '0');</v>
      </c>
      <c r="T886" t="str">
        <f t="shared" si="58"/>
        <v>Update UFMT_BUILD_RULE SET FIELD_ID='11',COND_ID='',VALUE_ID='21',CONV_KEY='',F_CHECK='0',F_WRITE='0' Where FORMAT_ID = '87' AND FIELD_NO = '33' AND PRIORITY = '1';</v>
      </c>
      <c r="U886" t="str">
        <f t="shared" si="59"/>
        <v>Delete from UFMT_BUILD_RULE Where FORMAT_ID = '87' AND FIELD_NO = '33' AND PRIORITY = '1';</v>
      </c>
    </row>
    <row r="887" spans="1:21" x14ac:dyDescent="0.35">
      <c r="A887" t="s">
        <v>33</v>
      </c>
      <c r="B887" t="s">
        <v>93</v>
      </c>
      <c r="C887" t="s">
        <v>12</v>
      </c>
      <c r="D887" t="s">
        <v>42</v>
      </c>
      <c r="E887"/>
      <c r="F887" t="s">
        <v>71</v>
      </c>
      <c r="G887"/>
      <c r="H887" t="s">
        <v>13</v>
      </c>
      <c r="I887" t="s">
        <v>13</v>
      </c>
      <c r="L887" t="s">
        <v>7</v>
      </c>
      <c r="M887" t="str">
        <f>VLOOKUP(D887,UFMT_FIELD_FORMAT!A:H,8,FALSE)</f>
        <v>037 LLA</v>
      </c>
      <c r="N887" t="str">
        <f>IF(ISBLANK(E887),"",VLOOKUP(E887,UFMT_CONDITION!A:J,10,FALSE))</f>
        <v/>
      </c>
      <c r="O887" t="str">
        <f>VLOOKUP(F887,UFMT_VALUE!A:E,5,FALSE)</f>
        <v>Tag, SVT_TRACK2</v>
      </c>
      <c r="P887" t="str">
        <f>IF(ISBLANK(G887),"",VLOOKUP(G887,UFMT_CONVERSION!A:C,3,FALSE))</f>
        <v/>
      </c>
      <c r="Q887" t="str">
        <f t="shared" si="56"/>
        <v>Field '037 LLA', Value 'Tag, SVT_TRACK2'</v>
      </c>
      <c r="S887" t="str">
        <f t="shared" si="57"/>
        <v>Insert into UFMT_BUILD_RULE (FORMAT_ID, FIELD_NO, PRIORITY, FIELD_ID, COND_ID, VALUE_ID, CONV_KEY, F_CHECK, F_WRITE) Values ('87', '35', '1', '12', '', '22', '', '0', '0');</v>
      </c>
      <c r="T887" t="str">
        <f t="shared" si="58"/>
        <v>Update UFMT_BUILD_RULE SET FIELD_ID='12',COND_ID='',VALUE_ID='22',CONV_KEY='',F_CHECK='0',F_WRITE='0' Where FORMAT_ID = '87' AND FIELD_NO = '35' AND PRIORITY = '1';</v>
      </c>
      <c r="U887" t="str">
        <f t="shared" si="59"/>
        <v>Delete from UFMT_BUILD_RULE Where FORMAT_ID = '87' AND FIELD_NO = '35' AND PRIORITY = '1';</v>
      </c>
    </row>
    <row r="888" spans="1:21" x14ac:dyDescent="0.35">
      <c r="A888" t="s">
        <v>33</v>
      </c>
      <c r="B888" t="s">
        <v>99</v>
      </c>
      <c r="C888" t="s">
        <v>12</v>
      </c>
      <c r="D888" t="s">
        <v>44</v>
      </c>
      <c r="E888"/>
      <c r="F888" t="s">
        <v>74</v>
      </c>
      <c r="G888"/>
      <c r="H888" t="s">
        <v>13</v>
      </c>
      <c r="I888" t="s">
        <v>13</v>
      </c>
      <c r="L888" t="s">
        <v>7</v>
      </c>
      <c r="M888" t="str">
        <f>VLOOKUP(D888,UFMT_FIELD_FORMAT!A:H,8,FALSE)</f>
        <v>012 Fix Padded R</v>
      </c>
      <c r="N888" t="str">
        <f>IF(ISBLANK(E888),"",VLOOKUP(E888,UFMT_CONDITION!A:J,10,FALSE))</f>
        <v/>
      </c>
      <c r="O888" t="str">
        <f>VLOOKUP(F888,UFMT_VALUE!A:E,5,FALSE)</f>
        <v>Tag, SVT_ISO_ACQ_RRN</v>
      </c>
      <c r="P888" t="str">
        <f>IF(ISBLANK(G888),"",VLOOKUP(G888,UFMT_CONVERSION!A:C,3,FALSE))</f>
        <v/>
      </c>
      <c r="Q888" t="str">
        <f t="shared" si="56"/>
        <v>Field '012 Fix Padded R', Value 'Tag, SVT_ISO_ACQ_RRN'</v>
      </c>
      <c r="S888" t="str">
        <f t="shared" si="57"/>
        <v>Insert into UFMT_BUILD_RULE (FORMAT_ID, FIELD_NO, PRIORITY, FIELD_ID, COND_ID, VALUE_ID, CONV_KEY, F_CHECK, F_WRITE) Values ('87', '37', '1', '13', '', '23', '', '0', '0');</v>
      </c>
      <c r="T888" t="str">
        <f t="shared" si="58"/>
        <v>Update UFMT_BUILD_RULE SET FIELD_ID='13',COND_ID='',VALUE_ID='23',CONV_KEY='',F_CHECK='0',F_WRITE='0' Where FORMAT_ID = '87' AND FIELD_NO = '37' AND PRIORITY = '1';</v>
      </c>
      <c r="U888" t="str">
        <f t="shared" si="59"/>
        <v>Delete from UFMT_BUILD_RULE Where FORMAT_ID = '87' AND FIELD_NO = '37' AND PRIORITY = '1';</v>
      </c>
    </row>
    <row r="889" spans="1:21" x14ac:dyDescent="0.35">
      <c r="A889" t="s">
        <v>33</v>
      </c>
      <c r="B889" t="s">
        <v>113</v>
      </c>
      <c r="C889" t="s">
        <v>12</v>
      </c>
      <c r="D889" t="s">
        <v>29</v>
      </c>
      <c r="E889"/>
      <c r="F889" t="s">
        <v>138</v>
      </c>
      <c r="G889"/>
      <c r="H889" t="s">
        <v>13</v>
      </c>
      <c r="I889" t="s">
        <v>12</v>
      </c>
      <c r="L889" t="s">
        <v>7</v>
      </c>
      <c r="M889" t="str">
        <f>VLOOKUP(D889,UFMT_FIELD_FORMAT!A:H,8,FALSE)</f>
        <v>006 Fix Padded L</v>
      </c>
      <c r="N889" t="str">
        <f>IF(ISBLANK(E889),"",VLOOKUP(E889,UFMT_CONDITION!A:J,10,FALSE))</f>
        <v/>
      </c>
      <c r="O889" t="str">
        <f>VLOOKUP(F889,UFMT_VALUE!A:E,5,FALSE)</f>
        <v>Tag, SVT_AUTH_ID_RESP, string</v>
      </c>
      <c r="P889" t="str">
        <f>IF(ISBLANK(G889),"",VLOOKUP(G889,UFMT_CONVERSION!A:C,3,FALSE))</f>
        <v/>
      </c>
      <c r="Q889" t="str">
        <f t="shared" si="56"/>
        <v>Field '006 Fix Padded L', Value 'Tag, SVT_AUTH_ID_RESP, string'</v>
      </c>
      <c r="S889" t="str">
        <f t="shared" si="57"/>
        <v>Insert into UFMT_BUILD_RULE (FORMAT_ID, FIELD_NO, PRIORITY, FIELD_ID, COND_ID, VALUE_ID, CONV_KEY, F_CHECK, F_WRITE) Values ('87', '38', '1', '7', '', '49', '', '0', '1');</v>
      </c>
      <c r="T889" t="str">
        <f t="shared" si="58"/>
        <v>Update UFMT_BUILD_RULE SET FIELD_ID='7',COND_ID='',VALUE_ID='49',CONV_KEY='',F_CHECK='0',F_WRITE='1' Where FORMAT_ID = '87' AND FIELD_NO = '38' AND PRIORITY = '1';</v>
      </c>
      <c r="U889" t="str">
        <f t="shared" si="59"/>
        <v>Delete from UFMT_BUILD_RULE Where FORMAT_ID = '87' AND FIELD_NO = '38' AND PRIORITY = '1';</v>
      </c>
    </row>
    <row r="890" spans="1:21" x14ac:dyDescent="0.35">
      <c r="A890" t="s">
        <v>33</v>
      </c>
      <c r="B890" t="s">
        <v>102</v>
      </c>
      <c r="C890" t="s">
        <v>12</v>
      </c>
      <c r="D890" t="s">
        <v>35</v>
      </c>
      <c r="E890"/>
      <c r="F890" t="s">
        <v>77</v>
      </c>
      <c r="G890"/>
      <c r="H890" t="s">
        <v>13</v>
      </c>
      <c r="I890" t="s">
        <v>12</v>
      </c>
      <c r="L890" t="s">
        <v>7</v>
      </c>
      <c r="M890" t="str">
        <f>VLOOKUP(D890,UFMT_FIELD_FORMAT!A:H,8,FALSE)</f>
        <v>003 Fix Padded L0</v>
      </c>
      <c r="N890" t="str">
        <f>IF(ISBLANK(E890),"",VLOOKUP(E890,UFMT_CONDITION!A:J,10,FALSE))</f>
        <v/>
      </c>
      <c r="O890" t="str">
        <f>VLOOKUP(F890,UFMT_VALUE!A:E,5,FALSE)</f>
        <v>Tag, SVT_ISO_ISS_RESP</v>
      </c>
      <c r="P890" t="str">
        <f>IF(ISBLANK(G890),"",VLOOKUP(G890,UFMT_CONVERSION!A:C,3,FALSE))</f>
        <v/>
      </c>
      <c r="Q890" t="str">
        <f t="shared" si="56"/>
        <v>Field '003 Fix Padded L0', Value 'Tag, SVT_ISO_ISS_RESP'</v>
      </c>
      <c r="S890" t="str">
        <f t="shared" si="57"/>
        <v>Insert into UFMT_BUILD_RULE (FORMAT_ID, FIELD_NO, PRIORITY, FIELD_ID, COND_ID, VALUE_ID, CONV_KEY, F_CHECK, F_WRITE) Values ('87', '39', '1', '9', '', '24', '', '0', '1');</v>
      </c>
      <c r="T890" t="str">
        <f t="shared" si="58"/>
        <v>Update UFMT_BUILD_RULE SET FIELD_ID='9',COND_ID='',VALUE_ID='24',CONV_KEY='',F_CHECK='0',F_WRITE='1' Where FORMAT_ID = '87' AND FIELD_NO = '39' AND PRIORITY = '1';</v>
      </c>
      <c r="U890" t="str">
        <f t="shared" si="59"/>
        <v>Delete from UFMT_BUILD_RULE Where FORMAT_ID = '87' AND FIELD_NO = '39' AND PRIORITY = '1';</v>
      </c>
    </row>
    <row r="891" spans="1:21" x14ac:dyDescent="0.35">
      <c r="A891" t="s">
        <v>33</v>
      </c>
      <c r="B891" t="s">
        <v>102</v>
      </c>
      <c r="C891" t="s">
        <v>15</v>
      </c>
      <c r="D891" t="s">
        <v>35</v>
      </c>
      <c r="E891"/>
      <c r="F891" t="s">
        <v>60</v>
      </c>
      <c r="G891" t="s">
        <v>26</v>
      </c>
      <c r="H891" t="s">
        <v>13</v>
      </c>
      <c r="I891" t="s">
        <v>12</v>
      </c>
      <c r="L891" t="s">
        <v>7</v>
      </c>
      <c r="M891" t="str">
        <f>VLOOKUP(D891,UFMT_FIELD_FORMAT!A:H,8,FALSE)</f>
        <v>003 Fix Padded L0</v>
      </c>
      <c r="N891" t="str">
        <f>IF(ISBLANK(E891),"",VLOOKUP(E891,UFMT_CONDITION!A:J,10,FALSE))</f>
        <v/>
      </c>
      <c r="O891" t="str">
        <f>VLOOKUP(F891,UFMT_VALUE!A:E,5,FALSE)</f>
        <v>Tag, SVT_SV_RESP</v>
      </c>
      <c r="P891" t="str">
        <f>IF(ISBLANK(G891),"",VLOOKUP(G891,UFMT_CONVERSION!A:C,3,FALSE))</f>
        <v>SOPP Response code conversion</v>
      </c>
      <c r="Q891" t="str">
        <f t="shared" si="56"/>
        <v>Field '003 Fix Padded L0', Value 'Tag, SVT_SV_RESP', Conv 'SOPP Response code conversion'</v>
      </c>
      <c r="S891" t="str">
        <f t="shared" si="57"/>
        <v>Insert into UFMT_BUILD_RULE (FORMAT_ID, FIELD_NO, PRIORITY, FIELD_ID, COND_ID, VALUE_ID, CONV_KEY, F_CHECK, F_WRITE) Values ('87', '39', '2', '9', '', '44', '6', '0', '1');</v>
      </c>
      <c r="T891" t="str">
        <f t="shared" si="58"/>
        <v>Update UFMT_BUILD_RULE SET FIELD_ID='9',COND_ID='',VALUE_ID='44',CONV_KEY='6',F_CHECK='0',F_WRITE='1' Where FORMAT_ID = '87' AND FIELD_NO = '39' AND PRIORITY = '2';</v>
      </c>
      <c r="U891" t="str">
        <f t="shared" si="59"/>
        <v>Delete from UFMT_BUILD_RULE Where FORMAT_ID = '87' AND FIELD_NO = '39' AND PRIORITY = '2';</v>
      </c>
    </row>
    <row r="892" spans="1:21" x14ac:dyDescent="0.35">
      <c r="A892" t="s">
        <v>33</v>
      </c>
      <c r="B892" t="s">
        <v>119</v>
      </c>
      <c r="C892" t="s">
        <v>12</v>
      </c>
      <c r="D892" t="s">
        <v>50</v>
      </c>
      <c r="E892"/>
      <c r="F892" t="s">
        <v>72</v>
      </c>
      <c r="G892"/>
      <c r="H892" t="s">
        <v>13</v>
      </c>
      <c r="I892" t="s">
        <v>13</v>
      </c>
      <c r="L892" t="s">
        <v>7</v>
      </c>
      <c r="M892" t="str">
        <f>VLOOKUP(D892,UFMT_FIELD_FORMAT!A:H,8,FALSE)</f>
        <v>008 Fix Padded R</v>
      </c>
      <c r="N892" t="str">
        <f>IF(ISBLANK(E892),"",VLOOKUP(E892,UFMT_CONDITION!A:J,10,FALSE))</f>
        <v/>
      </c>
      <c r="O892" t="str">
        <f>VLOOKUP(F892,UFMT_VALUE!A:E,5,FALSE)</f>
        <v>Tag, SVT_TERMINAL</v>
      </c>
      <c r="P892" t="str">
        <f>IF(ISBLANK(G892),"",VLOOKUP(G892,UFMT_CONVERSION!A:C,3,FALSE))</f>
        <v/>
      </c>
      <c r="Q892" t="str">
        <f t="shared" si="56"/>
        <v>Field '008 Fix Padded R', Value 'Tag, SVT_TERMINAL'</v>
      </c>
      <c r="S892" t="str">
        <f t="shared" si="57"/>
        <v>Insert into UFMT_BUILD_RULE (FORMAT_ID, FIELD_NO, PRIORITY, FIELD_ID, COND_ID, VALUE_ID, CONV_KEY, F_CHECK, F_WRITE) Values ('87', '41', '1', '15', '', '25', '', '0', '0');</v>
      </c>
      <c r="T892" t="str">
        <f t="shared" si="58"/>
        <v>Update UFMT_BUILD_RULE SET FIELD_ID='15',COND_ID='',VALUE_ID='25',CONV_KEY='',F_CHECK='0',F_WRITE='0' Where FORMAT_ID = '87' AND FIELD_NO = '41' AND PRIORITY = '1';</v>
      </c>
      <c r="U892" t="str">
        <f t="shared" si="59"/>
        <v>Delete from UFMT_BUILD_RULE Where FORMAT_ID = '87' AND FIELD_NO = '41' AND PRIORITY = '1';</v>
      </c>
    </row>
    <row r="893" spans="1:21" x14ac:dyDescent="0.35">
      <c r="A893" t="s">
        <v>33</v>
      </c>
      <c r="B893" t="s">
        <v>122</v>
      </c>
      <c r="C893" t="s">
        <v>12</v>
      </c>
      <c r="D893" t="s">
        <v>53</v>
      </c>
      <c r="E893"/>
      <c r="F893" t="s">
        <v>82</v>
      </c>
      <c r="G893"/>
      <c r="H893" t="s">
        <v>13</v>
      </c>
      <c r="I893" t="s">
        <v>13</v>
      </c>
      <c r="L893" t="s">
        <v>7</v>
      </c>
      <c r="M893" t="str">
        <f>VLOOKUP(D893,UFMT_FIELD_FORMAT!A:H,8,FALSE)</f>
        <v>008 Fix Padded R</v>
      </c>
      <c r="N893" t="str">
        <f>IF(ISBLANK(E893),"",VLOOKUP(E893,UFMT_CONDITION!A:J,10,FALSE))</f>
        <v/>
      </c>
      <c r="O893" t="str">
        <f>VLOOKUP(F893,UFMT_VALUE!A:E,5,FALSE)</f>
        <v>Tag, SVT_CC_ACCEPTOR</v>
      </c>
      <c r="P893" t="str">
        <f>IF(ISBLANK(G893),"",VLOOKUP(G893,UFMT_CONVERSION!A:C,3,FALSE))</f>
        <v/>
      </c>
      <c r="Q893" t="str">
        <f t="shared" si="56"/>
        <v>Field '008 Fix Padded R', Value 'Tag, SVT_CC_ACCEPTOR'</v>
      </c>
      <c r="S893" t="str">
        <f t="shared" si="57"/>
        <v>Insert into UFMT_BUILD_RULE (FORMAT_ID, FIELD_NO, PRIORITY, FIELD_ID, COND_ID, VALUE_ID, CONV_KEY, F_CHECK, F_WRITE) Values ('87', '42', '1', '16', '', '26', '', '0', '0');</v>
      </c>
      <c r="T893" t="str">
        <f t="shared" si="58"/>
        <v>Update UFMT_BUILD_RULE SET FIELD_ID='16',COND_ID='',VALUE_ID='26',CONV_KEY='',F_CHECK='0',F_WRITE='0' Where FORMAT_ID = '87' AND FIELD_NO = '42' AND PRIORITY = '1';</v>
      </c>
      <c r="U893" t="str">
        <f t="shared" si="59"/>
        <v>Delete from UFMT_BUILD_RULE Where FORMAT_ID = '87' AND FIELD_NO = '42' AND PRIORITY = '1';</v>
      </c>
    </row>
    <row r="894" spans="1:21" x14ac:dyDescent="0.35">
      <c r="A894" t="s">
        <v>33</v>
      </c>
      <c r="B894" t="s">
        <v>45</v>
      </c>
      <c r="C894" t="s">
        <v>12</v>
      </c>
      <c r="D894" t="s">
        <v>59</v>
      </c>
      <c r="E894"/>
      <c r="F894" t="s">
        <v>176</v>
      </c>
      <c r="G894"/>
      <c r="H894" t="s">
        <v>13</v>
      </c>
      <c r="I894" t="s">
        <v>13</v>
      </c>
      <c r="L894" t="s">
        <v>7</v>
      </c>
      <c r="M894" t="str">
        <f>VLOOKUP(D894,UFMT_FIELD_FORMAT!A:H,8,FALSE)</f>
        <v>204 Var LLLA</v>
      </c>
      <c r="N894" t="str">
        <f>IF(ISBLANK(E894),"",VLOOKUP(E894,UFMT_CONDITION!A:J,10,FALSE))</f>
        <v/>
      </c>
      <c r="O894" t="str">
        <f>VLOOKUP(F894,UFMT_VALUE!A:E,5,FALSE)</f>
        <v>Tag, SVT_ISS_FEE, double</v>
      </c>
      <c r="P894" t="str">
        <f>IF(ISBLANK(G894),"",VLOOKUP(G894,UFMT_CONVERSION!A:C,3,FALSE))</f>
        <v/>
      </c>
      <c r="Q894" t="str">
        <f t="shared" si="56"/>
        <v>Field '204 Var LLLA', Value 'Tag, SVT_ISS_FEE, double'</v>
      </c>
      <c r="S894" t="str">
        <f t="shared" si="57"/>
        <v>Insert into UFMT_BUILD_RULE (FORMAT_ID, FIELD_NO, PRIORITY, FIELD_ID, COND_ID, VALUE_ID, CONV_KEY, F_CHECK, F_WRITE) Values ('87', '46', '1', '18', '', '66', '', '0', '0');</v>
      </c>
      <c r="T894" t="str">
        <f t="shared" si="58"/>
        <v>Update UFMT_BUILD_RULE SET FIELD_ID='18',COND_ID='',VALUE_ID='66',CONV_KEY='',F_CHECK='0',F_WRITE='0' Where FORMAT_ID = '87' AND FIELD_NO = '46' AND PRIORITY = '1';</v>
      </c>
      <c r="U894" t="str">
        <f t="shared" si="59"/>
        <v>Delete from UFMT_BUILD_RULE Where FORMAT_ID = '87' AND FIELD_NO = '46' AND PRIORITY = '1';</v>
      </c>
    </row>
    <row r="895" spans="1:21" x14ac:dyDescent="0.35">
      <c r="A895" t="s">
        <v>33</v>
      </c>
      <c r="B895" t="s">
        <v>136</v>
      </c>
      <c r="C895" t="s">
        <v>12</v>
      </c>
      <c r="D895" t="s">
        <v>65</v>
      </c>
      <c r="E895"/>
      <c r="F895" t="s">
        <v>127</v>
      </c>
      <c r="G895" t="s">
        <v>32</v>
      </c>
      <c r="H895" t="s">
        <v>13</v>
      </c>
      <c r="I895" t="s">
        <v>12</v>
      </c>
      <c r="L895" t="s">
        <v>7</v>
      </c>
      <c r="M895" t="str">
        <f>VLOOKUP(D895,UFMT_FIELD_FORMAT!A:H,8,FALSE)</f>
        <v>999 Var LLLA</v>
      </c>
      <c r="N895" t="str">
        <f>IF(ISBLANK(E895),"",VLOOKUP(E895,UFMT_CONDITION!A:J,10,FALSE))</f>
        <v/>
      </c>
      <c r="O895" t="str">
        <f>VLOOKUP(F895,UFMT_VALUE!A:E,5,FALSE)</f>
        <v>Tag, SVT_LDG_ACCT1_BAL</v>
      </c>
      <c r="P895" t="str">
        <f>IF(ISBLANK(G895),"",VLOOKUP(G895,UFMT_CONVERSION!A:C,3,FALSE))</f>
        <v>Get first 17 from DE48 as Ledg Bal</v>
      </c>
      <c r="Q895" t="str">
        <f t="shared" si="56"/>
        <v>Field '999 Var LLLA', Value 'Tag, SVT_LDG_ACCT1_BAL', Conv 'Get first 17 from DE48 as Ledg Bal'</v>
      </c>
      <c r="S895" t="str">
        <f t="shared" si="57"/>
        <v>Insert into UFMT_BUILD_RULE (FORMAT_ID, FIELD_NO, PRIORITY, FIELD_ID, COND_ID, VALUE_ID, CONV_KEY, F_CHECK, F_WRITE) Values ('87', '48', '1', '20', '', '57', '8', '0', '1');</v>
      </c>
      <c r="T895" t="str">
        <f t="shared" si="58"/>
        <v>Update UFMT_BUILD_RULE SET FIELD_ID='20',COND_ID='',VALUE_ID='57',CONV_KEY='8',F_CHECK='0',F_WRITE='1' Where FORMAT_ID = '87' AND FIELD_NO = '48' AND PRIORITY = '1';</v>
      </c>
      <c r="U895" t="str">
        <f t="shared" si="59"/>
        <v>Delete from UFMT_BUILD_RULE Where FORMAT_ID = '87' AND FIELD_NO = '48' AND PRIORITY = '1';</v>
      </c>
    </row>
    <row r="896" spans="1:21" x14ac:dyDescent="0.35">
      <c r="A896" t="s">
        <v>33</v>
      </c>
      <c r="B896" t="s">
        <v>136</v>
      </c>
      <c r="C896" t="s">
        <v>15</v>
      </c>
      <c r="D896" t="s">
        <v>65</v>
      </c>
      <c r="E896"/>
      <c r="F896" t="s">
        <v>155</v>
      </c>
      <c r="G896" t="s">
        <v>35</v>
      </c>
      <c r="H896" t="s">
        <v>13</v>
      </c>
      <c r="I896" t="s">
        <v>12</v>
      </c>
      <c r="L896" t="s">
        <v>7</v>
      </c>
      <c r="M896" t="str">
        <f>VLOOKUP(D896,UFMT_FIELD_FORMAT!A:H,8,FALSE)</f>
        <v>999 Var LLLA</v>
      </c>
      <c r="N896" t="str">
        <f>IF(ISBLANK(E896),"",VLOOKUP(E896,UFMT_CONDITION!A:J,10,FALSE))</f>
        <v/>
      </c>
      <c r="O896" t="str">
        <f>VLOOKUP(F896,UFMT_VALUE!A:E,5,FALSE)</f>
        <v>Tag, SVT_ACCT1_ABAL</v>
      </c>
      <c r="P896" t="str">
        <f>IF(ISBLANK(G896),"",VLOOKUP(G896,UFMT_CONVERSION!A:C,3,FALSE))</f>
        <v>Get second 17 from DE48 as NET Bal</v>
      </c>
      <c r="Q896" t="str">
        <f t="shared" si="56"/>
        <v>Field '999 Var LLLA', Value 'Tag, SVT_ACCT1_ABAL', Conv 'Get second 17 from DE48 as NET Bal'</v>
      </c>
      <c r="S896" t="str">
        <f t="shared" si="57"/>
        <v>Insert into UFMT_BUILD_RULE (FORMAT_ID, FIELD_NO, PRIORITY, FIELD_ID, COND_ID, VALUE_ID, CONV_KEY, F_CHECK, F_WRITE) Values ('87', '48', '2', '20', '', '58', '9', '0', '1');</v>
      </c>
      <c r="T896" t="str">
        <f t="shared" si="58"/>
        <v>Update UFMT_BUILD_RULE SET FIELD_ID='20',COND_ID='',VALUE_ID='58',CONV_KEY='9',F_CHECK='0',F_WRITE='1' Where FORMAT_ID = '87' AND FIELD_NO = '48' AND PRIORITY = '2';</v>
      </c>
      <c r="U896" t="str">
        <f t="shared" si="59"/>
        <v>Delete from UFMT_BUILD_RULE Where FORMAT_ID = '87' AND FIELD_NO = '48' AND PRIORITY = '2';</v>
      </c>
    </row>
    <row r="897" spans="1:21" x14ac:dyDescent="0.35">
      <c r="A897" t="s">
        <v>33</v>
      </c>
      <c r="B897" t="s">
        <v>136</v>
      </c>
      <c r="C897" t="s">
        <v>17</v>
      </c>
      <c r="D897" t="s">
        <v>65</v>
      </c>
      <c r="E897"/>
      <c r="F897" t="s">
        <v>194</v>
      </c>
      <c r="G897" t="s">
        <v>77</v>
      </c>
      <c r="H897" t="s">
        <v>13</v>
      </c>
      <c r="I897" t="s">
        <v>12</v>
      </c>
      <c r="L897" t="s">
        <v>7</v>
      </c>
      <c r="M897" t="str">
        <f>VLOOKUP(D897,UFMT_FIELD_FORMAT!A:H,8,FALSE)</f>
        <v>999 Var LLLA</v>
      </c>
      <c r="N897" t="str">
        <f>IF(ISBLANK(E897),"",VLOOKUP(E897,UFMT_CONDITION!A:J,10,FALSE))</f>
        <v/>
      </c>
      <c r="O897" t="str">
        <f>VLOOKUP(F897,UFMT_VALUE!A:E,5,FALSE)</f>
        <v>Tag, SVT_ACCT1_AB_CUR, int</v>
      </c>
      <c r="P897" t="str">
        <f>IF(ISBLANK(G897),"",VLOOKUP(G897,UFMT_CONVERSION!A:C,3,FALSE))</f>
        <v>Get balance currency from DE48</v>
      </c>
      <c r="Q897" t="str">
        <f t="shared" si="56"/>
        <v>Field '999 Var LLLA', Value 'Tag, SVT_ACCT1_AB_CUR, int', Conv 'Get balance currency from DE48'</v>
      </c>
      <c r="S897" t="str">
        <f t="shared" si="57"/>
        <v>Insert into UFMT_BUILD_RULE (FORMAT_ID, FIELD_NO, PRIORITY, FIELD_ID, COND_ID, VALUE_ID, CONV_KEY, F_CHECK, F_WRITE) Values ('87', '48', '3', '20', '', '73', '24', '0', '1');</v>
      </c>
      <c r="T897" t="str">
        <f t="shared" si="58"/>
        <v>Update UFMT_BUILD_RULE SET FIELD_ID='20',COND_ID='',VALUE_ID='73',CONV_KEY='24',F_CHECK='0',F_WRITE='1' Where FORMAT_ID = '87' AND FIELD_NO = '48' AND PRIORITY = '3';</v>
      </c>
      <c r="U897" t="str">
        <f t="shared" si="59"/>
        <v>Delete from UFMT_BUILD_RULE Where FORMAT_ID = '87' AND FIELD_NO = '48' AND PRIORITY = '3';</v>
      </c>
    </row>
    <row r="898" spans="1:21" x14ac:dyDescent="0.35">
      <c r="A898" t="s">
        <v>33</v>
      </c>
      <c r="B898" t="s">
        <v>138</v>
      </c>
      <c r="C898" t="s">
        <v>12</v>
      </c>
      <c r="D898" t="s">
        <v>47</v>
      </c>
      <c r="E898"/>
      <c r="F898" t="s">
        <v>104</v>
      </c>
      <c r="G898"/>
      <c r="H898" t="s">
        <v>13</v>
      </c>
      <c r="I898" t="s">
        <v>13</v>
      </c>
      <c r="L898" t="s">
        <v>7</v>
      </c>
      <c r="M898" t="str">
        <f>VLOOKUP(D898,UFMT_FIELD_FORMAT!A:H,8,FALSE)</f>
        <v>003 Fix Padded L</v>
      </c>
      <c r="N898" t="str">
        <f>IF(ISBLANK(E898),"",VLOOKUP(E898,UFMT_CONDITION!A:J,10,FALSE))</f>
        <v/>
      </c>
      <c r="O898" t="str">
        <f>VLOOKUP(F898,UFMT_VALUE!A:E,5,FALSE)</f>
        <v>Tag, SVT_TXN_CURRENCY</v>
      </c>
      <c r="P898" t="str">
        <f>IF(ISBLANK(G898),"",VLOOKUP(G898,UFMT_CONVERSION!A:C,3,FALSE))</f>
        <v/>
      </c>
      <c r="Q898" t="str">
        <f t="shared" si="56"/>
        <v>Field '003 Fix Padded L', Value 'Tag, SVT_TXN_CURRENCY'</v>
      </c>
      <c r="S898" t="str">
        <f t="shared" si="57"/>
        <v>Insert into UFMT_BUILD_RULE (FORMAT_ID, FIELD_NO, PRIORITY, FIELD_ID, COND_ID, VALUE_ID, CONV_KEY, F_CHECK, F_WRITE) Values ('87', '49', '1', '14', '', '34', '', '0', '0');</v>
      </c>
      <c r="T898" t="str">
        <f t="shared" si="58"/>
        <v>Update UFMT_BUILD_RULE SET FIELD_ID='14',COND_ID='',VALUE_ID='34',CONV_KEY='',F_CHECK='0',F_WRITE='0' Where FORMAT_ID = '87' AND FIELD_NO = '49' AND PRIORITY = '1';</v>
      </c>
      <c r="U898" t="str">
        <f t="shared" si="59"/>
        <v>Delete from UFMT_BUILD_RULE Where FORMAT_ID = '87' AND FIELD_NO = '49' AND PRIORITY = '1';</v>
      </c>
    </row>
    <row r="899" spans="1:21" x14ac:dyDescent="0.35">
      <c r="A899" t="s">
        <v>33</v>
      </c>
      <c r="B899" t="s">
        <v>142</v>
      </c>
      <c r="C899" t="s">
        <v>12</v>
      </c>
      <c r="D899" t="s">
        <v>47</v>
      </c>
      <c r="E899"/>
      <c r="F899" t="s">
        <v>171</v>
      </c>
      <c r="G899"/>
      <c r="H899" t="s">
        <v>13</v>
      </c>
      <c r="I899" t="s">
        <v>13</v>
      </c>
      <c r="L899" t="s">
        <v>7</v>
      </c>
      <c r="M899" t="str">
        <f>VLOOKUP(D899,UFMT_FIELD_FORMAT!A:H,8,FALSE)</f>
        <v>003 Fix Padded L</v>
      </c>
      <c r="N899" t="str">
        <f>IF(ISBLANK(E899),"",VLOOKUP(E899,UFMT_CONDITION!A:J,10,FALSE))</f>
        <v/>
      </c>
      <c r="O899" t="str">
        <f>VLOOKUP(F899,UFMT_VALUE!A:E,5,FALSE)</f>
        <v>Tag, SVT_CCH_BILL_CURR , integer</v>
      </c>
      <c r="P899" t="str">
        <f>IF(ISBLANK(G899),"",VLOOKUP(G899,UFMT_CONVERSION!A:C,3,FALSE))</f>
        <v/>
      </c>
      <c r="Q899" t="str">
        <f t="shared" si="56"/>
        <v>Field '003 Fix Padded L', Value 'Tag, SVT_CCH_BILL_CURR , integer'</v>
      </c>
      <c r="S899" t="str">
        <f t="shared" si="57"/>
        <v>Insert into UFMT_BUILD_RULE (FORMAT_ID, FIELD_NO, PRIORITY, FIELD_ID, COND_ID, VALUE_ID, CONV_KEY, F_CHECK, F_WRITE) Values ('87', '51', '1', '14', '', '64', '', '0', '0');</v>
      </c>
      <c r="T899" t="str">
        <f t="shared" si="58"/>
        <v>Update UFMT_BUILD_RULE SET FIELD_ID='14',COND_ID='',VALUE_ID='64',CONV_KEY='',F_CHECK='0',F_WRITE='0' Where FORMAT_ID = '87' AND FIELD_NO = '51' AND PRIORITY = '1';</v>
      </c>
      <c r="U899" t="str">
        <f t="shared" si="59"/>
        <v>Delete from UFMT_BUILD_RULE Where FORMAT_ID = '87' AND FIELD_NO = '51' AND PRIORITY = '1';</v>
      </c>
    </row>
    <row r="900" spans="1:21" x14ac:dyDescent="0.35">
      <c r="A900" t="s">
        <v>33</v>
      </c>
      <c r="B900" t="s">
        <v>149</v>
      </c>
      <c r="C900" t="s">
        <v>12</v>
      </c>
      <c r="D900" t="s">
        <v>62</v>
      </c>
      <c r="E900"/>
      <c r="F900" t="s">
        <v>129</v>
      </c>
      <c r="G900"/>
      <c r="H900" t="s">
        <v>13</v>
      </c>
      <c r="I900" t="s">
        <v>13</v>
      </c>
      <c r="L900" t="s">
        <v>7</v>
      </c>
      <c r="M900" t="str">
        <f>VLOOKUP(D900,UFMT_FIELD_FORMAT!A:H,8,FALSE)</f>
        <v>035 Var LLA</v>
      </c>
      <c r="N900" t="str">
        <f>IF(ISBLANK(E900),"",VLOOKUP(E900,UFMT_CONDITION!A:J,10,FALSE))</f>
        <v/>
      </c>
      <c r="O900" t="str">
        <f>VLOOKUP(F900,UFMT_VALUE!A:E,5,FALSE)</f>
        <v>Const, Functional code for LOGIN</v>
      </c>
      <c r="P900" t="str">
        <f>IF(ISBLANK(G900),"",VLOOKUP(G900,UFMT_CONVERSION!A:C,3,FALSE))</f>
        <v/>
      </c>
      <c r="Q900" t="str">
        <f t="shared" si="56"/>
        <v>Field '035 Var LLA', Value 'Const, Functional code for LOGIN'</v>
      </c>
      <c r="S900" t="str">
        <f t="shared" si="57"/>
        <v>Insert into UFMT_BUILD_RULE (FORMAT_ID, FIELD_NO, PRIORITY, FIELD_ID, COND_ID, VALUE_ID, CONV_KEY, F_CHECK, F_WRITE) Values ('87', '56', '1', '19', '', '45', '', '0', '0');</v>
      </c>
      <c r="T900" t="str">
        <f t="shared" si="58"/>
        <v>Update UFMT_BUILD_RULE SET FIELD_ID='19',COND_ID='',VALUE_ID='45',CONV_KEY='',F_CHECK='0',F_WRITE='0' Where FORMAT_ID = '87' AND FIELD_NO = '56' AND PRIORITY = '1';</v>
      </c>
      <c r="U900" t="str">
        <f t="shared" si="59"/>
        <v>Delete from UFMT_BUILD_RULE Where FORMAT_ID = '87' AND FIELD_NO = '56' AND PRIORITY = '1';</v>
      </c>
    </row>
    <row r="901" spans="1:21" x14ac:dyDescent="0.35">
      <c r="A901" t="s">
        <v>33</v>
      </c>
      <c r="B901" t="s">
        <v>270</v>
      </c>
      <c r="C901" t="s">
        <v>12</v>
      </c>
      <c r="D901" t="s">
        <v>71</v>
      </c>
      <c r="E901"/>
      <c r="F901" t="s">
        <v>96</v>
      </c>
      <c r="G901"/>
      <c r="H901" t="s">
        <v>13</v>
      </c>
      <c r="I901" t="s">
        <v>13</v>
      </c>
      <c r="L901" t="s">
        <v>7</v>
      </c>
      <c r="M901" t="str">
        <f>VLOOKUP(D901,UFMT_FIELD_FORMAT!A:H,8,FALSE)</f>
        <v>028 Var LLA</v>
      </c>
      <c r="N901" t="str">
        <f>IF(ISBLANK(E901),"",VLOOKUP(E901,UFMT_CONDITION!A:J,10,FALSE))</f>
        <v/>
      </c>
      <c r="O901" t="str">
        <f>VLOOKUP(F901,UFMT_VALUE!A:E,5,FALSE)</f>
        <v>Tag, SVT_ACCT1_NO</v>
      </c>
      <c r="P901" t="str">
        <f>IF(ISBLANK(G901),"",VLOOKUP(G901,UFMT_CONVERSION!A:C,3,FALSE))</f>
        <v/>
      </c>
      <c r="Q901" t="str">
        <f t="shared" ref="Q901:Q964" si="60">"Field '"&amp;M901&amp;IF(N901="","","',Cond '"&amp;N901)&amp;"', Value '"&amp;O901&amp;IF(P901="","","', Conv '"&amp;P901)&amp;"'"</f>
        <v>Field '028 Var LLA', Value 'Tag, SVT_ACCT1_NO'</v>
      </c>
      <c r="S901" t="str">
        <f t="shared" ref="S901:S964" si="61">"Insert into UFMT_BUILD_RULE (FORMAT_ID, FIELD_NO, PRIORITY, FIELD_ID, COND_ID, VALUE_ID, CONV_KEY, F_CHECK, F_WRITE) Values ('"&amp;A901&amp;"', '"&amp;B901&amp;"', '"&amp;C901&amp;"', '"&amp;D901&amp;"', '"&amp;E901&amp;"', '"&amp;F901&amp;"', '"&amp;G901&amp;"', '"&amp;H901&amp;"', '"&amp;I901&amp;"');"</f>
        <v>Insert into UFMT_BUILD_RULE (FORMAT_ID, FIELD_NO, PRIORITY, FIELD_ID, COND_ID, VALUE_ID, CONV_KEY, F_CHECK, F_WRITE) Values ('87', '102', '1', '22', '', '36', '', '0', '0');</v>
      </c>
      <c r="T901" t="str">
        <f t="shared" ref="T901:T964" si="62">"Update UFMT_BUILD_RULE SET FIELD_ID='"&amp;D901&amp;"',COND_ID='"&amp;E901&amp;"',VALUE_ID='"&amp;F901&amp;"',CONV_KEY='"&amp;G901&amp;"',F_CHECK='"&amp;H901&amp;"',F_WRITE='"&amp;I901&amp;"' Where FORMAT_ID = '"&amp;A901&amp;"' AND FIELD_NO = '"&amp;B901&amp;"' AND PRIORITY = '"&amp;C901&amp;"';"</f>
        <v>Update UFMT_BUILD_RULE SET FIELD_ID='22',COND_ID='',VALUE_ID='36',CONV_KEY='',F_CHECK='0',F_WRITE='0' Where FORMAT_ID = '87' AND FIELD_NO = '102' AND PRIORITY = '1';</v>
      </c>
      <c r="U901" t="str">
        <f t="shared" ref="U901:U964" si="63">"Delete from UFMT_BUILD_RULE Where FORMAT_ID = '"&amp;A901&amp;"' AND FIELD_NO = '"&amp;B901&amp;"' AND PRIORITY = '"&amp;C901&amp;"';"</f>
        <v>Delete from UFMT_BUILD_RULE Where FORMAT_ID = '87' AND FIELD_NO = '102' AND PRIORITY = '1';</v>
      </c>
    </row>
    <row r="902" spans="1:21" x14ac:dyDescent="0.35">
      <c r="A902" t="s">
        <v>33</v>
      </c>
      <c r="B902" t="s">
        <v>143</v>
      </c>
      <c r="C902" t="s">
        <v>12</v>
      </c>
      <c r="D902" t="s">
        <v>65</v>
      </c>
      <c r="E902"/>
      <c r="F902" t="s">
        <v>113</v>
      </c>
      <c r="G902"/>
      <c r="H902" t="s">
        <v>13</v>
      </c>
      <c r="I902" t="s">
        <v>13</v>
      </c>
      <c r="L902" t="s">
        <v>7</v>
      </c>
      <c r="M902" t="str">
        <f>VLOOKUP(D902,UFMT_FIELD_FORMAT!A:H,8,FALSE)</f>
        <v>999 Var LLLA</v>
      </c>
      <c r="N902" t="str">
        <f>IF(ISBLANK(E902),"",VLOOKUP(E902,UFMT_CONDITION!A:J,10,FALSE))</f>
        <v/>
      </c>
      <c r="O902" t="str">
        <f>VLOOKUP(F902,UFMT_VALUE!A:E,5,FALSE)</f>
        <v>Const, Channel ID Switch</v>
      </c>
      <c r="P902" t="str">
        <f>IF(ISBLANK(G902),"",VLOOKUP(G902,UFMT_CONVERSION!A:C,3,FALSE))</f>
        <v/>
      </c>
      <c r="Q902" t="str">
        <f t="shared" si="60"/>
        <v>Field '999 Var LLLA', Value 'Const, Channel ID Switch'</v>
      </c>
      <c r="S902" t="str">
        <f t="shared" si="61"/>
        <v>Insert into UFMT_BUILD_RULE (FORMAT_ID, FIELD_NO, PRIORITY, FIELD_ID, COND_ID, VALUE_ID, CONV_KEY, F_CHECK, F_WRITE) Values ('87', '123', '1', '20', '', '38', '', '0', '0');</v>
      </c>
      <c r="T902" t="str">
        <f t="shared" si="62"/>
        <v>Update UFMT_BUILD_RULE SET FIELD_ID='20',COND_ID='',VALUE_ID='38',CONV_KEY='',F_CHECK='0',F_WRITE='0' Where FORMAT_ID = '87' AND FIELD_NO = '123' AND PRIORITY = '1';</v>
      </c>
      <c r="U902" t="str">
        <f t="shared" si="63"/>
        <v>Delete from UFMT_BUILD_RULE Where FORMAT_ID = '87' AND FIELD_NO = '123' AND PRIORITY = '1';</v>
      </c>
    </row>
    <row r="903" spans="1:21" x14ac:dyDescent="0.35">
      <c r="A903" t="s">
        <v>33</v>
      </c>
      <c r="B903" t="s">
        <v>434</v>
      </c>
      <c r="C903" t="s">
        <v>12</v>
      </c>
      <c r="D903" t="s">
        <v>65</v>
      </c>
      <c r="E903"/>
      <c r="F903" t="s">
        <v>33</v>
      </c>
      <c r="G903"/>
      <c r="H903" t="s">
        <v>13</v>
      </c>
      <c r="I903" t="s">
        <v>13</v>
      </c>
      <c r="L903" t="s">
        <v>7</v>
      </c>
      <c r="M903" t="str">
        <f>VLOOKUP(D903,UFMT_FIELD_FORMAT!A:H,8,FALSE)</f>
        <v>999 Var LLLA</v>
      </c>
      <c r="N903" t="str">
        <f>IF(ISBLANK(E903),"",VLOOKUP(E903,UFMT_CONDITION!A:J,10,FALSE))</f>
        <v/>
      </c>
      <c r="O903" t="str">
        <f>VLOOKUP(F903,UFMT_VALUE!A:E,5,FALSE)</f>
        <v>Composite, DE127 Parse Mini Stmt Data</v>
      </c>
      <c r="P903" t="str">
        <f>IF(ISBLANK(G903),"",VLOOKUP(G903,UFMT_CONVERSION!A:C,3,FALSE))</f>
        <v/>
      </c>
      <c r="Q903" t="str">
        <f t="shared" si="60"/>
        <v>Field '999 Var LLLA', Value 'Composite, DE127 Parse Mini Stmt Data'</v>
      </c>
      <c r="S903" t="str">
        <f t="shared" si="61"/>
        <v>Insert into UFMT_BUILD_RULE (FORMAT_ID, FIELD_NO, PRIORITY, FIELD_ID, COND_ID, VALUE_ID, CONV_KEY, F_CHECK, F_WRITE) Values ('87', '125', '1', '20', '', '87', '', '0', '0');</v>
      </c>
      <c r="T903" t="str">
        <f t="shared" si="62"/>
        <v>Update UFMT_BUILD_RULE SET FIELD_ID='20',COND_ID='',VALUE_ID='87',CONV_KEY='',F_CHECK='0',F_WRITE='0' Where FORMAT_ID = '87' AND FIELD_NO = '125' AND PRIORITY = '1';</v>
      </c>
      <c r="U903" t="str">
        <f t="shared" si="63"/>
        <v>Delete from UFMT_BUILD_RULE Where FORMAT_ID = '87' AND FIELD_NO = '125' AND PRIORITY = '1';</v>
      </c>
    </row>
    <row r="904" spans="1:21" x14ac:dyDescent="0.35">
      <c r="A904" t="s">
        <v>33</v>
      </c>
      <c r="B904" t="s">
        <v>813</v>
      </c>
      <c r="C904" t="s">
        <v>12</v>
      </c>
      <c r="D904" t="s">
        <v>65</v>
      </c>
      <c r="E904"/>
      <c r="F904" t="s">
        <v>44</v>
      </c>
      <c r="G904"/>
      <c r="H904" t="s">
        <v>13</v>
      </c>
      <c r="I904" t="s">
        <v>13</v>
      </c>
      <c r="L904" t="s">
        <v>7</v>
      </c>
      <c r="M904" t="str">
        <f>VLOOKUP(D904,UFMT_FIELD_FORMAT!A:H,8,FALSE)</f>
        <v>999 Var LLLA</v>
      </c>
      <c r="N904" t="str">
        <f>IF(ISBLANK(E904),"",VLOOKUP(E904,UFMT_CONDITION!A:J,10,FALSE))</f>
        <v/>
      </c>
      <c r="O904" t="str">
        <f>VLOOKUP(F904,UFMT_VALUE!A:E,5,FALSE)</f>
        <v>Tag, SVT_ACQ_SW_DATE</v>
      </c>
      <c r="P904" t="str">
        <f>IF(ISBLANK(G904),"",VLOOKUP(G904,UFMT_CONVERSION!A:C,3,FALSE))</f>
        <v/>
      </c>
      <c r="Q904" t="str">
        <f t="shared" si="60"/>
        <v>Field '999 Var LLLA', Value 'Tag, SVT_ACQ_SW_DATE'</v>
      </c>
      <c r="S904" t="str">
        <f t="shared" si="61"/>
        <v>Insert into UFMT_BUILD_RULE (FORMAT_ID, FIELD_NO, PRIORITY, FIELD_ID, COND_ID, VALUE_ID, CONV_KEY, F_CHECK, F_WRITE) Values ('87', '126', '1', '20', '', '13', '', '0', '0');</v>
      </c>
      <c r="T904" t="str">
        <f t="shared" si="62"/>
        <v>Update UFMT_BUILD_RULE SET FIELD_ID='20',COND_ID='',VALUE_ID='13',CONV_KEY='',F_CHECK='0',F_WRITE='0' Where FORMAT_ID = '87' AND FIELD_NO = '126' AND PRIORITY = '1';</v>
      </c>
      <c r="U904" t="str">
        <f t="shared" si="63"/>
        <v>Delete from UFMT_BUILD_RULE Where FORMAT_ID = '87' AND FIELD_NO = '126' AND PRIORITY = '1';</v>
      </c>
    </row>
    <row r="905" spans="1:21" x14ac:dyDescent="0.35">
      <c r="A905" t="s">
        <v>228</v>
      </c>
      <c r="B905" t="s">
        <v>15</v>
      </c>
      <c r="C905" t="s">
        <v>12</v>
      </c>
      <c r="D905" t="s">
        <v>12</v>
      </c>
      <c r="E905"/>
      <c r="F905" t="s">
        <v>15</v>
      </c>
      <c r="G905"/>
      <c r="H905" t="s">
        <v>13</v>
      </c>
      <c r="I905" t="s">
        <v>13</v>
      </c>
      <c r="L905" t="s">
        <v>7</v>
      </c>
      <c r="M905" t="str">
        <f>VLOOKUP(D905,UFMT_FIELD_FORMAT!A:H,8,FALSE)</f>
        <v>019 Var LLA</v>
      </c>
      <c r="N905" t="str">
        <f>IF(ISBLANK(E905),"",VLOOKUP(E905,UFMT_CONDITION!A:J,10,FALSE))</f>
        <v/>
      </c>
      <c r="O905" t="str">
        <f>VLOOKUP(F905,UFMT_VALUE!A:E,5,FALSE)</f>
        <v>Tag, SVT_CARD_NUM</v>
      </c>
      <c r="P905" t="str">
        <f>IF(ISBLANK(G905),"",VLOOKUP(G905,UFMT_CONVERSION!A:C,3,FALSE))</f>
        <v/>
      </c>
      <c r="Q905" t="str">
        <f t="shared" si="60"/>
        <v>Field '019 Var LLA', Value 'Tag, SVT_CARD_NUM'</v>
      </c>
      <c r="S905" t="str">
        <f t="shared" si="61"/>
        <v>Insert into UFMT_BUILD_RULE (FORMAT_ID, FIELD_NO, PRIORITY, FIELD_ID, COND_ID, VALUE_ID, CONV_KEY, F_CHECK, F_WRITE) Values ('88', '2', '1', '1', '', '2', '', '0', '0');</v>
      </c>
      <c r="T905" t="str">
        <f t="shared" si="62"/>
        <v>Update UFMT_BUILD_RULE SET FIELD_ID='1',COND_ID='',VALUE_ID='2',CONV_KEY='',F_CHECK='0',F_WRITE='0' Where FORMAT_ID = '88' AND FIELD_NO = '2' AND PRIORITY = '1';</v>
      </c>
      <c r="U905" t="str">
        <f t="shared" si="63"/>
        <v>Delete from UFMT_BUILD_RULE Where FORMAT_ID = '88' AND FIELD_NO = '2' AND PRIORITY = '1';</v>
      </c>
    </row>
    <row r="906" spans="1:21" x14ac:dyDescent="0.35">
      <c r="A906" t="s">
        <v>228</v>
      </c>
      <c r="B906" t="s">
        <v>17</v>
      </c>
      <c r="C906" t="s">
        <v>12</v>
      </c>
      <c r="D906" t="s">
        <v>15</v>
      </c>
      <c r="E906" t="s">
        <v>44</v>
      </c>
      <c r="F906" t="s">
        <v>199</v>
      </c>
      <c r="G906"/>
      <c r="H906" t="s">
        <v>13</v>
      </c>
      <c r="I906" t="s">
        <v>13</v>
      </c>
      <c r="L906" t="s">
        <v>7</v>
      </c>
      <c r="M906" t="str">
        <f>VLOOKUP(D906,UFMT_FIELD_FORMAT!A:H,8,FALSE)</f>
        <v>006 Fix Padded L0</v>
      </c>
      <c r="N906" t="str">
        <f>IF(ISBLANK(E906),"",VLOOKUP(E906,UFMT_CONDITION!A:J,10,FALSE))</f>
        <v>Terminal type is POS</v>
      </c>
      <c r="O906" t="str">
        <f>VLOOKUP(F906,UFMT_VALUE!A:E,5,FALSE)</f>
        <v>Composite, Processing code for Notifs</v>
      </c>
      <c r="P906" t="str">
        <f>IF(ISBLANK(G906),"",VLOOKUP(G906,UFMT_CONVERSION!A:C,3,FALSE))</f>
        <v/>
      </c>
      <c r="Q906" t="str">
        <f t="shared" si="60"/>
        <v>Field '006 Fix Padded L0',Cond 'Terminal type is POS', Value 'Composite, Processing code for Notifs'</v>
      </c>
      <c r="S906" t="str">
        <f t="shared" si="61"/>
        <v>Insert into UFMT_BUILD_RULE (FORMAT_ID, FIELD_NO, PRIORITY, FIELD_ID, COND_ID, VALUE_ID, CONV_KEY, F_CHECK, F_WRITE) Values ('88', '3', '1', '2', '13', '76', '', '0', '0');</v>
      </c>
      <c r="T906" t="str">
        <f t="shared" si="62"/>
        <v>Update UFMT_BUILD_RULE SET FIELD_ID='2',COND_ID='13',VALUE_ID='76',CONV_KEY='',F_CHECK='0',F_WRITE='0' Where FORMAT_ID = '88' AND FIELD_NO = '3' AND PRIORITY = '1';</v>
      </c>
      <c r="U906" t="str">
        <f t="shared" si="63"/>
        <v>Delete from UFMT_BUILD_RULE Where FORMAT_ID = '88' AND FIELD_NO = '3' AND PRIORITY = '1';</v>
      </c>
    </row>
    <row r="907" spans="1:21" x14ac:dyDescent="0.35">
      <c r="A907" t="s">
        <v>228</v>
      </c>
      <c r="B907" t="s">
        <v>17</v>
      </c>
      <c r="C907" t="s">
        <v>15</v>
      </c>
      <c r="D907" t="s">
        <v>15</v>
      </c>
      <c r="E907" t="s">
        <v>62</v>
      </c>
      <c r="F907" t="s">
        <v>306</v>
      </c>
      <c r="G907"/>
      <c r="H907" t="s">
        <v>13</v>
      </c>
      <c r="I907" t="s">
        <v>13</v>
      </c>
      <c r="L907" t="s">
        <v>7</v>
      </c>
      <c r="M907" t="str">
        <f>VLOOKUP(D907,UFMT_FIELD_FORMAT!A:H,8,FALSE)</f>
        <v>006 Fix Padded L0</v>
      </c>
      <c r="N907" t="str">
        <f>IF(ISBLANK(E907),"",VLOOKUP(E907,UFMT_CONDITION!A:J,10,FALSE))</f>
        <v>Trans_type is 508</v>
      </c>
      <c r="O907" t="str">
        <f>VLOOKUP(F907,UFMT_VALUE!A:E,5,FALSE)</f>
        <v>Composite, Processing code for TT508</v>
      </c>
      <c r="P907" t="str">
        <f>IF(ISBLANK(G907),"",VLOOKUP(G907,UFMT_CONVERSION!A:C,3,FALSE))</f>
        <v/>
      </c>
      <c r="Q907" t="str">
        <f t="shared" si="60"/>
        <v>Field '006 Fix Padded L0',Cond 'Trans_type is 508', Value 'Composite, Processing code for TT508'</v>
      </c>
      <c r="S907" t="str">
        <f t="shared" si="61"/>
        <v>Insert into UFMT_BUILD_RULE (FORMAT_ID, FIELD_NO, PRIORITY, FIELD_ID, COND_ID, VALUE_ID, CONV_KEY, F_CHECK, F_WRITE) Values ('88', '3', '2', '2', '19', '168', '', '0', '0');</v>
      </c>
      <c r="T907" t="str">
        <f t="shared" si="62"/>
        <v>Update UFMT_BUILD_RULE SET FIELD_ID='2',COND_ID='19',VALUE_ID='168',CONV_KEY='',F_CHECK='0',F_WRITE='0' Where FORMAT_ID = '88' AND FIELD_NO = '3' AND PRIORITY = '2';</v>
      </c>
      <c r="U907" t="str">
        <f t="shared" si="63"/>
        <v>Delete from UFMT_BUILD_RULE Where FORMAT_ID = '88' AND FIELD_NO = '3' AND PRIORITY = '2';</v>
      </c>
    </row>
    <row r="908" spans="1:21" x14ac:dyDescent="0.35">
      <c r="A908" t="s">
        <v>228</v>
      </c>
      <c r="B908" t="s">
        <v>17</v>
      </c>
      <c r="C908" t="s">
        <v>17</v>
      </c>
      <c r="D908" t="s">
        <v>15</v>
      </c>
      <c r="E908"/>
      <c r="F908" t="s">
        <v>26</v>
      </c>
      <c r="G908"/>
      <c r="H908" t="s">
        <v>13</v>
      </c>
      <c r="I908" t="s">
        <v>13</v>
      </c>
      <c r="L908" t="s">
        <v>7</v>
      </c>
      <c r="M908" t="str">
        <f>VLOOKUP(D908,UFMT_FIELD_FORMAT!A:H,8,FALSE)</f>
        <v>006 Fix Padded L0</v>
      </c>
      <c r="N908" t="str">
        <f>IF(ISBLANK(E908),"",VLOOKUP(E908,UFMT_CONDITION!A:J,10,FALSE))</f>
        <v/>
      </c>
      <c r="O908" t="str">
        <f>VLOOKUP(F908,UFMT_VALUE!A:E,5,FALSE)</f>
        <v>Composite, Processing code</v>
      </c>
      <c r="P908" t="str">
        <f>IF(ISBLANK(G908),"",VLOOKUP(G908,UFMT_CONVERSION!A:C,3,FALSE))</f>
        <v/>
      </c>
      <c r="Q908" t="str">
        <f t="shared" si="60"/>
        <v>Field '006 Fix Padded L0', Value 'Composite, Processing code'</v>
      </c>
      <c r="S908" t="str">
        <f t="shared" si="61"/>
        <v>Insert into UFMT_BUILD_RULE (FORMAT_ID, FIELD_NO, PRIORITY, FIELD_ID, COND_ID, VALUE_ID, CONV_KEY, F_CHECK, F_WRITE) Values ('88', '3', '3', '2', '', '6', '', '0', '0');</v>
      </c>
      <c r="T908" t="str">
        <f t="shared" si="62"/>
        <v>Update UFMT_BUILD_RULE SET FIELD_ID='2',COND_ID='',VALUE_ID='6',CONV_KEY='',F_CHECK='0',F_WRITE='0' Where FORMAT_ID = '88' AND FIELD_NO = '3' AND PRIORITY = '3';</v>
      </c>
      <c r="U908" t="str">
        <f t="shared" si="63"/>
        <v>Delete from UFMT_BUILD_RULE Where FORMAT_ID = '88' AND FIELD_NO = '3' AND PRIORITY = '3';</v>
      </c>
    </row>
    <row r="909" spans="1:21" x14ac:dyDescent="0.35">
      <c r="A909" t="s">
        <v>228</v>
      </c>
      <c r="B909" t="s">
        <v>20</v>
      </c>
      <c r="C909" t="s">
        <v>12</v>
      </c>
      <c r="D909" t="s">
        <v>17</v>
      </c>
      <c r="E909" t="s">
        <v>117</v>
      </c>
      <c r="F909" t="s">
        <v>385</v>
      </c>
      <c r="G909"/>
      <c r="H909" t="s">
        <v>13</v>
      </c>
      <c r="I909" t="s">
        <v>13</v>
      </c>
      <c r="L909" t="s">
        <v>7</v>
      </c>
      <c r="M909" t="str">
        <f>VLOOKUP(D909,UFMT_FIELD_FORMAT!A:H,8,FALSE)</f>
        <v>012 Fix Padded L0</v>
      </c>
      <c r="N909" t="str">
        <f>IF(ISBLANK(E909),"",VLOOKUP(E909,UFMT_CONDITION!A:J,10,FALSE))</f>
        <v>Trans_type is POSADJ</v>
      </c>
      <c r="O909" t="str">
        <f>VLOOKUP(F909,UFMT_VALUE!A:E,5,FALSE)</f>
        <v>Tag, SVT_TIPS_AMOUNT, double</v>
      </c>
      <c r="P909" t="str">
        <f>IF(ISBLANK(G909),"",VLOOKUP(G909,UFMT_CONVERSION!A:C,3,FALSE))</f>
        <v/>
      </c>
      <c r="Q909" t="str">
        <f t="shared" si="60"/>
        <v>Field '012 Fix Padded L0',Cond 'Trans_type is POSADJ', Value 'Tag, SVT_TIPS_AMOUNT, double'</v>
      </c>
      <c r="S909" t="str">
        <f t="shared" si="61"/>
        <v>Insert into UFMT_BUILD_RULE (FORMAT_ID, FIELD_NO, PRIORITY, FIELD_ID, COND_ID, VALUE_ID, CONV_KEY, F_CHECK, F_WRITE) Values ('88', '4', '1', '3', '40', '198', '', '0', '0');</v>
      </c>
      <c r="T909" t="str">
        <f t="shared" si="62"/>
        <v>Update UFMT_BUILD_RULE SET FIELD_ID='3',COND_ID='40',VALUE_ID='198',CONV_KEY='',F_CHECK='0',F_WRITE='0' Where FORMAT_ID = '88' AND FIELD_NO = '4' AND PRIORITY = '1';</v>
      </c>
      <c r="U909" t="str">
        <f t="shared" si="63"/>
        <v>Delete from UFMT_BUILD_RULE Where FORMAT_ID = '88' AND FIELD_NO = '4' AND PRIORITY = '1';</v>
      </c>
    </row>
    <row r="910" spans="1:21" x14ac:dyDescent="0.35">
      <c r="A910" t="s">
        <v>228</v>
      </c>
      <c r="B910" t="s">
        <v>20</v>
      </c>
      <c r="C910" t="s">
        <v>15</v>
      </c>
      <c r="D910" t="s">
        <v>17</v>
      </c>
      <c r="E910"/>
      <c r="F910" t="s">
        <v>29</v>
      </c>
      <c r="G910"/>
      <c r="H910" t="s">
        <v>13</v>
      </c>
      <c r="I910" t="s">
        <v>13</v>
      </c>
      <c r="L910" t="s">
        <v>7</v>
      </c>
      <c r="M910" t="str">
        <f>VLOOKUP(D910,UFMT_FIELD_FORMAT!A:H,8,FALSE)</f>
        <v>012 Fix Padded L0</v>
      </c>
      <c r="N910" t="str">
        <f>IF(ISBLANK(E910),"",VLOOKUP(E910,UFMT_CONDITION!A:J,10,FALSE))</f>
        <v/>
      </c>
      <c r="O910" t="str">
        <f>VLOOKUP(F910,UFMT_VALUE!A:E,5,FALSE)</f>
        <v>Tag, SVT_TXN_AMOUNT</v>
      </c>
      <c r="P910" t="str">
        <f>IF(ISBLANK(G910),"",VLOOKUP(G910,UFMT_CONVERSION!A:C,3,FALSE))</f>
        <v/>
      </c>
      <c r="Q910" t="str">
        <f t="shared" si="60"/>
        <v>Field '012 Fix Padded L0', Value 'Tag, SVT_TXN_AMOUNT'</v>
      </c>
      <c r="S910" t="str">
        <f t="shared" si="61"/>
        <v>Insert into UFMT_BUILD_RULE (FORMAT_ID, FIELD_NO, PRIORITY, FIELD_ID, COND_ID, VALUE_ID, CONV_KEY, F_CHECK, F_WRITE) Values ('88', '4', '2', '3', '', '7', '', '0', '0');</v>
      </c>
      <c r="T910" t="str">
        <f t="shared" si="62"/>
        <v>Update UFMT_BUILD_RULE SET FIELD_ID='3',COND_ID='',VALUE_ID='7',CONV_KEY='',F_CHECK='0',F_WRITE='0' Where FORMAT_ID = '88' AND FIELD_NO = '4' AND PRIORITY = '2';</v>
      </c>
      <c r="U910" t="str">
        <f t="shared" si="63"/>
        <v>Delete from UFMT_BUILD_RULE Where FORMAT_ID = '88' AND FIELD_NO = '4' AND PRIORITY = '2';</v>
      </c>
    </row>
    <row r="911" spans="1:21" x14ac:dyDescent="0.35">
      <c r="A911" t="s">
        <v>228</v>
      </c>
      <c r="B911" t="s">
        <v>35</v>
      </c>
      <c r="C911" t="s">
        <v>12</v>
      </c>
      <c r="D911" t="s">
        <v>20</v>
      </c>
      <c r="E911" t="s">
        <v>29</v>
      </c>
      <c r="F911" t="s">
        <v>40</v>
      </c>
      <c r="G911"/>
      <c r="H911" t="s">
        <v>13</v>
      </c>
      <c r="I911" t="s">
        <v>13</v>
      </c>
      <c r="L911" t="s">
        <v>7</v>
      </c>
      <c r="M911" t="str">
        <f>VLOOKUP(D911,UFMT_FIELD_FORMAT!A:H,8,FALSE)</f>
        <v>008 Fix Padded L0</v>
      </c>
      <c r="N911" t="str">
        <f>IF(ISBLANK(E911),"",VLOOKUP(E911,UFMT_CONDITION!A:J,10,FALSE))</f>
        <v>Rate initialized and must be added</v>
      </c>
      <c r="O911" t="str">
        <f>VLOOKUP(F911,UFMT_VALUE!A:E,5,FALSE)</f>
        <v>Tag, SVT_ACCT1_RATE, integer</v>
      </c>
      <c r="P911" t="str">
        <f>IF(ISBLANK(G911),"",VLOOKUP(G911,UFMT_CONVERSION!A:C,3,FALSE))</f>
        <v/>
      </c>
      <c r="Q911" t="str">
        <f t="shared" si="60"/>
        <v>Field '008 Fix Padded L0',Cond 'Rate initialized and must be added', Value 'Tag, SVT_ACCT1_RATE, integer'</v>
      </c>
      <c r="S911" t="str">
        <f t="shared" si="61"/>
        <v>Insert into UFMT_BUILD_RULE (FORMAT_ID, FIELD_NO, PRIORITY, FIELD_ID, COND_ID, VALUE_ID, CONV_KEY, F_CHECK, F_WRITE) Values ('88', '9', '1', '4', '7', '11', '', '0', '0');</v>
      </c>
      <c r="T911" t="str">
        <f t="shared" si="62"/>
        <v>Update UFMT_BUILD_RULE SET FIELD_ID='4',COND_ID='7',VALUE_ID='11',CONV_KEY='',F_CHECK='0',F_WRITE='0' Where FORMAT_ID = '88' AND FIELD_NO = '9' AND PRIORITY = '1';</v>
      </c>
      <c r="U911" t="str">
        <f t="shared" si="63"/>
        <v>Delete from UFMT_BUILD_RULE Where FORMAT_ID = '88' AND FIELD_NO = '9' AND PRIORITY = '1';</v>
      </c>
    </row>
    <row r="912" spans="1:21" x14ac:dyDescent="0.35">
      <c r="A912" t="s">
        <v>228</v>
      </c>
      <c r="B912" t="s">
        <v>40</v>
      </c>
      <c r="C912" t="s">
        <v>12</v>
      </c>
      <c r="D912" t="s">
        <v>23</v>
      </c>
      <c r="E912" t="s">
        <v>129</v>
      </c>
      <c r="F912" t="s">
        <v>42</v>
      </c>
      <c r="G912" t="s">
        <v>21</v>
      </c>
      <c r="H912" t="s">
        <v>13</v>
      </c>
      <c r="I912" t="s">
        <v>13</v>
      </c>
      <c r="L912" t="s">
        <v>7</v>
      </c>
      <c r="M912" t="str">
        <f>VLOOKUP(D912,UFMT_FIELD_FORMAT!A:H,8,FALSE)</f>
        <v>006 Fix Padded L0</v>
      </c>
      <c r="N912" t="str">
        <f>IF(ISBLANK(E912),"",VLOOKUP(E912,UFMT_CONDITION!A:J,10,FALSE))</f>
        <v>TT for sending F11 T24 as SV_TRACE</v>
      </c>
      <c r="O912" t="str">
        <f>VLOOKUP(F912,UFMT_VALUE!A:E,5,FALSE)</f>
        <v>Tag, SVT_SV_TRACE</v>
      </c>
      <c r="P912" t="str">
        <f>IF(ISBLANK(G912),"",VLOOKUP(G912,UFMT_CONVERSION!A:C,3,FALSE))</f>
        <v>Get F11 from utrnno (last 6 digits)</v>
      </c>
      <c r="Q912" t="str">
        <f t="shared" si="60"/>
        <v>Field '006 Fix Padded L0',Cond 'TT for sending F11 T24 as SV_TRACE', Value 'Tag, SVT_SV_TRACE', Conv 'Get F11 from utrnno (last 6 digits)'</v>
      </c>
      <c r="S912" t="str">
        <f t="shared" si="61"/>
        <v>Insert into UFMT_BUILD_RULE (FORMAT_ID, FIELD_NO, PRIORITY, FIELD_ID, COND_ID, VALUE_ID, CONV_KEY, F_CHECK, F_WRITE) Values ('88', '11', '1', '5', '45', '12', '52', '0', '0');</v>
      </c>
      <c r="T912" t="str">
        <f t="shared" si="62"/>
        <v>Update UFMT_BUILD_RULE SET FIELD_ID='5',COND_ID='45',VALUE_ID='12',CONV_KEY='52',F_CHECK='0',F_WRITE='0' Where FORMAT_ID = '88' AND FIELD_NO = '11' AND PRIORITY = '1';</v>
      </c>
      <c r="U912" t="str">
        <f t="shared" si="63"/>
        <v>Delete from UFMT_BUILD_RULE Where FORMAT_ID = '88' AND FIELD_NO = '11' AND PRIORITY = '1';</v>
      </c>
    </row>
    <row r="913" spans="1:21" x14ac:dyDescent="0.35">
      <c r="A913" t="s">
        <v>228</v>
      </c>
      <c r="B913" t="s">
        <v>40</v>
      </c>
      <c r="C913" t="s">
        <v>15</v>
      </c>
      <c r="D913" t="s">
        <v>23</v>
      </c>
      <c r="E913"/>
      <c r="F913" t="s">
        <v>117</v>
      </c>
      <c r="G913" t="s">
        <v>21</v>
      </c>
      <c r="H913" t="s">
        <v>13</v>
      </c>
      <c r="I913" t="s">
        <v>13</v>
      </c>
      <c r="L913" t="s">
        <v>7</v>
      </c>
      <c r="M913" t="str">
        <f>VLOOKUP(D913,UFMT_FIELD_FORMAT!A:H,8,FALSE)</f>
        <v>006 Fix Padded L0</v>
      </c>
      <c r="N913" t="str">
        <f>IF(ISBLANK(E913),"",VLOOKUP(E913,UFMT_CONDITION!A:J,10,FALSE))</f>
        <v/>
      </c>
      <c r="O913" t="str">
        <f>VLOOKUP(F913,UFMT_VALUE!A:E,5,FALSE)</f>
        <v>Tag, SVT_UTRANSNO</v>
      </c>
      <c r="P913" t="str">
        <f>IF(ISBLANK(G913),"",VLOOKUP(G913,UFMT_CONVERSION!A:C,3,FALSE))</f>
        <v>Get F11 from utrnno (last 6 digits)</v>
      </c>
      <c r="Q913" t="str">
        <f t="shared" si="60"/>
        <v>Field '006 Fix Padded L0', Value 'Tag, SVT_UTRANSNO', Conv 'Get F11 from utrnno (last 6 digits)'</v>
      </c>
      <c r="S913" t="str">
        <f t="shared" si="61"/>
        <v>Insert into UFMT_BUILD_RULE (FORMAT_ID, FIELD_NO, PRIORITY, FIELD_ID, COND_ID, VALUE_ID, CONV_KEY, F_CHECK, F_WRITE) Values ('88', '11', '2', '5', '', '40', '52', '0', '0');</v>
      </c>
      <c r="T913" t="str">
        <f t="shared" si="62"/>
        <v>Update UFMT_BUILD_RULE SET FIELD_ID='5',COND_ID='',VALUE_ID='40',CONV_KEY='52',F_CHECK='0',F_WRITE='0' Where FORMAT_ID = '88' AND FIELD_NO = '11' AND PRIORITY = '2';</v>
      </c>
      <c r="U913" t="str">
        <f t="shared" si="63"/>
        <v>Delete from UFMT_BUILD_RULE Where FORMAT_ID = '88' AND FIELD_NO = '11' AND PRIORITY = '2';</v>
      </c>
    </row>
    <row r="914" spans="1:21" x14ac:dyDescent="0.35">
      <c r="A914" t="s">
        <v>228</v>
      </c>
      <c r="B914" t="s">
        <v>42</v>
      </c>
      <c r="C914" t="s">
        <v>12</v>
      </c>
      <c r="D914" t="s">
        <v>26</v>
      </c>
      <c r="E914"/>
      <c r="F914" t="s">
        <v>50</v>
      </c>
      <c r="G914"/>
      <c r="H914" t="s">
        <v>13</v>
      </c>
      <c r="I914" t="s">
        <v>12</v>
      </c>
      <c r="L914" t="s">
        <v>7</v>
      </c>
      <c r="M914" t="str">
        <f>VLOOKUP(D914,UFMT_FIELD_FORMAT!A:H,8,FALSE)</f>
        <v>012 Fix Padded L0</v>
      </c>
      <c r="N914" t="str">
        <f>IF(ISBLANK(E914),"",VLOOKUP(E914,UFMT_CONDITION!A:J,10,FALSE))</f>
        <v/>
      </c>
      <c r="O914" t="str">
        <f>VLOOKUP(F914,UFMT_VALUE!A:E,5,FALSE)</f>
        <v>Composite, Date and time</v>
      </c>
      <c r="P914" t="str">
        <f>IF(ISBLANK(G914),"",VLOOKUP(G914,UFMT_CONVERSION!A:C,3,FALSE))</f>
        <v/>
      </c>
      <c r="Q914" t="str">
        <f t="shared" si="60"/>
        <v>Field '012 Fix Padded L0', Value 'Composite, Date and time'</v>
      </c>
      <c r="S914" t="str">
        <f t="shared" si="61"/>
        <v>Insert into UFMT_BUILD_RULE (FORMAT_ID, FIELD_NO, PRIORITY, FIELD_ID, COND_ID, VALUE_ID, CONV_KEY, F_CHECK, F_WRITE) Values ('88', '12', '1', '6', '', '15', '', '0', '1');</v>
      </c>
      <c r="T914" t="str">
        <f t="shared" si="62"/>
        <v>Update UFMT_BUILD_RULE SET FIELD_ID='6',COND_ID='',VALUE_ID='15',CONV_KEY='',F_CHECK='0',F_WRITE='1' Where FORMAT_ID = '88' AND FIELD_NO = '12' AND PRIORITY = '1';</v>
      </c>
      <c r="U914" t="str">
        <f t="shared" si="63"/>
        <v>Delete from UFMT_BUILD_RULE Where FORMAT_ID = '88' AND FIELD_NO = '12' AND PRIORITY = '1';</v>
      </c>
    </row>
    <row r="915" spans="1:21" x14ac:dyDescent="0.35">
      <c r="A915" t="s">
        <v>228</v>
      </c>
      <c r="B915" t="s">
        <v>42</v>
      </c>
      <c r="C915" t="s">
        <v>15</v>
      </c>
      <c r="D915" t="s">
        <v>62</v>
      </c>
      <c r="E915"/>
      <c r="F915" t="s">
        <v>183</v>
      </c>
      <c r="G915"/>
      <c r="H915" t="s">
        <v>13</v>
      </c>
      <c r="I915" t="s">
        <v>12</v>
      </c>
      <c r="L915" t="s">
        <v>7</v>
      </c>
      <c r="M915" t="str">
        <f>VLOOKUP(D915,UFMT_FIELD_FORMAT!A:H,8,FALSE)</f>
        <v>035 Var LLA</v>
      </c>
      <c r="N915" t="str">
        <f>IF(ISBLANK(E915),"",VLOOKUP(E915,UFMT_CONDITION!A:J,10,FALSE))</f>
        <v/>
      </c>
      <c r="O915" t="str">
        <f>VLOOKUP(F915,UFMT_VALUE!A:E,5,FALSE)</f>
        <v>Composite, DE56 Orig data elements</v>
      </c>
      <c r="P915" t="str">
        <f>IF(ISBLANK(G915),"",VLOOKUP(G915,UFMT_CONVERSION!A:C,3,FALSE))</f>
        <v/>
      </c>
      <c r="Q915" t="str">
        <f t="shared" si="60"/>
        <v>Field '035 Var LLA', Value 'Composite, DE56 Orig data elements'</v>
      </c>
      <c r="S915" t="str">
        <f t="shared" si="61"/>
        <v>Insert into UFMT_BUILD_RULE (FORMAT_ID, FIELD_NO, PRIORITY, FIELD_ID, COND_ID, VALUE_ID, CONV_KEY, F_CHECK, F_WRITE) Values ('88', '12', '2', '19', '', '69', '', '0', '1');</v>
      </c>
      <c r="T915" t="str">
        <f t="shared" si="62"/>
        <v>Update UFMT_BUILD_RULE SET FIELD_ID='19',COND_ID='',VALUE_ID='69',CONV_KEY='',F_CHECK='0',F_WRITE='1' Where FORMAT_ID = '88' AND FIELD_NO = '12' AND PRIORITY = '2';</v>
      </c>
      <c r="U915" t="str">
        <f t="shared" si="63"/>
        <v>Delete from UFMT_BUILD_RULE Where FORMAT_ID = '88' AND FIELD_NO = '12' AND PRIORITY = '2';</v>
      </c>
    </row>
    <row r="916" spans="1:21" x14ac:dyDescent="0.35">
      <c r="A916" t="s">
        <v>228</v>
      </c>
      <c r="B916" t="s">
        <v>56</v>
      </c>
      <c r="C916" t="s">
        <v>12</v>
      </c>
      <c r="D916" t="s">
        <v>32</v>
      </c>
      <c r="E916"/>
      <c r="F916" t="s">
        <v>59</v>
      </c>
      <c r="G916" t="s">
        <v>20</v>
      </c>
      <c r="H916" t="s">
        <v>13</v>
      </c>
      <c r="I916" t="s">
        <v>13</v>
      </c>
      <c r="L916" t="s">
        <v>7</v>
      </c>
      <c r="M916" t="str">
        <f>VLOOKUP(D916,UFMT_FIELD_FORMAT!A:H,8,FALSE)</f>
        <v>004 Fix Padded L0</v>
      </c>
      <c r="N916" t="str">
        <f>IF(ISBLANK(E916),"",VLOOKUP(E916,UFMT_CONDITION!A:J,10,FALSE))</f>
        <v/>
      </c>
      <c r="O916" t="str">
        <f>VLOOKUP(F916,UFMT_VALUE!A:E,5,FALSE)</f>
        <v>Tag, SVT_SV_DATE</v>
      </c>
      <c r="P916" t="str">
        <f>IF(ISBLANK(G916),"",VLOOKUP(G916,UFMT_CONVERSION!A:C,3,FALSE))</f>
        <v>YYYYMMDD to MMDD</v>
      </c>
      <c r="Q916" t="str">
        <f t="shared" si="60"/>
        <v>Field '004 Fix Padded L0', Value 'Tag, SVT_SV_DATE', Conv 'YYYYMMDD to MMDD'</v>
      </c>
      <c r="S916" t="str">
        <f t="shared" si="61"/>
        <v>Insert into UFMT_BUILD_RULE (FORMAT_ID, FIELD_NO, PRIORITY, FIELD_ID, COND_ID, VALUE_ID, CONV_KEY, F_CHECK, F_WRITE) Values ('88', '17', '1', '8', '', '18', '4', '0', '0');</v>
      </c>
      <c r="T916" t="str">
        <f t="shared" si="62"/>
        <v>Update UFMT_BUILD_RULE SET FIELD_ID='8',COND_ID='',VALUE_ID='18',CONV_KEY='4',F_CHECK='0',F_WRITE='0' Where FORMAT_ID = '88' AND FIELD_NO = '17' AND PRIORITY = '1';</v>
      </c>
      <c r="U916" t="str">
        <f t="shared" si="63"/>
        <v>Delete from UFMT_BUILD_RULE Where FORMAT_ID = '88' AND FIELD_NO = '17' AND PRIORITY = '1';</v>
      </c>
    </row>
    <row r="917" spans="1:21" x14ac:dyDescent="0.35">
      <c r="A917" t="s">
        <v>228</v>
      </c>
      <c r="B917" t="s">
        <v>77</v>
      </c>
      <c r="C917" t="s">
        <v>12</v>
      </c>
      <c r="D917" t="s">
        <v>35</v>
      </c>
      <c r="E917"/>
      <c r="F917" t="s">
        <v>62</v>
      </c>
      <c r="G917"/>
      <c r="H917" t="s">
        <v>13</v>
      </c>
      <c r="I917" t="s">
        <v>13</v>
      </c>
      <c r="L917" t="s">
        <v>7</v>
      </c>
      <c r="M917" t="str">
        <f>VLOOKUP(D917,UFMT_FIELD_FORMAT!A:H,8,FALSE)</f>
        <v>003 Fix Padded L0</v>
      </c>
      <c r="N917" t="str">
        <f>IF(ISBLANK(E917),"",VLOOKUP(E917,UFMT_CONDITION!A:J,10,FALSE))</f>
        <v/>
      </c>
      <c r="O917" t="str">
        <f>VLOOKUP(F917,UFMT_VALUE!A:E,5,FALSE)</f>
        <v>Const, Functional code</v>
      </c>
      <c r="P917" t="str">
        <f>IF(ISBLANK(G917),"",VLOOKUP(G917,UFMT_CONVERSION!A:C,3,FALSE))</f>
        <v/>
      </c>
      <c r="Q917" t="str">
        <f t="shared" si="60"/>
        <v>Field '003 Fix Padded L0', Value 'Const, Functional code'</v>
      </c>
      <c r="S917" t="str">
        <f t="shared" si="61"/>
        <v>Insert into UFMT_BUILD_RULE (FORMAT_ID, FIELD_NO, PRIORITY, FIELD_ID, COND_ID, VALUE_ID, CONV_KEY, F_CHECK, F_WRITE) Values ('88', '24', '1', '9', '', '19', '', '0', '0');</v>
      </c>
      <c r="T917" t="str">
        <f t="shared" si="62"/>
        <v>Update UFMT_BUILD_RULE SET FIELD_ID='9',COND_ID='',VALUE_ID='19',CONV_KEY='',F_CHECK='0',F_WRITE='0' Where FORMAT_ID = '88' AND FIELD_NO = '24' AND PRIORITY = '1';</v>
      </c>
      <c r="U917" t="str">
        <f t="shared" si="63"/>
        <v>Delete from UFMT_BUILD_RULE Where FORMAT_ID = '88' AND FIELD_NO = '24' AND PRIORITY = '1';</v>
      </c>
    </row>
    <row r="918" spans="1:21" x14ac:dyDescent="0.35">
      <c r="A918" t="s">
        <v>228</v>
      </c>
      <c r="B918" t="s">
        <v>98</v>
      </c>
      <c r="C918" t="s">
        <v>12</v>
      </c>
      <c r="D918" t="s">
        <v>40</v>
      </c>
      <c r="E918"/>
      <c r="F918" t="s">
        <v>65</v>
      </c>
      <c r="G918"/>
      <c r="H918" t="s">
        <v>13</v>
      </c>
      <c r="I918" t="s">
        <v>13</v>
      </c>
      <c r="L918" t="s">
        <v>7</v>
      </c>
      <c r="M918" t="str">
        <f>VLOOKUP(D918,UFMT_FIELD_FORMAT!A:H,8,FALSE)</f>
        <v xml:space="preserve">011 LLA </v>
      </c>
      <c r="N918" t="str">
        <f>IF(ISBLANK(E918),"",VLOOKUP(E918,UFMT_CONDITION!A:J,10,FALSE))</f>
        <v/>
      </c>
      <c r="O918" t="str">
        <f>VLOOKUP(F918,UFMT_VALUE!A:E,5,FALSE)</f>
        <v>Tag, SVT_ISO_SRC_ACQID</v>
      </c>
      <c r="P918" t="str">
        <f>IF(ISBLANK(G918),"",VLOOKUP(G918,UFMT_CONVERSION!A:C,3,FALSE))</f>
        <v/>
      </c>
      <c r="Q918" t="str">
        <f t="shared" si="60"/>
        <v>Field '011 LLA ', Value 'Tag, SVT_ISO_SRC_ACQID'</v>
      </c>
      <c r="S918" t="str">
        <f t="shared" si="61"/>
        <v>Insert into UFMT_BUILD_RULE (FORMAT_ID, FIELD_NO, PRIORITY, FIELD_ID, COND_ID, VALUE_ID, CONV_KEY, F_CHECK, F_WRITE) Values ('88', '32', '1', '11', '', '20', '', '0', '0');</v>
      </c>
      <c r="T918" t="str">
        <f t="shared" si="62"/>
        <v>Update UFMT_BUILD_RULE SET FIELD_ID='11',COND_ID='',VALUE_ID='20',CONV_KEY='',F_CHECK='0',F_WRITE='0' Where FORMAT_ID = '88' AND FIELD_NO = '32' AND PRIORITY = '1';</v>
      </c>
      <c r="U918" t="str">
        <f t="shared" si="63"/>
        <v>Delete from UFMT_BUILD_RULE Where FORMAT_ID = '88' AND FIELD_NO = '32' AND PRIORITY = '1';</v>
      </c>
    </row>
    <row r="919" spans="1:21" x14ac:dyDescent="0.35">
      <c r="A919" t="s">
        <v>228</v>
      </c>
      <c r="B919" t="s">
        <v>101</v>
      </c>
      <c r="C919" t="s">
        <v>12</v>
      </c>
      <c r="D919" t="s">
        <v>40</v>
      </c>
      <c r="E919" t="s">
        <v>32</v>
      </c>
      <c r="F919" t="s">
        <v>68</v>
      </c>
      <c r="G919"/>
      <c r="H919" t="s">
        <v>13</v>
      </c>
      <c r="I919" t="s">
        <v>13</v>
      </c>
      <c r="L919" t="s">
        <v>7</v>
      </c>
      <c r="M919" t="str">
        <f>VLOOKUP(D919,UFMT_FIELD_FORMAT!A:H,8,FALSE)</f>
        <v xml:space="preserve">011 LLA </v>
      </c>
      <c r="N919" t="str">
        <f>IF(ISBLANK(E919),"",VLOOKUP(E919,UFMT_CONDITION!A:J,10,FALSE))</f>
        <v>Forwarding Institution is not empty</v>
      </c>
      <c r="O919" t="str">
        <f>VLOOKUP(F919,UFMT_VALUE!A:E,5,FALSE)</f>
        <v>Tag, SVT_ISO_FW_INSTID</v>
      </c>
      <c r="P919" t="str">
        <f>IF(ISBLANK(G919),"",VLOOKUP(G919,UFMT_CONVERSION!A:C,3,FALSE))</f>
        <v/>
      </c>
      <c r="Q919" t="str">
        <f t="shared" si="60"/>
        <v>Field '011 LLA ',Cond 'Forwarding Institution is not empty', Value 'Tag, SVT_ISO_FW_INSTID'</v>
      </c>
      <c r="S919" t="str">
        <f t="shared" si="61"/>
        <v>Insert into UFMT_BUILD_RULE (FORMAT_ID, FIELD_NO, PRIORITY, FIELD_ID, COND_ID, VALUE_ID, CONV_KEY, F_CHECK, F_WRITE) Values ('88', '33', '1', '11', '8', '21', '', '0', '0');</v>
      </c>
      <c r="T919" t="str">
        <f t="shared" si="62"/>
        <v>Update UFMT_BUILD_RULE SET FIELD_ID='11',COND_ID='8',VALUE_ID='21',CONV_KEY='',F_CHECK='0',F_WRITE='0' Where FORMAT_ID = '88' AND FIELD_NO = '33' AND PRIORITY = '1';</v>
      </c>
      <c r="U919" t="str">
        <f t="shared" si="63"/>
        <v>Delete from UFMT_BUILD_RULE Where FORMAT_ID = '88' AND FIELD_NO = '33' AND PRIORITY = '1';</v>
      </c>
    </row>
    <row r="920" spans="1:21" x14ac:dyDescent="0.35">
      <c r="A920" t="s">
        <v>228</v>
      </c>
      <c r="B920" t="s">
        <v>99</v>
      </c>
      <c r="C920" t="s">
        <v>12</v>
      </c>
      <c r="D920" t="s">
        <v>44</v>
      </c>
      <c r="E920"/>
      <c r="F920" t="s">
        <v>74</v>
      </c>
      <c r="G920"/>
      <c r="H920" t="s">
        <v>13</v>
      </c>
      <c r="I920" t="s">
        <v>13</v>
      </c>
      <c r="L920" t="s">
        <v>7</v>
      </c>
      <c r="M920" t="str">
        <f>VLOOKUP(D920,UFMT_FIELD_FORMAT!A:H,8,FALSE)</f>
        <v>012 Fix Padded R</v>
      </c>
      <c r="N920" t="str">
        <f>IF(ISBLANK(E920),"",VLOOKUP(E920,UFMT_CONDITION!A:J,10,FALSE))</f>
        <v/>
      </c>
      <c r="O920" t="str">
        <f>VLOOKUP(F920,UFMT_VALUE!A:E,5,FALSE)</f>
        <v>Tag, SVT_ISO_ACQ_RRN</v>
      </c>
      <c r="P920" t="str">
        <f>IF(ISBLANK(G920),"",VLOOKUP(G920,UFMT_CONVERSION!A:C,3,FALSE))</f>
        <v/>
      </c>
      <c r="Q920" t="str">
        <f t="shared" si="60"/>
        <v>Field '012 Fix Padded R', Value 'Tag, SVT_ISO_ACQ_RRN'</v>
      </c>
      <c r="S920" t="str">
        <f t="shared" si="61"/>
        <v>Insert into UFMT_BUILD_RULE (FORMAT_ID, FIELD_NO, PRIORITY, FIELD_ID, COND_ID, VALUE_ID, CONV_KEY, F_CHECK, F_WRITE) Values ('88', '37', '1', '13', '', '23', '', '0', '0');</v>
      </c>
      <c r="T920" t="str">
        <f t="shared" si="62"/>
        <v>Update UFMT_BUILD_RULE SET FIELD_ID='13',COND_ID='',VALUE_ID='23',CONV_KEY='',F_CHECK='0',F_WRITE='0' Where FORMAT_ID = '88' AND FIELD_NO = '37' AND PRIORITY = '1';</v>
      </c>
      <c r="U920" t="str">
        <f t="shared" si="63"/>
        <v>Delete from UFMT_BUILD_RULE Where FORMAT_ID = '88' AND FIELD_NO = '37' AND PRIORITY = '1';</v>
      </c>
    </row>
    <row r="921" spans="1:21" x14ac:dyDescent="0.35">
      <c r="A921" t="s">
        <v>228</v>
      </c>
      <c r="B921" t="s">
        <v>119</v>
      </c>
      <c r="C921" t="s">
        <v>12</v>
      </c>
      <c r="D921" t="s">
        <v>20</v>
      </c>
      <c r="E921"/>
      <c r="F921" t="s">
        <v>72</v>
      </c>
      <c r="G921"/>
      <c r="H921" t="s">
        <v>13</v>
      </c>
      <c r="I921" t="s">
        <v>13</v>
      </c>
      <c r="L921" t="s">
        <v>7</v>
      </c>
      <c r="M921" t="str">
        <f>VLOOKUP(D921,UFMT_FIELD_FORMAT!A:H,8,FALSE)</f>
        <v>008 Fix Padded L0</v>
      </c>
      <c r="N921" t="str">
        <f>IF(ISBLANK(E921),"",VLOOKUP(E921,UFMT_CONDITION!A:J,10,FALSE))</f>
        <v/>
      </c>
      <c r="O921" t="str">
        <f>VLOOKUP(F921,UFMT_VALUE!A:E,5,FALSE)</f>
        <v>Tag, SVT_TERMINAL</v>
      </c>
      <c r="P921" t="str">
        <f>IF(ISBLANK(G921),"",VLOOKUP(G921,UFMT_CONVERSION!A:C,3,FALSE))</f>
        <v/>
      </c>
      <c r="Q921" t="str">
        <f t="shared" si="60"/>
        <v>Field '008 Fix Padded L0', Value 'Tag, SVT_TERMINAL'</v>
      </c>
      <c r="S921" t="str">
        <f t="shared" si="61"/>
        <v>Insert into UFMT_BUILD_RULE (FORMAT_ID, FIELD_NO, PRIORITY, FIELD_ID, COND_ID, VALUE_ID, CONV_KEY, F_CHECK, F_WRITE) Values ('88', '41', '1', '4', '', '25', '', '0', '0');</v>
      </c>
      <c r="T921" t="str">
        <f t="shared" si="62"/>
        <v>Update UFMT_BUILD_RULE SET FIELD_ID='4',COND_ID='',VALUE_ID='25',CONV_KEY='',F_CHECK='0',F_WRITE='0' Where FORMAT_ID = '88' AND FIELD_NO = '41' AND PRIORITY = '1';</v>
      </c>
      <c r="U921" t="str">
        <f t="shared" si="63"/>
        <v>Delete from UFMT_BUILD_RULE Where FORMAT_ID = '88' AND FIELD_NO = '41' AND PRIORITY = '1';</v>
      </c>
    </row>
    <row r="922" spans="1:21" x14ac:dyDescent="0.35">
      <c r="A922" t="s">
        <v>228</v>
      </c>
      <c r="B922" t="s">
        <v>122</v>
      </c>
      <c r="C922" t="s">
        <v>12</v>
      </c>
      <c r="D922" t="s">
        <v>53</v>
      </c>
      <c r="E922"/>
      <c r="F922" t="s">
        <v>82</v>
      </c>
      <c r="G922"/>
      <c r="H922" t="s">
        <v>13</v>
      </c>
      <c r="I922" t="s">
        <v>13</v>
      </c>
      <c r="L922" t="s">
        <v>7</v>
      </c>
      <c r="M922" t="str">
        <f>VLOOKUP(D922,UFMT_FIELD_FORMAT!A:H,8,FALSE)</f>
        <v>008 Fix Padded R</v>
      </c>
      <c r="N922" t="str">
        <f>IF(ISBLANK(E922),"",VLOOKUP(E922,UFMT_CONDITION!A:J,10,FALSE))</f>
        <v/>
      </c>
      <c r="O922" t="str">
        <f>VLOOKUP(F922,UFMT_VALUE!A:E,5,FALSE)</f>
        <v>Tag, SVT_CC_ACCEPTOR</v>
      </c>
      <c r="P922" t="str">
        <f>IF(ISBLANK(G922),"",VLOOKUP(G922,UFMT_CONVERSION!A:C,3,FALSE))</f>
        <v/>
      </c>
      <c r="Q922" t="str">
        <f t="shared" si="60"/>
        <v>Field '008 Fix Padded R', Value 'Tag, SVT_CC_ACCEPTOR'</v>
      </c>
      <c r="S922" t="str">
        <f t="shared" si="61"/>
        <v>Insert into UFMT_BUILD_RULE (FORMAT_ID, FIELD_NO, PRIORITY, FIELD_ID, COND_ID, VALUE_ID, CONV_KEY, F_CHECK, F_WRITE) Values ('88', '42', '1', '16', '', '26', '', '0', '0');</v>
      </c>
      <c r="T922" t="str">
        <f t="shared" si="62"/>
        <v>Update UFMT_BUILD_RULE SET FIELD_ID='16',COND_ID='',VALUE_ID='26',CONV_KEY='',F_CHECK='0',F_WRITE='0' Where FORMAT_ID = '88' AND FIELD_NO = '42' AND PRIORITY = '1';</v>
      </c>
      <c r="U922" t="str">
        <f t="shared" si="63"/>
        <v>Delete from UFMT_BUILD_RULE Where FORMAT_ID = '88' AND FIELD_NO = '42' AND PRIORITY = '1';</v>
      </c>
    </row>
    <row r="923" spans="1:21" x14ac:dyDescent="0.35">
      <c r="A923" t="s">
        <v>228</v>
      </c>
      <c r="B923" t="s">
        <v>125</v>
      </c>
      <c r="C923" t="s">
        <v>12</v>
      </c>
      <c r="D923" t="s">
        <v>90</v>
      </c>
      <c r="E923"/>
      <c r="F923" t="s">
        <v>92</v>
      </c>
      <c r="G923" t="s">
        <v>125</v>
      </c>
      <c r="H923" t="s">
        <v>13</v>
      </c>
      <c r="I923" t="s">
        <v>13</v>
      </c>
      <c r="L923" t="s">
        <v>7</v>
      </c>
      <c r="M923" t="str">
        <f>VLOOKUP(D923,UFMT_FIELD_FORMAT!A:H,8,FALSE)</f>
        <v xml:space="preserve">012 LLA </v>
      </c>
      <c r="N923" t="str">
        <f>IF(ISBLANK(E923),"",VLOOKUP(E923,UFMT_CONDITION!A:J,10,FALSE))</f>
        <v/>
      </c>
      <c r="O923" t="str">
        <f>VLOOKUP(F923,UFMT_VALUE!A:E,5,FALSE)</f>
        <v>Tag, SVT_ADDR_NAME</v>
      </c>
      <c r="P923" t="str">
        <f>IF(ISBLANK(G923),"",VLOOKUP(G923,UFMT_CONVERSION!A:C,3,FALSE))</f>
        <v>Trim to 12</v>
      </c>
      <c r="Q923" t="str">
        <f t="shared" si="60"/>
        <v>Field '012 LLA ', Value 'Tag, SVT_ADDR_NAME', Conv 'Trim to 12'</v>
      </c>
      <c r="S923" t="str">
        <f t="shared" si="61"/>
        <v>Insert into UFMT_BUILD_RULE (FORMAT_ID, FIELD_NO, PRIORITY, FIELD_ID, COND_ID, VALUE_ID, CONV_KEY, F_CHECK, F_WRITE) Values ('88', '43', '1', '29', '', '30', '43', '0', '0');</v>
      </c>
      <c r="T923" t="str">
        <f t="shared" si="62"/>
        <v>Update UFMT_BUILD_RULE SET FIELD_ID='29',COND_ID='',VALUE_ID='30',CONV_KEY='43',F_CHECK='0',F_WRITE='0' Where FORMAT_ID = '88' AND FIELD_NO = '43' AND PRIORITY = '1';</v>
      </c>
      <c r="U923" t="str">
        <f t="shared" si="63"/>
        <v>Delete from UFMT_BUILD_RULE Where FORMAT_ID = '88' AND FIELD_NO = '43' AND PRIORITY = '1';</v>
      </c>
    </row>
    <row r="924" spans="1:21" x14ac:dyDescent="0.35">
      <c r="A924" t="s">
        <v>228</v>
      </c>
      <c r="B924" t="s">
        <v>45</v>
      </c>
      <c r="C924" t="s">
        <v>12</v>
      </c>
      <c r="D924" t="s">
        <v>59</v>
      </c>
      <c r="E924" t="s">
        <v>99</v>
      </c>
      <c r="F924" t="s">
        <v>180</v>
      </c>
      <c r="G924" t="s">
        <v>111</v>
      </c>
      <c r="H924" t="s">
        <v>13</v>
      </c>
      <c r="I924" t="s">
        <v>13</v>
      </c>
      <c r="L924" t="s">
        <v>7</v>
      </c>
      <c r="M924" t="str">
        <f>VLOOKUP(D924,UFMT_FIELD_FORMAT!A:H,8,FALSE)</f>
        <v>204 Var LLLA</v>
      </c>
      <c r="N924" t="str">
        <f>IF(ISBLANK(E924),"",VLOOKUP(E924,UFMT_CONDITION!A:J,10,FALSE))</f>
        <v>MobileTopup (LOV defined by conv 54)</v>
      </c>
      <c r="O924" t="str">
        <f>VLOOKUP(F924,UFMT_VALUE!A:E,5,FALSE)</f>
        <v>Const, FEE type</v>
      </c>
      <c r="P924" t="str">
        <f>IF(ISBLANK(G924),"",VLOOKUP(G924,UFMT_CONVERSION!A:C,3,FALSE))</f>
        <v>Custom Function setup_DE46_ACL_destfee</v>
      </c>
      <c r="Q924" t="str">
        <f t="shared" si="60"/>
        <v>Field '204 Var LLLA',Cond 'MobileTopup (LOV defined by conv 54)', Value 'Const, FEE type', Conv 'Custom Function setup_DE46_ACL_destfee'</v>
      </c>
      <c r="S924" t="str">
        <f t="shared" si="61"/>
        <v>Insert into UFMT_BUILD_RULE (FORMAT_ID, FIELD_NO, PRIORITY, FIELD_ID, COND_ID, VALUE_ID, CONV_KEY, F_CHECK, F_WRITE) Values ('88', '46', '1', '18', '37', '68', '55', '0', '0');</v>
      </c>
      <c r="T924" t="str">
        <f t="shared" si="62"/>
        <v>Update UFMT_BUILD_RULE SET FIELD_ID='18',COND_ID='37',VALUE_ID='68',CONV_KEY='55',F_CHECK='0',F_WRITE='0' Where FORMAT_ID = '88' AND FIELD_NO = '46' AND PRIORITY = '1';</v>
      </c>
      <c r="U924" t="str">
        <f t="shared" si="63"/>
        <v>Delete from UFMT_BUILD_RULE Where FORMAT_ID = '88' AND FIELD_NO = '46' AND PRIORITY = '1';</v>
      </c>
    </row>
    <row r="925" spans="1:21" x14ac:dyDescent="0.35">
      <c r="A925" t="s">
        <v>228</v>
      </c>
      <c r="B925" t="s">
        <v>45</v>
      </c>
      <c r="C925" t="s">
        <v>15</v>
      </c>
      <c r="D925" t="s">
        <v>59</v>
      </c>
      <c r="E925" t="s">
        <v>96</v>
      </c>
      <c r="F925" t="s">
        <v>362</v>
      </c>
      <c r="G925"/>
      <c r="H925" t="s">
        <v>13</v>
      </c>
      <c r="I925" t="s">
        <v>13</v>
      </c>
      <c r="L925" t="s">
        <v>7</v>
      </c>
      <c r="M925" t="str">
        <f>VLOOKUP(D925,UFMT_FIELD_FORMAT!A:H,8,FALSE)</f>
        <v>204 Var LLLA</v>
      </c>
      <c r="N925" t="str">
        <f>IF(ISBLANK(E925),"",VLOOKUP(E925,UFMT_CONDITION!A:J,10,FALSE))</f>
        <v>SVT_ISS_FEE &gt; 0</v>
      </c>
      <c r="O925" t="str">
        <f>VLOOKUP(F925,UFMT_VALUE!A:E,5,FALSE)</f>
        <v>Composite, ACL DE46 for pos fee</v>
      </c>
      <c r="P925" t="str">
        <f>IF(ISBLANK(G925),"",VLOOKUP(G925,UFMT_CONVERSION!A:C,3,FALSE))</f>
        <v/>
      </c>
      <c r="Q925" t="str">
        <f t="shared" si="60"/>
        <v>Field '204 Var LLLA',Cond 'SVT_ISS_FEE &gt; 0', Value 'Composite, ACL DE46 for pos fee'</v>
      </c>
      <c r="S925" t="str">
        <f t="shared" si="61"/>
        <v>Insert into UFMT_BUILD_RULE (FORMAT_ID, FIELD_NO, PRIORITY, FIELD_ID, COND_ID, VALUE_ID, CONV_KEY, F_CHECK, F_WRITE) Values ('88', '46', '2', '18', '36', '190', '', '0', '0');</v>
      </c>
      <c r="T925" t="str">
        <f t="shared" si="62"/>
        <v>Update UFMT_BUILD_RULE SET FIELD_ID='18',COND_ID='36',VALUE_ID='190',CONV_KEY='',F_CHECK='0',F_WRITE='0' Where FORMAT_ID = '88' AND FIELD_NO = '46' AND PRIORITY = '2';</v>
      </c>
      <c r="U925" t="str">
        <f t="shared" si="63"/>
        <v>Delete from UFMT_BUILD_RULE Where FORMAT_ID = '88' AND FIELD_NO = '46' AND PRIORITY = '2';</v>
      </c>
    </row>
    <row r="926" spans="1:21" x14ac:dyDescent="0.35">
      <c r="A926" t="s">
        <v>228</v>
      </c>
      <c r="B926" t="s">
        <v>138</v>
      </c>
      <c r="C926" t="s">
        <v>12</v>
      </c>
      <c r="D926" t="s">
        <v>47</v>
      </c>
      <c r="E926"/>
      <c r="F926" t="s">
        <v>104</v>
      </c>
      <c r="G926"/>
      <c r="H926" t="s">
        <v>13</v>
      </c>
      <c r="I926" t="s">
        <v>13</v>
      </c>
      <c r="L926" t="s">
        <v>7</v>
      </c>
      <c r="M926" t="str">
        <f>VLOOKUP(D926,UFMT_FIELD_FORMAT!A:H,8,FALSE)</f>
        <v>003 Fix Padded L</v>
      </c>
      <c r="N926" t="str">
        <f>IF(ISBLANK(E926),"",VLOOKUP(E926,UFMT_CONDITION!A:J,10,FALSE))</f>
        <v/>
      </c>
      <c r="O926" t="str">
        <f>VLOOKUP(F926,UFMT_VALUE!A:E,5,FALSE)</f>
        <v>Tag, SVT_TXN_CURRENCY</v>
      </c>
      <c r="P926" t="str">
        <f>IF(ISBLANK(G926),"",VLOOKUP(G926,UFMT_CONVERSION!A:C,3,FALSE))</f>
        <v/>
      </c>
      <c r="Q926" t="str">
        <f t="shared" si="60"/>
        <v>Field '003 Fix Padded L', Value 'Tag, SVT_TXN_CURRENCY'</v>
      </c>
      <c r="S926" t="str">
        <f t="shared" si="61"/>
        <v>Insert into UFMT_BUILD_RULE (FORMAT_ID, FIELD_NO, PRIORITY, FIELD_ID, COND_ID, VALUE_ID, CONV_KEY, F_CHECK, F_WRITE) Values ('88', '49', '1', '14', '', '34', '', '0', '0');</v>
      </c>
      <c r="T926" t="str">
        <f t="shared" si="62"/>
        <v>Update UFMT_BUILD_RULE SET FIELD_ID='14',COND_ID='',VALUE_ID='34',CONV_KEY='',F_CHECK='0',F_WRITE='0' Where FORMAT_ID = '88' AND FIELD_NO = '49' AND PRIORITY = '1';</v>
      </c>
      <c r="U926" t="str">
        <f t="shared" si="63"/>
        <v>Delete from UFMT_BUILD_RULE Where FORMAT_ID = '88' AND FIELD_NO = '49' AND PRIORITY = '1';</v>
      </c>
    </row>
    <row r="927" spans="1:21" x14ac:dyDescent="0.35">
      <c r="A927" t="s">
        <v>228</v>
      </c>
      <c r="B927" t="s">
        <v>270</v>
      </c>
      <c r="C927" t="s">
        <v>12</v>
      </c>
      <c r="D927" t="s">
        <v>71</v>
      </c>
      <c r="E927" t="s">
        <v>82</v>
      </c>
      <c r="F927" t="s">
        <v>96</v>
      </c>
      <c r="G927"/>
      <c r="H927" t="s">
        <v>13</v>
      </c>
      <c r="I927" t="s">
        <v>13</v>
      </c>
      <c r="L927" t="s">
        <v>7</v>
      </c>
      <c r="M927" t="str">
        <f>VLOOKUP(D927,UFMT_FIELD_FORMAT!A:H,8,FALSE)</f>
        <v>028 Var LLA</v>
      </c>
      <c r="N927" t="str">
        <f>IF(ISBLANK(E927),"",VLOOKUP(E927,UFMT_CONDITION!A:J,10,FALSE))</f>
        <v>cond 21 and cond 25</v>
      </c>
      <c r="O927" t="str">
        <f>VLOOKUP(F927,UFMT_VALUE!A:E,5,FALSE)</f>
        <v>Tag, SVT_ACCT1_NO</v>
      </c>
      <c r="P927" t="str">
        <f>IF(ISBLANK(G927),"",VLOOKUP(G927,UFMT_CONVERSION!A:C,3,FALSE))</f>
        <v/>
      </c>
      <c r="Q927" t="str">
        <f t="shared" si="60"/>
        <v>Field '028 Var LLA',Cond 'cond 21 and cond 25', Value 'Tag, SVT_ACCT1_NO'</v>
      </c>
      <c r="S927" t="str">
        <f t="shared" si="61"/>
        <v>Insert into UFMT_BUILD_RULE (FORMAT_ID, FIELD_NO, PRIORITY, FIELD_ID, COND_ID, VALUE_ID, CONV_KEY, F_CHECK, F_WRITE) Values ('88', '102', '1', '22', '26', '36', '', '0', '0');</v>
      </c>
      <c r="T927" t="str">
        <f t="shared" si="62"/>
        <v>Update UFMT_BUILD_RULE SET FIELD_ID='22',COND_ID='26',VALUE_ID='36',CONV_KEY='',F_CHECK='0',F_WRITE='0' Where FORMAT_ID = '88' AND FIELD_NO = '102' AND PRIORITY = '1';</v>
      </c>
      <c r="U927" t="str">
        <f t="shared" si="63"/>
        <v>Delete from UFMT_BUILD_RULE Where FORMAT_ID = '88' AND FIELD_NO = '102' AND PRIORITY = '1';</v>
      </c>
    </row>
    <row r="928" spans="1:21" x14ac:dyDescent="0.35">
      <c r="A928" t="s">
        <v>228</v>
      </c>
      <c r="B928" t="s">
        <v>778</v>
      </c>
      <c r="C928" t="s">
        <v>12</v>
      </c>
      <c r="D928" t="s">
        <v>71</v>
      </c>
      <c r="E928" t="s">
        <v>85</v>
      </c>
      <c r="F928" t="s">
        <v>303</v>
      </c>
      <c r="G928"/>
      <c r="H928" t="s">
        <v>13</v>
      </c>
      <c r="I928" t="s">
        <v>13</v>
      </c>
      <c r="L928" t="s">
        <v>7</v>
      </c>
      <c r="M928" t="str">
        <f>VLOOKUP(D928,UFMT_FIELD_FORMAT!A:H,8,FALSE)</f>
        <v>028 Var LLA</v>
      </c>
      <c r="N928" t="str">
        <f>IF(ISBLANK(E928),"",VLOOKUP(E928,UFMT_CONDITION!A:J,10,FALSE))</f>
        <v>Trans_type for sending F103 as GL acct</v>
      </c>
      <c r="O928" t="str">
        <f>VLOOKUP(F928,UFMT_VALUE!A:E,5,FALSE)</f>
        <v>Composite, GL from (TT n SI n CC)</v>
      </c>
      <c r="P928" t="str">
        <f>IF(ISBLANK(G928),"",VLOOKUP(G928,UFMT_CONVERSION!A:C,3,FALSE))</f>
        <v/>
      </c>
      <c r="Q928" t="str">
        <f t="shared" si="60"/>
        <v>Field '028 Var LLA',Cond 'Trans_type for sending F103 as GL acct', Value 'Composite, GL from (TT n SI n CC)'</v>
      </c>
      <c r="S928" t="str">
        <f t="shared" si="61"/>
        <v>Insert into UFMT_BUILD_RULE (FORMAT_ID, FIELD_NO, PRIORITY, FIELD_ID, COND_ID, VALUE_ID, CONV_KEY, F_CHECK, F_WRITE) Values ('88', '103', '1', '22', '27', '167', '', '0', '0');</v>
      </c>
      <c r="T928" t="str">
        <f t="shared" si="62"/>
        <v>Update UFMT_BUILD_RULE SET FIELD_ID='22',COND_ID='27',VALUE_ID='167',CONV_KEY='',F_CHECK='0',F_WRITE='0' Where FORMAT_ID = '88' AND FIELD_NO = '103' AND PRIORITY = '1';</v>
      </c>
      <c r="U928" t="str">
        <f t="shared" si="63"/>
        <v>Delete from UFMT_BUILD_RULE Where FORMAT_ID = '88' AND FIELD_NO = '103' AND PRIORITY = '1';</v>
      </c>
    </row>
    <row r="929" spans="1:21" x14ac:dyDescent="0.35">
      <c r="A929" t="s">
        <v>228</v>
      </c>
      <c r="B929" t="s">
        <v>778</v>
      </c>
      <c r="C929" t="s">
        <v>15</v>
      </c>
      <c r="D929" t="s">
        <v>71</v>
      </c>
      <c r="E929" t="s">
        <v>65</v>
      </c>
      <c r="F929" t="s">
        <v>96</v>
      </c>
      <c r="G929"/>
      <c r="H929" t="s">
        <v>13</v>
      </c>
      <c r="I929" t="s">
        <v>13</v>
      </c>
      <c r="L929" t="s">
        <v>7</v>
      </c>
      <c r="M929" t="str">
        <f>VLOOKUP(D929,UFMT_FIELD_FORMAT!A:H,8,FALSE)</f>
        <v>028 Var LLA</v>
      </c>
      <c r="N929" t="str">
        <f>IF(ISBLANK(E929),"",VLOOKUP(E929,UFMT_CONDITION!A:J,10,FALSE))</f>
        <v>Trans_type is 618</v>
      </c>
      <c r="O929" t="str">
        <f>VLOOKUP(F929,UFMT_VALUE!A:E,5,FALSE)</f>
        <v>Tag, SVT_ACCT1_NO</v>
      </c>
      <c r="P929" t="str">
        <f>IF(ISBLANK(G929),"",VLOOKUP(G929,UFMT_CONVERSION!A:C,3,FALSE))</f>
        <v/>
      </c>
      <c r="Q929" t="str">
        <f t="shared" si="60"/>
        <v>Field '028 Var LLA',Cond 'Trans_type is 618', Value 'Tag, SVT_ACCT1_NO'</v>
      </c>
      <c r="S929" t="str">
        <f t="shared" si="61"/>
        <v>Insert into UFMT_BUILD_RULE (FORMAT_ID, FIELD_NO, PRIORITY, FIELD_ID, COND_ID, VALUE_ID, CONV_KEY, F_CHECK, F_WRITE) Values ('88', '103', '2', '22', '20', '36', '', '0', '0');</v>
      </c>
      <c r="T929" t="str">
        <f t="shared" si="62"/>
        <v>Update UFMT_BUILD_RULE SET FIELD_ID='22',COND_ID='20',VALUE_ID='36',CONV_KEY='',F_CHECK='0',F_WRITE='0' Where FORMAT_ID = '88' AND FIELD_NO = '103' AND PRIORITY = '2';</v>
      </c>
      <c r="U929" t="str">
        <f t="shared" si="63"/>
        <v>Delete from UFMT_BUILD_RULE Where FORMAT_ID = '88' AND FIELD_NO = '103' AND PRIORITY = '2';</v>
      </c>
    </row>
    <row r="930" spans="1:21" x14ac:dyDescent="0.35">
      <c r="A930" t="s">
        <v>228</v>
      </c>
      <c r="B930" t="s">
        <v>778</v>
      </c>
      <c r="C930" t="s">
        <v>17</v>
      </c>
      <c r="D930" t="s">
        <v>71</v>
      </c>
      <c r="E930" t="s">
        <v>77</v>
      </c>
      <c r="F930" t="s">
        <v>96</v>
      </c>
      <c r="G930"/>
      <c r="H930" t="s">
        <v>13</v>
      </c>
      <c r="I930" t="s">
        <v>13</v>
      </c>
      <c r="L930" t="s">
        <v>7</v>
      </c>
      <c r="M930" t="str">
        <f>VLOOKUP(D930,UFMT_FIELD_FORMAT!A:H,8,FALSE)</f>
        <v>028 Var LLA</v>
      </c>
      <c r="N930" t="str">
        <f>IF(ISBLANK(E930),"",VLOOKUP(E930,UFMT_CONDITION!A:J,10,FALSE))</f>
        <v>Trans_type is 619</v>
      </c>
      <c r="O930" t="str">
        <f>VLOOKUP(F930,UFMT_VALUE!A:E,5,FALSE)</f>
        <v>Tag, SVT_ACCT1_NO</v>
      </c>
      <c r="P930" t="str">
        <f>IF(ISBLANK(G930),"",VLOOKUP(G930,UFMT_CONVERSION!A:C,3,FALSE))</f>
        <v/>
      </c>
      <c r="Q930" t="str">
        <f t="shared" si="60"/>
        <v>Field '028 Var LLA',Cond 'Trans_type is 619', Value 'Tag, SVT_ACCT1_NO'</v>
      </c>
      <c r="S930" t="str">
        <f t="shared" si="61"/>
        <v>Insert into UFMT_BUILD_RULE (FORMAT_ID, FIELD_NO, PRIORITY, FIELD_ID, COND_ID, VALUE_ID, CONV_KEY, F_CHECK, F_WRITE) Values ('88', '103', '3', '22', '24', '36', '', '0', '0');</v>
      </c>
      <c r="T930" t="str">
        <f t="shared" si="62"/>
        <v>Update UFMT_BUILD_RULE SET FIELD_ID='22',COND_ID='24',VALUE_ID='36',CONV_KEY='',F_CHECK='0',F_WRITE='0' Where FORMAT_ID = '88' AND FIELD_NO = '103' AND PRIORITY = '3';</v>
      </c>
      <c r="U930" t="str">
        <f t="shared" si="63"/>
        <v>Delete from UFMT_BUILD_RULE Where FORMAT_ID = '88' AND FIELD_NO = '103' AND PRIORITY = '3';</v>
      </c>
    </row>
    <row r="931" spans="1:21" x14ac:dyDescent="0.35">
      <c r="A931" t="s">
        <v>228</v>
      </c>
      <c r="B931" t="s">
        <v>778</v>
      </c>
      <c r="C931" t="s">
        <v>20</v>
      </c>
      <c r="D931" t="s">
        <v>71</v>
      </c>
      <c r="E931" t="s">
        <v>37</v>
      </c>
      <c r="F931" t="s">
        <v>99</v>
      </c>
      <c r="G931"/>
      <c r="H931" t="s">
        <v>13</v>
      </c>
      <c r="I931" t="s">
        <v>13</v>
      </c>
      <c r="L931" t="s">
        <v>7</v>
      </c>
      <c r="M931" t="str">
        <f>VLOOKUP(D931,UFMT_FIELD_FORMAT!A:H,8,FALSE)</f>
        <v>028 Var LLA</v>
      </c>
      <c r="N931" t="str">
        <f>IF(ISBLANK(E931),"",VLOOKUP(E931,UFMT_CONDITION!A:J,10,FALSE))</f>
        <v>Account 2 is not empty</v>
      </c>
      <c r="O931" t="str">
        <f>VLOOKUP(F931,UFMT_VALUE!A:E,5,FALSE)</f>
        <v>Tag, SVT_ACCT2_NO</v>
      </c>
      <c r="P931" t="str">
        <f>IF(ISBLANK(G931),"",VLOOKUP(G931,UFMT_CONVERSION!A:C,3,FALSE))</f>
        <v/>
      </c>
      <c r="Q931" t="str">
        <f t="shared" si="60"/>
        <v>Field '028 Var LLA',Cond 'Account 2 is not empty', Value 'Tag, SVT_ACCT2_NO'</v>
      </c>
      <c r="S931" t="str">
        <f t="shared" si="61"/>
        <v>Insert into UFMT_BUILD_RULE (FORMAT_ID, FIELD_NO, PRIORITY, FIELD_ID, COND_ID, VALUE_ID, CONV_KEY, F_CHECK, F_WRITE) Values ('88', '103', '4', '22', '10', '37', '', '0', '0');</v>
      </c>
      <c r="T931" t="str">
        <f t="shared" si="62"/>
        <v>Update UFMT_BUILD_RULE SET FIELD_ID='22',COND_ID='10',VALUE_ID='37',CONV_KEY='',F_CHECK='0',F_WRITE='0' Where FORMAT_ID = '88' AND FIELD_NO = '103' AND PRIORITY = '4';</v>
      </c>
      <c r="U931" t="str">
        <f t="shared" si="63"/>
        <v>Delete from UFMT_BUILD_RULE Where FORMAT_ID = '88' AND FIELD_NO = '103' AND PRIORITY = '4';</v>
      </c>
    </row>
    <row r="932" spans="1:21" x14ac:dyDescent="0.35">
      <c r="A932" t="s">
        <v>228</v>
      </c>
      <c r="B932" t="s">
        <v>778</v>
      </c>
      <c r="C932" t="s">
        <v>23</v>
      </c>
      <c r="D932" t="s">
        <v>71</v>
      </c>
      <c r="E932" t="s">
        <v>109</v>
      </c>
      <c r="F932" t="s">
        <v>74</v>
      </c>
      <c r="G932"/>
      <c r="H932" t="s">
        <v>13</v>
      </c>
      <c r="I932" t="s">
        <v>13</v>
      </c>
      <c r="L932" t="s">
        <v>7</v>
      </c>
      <c r="M932" t="str">
        <f>VLOOKUP(D932,UFMT_FIELD_FORMAT!A:H,8,FALSE)</f>
        <v>028 Var LLA</v>
      </c>
      <c r="N932" t="str">
        <f>IF(ISBLANK(E932),"",VLOOKUP(E932,UFMT_CONDITION!A:J,10,FALSE))</f>
        <v>Trans_type is 736</v>
      </c>
      <c r="O932" t="str">
        <f>VLOOKUP(F932,UFMT_VALUE!A:E,5,FALSE)</f>
        <v>Tag, SVT_ISO_ACQ_RRN</v>
      </c>
      <c r="P932" t="str">
        <f>IF(ISBLANK(G932),"",VLOOKUP(G932,UFMT_CONVERSION!A:C,3,FALSE))</f>
        <v/>
      </c>
      <c r="Q932" t="str">
        <f t="shared" si="60"/>
        <v>Field '028 Var LLA',Cond 'Trans_type is 736', Value 'Tag, SVT_ISO_ACQ_RRN'</v>
      </c>
      <c r="S932" t="str">
        <f t="shared" si="61"/>
        <v>Insert into UFMT_BUILD_RULE (FORMAT_ID, FIELD_NO, PRIORITY, FIELD_ID, COND_ID, VALUE_ID, CONV_KEY, F_CHECK, F_WRITE) Values ('88', '103', '5', '22', '54', '23', '', '0', '0');</v>
      </c>
      <c r="T932" t="str">
        <f t="shared" si="62"/>
        <v>Update UFMT_BUILD_RULE SET FIELD_ID='22',COND_ID='54',VALUE_ID='23',CONV_KEY='',F_CHECK='0',F_WRITE='0' Where FORMAT_ID = '88' AND FIELD_NO = '103' AND PRIORITY = '5';</v>
      </c>
      <c r="U932" t="str">
        <f t="shared" si="63"/>
        <v>Delete from UFMT_BUILD_RULE Where FORMAT_ID = '88' AND FIELD_NO = '103' AND PRIORITY = '5';</v>
      </c>
    </row>
    <row r="933" spans="1:21" x14ac:dyDescent="0.35">
      <c r="A933" t="s">
        <v>228</v>
      </c>
      <c r="B933" t="s">
        <v>778</v>
      </c>
      <c r="C933" t="s">
        <v>26</v>
      </c>
      <c r="D933" t="s">
        <v>71</v>
      </c>
      <c r="E933" t="s">
        <v>111</v>
      </c>
      <c r="F933" t="s">
        <v>74</v>
      </c>
      <c r="G933"/>
      <c r="H933" t="s">
        <v>13</v>
      </c>
      <c r="I933" t="s">
        <v>13</v>
      </c>
      <c r="L933" t="s">
        <v>7</v>
      </c>
      <c r="M933" t="str">
        <f>VLOOKUP(D933,UFMT_FIELD_FORMAT!A:H,8,FALSE)</f>
        <v>028 Var LLA</v>
      </c>
      <c r="N933" t="str">
        <f>IF(ISBLANK(E933),"",VLOOKUP(E933,UFMT_CONDITION!A:J,10,FALSE))</f>
        <v>Trans_type is 737</v>
      </c>
      <c r="O933" t="str">
        <f>VLOOKUP(F933,UFMT_VALUE!A:E,5,FALSE)</f>
        <v>Tag, SVT_ISO_ACQ_RRN</v>
      </c>
      <c r="P933" t="str">
        <f>IF(ISBLANK(G933),"",VLOOKUP(G933,UFMT_CONVERSION!A:C,3,FALSE))</f>
        <v/>
      </c>
      <c r="Q933" t="str">
        <f t="shared" si="60"/>
        <v>Field '028 Var LLA',Cond 'Trans_type is 737', Value 'Tag, SVT_ISO_ACQ_RRN'</v>
      </c>
      <c r="S933" t="str">
        <f t="shared" si="61"/>
        <v>Insert into UFMT_BUILD_RULE (FORMAT_ID, FIELD_NO, PRIORITY, FIELD_ID, COND_ID, VALUE_ID, CONV_KEY, F_CHECK, F_WRITE) Values ('88', '103', '6', '22', '55', '23', '', '0', '0');</v>
      </c>
      <c r="T933" t="str">
        <f t="shared" si="62"/>
        <v>Update UFMT_BUILD_RULE SET FIELD_ID='22',COND_ID='55',VALUE_ID='23',CONV_KEY='',F_CHECK='0',F_WRITE='0' Where FORMAT_ID = '88' AND FIELD_NO = '103' AND PRIORITY = '6';</v>
      </c>
      <c r="U933" t="str">
        <f t="shared" si="63"/>
        <v>Delete from UFMT_BUILD_RULE Where FORMAT_ID = '88' AND FIELD_NO = '103' AND PRIORITY = '6';</v>
      </c>
    </row>
    <row r="934" spans="1:21" x14ac:dyDescent="0.35">
      <c r="A934" t="s">
        <v>228</v>
      </c>
      <c r="B934" t="s">
        <v>143</v>
      </c>
      <c r="C934" t="s">
        <v>12</v>
      </c>
      <c r="D934" t="s">
        <v>65</v>
      </c>
      <c r="E934"/>
      <c r="F934" t="s">
        <v>113</v>
      </c>
      <c r="G934"/>
      <c r="H934" t="s">
        <v>13</v>
      </c>
      <c r="I934" t="s">
        <v>13</v>
      </c>
      <c r="L934" t="s">
        <v>7</v>
      </c>
      <c r="M934" t="str">
        <f>VLOOKUP(D934,UFMT_FIELD_FORMAT!A:H,8,FALSE)</f>
        <v>999 Var LLLA</v>
      </c>
      <c r="N934" t="str">
        <f>IF(ISBLANK(E934),"",VLOOKUP(E934,UFMT_CONDITION!A:J,10,FALSE))</f>
        <v/>
      </c>
      <c r="O934" t="str">
        <f>VLOOKUP(F934,UFMT_VALUE!A:E,5,FALSE)</f>
        <v>Const, Channel ID Switch</v>
      </c>
      <c r="P934" t="str">
        <f>IF(ISBLANK(G934),"",VLOOKUP(G934,UFMT_CONVERSION!A:C,3,FALSE))</f>
        <v/>
      </c>
      <c r="Q934" t="str">
        <f t="shared" si="60"/>
        <v>Field '999 Var LLLA', Value 'Const, Channel ID Switch'</v>
      </c>
      <c r="S934" t="str">
        <f t="shared" si="61"/>
        <v>Insert into UFMT_BUILD_RULE (FORMAT_ID, FIELD_NO, PRIORITY, FIELD_ID, COND_ID, VALUE_ID, CONV_KEY, F_CHECK, F_WRITE) Values ('88', '123', '1', '20', '', '38', '', '0', '0');</v>
      </c>
      <c r="T934" t="str">
        <f t="shared" si="62"/>
        <v>Update UFMT_BUILD_RULE SET FIELD_ID='20',COND_ID='',VALUE_ID='38',CONV_KEY='',F_CHECK='0',F_WRITE='0' Where FORMAT_ID = '88' AND FIELD_NO = '123' AND PRIORITY = '1';</v>
      </c>
      <c r="U934" t="str">
        <f t="shared" si="63"/>
        <v>Delete from UFMT_BUILD_RULE Where FORMAT_ID = '88' AND FIELD_NO = '123' AND PRIORITY = '1';</v>
      </c>
    </row>
    <row r="935" spans="1:21" x14ac:dyDescent="0.35">
      <c r="A935" t="s">
        <v>228</v>
      </c>
      <c r="B935" t="s">
        <v>813</v>
      </c>
      <c r="C935" t="s">
        <v>12</v>
      </c>
      <c r="D935" t="s">
        <v>65</v>
      </c>
      <c r="E935"/>
      <c r="F935" t="s">
        <v>44</v>
      </c>
      <c r="G935" t="s">
        <v>23</v>
      </c>
      <c r="H935" t="s">
        <v>13</v>
      </c>
      <c r="I935" t="s">
        <v>13</v>
      </c>
      <c r="L935" t="s">
        <v>7</v>
      </c>
      <c r="M935" t="str">
        <f>VLOOKUP(D935,UFMT_FIELD_FORMAT!A:H,8,FALSE)</f>
        <v>999 Var LLLA</v>
      </c>
      <c r="N935" t="str">
        <f>IF(ISBLANK(E935),"",VLOOKUP(E935,UFMT_CONDITION!A:J,10,FALSE))</f>
        <v/>
      </c>
      <c r="O935" t="str">
        <f>VLOOKUP(F935,UFMT_VALUE!A:E,5,FALSE)</f>
        <v>Tag, SVT_ACQ_SW_DATE</v>
      </c>
      <c r="P935" t="str">
        <f>IF(ISBLANK(G935),"",VLOOKUP(G935,UFMT_CONVERSION!A:C,3,FALSE))</f>
        <v>YYYYMMDD to YYYY</v>
      </c>
      <c r="Q935" t="str">
        <f t="shared" si="60"/>
        <v>Field '999 Var LLLA', Value 'Tag, SVT_ACQ_SW_DATE', Conv 'YYYYMMDD to YYYY'</v>
      </c>
      <c r="S935" t="str">
        <f t="shared" si="61"/>
        <v>Insert into UFMT_BUILD_RULE (FORMAT_ID, FIELD_NO, PRIORITY, FIELD_ID, COND_ID, VALUE_ID, CONV_KEY, F_CHECK, F_WRITE) Values ('88', '126', '1', '20', '', '13', '5', '0', '0');</v>
      </c>
      <c r="T935" t="str">
        <f t="shared" si="62"/>
        <v>Update UFMT_BUILD_RULE SET FIELD_ID='20',COND_ID='',VALUE_ID='13',CONV_KEY='5',F_CHECK='0',F_WRITE='0' Where FORMAT_ID = '88' AND FIELD_NO = '126' AND PRIORITY = '1';</v>
      </c>
      <c r="U935" t="str">
        <f t="shared" si="63"/>
        <v>Delete from UFMT_BUILD_RULE Where FORMAT_ID = '88' AND FIELD_NO = '126' AND PRIORITY = '1';</v>
      </c>
    </row>
    <row r="936" spans="1:21" x14ac:dyDescent="0.35">
      <c r="A936" t="s">
        <v>774</v>
      </c>
      <c r="B936" t="s">
        <v>15</v>
      </c>
      <c r="C936" t="s">
        <v>12</v>
      </c>
      <c r="D936" t="s">
        <v>12</v>
      </c>
      <c r="E936"/>
      <c r="F936" t="s">
        <v>15</v>
      </c>
      <c r="G936"/>
      <c r="H936" t="s">
        <v>13</v>
      </c>
      <c r="I936" t="s">
        <v>13</v>
      </c>
      <c r="L936" t="s">
        <v>7</v>
      </c>
      <c r="M936" t="str">
        <f>VLOOKUP(D936,UFMT_FIELD_FORMAT!A:H,8,FALSE)</f>
        <v>019 Var LLA</v>
      </c>
      <c r="N936" t="str">
        <f>IF(ISBLANK(E936),"",VLOOKUP(E936,UFMT_CONDITION!A:J,10,FALSE))</f>
        <v/>
      </c>
      <c r="O936" t="str">
        <f>VLOOKUP(F936,UFMT_VALUE!A:E,5,FALSE)</f>
        <v>Tag, SVT_CARD_NUM</v>
      </c>
      <c r="P936" t="str">
        <f>IF(ISBLANK(G936),"",VLOOKUP(G936,UFMT_CONVERSION!A:C,3,FALSE))</f>
        <v/>
      </c>
      <c r="Q936" t="str">
        <f t="shared" si="60"/>
        <v>Field '019 Var LLA', Value 'Tag, SVT_CARD_NUM'</v>
      </c>
      <c r="S936" t="str">
        <f t="shared" si="61"/>
        <v>Insert into UFMT_BUILD_RULE (FORMAT_ID, FIELD_NO, PRIORITY, FIELD_ID, COND_ID, VALUE_ID, CONV_KEY, F_CHECK, F_WRITE) Values ('100', '2', '1', '1', '', '2', '', '0', '0');</v>
      </c>
      <c r="T936" t="str">
        <f t="shared" si="62"/>
        <v>Update UFMT_BUILD_RULE SET FIELD_ID='1',COND_ID='',VALUE_ID='2',CONV_KEY='',F_CHECK='0',F_WRITE='0' Where FORMAT_ID = '100' AND FIELD_NO = '2' AND PRIORITY = '1';</v>
      </c>
      <c r="U936" t="str">
        <f t="shared" si="63"/>
        <v>Delete from UFMT_BUILD_RULE Where FORMAT_ID = '100' AND FIELD_NO = '2' AND PRIORITY = '1';</v>
      </c>
    </row>
    <row r="937" spans="1:21" x14ac:dyDescent="0.35">
      <c r="A937" t="s">
        <v>774</v>
      </c>
      <c r="B937" t="s">
        <v>17</v>
      </c>
      <c r="C937" t="s">
        <v>12</v>
      </c>
      <c r="D937" t="s">
        <v>15</v>
      </c>
      <c r="E937"/>
      <c r="F937" t="s">
        <v>207</v>
      </c>
      <c r="G937"/>
      <c r="H937" t="s">
        <v>13</v>
      </c>
      <c r="I937" t="s">
        <v>13</v>
      </c>
      <c r="L937" t="s">
        <v>7</v>
      </c>
      <c r="M937" t="str">
        <f>VLOOKUP(D937,UFMT_FIELD_FORMAT!A:H,8,FALSE)</f>
        <v>006 Fix Padded L0</v>
      </c>
      <c r="N937" t="str">
        <f>IF(ISBLANK(E937),"",VLOOKUP(E937,UFMT_CONDITION!A:J,10,FALSE))</f>
        <v/>
      </c>
      <c r="O937" t="str">
        <f>VLOOKUP(F937,UFMT_VALUE!A:E,5,FALSE)</f>
        <v>Composite, Processing code</v>
      </c>
      <c r="P937" t="str">
        <f>IF(ISBLANK(G937),"",VLOOKUP(G937,UFMT_CONVERSION!A:C,3,FALSE))</f>
        <v/>
      </c>
      <c r="Q937" t="str">
        <f t="shared" si="60"/>
        <v>Field '006 Fix Padded L0', Value 'Composite, Processing code'</v>
      </c>
      <c r="S937" t="str">
        <f t="shared" si="61"/>
        <v>Insert into UFMT_BUILD_RULE (FORMAT_ID, FIELD_NO, PRIORITY, FIELD_ID, COND_ID, VALUE_ID, CONV_KEY, F_CHECK, F_WRITE) Values ('100', '3', '1', '2', '', '79', '', '0', '0');</v>
      </c>
      <c r="T937" t="str">
        <f t="shared" si="62"/>
        <v>Update UFMT_BUILD_RULE SET FIELD_ID='2',COND_ID='',VALUE_ID='79',CONV_KEY='',F_CHECK='0',F_WRITE='0' Where FORMAT_ID = '100' AND FIELD_NO = '3' AND PRIORITY = '1';</v>
      </c>
      <c r="U937" t="str">
        <f t="shared" si="63"/>
        <v>Delete from UFMT_BUILD_RULE Where FORMAT_ID = '100' AND FIELD_NO = '3' AND PRIORITY = '1';</v>
      </c>
    </row>
    <row r="938" spans="1:21" x14ac:dyDescent="0.35">
      <c r="A938" t="s">
        <v>774</v>
      </c>
      <c r="B938" t="s">
        <v>20</v>
      </c>
      <c r="C938" t="s">
        <v>12</v>
      </c>
      <c r="D938" t="s">
        <v>17</v>
      </c>
      <c r="E938"/>
      <c r="F938" t="s">
        <v>29</v>
      </c>
      <c r="G938"/>
      <c r="H938" t="s">
        <v>13</v>
      </c>
      <c r="I938" t="s">
        <v>13</v>
      </c>
      <c r="L938" t="s">
        <v>7</v>
      </c>
      <c r="M938" t="str">
        <f>VLOOKUP(D938,UFMT_FIELD_FORMAT!A:H,8,FALSE)</f>
        <v>012 Fix Padded L0</v>
      </c>
      <c r="N938" t="str">
        <f>IF(ISBLANK(E938),"",VLOOKUP(E938,UFMT_CONDITION!A:J,10,FALSE))</f>
        <v/>
      </c>
      <c r="O938" t="str">
        <f>VLOOKUP(F938,UFMT_VALUE!A:E,5,FALSE)</f>
        <v>Tag, SVT_TXN_AMOUNT</v>
      </c>
      <c r="P938" t="str">
        <f>IF(ISBLANK(G938),"",VLOOKUP(G938,UFMT_CONVERSION!A:C,3,FALSE))</f>
        <v/>
      </c>
      <c r="Q938" t="str">
        <f t="shared" si="60"/>
        <v>Field '012 Fix Padded L0', Value 'Tag, SVT_TXN_AMOUNT'</v>
      </c>
      <c r="S938" t="str">
        <f t="shared" si="61"/>
        <v>Insert into UFMT_BUILD_RULE (FORMAT_ID, FIELD_NO, PRIORITY, FIELD_ID, COND_ID, VALUE_ID, CONV_KEY, F_CHECK, F_WRITE) Values ('100', '4', '1', '3', '', '7', '', '0', '0');</v>
      </c>
      <c r="T938" t="str">
        <f t="shared" si="62"/>
        <v>Update UFMT_BUILD_RULE SET FIELD_ID='3',COND_ID='',VALUE_ID='7',CONV_KEY='',F_CHECK='0',F_WRITE='0' Where FORMAT_ID = '100' AND FIELD_NO = '4' AND PRIORITY = '1';</v>
      </c>
      <c r="U938" t="str">
        <f t="shared" si="63"/>
        <v>Delete from UFMT_BUILD_RULE Where FORMAT_ID = '100' AND FIELD_NO = '4' AND PRIORITY = '1';</v>
      </c>
    </row>
    <row r="939" spans="1:21" x14ac:dyDescent="0.35">
      <c r="A939" t="s">
        <v>774</v>
      </c>
      <c r="B939" t="s">
        <v>26</v>
      </c>
      <c r="C939" t="s">
        <v>12</v>
      </c>
      <c r="D939" t="s">
        <v>17</v>
      </c>
      <c r="E939"/>
      <c r="F939" t="s">
        <v>153</v>
      </c>
      <c r="G939" t="s">
        <v>62</v>
      </c>
      <c r="H939" t="s">
        <v>13</v>
      </c>
      <c r="I939" t="s">
        <v>13</v>
      </c>
      <c r="L939" t="s">
        <v>7</v>
      </c>
      <c r="M939" t="str">
        <f>VLOOKUP(D939,UFMT_FIELD_FORMAT!A:H,8,FALSE)</f>
        <v>012 Fix Padded L0</v>
      </c>
      <c r="N939" t="str">
        <f>IF(ISBLANK(E939),"",VLOOKUP(E939,UFMT_CONDITION!A:J,10,FALSE))</f>
        <v/>
      </c>
      <c r="O939" t="str">
        <f>VLOOKUP(F939,UFMT_VALUE!A:E,5,FALSE)</f>
        <v>Tag, SVT_CCH_BILL_AMT</v>
      </c>
      <c r="P939" t="str">
        <f>IF(ISBLANK(G939),"",VLOOKUP(G939,UFMT_CONVERSION!A:C,3,FALSE))</f>
        <v>Custom Function setup_DE46</v>
      </c>
      <c r="Q939" t="str">
        <f t="shared" si="60"/>
        <v>Field '012 Fix Padded L0', Value 'Tag, SVT_CCH_BILL_AMT', Conv 'Custom Function setup_DE46'</v>
      </c>
      <c r="S939" t="str">
        <f t="shared" si="61"/>
        <v>Insert into UFMT_BUILD_RULE (FORMAT_ID, FIELD_NO, PRIORITY, FIELD_ID, COND_ID, VALUE_ID, CONV_KEY, F_CHECK, F_WRITE) Values ('100', '6', '1', '3', '', '65', '19', '0', '0');</v>
      </c>
      <c r="T939" t="str">
        <f t="shared" si="62"/>
        <v>Update UFMT_BUILD_RULE SET FIELD_ID='3',COND_ID='',VALUE_ID='65',CONV_KEY='19',F_CHECK='0',F_WRITE='0' Where FORMAT_ID = '100' AND FIELD_NO = '6' AND PRIORITY = '1';</v>
      </c>
      <c r="U939" t="str">
        <f t="shared" si="63"/>
        <v>Delete from UFMT_BUILD_RULE Where FORMAT_ID = '100' AND FIELD_NO = '6' AND PRIORITY = '1';</v>
      </c>
    </row>
    <row r="940" spans="1:21" x14ac:dyDescent="0.35">
      <c r="A940" t="s">
        <v>774</v>
      </c>
      <c r="B940" t="s">
        <v>29</v>
      </c>
      <c r="C940" t="s">
        <v>15</v>
      </c>
      <c r="D940" t="s">
        <v>72</v>
      </c>
      <c r="E940"/>
      <c r="F940" t="s">
        <v>209</v>
      </c>
      <c r="G940"/>
      <c r="H940" t="s">
        <v>13</v>
      </c>
      <c r="I940" t="s">
        <v>12</v>
      </c>
      <c r="L940" t="s">
        <v>7</v>
      </c>
      <c r="M940" t="str">
        <f>VLOOKUP(D940,UFMT_FIELD_FORMAT!A:H,8,FALSE)</f>
        <v>010 Fix Padded L0</v>
      </c>
      <c r="N940" t="str">
        <f>IF(ISBLANK(E940),"",VLOOKUP(E940,UFMT_CONDITION!A:J,10,FALSE))</f>
        <v/>
      </c>
      <c r="O940" t="str">
        <f>VLOOKUP(F940,UFMT_VALUE!A:E,5,FALSE)</f>
        <v>Composite, Date time 87 format</v>
      </c>
      <c r="P940" t="str">
        <f>IF(ISBLANK(G940),"",VLOOKUP(G940,UFMT_CONVERSION!A:C,3,FALSE))</f>
        <v/>
      </c>
      <c r="Q940" t="str">
        <f t="shared" si="60"/>
        <v>Field '010 Fix Padded L0', Value 'Composite, Date time 87 format'</v>
      </c>
      <c r="S940" t="str">
        <f t="shared" si="61"/>
        <v>Insert into UFMT_BUILD_RULE (FORMAT_ID, FIELD_NO, PRIORITY, FIELD_ID, COND_ID, VALUE_ID, CONV_KEY, F_CHECK, F_WRITE) Values ('100', '7', '2', '25', '', '80', '', '0', '1');</v>
      </c>
      <c r="T940" t="str">
        <f t="shared" si="62"/>
        <v>Update UFMT_BUILD_RULE SET FIELD_ID='25',COND_ID='',VALUE_ID='80',CONV_KEY='',F_CHECK='0',F_WRITE='1' Where FORMAT_ID = '100' AND FIELD_NO = '7' AND PRIORITY = '2';</v>
      </c>
      <c r="U940" t="str">
        <f t="shared" si="63"/>
        <v>Delete from UFMT_BUILD_RULE Where FORMAT_ID = '100' AND FIELD_NO = '7' AND PRIORITY = '2';</v>
      </c>
    </row>
    <row r="941" spans="1:21" x14ac:dyDescent="0.35">
      <c r="A941" t="s">
        <v>774</v>
      </c>
      <c r="B941" t="s">
        <v>40</v>
      </c>
      <c r="C941" t="s">
        <v>12</v>
      </c>
      <c r="D941" t="s">
        <v>23</v>
      </c>
      <c r="E941"/>
      <c r="F941" t="s">
        <v>48</v>
      </c>
      <c r="G941"/>
      <c r="H941" t="s">
        <v>13</v>
      </c>
      <c r="I941" t="s">
        <v>13</v>
      </c>
      <c r="L941" t="s">
        <v>7</v>
      </c>
      <c r="M941" t="str">
        <f>VLOOKUP(D941,UFMT_FIELD_FORMAT!A:H,8,FALSE)</f>
        <v>006 Fix Padded L0</v>
      </c>
      <c r="N941" t="str">
        <f>IF(ISBLANK(E941),"",VLOOKUP(E941,UFMT_CONDITION!A:J,10,FALSE))</f>
        <v/>
      </c>
      <c r="O941" t="str">
        <f>VLOOKUP(F941,UFMT_VALUE!A:E,5,FALSE)</f>
        <v>Tag, SVT_ACQ_TRACE_NO, string</v>
      </c>
      <c r="P941" t="str">
        <f>IF(ISBLANK(G941),"",VLOOKUP(G941,UFMT_CONVERSION!A:C,3,FALSE))</f>
        <v/>
      </c>
      <c r="Q941" t="str">
        <f t="shared" si="60"/>
        <v>Field '006 Fix Padded L0', Value 'Tag, SVT_ACQ_TRACE_NO, string'</v>
      </c>
      <c r="S941" t="str">
        <f t="shared" si="61"/>
        <v>Insert into UFMT_BUILD_RULE (FORMAT_ID, FIELD_NO, PRIORITY, FIELD_ID, COND_ID, VALUE_ID, CONV_KEY, F_CHECK, F_WRITE) Values ('100', '11', '1', '5', '', '47', '', '0', '0');</v>
      </c>
      <c r="T941" t="str">
        <f t="shared" si="62"/>
        <v>Update UFMT_BUILD_RULE SET FIELD_ID='5',COND_ID='',VALUE_ID='47',CONV_KEY='',F_CHECK='0',F_WRITE='0' Where FORMAT_ID = '100' AND FIELD_NO = '11' AND PRIORITY = '1';</v>
      </c>
      <c r="U941" t="str">
        <f t="shared" si="63"/>
        <v>Delete from UFMT_BUILD_RULE Where FORMAT_ID = '100' AND FIELD_NO = '11' AND PRIORITY = '1';</v>
      </c>
    </row>
    <row r="942" spans="1:21" x14ac:dyDescent="0.35">
      <c r="A942" t="s">
        <v>774</v>
      </c>
      <c r="B942" t="s">
        <v>42</v>
      </c>
      <c r="C942" t="s">
        <v>12</v>
      </c>
      <c r="D942" t="s">
        <v>23</v>
      </c>
      <c r="E942"/>
      <c r="F942" t="s">
        <v>47</v>
      </c>
      <c r="G942"/>
      <c r="H942" t="s">
        <v>13</v>
      </c>
      <c r="I942" t="s">
        <v>12</v>
      </c>
      <c r="L942" t="s">
        <v>7</v>
      </c>
      <c r="M942" t="str">
        <f>VLOOKUP(D942,UFMT_FIELD_FORMAT!A:H,8,FALSE)</f>
        <v>006 Fix Padded L0</v>
      </c>
      <c r="N942" t="str">
        <f>IF(ISBLANK(E942),"",VLOOKUP(E942,UFMT_CONDITION!A:J,10,FALSE))</f>
        <v/>
      </c>
      <c r="O942" t="str">
        <f>VLOOKUP(F942,UFMT_VALUE!A:E,5,FALSE)</f>
        <v>Tag, SVT_ACQ_SW_TIME</v>
      </c>
      <c r="P942" t="str">
        <f>IF(ISBLANK(G942),"",VLOOKUP(G942,UFMT_CONVERSION!A:C,3,FALSE))</f>
        <v/>
      </c>
      <c r="Q942" t="str">
        <f t="shared" si="60"/>
        <v>Field '006 Fix Padded L0', Value 'Tag, SVT_ACQ_SW_TIME'</v>
      </c>
      <c r="S942" t="str">
        <f t="shared" si="61"/>
        <v>Insert into UFMT_BUILD_RULE (FORMAT_ID, FIELD_NO, PRIORITY, FIELD_ID, COND_ID, VALUE_ID, CONV_KEY, F_CHECK, F_WRITE) Values ('100', '12', '1', '5', '', '14', '', '0', '1');</v>
      </c>
      <c r="T942" t="str">
        <f t="shared" si="62"/>
        <v>Update UFMT_BUILD_RULE SET FIELD_ID='5',COND_ID='',VALUE_ID='14',CONV_KEY='',F_CHECK='0',F_WRITE='1' Where FORMAT_ID = '100' AND FIELD_NO = '12' AND PRIORITY = '1';</v>
      </c>
      <c r="U942" t="str">
        <f t="shared" si="63"/>
        <v>Delete from UFMT_BUILD_RULE Where FORMAT_ID = '100' AND FIELD_NO = '12' AND PRIORITY = '1';</v>
      </c>
    </row>
    <row r="943" spans="1:21" x14ac:dyDescent="0.35">
      <c r="A943" t="s">
        <v>774</v>
      </c>
      <c r="B943" t="s">
        <v>44</v>
      </c>
      <c r="C943" t="s">
        <v>12</v>
      </c>
      <c r="D943" t="s">
        <v>32</v>
      </c>
      <c r="E943"/>
      <c r="F943" t="s">
        <v>165</v>
      </c>
      <c r="G943"/>
      <c r="H943" t="s">
        <v>13</v>
      </c>
      <c r="I943" t="s">
        <v>12</v>
      </c>
      <c r="L943" t="s">
        <v>7</v>
      </c>
      <c r="M943" t="str">
        <f>VLOOKUP(D943,UFMT_FIELD_FORMAT!A:H,8,FALSE)</f>
        <v>004 Fix Padded L0</v>
      </c>
      <c r="N943" t="str">
        <f>IF(ISBLANK(E943),"",VLOOKUP(E943,UFMT_CONDITION!A:J,10,FALSE))</f>
        <v/>
      </c>
      <c r="O943" t="str">
        <f>VLOOKUP(F943,UFMT_VALUE!A:E,5,FALSE)</f>
        <v>Date MMDD format</v>
      </c>
      <c r="P943" t="str">
        <f>IF(ISBLANK(G943),"",VLOOKUP(G943,UFMT_CONVERSION!A:C,3,FALSE))</f>
        <v/>
      </c>
      <c r="Q943" t="str">
        <f t="shared" si="60"/>
        <v>Field '004 Fix Padded L0', Value 'Date MMDD format'</v>
      </c>
      <c r="S943" t="str">
        <f t="shared" si="61"/>
        <v>Insert into UFMT_BUILD_RULE (FORMAT_ID, FIELD_NO, PRIORITY, FIELD_ID, COND_ID, VALUE_ID, CONV_KEY, F_CHECK, F_WRITE) Values ('100', '13', '1', '8', '', '81', '', '0', '1');</v>
      </c>
      <c r="T943" t="str">
        <f t="shared" si="62"/>
        <v>Update UFMT_BUILD_RULE SET FIELD_ID='8',COND_ID='',VALUE_ID='81',CONV_KEY='',F_CHECK='0',F_WRITE='1' Where FORMAT_ID = '100' AND FIELD_NO = '13' AND PRIORITY = '1';</v>
      </c>
      <c r="U943" t="str">
        <f t="shared" si="63"/>
        <v>Delete from UFMT_BUILD_RULE Where FORMAT_ID = '100' AND FIELD_NO = '13' AND PRIORITY = '1';</v>
      </c>
    </row>
    <row r="944" spans="1:21" x14ac:dyDescent="0.35">
      <c r="A944" t="s">
        <v>774</v>
      </c>
      <c r="B944" t="s">
        <v>50</v>
      </c>
      <c r="C944" t="s">
        <v>12</v>
      </c>
      <c r="D944" t="s">
        <v>32</v>
      </c>
      <c r="E944"/>
      <c r="F944" t="s">
        <v>165</v>
      </c>
      <c r="G944"/>
      <c r="H944" t="s">
        <v>13</v>
      </c>
      <c r="I944" t="s">
        <v>12</v>
      </c>
      <c r="L944" t="s">
        <v>7</v>
      </c>
      <c r="M944" t="str">
        <f>VLOOKUP(D944,UFMT_FIELD_FORMAT!A:H,8,FALSE)</f>
        <v>004 Fix Padded L0</v>
      </c>
      <c r="N944" t="str">
        <f>IF(ISBLANK(E944),"",VLOOKUP(E944,UFMT_CONDITION!A:J,10,FALSE))</f>
        <v/>
      </c>
      <c r="O944" t="str">
        <f>VLOOKUP(F944,UFMT_VALUE!A:E,5,FALSE)</f>
        <v>Date MMDD format</v>
      </c>
      <c r="P944" t="str">
        <f>IF(ISBLANK(G944),"",VLOOKUP(G944,UFMT_CONVERSION!A:C,3,FALSE))</f>
        <v/>
      </c>
      <c r="Q944" t="str">
        <f t="shared" si="60"/>
        <v>Field '004 Fix Padded L0', Value 'Date MMDD format'</v>
      </c>
      <c r="S944" t="str">
        <f t="shared" si="61"/>
        <v>Insert into UFMT_BUILD_RULE (FORMAT_ID, FIELD_NO, PRIORITY, FIELD_ID, COND_ID, VALUE_ID, CONV_KEY, F_CHECK, F_WRITE) Values ('100', '15', '1', '8', '', '81', '', '0', '1');</v>
      </c>
      <c r="T944" t="str">
        <f t="shared" si="62"/>
        <v>Update UFMT_BUILD_RULE SET FIELD_ID='8',COND_ID='',VALUE_ID='81',CONV_KEY='',F_CHECK='0',F_WRITE='1' Where FORMAT_ID = '100' AND FIELD_NO = '15' AND PRIORITY = '1';</v>
      </c>
      <c r="U944" t="str">
        <f t="shared" si="63"/>
        <v>Delete from UFMT_BUILD_RULE Where FORMAT_ID = '100' AND FIELD_NO = '15' AND PRIORITY = '1';</v>
      </c>
    </row>
    <row r="945" spans="1:21" x14ac:dyDescent="0.35">
      <c r="A945" t="s">
        <v>774</v>
      </c>
      <c r="B945" t="s">
        <v>56</v>
      </c>
      <c r="C945" t="s">
        <v>12</v>
      </c>
      <c r="D945" t="s">
        <v>32</v>
      </c>
      <c r="E945"/>
      <c r="F945" t="s">
        <v>165</v>
      </c>
      <c r="G945"/>
      <c r="H945" t="s">
        <v>13</v>
      </c>
      <c r="I945" t="s">
        <v>12</v>
      </c>
      <c r="L945" t="s">
        <v>7</v>
      </c>
      <c r="M945" t="str">
        <f>VLOOKUP(D945,UFMT_FIELD_FORMAT!A:H,8,FALSE)</f>
        <v>004 Fix Padded L0</v>
      </c>
      <c r="N945" t="str">
        <f>IF(ISBLANK(E945),"",VLOOKUP(E945,UFMT_CONDITION!A:J,10,FALSE))</f>
        <v/>
      </c>
      <c r="O945" t="str">
        <f>VLOOKUP(F945,UFMT_VALUE!A:E,5,FALSE)</f>
        <v>Date MMDD format</v>
      </c>
      <c r="P945" t="str">
        <f>IF(ISBLANK(G945),"",VLOOKUP(G945,UFMT_CONVERSION!A:C,3,FALSE))</f>
        <v/>
      </c>
      <c r="Q945" t="str">
        <f t="shared" si="60"/>
        <v>Field '004 Fix Padded L0', Value 'Date MMDD format'</v>
      </c>
      <c r="S945" t="str">
        <f t="shared" si="61"/>
        <v>Insert into UFMT_BUILD_RULE (FORMAT_ID, FIELD_NO, PRIORITY, FIELD_ID, COND_ID, VALUE_ID, CONV_KEY, F_CHECK, F_WRITE) Values ('100', '17', '1', '8', '', '81', '', '0', '1');</v>
      </c>
      <c r="T945" t="str">
        <f t="shared" si="62"/>
        <v>Update UFMT_BUILD_RULE SET FIELD_ID='8',COND_ID='',VALUE_ID='81',CONV_KEY='',F_CHECK='0',F_WRITE='1' Where FORMAT_ID = '100' AND FIELD_NO = '17' AND PRIORITY = '1';</v>
      </c>
      <c r="U945" t="str">
        <f t="shared" si="63"/>
        <v>Delete from UFMT_BUILD_RULE Where FORMAT_ID = '100' AND FIELD_NO = '17' AND PRIORITY = '1';</v>
      </c>
    </row>
    <row r="946" spans="1:21" x14ac:dyDescent="0.35">
      <c r="A946" t="s">
        <v>774</v>
      </c>
      <c r="B946" t="s">
        <v>59</v>
      </c>
      <c r="C946" t="s">
        <v>12</v>
      </c>
      <c r="D946" t="s">
        <v>32</v>
      </c>
      <c r="E946"/>
      <c r="F946" t="s">
        <v>233</v>
      </c>
      <c r="G946"/>
      <c r="H946" t="s">
        <v>13</v>
      </c>
      <c r="I946" t="s">
        <v>13</v>
      </c>
      <c r="L946" t="s">
        <v>7</v>
      </c>
      <c r="M946" t="str">
        <f>VLOOKUP(D946,UFMT_FIELD_FORMAT!A:H,8,FALSE)</f>
        <v>004 Fix Padded L0</v>
      </c>
      <c r="N946" t="str">
        <f>IF(ISBLANK(E946),"",VLOOKUP(E946,UFMT_CONDITION!A:J,10,FALSE))</f>
        <v/>
      </c>
      <c r="O946" t="str">
        <f>VLOOKUP(F946,UFMT_VALUE!A:E,5,FALSE)</f>
        <v>Tag, SVT_SV_MCC, int</v>
      </c>
      <c r="P946" t="str">
        <f>IF(ISBLANK(G946),"",VLOOKUP(G946,UFMT_CONVERSION!A:C,3,FALSE))</f>
        <v/>
      </c>
      <c r="Q946" t="str">
        <f t="shared" si="60"/>
        <v>Field '004 Fix Padded L0', Value 'Tag, SVT_SV_MCC, int'</v>
      </c>
      <c r="S946" t="str">
        <f t="shared" si="61"/>
        <v>Insert into UFMT_BUILD_RULE (FORMAT_ID, FIELD_NO, PRIORITY, FIELD_ID, COND_ID, VALUE_ID, CONV_KEY, F_CHECK, F_WRITE) Values ('100', '18', '1', '8', '', '90', '', '0', '0');</v>
      </c>
      <c r="T946" t="str">
        <f t="shared" si="62"/>
        <v>Update UFMT_BUILD_RULE SET FIELD_ID='8',COND_ID='',VALUE_ID='90',CONV_KEY='',F_CHECK='0',F_WRITE='0' Where FORMAT_ID = '100' AND FIELD_NO = '18' AND PRIORITY = '1';</v>
      </c>
      <c r="U946" t="str">
        <f t="shared" si="63"/>
        <v>Delete from UFMT_BUILD_RULE Where FORMAT_ID = '100' AND FIELD_NO = '18' AND PRIORITY = '1';</v>
      </c>
    </row>
    <row r="947" spans="1:21" x14ac:dyDescent="0.35">
      <c r="A947" t="s">
        <v>774</v>
      </c>
      <c r="B947" t="s">
        <v>72</v>
      </c>
      <c r="C947" t="s">
        <v>12</v>
      </c>
      <c r="D947" t="s">
        <v>77</v>
      </c>
      <c r="E947"/>
      <c r="F947" t="s">
        <v>231</v>
      </c>
      <c r="G947"/>
      <c r="H947" t="s">
        <v>13</v>
      </c>
      <c r="I947" t="s">
        <v>13</v>
      </c>
      <c r="L947" t="s">
        <v>7</v>
      </c>
      <c r="M947" t="str">
        <f>VLOOKUP(D947,UFMT_FIELD_FORMAT!A:H,8,FALSE)</f>
        <v>02 Fix Padded L0</v>
      </c>
      <c r="N947" t="str">
        <f>IF(ISBLANK(E947),"",VLOOKUP(E947,UFMT_CONDITION!A:J,10,FALSE))</f>
        <v/>
      </c>
      <c r="O947" t="str">
        <f>VLOOKUP(F947,UFMT_VALUE!A:E,5,FALSE)</f>
        <v>Const, POS Entry Mode</v>
      </c>
      <c r="P947" t="str">
        <f>IF(ISBLANK(G947),"",VLOOKUP(G947,UFMT_CONVERSION!A:C,3,FALSE))</f>
        <v/>
      </c>
      <c r="Q947" t="str">
        <f t="shared" si="60"/>
        <v>Field '02 Fix Padded L0', Value 'Const, POS Entry Mode'</v>
      </c>
      <c r="S947" t="str">
        <f t="shared" si="61"/>
        <v>Insert into UFMT_BUILD_RULE (FORMAT_ID, FIELD_NO, PRIORITY, FIELD_ID, COND_ID, VALUE_ID, CONV_KEY, F_CHECK, F_WRITE) Values ('100', '25', '1', '24', '', '89', '', '0', '0');</v>
      </c>
      <c r="T947" t="str">
        <f t="shared" si="62"/>
        <v>Update UFMT_BUILD_RULE SET FIELD_ID='24',COND_ID='',VALUE_ID='89',CONV_KEY='',F_CHECK='0',F_WRITE='0' Where FORMAT_ID = '100' AND FIELD_NO = '25' AND PRIORITY = '1';</v>
      </c>
      <c r="U947" t="str">
        <f t="shared" si="63"/>
        <v>Delete from UFMT_BUILD_RULE Where FORMAT_ID = '100' AND FIELD_NO = '25' AND PRIORITY = '1';</v>
      </c>
    </row>
    <row r="948" spans="1:21" x14ac:dyDescent="0.35">
      <c r="A948" t="s">
        <v>774</v>
      </c>
      <c r="B948" t="s">
        <v>88</v>
      </c>
      <c r="C948" t="s">
        <v>12</v>
      </c>
      <c r="D948" t="s">
        <v>88</v>
      </c>
      <c r="E948"/>
      <c r="F948" t="s">
        <v>30</v>
      </c>
      <c r="G948" t="s">
        <v>90</v>
      </c>
      <c r="H948" t="s">
        <v>13</v>
      </c>
      <c r="I948" t="s">
        <v>13</v>
      </c>
      <c r="L948" t="s">
        <v>7</v>
      </c>
      <c r="M948" t="str">
        <f>VLOOKUP(D948,UFMT_FIELD_FORMAT!A:H,8,FALSE)</f>
        <v>042 Fix Padded R</v>
      </c>
      <c r="N948" t="str">
        <f>IF(ISBLANK(E948),"",VLOOKUP(E948,UFMT_CONDITION!A:J,10,FALSE))</f>
        <v/>
      </c>
      <c r="O948" t="str">
        <f>VLOOKUP(F948,UFMT_VALUE!A:E,5,FALSE)</f>
        <v>Composite, DE28 Amounts, FEEs</v>
      </c>
      <c r="P948" t="str">
        <f>IF(ISBLANK(G948),"",VLOOKUP(G948,UFMT_CONVERSION!A:C,3,FALSE))</f>
        <v>Custom Function setup_DE28</v>
      </c>
      <c r="Q948" t="str">
        <f t="shared" si="60"/>
        <v>Field '042 Fix Padded R', Value 'Composite, DE28 Amounts, FEEs', Conv 'Custom Function setup_DE28'</v>
      </c>
      <c r="S948" t="str">
        <f t="shared" si="61"/>
        <v>Insert into UFMT_BUILD_RULE (FORMAT_ID, FIELD_NO, PRIORITY, FIELD_ID, COND_ID, VALUE_ID, CONV_KEY, F_CHECK, F_WRITE) Values ('100', '28', '1', '28', '', '82', '29', '0', '0');</v>
      </c>
      <c r="T948" t="str">
        <f t="shared" si="62"/>
        <v>Update UFMT_BUILD_RULE SET FIELD_ID='28',COND_ID='',VALUE_ID='82',CONV_KEY='29',F_CHECK='0',F_WRITE='0' Where FORMAT_ID = '100' AND FIELD_NO = '28' AND PRIORITY = '1';</v>
      </c>
      <c r="U948" t="str">
        <f t="shared" si="63"/>
        <v>Delete from UFMT_BUILD_RULE Where FORMAT_ID = '100' AND FIELD_NO = '28' AND PRIORITY = '1';</v>
      </c>
    </row>
    <row r="949" spans="1:21" x14ac:dyDescent="0.35">
      <c r="A949" t="s">
        <v>774</v>
      </c>
      <c r="B949" t="s">
        <v>98</v>
      </c>
      <c r="C949" t="s">
        <v>12</v>
      </c>
      <c r="D949" t="s">
        <v>40</v>
      </c>
      <c r="E949"/>
      <c r="F949" t="s">
        <v>65</v>
      </c>
      <c r="G949"/>
      <c r="H949" t="s">
        <v>13</v>
      </c>
      <c r="I949" t="s">
        <v>13</v>
      </c>
      <c r="L949" t="s">
        <v>7</v>
      </c>
      <c r="M949" t="str">
        <f>VLOOKUP(D949,UFMT_FIELD_FORMAT!A:H,8,FALSE)</f>
        <v xml:space="preserve">011 LLA </v>
      </c>
      <c r="N949" t="str">
        <f>IF(ISBLANK(E949),"",VLOOKUP(E949,UFMT_CONDITION!A:J,10,FALSE))</f>
        <v/>
      </c>
      <c r="O949" t="str">
        <f>VLOOKUP(F949,UFMT_VALUE!A:E,5,FALSE)</f>
        <v>Tag, SVT_ISO_SRC_ACQID</v>
      </c>
      <c r="P949" t="str">
        <f>IF(ISBLANK(G949),"",VLOOKUP(G949,UFMT_CONVERSION!A:C,3,FALSE))</f>
        <v/>
      </c>
      <c r="Q949" t="str">
        <f t="shared" si="60"/>
        <v>Field '011 LLA ', Value 'Tag, SVT_ISO_SRC_ACQID'</v>
      </c>
      <c r="S949" t="str">
        <f t="shared" si="61"/>
        <v>Insert into UFMT_BUILD_RULE (FORMAT_ID, FIELD_NO, PRIORITY, FIELD_ID, COND_ID, VALUE_ID, CONV_KEY, F_CHECK, F_WRITE) Values ('100', '32', '1', '11', '', '20', '', '0', '0');</v>
      </c>
      <c r="T949" t="str">
        <f t="shared" si="62"/>
        <v>Update UFMT_BUILD_RULE SET FIELD_ID='11',COND_ID='',VALUE_ID='20',CONV_KEY='',F_CHECK='0',F_WRITE='0' Where FORMAT_ID = '100' AND FIELD_NO = '32' AND PRIORITY = '1';</v>
      </c>
      <c r="U949" t="str">
        <f t="shared" si="63"/>
        <v>Delete from UFMT_BUILD_RULE Where FORMAT_ID = '100' AND FIELD_NO = '32' AND PRIORITY = '1';</v>
      </c>
    </row>
    <row r="950" spans="1:21" x14ac:dyDescent="0.35">
      <c r="A950" t="s">
        <v>774</v>
      </c>
      <c r="B950" t="s">
        <v>99</v>
      </c>
      <c r="C950" t="s">
        <v>12</v>
      </c>
      <c r="D950" t="s">
        <v>44</v>
      </c>
      <c r="E950"/>
      <c r="F950" t="s">
        <v>74</v>
      </c>
      <c r="G950" t="s">
        <v>72</v>
      </c>
      <c r="H950" t="s">
        <v>13</v>
      </c>
      <c r="I950" t="s">
        <v>13</v>
      </c>
      <c r="L950" t="s">
        <v>7</v>
      </c>
      <c r="M950" t="str">
        <f>VLOOKUP(D950,UFMT_FIELD_FORMAT!A:H,8,FALSE)</f>
        <v>012 Fix Padded R</v>
      </c>
      <c r="N950" t="str">
        <f>IF(ISBLANK(E950),"",VLOOKUP(E950,UFMT_CONDITION!A:J,10,FALSE))</f>
        <v/>
      </c>
      <c r="O950" t="str">
        <f>VLOOKUP(F950,UFMT_VALUE!A:E,5,FALSE)</f>
        <v>Tag, SVT_ISO_ACQ_RRN</v>
      </c>
      <c r="P950" t="str">
        <f>IF(ISBLANK(G950),"",VLOOKUP(G950,UFMT_CONVERSION!A:C,3,FALSE))</f>
        <v>Custom function setup_de37_yddd</v>
      </c>
      <c r="Q950" t="str">
        <f t="shared" si="60"/>
        <v>Field '012 Fix Padded R', Value 'Tag, SVT_ISO_ACQ_RRN', Conv 'Custom function setup_de37_yddd'</v>
      </c>
      <c r="S950" t="str">
        <f t="shared" si="61"/>
        <v>Insert into UFMT_BUILD_RULE (FORMAT_ID, FIELD_NO, PRIORITY, FIELD_ID, COND_ID, VALUE_ID, CONV_KEY, F_CHECK, F_WRITE) Values ('100', '37', '1', '13', '', '23', '25', '0', '0');</v>
      </c>
      <c r="T950" t="str">
        <f t="shared" si="62"/>
        <v>Update UFMT_BUILD_RULE SET FIELD_ID='13',COND_ID='',VALUE_ID='23',CONV_KEY='25',F_CHECK='0',F_WRITE='0' Where FORMAT_ID = '100' AND FIELD_NO = '37' AND PRIORITY = '1';</v>
      </c>
      <c r="U950" t="str">
        <f t="shared" si="63"/>
        <v>Delete from UFMT_BUILD_RULE Where FORMAT_ID = '100' AND FIELD_NO = '37' AND PRIORITY = '1';</v>
      </c>
    </row>
    <row r="951" spans="1:21" x14ac:dyDescent="0.35">
      <c r="A951" t="s">
        <v>774</v>
      </c>
      <c r="B951" t="s">
        <v>119</v>
      </c>
      <c r="C951" t="s">
        <v>12</v>
      </c>
      <c r="D951" t="s">
        <v>50</v>
      </c>
      <c r="E951"/>
      <c r="F951" t="s">
        <v>72</v>
      </c>
      <c r="G951"/>
      <c r="H951" t="s">
        <v>13</v>
      </c>
      <c r="I951" t="s">
        <v>13</v>
      </c>
      <c r="L951" t="s">
        <v>7</v>
      </c>
      <c r="M951" t="str">
        <f>VLOOKUP(D951,UFMT_FIELD_FORMAT!A:H,8,FALSE)</f>
        <v>008 Fix Padded R</v>
      </c>
      <c r="N951" t="str">
        <f>IF(ISBLANK(E951),"",VLOOKUP(E951,UFMT_CONDITION!A:J,10,FALSE))</f>
        <v/>
      </c>
      <c r="O951" t="str">
        <f>VLOOKUP(F951,UFMT_VALUE!A:E,5,FALSE)</f>
        <v>Tag, SVT_TERMINAL</v>
      </c>
      <c r="P951" t="str">
        <f>IF(ISBLANK(G951),"",VLOOKUP(G951,UFMT_CONVERSION!A:C,3,FALSE))</f>
        <v/>
      </c>
      <c r="Q951" t="str">
        <f t="shared" si="60"/>
        <v>Field '008 Fix Padded R', Value 'Tag, SVT_TERMINAL'</v>
      </c>
      <c r="S951" t="str">
        <f t="shared" si="61"/>
        <v>Insert into UFMT_BUILD_RULE (FORMAT_ID, FIELD_NO, PRIORITY, FIELD_ID, COND_ID, VALUE_ID, CONV_KEY, F_CHECK, F_WRITE) Values ('100', '41', '1', '15', '', '25', '', '0', '0');</v>
      </c>
      <c r="T951" t="str">
        <f t="shared" si="62"/>
        <v>Update UFMT_BUILD_RULE SET FIELD_ID='15',COND_ID='',VALUE_ID='25',CONV_KEY='',F_CHECK='0',F_WRITE='0' Where FORMAT_ID = '100' AND FIELD_NO = '41' AND PRIORITY = '1';</v>
      </c>
      <c r="U951" t="str">
        <f t="shared" si="63"/>
        <v>Delete from UFMT_BUILD_RULE Where FORMAT_ID = '100' AND FIELD_NO = '41' AND PRIORITY = '1';</v>
      </c>
    </row>
    <row r="952" spans="1:21" x14ac:dyDescent="0.35">
      <c r="A952" t="s">
        <v>774</v>
      </c>
      <c r="B952" t="s">
        <v>122</v>
      </c>
      <c r="C952" t="s">
        <v>12</v>
      </c>
      <c r="D952" t="s">
        <v>53</v>
      </c>
      <c r="E952"/>
      <c r="F952" t="s">
        <v>82</v>
      </c>
      <c r="G952"/>
      <c r="H952" t="s">
        <v>13</v>
      </c>
      <c r="I952" t="s">
        <v>13</v>
      </c>
      <c r="L952" t="s">
        <v>7</v>
      </c>
      <c r="M952" t="str">
        <f>VLOOKUP(D952,UFMT_FIELD_FORMAT!A:H,8,FALSE)</f>
        <v>008 Fix Padded R</v>
      </c>
      <c r="N952" t="str">
        <f>IF(ISBLANK(E952),"",VLOOKUP(E952,UFMT_CONDITION!A:J,10,FALSE))</f>
        <v/>
      </c>
      <c r="O952" t="str">
        <f>VLOOKUP(F952,UFMT_VALUE!A:E,5,FALSE)</f>
        <v>Tag, SVT_CC_ACCEPTOR</v>
      </c>
      <c r="P952" t="str">
        <f>IF(ISBLANK(G952),"",VLOOKUP(G952,UFMT_CONVERSION!A:C,3,FALSE))</f>
        <v/>
      </c>
      <c r="Q952" t="str">
        <f t="shared" si="60"/>
        <v>Field '008 Fix Padded R', Value 'Tag, SVT_CC_ACCEPTOR'</v>
      </c>
      <c r="S952" t="str">
        <f t="shared" si="61"/>
        <v>Insert into UFMT_BUILD_RULE (FORMAT_ID, FIELD_NO, PRIORITY, FIELD_ID, COND_ID, VALUE_ID, CONV_KEY, F_CHECK, F_WRITE) Values ('100', '42', '1', '16', '', '26', '', '0', '0');</v>
      </c>
      <c r="T952" t="str">
        <f t="shared" si="62"/>
        <v>Update UFMT_BUILD_RULE SET FIELD_ID='16',COND_ID='',VALUE_ID='26',CONV_KEY='',F_CHECK='0',F_WRITE='0' Where FORMAT_ID = '100' AND FIELD_NO = '42' AND PRIORITY = '1';</v>
      </c>
      <c r="U952" t="str">
        <f t="shared" si="63"/>
        <v>Delete from UFMT_BUILD_RULE Where FORMAT_ID = '100' AND FIELD_NO = '42' AND PRIORITY = '1';</v>
      </c>
    </row>
    <row r="953" spans="1:21" x14ac:dyDescent="0.35">
      <c r="A953" t="s">
        <v>774</v>
      </c>
      <c r="B953" t="s">
        <v>125</v>
      </c>
      <c r="C953" t="s">
        <v>12</v>
      </c>
      <c r="D953" t="s">
        <v>82</v>
      </c>
      <c r="E953"/>
      <c r="F953" t="s">
        <v>216</v>
      </c>
      <c r="G953" t="s">
        <v>96</v>
      </c>
      <c r="H953" t="s">
        <v>13</v>
      </c>
      <c r="I953" t="s">
        <v>13</v>
      </c>
      <c r="L953" t="s">
        <v>7</v>
      </c>
      <c r="M953" t="str">
        <f>VLOOKUP(D953,UFMT_FIELD_FORMAT!A:H,8,FALSE)</f>
        <v>040 Fix Padded L</v>
      </c>
      <c r="N953" t="str">
        <f>IF(ISBLANK(E953),"",VLOOKUP(E953,UFMT_CONDITION!A:J,10,FALSE))</f>
        <v/>
      </c>
      <c r="O953" t="str">
        <f>VLOOKUP(F953,UFMT_VALUE!A:E,5,FALSE)</f>
        <v>Composite, Acceptor Name Location</v>
      </c>
      <c r="P953" t="str">
        <f>IF(ISBLANK(G953),"",VLOOKUP(G953,UFMT_CONVERSION!A:C,3,FALSE))</f>
        <v>Custom Function set_location_DE43</v>
      </c>
      <c r="Q953" t="str">
        <f t="shared" si="60"/>
        <v>Field '040 Fix Padded L', Value 'Composite, Acceptor Name Location', Conv 'Custom Function set_location_DE43'</v>
      </c>
      <c r="S953" t="str">
        <f t="shared" si="61"/>
        <v>Insert into UFMT_BUILD_RULE (FORMAT_ID, FIELD_NO, PRIORITY, FIELD_ID, COND_ID, VALUE_ID, CONV_KEY, F_CHECK, F_WRITE) Values ('100', '43', '1', '26', '', '83', '36', '0', '0');</v>
      </c>
      <c r="T953" t="str">
        <f t="shared" si="62"/>
        <v>Update UFMT_BUILD_RULE SET FIELD_ID='26',COND_ID='',VALUE_ID='83',CONV_KEY='36',F_CHECK='0',F_WRITE='0' Where FORMAT_ID = '100' AND FIELD_NO = '43' AND PRIORITY = '1';</v>
      </c>
      <c r="U953" t="str">
        <f t="shared" si="63"/>
        <v>Delete from UFMT_BUILD_RULE Where FORMAT_ID = '100' AND FIELD_NO = '43' AND PRIORITY = '1';</v>
      </c>
    </row>
    <row r="954" spans="1:21" x14ac:dyDescent="0.35">
      <c r="A954" t="s">
        <v>774</v>
      </c>
      <c r="B954" t="s">
        <v>138</v>
      </c>
      <c r="C954" t="s">
        <v>12</v>
      </c>
      <c r="D954" t="s">
        <v>47</v>
      </c>
      <c r="E954"/>
      <c r="F954" t="s">
        <v>104</v>
      </c>
      <c r="G954"/>
      <c r="H954" t="s">
        <v>13</v>
      </c>
      <c r="I954" t="s">
        <v>13</v>
      </c>
      <c r="L954" t="s">
        <v>7</v>
      </c>
      <c r="M954" t="str">
        <f>VLOOKUP(D954,UFMT_FIELD_FORMAT!A:H,8,FALSE)</f>
        <v>003 Fix Padded L</v>
      </c>
      <c r="N954" t="str">
        <f>IF(ISBLANK(E954),"",VLOOKUP(E954,UFMT_CONDITION!A:J,10,FALSE))</f>
        <v/>
      </c>
      <c r="O954" t="str">
        <f>VLOOKUP(F954,UFMT_VALUE!A:E,5,FALSE)</f>
        <v>Tag, SVT_TXN_CURRENCY</v>
      </c>
      <c r="P954" t="str">
        <f>IF(ISBLANK(G954),"",VLOOKUP(G954,UFMT_CONVERSION!A:C,3,FALSE))</f>
        <v/>
      </c>
      <c r="Q954" t="str">
        <f t="shared" si="60"/>
        <v>Field '003 Fix Padded L', Value 'Tag, SVT_TXN_CURRENCY'</v>
      </c>
      <c r="S954" t="str">
        <f t="shared" si="61"/>
        <v>Insert into UFMT_BUILD_RULE (FORMAT_ID, FIELD_NO, PRIORITY, FIELD_ID, COND_ID, VALUE_ID, CONV_KEY, F_CHECK, F_WRITE) Values ('100', '49', '1', '14', '', '34', '', '0', '0');</v>
      </c>
      <c r="T954" t="str">
        <f t="shared" si="62"/>
        <v>Update UFMT_BUILD_RULE SET FIELD_ID='14',COND_ID='',VALUE_ID='34',CONV_KEY='',F_CHECK='0',F_WRITE='0' Where FORMAT_ID = '100' AND FIELD_NO = '49' AND PRIORITY = '1';</v>
      </c>
      <c r="U954" t="str">
        <f t="shared" si="63"/>
        <v>Delete from UFMT_BUILD_RULE Where FORMAT_ID = '100' AND FIELD_NO = '49' AND PRIORITY = '1';</v>
      </c>
    </row>
    <row r="955" spans="1:21" x14ac:dyDescent="0.35">
      <c r="A955" t="s">
        <v>774</v>
      </c>
      <c r="B955" t="s">
        <v>142</v>
      </c>
      <c r="C955" t="s">
        <v>12</v>
      </c>
      <c r="D955" t="s">
        <v>47</v>
      </c>
      <c r="E955"/>
      <c r="F955" t="s">
        <v>171</v>
      </c>
      <c r="G955"/>
      <c r="H955" t="s">
        <v>13</v>
      </c>
      <c r="I955" t="s">
        <v>13</v>
      </c>
      <c r="L955" t="s">
        <v>7</v>
      </c>
      <c r="M955" t="str">
        <f>VLOOKUP(D955,UFMT_FIELD_FORMAT!A:H,8,FALSE)</f>
        <v>003 Fix Padded L</v>
      </c>
      <c r="N955" t="str">
        <f>IF(ISBLANK(E955),"",VLOOKUP(E955,UFMT_CONDITION!A:J,10,FALSE))</f>
        <v/>
      </c>
      <c r="O955" t="str">
        <f>VLOOKUP(F955,UFMT_VALUE!A:E,5,FALSE)</f>
        <v>Tag, SVT_CCH_BILL_CURR , integer</v>
      </c>
      <c r="P955" t="str">
        <f>IF(ISBLANK(G955),"",VLOOKUP(G955,UFMT_CONVERSION!A:C,3,FALSE))</f>
        <v/>
      </c>
      <c r="Q955" t="str">
        <f t="shared" si="60"/>
        <v>Field '003 Fix Padded L', Value 'Tag, SVT_CCH_BILL_CURR , integer'</v>
      </c>
      <c r="S955" t="str">
        <f t="shared" si="61"/>
        <v>Insert into UFMT_BUILD_RULE (FORMAT_ID, FIELD_NO, PRIORITY, FIELD_ID, COND_ID, VALUE_ID, CONV_KEY, F_CHECK, F_WRITE) Values ('100', '51', '1', '14', '', '64', '', '0', '0');</v>
      </c>
      <c r="T955" t="str">
        <f t="shared" si="62"/>
        <v>Update UFMT_BUILD_RULE SET FIELD_ID='14',COND_ID='',VALUE_ID='64',CONV_KEY='',F_CHECK='0',F_WRITE='0' Where FORMAT_ID = '100' AND FIELD_NO = '51' AND PRIORITY = '1';</v>
      </c>
      <c r="U955" t="str">
        <f t="shared" si="63"/>
        <v>Delete from UFMT_BUILD_RULE Where FORMAT_ID = '100' AND FIELD_NO = '51' AND PRIORITY = '1';</v>
      </c>
    </row>
    <row r="956" spans="1:21" x14ac:dyDescent="0.35">
      <c r="A956" t="s">
        <v>774</v>
      </c>
      <c r="B956" t="s">
        <v>161</v>
      </c>
      <c r="C956" t="s">
        <v>12</v>
      </c>
      <c r="D956" t="s">
        <v>59</v>
      </c>
      <c r="E956"/>
      <c r="F956" t="s">
        <v>174</v>
      </c>
      <c r="G956"/>
      <c r="H956" t="s">
        <v>13</v>
      </c>
      <c r="I956" t="s">
        <v>13</v>
      </c>
      <c r="L956" t="s">
        <v>7</v>
      </c>
      <c r="M956" t="str">
        <f>VLOOKUP(D956,UFMT_FIELD_FORMAT!A:H,8,FALSE)</f>
        <v>204 Var LLLA</v>
      </c>
      <c r="N956" t="str">
        <f>IF(ISBLANK(E956),"",VLOOKUP(E956,UFMT_CONDITION!A:J,10,FALSE))</f>
        <v/>
      </c>
      <c r="O956" t="str">
        <f>VLOOKUP(F956,UFMT_VALUE!A:E,5,FALSE)</f>
        <v>Composite, Processing code</v>
      </c>
      <c r="P956" t="str">
        <f>IF(ISBLANK(G956),"",VLOOKUP(G956,UFMT_CONVERSION!A:C,3,FALSE))</f>
        <v/>
      </c>
      <c r="Q956" t="str">
        <f t="shared" si="60"/>
        <v>Field '204 Var LLLA', Value 'Composite, Processing code'</v>
      </c>
      <c r="S956" t="str">
        <f t="shared" si="61"/>
        <v>Insert into UFMT_BUILD_RULE (FORMAT_ID, FIELD_NO, PRIORITY, FIELD_ID, COND_ID, VALUE_ID, CONV_KEY, F_CHECK, F_WRITE) Values ('100', '60', '1', '18', '', '84', '', '0', '0');</v>
      </c>
      <c r="T956" t="str">
        <f t="shared" si="62"/>
        <v>Update UFMT_BUILD_RULE SET FIELD_ID='18',COND_ID='',VALUE_ID='84',CONV_KEY='',F_CHECK='0',F_WRITE='0' Where FORMAT_ID = '100' AND FIELD_NO = '60' AND PRIORITY = '1';</v>
      </c>
      <c r="U956" t="str">
        <f t="shared" si="63"/>
        <v>Delete from UFMT_BUILD_RULE Where FORMAT_ID = '100' AND FIELD_NO = '60' AND PRIORITY = '1';</v>
      </c>
    </row>
    <row r="957" spans="1:21" x14ac:dyDescent="0.35">
      <c r="A957" t="s">
        <v>774</v>
      </c>
      <c r="B957" t="s">
        <v>270</v>
      </c>
      <c r="C957" t="s">
        <v>12</v>
      </c>
      <c r="D957" t="s">
        <v>71</v>
      </c>
      <c r="E957"/>
      <c r="F957" t="s">
        <v>96</v>
      </c>
      <c r="G957"/>
      <c r="H957" t="s">
        <v>13</v>
      </c>
      <c r="I957" t="s">
        <v>13</v>
      </c>
      <c r="L957" t="s">
        <v>7</v>
      </c>
      <c r="M957" t="str">
        <f>VLOOKUP(D957,UFMT_FIELD_FORMAT!A:H,8,FALSE)</f>
        <v>028 Var LLA</v>
      </c>
      <c r="N957" t="str">
        <f>IF(ISBLANK(E957),"",VLOOKUP(E957,UFMT_CONDITION!A:J,10,FALSE))</f>
        <v/>
      </c>
      <c r="O957" t="str">
        <f>VLOOKUP(F957,UFMT_VALUE!A:E,5,FALSE)</f>
        <v>Tag, SVT_ACCT1_NO</v>
      </c>
      <c r="P957" t="str">
        <f>IF(ISBLANK(G957),"",VLOOKUP(G957,UFMT_CONVERSION!A:C,3,FALSE))</f>
        <v/>
      </c>
      <c r="Q957" t="str">
        <f t="shared" si="60"/>
        <v>Field '028 Var LLA', Value 'Tag, SVT_ACCT1_NO'</v>
      </c>
      <c r="S957" t="str">
        <f t="shared" si="61"/>
        <v>Insert into UFMT_BUILD_RULE (FORMAT_ID, FIELD_NO, PRIORITY, FIELD_ID, COND_ID, VALUE_ID, CONV_KEY, F_CHECK, F_WRITE) Values ('100', '102', '1', '22', '', '36', '', '0', '0');</v>
      </c>
      <c r="T957" t="str">
        <f t="shared" si="62"/>
        <v>Update UFMT_BUILD_RULE SET FIELD_ID='22',COND_ID='',VALUE_ID='36',CONV_KEY='',F_CHECK='0',F_WRITE='0' Where FORMAT_ID = '100' AND FIELD_NO = '102' AND PRIORITY = '1';</v>
      </c>
      <c r="U957" t="str">
        <f t="shared" si="63"/>
        <v>Delete from UFMT_BUILD_RULE Where FORMAT_ID = '100' AND FIELD_NO = '102' AND PRIORITY = '1';</v>
      </c>
    </row>
    <row r="958" spans="1:21" x14ac:dyDescent="0.35">
      <c r="A958" t="s">
        <v>774</v>
      </c>
      <c r="B958" t="s">
        <v>778</v>
      </c>
      <c r="C958" t="s">
        <v>12</v>
      </c>
      <c r="D958" t="s">
        <v>71</v>
      </c>
      <c r="E958" t="s">
        <v>37</v>
      </c>
      <c r="F958" t="s">
        <v>99</v>
      </c>
      <c r="G958"/>
      <c r="H958" t="s">
        <v>13</v>
      </c>
      <c r="I958" t="s">
        <v>13</v>
      </c>
      <c r="L958" t="s">
        <v>7</v>
      </c>
      <c r="M958" t="str">
        <f>VLOOKUP(D958,UFMT_FIELD_FORMAT!A:H,8,FALSE)</f>
        <v>028 Var LLA</v>
      </c>
      <c r="N958" t="str">
        <f>IF(ISBLANK(E958),"",VLOOKUP(E958,UFMT_CONDITION!A:J,10,FALSE))</f>
        <v>Account 2 is not empty</v>
      </c>
      <c r="O958" t="str">
        <f>VLOOKUP(F958,UFMT_VALUE!A:E,5,FALSE)</f>
        <v>Tag, SVT_ACCT2_NO</v>
      </c>
      <c r="P958" t="str">
        <f>IF(ISBLANK(G958),"",VLOOKUP(G958,UFMT_CONVERSION!A:C,3,FALSE))</f>
        <v/>
      </c>
      <c r="Q958" t="str">
        <f t="shared" si="60"/>
        <v>Field '028 Var LLA',Cond 'Account 2 is not empty', Value 'Tag, SVT_ACCT2_NO'</v>
      </c>
      <c r="S958" t="str">
        <f t="shared" si="61"/>
        <v>Insert into UFMT_BUILD_RULE (FORMAT_ID, FIELD_NO, PRIORITY, FIELD_ID, COND_ID, VALUE_ID, CONV_KEY, F_CHECK, F_WRITE) Values ('100', '103', '1', '22', '10', '37', '', '0', '0');</v>
      </c>
      <c r="T958" t="str">
        <f t="shared" si="62"/>
        <v>Update UFMT_BUILD_RULE SET FIELD_ID='22',COND_ID='10',VALUE_ID='37',CONV_KEY='',F_CHECK='0',F_WRITE='0' Where FORMAT_ID = '100' AND FIELD_NO = '103' AND PRIORITY = '1';</v>
      </c>
      <c r="U958" t="str">
        <f t="shared" si="63"/>
        <v>Delete from UFMT_BUILD_RULE Where FORMAT_ID = '100' AND FIELD_NO = '103' AND PRIORITY = '1';</v>
      </c>
    </row>
    <row r="959" spans="1:21" x14ac:dyDescent="0.35">
      <c r="A959" t="s">
        <v>107</v>
      </c>
      <c r="B959" t="s">
        <v>15</v>
      </c>
      <c r="C959" t="s">
        <v>12</v>
      </c>
      <c r="D959" t="s">
        <v>12</v>
      </c>
      <c r="E959"/>
      <c r="F959" t="s">
        <v>15</v>
      </c>
      <c r="G959"/>
      <c r="H959" t="s">
        <v>13</v>
      </c>
      <c r="I959" t="s">
        <v>13</v>
      </c>
      <c r="L959" t="s">
        <v>7</v>
      </c>
      <c r="M959" t="str">
        <f>VLOOKUP(D959,UFMT_FIELD_FORMAT!A:H,8,FALSE)</f>
        <v>019 Var LLA</v>
      </c>
      <c r="N959" t="str">
        <f>IF(ISBLANK(E959),"",VLOOKUP(E959,UFMT_CONDITION!A:J,10,FALSE))</f>
        <v/>
      </c>
      <c r="O959" t="str">
        <f>VLOOKUP(F959,UFMT_VALUE!A:E,5,FALSE)</f>
        <v>Tag, SVT_CARD_NUM</v>
      </c>
      <c r="P959" t="str">
        <f>IF(ISBLANK(G959),"",VLOOKUP(G959,UFMT_CONVERSION!A:C,3,FALSE))</f>
        <v/>
      </c>
      <c r="Q959" t="str">
        <f t="shared" si="60"/>
        <v>Field '019 Var LLA', Value 'Tag, SVT_CARD_NUM'</v>
      </c>
      <c r="S959" t="str">
        <f t="shared" si="61"/>
        <v>Insert into UFMT_BUILD_RULE (FORMAT_ID, FIELD_NO, PRIORITY, FIELD_ID, COND_ID, VALUE_ID, CONV_KEY, F_CHECK, F_WRITE) Values ('101', '2', '1', '1', '', '2', '', '0', '0');</v>
      </c>
      <c r="T959" t="str">
        <f t="shared" si="62"/>
        <v>Update UFMT_BUILD_RULE SET FIELD_ID='1',COND_ID='',VALUE_ID='2',CONV_KEY='',F_CHECK='0',F_WRITE='0' Where FORMAT_ID = '101' AND FIELD_NO = '2' AND PRIORITY = '1';</v>
      </c>
      <c r="U959" t="str">
        <f t="shared" si="63"/>
        <v>Delete from UFMT_BUILD_RULE Where FORMAT_ID = '101' AND FIELD_NO = '2' AND PRIORITY = '1';</v>
      </c>
    </row>
    <row r="960" spans="1:21" x14ac:dyDescent="0.35">
      <c r="A960" t="s">
        <v>107</v>
      </c>
      <c r="B960" t="s">
        <v>17</v>
      </c>
      <c r="C960" t="s">
        <v>12</v>
      </c>
      <c r="D960" t="s">
        <v>15</v>
      </c>
      <c r="E960"/>
      <c r="F960" t="s">
        <v>207</v>
      </c>
      <c r="G960"/>
      <c r="H960" t="s">
        <v>13</v>
      </c>
      <c r="I960" t="s">
        <v>13</v>
      </c>
      <c r="L960" t="s">
        <v>7</v>
      </c>
      <c r="M960" t="str">
        <f>VLOOKUP(D960,UFMT_FIELD_FORMAT!A:H,8,FALSE)</f>
        <v>006 Fix Padded L0</v>
      </c>
      <c r="N960" t="str">
        <f>IF(ISBLANK(E960),"",VLOOKUP(E960,UFMT_CONDITION!A:J,10,FALSE))</f>
        <v/>
      </c>
      <c r="O960" t="str">
        <f>VLOOKUP(F960,UFMT_VALUE!A:E,5,FALSE)</f>
        <v>Composite, Processing code</v>
      </c>
      <c r="P960" t="str">
        <f>IF(ISBLANK(G960),"",VLOOKUP(G960,UFMT_CONVERSION!A:C,3,FALSE))</f>
        <v/>
      </c>
      <c r="Q960" t="str">
        <f t="shared" si="60"/>
        <v>Field '006 Fix Padded L0', Value 'Composite, Processing code'</v>
      </c>
      <c r="S960" t="str">
        <f t="shared" si="61"/>
        <v>Insert into UFMT_BUILD_RULE (FORMAT_ID, FIELD_NO, PRIORITY, FIELD_ID, COND_ID, VALUE_ID, CONV_KEY, F_CHECK, F_WRITE) Values ('101', '3', '1', '2', '', '79', '', '0', '0');</v>
      </c>
      <c r="T960" t="str">
        <f t="shared" si="62"/>
        <v>Update UFMT_BUILD_RULE SET FIELD_ID='2',COND_ID='',VALUE_ID='79',CONV_KEY='',F_CHECK='0',F_WRITE='0' Where FORMAT_ID = '101' AND FIELD_NO = '3' AND PRIORITY = '1';</v>
      </c>
      <c r="U960" t="str">
        <f t="shared" si="63"/>
        <v>Delete from UFMT_BUILD_RULE Where FORMAT_ID = '101' AND FIELD_NO = '3' AND PRIORITY = '1';</v>
      </c>
    </row>
    <row r="961" spans="1:21" x14ac:dyDescent="0.35">
      <c r="A961" t="s">
        <v>107</v>
      </c>
      <c r="B961" t="s">
        <v>20</v>
      </c>
      <c r="C961" t="s">
        <v>12</v>
      </c>
      <c r="D961" t="s">
        <v>17</v>
      </c>
      <c r="E961"/>
      <c r="F961" t="s">
        <v>29</v>
      </c>
      <c r="G961"/>
      <c r="H961" t="s">
        <v>13</v>
      </c>
      <c r="I961" t="s">
        <v>13</v>
      </c>
      <c r="L961" t="s">
        <v>7</v>
      </c>
      <c r="M961" t="str">
        <f>VLOOKUP(D961,UFMT_FIELD_FORMAT!A:H,8,FALSE)</f>
        <v>012 Fix Padded L0</v>
      </c>
      <c r="N961" t="str">
        <f>IF(ISBLANK(E961),"",VLOOKUP(E961,UFMT_CONDITION!A:J,10,FALSE))</f>
        <v/>
      </c>
      <c r="O961" t="str">
        <f>VLOOKUP(F961,UFMT_VALUE!A:E,5,FALSE)</f>
        <v>Tag, SVT_TXN_AMOUNT</v>
      </c>
      <c r="P961" t="str">
        <f>IF(ISBLANK(G961),"",VLOOKUP(G961,UFMT_CONVERSION!A:C,3,FALSE))</f>
        <v/>
      </c>
      <c r="Q961" t="str">
        <f t="shared" si="60"/>
        <v>Field '012 Fix Padded L0', Value 'Tag, SVT_TXN_AMOUNT'</v>
      </c>
      <c r="S961" t="str">
        <f t="shared" si="61"/>
        <v>Insert into UFMT_BUILD_RULE (FORMAT_ID, FIELD_NO, PRIORITY, FIELD_ID, COND_ID, VALUE_ID, CONV_KEY, F_CHECK, F_WRITE) Values ('101', '4', '1', '3', '', '7', '', '0', '0');</v>
      </c>
      <c r="T961" t="str">
        <f t="shared" si="62"/>
        <v>Update UFMT_BUILD_RULE SET FIELD_ID='3',COND_ID='',VALUE_ID='7',CONV_KEY='',F_CHECK='0',F_WRITE='0' Where FORMAT_ID = '101' AND FIELD_NO = '4' AND PRIORITY = '1';</v>
      </c>
      <c r="U961" t="str">
        <f t="shared" si="63"/>
        <v>Delete from UFMT_BUILD_RULE Where FORMAT_ID = '101' AND FIELD_NO = '4' AND PRIORITY = '1';</v>
      </c>
    </row>
    <row r="962" spans="1:21" x14ac:dyDescent="0.35">
      <c r="A962" t="s">
        <v>107</v>
      </c>
      <c r="B962" t="s">
        <v>26</v>
      </c>
      <c r="C962" t="s">
        <v>12</v>
      </c>
      <c r="D962" t="s">
        <v>17</v>
      </c>
      <c r="E962"/>
      <c r="F962" t="s">
        <v>153</v>
      </c>
      <c r="G962" t="s">
        <v>62</v>
      </c>
      <c r="H962" t="s">
        <v>13</v>
      </c>
      <c r="I962" t="s">
        <v>13</v>
      </c>
      <c r="L962" t="s">
        <v>7</v>
      </c>
      <c r="M962" t="str">
        <f>VLOOKUP(D962,UFMT_FIELD_FORMAT!A:H,8,FALSE)</f>
        <v>012 Fix Padded L0</v>
      </c>
      <c r="N962" t="str">
        <f>IF(ISBLANK(E962),"",VLOOKUP(E962,UFMT_CONDITION!A:J,10,FALSE))</f>
        <v/>
      </c>
      <c r="O962" t="str">
        <f>VLOOKUP(F962,UFMT_VALUE!A:E,5,FALSE)</f>
        <v>Tag, SVT_CCH_BILL_AMT</v>
      </c>
      <c r="P962" t="str">
        <f>IF(ISBLANK(G962),"",VLOOKUP(G962,UFMT_CONVERSION!A:C,3,FALSE))</f>
        <v>Custom Function setup_DE46</v>
      </c>
      <c r="Q962" t="str">
        <f t="shared" si="60"/>
        <v>Field '012 Fix Padded L0', Value 'Tag, SVT_CCH_BILL_AMT', Conv 'Custom Function setup_DE46'</v>
      </c>
      <c r="S962" t="str">
        <f t="shared" si="61"/>
        <v>Insert into UFMT_BUILD_RULE (FORMAT_ID, FIELD_NO, PRIORITY, FIELD_ID, COND_ID, VALUE_ID, CONV_KEY, F_CHECK, F_WRITE) Values ('101', '6', '1', '3', '', '65', '19', '0', '0');</v>
      </c>
      <c r="T962" t="str">
        <f t="shared" si="62"/>
        <v>Update UFMT_BUILD_RULE SET FIELD_ID='3',COND_ID='',VALUE_ID='65',CONV_KEY='19',F_CHECK='0',F_WRITE='0' Where FORMAT_ID = '101' AND FIELD_NO = '6' AND PRIORITY = '1';</v>
      </c>
      <c r="U962" t="str">
        <f t="shared" si="63"/>
        <v>Delete from UFMT_BUILD_RULE Where FORMAT_ID = '101' AND FIELD_NO = '6' AND PRIORITY = '1';</v>
      </c>
    </row>
    <row r="963" spans="1:21" x14ac:dyDescent="0.35">
      <c r="A963" t="s">
        <v>107</v>
      </c>
      <c r="B963" t="s">
        <v>29</v>
      </c>
      <c r="C963" t="s">
        <v>15</v>
      </c>
      <c r="D963" t="s">
        <v>72</v>
      </c>
      <c r="E963"/>
      <c r="F963" t="s">
        <v>44</v>
      </c>
      <c r="G963"/>
      <c r="H963" t="s">
        <v>13</v>
      </c>
      <c r="I963" t="s">
        <v>12</v>
      </c>
      <c r="L963" t="s">
        <v>7</v>
      </c>
      <c r="M963" t="str">
        <f>VLOOKUP(D963,UFMT_FIELD_FORMAT!A:H,8,FALSE)</f>
        <v>010 Fix Padded L0</v>
      </c>
      <c r="N963" t="str">
        <f>IF(ISBLANK(E963),"",VLOOKUP(E963,UFMT_CONDITION!A:J,10,FALSE))</f>
        <v/>
      </c>
      <c r="O963" t="str">
        <f>VLOOKUP(F963,UFMT_VALUE!A:E,5,FALSE)</f>
        <v>Tag, SVT_ACQ_SW_DATE</v>
      </c>
      <c r="P963" t="str">
        <f>IF(ISBLANK(G963),"",VLOOKUP(G963,UFMT_CONVERSION!A:C,3,FALSE))</f>
        <v/>
      </c>
      <c r="Q963" t="str">
        <f t="shared" si="60"/>
        <v>Field '010 Fix Padded L0', Value 'Tag, SVT_ACQ_SW_DATE'</v>
      </c>
      <c r="S963" t="str">
        <f t="shared" si="61"/>
        <v>Insert into UFMT_BUILD_RULE (FORMAT_ID, FIELD_NO, PRIORITY, FIELD_ID, COND_ID, VALUE_ID, CONV_KEY, F_CHECK, F_WRITE) Values ('101', '7', '2', '25', '', '13', '', '0', '1');</v>
      </c>
      <c r="T963" t="str">
        <f t="shared" si="62"/>
        <v>Update UFMT_BUILD_RULE SET FIELD_ID='25',COND_ID='',VALUE_ID='13',CONV_KEY='',F_CHECK='0',F_WRITE='1' Where FORMAT_ID = '101' AND FIELD_NO = '7' AND PRIORITY = '2';</v>
      </c>
      <c r="U963" t="str">
        <f t="shared" si="63"/>
        <v>Delete from UFMT_BUILD_RULE Where FORMAT_ID = '101' AND FIELD_NO = '7' AND PRIORITY = '2';</v>
      </c>
    </row>
    <row r="964" spans="1:21" x14ac:dyDescent="0.35">
      <c r="A964" t="s">
        <v>107</v>
      </c>
      <c r="B964" t="s">
        <v>40</v>
      </c>
      <c r="C964" t="s">
        <v>12</v>
      </c>
      <c r="D964" t="s">
        <v>23</v>
      </c>
      <c r="E964"/>
      <c r="F964" t="s">
        <v>48</v>
      </c>
      <c r="G964"/>
      <c r="H964" t="s">
        <v>13</v>
      </c>
      <c r="I964" t="s">
        <v>13</v>
      </c>
      <c r="L964" t="s">
        <v>7</v>
      </c>
      <c r="M964" t="str">
        <f>VLOOKUP(D964,UFMT_FIELD_FORMAT!A:H,8,FALSE)</f>
        <v>006 Fix Padded L0</v>
      </c>
      <c r="N964" t="str">
        <f>IF(ISBLANK(E964),"",VLOOKUP(E964,UFMT_CONDITION!A:J,10,FALSE))</f>
        <v/>
      </c>
      <c r="O964" t="str">
        <f>VLOOKUP(F964,UFMT_VALUE!A:E,5,FALSE)</f>
        <v>Tag, SVT_ACQ_TRACE_NO, string</v>
      </c>
      <c r="P964" t="str">
        <f>IF(ISBLANK(G964),"",VLOOKUP(G964,UFMT_CONVERSION!A:C,3,FALSE))</f>
        <v/>
      </c>
      <c r="Q964" t="str">
        <f t="shared" si="60"/>
        <v>Field '006 Fix Padded L0', Value 'Tag, SVT_ACQ_TRACE_NO, string'</v>
      </c>
      <c r="S964" t="str">
        <f t="shared" si="61"/>
        <v>Insert into UFMT_BUILD_RULE (FORMAT_ID, FIELD_NO, PRIORITY, FIELD_ID, COND_ID, VALUE_ID, CONV_KEY, F_CHECK, F_WRITE) Values ('101', '11', '1', '5', '', '47', '', '0', '0');</v>
      </c>
      <c r="T964" t="str">
        <f t="shared" si="62"/>
        <v>Update UFMT_BUILD_RULE SET FIELD_ID='5',COND_ID='',VALUE_ID='47',CONV_KEY='',F_CHECK='0',F_WRITE='0' Where FORMAT_ID = '101' AND FIELD_NO = '11' AND PRIORITY = '1';</v>
      </c>
      <c r="U964" t="str">
        <f t="shared" si="63"/>
        <v>Delete from UFMT_BUILD_RULE Where FORMAT_ID = '101' AND FIELD_NO = '11' AND PRIORITY = '1';</v>
      </c>
    </row>
    <row r="965" spans="1:21" x14ac:dyDescent="0.35">
      <c r="A965" t="s">
        <v>107</v>
      </c>
      <c r="B965" t="s">
        <v>42</v>
      </c>
      <c r="C965" t="s">
        <v>12</v>
      </c>
      <c r="D965" t="s">
        <v>23</v>
      </c>
      <c r="E965"/>
      <c r="F965" t="s">
        <v>47</v>
      </c>
      <c r="G965"/>
      <c r="H965" t="s">
        <v>13</v>
      </c>
      <c r="I965" t="s">
        <v>12</v>
      </c>
      <c r="L965" t="s">
        <v>7</v>
      </c>
      <c r="M965" t="str">
        <f>VLOOKUP(D965,UFMT_FIELD_FORMAT!A:H,8,FALSE)</f>
        <v>006 Fix Padded L0</v>
      </c>
      <c r="N965" t="str">
        <f>IF(ISBLANK(E965),"",VLOOKUP(E965,UFMT_CONDITION!A:J,10,FALSE))</f>
        <v/>
      </c>
      <c r="O965" t="str">
        <f>VLOOKUP(F965,UFMT_VALUE!A:E,5,FALSE)</f>
        <v>Tag, SVT_ACQ_SW_TIME</v>
      </c>
      <c r="P965" t="str">
        <f>IF(ISBLANK(G965),"",VLOOKUP(G965,UFMT_CONVERSION!A:C,3,FALSE))</f>
        <v/>
      </c>
      <c r="Q965" t="str">
        <f t="shared" ref="Q965:Q1028" si="64">"Field '"&amp;M965&amp;IF(N965="","","',Cond '"&amp;N965)&amp;"', Value '"&amp;O965&amp;IF(P965="","","', Conv '"&amp;P965)&amp;"'"</f>
        <v>Field '006 Fix Padded L0', Value 'Tag, SVT_ACQ_SW_TIME'</v>
      </c>
      <c r="S965" t="str">
        <f t="shared" ref="S965:S1028" si="65">"Insert into UFMT_BUILD_RULE (FORMAT_ID, FIELD_NO, PRIORITY, FIELD_ID, COND_ID, VALUE_ID, CONV_KEY, F_CHECK, F_WRITE) Values ('"&amp;A965&amp;"', '"&amp;B965&amp;"', '"&amp;C965&amp;"', '"&amp;D965&amp;"', '"&amp;E965&amp;"', '"&amp;F965&amp;"', '"&amp;G965&amp;"', '"&amp;H965&amp;"', '"&amp;I965&amp;"');"</f>
        <v>Insert into UFMT_BUILD_RULE (FORMAT_ID, FIELD_NO, PRIORITY, FIELD_ID, COND_ID, VALUE_ID, CONV_KEY, F_CHECK, F_WRITE) Values ('101', '12', '1', '5', '', '14', '', '0', '1');</v>
      </c>
      <c r="T965" t="str">
        <f t="shared" ref="T965:T1028" si="66">"Update UFMT_BUILD_RULE SET FIELD_ID='"&amp;D965&amp;"',COND_ID='"&amp;E965&amp;"',VALUE_ID='"&amp;F965&amp;"',CONV_KEY='"&amp;G965&amp;"',F_CHECK='"&amp;H965&amp;"',F_WRITE='"&amp;I965&amp;"' Where FORMAT_ID = '"&amp;A965&amp;"' AND FIELD_NO = '"&amp;B965&amp;"' AND PRIORITY = '"&amp;C965&amp;"';"</f>
        <v>Update UFMT_BUILD_RULE SET FIELD_ID='5',COND_ID='',VALUE_ID='14',CONV_KEY='',F_CHECK='0',F_WRITE='1' Where FORMAT_ID = '101' AND FIELD_NO = '12' AND PRIORITY = '1';</v>
      </c>
      <c r="U965" t="str">
        <f t="shared" ref="U965:U1028" si="67">"Delete from UFMT_BUILD_RULE Where FORMAT_ID = '"&amp;A965&amp;"' AND FIELD_NO = '"&amp;B965&amp;"' AND PRIORITY = '"&amp;C965&amp;"';"</f>
        <v>Delete from UFMT_BUILD_RULE Where FORMAT_ID = '101' AND FIELD_NO = '12' AND PRIORITY = '1';</v>
      </c>
    </row>
    <row r="966" spans="1:21" x14ac:dyDescent="0.35">
      <c r="A966" t="s">
        <v>107</v>
      </c>
      <c r="B966" t="s">
        <v>44</v>
      </c>
      <c r="C966" t="s">
        <v>12</v>
      </c>
      <c r="D966" t="s">
        <v>32</v>
      </c>
      <c r="E966"/>
      <c r="F966" t="s">
        <v>44</v>
      </c>
      <c r="G966"/>
      <c r="H966" t="s">
        <v>13</v>
      </c>
      <c r="I966" t="s">
        <v>12</v>
      </c>
      <c r="L966" t="s">
        <v>7</v>
      </c>
      <c r="M966" t="str">
        <f>VLOOKUP(D966,UFMT_FIELD_FORMAT!A:H,8,FALSE)</f>
        <v>004 Fix Padded L0</v>
      </c>
      <c r="N966" t="str">
        <f>IF(ISBLANK(E966),"",VLOOKUP(E966,UFMT_CONDITION!A:J,10,FALSE))</f>
        <v/>
      </c>
      <c r="O966" t="str">
        <f>VLOOKUP(F966,UFMT_VALUE!A:E,5,FALSE)</f>
        <v>Tag, SVT_ACQ_SW_DATE</v>
      </c>
      <c r="P966" t="str">
        <f>IF(ISBLANK(G966),"",VLOOKUP(G966,UFMT_CONVERSION!A:C,3,FALSE))</f>
        <v/>
      </c>
      <c r="Q966" t="str">
        <f t="shared" si="64"/>
        <v>Field '004 Fix Padded L0', Value 'Tag, SVT_ACQ_SW_DATE'</v>
      </c>
      <c r="S966" t="str">
        <f t="shared" si="65"/>
        <v>Insert into UFMT_BUILD_RULE (FORMAT_ID, FIELD_NO, PRIORITY, FIELD_ID, COND_ID, VALUE_ID, CONV_KEY, F_CHECK, F_WRITE) Values ('101', '13', '1', '8', '', '13', '', '0', '1');</v>
      </c>
      <c r="T966" t="str">
        <f t="shared" si="66"/>
        <v>Update UFMT_BUILD_RULE SET FIELD_ID='8',COND_ID='',VALUE_ID='13',CONV_KEY='',F_CHECK='0',F_WRITE='1' Where FORMAT_ID = '101' AND FIELD_NO = '13' AND PRIORITY = '1';</v>
      </c>
      <c r="U966" t="str">
        <f t="shared" si="67"/>
        <v>Delete from UFMT_BUILD_RULE Where FORMAT_ID = '101' AND FIELD_NO = '13' AND PRIORITY = '1';</v>
      </c>
    </row>
    <row r="967" spans="1:21" x14ac:dyDescent="0.35">
      <c r="A967" t="s">
        <v>107</v>
      </c>
      <c r="B967" t="s">
        <v>50</v>
      </c>
      <c r="C967" t="s">
        <v>12</v>
      </c>
      <c r="D967" t="s">
        <v>32</v>
      </c>
      <c r="E967"/>
      <c r="F967" t="s">
        <v>44</v>
      </c>
      <c r="G967"/>
      <c r="H967" t="s">
        <v>13</v>
      </c>
      <c r="I967" t="s">
        <v>12</v>
      </c>
      <c r="L967" t="s">
        <v>7</v>
      </c>
      <c r="M967" t="str">
        <f>VLOOKUP(D967,UFMT_FIELD_FORMAT!A:H,8,FALSE)</f>
        <v>004 Fix Padded L0</v>
      </c>
      <c r="N967" t="str">
        <f>IF(ISBLANK(E967),"",VLOOKUP(E967,UFMT_CONDITION!A:J,10,FALSE))</f>
        <v/>
      </c>
      <c r="O967" t="str">
        <f>VLOOKUP(F967,UFMT_VALUE!A:E,5,FALSE)</f>
        <v>Tag, SVT_ACQ_SW_DATE</v>
      </c>
      <c r="P967" t="str">
        <f>IF(ISBLANK(G967),"",VLOOKUP(G967,UFMT_CONVERSION!A:C,3,FALSE))</f>
        <v/>
      </c>
      <c r="Q967" t="str">
        <f t="shared" si="64"/>
        <v>Field '004 Fix Padded L0', Value 'Tag, SVT_ACQ_SW_DATE'</v>
      </c>
      <c r="S967" t="str">
        <f t="shared" si="65"/>
        <v>Insert into UFMT_BUILD_RULE (FORMAT_ID, FIELD_NO, PRIORITY, FIELD_ID, COND_ID, VALUE_ID, CONV_KEY, F_CHECK, F_WRITE) Values ('101', '15', '1', '8', '', '13', '', '0', '1');</v>
      </c>
      <c r="T967" t="str">
        <f t="shared" si="66"/>
        <v>Update UFMT_BUILD_RULE SET FIELD_ID='8',COND_ID='',VALUE_ID='13',CONV_KEY='',F_CHECK='0',F_WRITE='1' Where FORMAT_ID = '101' AND FIELD_NO = '15' AND PRIORITY = '1';</v>
      </c>
      <c r="U967" t="str">
        <f t="shared" si="67"/>
        <v>Delete from UFMT_BUILD_RULE Where FORMAT_ID = '101' AND FIELD_NO = '15' AND PRIORITY = '1';</v>
      </c>
    </row>
    <row r="968" spans="1:21" x14ac:dyDescent="0.35">
      <c r="A968" t="s">
        <v>107</v>
      </c>
      <c r="B968" t="s">
        <v>56</v>
      </c>
      <c r="C968" t="s">
        <v>12</v>
      </c>
      <c r="D968" t="s">
        <v>32</v>
      </c>
      <c r="E968"/>
      <c r="F968" t="s">
        <v>44</v>
      </c>
      <c r="G968"/>
      <c r="H968" t="s">
        <v>13</v>
      </c>
      <c r="I968" t="s">
        <v>12</v>
      </c>
      <c r="L968" t="s">
        <v>7</v>
      </c>
      <c r="M968" t="str">
        <f>VLOOKUP(D968,UFMT_FIELD_FORMAT!A:H,8,FALSE)</f>
        <v>004 Fix Padded L0</v>
      </c>
      <c r="N968" t="str">
        <f>IF(ISBLANK(E968),"",VLOOKUP(E968,UFMT_CONDITION!A:J,10,FALSE))</f>
        <v/>
      </c>
      <c r="O968" t="str">
        <f>VLOOKUP(F968,UFMT_VALUE!A:E,5,FALSE)</f>
        <v>Tag, SVT_ACQ_SW_DATE</v>
      </c>
      <c r="P968" t="str">
        <f>IF(ISBLANK(G968),"",VLOOKUP(G968,UFMT_CONVERSION!A:C,3,FALSE))</f>
        <v/>
      </c>
      <c r="Q968" t="str">
        <f t="shared" si="64"/>
        <v>Field '004 Fix Padded L0', Value 'Tag, SVT_ACQ_SW_DATE'</v>
      </c>
      <c r="S968" t="str">
        <f t="shared" si="65"/>
        <v>Insert into UFMT_BUILD_RULE (FORMAT_ID, FIELD_NO, PRIORITY, FIELD_ID, COND_ID, VALUE_ID, CONV_KEY, F_CHECK, F_WRITE) Values ('101', '17', '1', '8', '', '13', '', '0', '1');</v>
      </c>
      <c r="T968" t="str">
        <f t="shared" si="66"/>
        <v>Update UFMT_BUILD_RULE SET FIELD_ID='8',COND_ID='',VALUE_ID='13',CONV_KEY='',F_CHECK='0',F_WRITE='1' Where FORMAT_ID = '101' AND FIELD_NO = '17' AND PRIORITY = '1';</v>
      </c>
      <c r="U968" t="str">
        <f t="shared" si="67"/>
        <v>Delete from UFMT_BUILD_RULE Where FORMAT_ID = '101' AND FIELD_NO = '17' AND PRIORITY = '1';</v>
      </c>
    </row>
    <row r="969" spans="1:21" x14ac:dyDescent="0.35">
      <c r="A969" t="s">
        <v>107</v>
      </c>
      <c r="B969" t="s">
        <v>59</v>
      </c>
      <c r="C969" t="s">
        <v>12</v>
      </c>
      <c r="D969" t="s">
        <v>32</v>
      </c>
      <c r="E969"/>
      <c r="F969" t="s">
        <v>59</v>
      </c>
      <c r="G969" t="s">
        <v>20</v>
      </c>
      <c r="H969" t="s">
        <v>13</v>
      </c>
      <c r="I969" t="s">
        <v>13</v>
      </c>
      <c r="L969" t="s">
        <v>7</v>
      </c>
      <c r="M969" t="str">
        <f>VLOOKUP(D969,UFMT_FIELD_FORMAT!A:H,8,FALSE)</f>
        <v>004 Fix Padded L0</v>
      </c>
      <c r="N969" t="str">
        <f>IF(ISBLANK(E969),"",VLOOKUP(E969,UFMT_CONDITION!A:J,10,FALSE))</f>
        <v/>
      </c>
      <c r="O969" t="str">
        <f>VLOOKUP(F969,UFMT_VALUE!A:E,5,FALSE)</f>
        <v>Tag, SVT_SV_DATE</v>
      </c>
      <c r="P969" t="str">
        <f>IF(ISBLANK(G969),"",VLOOKUP(G969,UFMT_CONVERSION!A:C,3,FALSE))</f>
        <v>YYYYMMDD to MMDD</v>
      </c>
      <c r="Q969" t="str">
        <f t="shared" si="64"/>
        <v>Field '004 Fix Padded L0', Value 'Tag, SVT_SV_DATE', Conv 'YYYYMMDD to MMDD'</v>
      </c>
      <c r="S969" t="str">
        <f t="shared" si="65"/>
        <v>Insert into UFMT_BUILD_RULE (FORMAT_ID, FIELD_NO, PRIORITY, FIELD_ID, COND_ID, VALUE_ID, CONV_KEY, F_CHECK, F_WRITE) Values ('101', '18', '1', '8', '', '18', '4', '0', '0');</v>
      </c>
      <c r="T969" t="str">
        <f t="shared" si="66"/>
        <v>Update UFMT_BUILD_RULE SET FIELD_ID='8',COND_ID='',VALUE_ID='18',CONV_KEY='4',F_CHECK='0',F_WRITE='0' Where FORMAT_ID = '101' AND FIELD_NO = '18' AND PRIORITY = '1';</v>
      </c>
      <c r="U969" t="str">
        <f t="shared" si="67"/>
        <v>Delete from UFMT_BUILD_RULE Where FORMAT_ID = '101' AND FIELD_NO = '18' AND PRIORITY = '1';</v>
      </c>
    </row>
    <row r="970" spans="1:21" x14ac:dyDescent="0.35">
      <c r="A970" t="s">
        <v>107</v>
      </c>
      <c r="B970" t="s">
        <v>88</v>
      </c>
      <c r="C970" t="s">
        <v>12</v>
      </c>
      <c r="D970" t="s">
        <v>88</v>
      </c>
      <c r="E970"/>
      <c r="F970" t="s">
        <v>30</v>
      </c>
      <c r="G970"/>
      <c r="H970" t="s">
        <v>13</v>
      </c>
      <c r="I970" t="s">
        <v>13</v>
      </c>
      <c r="L970" t="s">
        <v>7</v>
      </c>
      <c r="M970" t="str">
        <f>VLOOKUP(D970,UFMT_FIELD_FORMAT!A:H,8,FALSE)</f>
        <v>042 Fix Padded R</v>
      </c>
      <c r="N970" t="str">
        <f>IF(ISBLANK(E970),"",VLOOKUP(E970,UFMT_CONDITION!A:J,10,FALSE))</f>
        <v/>
      </c>
      <c r="O970" t="str">
        <f>VLOOKUP(F970,UFMT_VALUE!A:E,5,FALSE)</f>
        <v>Composite, DE28 Amounts, FEEs</v>
      </c>
      <c r="P970" t="str">
        <f>IF(ISBLANK(G970),"",VLOOKUP(G970,UFMT_CONVERSION!A:C,3,FALSE))</f>
        <v/>
      </c>
      <c r="Q970" t="str">
        <f t="shared" si="64"/>
        <v>Field '042 Fix Padded R', Value 'Composite, DE28 Amounts, FEEs'</v>
      </c>
      <c r="S970" t="str">
        <f t="shared" si="65"/>
        <v>Insert into UFMT_BUILD_RULE (FORMAT_ID, FIELD_NO, PRIORITY, FIELD_ID, COND_ID, VALUE_ID, CONV_KEY, F_CHECK, F_WRITE) Values ('101', '28', '1', '28', '', '82', '', '0', '0');</v>
      </c>
      <c r="T970" t="str">
        <f t="shared" si="66"/>
        <v>Update UFMT_BUILD_RULE SET FIELD_ID='28',COND_ID='',VALUE_ID='82',CONV_KEY='',F_CHECK='0',F_WRITE='0' Where FORMAT_ID = '101' AND FIELD_NO = '28' AND PRIORITY = '1';</v>
      </c>
      <c r="U970" t="str">
        <f t="shared" si="67"/>
        <v>Delete from UFMT_BUILD_RULE Where FORMAT_ID = '101' AND FIELD_NO = '28' AND PRIORITY = '1';</v>
      </c>
    </row>
    <row r="971" spans="1:21" x14ac:dyDescent="0.35">
      <c r="A971" t="s">
        <v>107</v>
      </c>
      <c r="B971" t="s">
        <v>98</v>
      </c>
      <c r="C971" t="s">
        <v>12</v>
      </c>
      <c r="D971" t="s">
        <v>40</v>
      </c>
      <c r="E971"/>
      <c r="F971" t="s">
        <v>65</v>
      </c>
      <c r="G971"/>
      <c r="H971" t="s">
        <v>13</v>
      </c>
      <c r="I971" t="s">
        <v>13</v>
      </c>
      <c r="L971" t="s">
        <v>7</v>
      </c>
      <c r="M971" t="str">
        <f>VLOOKUP(D971,UFMT_FIELD_FORMAT!A:H,8,FALSE)</f>
        <v xml:space="preserve">011 LLA </v>
      </c>
      <c r="N971" t="str">
        <f>IF(ISBLANK(E971),"",VLOOKUP(E971,UFMT_CONDITION!A:J,10,FALSE))</f>
        <v/>
      </c>
      <c r="O971" t="str">
        <f>VLOOKUP(F971,UFMT_VALUE!A:E,5,FALSE)</f>
        <v>Tag, SVT_ISO_SRC_ACQID</v>
      </c>
      <c r="P971" t="str">
        <f>IF(ISBLANK(G971),"",VLOOKUP(G971,UFMT_CONVERSION!A:C,3,FALSE))</f>
        <v/>
      </c>
      <c r="Q971" t="str">
        <f t="shared" si="64"/>
        <v>Field '011 LLA ', Value 'Tag, SVT_ISO_SRC_ACQID'</v>
      </c>
      <c r="S971" t="str">
        <f t="shared" si="65"/>
        <v>Insert into UFMT_BUILD_RULE (FORMAT_ID, FIELD_NO, PRIORITY, FIELD_ID, COND_ID, VALUE_ID, CONV_KEY, F_CHECK, F_WRITE) Values ('101', '32', '1', '11', '', '20', '', '0', '0');</v>
      </c>
      <c r="T971" t="str">
        <f t="shared" si="66"/>
        <v>Update UFMT_BUILD_RULE SET FIELD_ID='11',COND_ID='',VALUE_ID='20',CONV_KEY='',F_CHECK='0',F_WRITE='0' Where FORMAT_ID = '101' AND FIELD_NO = '32' AND PRIORITY = '1';</v>
      </c>
      <c r="U971" t="str">
        <f t="shared" si="67"/>
        <v>Delete from UFMT_BUILD_RULE Where FORMAT_ID = '101' AND FIELD_NO = '32' AND PRIORITY = '1';</v>
      </c>
    </row>
    <row r="972" spans="1:21" x14ac:dyDescent="0.35">
      <c r="A972" t="s">
        <v>107</v>
      </c>
      <c r="B972" t="s">
        <v>99</v>
      </c>
      <c r="C972" t="s">
        <v>12</v>
      </c>
      <c r="D972" t="s">
        <v>44</v>
      </c>
      <c r="E972"/>
      <c r="F972" t="s">
        <v>74</v>
      </c>
      <c r="G972" t="s">
        <v>72</v>
      </c>
      <c r="H972" t="s">
        <v>13</v>
      </c>
      <c r="I972" t="s">
        <v>13</v>
      </c>
      <c r="L972" t="s">
        <v>7</v>
      </c>
      <c r="M972" t="str">
        <f>VLOOKUP(D972,UFMT_FIELD_FORMAT!A:H,8,FALSE)</f>
        <v>012 Fix Padded R</v>
      </c>
      <c r="N972" t="str">
        <f>IF(ISBLANK(E972),"",VLOOKUP(E972,UFMT_CONDITION!A:J,10,FALSE))</f>
        <v/>
      </c>
      <c r="O972" t="str">
        <f>VLOOKUP(F972,UFMT_VALUE!A:E,5,FALSE)</f>
        <v>Tag, SVT_ISO_ACQ_RRN</v>
      </c>
      <c r="P972" t="str">
        <f>IF(ISBLANK(G972),"",VLOOKUP(G972,UFMT_CONVERSION!A:C,3,FALSE))</f>
        <v>Custom function setup_de37_yddd</v>
      </c>
      <c r="Q972" t="str">
        <f t="shared" si="64"/>
        <v>Field '012 Fix Padded R', Value 'Tag, SVT_ISO_ACQ_RRN', Conv 'Custom function setup_de37_yddd'</v>
      </c>
      <c r="S972" t="str">
        <f t="shared" si="65"/>
        <v>Insert into UFMT_BUILD_RULE (FORMAT_ID, FIELD_NO, PRIORITY, FIELD_ID, COND_ID, VALUE_ID, CONV_KEY, F_CHECK, F_WRITE) Values ('101', '37', '1', '13', '', '23', '25', '0', '0');</v>
      </c>
      <c r="T972" t="str">
        <f t="shared" si="66"/>
        <v>Update UFMT_BUILD_RULE SET FIELD_ID='13',COND_ID='',VALUE_ID='23',CONV_KEY='25',F_CHECK='0',F_WRITE='0' Where FORMAT_ID = '101' AND FIELD_NO = '37' AND PRIORITY = '1';</v>
      </c>
      <c r="U972" t="str">
        <f t="shared" si="67"/>
        <v>Delete from UFMT_BUILD_RULE Where FORMAT_ID = '101' AND FIELD_NO = '37' AND PRIORITY = '1';</v>
      </c>
    </row>
    <row r="973" spans="1:21" x14ac:dyDescent="0.35">
      <c r="A973" t="s">
        <v>107</v>
      </c>
      <c r="B973" t="s">
        <v>113</v>
      </c>
      <c r="C973" t="s">
        <v>12</v>
      </c>
      <c r="D973" t="s">
        <v>29</v>
      </c>
      <c r="E973"/>
      <c r="F973" t="s">
        <v>138</v>
      </c>
      <c r="G973"/>
      <c r="H973" t="s">
        <v>13</v>
      </c>
      <c r="I973" t="s">
        <v>12</v>
      </c>
      <c r="L973" t="s">
        <v>7</v>
      </c>
      <c r="M973" t="str">
        <f>VLOOKUP(D973,UFMT_FIELD_FORMAT!A:H,8,FALSE)</f>
        <v>006 Fix Padded L</v>
      </c>
      <c r="N973" t="str">
        <f>IF(ISBLANK(E973),"",VLOOKUP(E973,UFMT_CONDITION!A:J,10,FALSE))</f>
        <v/>
      </c>
      <c r="O973" t="str">
        <f>VLOOKUP(F973,UFMT_VALUE!A:E,5,FALSE)</f>
        <v>Tag, SVT_AUTH_ID_RESP, string</v>
      </c>
      <c r="P973" t="str">
        <f>IF(ISBLANK(G973),"",VLOOKUP(G973,UFMT_CONVERSION!A:C,3,FALSE))</f>
        <v/>
      </c>
      <c r="Q973" t="str">
        <f t="shared" si="64"/>
        <v>Field '006 Fix Padded L', Value 'Tag, SVT_AUTH_ID_RESP, string'</v>
      </c>
      <c r="S973" t="str">
        <f t="shared" si="65"/>
        <v>Insert into UFMT_BUILD_RULE (FORMAT_ID, FIELD_NO, PRIORITY, FIELD_ID, COND_ID, VALUE_ID, CONV_KEY, F_CHECK, F_WRITE) Values ('101', '38', '1', '7', '', '49', '', '0', '1');</v>
      </c>
      <c r="T973" t="str">
        <f t="shared" si="66"/>
        <v>Update UFMT_BUILD_RULE SET FIELD_ID='7',COND_ID='',VALUE_ID='49',CONV_KEY='',F_CHECK='0',F_WRITE='1' Where FORMAT_ID = '101' AND FIELD_NO = '38' AND PRIORITY = '1';</v>
      </c>
      <c r="U973" t="str">
        <f t="shared" si="67"/>
        <v>Delete from UFMT_BUILD_RULE Where FORMAT_ID = '101' AND FIELD_NO = '38' AND PRIORITY = '1';</v>
      </c>
    </row>
    <row r="974" spans="1:21" x14ac:dyDescent="0.35">
      <c r="A974" t="s">
        <v>107</v>
      </c>
      <c r="B974" t="s">
        <v>102</v>
      </c>
      <c r="C974" t="s">
        <v>15</v>
      </c>
      <c r="D974" t="s">
        <v>77</v>
      </c>
      <c r="E974"/>
      <c r="F974" t="s">
        <v>60</v>
      </c>
      <c r="G974"/>
      <c r="H974" t="s">
        <v>13</v>
      </c>
      <c r="I974" t="s">
        <v>12</v>
      </c>
      <c r="L974" t="s">
        <v>7</v>
      </c>
      <c r="M974" t="str">
        <f>VLOOKUP(D974,UFMT_FIELD_FORMAT!A:H,8,FALSE)</f>
        <v>02 Fix Padded L0</v>
      </c>
      <c r="N974" t="str">
        <f>IF(ISBLANK(E974),"",VLOOKUP(E974,UFMT_CONDITION!A:J,10,FALSE))</f>
        <v/>
      </c>
      <c r="O974" t="str">
        <f>VLOOKUP(F974,UFMT_VALUE!A:E,5,FALSE)</f>
        <v>Tag, SVT_SV_RESP</v>
      </c>
      <c r="P974" t="str">
        <f>IF(ISBLANK(G974),"",VLOOKUP(G974,UFMT_CONVERSION!A:C,3,FALSE))</f>
        <v/>
      </c>
      <c r="Q974" t="str">
        <f t="shared" si="64"/>
        <v>Field '02 Fix Padded L0', Value 'Tag, SVT_SV_RESP'</v>
      </c>
      <c r="S974" t="str">
        <f t="shared" si="65"/>
        <v>Insert into UFMT_BUILD_RULE (FORMAT_ID, FIELD_NO, PRIORITY, FIELD_ID, COND_ID, VALUE_ID, CONV_KEY, F_CHECK, F_WRITE) Values ('101', '39', '2', '24', '', '44', '', '0', '1');</v>
      </c>
      <c r="T974" t="str">
        <f t="shared" si="66"/>
        <v>Update UFMT_BUILD_RULE SET FIELD_ID='24',COND_ID='',VALUE_ID='44',CONV_KEY='',F_CHECK='0',F_WRITE='1' Where FORMAT_ID = '101' AND FIELD_NO = '39' AND PRIORITY = '2';</v>
      </c>
      <c r="U974" t="str">
        <f t="shared" si="67"/>
        <v>Delete from UFMT_BUILD_RULE Where FORMAT_ID = '101' AND FIELD_NO = '39' AND PRIORITY = '2';</v>
      </c>
    </row>
    <row r="975" spans="1:21" x14ac:dyDescent="0.35">
      <c r="A975" t="s">
        <v>107</v>
      </c>
      <c r="B975" t="s">
        <v>119</v>
      </c>
      <c r="C975" t="s">
        <v>12</v>
      </c>
      <c r="D975" t="s">
        <v>50</v>
      </c>
      <c r="E975"/>
      <c r="F975" t="s">
        <v>72</v>
      </c>
      <c r="G975"/>
      <c r="H975" t="s">
        <v>13</v>
      </c>
      <c r="I975" t="s">
        <v>13</v>
      </c>
      <c r="L975" t="s">
        <v>7</v>
      </c>
      <c r="M975" t="str">
        <f>VLOOKUP(D975,UFMT_FIELD_FORMAT!A:H,8,FALSE)</f>
        <v>008 Fix Padded R</v>
      </c>
      <c r="N975" t="str">
        <f>IF(ISBLANK(E975),"",VLOOKUP(E975,UFMT_CONDITION!A:J,10,FALSE))</f>
        <v/>
      </c>
      <c r="O975" t="str">
        <f>VLOOKUP(F975,UFMT_VALUE!A:E,5,FALSE)</f>
        <v>Tag, SVT_TERMINAL</v>
      </c>
      <c r="P975" t="str">
        <f>IF(ISBLANK(G975),"",VLOOKUP(G975,UFMT_CONVERSION!A:C,3,FALSE))</f>
        <v/>
      </c>
      <c r="Q975" t="str">
        <f t="shared" si="64"/>
        <v>Field '008 Fix Padded R', Value 'Tag, SVT_TERMINAL'</v>
      </c>
      <c r="S975" t="str">
        <f t="shared" si="65"/>
        <v>Insert into UFMT_BUILD_RULE (FORMAT_ID, FIELD_NO, PRIORITY, FIELD_ID, COND_ID, VALUE_ID, CONV_KEY, F_CHECK, F_WRITE) Values ('101', '41', '1', '15', '', '25', '', '0', '0');</v>
      </c>
      <c r="T975" t="str">
        <f t="shared" si="66"/>
        <v>Update UFMT_BUILD_RULE SET FIELD_ID='15',COND_ID='',VALUE_ID='25',CONV_KEY='',F_CHECK='0',F_WRITE='0' Where FORMAT_ID = '101' AND FIELD_NO = '41' AND PRIORITY = '1';</v>
      </c>
      <c r="U975" t="str">
        <f t="shared" si="67"/>
        <v>Delete from UFMT_BUILD_RULE Where FORMAT_ID = '101' AND FIELD_NO = '41' AND PRIORITY = '1';</v>
      </c>
    </row>
    <row r="976" spans="1:21" x14ac:dyDescent="0.35">
      <c r="A976" t="s">
        <v>107</v>
      </c>
      <c r="B976" t="s">
        <v>122</v>
      </c>
      <c r="C976" t="s">
        <v>12</v>
      </c>
      <c r="D976" t="s">
        <v>53</v>
      </c>
      <c r="E976"/>
      <c r="F976" t="s">
        <v>82</v>
      </c>
      <c r="G976"/>
      <c r="H976" t="s">
        <v>13</v>
      </c>
      <c r="I976" t="s">
        <v>13</v>
      </c>
      <c r="L976" t="s">
        <v>7</v>
      </c>
      <c r="M976" t="str">
        <f>VLOOKUP(D976,UFMT_FIELD_FORMAT!A:H,8,FALSE)</f>
        <v>008 Fix Padded R</v>
      </c>
      <c r="N976" t="str">
        <f>IF(ISBLANK(E976),"",VLOOKUP(E976,UFMT_CONDITION!A:J,10,FALSE))</f>
        <v/>
      </c>
      <c r="O976" t="str">
        <f>VLOOKUP(F976,UFMT_VALUE!A:E,5,FALSE)</f>
        <v>Tag, SVT_CC_ACCEPTOR</v>
      </c>
      <c r="P976" t="str">
        <f>IF(ISBLANK(G976),"",VLOOKUP(G976,UFMT_CONVERSION!A:C,3,FALSE))</f>
        <v/>
      </c>
      <c r="Q976" t="str">
        <f t="shared" si="64"/>
        <v>Field '008 Fix Padded R', Value 'Tag, SVT_CC_ACCEPTOR'</v>
      </c>
      <c r="S976" t="str">
        <f t="shared" si="65"/>
        <v>Insert into UFMT_BUILD_RULE (FORMAT_ID, FIELD_NO, PRIORITY, FIELD_ID, COND_ID, VALUE_ID, CONV_KEY, F_CHECK, F_WRITE) Values ('101', '42', '1', '16', '', '26', '', '0', '0');</v>
      </c>
      <c r="T976" t="str">
        <f t="shared" si="66"/>
        <v>Update UFMT_BUILD_RULE SET FIELD_ID='16',COND_ID='',VALUE_ID='26',CONV_KEY='',F_CHECK='0',F_WRITE='0' Where FORMAT_ID = '101' AND FIELD_NO = '42' AND PRIORITY = '1';</v>
      </c>
      <c r="U976" t="str">
        <f t="shared" si="67"/>
        <v>Delete from UFMT_BUILD_RULE Where FORMAT_ID = '101' AND FIELD_NO = '42' AND PRIORITY = '1';</v>
      </c>
    </row>
    <row r="977" spans="1:21" x14ac:dyDescent="0.35">
      <c r="A977" t="s">
        <v>107</v>
      </c>
      <c r="B977" t="s">
        <v>125</v>
      </c>
      <c r="C977" t="s">
        <v>12</v>
      </c>
      <c r="D977" t="s">
        <v>82</v>
      </c>
      <c r="E977"/>
      <c r="F977" t="s">
        <v>216</v>
      </c>
      <c r="G977"/>
      <c r="H977" t="s">
        <v>13</v>
      </c>
      <c r="I977" t="s">
        <v>13</v>
      </c>
      <c r="L977" t="s">
        <v>7</v>
      </c>
      <c r="M977" t="str">
        <f>VLOOKUP(D977,UFMT_FIELD_FORMAT!A:H,8,FALSE)</f>
        <v>040 Fix Padded L</v>
      </c>
      <c r="N977" t="str">
        <f>IF(ISBLANK(E977),"",VLOOKUP(E977,UFMT_CONDITION!A:J,10,FALSE))</f>
        <v/>
      </c>
      <c r="O977" t="str">
        <f>VLOOKUP(F977,UFMT_VALUE!A:E,5,FALSE)</f>
        <v>Composite, Acceptor Name Location</v>
      </c>
      <c r="P977" t="str">
        <f>IF(ISBLANK(G977),"",VLOOKUP(G977,UFMT_CONVERSION!A:C,3,FALSE))</f>
        <v/>
      </c>
      <c r="Q977" t="str">
        <f t="shared" si="64"/>
        <v>Field '040 Fix Padded L', Value 'Composite, Acceptor Name Location'</v>
      </c>
      <c r="S977" t="str">
        <f t="shared" si="65"/>
        <v>Insert into UFMT_BUILD_RULE (FORMAT_ID, FIELD_NO, PRIORITY, FIELD_ID, COND_ID, VALUE_ID, CONV_KEY, F_CHECK, F_WRITE) Values ('101', '43', '1', '26', '', '83', '', '0', '0');</v>
      </c>
      <c r="T977" t="str">
        <f t="shared" si="66"/>
        <v>Update UFMT_BUILD_RULE SET FIELD_ID='26',COND_ID='',VALUE_ID='83',CONV_KEY='',F_CHECK='0',F_WRITE='0' Where FORMAT_ID = '101' AND FIELD_NO = '43' AND PRIORITY = '1';</v>
      </c>
      <c r="U977" t="str">
        <f t="shared" si="67"/>
        <v>Delete from UFMT_BUILD_RULE Where FORMAT_ID = '101' AND FIELD_NO = '43' AND PRIORITY = '1';</v>
      </c>
    </row>
    <row r="978" spans="1:21" x14ac:dyDescent="0.35">
      <c r="A978" t="s">
        <v>107</v>
      </c>
      <c r="B978" t="s">
        <v>138</v>
      </c>
      <c r="C978" t="s">
        <v>12</v>
      </c>
      <c r="D978" t="s">
        <v>47</v>
      </c>
      <c r="E978"/>
      <c r="F978" t="s">
        <v>104</v>
      </c>
      <c r="G978"/>
      <c r="H978" t="s">
        <v>13</v>
      </c>
      <c r="I978" t="s">
        <v>13</v>
      </c>
      <c r="L978" t="s">
        <v>7</v>
      </c>
      <c r="M978" t="str">
        <f>VLOOKUP(D978,UFMT_FIELD_FORMAT!A:H,8,FALSE)</f>
        <v>003 Fix Padded L</v>
      </c>
      <c r="N978" t="str">
        <f>IF(ISBLANK(E978),"",VLOOKUP(E978,UFMT_CONDITION!A:J,10,FALSE))</f>
        <v/>
      </c>
      <c r="O978" t="str">
        <f>VLOOKUP(F978,UFMT_VALUE!A:E,5,FALSE)</f>
        <v>Tag, SVT_TXN_CURRENCY</v>
      </c>
      <c r="P978" t="str">
        <f>IF(ISBLANK(G978),"",VLOOKUP(G978,UFMT_CONVERSION!A:C,3,FALSE))</f>
        <v/>
      </c>
      <c r="Q978" t="str">
        <f t="shared" si="64"/>
        <v>Field '003 Fix Padded L', Value 'Tag, SVT_TXN_CURRENCY'</v>
      </c>
      <c r="S978" t="str">
        <f t="shared" si="65"/>
        <v>Insert into UFMT_BUILD_RULE (FORMAT_ID, FIELD_NO, PRIORITY, FIELD_ID, COND_ID, VALUE_ID, CONV_KEY, F_CHECK, F_WRITE) Values ('101', '49', '1', '14', '', '34', '', '0', '0');</v>
      </c>
      <c r="T978" t="str">
        <f t="shared" si="66"/>
        <v>Update UFMT_BUILD_RULE SET FIELD_ID='14',COND_ID='',VALUE_ID='34',CONV_KEY='',F_CHECK='0',F_WRITE='0' Where FORMAT_ID = '101' AND FIELD_NO = '49' AND PRIORITY = '1';</v>
      </c>
      <c r="U978" t="str">
        <f t="shared" si="67"/>
        <v>Delete from UFMT_BUILD_RULE Where FORMAT_ID = '101' AND FIELD_NO = '49' AND PRIORITY = '1';</v>
      </c>
    </row>
    <row r="979" spans="1:21" x14ac:dyDescent="0.35">
      <c r="A979" t="s">
        <v>107</v>
      </c>
      <c r="B979" t="s">
        <v>142</v>
      </c>
      <c r="C979" t="s">
        <v>12</v>
      </c>
      <c r="D979" t="s">
        <v>47</v>
      </c>
      <c r="E979"/>
      <c r="F979" t="s">
        <v>171</v>
      </c>
      <c r="G979"/>
      <c r="H979" t="s">
        <v>13</v>
      </c>
      <c r="I979" t="s">
        <v>13</v>
      </c>
      <c r="L979" t="s">
        <v>7</v>
      </c>
      <c r="M979" t="str">
        <f>VLOOKUP(D979,UFMT_FIELD_FORMAT!A:H,8,FALSE)</f>
        <v>003 Fix Padded L</v>
      </c>
      <c r="N979" t="str">
        <f>IF(ISBLANK(E979),"",VLOOKUP(E979,UFMT_CONDITION!A:J,10,FALSE))</f>
        <v/>
      </c>
      <c r="O979" t="str">
        <f>VLOOKUP(F979,UFMT_VALUE!A:E,5,FALSE)</f>
        <v>Tag, SVT_CCH_BILL_CURR , integer</v>
      </c>
      <c r="P979" t="str">
        <f>IF(ISBLANK(G979),"",VLOOKUP(G979,UFMT_CONVERSION!A:C,3,FALSE))</f>
        <v/>
      </c>
      <c r="Q979" t="str">
        <f t="shared" si="64"/>
        <v>Field '003 Fix Padded L', Value 'Tag, SVT_CCH_BILL_CURR , integer'</v>
      </c>
      <c r="S979" t="str">
        <f t="shared" si="65"/>
        <v>Insert into UFMT_BUILD_RULE (FORMAT_ID, FIELD_NO, PRIORITY, FIELD_ID, COND_ID, VALUE_ID, CONV_KEY, F_CHECK, F_WRITE) Values ('101', '51', '1', '14', '', '64', '', '0', '0');</v>
      </c>
      <c r="T979" t="str">
        <f t="shared" si="66"/>
        <v>Update UFMT_BUILD_RULE SET FIELD_ID='14',COND_ID='',VALUE_ID='64',CONV_KEY='',F_CHECK='0',F_WRITE='0' Where FORMAT_ID = '101' AND FIELD_NO = '51' AND PRIORITY = '1';</v>
      </c>
      <c r="U979" t="str">
        <f t="shared" si="67"/>
        <v>Delete from UFMT_BUILD_RULE Where FORMAT_ID = '101' AND FIELD_NO = '51' AND PRIORITY = '1';</v>
      </c>
    </row>
    <row r="980" spans="1:21" x14ac:dyDescent="0.35">
      <c r="A980" t="s">
        <v>107</v>
      </c>
      <c r="B980" t="s">
        <v>109</v>
      </c>
      <c r="C980" t="s">
        <v>12</v>
      </c>
      <c r="D980" t="s">
        <v>65</v>
      </c>
      <c r="E980"/>
      <c r="F980" t="s">
        <v>220</v>
      </c>
      <c r="G980"/>
      <c r="H980" t="s">
        <v>13</v>
      </c>
      <c r="I980" t="s">
        <v>13</v>
      </c>
      <c r="L980" t="s">
        <v>7</v>
      </c>
      <c r="M980" t="str">
        <f>VLOOKUP(D980,UFMT_FIELD_FORMAT!A:H,8,FALSE)</f>
        <v>999 Var LLLA</v>
      </c>
      <c r="N980" t="str">
        <f>IF(ISBLANK(E980),"",VLOOKUP(E980,UFMT_CONDITION!A:J,10,FALSE))</f>
        <v/>
      </c>
      <c r="O980" t="str">
        <f>VLOOKUP(F980,UFMT_VALUE!A:E,5,FALSE)</f>
        <v>Composite, DE54 Parse Balances</v>
      </c>
      <c r="P980" t="str">
        <f>IF(ISBLANK(G980),"",VLOOKUP(G980,UFMT_CONVERSION!A:C,3,FALSE))</f>
        <v/>
      </c>
      <c r="Q980" t="str">
        <f t="shared" si="64"/>
        <v>Field '999 Var LLLA', Value 'Composite, DE54 Parse Balances'</v>
      </c>
      <c r="S980" t="str">
        <f t="shared" si="65"/>
        <v>Insert into UFMT_BUILD_RULE (FORMAT_ID, FIELD_NO, PRIORITY, FIELD_ID, COND_ID, VALUE_ID, CONV_KEY, F_CHECK, F_WRITE) Values ('101', '54', '1', '20', '', '85', '', '0', '0');</v>
      </c>
      <c r="T980" t="str">
        <f t="shared" si="66"/>
        <v>Update UFMT_BUILD_RULE SET FIELD_ID='20',COND_ID='',VALUE_ID='85',CONV_KEY='',F_CHECK='0',F_WRITE='0' Where FORMAT_ID = '101' AND FIELD_NO = '54' AND PRIORITY = '1';</v>
      </c>
      <c r="U980" t="str">
        <f t="shared" si="67"/>
        <v>Delete from UFMT_BUILD_RULE Where FORMAT_ID = '101' AND FIELD_NO = '54' AND PRIORITY = '1';</v>
      </c>
    </row>
    <row r="981" spans="1:21" x14ac:dyDescent="0.35">
      <c r="A981" t="s">
        <v>107</v>
      </c>
      <c r="B981" t="s">
        <v>161</v>
      </c>
      <c r="C981" t="s">
        <v>12</v>
      </c>
      <c r="D981" t="s">
        <v>59</v>
      </c>
      <c r="E981"/>
      <c r="F981" t="s">
        <v>174</v>
      </c>
      <c r="G981"/>
      <c r="H981" t="s">
        <v>13</v>
      </c>
      <c r="I981" t="s">
        <v>13</v>
      </c>
      <c r="L981" t="s">
        <v>7</v>
      </c>
      <c r="M981" t="str">
        <f>VLOOKUP(D981,UFMT_FIELD_FORMAT!A:H,8,FALSE)</f>
        <v>204 Var LLLA</v>
      </c>
      <c r="N981" t="str">
        <f>IF(ISBLANK(E981),"",VLOOKUP(E981,UFMT_CONDITION!A:J,10,FALSE))</f>
        <v/>
      </c>
      <c r="O981" t="str">
        <f>VLOOKUP(F981,UFMT_VALUE!A:E,5,FALSE)</f>
        <v>Composite, Processing code</v>
      </c>
      <c r="P981" t="str">
        <f>IF(ISBLANK(G981),"",VLOOKUP(G981,UFMT_CONVERSION!A:C,3,FALSE))</f>
        <v/>
      </c>
      <c r="Q981" t="str">
        <f t="shared" si="64"/>
        <v>Field '204 Var LLLA', Value 'Composite, Processing code'</v>
      </c>
      <c r="S981" t="str">
        <f t="shared" si="65"/>
        <v>Insert into UFMT_BUILD_RULE (FORMAT_ID, FIELD_NO, PRIORITY, FIELD_ID, COND_ID, VALUE_ID, CONV_KEY, F_CHECK, F_WRITE) Values ('101', '60', '1', '18', '', '84', '', '0', '0');</v>
      </c>
      <c r="T981" t="str">
        <f t="shared" si="66"/>
        <v>Update UFMT_BUILD_RULE SET FIELD_ID='18',COND_ID='',VALUE_ID='84',CONV_KEY='',F_CHECK='0',F_WRITE='0' Where FORMAT_ID = '101' AND FIELD_NO = '60' AND PRIORITY = '1';</v>
      </c>
      <c r="U981" t="str">
        <f t="shared" si="67"/>
        <v>Delete from UFMT_BUILD_RULE Where FORMAT_ID = '101' AND FIELD_NO = '60' AND PRIORITY = '1';</v>
      </c>
    </row>
    <row r="982" spans="1:21" x14ac:dyDescent="0.35">
      <c r="A982" t="s">
        <v>107</v>
      </c>
      <c r="B982" t="s">
        <v>270</v>
      </c>
      <c r="C982" t="s">
        <v>12</v>
      </c>
      <c r="D982" t="s">
        <v>71</v>
      </c>
      <c r="E982"/>
      <c r="F982" t="s">
        <v>96</v>
      </c>
      <c r="G982"/>
      <c r="H982" t="s">
        <v>13</v>
      </c>
      <c r="I982" t="s">
        <v>13</v>
      </c>
      <c r="L982" t="s">
        <v>7</v>
      </c>
      <c r="M982" t="str">
        <f>VLOOKUP(D982,UFMT_FIELD_FORMAT!A:H,8,FALSE)</f>
        <v>028 Var LLA</v>
      </c>
      <c r="N982" t="str">
        <f>IF(ISBLANK(E982),"",VLOOKUP(E982,UFMT_CONDITION!A:J,10,FALSE))</f>
        <v/>
      </c>
      <c r="O982" t="str">
        <f>VLOOKUP(F982,UFMT_VALUE!A:E,5,FALSE)</f>
        <v>Tag, SVT_ACCT1_NO</v>
      </c>
      <c r="P982" t="str">
        <f>IF(ISBLANK(G982),"",VLOOKUP(G982,UFMT_CONVERSION!A:C,3,FALSE))</f>
        <v/>
      </c>
      <c r="Q982" t="str">
        <f t="shared" si="64"/>
        <v>Field '028 Var LLA', Value 'Tag, SVT_ACCT1_NO'</v>
      </c>
      <c r="S982" t="str">
        <f t="shared" si="65"/>
        <v>Insert into UFMT_BUILD_RULE (FORMAT_ID, FIELD_NO, PRIORITY, FIELD_ID, COND_ID, VALUE_ID, CONV_KEY, F_CHECK, F_WRITE) Values ('101', '102', '1', '22', '', '36', '', '0', '0');</v>
      </c>
      <c r="T982" t="str">
        <f t="shared" si="66"/>
        <v>Update UFMT_BUILD_RULE SET FIELD_ID='22',COND_ID='',VALUE_ID='36',CONV_KEY='',F_CHECK='0',F_WRITE='0' Where FORMAT_ID = '101' AND FIELD_NO = '102' AND PRIORITY = '1';</v>
      </c>
      <c r="U982" t="str">
        <f t="shared" si="67"/>
        <v>Delete from UFMT_BUILD_RULE Where FORMAT_ID = '101' AND FIELD_NO = '102' AND PRIORITY = '1';</v>
      </c>
    </row>
    <row r="983" spans="1:21" x14ac:dyDescent="0.35">
      <c r="A983" t="s">
        <v>107</v>
      </c>
      <c r="B983" t="s">
        <v>778</v>
      </c>
      <c r="C983" t="s">
        <v>12</v>
      </c>
      <c r="D983" t="s">
        <v>71</v>
      </c>
      <c r="E983" t="s">
        <v>37</v>
      </c>
      <c r="F983" t="s">
        <v>99</v>
      </c>
      <c r="G983"/>
      <c r="H983" t="s">
        <v>13</v>
      </c>
      <c r="I983" t="s">
        <v>13</v>
      </c>
      <c r="L983" t="s">
        <v>7</v>
      </c>
      <c r="M983" t="str">
        <f>VLOOKUP(D983,UFMT_FIELD_FORMAT!A:H,8,FALSE)</f>
        <v>028 Var LLA</v>
      </c>
      <c r="N983" t="str">
        <f>IF(ISBLANK(E983),"",VLOOKUP(E983,UFMT_CONDITION!A:J,10,FALSE))</f>
        <v>Account 2 is not empty</v>
      </c>
      <c r="O983" t="str">
        <f>VLOOKUP(F983,UFMT_VALUE!A:E,5,FALSE)</f>
        <v>Tag, SVT_ACCT2_NO</v>
      </c>
      <c r="P983" t="str">
        <f>IF(ISBLANK(G983),"",VLOOKUP(G983,UFMT_CONVERSION!A:C,3,FALSE))</f>
        <v/>
      </c>
      <c r="Q983" t="str">
        <f t="shared" si="64"/>
        <v>Field '028 Var LLA',Cond 'Account 2 is not empty', Value 'Tag, SVT_ACCT2_NO'</v>
      </c>
      <c r="S983" t="str">
        <f t="shared" si="65"/>
        <v>Insert into UFMT_BUILD_RULE (FORMAT_ID, FIELD_NO, PRIORITY, FIELD_ID, COND_ID, VALUE_ID, CONV_KEY, F_CHECK, F_WRITE) Values ('101', '103', '1', '22', '10', '37', '', '0', '0');</v>
      </c>
      <c r="T983" t="str">
        <f t="shared" si="66"/>
        <v>Update UFMT_BUILD_RULE SET FIELD_ID='22',COND_ID='10',VALUE_ID='37',CONV_KEY='',F_CHECK='0',F_WRITE='0' Where FORMAT_ID = '101' AND FIELD_NO = '103' AND PRIORITY = '1';</v>
      </c>
      <c r="U983" t="str">
        <f t="shared" si="67"/>
        <v>Delete from UFMT_BUILD_RULE Where FORMAT_ID = '101' AND FIELD_NO = '103' AND PRIORITY = '1';</v>
      </c>
    </row>
    <row r="984" spans="1:21" x14ac:dyDescent="0.35">
      <c r="A984" t="s">
        <v>107</v>
      </c>
      <c r="B984" t="s">
        <v>815</v>
      </c>
      <c r="C984" t="s">
        <v>12</v>
      </c>
      <c r="D984" t="s">
        <v>65</v>
      </c>
      <c r="E984"/>
      <c r="F984" t="s">
        <v>174</v>
      </c>
      <c r="G984"/>
      <c r="H984" t="s">
        <v>13</v>
      </c>
      <c r="I984" t="s">
        <v>13</v>
      </c>
      <c r="L984" t="s">
        <v>7</v>
      </c>
      <c r="M984" t="str">
        <f>VLOOKUP(D984,UFMT_FIELD_FORMAT!A:H,8,FALSE)</f>
        <v>999 Var LLLA</v>
      </c>
      <c r="N984" t="str">
        <f>IF(ISBLANK(E984),"",VLOOKUP(E984,UFMT_CONDITION!A:J,10,FALSE))</f>
        <v/>
      </c>
      <c r="O984" t="str">
        <f>VLOOKUP(F984,UFMT_VALUE!A:E,5,FALSE)</f>
        <v>Composite, Processing code</v>
      </c>
      <c r="P984" t="str">
        <f>IF(ISBLANK(G984),"",VLOOKUP(G984,UFMT_CONVERSION!A:C,3,FALSE))</f>
        <v/>
      </c>
      <c r="Q984" t="str">
        <f t="shared" si="64"/>
        <v>Field '999 Var LLLA', Value 'Composite, Processing code'</v>
      </c>
      <c r="S984" t="str">
        <f t="shared" si="65"/>
        <v>Insert into UFMT_BUILD_RULE (FORMAT_ID, FIELD_NO, PRIORITY, FIELD_ID, COND_ID, VALUE_ID, CONV_KEY, F_CHECK, F_WRITE) Values ('101', '127', '1', '20', '', '84', '', '0', '0');</v>
      </c>
      <c r="T984" t="str">
        <f t="shared" si="66"/>
        <v>Update UFMT_BUILD_RULE SET FIELD_ID='20',COND_ID='',VALUE_ID='84',CONV_KEY='',F_CHECK='0',F_WRITE='0' Where FORMAT_ID = '101' AND FIELD_NO = '127' AND PRIORITY = '1';</v>
      </c>
      <c r="U984" t="str">
        <f t="shared" si="67"/>
        <v>Delete from UFMT_BUILD_RULE Where FORMAT_ID = '101' AND FIELD_NO = '127' AND PRIORITY = '1';</v>
      </c>
    </row>
    <row r="985" spans="1:21" x14ac:dyDescent="0.35">
      <c r="A985" t="s">
        <v>270</v>
      </c>
      <c r="B985" t="s">
        <v>15</v>
      </c>
      <c r="C985" t="s">
        <v>12</v>
      </c>
      <c r="D985" t="s">
        <v>12</v>
      </c>
      <c r="E985"/>
      <c r="F985" t="s">
        <v>15</v>
      </c>
      <c r="G985"/>
      <c r="H985" t="s">
        <v>13</v>
      </c>
      <c r="I985" t="s">
        <v>13</v>
      </c>
      <c r="L985" t="s">
        <v>7</v>
      </c>
      <c r="M985" t="str">
        <f>VLOOKUP(D985,UFMT_FIELD_FORMAT!A:H,8,FALSE)</f>
        <v>019 Var LLA</v>
      </c>
      <c r="N985" t="str">
        <f>IF(ISBLANK(E985),"",VLOOKUP(E985,UFMT_CONDITION!A:J,10,FALSE))</f>
        <v/>
      </c>
      <c r="O985" t="str">
        <f>VLOOKUP(F985,UFMT_VALUE!A:E,5,FALSE)</f>
        <v>Tag, SVT_CARD_NUM</v>
      </c>
      <c r="P985" t="str">
        <f>IF(ISBLANK(G985),"",VLOOKUP(G985,UFMT_CONVERSION!A:C,3,FALSE))</f>
        <v/>
      </c>
      <c r="Q985" t="str">
        <f t="shared" si="64"/>
        <v>Field '019 Var LLA', Value 'Tag, SVT_CARD_NUM'</v>
      </c>
      <c r="S985" t="str">
        <f t="shared" si="65"/>
        <v>Insert into UFMT_BUILD_RULE (FORMAT_ID, FIELD_NO, PRIORITY, FIELD_ID, COND_ID, VALUE_ID, CONV_KEY, F_CHECK, F_WRITE) Values ('102', '2', '1', '1', '', '2', '', '0', '0');</v>
      </c>
      <c r="T985" t="str">
        <f t="shared" si="66"/>
        <v>Update UFMT_BUILD_RULE SET FIELD_ID='1',COND_ID='',VALUE_ID='2',CONV_KEY='',F_CHECK='0',F_WRITE='0' Where FORMAT_ID = '102' AND FIELD_NO = '2' AND PRIORITY = '1';</v>
      </c>
      <c r="U985" t="str">
        <f t="shared" si="67"/>
        <v>Delete from UFMT_BUILD_RULE Where FORMAT_ID = '102' AND FIELD_NO = '2' AND PRIORITY = '1';</v>
      </c>
    </row>
    <row r="986" spans="1:21" x14ac:dyDescent="0.35">
      <c r="A986" t="s">
        <v>270</v>
      </c>
      <c r="B986" t="s">
        <v>17</v>
      </c>
      <c r="C986" t="s">
        <v>12</v>
      </c>
      <c r="D986" t="s">
        <v>15</v>
      </c>
      <c r="E986"/>
      <c r="F986" t="s">
        <v>207</v>
      </c>
      <c r="G986"/>
      <c r="H986" t="s">
        <v>13</v>
      </c>
      <c r="I986" t="s">
        <v>13</v>
      </c>
      <c r="L986" t="s">
        <v>7</v>
      </c>
      <c r="M986" t="str">
        <f>VLOOKUP(D986,UFMT_FIELD_FORMAT!A:H,8,FALSE)</f>
        <v>006 Fix Padded L0</v>
      </c>
      <c r="N986" t="str">
        <f>IF(ISBLANK(E986),"",VLOOKUP(E986,UFMT_CONDITION!A:J,10,FALSE))</f>
        <v/>
      </c>
      <c r="O986" t="str">
        <f>VLOOKUP(F986,UFMT_VALUE!A:E,5,FALSE)</f>
        <v>Composite, Processing code</v>
      </c>
      <c r="P986" t="str">
        <f>IF(ISBLANK(G986),"",VLOOKUP(G986,UFMT_CONVERSION!A:C,3,FALSE))</f>
        <v/>
      </c>
      <c r="Q986" t="str">
        <f t="shared" si="64"/>
        <v>Field '006 Fix Padded L0', Value 'Composite, Processing code'</v>
      </c>
      <c r="S986" t="str">
        <f t="shared" si="65"/>
        <v>Insert into UFMT_BUILD_RULE (FORMAT_ID, FIELD_NO, PRIORITY, FIELD_ID, COND_ID, VALUE_ID, CONV_KEY, F_CHECK, F_WRITE) Values ('102', '3', '1', '2', '', '79', '', '0', '0');</v>
      </c>
      <c r="T986" t="str">
        <f t="shared" si="66"/>
        <v>Update UFMT_BUILD_RULE SET FIELD_ID='2',COND_ID='',VALUE_ID='79',CONV_KEY='',F_CHECK='0',F_WRITE='0' Where FORMAT_ID = '102' AND FIELD_NO = '3' AND PRIORITY = '1';</v>
      </c>
      <c r="U986" t="str">
        <f t="shared" si="67"/>
        <v>Delete from UFMT_BUILD_RULE Where FORMAT_ID = '102' AND FIELD_NO = '3' AND PRIORITY = '1';</v>
      </c>
    </row>
    <row r="987" spans="1:21" x14ac:dyDescent="0.35">
      <c r="A987" t="s">
        <v>270</v>
      </c>
      <c r="B987" t="s">
        <v>20</v>
      </c>
      <c r="C987" t="s">
        <v>12</v>
      </c>
      <c r="D987" t="s">
        <v>17</v>
      </c>
      <c r="E987"/>
      <c r="F987" t="s">
        <v>29</v>
      </c>
      <c r="G987"/>
      <c r="H987" t="s">
        <v>13</v>
      </c>
      <c r="I987" t="s">
        <v>13</v>
      </c>
      <c r="L987" t="s">
        <v>7</v>
      </c>
      <c r="M987" t="str">
        <f>VLOOKUP(D987,UFMT_FIELD_FORMAT!A:H,8,FALSE)</f>
        <v>012 Fix Padded L0</v>
      </c>
      <c r="N987" t="str">
        <f>IF(ISBLANK(E987),"",VLOOKUP(E987,UFMT_CONDITION!A:J,10,FALSE))</f>
        <v/>
      </c>
      <c r="O987" t="str">
        <f>VLOOKUP(F987,UFMT_VALUE!A:E,5,FALSE)</f>
        <v>Tag, SVT_TXN_AMOUNT</v>
      </c>
      <c r="P987" t="str">
        <f>IF(ISBLANK(G987),"",VLOOKUP(G987,UFMT_CONVERSION!A:C,3,FALSE))</f>
        <v/>
      </c>
      <c r="Q987" t="str">
        <f t="shared" si="64"/>
        <v>Field '012 Fix Padded L0', Value 'Tag, SVT_TXN_AMOUNT'</v>
      </c>
      <c r="S987" t="str">
        <f t="shared" si="65"/>
        <v>Insert into UFMT_BUILD_RULE (FORMAT_ID, FIELD_NO, PRIORITY, FIELD_ID, COND_ID, VALUE_ID, CONV_KEY, F_CHECK, F_WRITE) Values ('102', '4', '1', '3', '', '7', '', '0', '0');</v>
      </c>
      <c r="T987" t="str">
        <f t="shared" si="66"/>
        <v>Update UFMT_BUILD_RULE SET FIELD_ID='3',COND_ID='',VALUE_ID='7',CONV_KEY='',F_CHECK='0',F_WRITE='0' Where FORMAT_ID = '102' AND FIELD_NO = '4' AND PRIORITY = '1';</v>
      </c>
      <c r="U987" t="str">
        <f t="shared" si="67"/>
        <v>Delete from UFMT_BUILD_RULE Where FORMAT_ID = '102' AND FIELD_NO = '4' AND PRIORITY = '1';</v>
      </c>
    </row>
    <row r="988" spans="1:21" x14ac:dyDescent="0.35">
      <c r="A988" t="s">
        <v>270</v>
      </c>
      <c r="B988" t="s">
        <v>26</v>
      </c>
      <c r="C988" t="s">
        <v>12</v>
      </c>
      <c r="D988" t="s">
        <v>17</v>
      </c>
      <c r="E988"/>
      <c r="F988" t="s">
        <v>153</v>
      </c>
      <c r="G988" t="s">
        <v>62</v>
      </c>
      <c r="H988" t="s">
        <v>13</v>
      </c>
      <c r="I988" t="s">
        <v>13</v>
      </c>
      <c r="L988" t="s">
        <v>7</v>
      </c>
      <c r="M988" t="str">
        <f>VLOOKUP(D988,UFMT_FIELD_FORMAT!A:H,8,FALSE)</f>
        <v>012 Fix Padded L0</v>
      </c>
      <c r="N988" t="str">
        <f>IF(ISBLANK(E988),"",VLOOKUP(E988,UFMT_CONDITION!A:J,10,FALSE))</f>
        <v/>
      </c>
      <c r="O988" t="str">
        <f>VLOOKUP(F988,UFMT_VALUE!A:E,5,FALSE)</f>
        <v>Tag, SVT_CCH_BILL_AMT</v>
      </c>
      <c r="P988" t="str">
        <f>IF(ISBLANK(G988),"",VLOOKUP(G988,UFMT_CONVERSION!A:C,3,FALSE))</f>
        <v>Custom Function setup_DE46</v>
      </c>
      <c r="Q988" t="str">
        <f t="shared" si="64"/>
        <v>Field '012 Fix Padded L0', Value 'Tag, SVT_CCH_BILL_AMT', Conv 'Custom Function setup_DE46'</v>
      </c>
      <c r="S988" t="str">
        <f t="shared" si="65"/>
        <v>Insert into UFMT_BUILD_RULE (FORMAT_ID, FIELD_NO, PRIORITY, FIELD_ID, COND_ID, VALUE_ID, CONV_KEY, F_CHECK, F_WRITE) Values ('102', '6', '1', '3', '', '65', '19', '0', '0');</v>
      </c>
      <c r="T988" t="str">
        <f t="shared" si="66"/>
        <v>Update UFMT_BUILD_RULE SET FIELD_ID='3',COND_ID='',VALUE_ID='65',CONV_KEY='19',F_CHECK='0',F_WRITE='0' Where FORMAT_ID = '102' AND FIELD_NO = '6' AND PRIORITY = '1';</v>
      </c>
      <c r="U988" t="str">
        <f t="shared" si="67"/>
        <v>Delete from UFMT_BUILD_RULE Where FORMAT_ID = '102' AND FIELD_NO = '6' AND PRIORITY = '1';</v>
      </c>
    </row>
    <row r="989" spans="1:21" x14ac:dyDescent="0.35">
      <c r="A989" t="s">
        <v>270</v>
      </c>
      <c r="B989" t="s">
        <v>29</v>
      </c>
      <c r="C989" t="s">
        <v>15</v>
      </c>
      <c r="D989" t="s">
        <v>72</v>
      </c>
      <c r="E989"/>
      <c r="F989" t="s">
        <v>209</v>
      </c>
      <c r="G989"/>
      <c r="H989" t="s">
        <v>13</v>
      </c>
      <c r="I989" t="s">
        <v>12</v>
      </c>
      <c r="L989" t="s">
        <v>7</v>
      </c>
      <c r="M989" t="str">
        <f>VLOOKUP(D989,UFMT_FIELD_FORMAT!A:H,8,FALSE)</f>
        <v>010 Fix Padded L0</v>
      </c>
      <c r="N989" t="str">
        <f>IF(ISBLANK(E989),"",VLOOKUP(E989,UFMT_CONDITION!A:J,10,FALSE))</f>
        <v/>
      </c>
      <c r="O989" t="str">
        <f>VLOOKUP(F989,UFMT_VALUE!A:E,5,FALSE)</f>
        <v>Composite, Date time 87 format</v>
      </c>
      <c r="P989" t="str">
        <f>IF(ISBLANK(G989),"",VLOOKUP(G989,UFMT_CONVERSION!A:C,3,FALSE))</f>
        <v/>
      </c>
      <c r="Q989" t="str">
        <f t="shared" si="64"/>
        <v>Field '010 Fix Padded L0', Value 'Composite, Date time 87 format'</v>
      </c>
      <c r="S989" t="str">
        <f t="shared" si="65"/>
        <v>Insert into UFMT_BUILD_RULE (FORMAT_ID, FIELD_NO, PRIORITY, FIELD_ID, COND_ID, VALUE_ID, CONV_KEY, F_CHECK, F_WRITE) Values ('102', '7', '2', '25', '', '80', '', '0', '1');</v>
      </c>
      <c r="T989" t="str">
        <f t="shared" si="66"/>
        <v>Update UFMT_BUILD_RULE SET FIELD_ID='25',COND_ID='',VALUE_ID='80',CONV_KEY='',F_CHECK='0',F_WRITE='1' Where FORMAT_ID = '102' AND FIELD_NO = '7' AND PRIORITY = '2';</v>
      </c>
      <c r="U989" t="str">
        <f t="shared" si="67"/>
        <v>Delete from UFMT_BUILD_RULE Where FORMAT_ID = '102' AND FIELD_NO = '7' AND PRIORITY = '2';</v>
      </c>
    </row>
    <row r="990" spans="1:21" x14ac:dyDescent="0.35">
      <c r="A990" t="s">
        <v>270</v>
      </c>
      <c r="B990" t="s">
        <v>40</v>
      </c>
      <c r="C990" t="s">
        <v>12</v>
      </c>
      <c r="D990" t="s">
        <v>23</v>
      </c>
      <c r="E990"/>
      <c r="F990" t="s">
        <v>48</v>
      </c>
      <c r="G990"/>
      <c r="H990" t="s">
        <v>13</v>
      </c>
      <c r="I990" t="s">
        <v>13</v>
      </c>
      <c r="L990" t="s">
        <v>7</v>
      </c>
      <c r="M990" t="str">
        <f>VLOOKUP(D990,UFMT_FIELD_FORMAT!A:H,8,FALSE)</f>
        <v>006 Fix Padded L0</v>
      </c>
      <c r="N990" t="str">
        <f>IF(ISBLANK(E990),"",VLOOKUP(E990,UFMT_CONDITION!A:J,10,FALSE))</f>
        <v/>
      </c>
      <c r="O990" t="str">
        <f>VLOOKUP(F990,UFMT_VALUE!A:E,5,FALSE)</f>
        <v>Tag, SVT_ACQ_TRACE_NO, string</v>
      </c>
      <c r="P990" t="str">
        <f>IF(ISBLANK(G990),"",VLOOKUP(G990,UFMT_CONVERSION!A:C,3,FALSE))</f>
        <v/>
      </c>
      <c r="Q990" t="str">
        <f t="shared" si="64"/>
        <v>Field '006 Fix Padded L0', Value 'Tag, SVT_ACQ_TRACE_NO, string'</v>
      </c>
      <c r="S990" t="str">
        <f t="shared" si="65"/>
        <v>Insert into UFMT_BUILD_RULE (FORMAT_ID, FIELD_NO, PRIORITY, FIELD_ID, COND_ID, VALUE_ID, CONV_KEY, F_CHECK, F_WRITE) Values ('102', '11', '1', '5', '', '47', '', '0', '0');</v>
      </c>
      <c r="T990" t="str">
        <f t="shared" si="66"/>
        <v>Update UFMT_BUILD_RULE SET FIELD_ID='5',COND_ID='',VALUE_ID='47',CONV_KEY='',F_CHECK='0',F_WRITE='0' Where FORMAT_ID = '102' AND FIELD_NO = '11' AND PRIORITY = '1';</v>
      </c>
      <c r="U990" t="str">
        <f t="shared" si="67"/>
        <v>Delete from UFMT_BUILD_RULE Where FORMAT_ID = '102' AND FIELD_NO = '11' AND PRIORITY = '1';</v>
      </c>
    </row>
    <row r="991" spans="1:21" x14ac:dyDescent="0.35">
      <c r="A991" t="s">
        <v>270</v>
      </c>
      <c r="B991" t="s">
        <v>42</v>
      </c>
      <c r="C991" t="s">
        <v>12</v>
      </c>
      <c r="D991" t="s">
        <v>23</v>
      </c>
      <c r="E991"/>
      <c r="F991" t="s">
        <v>47</v>
      </c>
      <c r="G991"/>
      <c r="H991" t="s">
        <v>13</v>
      </c>
      <c r="I991" t="s">
        <v>12</v>
      </c>
      <c r="L991" t="s">
        <v>7</v>
      </c>
      <c r="M991" t="str">
        <f>VLOOKUP(D991,UFMT_FIELD_FORMAT!A:H,8,FALSE)</f>
        <v>006 Fix Padded L0</v>
      </c>
      <c r="N991" t="str">
        <f>IF(ISBLANK(E991),"",VLOOKUP(E991,UFMT_CONDITION!A:J,10,FALSE))</f>
        <v/>
      </c>
      <c r="O991" t="str">
        <f>VLOOKUP(F991,UFMT_VALUE!A:E,5,FALSE)</f>
        <v>Tag, SVT_ACQ_SW_TIME</v>
      </c>
      <c r="P991" t="str">
        <f>IF(ISBLANK(G991),"",VLOOKUP(G991,UFMT_CONVERSION!A:C,3,FALSE))</f>
        <v/>
      </c>
      <c r="Q991" t="str">
        <f t="shared" si="64"/>
        <v>Field '006 Fix Padded L0', Value 'Tag, SVT_ACQ_SW_TIME'</v>
      </c>
      <c r="S991" t="str">
        <f t="shared" si="65"/>
        <v>Insert into UFMT_BUILD_RULE (FORMAT_ID, FIELD_NO, PRIORITY, FIELD_ID, COND_ID, VALUE_ID, CONV_KEY, F_CHECK, F_WRITE) Values ('102', '12', '1', '5', '', '14', '', '0', '1');</v>
      </c>
      <c r="T991" t="str">
        <f t="shared" si="66"/>
        <v>Update UFMT_BUILD_RULE SET FIELD_ID='5',COND_ID='',VALUE_ID='14',CONV_KEY='',F_CHECK='0',F_WRITE='1' Where FORMAT_ID = '102' AND FIELD_NO = '12' AND PRIORITY = '1';</v>
      </c>
      <c r="U991" t="str">
        <f t="shared" si="67"/>
        <v>Delete from UFMT_BUILD_RULE Where FORMAT_ID = '102' AND FIELD_NO = '12' AND PRIORITY = '1';</v>
      </c>
    </row>
    <row r="992" spans="1:21" x14ac:dyDescent="0.35">
      <c r="A992" t="s">
        <v>270</v>
      </c>
      <c r="B992" t="s">
        <v>44</v>
      </c>
      <c r="C992" t="s">
        <v>12</v>
      </c>
      <c r="D992" t="s">
        <v>32</v>
      </c>
      <c r="E992"/>
      <c r="F992" t="s">
        <v>165</v>
      </c>
      <c r="G992"/>
      <c r="H992" t="s">
        <v>13</v>
      </c>
      <c r="I992" t="s">
        <v>12</v>
      </c>
      <c r="L992" t="s">
        <v>7</v>
      </c>
      <c r="M992" t="str">
        <f>VLOOKUP(D992,UFMT_FIELD_FORMAT!A:H,8,FALSE)</f>
        <v>004 Fix Padded L0</v>
      </c>
      <c r="N992" t="str">
        <f>IF(ISBLANK(E992),"",VLOOKUP(E992,UFMT_CONDITION!A:J,10,FALSE))</f>
        <v/>
      </c>
      <c r="O992" t="str">
        <f>VLOOKUP(F992,UFMT_VALUE!A:E,5,FALSE)</f>
        <v>Date MMDD format</v>
      </c>
      <c r="P992" t="str">
        <f>IF(ISBLANK(G992),"",VLOOKUP(G992,UFMT_CONVERSION!A:C,3,FALSE))</f>
        <v/>
      </c>
      <c r="Q992" t="str">
        <f t="shared" si="64"/>
        <v>Field '004 Fix Padded L0', Value 'Date MMDD format'</v>
      </c>
      <c r="S992" t="str">
        <f t="shared" si="65"/>
        <v>Insert into UFMT_BUILD_RULE (FORMAT_ID, FIELD_NO, PRIORITY, FIELD_ID, COND_ID, VALUE_ID, CONV_KEY, F_CHECK, F_WRITE) Values ('102', '13', '1', '8', '', '81', '', '0', '1');</v>
      </c>
      <c r="T992" t="str">
        <f t="shared" si="66"/>
        <v>Update UFMT_BUILD_RULE SET FIELD_ID='8',COND_ID='',VALUE_ID='81',CONV_KEY='',F_CHECK='0',F_WRITE='1' Where FORMAT_ID = '102' AND FIELD_NO = '13' AND PRIORITY = '1';</v>
      </c>
      <c r="U992" t="str">
        <f t="shared" si="67"/>
        <v>Delete from UFMT_BUILD_RULE Where FORMAT_ID = '102' AND FIELD_NO = '13' AND PRIORITY = '1';</v>
      </c>
    </row>
    <row r="993" spans="1:21" x14ac:dyDescent="0.35">
      <c r="A993" t="s">
        <v>270</v>
      </c>
      <c r="B993" t="s">
        <v>50</v>
      </c>
      <c r="C993" t="s">
        <v>12</v>
      </c>
      <c r="D993" t="s">
        <v>32</v>
      </c>
      <c r="E993"/>
      <c r="F993" t="s">
        <v>165</v>
      </c>
      <c r="G993"/>
      <c r="H993" t="s">
        <v>13</v>
      </c>
      <c r="I993" t="s">
        <v>12</v>
      </c>
      <c r="L993" t="s">
        <v>7</v>
      </c>
      <c r="M993" t="str">
        <f>VLOOKUP(D993,UFMT_FIELD_FORMAT!A:H,8,FALSE)</f>
        <v>004 Fix Padded L0</v>
      </c>
      <c r="N993" t="str">
        <f>IF(ISBLANK(E993),"",VLOOKUP(E993,UFMT_CONDITION!A:J,10,FALSE))</f>
        <v/>
      </c>
      <c r="O993" t="str">
        <f>VLOOKUP(F993,UFMT_VALUE!A:E,5,FALSE)</f>
        <v>Date MMDD format</v>
      </c>
      <c r="P993" t="str">
        <f>IF(ISBLANK(G993),"",VLOOKUP(G993,UFMT_CONVERSION!A:C,3,FALSE))</f>
        <v/>
      </c>
      <c r="Q993" t="str">
        <f t="shared" si="64"/>
        <v>Field '004 Fix Padded L0', Value 'Date MMDD format'</v>
      </c>
      <c r="S993" t="str">
        <f t="shared" si="65"/>
        <v>Insert into UFMT_BUILD_RULE (FORMAT_ID, FIELD_NO, PRIORITY, FIELD_ID, COND_ID, VALUE_ID, CONV_KEY, F_CHECK, F_WRITE) Values ('102', '15', '1', '8', '', '81', '', '0', '1');</v>
      </c>
      <c r="T993" t="str">
        <f t="shared" si="66"/>
        <v>Update UFMT_BUILD_RULE SET FIELD_ID='8',COND_ID='',VALUE_ID='81',CONV_KEY='',F_CHECK='0',F_WRITE='1' Where FORMAT_ID = '102' AND FIELD_NO = '15' AND PRIORITY = '1';</v>
      </c>
      <c r="U993" t="str">
        <f t="shared" si="67"/>
        <v>Delete from UFMT_BUILD_RULE Where FORMAT_ID = '102' AND FIELD_NO = '15' AND PRIORITY = '1';</v>
      </c>
    </row>
    <row r="994" spans="1:21" x14ac:dyDescent="0.35">
      <c r="A994" t="s">
        <v>270</v>
      </c>
      <c r="B994" t="s">
        <v>56</v>
      </c>
      <c r="C994" t="s">
        <v>12</v>
      </c>
      <c r="D994" t="s">
        <v>32</v>
      </c>
      <c r="E994"/>
      <c r="F994" t="s">
        <v>165</v>
      </c>
      <c r="G994"/>
      <c r="H994" t="s">
        <v>13</v>
      </c>
      <c r="I994" t="s">
        <v>12</v>
      </c>
      <c r="L994" t="s">
        <v>7</v>
      </c>
      <c r="M994" t="str">
        <f>VLOOKUP(D994,UFMT_FIELD_FORMAT!A:H,8,FALSE)</f>
        <v>004 Fix Padded L0</v>
      </c>
      <c r="N994" t="str">
        <f>IF(ISBLANK(E994),"",VLOOKUP(E994,UFMT_CONDITION!A:J,10,FALSE))</f>
        <v/>
      </c>
      <c r="O994" t="str">
        <f>VLOOKUP(F994,UFMT_VALUE!A:E,5,FALSE)</f>
        <v>Date MMDD format</v>
      </c>
      <c r="P994" t="str">
        <f>IF(ISBLANK(G994),"",VLOOKUP(G994,UFMT_CONVERSION!A:C,3,FALSE))</f>
        <v/>
      </c>
      <c r="Q994" t="str">
        <f t="shared" si="64"/>
        <v>Field '004 Fix Padded L0', Value 'Date MMDD format'</v>
      </c>
      <c r="S994" t="str">
        <f t="shared" si="65"/>
        <v>Insert into UFMT_BUILD_RULE (FORMAT_ID, FIELD_NO, PRIORITY, FIELD_ID, COND_ID, VALUE_ID, CONV_KEY, F_CHECK, F_WRITE) Values ('102', '17', '1', '8', '', '81', '', '0', '1');</v>
      </c>
      <c r="T994" t="str">
        <f t="shared" si="66"/>
        <v>Update UFMT_BUILD_RULE SET FIELD_ID='8',COND_ID='',VALUE_ID='81',CONV_KEY='',F_CHECK='0',F_WRITE='1' Where FORMAT_ID = '102' AND FIELD_NO = '17' AND PRIORITY = '1';</v>
      </c>
      <c r="U994" t="str">
        <f t="shared" si="67"/>
        <v>Delete from UFMT_BUILD_RULE Where FORMAT_ID = '102' AND FIELD_NO = '17' AND PRIORITY = '1';</v>
      </c>
    </row>
    <row r="995" spans="1:21" x14ac:dyDescent="0.35">
      <c r="A995" t="s">
        <v>270</v>
      </c>
      <c r="B995" t="s">
        <v>59</v>
      </c>
      <c r="C995" t="s">
        <v>12</v>
      </c>
      <c r="D995" t="s">
        <v>32</v>
      </c>
      <c r="E995"/>
      <c r="F995" t="s">
        <v>233</v>
      </c>
      <c r="G995"/>
      <c r="H995" t="s">
        <v>13</v>
      </c>
      <c r="I995" t="s">
        <v>13</v>
      </c>
      <c r="L995" t="s">
        <v>7</v>
      </c>
      <c r="M995" t="str">
        <f>VLOOKUP(D995,UFMT_FIELD_FORMAT!A:H,8,FALSE)</f>
        <v>004 Fix Padded L0</v>
      </c>
      <c r="N995" t="str">
        <f>IF(ISBLANK(E995),"",VLOOKUP(E995,UFMT_CONDITION!A:J,10,FALSE))</f>
        <v/>
      </c>
      <c r="O995" t="str">
        <f>VLOOKUP(F995,UFMT_VALUE!A:E,5,FALSE)</f>
        <v>Tag, SVT_SV_MCC, int</v>
      </c>
      <c r="P995" t="str">
        <f>IF(ISBLANK(G995),"",VLOOKUP(G995,UFMT_CONVERSION!A:C,3,FALSE))</f>
        <v/>
      </c>
      <c r="Q995" t="str">
        <f t="shared" si="64"/>
        <v>Field '004 Fix Padded L0', Value 'Tag, SVT_SV_MCC, int'</v>
      </c>
      <c r="S995" t="str">
        <f t="shared" si="65"/>
        <v>Insert into UFMT_BUILD_RULE (FORMAT_ID, FIELD_NO, PRIORITY, FIELD_ID, COND_ID, VALUE_ID, CONV_KEY, F_CHECK, F_WRITE) Values ('102', '18', '1', '8', '', '90', '', '0', '0');</v>
      </c>
      <c r="T995" t="str">
        <f t="shared" si="66"/>
        <v>Update UFMT_BUILD_RULE SET FIELD_ID='8',COND_ID='',VALUE_ID='90',CONV_KEY='',F_CHECK='0',F_WRITE='0' Where FORMAT_ID = '102' AND FIELD_NO = '18' AND PRIORITY = '1';</v>
      </c>
      <c r="U995" t="str">
        <f t="shared" si="67"/>
        <v>Delete from UFMT_BUILD_RULE Where FORMAT_ID = '102' AND FIELD_NO = '18' AND PRIORITY = '1';</v>
      </c>
    </row>
    <row r="996" spans="1:21" x14ac:dyDescent="0.35">
      <c r="A996" t="s">
        <v>270</v>
      </c>
      <c r="B996" t="s">
        <v>72</v>
      </c>
      <c r="C996" t="s">
        <v>12</v>
      </c>
      <c r="D996" t="s">
        <v>77</v>
      </c>
      <c r="E996"/>
      <c r="F996" t="s">
        <v>231</v>
      </c>
      <c r="G996"/>
      <c r="H996" t="s">
        <v>13</v>
      </c>
      <c r="I996" t="s">
        <v>13</v>
      </c>
      <c r="L996" t="s">
        <v>7</v>
      </c>
      <c r="M996" t="str">
        <f>VLOOKUP(D996,UFMT_FIELD_FORMAT!A:H,8,FALSE)</f>
        <v>02 Fix Padded L0</v>
      </c>
      <c r="N996" t="str">
        <f>IF(ISBLANK(E996),"",VLOOKUP(E996,UFMT_CONDITION!A:J,10,FALSE))</f>
        <v/>
      </c>
      <c r="O996" t="str">
        <f>VLOOKUP(F996,UFMT_VALUE!A:E,5,FALSE)</f>
        <v>Const, POS Entry Mode</v>
      </c>
      <c r="P996" t="str">
        <f>IF(ISBLANK(G996),"",VLOOKUP(G996,UFMT_CONVERSION!A:C,3,FALSE))</f>
        <v/>
      </c>
      <c r="Q996" t="str">
        <f t="shared" si="64"/>
        <v>Field '02 Fix Padded L0', Value 'Const, POS Entry Mode'</v>
      </c>
      <c r="S996" t="str">
        <f t="shared" si="65"/>
        <v>Insert into UFMT_BUILD_RULE (FORMAT_ID, FIELD_NO, PRIORITY, FIELD_ID, COND_ID, VALUE_ID, CONV_KEY, F_CHECK, F_WRITE) Values ('102', '25', '1', '24', '', '89', '', '0', '0');</v>
      </c>
      <c r="T996" t="str">
        <f t="shared" si="66"/>
        <v>Update UFMT_BUILD_RULE SET FIELD_ID='24',COND_ID='',VALUE_ID='89',CONV_KEY='',F_CHECK='0',F_WRITE='0' Where FORMAT_ID = '102' AND FIELD_NO = '25' AND PRIORITY = '1';</v>
      </c>
      <c r="U996" t="str">
        <f t="shared" si="67"/>
        <v>Delete from UFMT_BUILD_RULE Where FORMAT_ID = '102' AND FIELD_NO = '25' AND PRIORITY = '1';</v>
      </c>
    </row>
    <row r="997" spans="1:21" x14ac:dyDescent="0.35">
      <c r="A997" t="s">
        <v>270</v>
      </c>
      <c r="B997" t="s">
        <v>88</v>
      </c>
      <c r="C997" t="s">
        <v>12</v>
      </c>
      <c r="D997" t="s">
        <v>88</v>
      </c>
      <c r="E997"/>
      <c r="F997" t="s">
        <v>30</v>
      </c>
      <c r="G997" t="s">
        <v>90</v>
      </c>
      <c r="H997" t="s">
        <v>13</v>
      </c>
      <c r="I997" t="s">
        <v>13</v>
      </c>
      <c r="L997" t="s">
        <v>7</v>
      </c>
      <c r="M997" t="str">
        <f>VLOOKUP(D997,UFMT_FIELD_FORMAT!A:H,8,FALSE)</f>
        <v>042 Fix Padded R</v>
      </c>
      <c r="N997" t="str">
        <f>IF(ISBLANK(E997),"",VLOOKUP(E997,UFMT_CONDITION!A:J,10,FALSE))</f>
        <v/>
      </c>
      <c r="O997" t="str">
        <f>VLOOKUP(F997,UFMT_VALUE!A:E,5,FALSE)</f>
        <v>Composite, DE28 Amounts, FEEs</v>
      </c>
      <c r="P997" t="str">
        <f>IF(ISBLANK(G997),"",VLOOKUP(G997,UFMT_CONVERSION!A:C,3,FALSE))</f>
        <v>Custom Function setup_DE28</v>
      </c>
      <c r="Q997" t="str">
        <f t="shared" si="64"/>
        <v>Field '042 Fix Padded R', Value 'Composite, DE28 Amounts, FEEs', Conv 'Custom Function setup_DE28'</v>
      </c>
      <c r="S997" t="str">
        <f t="shared" si="65"/>
        <v>Insert into UFMT_BUILD_RULE (FORMAT_ID, FIELD_NO, PRIORITY, FIELD_ID, COND_ID, VALUE_ID, CONV_KEY, F_CHECK, F_WRITE) Values ('102', '28', '1', '28', '', '82', '29', '0', '0');</v>
      </c>
      <c r="T997" t="str">
        <f t="shared" si="66"/>
        <v>Update UFMT_BUILD_RULE SET FIELD_ID='28',COND_ID='',VALUE_ID='82',CONV_KEY='29',F_CHECK='0',F_WRITE='0' Where FORMAT_ID = '102' AND FIELD_NO = '28' AND PRIORITY = '1';</v>
      </c>
      <c r="U997" t="str">
        <f t="shared" si="67"/>
        <v>Delete from UFMT_BUILD_RULE Where FORMAT_ID = '102' AND FIELD_NO = '28' AND PRIORITY = '1';</v>
      </c>
    </row>
    <row r="998" spans="1:21" x14ac:dyDescent="0.35">
      <c r="A998" t="s">
        <v>270</v>
      </c>
      <c r="B998" t="s">
        <v>98</v>
      </c>
      <c r="C998" t="s">
        <v>12</v>
      </c>
      <c r="D998" t="s">
        <v>40</v>
      </c>
      <c r="E998"/>
      <c r="F998" t="s">
        <v>65</v>
      </c>
      <c r="G998"/>
      <c r="H998" t="s">
        <v>13</v>
      </c>
      <c r="I998" t="s">
        <v>13</v>
      </c>
      <c r="L998" t="s">
        <v>7</v>
      </c>
      <c r="M998" t="str">
        <f>VLOOKUP(D998,UFMT_FIELD_FORMAT!A:H,8,FALSE)</f>
        <v xml:space="preserve">011 LLA </v>
      </c>
      <c r="N998" t="str">
        <f>IF(ISBLANK(E998),"",VLOOKUP(E998,UFMT_CONDITION!A:J,10,FALSE))</f>
        <v/>
      </c>
      <c r="O998" t="str">
        <f>VLOOKUP(F998,UFMT_VALUE!A:E,5,FALSE)</f>
        <v>Tag, SVT_ISO_SRC_ACQID</v>
      </c>
      <c r="P998" t="str">
        <f>IF(ISBLANK(G998),"",VLOOKUP(G998,UFMT_CONVERSION!A:C,3,FALSE))</f>
        <v/>
      </c>
      <c r="Q998" t="str">
        <f t="shared" si="64"/>
        <v>Field '011 LLA ', Value 'Tag, SVT_ISO_SRC_ACQID'</v>
      </c>
      <c r="S998" t="str">
        <f t="shared" si="65"/>
        <v>Insert into UFMT_BUILD_RULE (FORMAT_ID, FIELD_NO, PRIORITY, FIELD_ID, COND_ID, VALUE_ID, CONV_KEY, F_CHECK, F_WRITE) Values ('102', '32', '1', '11', '', '20', '', '0', '0');</v>
      </c>
      <c r="T998" t="str">
        <f t="shared" si="66"/>
        <v>Update UFMT_BUILD_RULE SET FIELD_ID='11',COND_ID='',VALUE_ID='20',CONV_KEY='',F_CHECK='0',F_WRITE='0' Where FORMAT_ID = '102' AND FIELD_NO = '32' AND PRIORITY = '1';</v>
      </c>
      <c r="U998" t="str">
        <f t="shared" si="67"/>
        <v>Delete from UFMT_BUILD_RULE Where FORMAT_ID = '102' AND FIELD_NO = '32' AND PRIORITY = '1';</v>
      </c>
    </row>
    <row r="999" spans="1:21" x14ac:dyDescent="0.35">
      <c r="A999" t="s">
        <v>270</v>
      </c>
      <c r="B999" t="s">
        <v>99</v>
      </c>
      <c r="C999" t="s">
        <v>12</v>
      </c>
      <c r="D999" t="s">
        <v>44</v>
      </c>
      <c r="E999"/>
      <c r="F999" t="s">
        <v>74</v>
      </c>
      <c r="G999" t="s">
        <v>72</v>
      </c>
      <c r="H999" t="s">
        <v>13</v>
      </c>
      <c r="I999" t="s">
        <v>13</v>
      </c>
      <c r="L999" t="s">
        <v>7</v>
      </c>
      <c r="M999" t="str">
        <f>VLOOKUP(D999,UFMT_FIELD_FORMAT!A:H,8,FALSE)</f>
        <v>012 Fix Padded R</v>
      </c>
      <c r="N999" t="str">
        <f>IF(ISBLANK(E999),"",VLOOKUP(E999,UFMT_CONDITION!A:J,10,FALSE))</f>
        <v/>
      </c>
      <c r="O999" t="str">
        <f>VLOOKUP(F999,UFMT_VALUE!A:E,5,FALSE)</f>
        <v>Tag, SVT_ISO_ACQ_RRN</v>
      </c>
      <c r="P999" t="str">
        <f>IF(ISBLANK(G999),"",VLOOKUP(G999,UFMT_CONVERSION!A:C,3,FALSE))</f>
        <v>Custom function setup_de37_yddd</v>
      </c>
      <c r="Q999" t="str">
        <f t="shared" si="64"/>
        <v>Field '012 Fix Padded R', Value 'Tag, SVT_ISO_ACQ_RRN', Conv 'Custom function setup_de37_yddd'</v>
      </c>
      <c r="S999" t="str">
        <f t="shared" si="65"/>
        <v>Insert into UFMT_BUILD_RULE (FORMAT_ID, FIELD_NO, PRIORITY, FIELD_ID, COND_ID, VALUE_ID, CONV_KEY, F_CHECK, F_WRITE) Values ('102', '37', '1', '13', '', '23', '25', '0', '0');</v>
      </c>
      <c r="T999" t="str">
        <f t="shared" si="66"/>
        <v>Update UFMT_BUILD_RULE SET FIELD_ID='13',COND_ID='',VALUE_ID='23',CONV_KEY='25',F_CHECK='0',F_WRITE='0' Where FORMAT_ID = '102' AND FIELD_NO = '37' AND PRIORITY = '1';</v>
      </c>
      <c r="U999" t="str">
        <f t="shared" si="67"/>
        <v>Delete from UFMT_BUILD_RULE Where FORMAT_ID = '102' AND FIELD_NO = '37' AND PRIORITY = '1';</v>
      </c>
    </row>
    <row r="1000" spans="1:21" x14ac:dyDescent="0.35">
      <c r="A1000" t="s">
        <v>270</v>
      </c>
      <c r="B1000" t="s">
        <v>119</v>
      </c>
      <c r="C1000" t="s">
        <v>12</v>
      </c>
      <c r="D1000" t="s">
        <v>50</v>
      </c>
      <c r="E1000"/>
      <c r="F1000" t="s">
        <v>72</v>
      </c>
      <c r="G1000"/>
      <c r="H1000" t="s">
        <v>13</v>
      </c>
      <c r="I1000" t="s">
        <v>13</v>
      </c>
      <c r="L1000" t="s">
        <v>7</v>
      </c>
      <c r="M1000" t="str">
        <f>VLOOKUP(D1000,UFMT_FIELD_FORMAT!A:H,8,FALSE)</f>
        <v>008 Fix Padded R</v>
      </c>
      <c r="N1000" t="str">
        <f>IF(ISBLANK(E1000),"",VLOOKUP(E1000,UFMT_CONDITION!A:J,10,FALSE))</f>
        <v/>
      </c>
      <c r="O1000" t="str">
        <f>VLOOKUP(F1000,UFMT_VALUE!A:E,5,FALSE)</f>
        <v>Tag, SVT_TERMINAL</v>
      </c>
      <c r="P1000" t="str">
        <f>IF(ISBLANK(G1000),"",VLOOKUP(G1000,UFMT_CONVERSION!A:C,3,FALSE))</f>
        <v/>
      </c>
      <c r="Q1000" t="str">
        <f t="shared" si="64"/>
        <v>Field '008 Fix Padded R', Value 'Tag, SVT_TERMINAL'</v>
      </c>
      <c r="S1000" t="str">
        <f t="shared" si="65"/>
        <v>Insert into UFMT_BUILD_RULE (FORMAT_ID, FIELD_NO, PRIORITY, FIELD_ID, COND_ID, VALUE_ID, CONV_KEY, F_CHECK, F_WRITE) Values ('102', '41', '1', '15', '', '25', '', '0', '0');</v>
      </c>
      <c r="T1000" t="str">
        <f t="shared" si="66"/>
        <v>Update UFMT_BUILD_RULE SET FIELD_ID='15',COND_ID='',VALUE_ID='25',CONV_KEY='',F_CHECK='0',F_WRITE='0' Where FORMAT_ID = '102' AND FIELD_NO = '41' AND PRIORITY = '1';</v>
      </c>
      <c r="U1000" t="str">
        <f t="shared" si="67"/>
        <v>Delete from UFMT_BUILD_RULE Where FORMAT_ID = '102' AND FIELD_NO = '41' AND PRIORITY = '1';</v>
      </c>
    </row>
    <row r="1001" spans="1:21" x14ac:dyDescent="0.35">
      <c r="A1001" t="s">
        <v>270</v>
      </c>
      <c r="B1001" t="s">
        <v>122</v>
      </c>
      <c r="C1001" t="s">
        <v>12</v>
      </c>
      <c r="D1001" t="s">
        <v>53</v>
      </c>
      <c r="E1001"/>
      <c r="F1001" t="s">
        <v>82</v>
      </c>
      <c r="G1001"/>
      <c r="H1001" t="s">
        <v>13</v>
      </c>
      <c r="I1001" t="s">
        <v>13</v>
      </c>
      <c r="L1001" t="s">
        <v>7</v>
      </c>
      <c r="M1001" t="str">
        <f>VLOOKUP(D1001,UFMT_FIELD_FORMAT!A:H,8,FALSE)</f>
        <v>008 Fix Padded R</v>
      </c>
      <c r="N1001" t="str">
        <f>IF(ISBLANK(E1001),"",VLOOKUP(E1001,UFMT_CONDITION!A:J,10,FALSE))</f>
        <v/>
      </c>
      <c r="O1001" t="str">
        <f>VLOOKUP(F1001,UFMT_VALUE!A:E,5,FALSE)</f>
        <v>Tag, SVT_CC_ACCEPTOR</v>
      </c>
      <c r="P1001" t="str">
        <f>IF(ISBLANK(G1001),"",VLOOKUP(G1001,UFMT_CONVERSION!A:C,3,FALSE))</f>
        <v/>
      </c>
      <c r="Q1001" t="str">
        <f t="shared" si="64"/>
        <v>Field '008 Fix Padded R', Value 'Tag, SVT_CC_ACCEPTOR'</v>
      </c>
      <c r="S1001" t="str">
        <f t="shared" si="65"/>
        <v>Insert into UFMT_BUILD_RULE (FORMAT_ID, FIELD_NO, PRIORITY, FIELD_ID, COND_ID, VALUE_ID, CONV_KEY, F_CHECK, F_WRITE) Values ('102', '42', '1', '16', '', '26', '', '0', '0');</v>
      </c>
      <c r="T1001" t="str">
        <f t="shared" si="66"/>
        <v>Update UFMT_BUILD_RULE SET FIELD_ID='16',COND_ID='',VALUE_ID='26',CONV_KEY='',F_CHECK='0',F_WRITE='0' Where FORMAT_ID = '102' AND FIELD_NO = '42' AND PRIORITY = '1';</v>
      </c>
      <c r="U1001" t="str">
        <f t="shared" si="67"/>
        <v>Delete from UFMT_BUILD_RULE Where FORMAT_ID = '102' AND FIELD_NO = '42' AND PRIORITY = '1';</v>
      </c>
    </row>
    <row r="1002" spans="1:21" x14ac:dyDescent="0.35">
      <c r="A1002" t="s">
        <v>270</v>
      </c>
      <c r="B1002" t="s">
        <v>138</v>
      </c>
      <c r="C1002" t="s">
        <v>12</v>
      </c>
      <c r="D1002" t="s">
        <v>47</v>
      </c>
      <c r="E1002"/>
      <c r="F1002" t="s">
        <v>104</v>
      </c>
      <c r="G1002"/>
      <c r="H1002" t="s">
        <v>13</v>
      </c>
      <c r="I1002" t="s">
        <v>13</v>
      </c>
      <c r="L1002" t="s">
        <v>7</v>
      </c>
      <c r="M1002" t="str">
        <f>VLOOKUP(D1002,UFMT_FIELD_FORMAT!A:H,8,FALSE)</f>
        <v>003 Fix Padded L</v>
      </c>
      <c r="N1002" t="str">
        <f>IF(ISBLANK(E1002),"",VLOOKUP(E1002,UFMT_CONDITION!A:J,10,FALSE))</f>
        <v/>
      </c>
      <c r="O1002" t="str">
        <f>VLOOKUP(F1002,UFMT_VALUE!A:E,5,FALSE)</f>
        <v>Tag, SVT_TXN_CURRENCY</v>
      </c>
      <c r="P1002" t="str">
        <f>IF(ISBLANK(G1002),"",VLOOKUP(G1002,UFMT_CONVERSION!A:C,3,FALSE))</f>
        <v/>
      </c>
      <c r="Q1002" t="str">
        <f t="shared" si="64"/>
        <v>Field '003 Fix Padded L', Value 'Tag, SVT_TXN_CURRENCY'</v>
      </c>
      <c r="S1002" t="str">
        <f t="shared" si="65"/>
        <v>Insert into UFMT_BUILD_RULE (FORMAT_ID, FIELD_NO, PRIORITY, FIELD_ID, COND_ID, VALUE_ID, CONV_KEY, F_CHECK, F_WRITE) Values ('102', '49', '1', '14', '', '34', '', '0', '0');</v>
      </c>
      <c r="T1002" t="str">
        <f t="shared" si="66"/>
        <v>Update UFMT_BUILD_RULE SET FIELD_ID='14',COND_ID='',VALUE_ID='34',CONV_KEY='',F_CHECK='0',F_WRITE='0' Where FORMAT_ID = '102' AND FIELD_NO = '49' AND PRIORITY = '1';</v>
      </c>
      <c r="U1002" t="str">
        <f t="shared" si="67"/>
        <v>Delete from UFMT_BUILD_RULE Where FORMAT_ID = '102' AND FIELD_NO = '49' AND PRIORITY = '1';</v>
      </c>
    </row>
    <row r="1003" spans="1:21" x14ac:dyDescent="0.35">
      <c r="A1003" t="s">
        <v>270</v>
      </c>
      <c r="B1003" t="s">
        <v>142</v>
      </c>
      <c r="C1003" t="s">
        <v>12</v>
      </c>
      <c r="D1003" t="s">
        <v>47</v>
      </c>
      <c r="E1003"/>
      <c r="F1003" t="s">
        <v>171</v>
      </c>
      <c r="G1003"/>
      <c r="H1003" t="s">
        <v>13</v>
      </c>
      <c r="I1003" t="s">
        <v>13</v>
      </c>
      <c r="L1003" t="s">
        <v>7</v>
      </c>
      <c r="M1003" t="str">
        <f>VLOOKUP(D1003,UFMT_FIELD_FORMAT!A:H,8,FALSE)</f>
        <v>003 Fix Padded L</v>
      </c>
      <c r="N1003" t="str">
        <f>IF(ISBLANK(E1003),"",VLOOKUP(E1003,UFMT_CONDITION!A:J,10,FALSE))</f>
        <v/>
      </c>
      <c r="O1003" t="str">
        <f>VLOOKUP(F1003,UFMT_VALUE!A:E,5,FALSE)</f>
        <v>Tag, SVT_CCH_BILL_CURR , integer</v>
      </c>
      <c r="P1003" t="str">
        <f>IF(ISBLANK(G1003),"",VLOOKUP(G1003,UFMT_CONVERSION!A:C,3,FALSE))</f>
        <v/>
      </c>
      <c r="Q1003" t="str">
        <f t="shared" si="64"/>
        <v>Field '003 Fix Padded L', Value 'Tag, SVT_CCH_BILL_CURR , integer'</v>
      </c>
      <c r="S1003" t="str">
        <f t="shared" si="65"/>
        <v>Insert into UFMT_BUILD_RULE (FORMAT_ID, FIELD_NO, PRIORITY, FIELD_ID, COND_ID, VALUE_ID, CONV_KEY, F_CHECK, F_WRITE) Values ('102', '51', '1', '14', '', '64', '', '0', '0');</v>
      </c>
      <c r="T1003" t="str">
        <f t="shared" si="66"/>
        <v>Update UFMT_BUILD_RULE SET FIELD_ID='14',COND_ID='',VALUE_ID='64',CONV_KEY='',F_CHECK='0',F_WRITE='0' Where FORMAT_ID = '102' AND FIELD_NO = '51' AND PRIORITY = '1';</v>
      </c>
      <c r="U1003" t="str">
        <f t="shared" si="67"/>
        <v>Delete from UFMT_BUILD_RULE Where FORMAT_ID = '102' AND FIELD_NO = '51' AND PRIORITY = '1';</v>
      </c>
    </row>
    <row r="1004" spans="1:21" x14ac:dyDescent="0.35">
      <c r="A1004" t="s">
        <v>270</v>
      </c>
      <c r="B1004" t="s">
        <v>161</v>
      </c>
      <c r="C1004" t="s">
        <v>12</v>
      </c>
      <c r="D1004" t="s">
        <v>59</v>
      </c>
      <c r="E1004"/>
      <c r="F1004" t="s">
        <v>174</v>
      </c>
      <c r="G1004"/>
      <c r="H1004" t="s">
        <v>13</v>
      </c>
      <c r="I1004" t="s">
        <v>13</v>
      </c>
      <c r="L1004" t="s">
        <v>7</v>
      </c>
      <c r="M1004" t="str">
        <f>VLOOKUP(D1004,UFMT_FIELD_FORMAT!A:H,8,FALSE)</f>
        <v>204 Var LLLA</v>
      </c>
      <c r="N1004" t="str">
        <f>IF(ISBLANK(E1004),"",VLOOKUP(E1004,UFMT_CONDITION!A:J,10,FALSE))</f>
        <v/>
      </c>
      <c r="O1004" t="str">
        <f>VLOOKUP(F1004,UFMT_VALUE!A:E,5,FALSE)</f>
        <v>Composite, Processing code</v>
      </c>
      <c r="P1004" t="str">
        <f>IF(ISBLANK(G1004),"",VLOOKUP(G1004,UFMT_CONVERSION!A:C,3,FALSE))</f>
        <v/>
      </c>
      <c r="Q1004" t="str">
        <f t="shared" si="64"/>
        <v>Field '204 Var LLLA', Value 'Composite, Processing code'</v>
      </c>
      <c r="S1004" t="str">
        <f t="shared" si="65"/>
        <v>Insert into UFMT_BUILD_RULE (FORMAT_ID, FIELD_NO, PRIORITY, FIELD_ID, COND_ID, VALUE_ID, CONV_KEY, F_CHECK, F_WRITE) Values ('102', '60', '1', '18', '', '84', '', '0', '0');</v>
      </c>
      <c r="T1004" t="str">
        <f t="shared" si="66"/>
        <v>Update UFMT_BUILD_RULE SET FIELD_ID='18',COND_ID='',VALUE_ID='84',CONV_KEY='',F_CHECK='0',F_WRITE='0' Where FORMAT_ID = '102' AND FIELD_NO = '60' AND PRIORITY = '1';</v>
      </c>
      <c r="U1004" t="str">
        <f t="shared" si="67"/>
        <v>Delete from UFMT_BUILD_RULE Where FORMAT_ID = '102' AND FIELD_NO = '60' AND PRIORITY = '1';</v>
      </c>
    </row>
    <row r="1005" spans="1:21" x14ac:dyDescent="0.35">
      <c r="A1005" t="s">
        <v>270</v>
      </c>
      <c r="B1005" t="s">
        <v>233</v>
      </c>
      <c r="C1005" t="s">
        <v>15</v>
      </c>
      <c r="D1005" t="s">
        <v>85</v>
      </c>
      <c r="E1005"/>
      <c r="F1005" t="s">
        <v>242</v>
      </c>
      <c r="G1005"/>
      <c r="H1005" t="s">
        <v>13</v>
      </c>
      <c r="I1005" t="s">
        <v>12</v>
      </c>
      <c r="L1005" t="s">
        <v>7</v>
      </c>
      <c r="M1005" t="str">
        <f>VLOOKUP(D1005,UFMT_FIELD_FORMAT!A:H,8,FALSE)</f>
        <v>042 Fix Padded R</v>
      </c>
      <c r="N1005" t="str">
        <f>IF(ISBLANK(E1005),"",VLOOKUP(E1005,UFMT_CONDITION!A:J,10,FALSE))</f>
        <v/>
      </c>
      <c r="O1005" t="str">
        <f>VLOOKUP(F1005,UFMT_VALUE!A:E,5,FALSE)</f>
        <v>Composite, DE90 Orig data element for re</v>
      </c>
      <c r="P1005" t="str">
        <f>IF(ISBLANK(G1005),"",VLOOKUP(G1005,UFMT_CONVERSION!A:C,3,FALSE))</f>
        <v/>
      </c>
      <c r="Q1005" t="str">
        <f t="shared" si="64"/>
        <v>Field '042 Fix Padded R', Value 'Composite, DE90 Orig data element for re'</v>
      </c>
      <c r="S1005" t="str">
        <f t="shared" si="65"/>
        <v>Insert into UFMT_BUILD_RULE (FORMAT_ID, FIELD_NO, PRIORITY, FIELD_ID, COND_ID, VALUE_ID, CONV_KEY, F_CHECK, F_WRITE) Values ('102', '90', '2', '27', '', '93', '', '0', '1');</v>
      </c>
      <c r="T1005" t="str">
        <f t="shared" si="66"/>
        <v>Update UFMT_BUILD_RULE SET FIELD_ID='27',COND_ID='',VALUE_ID='93',CONV_KEY='',F_CHECK='0',F_WRITE='1' Where FORMAT_ID = '102' AND FIELD_NO = '90' AND PRIORITY = '2';</v>
      </c>
      <c r="U1005" t="str">
        <f t="shared" si="67"/>
        <v>Delete from UFMT_BUILD_RULE Where FORMAT_ID = '102' AND FIELD_NO = '90' AND PRIORITY = '2';</v>
      </c>
    </row>
    <row r="1006" spans="1:21" x14ac:dyDescent="0.35">
      <c r="A1006" t="s">
        <v>270</v>
      </c>
      <c r="B1006" t="s">
        <v>270</v>
      </c>
      <c r="C1006" t="s">
        <v>12</v>
      </c>
      <c r="D1006" t="s">
        <v>71</v>
      </c>
      <c r="E1006"/>
      <c r="F1006" t="s">
        <v>96</v>
      </c>
      <c r="G1006"/>
      <c r="H1006" t="s">
        <v>13</v>
      </c>
      <c r="I1006" t="s">
        <v>13</v>
      </c>
      <c r="L1006" t="s">
        <v>7</v>
      </c>
      <c r="M1006" t="str">
        <f>VLOOKUP(D1006,UFMT_FIELD_FORMAT!A:H,8,FALSE)</f>
        <v>028 Var LLA</v>
      </c>
      <c r="N1006" t="str">
        <f>IF(ISBLANK(E1006),"",VLOOKUP(E1006,UFMT_CONDITION!A:J,10,FALSE))</f>
        <v/>
      </c>
      <c r="O1006" t="str">
        <f>VLOOKUP(F1006,UFMT_VALUE!A:E,5,FALSE)</f>
        <v>Tag, SVT_ACCT1_NO</v>
      </c>
      <c r="P1006" t="str">
        <f>IF(ISBLANK(G1006),"",VLOOKUP(G1006,UFMT_CONVERSION!A:C,3,FALSE))</f>
        <v/>
      </c>
      <c r="Q1006" t="str">
        <f t="shared" si="64"/>
        <v>Field '028 Var LLA', Value 'Tag, SVT_ACCT1_NO'</v>
      </c>
      <c r="S1006" t="str">
        <f t="shared" si="65"/>
        <v>Insert into UFMT_BUILD_RULE (FORMAT_ID, FIELD_NO, PRIORITY, FIELD_ID, COND_ID, VALUE_ID, CONV_KEY, F_CHECK, F_WRITE) Values ('102', '102', '1', '22', '', '36', '', '0', '0');</v>
      </c>
      <c r="T1006" t="str">
        <f t="shared" si="66"/>
        <v>Update UFMT_BUILD_RULE SET FIELD_ID='22',COND_ID='',VALUE_ID='36',CONV_KEY='',F_CHECK='0',F_WRITE='0' Where FORMAT_ID = '102' AND FIELD_NO = '102' AND PRIORITY = '1';</v>
      </c>
      <c r="U1006" t="str">
        <f t="shared" si="67"/>
        <v>Delete from UFMT_BUILD_RULE Where FORMAT_ID = '102' AND FIELD_NO = '102' AND PRIORITY = '1';</v>
      </c>
    </row>
    <row r="1007" spans="1:21" x14ac:dyDescent="0.35">
      <c r="A1007" t="s">
        <v>778</v>
      </c>
      <c r="B1007" t="s">
        <v>15</v>
      </c>
      <c r="C1007" t="s">
        <v>12</v>
      </c>
      <c r="D1007" t="s">
        <v>12</v>
      </c>
      <c r="E1007"/>
      <c r="F1007" t="s">
        <v>15</v>
      </c>
      <c r="G1007"/>
      <c r="H1007" t="s">
        <v>13</v>
      </c>
      <c r="I1007" t="s">
        <v>13</v>
      </c>
      <c r="L1007" t="s">
        <v>7</v>
      </c>
      <c r="M1007" t="str">
        <f>VLOOKUP(D1007,UFMT_FIELD_FORMAT!A:H,8,FALSE)</f>
        <v>019 Var LLA</v>
      </c>
      <c r="N1007" t="str">
        <f>IF(ISBLANK(E1007),"",VLOOKUP(E1007,UFMT_CONDITION!A:J,10,FALSE))</f>
        <v/>
      </c>
      <c r="O1007" t="str">
        <f>VLOOKUP(F1007,UFMT_VALUE!A:E,5,FALSE)</f>
        <v>Tag, SVT_CARD_NUM</v>
      </c>
      <c r="P1007" t="str">
        <f>IF(ISBLANK(G1007),"",VLOOKUP(G1007,UFMT_CONVERSION!A:C,3,FALSE))</f>
        <v/>
      </c>
      <c r="Q1007" t="str">
        <f t="shared" si="64"/>
        <v>Field '019 Var LLA', Value 'Tag, SVT_CARD_NUM'</v>
      </c>
      <c r="S1007" t="str">
        <f t="shared" si="65"/>
        <v>Insert into UFMT_BUILD_RULE (FORMAT_ID, FIELD_NO, PRIORITY, FIELD_ID, COND_ID, VALUE_ID, CONV_KEY, F_CHECK, F_WRITE) Values ('103', '2', '1', '1', '', '2', '', '0', '0');</v>
      </c>
      <c r="T1007" t="str">
        <f t="shared" si="66"/>
        <v>Update UFMT_BUILD_RULE SET FIELD_ID='1',COND_ID='',VALUE_ID='2',CONV_KEY='',F_CHECK='0',F_WRITE='0' Where FORMAT_ID = '103' AND FIELD_NO = '2' AND PRIORITY = '1';</v>
      </c>
      <c r="U1007" t="str">
        <f t="shared" si="67"/>
        <v>Delete from UFMT_BUILD_RULE Where FORMAT_ID = '103' AND FIELD_NO = '2' AND PRIORITY = '1';</v>
      </c>
    </row>
    <row r="1008" spans="1:21" x14ac:dyDescent="0.35">
      <c r="A1008" t="s">
        <v>778</v>
      </c>
      <c r="B1008" t="s">
        <v>17</v>
      </c>
      <c r="C1008" t="s">
        <v>12</v>
      </c>
      <c r="D1008" t="s">
        <v>15</v>
      </c>
      <c r="E1008"/>
      <c r="F1008" t="s">
        <v>207</v>
      </c>
      <c r="G1008"/>
      <c r="H1008" t="s">
        <v>13</v>
      </c>
      <c r="I1008" t="s">
        <v>13</v>
      </c>
      <c r="L1008" t="s">
        <v>7</v>
      </c>
      <c r="M1008" t="str">
        <f>VLOOKUP(D1008,UFMT_FIELD_FORMAT!A:H,8,FALSE)</f>
        <v>006 Fix Padded L0</v>
      </c>
      <c r="N1008" t="str">
        <f>IF(ISBLANK(E1008),"",VLOOKUP(E1008,UFMT_CONDITION!A:J,10,FALSE))</f>
        <v/>
      </c>
      <c r="O1008" t="str">
        <f>VLOOKUP(F1008,UFMT_VALUE!A:E,5,FALSE)</f>
        <v>Composite, Processing code</v>
      </c>
      <c r="P1008" t="str">
        <f>IF(ISBLANK(G1008),"",VLOOKUP(G1008,UFMT_CONVERSION!A:C,3,FALSE))</f>
        <v/>
      </c>
      <c r="Q1008" t="str">
        <f t="shared" si="64"/>
        <v>Field '006 Fix Padded L0', Value 'Composite, Processing code'</v>
      </c>
      <c r="S1008" t="str">
        <f t="shared" si="65"/>
        <v>Insert into UFMT_BUILD_RULE (FORMAT_ID, FIELD_NO, PRIORITY, FIELD_ID, COND_ID, VALUE_ID, CONV_KEY, F_CHECK, F_WRITE) Values ('103', '3', '1', '2', '', '79', '', '0', '0');</v>
      </c>
      <c r="T1008" t="str">
        <f t="shared" si="66"/>
        <v>Update UFMT_BUILD_RULE SET FIELD_ID='2',COND_ID='',VALUE_ID='79',CONV_KEY='',F_CHECK='0',F_WRITE='0' Where FORMAT_ID = '103' AND FIELD_NO = '3' AND PRIORITY = '1';</v>
      </c>
      <c r="U1008" t="str">
        <f t="shared" si="67"/>
        <v>Delete from UFMT_BUILD_RULE Where FORMAT_ID = '103' AND FIELD_NO = '3' AND PRIORITY = '1';</v>
      </c>
    </row>
    <row r="1009" spans="1:21" x14ac:dyDescent="0.35">
      <c r="A1009" t="s">
        <v>778</v>
      </c>
      <c r="B1009" t="s">
        <v>20</v>
      </c>
      <c r="C1009" t="s">
        <v>12</v>
      </c>
      <c r="D1009" t="s">
        <v>17</v>
      </c>
      <c r="E1009"/>
      <c r="F1009" t="s">
        <v>29</v>
      </c>
      <c r="G1009"/>
      <c r="H1009" t="s">
        <v>13</v>
      </c>
      <c r="I1009" t="s">
        <v>13</v>
      </c>
      <c r="L1009" t="s">
        <v>7</v>
      </c>
      <c r="M1009" t="str">
        <f>VLOOKUP(D1009,UFMT_FIELD_FORMAT!A:H,8,FALSE)</f>
        <v>012 Fix Padded L0</v>
      </c>
      <c r="N1009" t="str">
        <f>IF(ISBLANK(E1009),"",VLOOKUP(E1009,UFMT_CONDITION!A:J,10,FALSE))</f>
        <v/>
      </c>
      <c r="O1009" t="str">
        <f>VLOOKUP(F1009,UFMT_VALUE!A:E,5,FALSE)</f>
        <v>Tag, SVT_TXN_AMOUNT</v>
      </c>
      <c r="P1009" t="str">
        <f>IF(ISBLANK(G1009),"",VLOOKUP(G1009,UFMT_CONVERSION!A:C,3,FALSE))</f>
        <v/>
      </c>
      <c r="Q1009" t="str">
        <f t="shared" si="64"/>
        <v>Field '012 Fix Padded L0', Value 'Tag, SVT_TXN_AMOUNT'</v>
      </c>
      <c r="S1009" t="str">
        <f t="shared" si="65"/>
        <v>Insert into UFMT_BUILD_RULE (FORMAT_ID, FIELD_NO, PRIORITY, FIELD_ID, COND_ID, VALUE_ID, CONV_KEY, F_CHECK, F_WRITE) Values ('103', '4', '1', '3', '', '7', '', '0', '0');</v>
      </c>
      <c r="T1009" t="str">
        <f t="shared" si="66"/>
        <v>Update UFMT_BUILD_RULE SET FIELD_ID='3',COND_ID='',VALUE_ID='7',CONV_KEY='',F_CHECK='0',F_WRITE='0' Where FORMAT_ID = '103' AND FIELD_NO = '4' AND PRIORITY = '1';</v>
      </c>
      <c r="U1009" t="str">
        <f t="shared" si="67"/>
        <v>Delete from UFMT_BUILD_RULE Where FORMAT_ID = '103' AND FIELD_NO = '4' AND PRIORITY = '1';</v>
      </c>
    </row>
    <row r="1010" spans="1:21" x14ac:dyDescent="0.35">
      <c r="A1010" t="s">
        <v>778</v>
      </c>
      <c r="B1010" t="s">
        <v>26</v>
      </c>
      <c r="C1010" t="s">
        <v>12</v>
      </c>
      <c r="D1010" t="s">
        <v>17</v>
      </c>
      <c r="E1010"/>
      <c r="F1010" t="s">
        <v>153</v>
      </c>
      <c r="G1010" t="s">
        <v>62</v>
      </c>
      <c r="H1010" t="s">
        <v>13</v>
      </c>
      <c r="I1010" t="s">
        <v>13</v>
      </c>
      <c r="L1010" t="s">
        <v>7</v>
      </c>
      <c r="M1010" t="str">
        <f>VLOOKUP(D1010,UFMT_FIELD_FORMAT!A:H,8,FALSE)</f>
        <v>012 Fix Padded L0</v>
      </c>
      <c r="N1010" t="str">
        <f>IF(ISBLANK(E1010),"",VLOOKUP(E1010,UFMT_CONDITION!A:J,10,FALSE))</f>
        <v/>
      </c>
      <c r="O1010" t="str">
        <f>VLOOKUP(F1010,UFMT_VALUE!A:E,5,FALSE)</f>
        <v>Tag, SVT_CCH_BILL_AMT</v>
      </c>
      <c r="P1010" t="str">
        <f>IF(ISBLANK(G1010),"",VLOOKUP(G1010,UFMT_CONVERSION!A:C,3,FALSE))</f>
        <v>Custom Function setup_DE46</v>
      </c>
      <c r="Q1010" t="str">
        <f t="shared" si="64"/>
        <v>Field '012 Fix Padded L0', Value 'Tag, SVT_CCH_BILL_AMT', Conv 'Custom Function setup_DE46'</v>
      </c>
      <c r="S1010" t="str">
        <f t="shared" si="65"/>
        <v>Insert into UFMT_BUILD_RULE (FORMAT_ID, FIELD_NO, PRIORITY, FIELD_ID, COND_ID, VALUE_ID, CONV_KEY, F_CHECK, F_WRITE) Values ('103', '6', '1', '3', '', '65', '19', '0', '0');</v>
      </c>
      <c r="T1010" t="str">
        <f t="shared" si="66"/>
        <v>Update UFMT_BUILD_RULE SET FIELD_ID='3',COND_ID='',VALUE_ID='65',CONV_KEY='19',F_CHECK='0',F_WRITE='0' Where FORMAT_ID = '103' AND FIELD_NO = '6' AND PRIORITY = '1';</v>
      </c>
      <c r="U1010" t="str">
        <f t="shared" si="67"/>
        <v>Delete from UFMT_BUILD_RULE Where FORMAT_ID = '103' AND FIELD_NO = '6' AND PRIORITY = '1';</v>
      </c>
    </row>
    <row r="1011" spans="1:21" x14ac:dyDescent="0.35">
      <c r="A1011" t="s">
        <v>778</v>
      </c>
      <c r="B1011" t="s">
        <v>29</v>
      </c>
      <c r="C1011" t="s">
        <v>15</v>
      </c>
      <c r="D1011" t="s">
        <v>72</v>
      </c>
      <c r="E1011"/>
      <c r="F1011" t="s">
        <v>44</v>
      </c>
      <c r="G1011"/>
      <c r="H1011" t="s">
        <v>13</v>
      </c>
      <c r="I1011" t="s">
        <v>12</v>
      </c>
      <c r="L1011" t="s">
        <v>7</v>
      </c>
      <c r="M1011" t="str">
        <f>VLOOKUP(D1011,UFMT_FIELD_FORMAT!A:H,8,FALSE)</f>
        <v>010 Fix Padded L0</v>
      </c>
      <c r="N1011" t="str">
        <f>IF(ISBLANK(E1011),"",VLOOKUP(E1011,UFMT_CONDITION!A:J,10,FALSE))</f>
        <v/>
      </c>
      <c r="O1011" t="str">
        <f>VLOOKUP(F1011,UFMT_VALUE!A:E,5,FALSE)</f>
        <v>Tag, SVT_ACQ_SW_DATE</v>
      </c>
      <c r="P1011" t="str">
        <f>IF(ISBLANK(G1011),"",VLOOKUP(G1011,UFMT_CONVERSION!A:C,3,FALSE))</f>
        <v/>
      </c>
      <c r="Q1011" t="str">
        <f t="shared" si="64"/>
        <v>Field '010 Fix Padded L0', Value 'Tag, SVT_ACQ_SW_DATE'</v>
      </c>
      <c r="S1011" t="str">
        <f t="shared" si="65"/>
        <v>Insert into UFMT_BUILD_RULE (FORMAT_ID, FIELD_NO, PRIORITY, FIELD_ID, COND_ID, VALUE_ID, CONV_KEY, F_CHECK, F_WRITE) Values ('103', '7', '2', '25', '', '13', '', '0', '1');</v>
      </c>
      <c r="T1011" t="str">
        <f t="shared" si="66"/>
        <v>Update UFMT_BUILD_RULE SET FIELD_ID='25',COND_ID='',VALUE_ID='13',CONV_KEY='',F_CHECK='0',F_WRITE='1' Where FORMAT_ID = '103' AND FIELD_NO = '7' AND PRIORITY = '2';</v>
      </c>
      <c r="U1011" t="str">
        <f t="shared" si="67"/>
        <v>Delete from UFMT_BUILD_RULE Where FORMAT_ID = '103' AND FIELD_NO = '7' AND PRIORITY = '2';</v>
      </c>
    </row>
    <row r="1012" spans="1:21" x14ac:dyDescent="0.35">
      <c r="A1012" t="s">
        <v>778</v>
      </c>
      <c r="B1012" t="s">
        <v>40</v>
      </c>
      <c r="C1012" t="s">
        <v>12</v>
      </c>
      <c r="D1012" t="s">
        <v>23</v>
      </c>
      <c r="E1012"/>
      <c r="F1012" t="s">
        <v>48</v>
      </c>
      <c r="G1012"/>
      <c r="H1012" t="s">
        <v>13</v>
      </c>
      <c r="I1012" t="s">
        <v>13</v>
      </c>
      <c r="L1012" t="s">
        <v>7</v>
      </c>
      <c r="M1012" t="str">
        <f>VLOOKUP(D1012,UFMT_FIELD_FORMAT!A:H,8,FALSE)</f>
        <v>006 Fix Padded L0</v>
      </c>
      <c r="N1012" t="str">
        <f>IF(ISBLANK(E1012),"",VLOOKUP(E1012,UFMT_CONDITION!A:J,10,FALSE))</f>
        <v/>
      </c>
      <c r="O1012" t="str">
        <f>VLOOKUP(F1012,UFMT_VALUE!A:E,5,FALSE)</f>
        <v>Tag, SVT_ACQ_TRACE_NO, string</v>
      </c>
      <c r="P1012" t="str">
        <f>IF(ISBLANK(G1012),"",VLOOKUP(G1012,UFMT_CONVERSION!A:C,3,FALSE))</f>
        <v/>
      </c>
      <c r="Q1012" t="str">
        <f t="shared" si="64"/>
        <v>Field '006 Fix Padded L0', Value 'Tag, SVT_ACQ_TRACE_NO, string'</v>
      </c>
      <c r="S1012" t="str">
        <f t="shared" si="65"/>
        <v>Insert into UFMT_BUILD_RULE (FORMAT_ID, FIELD_NO, PRIORITY, FIELD_ID, COND_ID, VALUE_ID, CONV_KEY, F_CHECK, F_WRITE) Values ('103', '11', '1', '5', '', '47', '', '0', '0');</v>
      </c>
      <c r="T1012" t="str">
        <f t="shared" si="66"/>
        <v>Update UFMT_BUILD_RULE SET FIELD_ID='5',COND_ID='',VALUE_ID='47',CONV_KEY='',F_CHECK='0',F_WRITE='0' Where FORMAT_ID = '103' AND FIELD_NO = '11' AND PRIORITY = '1';</v>
      </c>
      <c r="U1012" t="str">
        <f t="shared" si="67"/>
        <v>Delete from UFMT_BUILD_RULE Where FORMAT_ID = '103' AND FIELD_NO = '11' AND PRIORITY = '1';</v>
      </c>
    </row>
    <row r="1013" spans="1:21" x14ac:dyDescent="0.35">
      <c r="A1013" t="s">
        <v>778</v>
      </c>
      <c r="B1013" t="s">
        <v>42</v>
      </c>
      <c r="C1013" t="s">
        <v>12</v>
      </c>
      <c r="D1013" t="s">
        <v>23</v>
      </c>
      <c r="E1013"/>
      <c r="F1013" t="s">
        <v>47</v>
      </c>
      <c r="G1013"/>
      <c r="H1013" t="s">
        <v>13</v>
      </c>
      <c r="I1013" t="s">
        <v>12</v>
      </c>
      <c r="L1013" t="s">
        <v>7</v>
      </c>
      <c r="M1013" t="str">
        <f>VLOOKUP(D1013,UFMT_FIELD_FORMAT!A:H,8,FALSE)</f>
        <v>006 Fix Padded L0</v>
      </c>
      <c r="N1013" t="str">
        <f>IF(ISBLANK(E1013),"",VLOOKUP(E1013,UFMT_CONDITION!A:J,10,FALSE))</f>
        <v/>
      </c>
      <c r="O1013" t="str">
        <f>VLOOKUP(F1013,UFMT_VALUE!A:E,5,FALSE)</f>
        <v>Tag, SVT_ACQ_SW_TIME</v>
      </c>
      <c r="P1013" t="str">
        <f>IF(ISBLANK(G1013),"",VLOOKUP(G1013,UFMT_CONVERSION!A:C,3,FALSE))</f>
        <v/>
      </c>
      <c r="Q1013" t="str">
        <f t="shared" si="64"/>
        <v>Field '006 Fix Padded L0', Value 'Tag, SVT_ACQ_SW_TIME'</v>
      </c>
      <c r="S1013" t="str">
        <f t="shared" si="65"/>
        <v>Insert into UFMT_BUILD_RULE (FORMAT_ID, FIELD_NO, PRIORITY, FIELD_ID, COND_ID, VALUE_ID, CONV_KEY, F_CHECK, F_WRITE) Values ('103', '12', '1', '5', '', '14', '', '0', '1');</v>
      </c>
      <c r="T1013" t="str">
        <f t="shared" si="66"/>
        <v>Update UFMT_BUILD_RULE SET FIELD_ID='5',COND_ID='',VALUE_ID='14',CONV_KEY='',F_CHECK='0',F_WRITE='1' Where FORMAT_ID = '103' AND FIELD_NO = '12' AND PRIORITY = '1';</v>
      </c>
      <c r="U1013" t="str">
        <f t="shared" si="67"/>
        <v>Delete from UFMT_BUILD_RULE Where FORMAT_ID = '103' AND FIELD_NO = '12' AND PRIORITY = '1';</v>
      </c>
    </row>
    <row r="1014" spans="1:21" x14ac:dyDescent="0.35">
      <c r="A1014" t="s">
        <v>778</v>
      </c>
      <c r="B1014" t="s">
        <v>44</v>
      </c>
      <c r="C1014" t="s">
        <v>12</v>
      </c>
      <c r="D1014" t="s">
        <v>32</v>
      </c>
      <c r="E1014"/>
      <c r="F1014" t="s">
        <v>44</v>
      </c>
      <c r="G1014"/>
      <c r="H1014" t="s">
        <v>13</v>
      </c>
      <c r="I1014" t="s">
        <v>12</v>
      </c>
      <c r="L1014" t="s">
        <v>7</v>
      </c>
      <c r="M1014" t="str">
        <f>VLOOKUP(D1014,UFMT_FIELD_FORMAT!A:H,8,FALSE)</f>
        <v>004 Fix Padded L0</v>
      </c>
      <c r="N1014" t="str">
        <f>IF(ISBLANK(E1014),"",VLOOKUP(E1014,UFMT_CONDITION!A:J,10,FALSE))</f>
        <v/>
      </c>
      <c r="O1014" t="str">
        <f>VLOOKUP(F1014,UFMT_VALUE!A:E,5,FALSE)</f>
        <v>Tag, SVT_ACQ_SW_DATE</v>
      </c>
      <c r="P1014" t="str">
        <f>IF(ISBLANK(G1014),"",VLOOKUP(G1014,UFMT_CONVERSION!A:C,3,FALSE))</f>
        <v/>
      </c>
      <c r="Q1014" t="str">
        <f t="shared" si="64"/>
        <v>Field '004 Fix Padded L0', Value 'Tag, SVT_ACQ_SW_DATE'</v>
      </c>
      <c r="S1014" t="str">
        <f t="shared" si="65"/>
        <v>Insert into UFMT_BUILD_RULE (FORMAT_ID, FIELD_NO, PRIORITY, FIELD_ID, COND_ID, VALUE_ID, CONV_KEY, F_CHECK, F_WRITE) Values ('103', '13', '1', '8', '', '13', '', '0', '1');</v>
      </c>
      <c r="T1014" t="str">
        <f t="shared" si="66"/>
        <v>Update UFMT_BUILD_RULE SET FIELD_ID='8',COND_ID='',VALUE_ID='13',CONV_KEY='',F_CHECK='0',F_WRITE='1' Where FORMAT_ID = '103' AND FIELD_NO = '13' AND PRIORITY = '1';</v>
      </c>
      <c r="U1014" t="str">
        <f t="shared" si="67"/>
        <v>Delete from UFMT_BUILD_RULE Where FORMAT_ID = '103' AND FIELD_NO = '13' AND PRIORITY = '1';</v>
      </c>
    </row>
    <row r="1015" spans="1:21" x14ac:dyDescent="0.35">
      <c r="A1015" t="s">
        <v>778</v>
      </c>
      <c r="B1015" t="s">
        <v>50</v>
      </c>
      <c r="C1015" t="s">
        <v>12</v>
      </c>
      <c r="D1015" t="s">
        <v>32</v>
      </c>
      <c r="E1015"/>
      <c r="F1015" t="s">
        <v>44</v>
      </c>
      <c r="G1015"/>
      <c r="H1015" t="s">
        <v>13</v>
      </c>
      <c r="I1015" t="s">
        <v>12</v>
      </c>
      <c r="L1015" t="s">
        <v>7</v>
      </c>
      <c r="M1015" t="str">
        <f>VLOOKUP(D1015,UFMT_FIELD_FORMAT!A:H,8,FALSE)</f>
        <v>004 Fix Padded L0</v>
      </c>
      <c r="N1015" t="str">
        <f>IF(ISBLANK(E1015),"",VLOOKUP(E1015,UFMT_CONDITION!A:J,10,FALSE))</f>
        <v/>
      </c>
      <c r="O1015" t="str">
        <f>VLOOKUP(F1015,UFMT_VALUE!A:E,5,FALSE)</f>
        <v>Tag, SVT_ACQ_SW_DATE</v>
      </c>
      <c r="P1015" t="str">
        <f>IF(ISBLANK(G1015),"",VLOOKUP(G1015,UFMT_CONVERSION!A:C,3,FALSE))</f>
        <v/>
      </c>
      <c r="Q1015" t="str">
        <f t="shared" si="64"/>
        <v>Field '004 Fix Padded L0', Value 'Tag, SVT_ACQ_SW_DATE'</v>
      </c>
      <c r="S1015" t="str">
        <f t="shared" si="65"/>
        <v>Insert into UFMT_BUILD_RULE (FORMAT_ID, FIELD_NO, PRIORITY, FIELD_ID, COND_ID, VALUE_ID, CONV_KEY, F_CHECK, F_WRITE) Values ('103', '15', '1', '8', '', '13', '', '0', '1');</v>
      </c>
      <c r="T1015" t="str">
        <f t="shared" si="66"/>
        <v>Update UFMT_BUILD_RULE SET FIELD_ID='8',COND_ID='',VALUE_ID='13',CONV_KEY='',F_CHECK='0',F_WRITE='1' Where FORMAT_ID = '103' AND FIELD_NO = '15' AND PRIORITY = '1';</v>
      </c>
      <c r="U1015" t="str">
        <f t="shared" si="67"/>
        <v>Delete from UFMT_BUILD_RULE Where FORMAT_ID = '103' AND FIELD_NO = '15' AND PRIORITY = '1';</v>
      </c>
    </row>
    <row r="1016" spans="1:21" x14ac:dyDescent="0.35">
      <c r="A1016" t="s">
        <v>778</v>
      </c>
      <c r="B1016" t="s">
        <v>56</v>
      </c>
      <c r="C1016" t="s">
        <v>12</v>
      </c>
      <c r="D1016" t="s">
        <v>32</v>
      </c>
      <c r="E1016"/>
      <c r="F1016" t="s">
        <v>44</v>
      </c>
      <c r="G1016"/>
      <c r="H1016" t="s">
        <v>13</v>
      </c>
      <c r="I1016" t="s">
        <v>12</v>
      </c>
      <c r="L1016" t="s">
        <v>7</v>
      </c>
      <c r="M1016" t="str">
        <f>VLOOKUP(D1016,UFMT_FIELD_FORMAT!A:H,8,FALSE)</f>
        <v>004 Fix Padded L0</v>
      </c>
      <c r="N1016" t="str">
        <f>IF(ISBLANK(E1016),"",VLOOKUP(E1016,UFMT_CONDITION!A:J,10,FALSE))</f>
        <v/>
      </c>
      <c r="O1016" t="str">
        <f>VLOOKUP(F1016,UFMT_VALUE!A:E,5,FALSE)</f>
        <v>Tag, SVT_ACQ_SW_DATE</v>
      </c>
      <c r="P1016" t="str">
        <f>IF(ISBLANK(G1016),"",VLOOKUP(G1016,UFMT_CONVERSION!A:C,3,FALSE))</f>
        <v/>
      </c>
      <c r="Q1016" t="str">
        <f t="shared" si="64"/>
        <v>Field '004 Fix Padded L0', Value 'Tag, SVT_ACQ_SW_DATE'</v>
      </c>
      <c r="S1016" t="str">
        <f t="shared" si="65"/>
        <v>Insert into UFMT_BUILD_RULE (FORMAT_ID, FIELD_NO, PRIORITY, FIELD_ID, COND_ID, VALUE_ID, CONV_KEY, F_CHECK, F_WRITE) Values ('103', '17', '1', '8', '', '13', '', '0', '1');</v>
      </c>
      <c r="T1016" t="str">
        <f t="shared" si="66"/>
        <v>Update UFMT_BUILD_RULE SET FIELD_ID='8',COND_ID='',VALUE_ID='13',CONV_KEY='',F_CHECK='0',F_WRITE='1' Where FORMAT_ID = '103' AND FIELD_NO = '17' AND PRIORITY = '1';</v>
      </c>
      <c r="U1016" t="str">
        <f t="shared" si="67"/>
        <v>Delete from UFMT_BUILD_RULE Where FORMAT_ID = '103' AND FIELD_NO = '17' AND PRIORITY = '1';</v>
      </c>
    </row>
    <row r="1017" spans="1:21" x14ac:dyDescent="0.35">
      <c r="A1017" t="s">
        <v>778</v>
      </c>
      <c r="B1017" t="s">
        <v>59</v>
      </c>
      <c r="C1017" t="s">
        <v>12</v>
      </c>
      <c r="D1017" t="s">
        <v>32</v>
      </c>
      <c r="E1017"/>
      <c r="F1017" t="s">
        <v>59</v>
      </c>
      <c r="G1017" t="s">
        <v>20</v>
      </c>
      <c r="H1017" t="s">
        <v>13</v>
      </c>
      <c r="I1017" t="s">
        <v>13</v>
      </c>
      <c r="L1017" t="s">
        <v>7</v>
      </c>
      <c r="M1017" t="str">
        <f>VLOOKUP(D1017,UFMT_FIELD_FORMAT!A:H,8,FALSE)</f>
        <v>004 Fix Padded L0</v>
      </c>
      <c r="N1017" t="str">
        <f>IF(ISBLANK(E1017),"",VLOOKUP(E1017,UFMT_CONDITION!A:J,10,FALSE))</f>
        <v/>
      </c>
      <c r="O1017" t="str">
        <f>VLOOKUP(F1017,UFMT_VALUE!A:E,5,FALSE)</f>
        <v>Tag, SVT_SV_DATE</v>
      </c>
      <c r="P1017" t="str">
        <f>IF(ISBLANK(G1017),"",VLOOKUP(G1017,UFMT_CONVERSION!A:C,3,FALSE))</f>
        <v>YYYYMMDD to MMDD</v>
      </c>
      <c r="Q1017" t="str">
        <f t="shared" si="64"/>
        <v>Field '004 Fix Padded L0', Value 'Tag, SVT_SV_DATE', Conv 'YYYYMMDD to MMDD'</v>
      </c>
      <c r="S1017" t="str">
        <f t="shared" si="65"/>
        <v>Insert into UFMT_BUILD_RULE (FORMAT_ID, FIELD_NO, PRIORITY, FIELD_ID, COND_ID, VALUE_ID, CONV_KEY, F_CHECK, F_WRITE) Values ('103', '18', '1', '8', '', '18', '4', '0', '0');</v>
      </c>
      <c r="T1017" t="str">
        <f t="shared" si="66"/>
        <v>Update UFMT_BUILD_RULE SET FIELD_ID='8',COND_ID='',VALUE_ID='18',CONV_KEY='4',F_CHECK='0',F_WRITE='0' Where FORMAT_ID = '103' AND FIELD_NO = '18' AND PRIORITY = '1';</v>
      </c>
      <c r="U1017" t="str">
        <f t="shared" si="67"/>
        <v>Delete from UFMT_BUILD_RULE Where FORMAT_ID = '103' AND FIELD_NO = '18' AND PRIORITY = '1';</v>
      </c>
    </row>
    <row r="1018" spans="1:21" x14ac:dyDescent="0.35">
      <c r="A1018" t="s">
        <v>778</v>
      </c>
      <c r="B1018" t="s">
        <v>88</v>
      </c>
      <c r="C1018" t="s">
        <v>12</v>
      </c>
      <c r="D1018" t="s">
        <v>88</v>
      </c>
      <c r="E1018"/>
      <c r="F1018" t="s">
        <v>30</v>
      </c>
      <c r="G1018"/>
      <c r="H1018" t="s">
        <v>13</v>
      </c>
      <c r="I1018" t="s">
        <v>13</v>
      </c>
      <c r="L1018" t="s">
        <v>7</v>
      </c>
      <c r="M1018" t="str">
        <f>VLOOKUP(D1018,UFMT_FIELD_FORMAT!A:H,8,FALSE)</f>
        <v>042 Fix Padded R</v>
      </c>
      <c r="N1018" t="str">
        <f>IF(ISBLANK(E1018),"",VLOOKUP(E1018,UFMT_CONDITION!A:J,10,FALSE))</f>
        <v/>
      </c>
      <c r="O1018" t="str">
        <f>VLOOKUP(F1018,UFMT_VALUE!A:E,5,FALSE)</f>
        <v>Composite, DE28 Amounts, FEEs</v>
      </c>
      <c r="P1018" t="str">
        <f>IF(ISBLANK(G1018),"",VLOOKUP(G1018,UFMT_CONVERSION!A:C,3,FALSE))</f>
        <v/>
      </c>
      <c r="Q1018" t="str">
        <f t="shared" si="64"/>
        <v>Field '042 Fix Padded R', Value 'Composite, DE28 Amounts, FEEs'</v>
      </c>
      <c r="S1018" t="str">
        <f t="shared" si="65"/>
        <v>Insert into UFMT_BUILD_RULE (FORMAT_ID, FIELD_NO, PRIORITY, FIELD_ID, COND_ID, VALUE_ID, CONV_KEY, F_CHECK, F_WRITE) Values ('103', '28', '1', '28', '', '82', '', '0', '0');</v>
      </c>
      <c r="T1018" t="str">
        <f t="shared" si="66"/>
        <v>Update UFMT_BUILD_RULE SET FIELD_ID='28',COND_ID='',VALUE_ID='82',CONV_KEY='',F_CHECK='0',F_WRITE='0' Where FORMAT_ID = '103' AND FIELD_NO = '28' AND PRIORITY = '1';</v>
      </c>
      <c r="U1018" t="str">
        <f t="shared" si="67"/>
        <v>Delete from UFMT_BUILD_RULE Where FORMAT_ID = '103' AND FIELD_NO = '28' AND PRIORITY = '1';</v>
      </c>
    </row>
    <row r="1019" spans="1:21" x14ac:dyDescent="0.35">
      <c r="A1019" t="s">
        <v>778</v>
      </c>
      <c r="B1019" t="s">
        <v>98</v>
      </c>
      <c r="C1019" t="s">
        <v>12</v>
      </c>
      <c r="D1019" t="s">
        <v>40</v>
      </c>
      <c r="E1019"/>
      <c r="F1019" t="s">
        <v>65</v>
      </c>
      <c r="G1019"/>
      <c r="H1019" t="s">
        <v>13</v>
      </c>
      <c r="I1019" t="s">
        <v>13</v>
      </c>
      <c r="L1019" t="s">
        <v>7</v>
      </c>
      <c r="M1019" t="str">
        <f>VLOOKUP(D1019,UFMT_FIELD_FORMAT!A:H,8,FALSE)</f>
        <v xml:space="preserve">011 LLA </v>
      </c>
      <c r="N1019" t="str">
        <f>IF(ISBLANK(E1019),"",VLOOKUP(E1019,UFMT_CONDITION!A:J,10,FALSE))</f>
        <v/>
      </c>
      <c r="O1019" t="str">
        <f>VLOOKUP(F1019,UFMT_VALUE!A:E,5,FALSE)</f>
        <v>Tag, SVT_ISO_SRC_ACQID</v>
      </c>
      <c r="P1019" t="str">
        <f>IF(ISBLANK(G1019),"",VLOOKUP(G1019,UFMT_CONVERSION!A:C,3,FALSE))</f>
        <v/>
      </c>
      <c r="Q1019" t="str">
        <f t="shared" si="64"/>
        <v>Field '011 LLA ', Value 'Tag, SVT_ISO_SRC_ACQID'</v>
      </c>
      <c r="S1019" t="str">
        <f t="shared" si="65"/>
        <v>Insert into UFMT_BUILD_RULE (FORMAT_ID, FIELD_NO, PRIORITY, FIELD_ID, COND_ID, VALUE_ID, CONV_KEY, F_CHECK, F_WRITE) Values ('103', '32', '1', '11', '', '20', '', '0', '0');</v>
      </c>
      <c r="T1019" t="str">
        <f t="shared" si="66"/>
        <v>Update UFMT_BUILD_RULE SET FIELD_ID='11',COND_ID='',VALUE_ID='20',CONV_KEY='',F_CHECK='0',F_WRITE='0' Where FORMAT_ID = '103' AND FIELD_NO = '32' AND PRIORITY = '1';</v>
      </c>
      <c r="U1019" t="str">
        <f t="shared" si="67"/>
        <v>Delete from UFMT_BUILD_RULE Where FORMAT_ID = '103' AND FIELD_NO = '32' AND PRIORITY = '1';</v>
      </c>
    </row>
    <row r="1020" spans="1:21" x14ac:dyDescent="0.35">
      <c r="A1020" t="s">
        <v>778</v>
      </c>
      <c r="B1020" t="s">
        <v>99</v>
      </c>
      <c r="C1020" t="s">
        <v>12</v>
      </c>
      <c r="D1020" t="s">
        <v>44</v>
      </c>
      <c r="E1020"/>
      <c r="F1020" t="s">
        <v>74</v>
      </c>
      <c r="G1020" t="s">
        <v>72</v>
      </c>
      <c r="H1020" t="s">
        <v>13</v>
      </c>
      <c r="I1020" t="s">
        <v>13</v>
      </c>
      <c r="L1020" t="s">
        <v>7</v>
      </c>
      <c r="M1020" t="str">
        <f>VLOOKUP(D1020,UFMT_FIELD_FORMAT!A:H,8,FALSE)</f>
        <v>012 Fix Padded R</v>
      </c>
      <c r="N1020" t="str">
        <f>IF(ISBLANK(E1020),"",VLOOKUP(E1020,UFMT_CONDITION!A:J,10,FALSE))</f>
        <v/>
      </c>
      <c r="O1020" t="str">
        <f>VLOOKUP(F1020,UFMT_VALUE!A:E,5,FALSE)</f>
        <v>Tag, SVT_ISO_ACQ_RRN</v>
      </c>
      <c r="P1020" t="str">
        <f>IF(ISBLANK(G1020),"",VLOOKUP(G1020,UFMT_CONVERSION!A:C,3,FALSE))</f>
        <v>Custom function setup_de37_yddd</v>
      </c>
      <c r="Q1020" t="str">
        <f t="shared" si="64"/>
        <v>Field '012 Fix Padded R', Value 'Tag, SVT_ISO_ACQ_RRN', Conv 'Custom function setup_de37_yddd'</v>
      </c>
      <c r="S1020" t="str">
        <f t="shared" si="65"/>
        <v>Insert into UFMT_BUILD_RULE (FORMAT_ID, FIELD_NO, PRIORITY, FIELD_ID, COND_ID, VALUE_ID, CONV_KEY, F_CHECK, F_WRITE) Values ('103', '37', '1', '13', '', '23', '25', '0', '0');</v>
      </c>
      <c r="T1020" t="str">
        <f t="shared" si="66"/>
        <v>Update UFMT_BUILD_RULE SET FIELD_ID='13',COND_ID='',VALUE_ID='23',CONV_KEY='25',F_CHECK='0',F_WRITE='0' Where FORMAT_ID = '103' AND FIELD_NO = '37' AND PRIORITY = '1';</v>
      </c>
      <c r="U1020" t="str">
        <f t="shared" si="67"/>
        <v>Delete from UFMT_BUILD_RULE Where FORMAT_ID = '103' AND FIELD_NO = '37' AND PRIORITY = '1';</v>
      </c>
    </row>
    <row r="1021" spans="1:21" x14ac:dyDescent="0.35">
      <c r="A1021" t="s">
        <v>778</v>
      </c>
      <c r="B1021" t="s">
        <v>113</v>
      </c>
      <c r="C1021" t="s">
        <v>12</v>
      </c>
      <c r="D1021" t="s">
        <v>29</v>
      </c>
      <c r="E1021"/>
      <c r="F1021" t="s">
        <v>138</v>
      </c>
      <c r="G1021"/>
      <c r="H1021" t="s">
        <v>13</v>
      </c>
      <c r="I1021" t="s">
        <v>12</v>
      </c>
      <c r="L1021" t="s">
        <v>7</v>
      </c>
      <c r="M1021" t="str">
        <f>VLOOKUP(D1021,UFMT_FIELD_FORMAT!A:H,8,FALSE)</f>
        <v>006 Fix Padded L</v>
      </c>
      <c r="N1021" t="str">
        <f>IF(ISBLANK(E1021),"",VLOOKUP(E1021,UFMT_CONDITION!A:J,10,FALSE))</f>
        <v/>
      </c>
      <c r="O1021" t="str">
        <f>VLOOKUP(F1021,UFMT_VALUE!A:E,5,FALSE)</f>
        <v>Tag, SVT_AUTH_ID_RESP, string</v>
      </c>
      <c r="P1021" t="str">
        <f>IF(ISBLANK(G1021),"",VLOOKUP(G1021,UFMT_CONVERSION!A:C,3,FALSE))</f>
        <v/>
      </c>
      <c r="Q1021" t="str">
        <f t="shared" si="64"/>
        <v>Field '006 Fix Padded L', Value 'Tag, SVT_AUTH_ID_RESP, string'</v>
      </c>
      <c r="S1021" t="str">
        <f t="shared" si="65"/>
        <v>Insert into UFMT_BUILD_RULE (FORMAT_ID, FIELD_NO, PRIORITY, FIELD_ID, COND_ID, VALUE_ID, CONV_KEY, F_CHECK, F_WRITE) Values ('103', '38', '1', '7', '', '49', '', '0', '1');</v>
      </c>
      <c r="T1021" t="str">
        <f t="shared" si="66"/>
        <v>Update UFMT_BUILD_RULE SET FIELD_ID='7',COND_ID='',VALUE_ID='49',CONV_KEY='',F_CHECK='0',F_WRITE='1' Where FORMAT_ID = '103' AND FIELD_NO = '38' AND PRIORITY = '1';</v>
      </c>
      <c r="U1021" t="str">
        <f t="shared" si="67"/>
        <v>Delete from UFMT_BUILD_RULE Where FORMAT_ID = '103' AND FIELD_NO = '38' AND PRIORITY = '1';</v>
      </c>
    </row>
    <row r="1022" spans="1:21" x14ac:dyDescent="0.35">
      <c r="A1022" t="s">
        <v>778</v>
      </c>
      <c r="B1022" t="s">
        <v>102</v>
      </c>
      <c r="C1022" t="s">
        <v>15</v>
      </c>
      <c r="D1022" t="s">
        <v>77</v>
      </c>
      <c r="E1022"/>
      <c r="F1022" t="s">
        <v>60</v>
      </c>
      <c r="G1022" t="s">
        <v>101</v>
      </c>
      <c r="H1022" t="s">
        <v>13</v>
      </c>
      <c r="I1022" t="s">
        <v>12</v>
      </c>
      <c r="L1022" t="s">
        <v>7</v>
      </c>
      <c r="M1022" t="str">
        <f>VLOOKUP(D1022,UFMT_FIELD_FORMAT!A:H,8,FALSE)</f>
        <v>02 Fix Padded L0</v>
      </c>
      <c r="N1022" t="str">
        <f>IF(ISBLANK(E1022),"",VLOOKUP(E1022,UFMT_CONDITION!A:J,10,FALSE))</f>
        <v/>
      </c>
      <c r="O1022" t="str">
        <f>VLOOKUP(F1022,UFMT_VALUE!A:E,5,FALSE)</f>
        <v>Tag, SVT_SV_RESP</v>
      </c>
      <c r="P1022" t="str">
        <f>IF(ISBLANK(G1022),"",VLOOKUP(G1022,UFMT_CONVERSION!A:C,3,FALSE))</f>
        <v>Flexcube Response code conversion</v>
      </c>
      <c r="Q1022" t="str">
        <f t="shared" si="64"/>
        <v>Field '02 Fix Padded L0', Value 'Tag, SVT_SV_RESP', Conv 'Flexcube Response code conversion'</v>
      </c>
      <c r="S1022" t="str">
        <f t="shared" si="65"/>
        <v>Insert into UFMT_BUILD_RULE (FORMAT_ID, FIELD_NO, PRIORITY, FIELD_ID, COND_ID, VALUE_ID, CONV_KEY, F_CHECK, F_WRITE) Values ('103', '39', '2', '24', '', '44', '33', '0', '1');</v>
      </c>
      <c r="T1022" t="str">
        <f t="shared" si="66"/>
        <v>Update UFMT_BUILD_RULE SET FIELD_ID='24',COND_ID='',VALUE_ID='44',CONV_KEY='33',F_CHECK='0',F_WRITE='1' Where FORMAT_ID = '103' AND FIELD_NO = '39' AND PRIORITY = '2';</v>
      </c>
      <c r="U1022" t="str">
        <f t="shared" si="67"/>
        <v>Delete from UFMT_BUILD_RULE Where FORMAT_ID = '103' AND FIELD_NO = '39' AND PRIORITY = '2';</v>
      </c>
    </row>
    <row r="1023" spans="1:21" x14ac:dyDescent="0.35">
      <c r="A1023" t="s">
        <v>778</v>
      </c>
      <c r="B1023" t="s">
        <v>119</v>
      </c>
      <c r="C1023" t="s">
        <v>12</v>
      </c>
      <c r="D1023" t="s">
        <v>50</v>
      </c>
      <c r="E1023"/>
      <c r="F1023" t="s">
        <v>72</v>
      </c>
      <c r="G1023"/>
      <c r="H1023" t="s">
        <v>13</v>
      </c>
      <c r="I1023" t="s">
        <v>13</v>
      </c>
      <c r="L1023" t="s">
        <v>7</v>
      </c>
      <c r="M1023" t="str">
        <f>VLOOKUP(D1023,UFMT_FIELD_FORMAT!A:H,8,FALSE)</f>
        <v>008 Fix Padded R</v>
      </c>
      <c r="N1023" t="str">
        <f>IF(ISBLANK(E1023),"",VLOOKUP(E1023,UFMT_CONDITION!A:J,10,FALSE))</f>
        <v/>
      </c>
      <c r="O1023" t="str">
        <f>VLOOKUP(F1023,UFMT_VALUE!A:E,5,FALSE)</f>
        <v>Tag, SVT_TERMINAL</v>
      </c>
      <c r="P1023" t="str">
        <f>IF(ISBLANK(G1023),"",VLOOKUP(G1023,UFMT_CONVERSION!A:C,3,FALSE))</f>
        <v/>
      </c>
      <c r="Q1023" t="str">
        <f t="shared" si="64"/>
        <v>Field '008 Fix Padded R', Value 'Tag, SVT_TERMINAL'</v>
      </c>
      <c r="S1023" t="str">
        <f t="shared" si="65"/>
        <v>Insert into UFMT_BUILD_RULE (FORMAT_ID, FIELD_NO, PRIORITY, FIELD_ID, COND_ID, VALUE_ID, CONV_KEY, F_CHECK, F_WRITE) Values ('103', '41', '1', '15', '', '25', '', '0', '0');</v>
      </c>
      <c r="T1023" t="str">
        <f t="shared" si="66"/>
        <v>Update UFMT_BUILD_RULE SET FIELD_ID='15',COND_ID='',VALUE_ID='25',CONV_KEY='',F_CHECK='0',F_WRITE='0' Where FORMAT_ID = '103' AND FIELD_NO = '41' AND PRIORITY = '1';</v>
      </c>
      <c r="U1023" t="str">
        <f t="shared" si="67"/>
        <v>Delete from UFMT_BUILD_RULE Where FORMAT_ID = '103' AND FIELD_NO = '41' AND PRIORITY = '1';</v>
      </c>
    </row>
    <row r="1024" spans="1:21" x14ac:dyDescent="0.35">
      <c r="A1024" t="s">
        <v>778</v>
      </c>
      <c r="B1024" t="s">
        <v>122</v>
      </c>
      <c r="C1024" t="s">
        <v>12</v>
      </c>
      <c r="D1024" t="s">
        <v>53</v>
      </c>
      <c r="E1024"/>
      <c r="F1024" t="s">
        <v>82</v>
      </c>
      <c r="G1024"/>
      <c r="H1024" t="s">
        <v>13</v>
      </c>
      <c r="I1024" t="s">
        <v>13</v>
      </c>
      <c r="L1024" t="s">
        <v>7</v>
      </c>
      <c r="M1024" t="str">
        <f>VLOOKUP(D1024,UFMT_FIELD_FORMAT!A:H,8,FALSE)</f>
        <v>008 Fix Padded R</v>
      </c>
      <c r="N1024" t="str">
        <f>IF(ISBLANK(E1024),"",VLOOKUP(E1024,UFMT_CONDITION!A:J,10,FALSE))</f>
        <v/>
      </c>
      <c r="O1024" t="str">
        <f>VLOOKUP(F1024,UFMT_VALUE!A:E,5,FALSE)</f>
        <v>Tag, SVT_CC_ACCEPTOR</v>
      </c>
      <c r="P1024" t="str">
        <f>IF(ISBLANK(G1024),"",VLOOKUP(G1024,UFMT_CONVERSION!A:C,3,FALSE))</f>
        <v/>
      </c>
      <c r="Q1024" t="str">
        <f t="shared" si="64"/>
        <v>Field '008 Fix Padded R', Value 'Tag, SVT_CC_ACCEPTOR'</v>
      </c>
      <c r="S1024" t="str">
        <f t="shared" si="65"/>
        <v>Insert into UFMT_BUILD_RULE (FORMAT_ID, FIELD_NO, PRIORITY, FIELD_ID, COND_ID, VALUE_ID, CONV_KEY, F_CHECK, F_WRITE) Values ('103', '42', '1', '16', '', '26', '', '0', '0');</v>
      </c>
      <c r="T1024" t="str">
        <f t="shared" si="66"/>
        <v>Update UFMT_BUILD_RULE SET FIELD_ID='16',COND_ID='',VALUE_ID='26',CONV_KEY='',F_CHECK='0',F_WRITE='0' Where FORMAT_ID = '103' AND FIELD_NO = '42' AND PRIORITY = '1';</v>
      </c>
      <c r="U1024" t="str">
        <f t="shared" si="67"/>
        <v>Delete from UFMT_BUILD_RULE Where FORMAT_ID = '103' AND FIELD_NO = '42' AND PRIORITY = '1';</v>
      </c>
    </row>
    <row r="1025" spans="1:21" x14ac:dyDescent="0.35">
      <c r="A1025" t="s">
        <v>778</v>
      </c>
      <c r="B1025" t="s">
        <v>138</v>
      </c>
      <c r="C1025" t="s">
        <v>12</v>
      </c>
      <c r="D1025" t="s">
        <v>47</v>
      </c>
      <c r="E1025"/>
      <c r="F1025" t="s">
        <v>104</v>
      </c>
      <c r="G1025"/>
      <c r="H1025" t="s">
        <v>13</v>
      </c>
      <c r="I1025" t="s">
        <v>13</v>
      </c>
      <c r="L1025" t="s">
        <v>7</v>
      </c>
      <c r="M1025" t="str">
        <f>VLOOKUP(D1025,UFMT_FIELD_FORMAT!A:H,8,FALSE)</f>
        <v>003 Fix Padded L</v>
      </c>
      <c r="N1025" t="str">
        <f>IF(ISBLANK(E1025),"",VLOOKUP(E1025,UFMT_CONDITION!A:J,10,FALSE))</f>
        <v/>
      </c>
      <c r="O1025" t="str">
        <f>VLOOKUP(F1025,UFMT_VALUE!A:E,5,FALSE)</f>
        <v>Tag, SVT_TXN_CURRENCY</v>
      </c>
      <c r="P1025" t="str">
        <f>IF(ISBLANK(G1025),"",VLOOKUP(G1025,UFMT_CONVERSION!A:C,3,FALSE))</f>
        <v/>
      </c>
      <c r="Q1025" t="str">
        <f t="shared" si="64"/>
        <v>Field '003 Fix Padded L', Value 'Tag, SVT_TXN_CURRENCY'</v>
      </c>
      <c r="S1025" t="str">
        <f t="shared" si="65"/>
        <v>Insert into UFMT_BUILD_RULE (FORMAT_ID, FIELD_NO, PRIORITY, FIELD_ID, COND_ID, VALUE_ID, CONV_KEY, F_CHECK, F_WRITE) Values ('103', '49', '1', '14', '', '34', '', '0', '0');</v>
      </c>
      <c r="T1025" t="str">
        <f t="shared" si="66"/>
        <v>Update UFMT_BUILD_RULE SET FIELD_ID='14',COND_ID='',VALUE_ID='34',CONV_KEY='',F_CHECK='0',F_WRITE='0' Where FORMAT_ID = '103' AND FIELD_NO = '49' AND PRIORITY = '1';</v>
      </c>
      <c r="U1025" t="str">
        <f t="shared" si="67"/>
        <v>Delete from UFMT_BUILD_RULE Where FORMAT_ID = '103' AND FIELD_NO = '49' AND PRIORITY = '1';</v>
      </c>
    </row>
    <row r="1026" spans="1:21" x14ac:dyDescent="0.35">
      <c r="A1026" t="s">
        <v>778</v>
      </c>
      <c r="B1026" t="s">
        <v>142</v>
      </c>
      <c r="C1026" t="s">
        <v>12</v>
      </c>
      <c r="D1026" t="s">
        <v>47</v>
      </c>
      <c r="E1026"/>
      <c r="F1026" t="s">
        <v>171</v>
      </c>
      <c r="G1026"/>
      <c r="H1026" t="s">
        <v>13</v>
      </c>
      <c r="I1026" t="s">
        <v>13</v>
      </c>
      <c r="L1026" t="s">
        <v>7</v>
      </c>
      <c r="M1026" t="str">
        <f>VLOOKUP(D1026,UFMT_FIELD_FORMAT!A:H,8,FALSE)</f>
        <v>003 Fix Padded L</v>
      </c>
      <c r="N1026" t="str">
        <f>IF(ISBLANK(E1026),"",VLOOKUP(E1026,UFMT_CONDITION!A:J,10,FALSE))</f>
        <v/>
      </c>
      <c r="O1026" t="str">
        <f>VLOOKUP(F1026,UFMT_VALUE!A:E,5,FALSE)</f>
        <v>Tag, SVT_CCH_BILL_CURR , integer</v>
      </c>
      <c r="P1026" t="str">
        <f>IF(ISBLANK(G1026),"",VLOOKUP(G1026,UFMT_CONVERSION!A:C,3,FALSE))</f>
        <v/>
      </c>
      <c r="Q1026" t="str">
        <f t="shared" si="64"/>
        <v>Field '003 Fix Padded L', Value 'Tag, SVT_CCH_BILL_CURR , integer'</v>
      </c>
      <c r="S1026" t="str">
        <f t="shared" si="65"/>
        <v>Insert into UFMT_BUILD_RULE (FORMAT_ID, FIELD_NO, PRIORITY, FIELD_ID, COND_ID, VALUE_ID, CONV_KEY, F_CHECK, F_WRITE) Values ('103', '51', '1', '14', '', '64', '', '0', '0');</v>
      </c>
      <c r="T1026" t="str">
        <f t="shared" si="66"/>
        <v>Update UFMT_BUILD_RULE SET FIELD_ID='14',COND_ID='',VALUE_ID='64',CONV_KEY='',F_CHECK='0',F_WRITE='0' Where FORMAT_ID = '103' AND FIELD_NO = '51' AND PRIORITY = '1';</v>
      </c>
      <c r="U1026" t="str">
        <f t="shared" si="67"/>
        <v>Delete from UFMT_BUILD_RULE Where FORMAT_ID = '103' AND FIELD_NO = '51' AND PRIORITY = '1';</v>
      </c>
    </row>
    <row r="1027" spans="1:21" x14ac:dyDescent="0.35">
      <c r="A1027" t="s">
        <v>778</v>
      </c>
      <c r="B1027" t="s">
        <v>109</v>
      </c>
      <c r="C1027" t="s">
        <v>12</v>
      </c>
      <c r="D1027" t="s">
        <v>65</v>
      </c>
      <c r="E1027"/>
      <c r="F1027" t="s">
        <v>220</v>
      </c>
      <c r="G1027"/>
      <c r="H1027" t="s">
        <v>13</v>
      </c>
      <c r="I1027" t="s">
        <v>13</v>
      </c>
      <c r="L1027" t="s">
        <v>7</v>
      </c>
      <c r="M1027" t="str">
        <f>VLOOKUP(D1027,UFMT_FIELD_FORMAT!A:H,8,FALSE)</f>
        <v>999 Var LLLA</v>
      </c>
      <c r="N1027" t="str">
        <f>IF(ISBLANK(E1027),"",VLOOKUP(E1027,UFMT_CONDITION!A:J,10,FALSE))</f>
        <v/>
      </c>
      <c r="O1027" t="str">
        <f>VLOOKUP(F1027,UFMT_VALUE!A:E,5,FALSE)</f>
        <v>Composite, DE54 Parse Balances</v>
      </c>
      <c r="P1027" t="str">
        <f>IF(ISBLANK(G1027),"",VLOOKUP(G1027,UFMT_CONVERSION!A:C,3,FALSE))</f>
        <v/>
      </c>
      <c r="Q1027" t="str">
        <f t="shared" si="64"/>
        <v>Field '999 Var LLLA', Value 'Composite, DE54 Parse Balances'</v>
      </c>
      <c r="S1027" t="str">
        <f t="shared" si="65"/>
        <v>Insert into UFMT_BUILD_RULE (FORMAT_ID, FIELD_NO, PRIORITY, FIELD_ID, COND_ID, VALUE_ID, CONV_KEY, F_CHECK, F_WRITE) Values ('103', '54', '1', '20', '', '85', '', '0', '0');</v>
      </c>
      <c r="T1027" t="str">
        <f t="shared" si="66"/>
        <v>Update UFMT_BUILD_RULE SET FIELD_ID='20',COND_ID='',VALUE_ID='85',CONV_KEY='',F_CHECK='0',F_WRITE='0' Where FORMAT_ID = '103' AND FIELD_NO = '54' AND PRIORITY = '1';</v>
      </c>
      <c r="U1027" t="str">
        <f t="shared" si="67"/>
        <v>Delete from UFMT_BUILD_RULE Where FORMAT_ID = '103' AND FIELD_NO = '54' AND PRIORITY = '1';</v>
      </c>
    </row>
    <row r="1028" spans="1:21" x14ac:dyDescent="0.35">
      <c r="A1028" t="s">
        <v>778</v>
      </c>
      <c r="B1028" t="s">
        <v>161</v>
      </c>
      <c r="C1028" t="s">
        <v>12</v>
      </c>
      <c r="D1028" t="s">
        <v>59</v>
      </c>
      <c r="E1028"/>
      <c r="F1028" t="s">
        <v>174</v>
      </c>
      <c r="G1028"/>
      <c r="H1028" t="s">
        <v>13</v>
      </c>
      <c r="I1028" t="s">
        <v>13</v>
      </c>
      <c r="L1028" t="s">
        <v>7</v>
      </c>
      <c r="M1028" t="str">
        <f>VLOOKUP(D1028,UFMT_FIELD_FORMAT!A:H,8,FALSE)</f>
        <v>204 Var LLLA</v>
      </c>
      <c r="N1028" t="str">
        <f>IF(ISBLANK(E1028),"",VLOOKUP(E1028,UFMT_CONDITION!A:J,10,FALSE))</f>
        <v/>
      </c>
      <c r="O1028" t="str">
        <f>VLOOKUP(F1028,UFMT_VALUE!A:E,5,FALSE)</f>
        <v>Composite, Processing code</v>
      </c>
      <c r="P1028" t="str">
        <f>IF(ISBLANK(G1028),"",VLOOKUP(G1028,UFMT_CONVERSION!A:C,3,FALSE))</f>
        <v/>
      </c>
      <c r="Q1028" t="str">
        <f t="shared" si="64"/>
        <v>Field '204 Var LLLA', Value 'Composite, Processing code'</v>
      </c>
      <c r="S1028" t="str">
        <f t="shared" si="65"/>
        <v>Insert into UFMT_BUILD_RULE (FORMAT_ID, FIELD_NO, PRIORITY, FIELD_ID, COND_ID, VALUE_ID, CONV_KEY, F_CHECK, F_WRITE) Values ('103', '60', '1', '18', '', '84', '', '0', '0');</v>
      </c>
      <c r="T1028" t="str">
        <f t="shared" si="66"/>
        <v>Update UFMT_BUILD_RULE SET FIELD_ID='18',COND_ID='',VALUE_ID='84',CONV_KEY='',F_CHECK='0',F_WRITE='0' Where FORMAT_ID = '103' AND FIELD_NO = '60' AND PRIORITY = '1';</v>
      </c>
      <c r="U1028" t="str">
        <f t="shared" si="67"/>
        <v>Delete from UFMT_BUILD_RULE Where FORMAT_ID = '103' AND FIELD_NO = '60' AND PRIORITY = '1';</v>
      </c>
    </row>
    <row r="1029" spans="1:21" x14ac:dyDescent="0.35">
      <c r="A1029" t="s">
        <v>778</v>
      </c>
      <c r="B1029" t="s">
        <v>270</v>
      </c>
      <c r="C1029" t="s">
        <v>12</v>
      </c>
      <c r="D1029" t="s">
        <v>71</v>
      </c>
      <c r="E1029"/>
      <c r="F1029" t="s">
        <v>96</v>
      </c>
      <c r="G1029"/>
      <c r="H1029" t="s">
        <v>13</v>
      </c>
      <c r="I1029" t="s">
        <v>13</v>
      </c>
      <c r="L1029" t="s">
        <v>7</v>
      </c>
      <c r="M1029" t="str">
        <f>VLOOKUP(D1029,UFMT_FIELD_FORMAT!A:H,8,FALSE)</f>
        <v>028 Var LLA</v>
      </c>
      <c r="N1029" t="str">
        <f>IF(ISBLANK(E1029),"",VLOOKUP(E1029,UFMT_CONDITION!A:J,10,FALSE))</f>
        <v/>
      </c>
      <c r="O1029" t="str">
        <f>VLOOKUP(F1029,UFMT_VALUE!A:E,5,FALSE)</f>
        <v>Tag, SVT_ACCT1_NO</v>
      </c>
      <c r="P1029" t="str">
        <f>IF(ISBLANK(G1029),"",VLOOKUP(G1029,UFMT_CONVERSION!A:C,3,FALSE))</f>
        <v/>
      </c>
      <c r="Q1029" t="str">
        <f t="shared" ref="Q1029:Q1092" si="68">"Field '"&amp;M1029&amp;IF(N1029="","","',Cond '"&amp;N1029)&amp;"', Value '"&amp;O1029&amp;IF(P1029="","","', Conv '"&amp;P1029)&amp;"'"</f>
        <v>Field '028 Var LLA', Value 'Tag, SVT_ACCT1_NO'</v>
      </c>
      <c r="S1029" t="str">
        <f t="shared" ref="S1029:S1092" si="69">"Insert into UFMT_BUILD_RULE (FORMAT_ID, FIELD_NO, PRIORITY, FIELD_ID, COND_ID, VALUE_ID, CONV_KEY, F_CHECK, F_WRITE) Values ('"&amp;A1029&amp;"', '"&amp;B1029&amp;"', '"&amp;C1029&amp;"', '"&amp;D1029&amp;"', '"&amp;E1029&amp;"', '"&amp;F1029&amp;"', '"&amp;G1029&amp;"', '"&amp;H1029&amp;"', '"&amp;I1029&amp;"');"</f>
        <v>Insert into UFMT_BUILD_RULE (FORMAT_ID, FIELD_NO, PRIORITY, FIELD_ID, COND_ID, VALUE_ID, CONV_KEY, F_CHECK, F_WRITE) Values ('103', '102', '1', '22', '', '36', '', '0', '0');</v>
      </c>
      <c r="T1029" t="str">
        <f t="shared" ref="T1029:T1092" si="70">"Update UFMT_BUILD_RULE SET FIELD_ID='"&amp;D1029&amp;"',COND_ID='"&amp;E1029&amp;"',VALUE_ID='"&amp;F1029&amp;"',CONV_KEY='"&amp;G1029&amp;"',F_CHECK='"&amp;H1029&amp;"',F_WRITE='"&amp;I1029&amp;"' Where FORMAT_ID = '"&amp;A1029&amp;"' AND FIELD_NO = '"&amp;B1029&amp;"' AND PRIORITY = '"&amp;C1029&amp;"';"</f>
        <v>Update UFMT_BUILD_RULE SET FIELD_ID='22',COND_ID='',VALUE_ID='36',CONV_KEY='',F_CHECK='0',F_WRITE='0' Where FORMAT_ID = '103' AND FIELD_NO = '102' AND PRIORITY = '1';</v>
      </c>
      <c r="U1029" t="str">
        <f t="shared" ref="U1029:U1092" si="71">"Delete from UFMT_BUILD_RULE Where FORMAT_ID = '"&amp;A1029&amp;"' AND FIELD_NO = '"&amp;B1029&amp;"' AND PRIORITY = '"&amp;C1029&amp;"';"</f>
        <v>Delete from UFMT_BUILD_RULE Where FORMAT_ID = '103' AND FIELD_NO = '102' AND PRIORITY = '1';</v>
      </c>
    </row>
    <row r="1030" spans="1:21" x14ac:dyDescent="0.35">
      <c r="A1030" t="s">
        <v>780</v>
      </c>
      <c r="B1030" t="s">
        <v>29</v>
      </c>
      <c r="C1030" t="s">
        <v>15</v>
      </c>
      <c r="D1030" t="s">
        <v>72</v>
      </c>
      <c r="E1030"/>
      <c r="F1030" t="s">
        <v>209</v>
      </c>
      <c r="G1030"/>
      <c r="H1030" t="s">
        <v>13</v>
      </c>
      <c r="I1030" t="s">
        <v>12</v>
      </c>
      <c r="L1030" t="s">
        <v>7</v>
      </c>
      <c r="M1030" t="str">
        <f>VLOOKUP(D1030,UFMT_FIELD_FORMAT!A:H,8,FALSE)</f>
        <v>010 Fix Padded L0</v>
      </c>
      <c r="N1030" t="str">
        <f>IF(ISBLANK(E1030),"",VLOOKUP(E1030,UFMT_CONDITION!A:J,10,FALSE))</f>
        <v/>
      </c>
      <c r="O1030" t="str">
        <f>VLOOKUP(F1030,UFMT_VALUE!A:E,5,FALSE)</f>
        <v>Composite, Date time 87 format</v>
      </c>
      <c r="P1030" t="str">
        <f>IF(ISBLANK(G1030),"",VLOOKUP(G1030,UFMT_CONVERSION!A:C,3,FALSE))</f>
        <v/>
      </c>
      <c r="Q1030" t="str">
        <f t="shared" si="68"/>
        <v>Field '010 Fix Padded L0', Value 'Composite, Date time 87 format'</v>
      </c>
      <c r="S1030" t="str">
        <f t="shared" si="69"/>
        <v>Insert into UFMT_BUILD_RULE (FORMAT_ID, FIELD_NO, PRIORITY, FIELD_ID, COND_ID, VALUE_ID, CONV_KEY, F_CHECK, F_WRITE) Values ('104', '7', '2', '25', '', '80', '', '0', '1');</v>
      </c>
      <c r="T1030" t="str">
        <f t="shared" si="70"/>
        <v>Update UFMT_BUILD_RULE SET FIELD_ID='25',COND_ID='',VALUE_ID='80',CONV_KEY='',F_CHECK='0',F_WRITE='1' Where FORMAT_ID = '104' AND FIELD_NO = '7' AND PRIORITY = '2';</v>
      </c>
      <c r="U1030" t="str">
        <f t="shared" si="71"/>
        <v>Delete from UFMT_BUILD_RULE Where FORMAT_ID = '104' AND FIELD_NO = '7' AND PRIORITY = '2';</v>
      </c>
    </row>
    <row r="1031" spans="1:21" x14ac:dyDescent="0.35">
      <c r="A1031" t="s">
        <v>780</v>
      </c>
      <c r="B1031" t="s">
        <v>40</v>
      </c>
      <c r="C1031" t="s">
        <v>12</v>
      </c>
      <c r="D1031" t="s">
        <v>23</v>
      </c>
      <c r="E1031"/>
      <c r="F1031" t="s">
        <v>48</v>
      </c>
      <c r="G1031"/>
      <c r="H1031" t="s">
        <v>13</v>
      </c>
      <c r="I1031" t="s">
        <v>13</v>
      </c>
      <c r="L1031" t="s">
        <v>7</v>
      </c>
      <c r="M1031" t="str">
        <f>VLOOKUP(D1031,UFMT_FIELD_FORMAT!A:H,8,FALSE)</f>
        <v>006 Fix Padded L0</v>
      </c>
      <c r="N1031" t="str">
        <f>IF(ISBLANK(E1031),"",VLOOKUP(E1031,UFMT_CONDITION!A:J,10,FALSE))</f>
        <v/>
      </c>
      <c r="O1031" t="str">
        <f>VLOOKUP(F1031,UFMT_VALUE!A:E,5,FALSE)</f>
        <v>Tag, SVT_ACQ_TRACE_NO, string</v>
      </c>
      <c r="P1031" t="str">
        <f>IF(ISBLANK(G1031),"",VLOOKUP(G1031,UFMT_CONVERSION!A:C,3,FALSE))</f>
        <v/>
      </c>
      <c r="Q1031" t="str">
        <f t="shared" si="68"/>
        <v>Field '006 Fix Padded L0', Value 'Tag, SVT_ACQ_TRACE_NO, string'</v>
      </c>
      <c r="S1031" t="str">
        <f t="shared" si="69"/>
        <v>Insert into UFMT_BUILD_RULE (FORMAT_ID, FIELD_NO, PRIORITY, FIELD_ID, COND_ID, VALUE_ID, CONV_KEY, F_CHECK, F_WRITE) Values ('104', '11', '1', '5', '', '47', '', '0', '0');</v>
      </c>
      <c r="T1031" t="str">
        <f t="shared" si="70"/>
        <v>Update UFMT_BUILD_RULE SET FIELD_ID='5',COND_ID='',VALUE_ID='47',CONV_KEY='',F_CHECK='0',F_WRITE='0' Where FORMAT_ID = '104' AND FIELD_NO = '11' AND PRIORITY = '1';</v>
      </c>
      <c r="U1031" t="str">
        <f t="shared" si="71"/>
        <v>Delete from UFMT_BUILD_RULE Where FORMAT_ID = '104' AND FIELD_NO = '11' AND PRIORITY = '1';</v>
      </c>
    </row>
    <row r="1032" spans="1:21" x14ac:dyDescent="0.35">
      <c r="A1032" t="s">
        <v>780</v>
      </c>
      <c r="B1032" t="s">
        <v>185</v>
      </c>
      <c r="C1032" t="s">
        <v>12</v>
      </c>
      <c r="D1032" t="s">
        <v>47</v>
      </c>
      <c r="E1032"/>
      <c r="F1032" t="s">
        <v>223</v>
      </c>
      <c r="G1032"/>
      <c r="H1032" t="s">
        <v>13</v>
      </c>
      <c r="I1032" t="s">
        <v>13</v>
      </c>
      <c r="L1032" t="s">
        <v>7</v>
      </c>
      <c r="M1032" t="str">
        <f>VLOOKUP(D1032,UFMT_FIELD_FORMAT!A:H,8,FALSE)</f>
        <v>003 Fix Padded L</v>
      </c>
      <c r="N1032" t="str">
        <f>IF(ISBLANK(E1032),"",VLOOKUP(E1032,UFMT_CONDITION!A:J,10,FALSE))</f>
        <v/>
      </c>
      <c r="O1032" t="str">
        <f>VLOOKUP(F1032,UFMT_VALUE!A:E,5,FALSE)</f>
        <v>Const, Network code for 87 LOGIN</v>
      </c>
      <c r="P1032" t="str">
        <f>IF(ISBLANK(G1032),"",VLOOKUP(G1032,UFMT_CONVERSION!A:C,3,FALSE))</f>
        <v/>
      </c>
      <c r="Q1032" t="str">
        <f t="shared" si="68"/>
        <v>Field '003 Fix Padded L', Value 'Const, Network code for 87 LOGIN'</v>
      </c>
      <c r="S1032" t="str">
        <f t="shared" si="69"/>
        <v>Insert into UFMT_BUILD_RULE (FORMAT_ID, FIELD_NO, PRIORITY, FIELD_ID, COND_ID, VALUE_ID, CONV_KEY, F_CHECK, F_WRITE) Values ('104', '70', '1', '14', '', '86', '', '0', '0');</v>
      </c>
      <c r="T1032" t="str">
        <f t="shared" si="70"/>
        <v>Update UFMT_BUILD_RULE SET FIELD_ID='14',COND_ID='',VALUE_ID='86',CONV_KEY='',F_CHECK='0',F_WRITE='0' Where FORMAT_ID = '104' AND FIELD_NO = '70' AND PRIORITY = '1';</v>
      </c>
      <c r="U1032" t="str">
        <f t="shared" si="71"/>
        <v>Delete from UFMT_BUILD_RULE Where FORMAT_ID = '104' AND FIELD_NO = '70' AND PRIORITY = '1';</v>
      </c>
    </row>
    <row r="1033" spans="1:21" x14ac:dyDescent="0.35">
      <c r="A1033" t="s">
        <v>54</v>
      </c>
      <c r="B1033" t="s">
        <v>29</v>
      </c>
      <c r="C1033" t="s">
        <v>12</v>
      </c>
      <c r="D1033" t="s">
        <v>72</v>
      </c>
      <c r="E1033"/>
      <c r="F1033" t="s">
        <v>44</v>
      </c>
      <c r="G1033"/>
      <c r="H1033" t="s">
        <v>13</v>
      </c>
      <c r="I1033" t="s">
        <v>12</v>
      </c>
      <c r="L1033" t="s">
        <v>7</v>
      </c>
      <c r="M1033" t="str">
        <f>VLOOKUP(D1033,UFMT_FIELD_FORMAT!A:H,8,FALSE)</f>
        <v>010 Fix Padded L0</v>
      </c>
      <c r="N1033" t="str">
        <f>IF(ISBLANK(E1033),"",VLOOKUP(E1033,UFMT_CONDITION!A:J,10,FALSE))</f>
        <v/>
      </c>
      <c r="O1033" t="str">
        <f>VLOOKUP(F1033,UFMT_VALUE!A:E,5,FALSE)</f>
        <v>Tag, SVT_ACQ_SW_DATE</v>
      </c>
      <c r="P1033" t="str">
        <f>IF(ISBLANK(G1033),"",VLOOKUP(G1033,UFMT_CONVERSION!A:C,3,FALSE))</f>
        <v/>
      </c>
      <c r="Q1033" t="str">
        <f t="shared" si="68"/>
        <v>Field '010 Fix Padded L0', Value 'Tag, SVT_ACQ_SW_DATE'</v>
      </c>
      <c r="S1033" t="str">
        <f t="shared" si="69"/>
        <v>Insert into UFMT_BUILD_RULE (FORMAT_ID, FIELD_NO, PRIORITY, FIELD_ID, COND_ID, VALUE_ID, CONV_KEY, F_CHECK, F_WRITE) Values ('105', '7', '1', '25', '', '13', '', '0', '1');</v>
      </c>
      <c r="T1033" t="str">
        <f t="shared" si="70"/>
        <v>Update UFMT_BUILD_RULE SET FIELD_ID='25',COND_ID='',VALUE_ID='13',CONV_KEY='',F_CHECK='0',F_WRITE='1' Where FORMAT_ID = '105' AND FIELD_NO = '7' AND PRIORITY = '1';</v>
      </c>
      <c r="U1033" t="str">
        <f t="shared" si="71"/>
        <v>Delete from UFMT_BUILD_RULE Where FORMAT_ID = '105' AND FIELD_NO = '7' AND PRIORITY = '1';</v>
      </c>
    </row>
    <row r="1034" spans="1:21" x14ac:dyDescent="0.35">
      <c r="A1034" t="s">
        <v>54</v>
      </c>
      <c r="B1034" t="s">
        <v>40</v>
      </c>
      <c r="C1034" t="s">
        <v>12</v>
      </c>
      <c r="D1034" t="s">
        <v>23</v>
      </c>
      <c r="E1034"/>
      <c r="F1034" t="s">
        <v>48</v>
      </c>
      <c r="G1034"/>
      <c r="H1034" t="s">
        <v>13</v>
      </c>
      <c r="I1034" t="s">
        <v>13</v>
      </c>
      <c r="L1034" t="s">
        <v>7</v>
      </c>
      <c r="M1034" t="str">
        <f>VLOOKUP(D1034,UFMT_FIELD_FORMAT!A:H,8,FALSE)</f>
        <v>006 Fix Padded L0</v>
      </c>
      <c r="N1034" t="str">
        <f>IF(ISBLANK(E1034),"",VLOOKUP(E1034,UFMT_CONDITION!A:J,10,FALSE))</f>
        <v/>
      </c>
      <c r="O1034" t="str">
        <f>VLOOKUP(F1034,UFMT_VALUE!A:E,5,FALSE)</f>
        <v>Tag, SVT_ACQ_TRACE_NO, string</v>
      </c>
      <c r="P1034" t="str">
        <f>IF(ISBLANK(G1034),"",VLOOKUP(G1034,UFMT_CONVERSION!A:C,3,FALSE))</f>
        <v/>
      </c>
      <c r="Q1034" t="str">
        <f t="shared" si="68"/>
        <v>Field '006 Fix Padded L0', Value 'Tag, SVT_ACQ_TRACE_NO, string'</v>
      </c>
      <c r="S1034" t="str">
        <f t="shared" si="69"/>
        <v>Insert into UFMT_BUILD_RULE (FORMAT_ID, FIELD_NO, PRIORITY, FIELD_ID, COND_ID, VALUE_ID, CONV_KEY, F_CHECK, F_WRITE) Values ('105', '11', '1', '5', '', '47', '', '0', '0');</v>
      </c>
      <c r="T1034" t="str">
        <f t="shared" si="70"/>
        <v>Update UFMT_BUILD_RULE SET FIELD_ID='5',COND_ID='',VALUE_ID='47',CONV_KEY='',F_CHECK='0',F_WRITE='0' Where FORMAT_ID = '105' AND FIELD_NO = '11' AND PRIORITY = '1';</v>
      </c>
      <c r="U1034" t="str">
        <f t="shared" si="71"/>
        <v>Delete from UFMT_BUILD_RULE Where FORMAT_ID = '105' AND FIELD_NO = '11' AND PRIORITY = '1';</v>
      </c>
    </row>
    <row r="1035" spans="1:21" x14ac:dyDescent="0.35">
      <c r="A1035" t="s">
        <v>54</v>
      </c>
      <c r="B1035" t="s">
        <v>102</v>
      </c>
      <c r="C1035" t="s">
        <v>15</v>
      </c>
      <c r="D1035" t="s">
        <v>77</v>
      </c>
      <c r="E1035"/>
      <c r="F1035" t="s">
        <v>60</v>
      </c>
      <c r="G1035" t="s">
        <v>26</v>
      </c>
      <c r="H1035" t="s">
        <v>13</v>
      </c>
      <c r="I1035" t="s">
        <v>12</v>
      </c>
      <c r="L1035" t="s">
        <v>7</v>
      </c>
      <c r="M1035" t="str">
        <f>VLOOKUP(D1035,UFMT_FIELD_FORMAT!A:H,8,FALSE)</f>
        <v>02 Fix Padded L0</v>
      </c>
      <c r="N1035" t="str">
        <f>IF(ISBLANK(E1035),"",VLOOKUP(E1035,UFMT_CONDITION!A:J,10,FALSE))</f>
        <v/>
      </c>
      <c r="O1035" t="str">
        <f>VLOOKUP(F1035,UFMT_VALUE!A:E,5,FALSE)</f>
        <v>Tag, SVT_SV_RESP</v>
      </c>
      <c r="P1035" t="str">
        <f>IF(ISBLANK(G1035),"",VLOOKUP(G1035,UFMT_CONVERSION!A:C,3,FALSE))</f>
        <v>SOPP Response code conversion</v>
      </c>
      <c r="Q1035" t="str">
        <f t="shared" si="68"/>
        <v>Field '02 Fix Padded L0', Value 'Tag, SVT_SV_RESP', Conv 'SOPP Response code conversion'</v>
      </c>
      <c r="S1035" t="str">
        <f t="shared" si="69"/>
        <v>Insert into UFMT_BUILD_RULE (FORMAT_ID, FIELD_NO, PRIORITY, FIELD_ID, COND_ID, VALUE_ID, CONV_KEY, F_CHECK, F_WRITE) Values ('105', '39', '2', '24', '', '44', '6', '0', '1');</v>
      </c>
      <c r="T1035" t="str">
        <f t="shared" si="70"/>
        <v>Update UFMT_BUILD_RULE SET FIELD_ID='24',COND_ID='',VALUE_ID='44',CONV_KEY='6',F_CHECK='0',F_WRITE='1' Where FORMAT_ID = '105' AND FIELD_NO = '39' AND PRIORITY = '2';</v>
      </c>
      <c r="U1035" t="str">
        <f t="shared" si="71"/>
        <v>Delete from UFMT_BUILD_RULE Where FORMAT_ID = '105' AND FIELD_NO = '39' AND PRIORITY = '2';</v>
      </c>
    </row>
    <row r="1036" spans="1:21" x14ac:dyDescent="0.35">
      <c r="A1036" t="s">
        <v>54</v>
      </c>
      <c r="B1036" t="s">
        <v>185</v>
      </c>
      <c r="C1036" t="s">
        <v>12</v>
      </c>
      <c r="D1036" t="s">
        <v>47</v>
      </c>
      <c r="E1036"/>
      <c r="F1036" t="s">
        <v>223</v>
      </c>
      <c r="G1036"/>
      <c r="H1036" t="s">
        <v>13</v>
      </c>
      <c r="I1036" t="s">
        <v>13</v>
      </c>
      <c r="L1036" t="s">
        <v>7</v>
      </c>
      <c r="M1036" t="str">
        <f>VLOOKUP(D1036,UFMT_FIELD_FORMAT!A:H,8,FALSE)</f>
        <v>003 Fix Padded L</v>
      </c>
      <c r="N1036" t="str">
        <f>IF(ISBLANK(E1036),"",VLOOKUP(E1036,UFMT_CONDITION!A:J,10,FALSE))</f>
        <v/>
      </c>
      <c r="O1036" t="str">
        <f>VLOOKUP(F1036,UFMT_VALUE!A:E,5,FALSE)</f>
        <v>Const, Network code for 87 LOGIN</v>
      </c>
      <c r="P1036" t="str">
        <f>IF(ISBLANK(G1036),"",VLOOKUP(G1036,UFMT_CONVERSION!A:C,3,FALSE))</f>
        <v/>
      </c>
      <c r="Q1036" t="str">
        <f t="shared" si="68"/>
        <v>Field '003 Fix Padded L', Value 'Const, Network code for 87 LOGIN'</v>
      </c>
      <c r="S1036" t="str">
        <f t="shared" si="69"/>
        <v>Insert into UFMT_BUILD_RULE (FORMAT_ID, FIELD_NO, PRIORITY, FIELD_ID, COND_ID, VALUE_ID, CONV_KEY, F_CHECK, F_WRITE) Values ('105', '70', '1', '14', '', '86', '', '0', '0');</v>
      </c>
      <c r="T1036" t="str">
        <f t="shared" si="70"/>
        <v>Update UFMT_BUILD_RULE SET FIELD_ID='14',COND_ID='',VALUE_ID='86',CONV_KEY='',F_CHECK='0',F_WRITE='0' Where FORMAT_ID = '105' AND FIELD_NO = '70' AND PRIORITY = '1';</v>
      </c>
      <c r="U1036" t="str">
        <f t="shared" si="71"/>
        <v>Delete from UFMT_BUILD_RULE Where FORMAT_ID = '105' AND FIELD_NO = '70' AND PRIORITY = '1';</v>
      </c>
    </row>
    <row r="1037" spans="1:21" x14ac:dyDescent="0.35">
      <c r="A1037" t="s">
        <v>783</v>
      </c>
      <c r="B1037" t="s">
        <v>15</v>
      </c>
      <c r="C1037" t="s">
        <v>12</v>
      </c>
      <c r="D1037" t="s">
        <v>12</v>
      </c>
      <c r="E1037"/>
      <c r="F1037" t="s">
        <v>15</v>
      </c>
      <c r="G1037"/>
      <c r="H1037" t="s">
        <v>13</v>
      </c>
      <c r="I1037" t="s">
        <v>13</v>
      </c>
      <c r="L1037" t="s">
        <v>7</v>
      </c>
      <c r="M1037" t="str">
        <f>VLOOKUP(D1037,UFMT_FIELD_FORMAT!A:H,8,FALSE)</f>
        <v>019 Var LLA</v>
      </c>
      <c r="N1037" t="str">
        <f>IF(ISBLANK(E1037),"",VLOOKUP(E1037,UFMT_CONDITION!A:J,10,FALSE))</f>
        <v/>
      </c>
      <c r="O1037" t="str">
        <f>VLOOKUP(F1037,UFMT_VALUE!A:E,5,FALSE)</f>
        <v>Tag, SVT_CARD_NUM</v>
      </c>
      <c r="P1037" t="str">
        <f>IF(ISBLANK(G1037),"",VLOOKUP(G1037,UFMT_CONVERSION!A:C,3,FALSE))</f>
        <v/>
      </c>
      <c r="Q1037" t="str">
        <f t="shared" si="68"/>
        <v>Field '019 Var LLA', Value 'Tag, SVT_CARD_NUM'</v>
      </c>
      <c r="S1037" t="str">
        <f t="shared" si="69"/>
        <v>Insert into UFMT_BUILD_RULE (FORMAT_ID, FIELD_NO, PRIORITY, FIELD_ID, COND_ID, VALUE_ID, CONV_KEY, F_CHECK, F_WRITE) Values ('106', '2', '1', '1', '', '2', '', '0', '0');</v>
      </c>
      <c r="T1037" t="str">
        <f t="shared" si="70"/>
        <v>Update UFMT_BUILD_RULE SET FIELD_ID='1',COND_ID='',VALUE_ID='2',CONV_KEY='',F_CHECK='0',F_WRITE='0' Where FORMAT_ID = '106' AND FIELD_NO = '2' AND PRIORITY = '1';</v>
      </c>
      <c r="U1037" t="str">
        <f t="shared" si="71"/>
        <v>Delete from UFMT_BUILD_RULE Where FORMAT_ID = '106' AND FIELD_NO = '2' AND PRIORITY = '1';</v>
      </c>
    </row>
    <row r="1038" spans="1:21" x14ac:dyDescent="0.35">
      <c r="A1038" t="s">
        <v>783</v>
      </c>
      <c r="B1038" t="s">
        <v>17</v>
      </c>
      <c r="C1038" t="s">
        <v>12</v>
      </c>
      <c r="D1038" t="s">
        <v>15</v>
      </c>
      <c r="E1038"/>
      <c r="F1038" t="s">
        <v>207</v>
      </c>
      <c r="G1038"/>
      <c r="H1038" t="s">
        <v>13</v>
      </c>
      <c r="I1038" t="s">
        <v>13</v>
      </c>
      <c r="L1038" t="s">
        <v>7</v>
      </c>
      <c r="M1038" t="str">
        <f>VLOOKUP(D1038,UFMT_FIELD_FORMAT!A:H,8,FALSE)</f>
        <v>006 Fix Padded L0</v>
      </c>
      <c r="N1038" t="str">
        <f>IF(ISBLANK(E1038),"",VLOOKUP(E1038,UFMT_CONDITION!A:J,10,FALSE))</f>
        <v/>
      </c>
      <c r="O1038" t="str">
        <f>VLOOKUP(F1038,UFMT_VALUE!A:E,5,FALSE)</f>
        <v>Composite, Processing code</v>
      </c>
      <c r="P1038" t="str">
        <f>IF(ISBLANK(G1038),"",VLOOKUP(G1038,UFMT_CONVERSION!A:C,3,FALSE))</f>
        <v/>
      </c>
      <c r="Q1038" t="str">
        <f t="shared" si="68"/>
        <v>Field '006 Fix Padded L0', Value 'Composite, Processing code'</v>
      </c>
      <c r="S1038" t="str">
        <f t="shared" si="69"/>
        <v>Insert into UFMT_BUILD_RULE (FORMAT_ID, FIELD_NO, PRIORITY, FIELD_ID, COND_ID, VALUE_ID, CONV_KEY, F_CHECK, F_WRITE) Values ('106', '3', '1', '2', '', '79', '', '0', '0');</v>
      </c>
      <c r="T1038" t="str">
        <f t="shared" si="70"/>
        <v>Update UFMT_BUILD_RULE SET FIELD_ID='2',COND_ID='',VALUE_ID='79',CONV_KEY='',F_CHECK='0',F_WRITE='0' Where FORMAT_ID = '106' AND FIELD_NO = '3' AND PRIORITY = '1';</v>
      </c>
      <c r="U1038" t="str">
        <f t="shared" si="71"/>
        <v>Delete from UFMT_BUILD_RULE Where FORMAT_ID = '106' AND FIELD_NO = '3' AND PRIORITY = '1';</v>
      </c>
    </row>
    <row r="1039" spans="1:21" x14ac:dyDescent="0.35">
      <c r="A1039" t="s">
        <v>783</v>
      </c>
      <c r="B1039" t="s">
        <v>20</v>
      </c>
      <c r="C1039" t="s">
        <v>12</v>
      </c>
      <c r="D1039" t="s">
        <v>17</v>
      </c>
      <c r="E1039"/>
      <c r="F1039" t="s">
        <v>29</v>
      </c>
      <c r="G1039"/>
      <c r="H1039" t="s">
        <v>13</v>
      </c>
      <c r="I1039" t="s">
        <v>13</v>
      </c>
      <c r="L1039" t="s">
        <v>7</v>
      </c>
      <c r="M1039" t="str">
        <f>VLOOKUP(D1039,UFMT_FIELD_FORMAT!A:H,8,FALSE)</f>
        <v>012 Fix Padded L0</v>
      </c>
      <c r="N1039" t="str">
        <f>IF(ISBLANK(E1039),"",VLOOKUP(E1039,UFMT_CONDITION!A:J,10,FALSE))</f>
        <v/>
      </c>
      <c r="O1039" t="str">
        <f>VLOOKUP(F1039,UFMT_VALUE!A:E,5,FALSE)</f>
        <v>Tag, SVT_TXN_AMOUNT</v>
      </c>
      <c r="P1039" t="str">
        <f>IF(ISBLANK(G1039),"",VLOOKUP(G1039,UFMT_CONVERSION!A:C,3,FALSE))</f>
        <v/>
      </c>
      <c r="Q1039" t="str">
        <f t="shared" si="68"/>
        <v>Field '012 Fix Padded L0', Value 'Tag, SVT_TXN_AMOUNT'</v>
      </c>
      <c r="S1039" t="str">
        <f t="shared" si="69"/>
        <v>Insert into UFMT_BUILD_RULE (FORMAT_ID, FIELD_NO, PRIORITY, FIELD_ID, COND_ID, VALUE_ID, CONV_KEY, F_CHECK, F_WRITE) Values ('106', '4', '1', '3', '', '7', '', '0', '0');</v>
      </c>
      <c r="T1039" t="str">
        <f t="shared" si="70"/>
        <v>Update UFMT_BUILD_RULE SET FIELD_ID='3',COND_ID='',VALUE_ID='7',CONV_KEY='',F_CHECK='0',F_WRITE='0' Where FORMAT_ID = '106' AND FIELD_NO = '4' AND PRIORITY = '1';</v>
      </c>
      <c r="U1039" t="str">
        <f t="shared" si="71"/>
        <v>Delete from UFMT_BUILD_RULE Where FORMAT_ID = '106' AND FIELD_NO = '4' AND PRIORITY = '1';</v>
      </c>
    </row>
    <row r="1040" spans="1:21" x14ac:dyDescent="0.35">
      <c r="A1040" t="s">
        <v>783</v>
      </c>
      <c r="B1040" t="s">
        <v>26</v>
      </c>
      <c r="C1040" t="s">
        <v>12</v>
      </c>
      <c r="D1040" t="s">
        <v>17</v>
      </c>
      <c r="E1040"/>
      <c r="F1040" t="s">
        <v>153</v>
      </c>
      <c r="G1040" t="s">
        <v>62</v>
      </c>
      <c r="H1040" t="s">
        <v>13</v>
      </c>
      <c r="I1040" t="s">
        <v>13</v>
      </c>
      <c r="L1040" t="s">
        <v>7</v>
      </c>
      <c r="M1040" t="str">
        <f>VLOOKUP(D1040,UFMT_FIELD_FORMAT!A:H,8,FALSE)</f>
        <v>012 Fix Padded L0</v>
      </c>
      <c r="N1040" t="str">
        <f>IF(ISBLANK(E1040),"",VLOOKUP(E1040,UFMT_CONDITION!A:J,10,FALSE))</f>
        <v/>
      </c>
      <c r="O1040" t="str">
        <f>VLOOKUP(F1040,UFMT_VALUE!A:E,5,FALSE)</f>
        <v>Tag, SVT_CCH_BILL_AMT</v>
      </c>
      <c r="P1040" t="str">
        <f>IF(ISBLANK(G1040),"",VLOOKUP(G1040,UFMT_CONVERSION!A:C,3,FALSE))</f>
        <v>Custom Function setup_DE46</v>
      </c>
      <c r="Q1040" t="str">
        <f t="shared" si="68"/>
        <v>Field '012 Fix Padded L0', Value 'Tag, SVT_CCH_BILL_AMT', Conv 'Custom Function setup_DE46'</v>
      </c>
      <c r="S1040" t="str">
        <f t="shared" si="69"/>
        <v>Insert into UFMT_BUILD_RULE (FORMAT_ID, FIELD_NO, PRIORITY, FIELD_ID, COND_ID, VALUE_ID, CONV_KEY, F_CHECK, F_WRITE) Values ('106', '6', '1', '3', '', '65', '19', '0', '0');</v>
      </c>
      <c r="T1040" t="str">
        <f t="shared" si="70"/>
        <v>Update UFMT_BUILD_RULE SET FIELD_ID='3',COND_ID='',VALUE_ID='65',CONV_KEY='19',F_CHECK='0',F_WRITE='0' Where FORMAT_ID = '106' AND FIELD_NO = '6' AND PRIORITY = '1';</v>
      </c>
      <c r="U1040" t="str">
        <f t="shared" si="71"/>
        <v>Delete from UFMT_BUILD_RULE Where FORMAT_ID = '106' AND FIELD_NO = '6' AND PRIORITY = '1';</v>
      </c>
    </row>
    <row r="1041" spans="1:21" x14ac:dyDescent="0.35">
      <c r="A1041" t="s">
        <v>783</v>
      </c>
      <c r="B1041" t="s">
        <v>29</v>
      </c>
      <c r="C1041" t="s">
        <v>15</v>
      </c>
      <c r="D1041" t="s">
        <v>72</v>
      </c>
      <c r="E1041"/>
      <c r="F1041" t="s">
        <v>44</v>
      </c>
      <c r="G1041"/>
      <c r="H1041" t="s">
        <v>13</v>
      </c>
      <c r="I1041" t="s">
        <v>12</v>
      </c>
      <c r="L1041" t="s">
        <v>7</v>
      </c>
      <c r="M1041" t="str">
        <f>VLOOKUP(D1041,UFMT_FIELD_FORMAT!A:H,8,FALSE)</f>
        <v>010 Fix Padded L0</v>
      </c>
      <c r="N1041" t="str">
        <f>IF(ISBLANK(E1041),"",VLOOKUP(E1041,UFMT_CONDITION!A:J,10,FALSE))</f>
        <v/>
      </c>
      <c r="O1041" t="str">
        <f>VLOOKUP(F1041,UFMT_VALUE!A:E,5,FALSE)</f>
        <v>Tag, SVT_ACQ_SW_DATE</v>
      </c>
      <c r="P1041" t="str">
        <f>IF(ISBLANK(G1041),"",VLOOKUP(G1041,UFMT_CONVERSION!A:C,3,FALSE))</f>
        <v/>
      </c>
      <c r="Q1041" t="str">
        <f t="shared" si="68"/>
        <v>Field '010 Fix Padded L0', Value 'Tag, SVT_ACQ_SW_DATE'</v>
      </c>
      <c r="S1041" t="str">
        <f t="shared" si="69"/>
        <v>Insert into UFMT_BUILD_RULE (FORMAT_ID, FIELD_NO, PRIORITY, FIELD_ID, COND_ID, VALUE_ID, CONV_KEY, F_CHECK, F_WRITE) Values ('106', '7', '2', '25', '', '13', '', '0', '1');</v>
      </c>
      <c r="T1041" t="str">
        <f t="shared" si="70"/>
        <v>Update UFMT_BUILD_RULE SET FIELD_ID='25',COND_ID='',VALUE_ID='13',CONV_KEY='',F_CHECK='0',F_WRITE='1' Where FORMAT_ID = '106' AND FIELD_NO = '7' AND PRIORITY = '2';</v>
      </c>
      <c r="U1041" t="str">
        <f t="shared" si="71"/>
        <v>Delete from UFMT_BUILD_RULE Where FORMAT_ID = '106' AND FIELD_NO = '7' AND PRIORITY = '2';</v>
      </c>
    </row>
    <row r="1042" spans="1:21" x14ac:dyDescent="0.35">
      <c r="A1042" t="s">
        <v>783</v>
      </c>
      <c r="B1042" t="s">
        <v>40</v>
      </c>
      <c r="C1042" t="s">
        <v>12</v>
      </c>
      <c r="D1042" t="s">
        <v>23</v>
      </c>
      <c r="E1042"/>
      <c r="F1042" t="s">
        <v>48</v>
      </c>
      <c r="G1042"/>
      <c r="H1042" t="s">
        <v>13</v>
      </c>
      <c r="I1042" t="s">
        <v>13</v>
      </c>
      <c r="L1042" t="s">
        <v>7</v>
      </c>
      <c r="M1042" t="str">
        <f>VLOOKUP(D1042,UFMT_FIELD_FORMAT!A:H,8,FALSE)</f>
        <v>006 Fix Padded L0</v>
      </c>
      <c r="N1042" t="str">
        <f>IF(ISBLANK(E1042),"",VLOOKUP(E1042,UFMT_CONDITION!A:J,10,FALSE))</f>
        <v/>
      </c>
      <c r="O1042" t="str">
        <f>VLOOKUP(F1042,UFMT_VALUE!A:E,5,FALSE)</f>
        <v>Tag, SVT_ACQ_TRACE_NO, string</v>
      </c>
      <c r="P1042" t="str">
        <f>IF(ISBLANK(G1042),"",VLOOKUP(G1042,UFMT_CONVERSION!A:C,3,FALSE))</f>
        <v/>
      </c>
      <c r="Q1042" t="str">
        <f t="shared" si="68"/>
        <v>Field '006 Fix Padded L0', Value 'Tag, SVT_ACQ_TRACE_NO, string'</v>
      </c>
      <c r="S1042" t="str">
        <f t="shared" si="69"/>
        <v>Insert into UFMT_BUILD_RULE (FORMAT_ID, FIELD_NO, PRIORITY, FIELD_ID, COND_ID, VALUE_ID, CONV_KEY, F_CHECK, F_WRITE) Values ('106', '11', '1', '5', '', '47', '', '0', '0');</v>
      </c>
      <c r="T1042" t="str">
        <f t="shared" si="70"/>
        <v>Update UFMT_BUILD_RULE SET FIELD_ID='5',COND_ID='',VALUE_ID='47',CONV_KEY='',F_CHECK='0',F_WRITE='0' Where FORMAT_ID = '106' AND FIELD_NO = '11' AND PRIORITY = '1';</v>
      </c>
      <c r="U1042" t="str">
        <f t="shared" si="71"/>
        <v>Delete from UFMT_BUILD_RULE Where FORMAT_ID = '106' AND FIELD_NO = '11' AND PRIORITY = '1';</v>
      </c>
    </row>
    <row r="1043" spans="1:21" x14ac:dyDescent="0.35">
      <c r="A1043" t="s">
        <v>783</v>
      </c>
      <c r="B1043" t="s">
        <v>42</v>
      </c>
      <c r="C1043" t="s">
        <v>12</v>
      </c>
      <c r="D1043" t="s">
        <v>23</v>
      </c>
      <c r="E1043"/>
      <c r="F1043" t="s">
        <v>47</v>
      </c>
      <c r="G1043"/>
      <c r="H1043" t="s">
        <v>13</v>
      </c>
      <c r="I1043" t="s">
        <v>12</v>
      </c>
      <c r="L1043" t="s">
        <v>7</v>
      </c>
      <c r="M1043" t="str">
        <f>VLOOKUP(D1043,UFMT_FIELD_FORMAT!A:H,8,FALSE)</f>
        <v>006 Fix Padded L0</v>
      </c>
      <c r="N1043" t="str">
        <f>IF(ISBLANK(E1043),"",VLOOKUP(E1043,UFMT_CONDITION!A:J,10,FALSE))</f>
        <v/>
      </c>
      <c r="O1043" t="str">
        <f>VLOOKUP(F1043,UFMT_VALUE!A:E,5,FALSE)</f>
        <v>Tag, SVT_ACQ_SW_TIME</v>
      </c>
      <c r="P1043" t="str">
        <f>IF(ISBLANK(G1043),"",VLOOKUP(G1043,UFMT_CONVERSION!A:C,3,FALSE))</f>
        <v/>
      </c>
      <c r="Q1043" t="str">
        <f t="shared" si="68"/>
        <v>Field '006 Fix Padded L0', Value 'Tag, SVT_ACQ_SW_TIME'</v>
      </c>
      <c r="S1043" t="str">
        <f t="shared" si="69"/>
        <v>Insert into UFMT_BUILD_RULE (FORMAT_ID, FIELD_NO, PRIORITY, FIELD_ID, COND_ID, VALUE_ID, CONV_KEY, F_CHECK, F_WRITE) Values ('106', '12', '1', '5', '', '14', '', '0', '1');</v>
      </c>
      <c r="T1043" t="str">
        <f t="shared" si="70"/>
        <v>Update UFMT_BUILD_RULE SET FIELD_ID='5',COND_ID='',VALUE_ID='14',CONV_KEY='',F_CHECK='0',F_WRITE='1' Where FORMAT_ID = '106' AND FIELD_NO = '12' AND PRIORITY = '1';</v>
      </c>
      <c r="U1043" t="str">
        <f t="shared" si="71"/>
        <v>Delete from UFMT_BUILD_RULE Where FORMAT_ID = '106' AND FIELD_NO = '12' AND PRIORITY = '1';</v>
      </c>
    </row>
    <row r="1044" spans="1:21" x14ac:dyDescent="0.35">
      <c r="A1044" t="s">
        <v>783</v>
      </c>
      <c r="B1044" t="s">
        <v>44</v>
      </c>
      <c r="C1044" t="s">
        <v>12</v>
      </c>
      <c r="D1044" t="s">
        <v>32</v>
      </c>
      <c r="E1044"/>
      <c r="F1044" t="s">
        <v>44</v>
      </c>
      <c r="G1044"/>
      <c r="H1044" t="s">
        <v>13</v>
      </c>
      <c r="I1044" t="s">
        <v>12</v>
      </c>
      <c r="L1044" t="s">
        <v>7</v>
      </c>
      <c r="M1044" t="str">
        <f>VLOOKUP(D1044,UFMT_FIELD_FORMAT!A:H,8,FALSE)</f>
        <v>004 Fix Padded L0</v>
      </c>
      <c r="N1044" t="str">
        <f>IF(ISBLANK(E1044),"",VLOOKUP(E1044,UFMT_CONDITION!A:J,10,FALSE))</f>
        <v/>
      </c>
      <c r="O1044" t="str">
        <f>VLOOKUP(F1044,UFMT_VALUE!A:E,5,FALSE)</f>
        <v>Tag, SVT_ACQ_SW_DATE</v>
      </c>
      <c r="P1044" t="str">
        <f>IF(ISBLANK(G1044),"",VLOOKUP(G1044,UFMT_CONVERSION!A:C,3,FALSE))</f>
        <v/>
      </c>
      <c r="Q1044" t="str">
        <f t="shared" si="68"/>
        <v>Field '004 Fix Padded L0', Value 'Tag, SVT_ACQ_SW_DATE'</v>
      </c>
      <c r="S1044" t="str">
        <f t="shared" si="69"/>
        <v>Insert into UFMT_BUILD_RULE (FORMAT_ID, FIELD_NO, PRIORITY, FIELD_ID, COND_ID, VALUE_ID, CONV_KEY, F_CHECK, F_WRITE) Values ('106', '13', '1', '8', '', '13', '', '0', '1');</v>
      </c>
      <c r="T1044" t="str">
        <f t="shared" si="70"/>
        <v>Update UFMT_BUILD_RULE SET FIELD_ID='8',COND_ID='',VALUE_ID='13',CONV_KEY='',F_CHECK='0',F_WRITE='1' Where FORMAT_ID = '106' AND FIELD_NO = '13' AND PRIORITY = '1';</v>
      </c>
      <c r="U1044" t="str">
        <f t="shared" si="71"/>
        <v>Delete from UFMT_BUILD_RULE Where FORMAT_ID = '106' AND FIELD_NO = '13' AND PRIORITY = '1';</v>
      </c>
    </row>
    <row r="1045" spans="1:21" x14ac:dyDescent="0.35">
      <c r="A1045" t="s">
        <v>783</v>
      </c>
      <c r="B1045" t="s">
        <v>50</v>
      </c>
      <c r="C1045" t="s">
        <v>12</v>
      </c>
      <c r="D1045" t="s">
        <v>32</v>
      </c>
      <c r="E1045"/>
      <c r="F1045" t="s">
        <v>44</v>
      </c>
      <c r="G1045"/>
      <c r="H1045" t="s">
        <v>13</v>
      </c>
      <c r="I1045" t="s">
        <v>12</v>
      </c>
      <c r="L1045" t="s">
        <v>7</v>
      </c>
      <c r="M1045" t="str">
        <f>VLOOKUP(D1045,UFMT_FIELD_FORMAT!A:H,8,FALSE)</f>
        <v>004 Fix Padded L0</v>
      </c>
      <c r="N1045" t="str">
        <f>IF(ISBLANK(E1045),"",VLOOKUP(E1045,UFMT_CONDITION!A:J,10,FALSE))</f>
        <v/>
      </c>
      <c r="O1045" t="str">
        <f>VLOOKUP(F1045,UFMT_VALUE!A:E,5,FALSE)</f>
        <v>Tag, SVT_ACQ_SW_DATE</v>
      </c>
      <c r="P1045" t="str">
        <f>IF(ISBLANK(G1045),"",VLOOKUP(G1045,UFMT_CONVERSION!A:C,3,FALSE))</f>
        <v/>
      </c>
      <c r="Q1045" t="str">
        <f t="shared" si="68"/>
        <v>Field '004 Fix Padded L0', Value 'Tag, SVT_ACQ_SW_DATE'</v>
      </c>
      <c r="S1045" t="str">
        <f t="shared" si="69"/>
        <v>Insert into UFMT_BUILD_RULE (FORMAT_ID, FIELD_NO, PRIORITY, FIELD_ID, COND_ID, VALUE_ID, CONV_KEY, F_CHECK, F_WRITE) Values ('106', '15', '1', '8', '', '13', '', '0', '1');</v>
      </c>
      <c r="T1045" t="str">
        <f t="shared" si="70"/>
        <v>Update UFMT_BUILD_RULE SET FIELD_ID='8',COND_ID='',VALUE_ID='13',CONV_KEY='',F_CHECK='0',F_WRITE='1' Where FORMAT_ID = '106' AND FIELD_NO = '15' AND PRIORITY = '1';</v>
      </c>
      <c r="U1045" t="str">
        <f t="shared" si="71"/>
        <v>Delete from UFMT_BUILD_RULE Where FORMAT_ID = '106' AND FIELD_NO = '15' AND PRIORITY = '1';</v>
      </c>
    </row>
    <row r="1046" spans="1:21" x14ac:dyDescent="0.35">
      <c r="A1046" t="s">
        <v>783</v>
      </c>
      <c r="B1046" t="s">
        <v>56</v>
      </c>
      <c r="C1046" t="s">
        <v>12</v>
      </c>
      <c r="D1046" t="s">
        <v>32</v>
      </c>
      <c r="E1046"/>
      <c r="F1046" t="s">
        <v>44</v>
      </c>
      <c r="G1046"/>
      <c r="H1046" t="s">
        <v>13</v>
      </c>
      <c r="I1046" t="s">
        <v>12</v>
      </c>
      <c r="L1046" t="s">
        <v>7</v>
      </c>
      <c r="M1046" t="str">
        <f>VLOOKUP(D1046,UFMT_FIELD_FORMAT!A:H,8,FALSE)</f>
        <v>004 Fix Padded L0</v>
      </c>
      <c r="N1046" t="str">
        <f>IF(ISBLANK(E1046),"",VLOOKUP(E1046,UFMT_CONDITION!A:J,10,FALSE))</f>
        <v/>
      </c>
      <c r="O1046" t="str">
        <f>VLOOKUP(F1046,UFMT_VALUE!A:E,5,FALSE)</f>
        <v>Tag, SVT_ACQ_SW_DATE</v>
      </c>
      <c r="P1046" t="str">
        <f>IF(ISBLANK(G1046),"",VLOOKUP(G1046,UFMT_CONVERSION!A:C,3,FALSE))</f>
        <v/>
      </c>
      <c r="Q1046" t="str">
        <f t="shared" si="68"/>
        <v>Field '004 Fix Padded L0', Value 'Tag, SVT_ACQ_SW_DATE'</v>
      </c>
      <c r="S1046" t="str">
        <f t="shared" si="69"/>
        <v>Insert into UFMT_BUILD_RULE (FORMAT_ID, FIELD_NO, PRIORITY, FIELD_ID, COND_ID, VALUE_ID, CONV_KEY, F_CHECK, F_WRITE) Values ('106', '17', '1', '8', '', '13', '', '0', '1');</v>
      </c>
      <c r="T1046" t="str">
        <f t="shared" si="70"/>
        <v>Update UFMT_BUILD_RULE SET FIELD_ID='8',COND_ID='',VALUE_ID='13',CONV_KEY='',F_CHECK='0',F_WRITE='1' Where FORMAT_ID = '106' AND FIELD_NO = '17' AND PRIORITY = '1';</v>
      </c>
      <c r="U1046" t="str">
        <f t="shared" si="71"/>
        <v>Delete from UFMT_BUILD_RULE Where FORMAT_ID = '106' AND FIELD_NO = '17' AND PRIORITY = '1';</v>
      </c>
    </row>
    <row r="1047" spans="1:21" x14ac:dyDescent="0.35">
      <c r="A1047" t="s">
        <v>783</v>
      </c>
      <c r="B1047" t="s">
        <v>59</v>
      </c>
      <c r="C1047" t="s">
        <v>12</v>
      </c>
      <c r="D1047" t="s">
        <v>32</v>
      </c>
      <c r="E1047"/>
      <c r="F1047" t="s">
        <v>59</v>
      </c>
      <c r="G1047" t="s">
        <v>20</v>
      </c>
      <c r="H1047" t="s">
        <v>13</v>
      </c>
      <c r="I1047" t="s">
        <v>13</v>
      </c>
      <c r="L1047" t="s">
        <v>7</v>
      </c>
      <c r="M1047" t="str">
        <f>VLOOKUP(D1047,UFMT_FIELD_FORMAT!A:H,8,FALSE)</f>
        <v>004 Fix Padded L0</v>
      </c>
      <c r="N1047" t="str">
        <f>IF(ISBLANK(E1047),"",VLOOKUP(E1047,UFMT_CONDITION!A:J,10,FALSE))</f>
        <v/>
      </c>
      <c r="O1047" t="str">
        <f>VLOOKUP(F1047,UFMT_VALUE!A:E,5,FALSE)</f>
        <v>Tag, SVT_SV_DATE</v>
      </c>
      <c r="P1047" t="str">
        <f>IF(ISBLANK(G1047),"",VLOOKUP(G1047,UFMT_CONVERSION!A:C,3,FALSE))</f>
        <v>YYYYMMDD to MMDD</v>
      </c>
      <c r="Q1047" t="str">
        <f t="shared" si="68"/>
        <v>Field '004 Fix Padded L0', Value 'Tag, SVT_SV_DATE', Conv 'YYYYMMDD to MMDD'</v>
      </c>
      <c r="S1047" t="str">
        <f t="shared" si="69"/>
        <v>Insert into UFMT_BUILD_RULE (FORMAT_ID, FIELD_NO, PRIORITY, FIELD_ID, COND_ID, VALUE_ID, CONV_KEY, F_CHECK, F_WRITE) Values ('106', '18', '1', '8', '', '18', '4', '0', '0');</v>
      </c>
      <c r="T1047" t="str">
        <f t="shared" si="70"/>
        <v>Update UFMT_BUILD_RULE SET FIELD_ID='8',COND_ID='',VALUE_ID='18',CONV_KEY='4',F_CHECK='0',F_WRITE='0' Where FORMAT_ID = '106' AND FIELD_NO = '18' AND PRIORITY = '1';</v>
      </c>
      <c r="U1047" t="str">
        <f t="shared" si="71"/>
        <v>Delete from UFMT_BUILD_RULE Where FORMAT_ID = '106' AND FIELD_NO = '18' AND PRIORITY = '1';</v>
      </c>
    </row>
    <row r="1048" spans="1:21" x14ac:dyDescent="0.35">
      <c r="A1048" t="s">
        <v>783</v>
      </c>
      <c r="B1048" t="s">
        <v>88</v>
      </c>
      <c r="C1048" t="s">
        <v>12</v>
      </c>
      <c r="D1048" t="s">
        <v>88</v>
      </c>
      <c r="E1048"/>
      <c r="F1048" t="s">
        <v>30</v>
      </c>
      <c r="G1048"/>
      <c r="H1048" t="s">
        <v>13</v>
      </c>
      <c r="I1048" t="s">
        <v>13</v>
      </c>
      <c r="L1048" t="s">
        <v>7</v>
      </c>
      <c r="M1048" t="str">
        <f>VLOOKUP(D1048,UFMT_FIELD_FORMAT!A:H,8,FALSE)</f>
        <v>042 Fix Padded R</v>
      </c>
      <c r="N1048" t="str">
        <f>IF(ISBLANK(E1048),"",VLOOKUP(E1048,UFMT_CONDITION!A:J,10,FALSE))</f>
        <v/>
      </c>
      <c r="O1048" t="str">
        <f>VLOOKUP(F1048,UFMT_VALUE!A:E,5,FALSE)</f>
        <v>Composite, DE28 Amounts, FEEs</v>
      </c>
      <c r="P1048" t="str">
        <f>IF(ISBLANK(G1048),"",VLOOKUP(G1048,UFMT_CONVERSION!A:C,3,FALSE))</f>
        <v/>
      </c>
      <c r="Q1048" t="str">
        <f t="shared" si="68"/>
        <v>Field '042 Fix Padded R', Value 'Composite, DE28 Amounts, FEEs'</v>
      </c>
      <c r="S1048" t="str">
        <f t="shared" si="69"/>
        <v>Insert into UFMT_BUILD_RULE (FORMAT_ID, FIELD_NO, PRIORITY, FIELD_ID, COND_ID, VALUE_ID, CONV_KEY, F_CHECK, F_WRITE) Values ('106', '28', '1', '28', '', '82', '', '0', '0');</v>
      </c>
      <c r="T1048" t="str">
        <f t="shared" si="70"/>
        <v>Update UFMT_BUILD_RULE SET FIELD_ID='28',COND_ID='',VALUE_ID='82',CONV_KEY='',F_CHECK='0',F_WRITE='0' Where FORMAT_ID = '106' AND FIELD_NO = '28' AND PRIORITY = '1';</v>
      </c>
      <c r="U1048" t="str">
        <f t="shared" si="71"/>
        <v>Delete from UFMT_BUILD_RULE Where FORMAT_ID = '106' AND FIELD_NO = '28' AND PRIORITY = '1';</v>
      </c>
    </row>
    <row r="1049" spans="1:21" x14ac:dyDescent="0.35">
      <c r="A1049" t="s">
        <v>783</v>
      </c>
      <c r="B1049" t="s">
        <v>98</v>
      </c>
      <c r="C1049" t="s">
        <v>12</v>
      </c>
      <c r="D1049" t="s">
        <v>40</v>
      </c>
      <c r="E1049"/>
      <c r="F1049" t="s">
        <v>65</v>
      </c>
      <c r="G1049"/>
      <c r="H1049" t="s">
        <v>13</v>
      </c>
      <c r="I1049" t="s">
        <v>13</v>
      </c>
      <c r="L1049" t="s">
        <v>7</v>
      </c>
      <c r="M1049" t="str">
        <f>VLOOKUP(D1049,UFMT_FIELD_FORMAT!A:H,8,FALSE)</f>
        <v xml:space="preserve">011 LLA </v>
      </c>
      <c r="N1049" t="str">
        <f>IF(ISBLANK(E1049),"",VLOOKUP(E1049,UFMT_CONDITION!A:J,10,FALSE))</f>
        <v/>
      </c>
      <c r="O1049" t="str">
        <f>VLOOKUP(F1049,UFMT_VALUE!A:E,5,FALSE)</f>
        <v>Tag, SVT_ISO_SRC_ACQID</v>
      </c>
      <c r="P1049" t="str">
        <f>IF(ISBLANK(G1049),"",VLOOKUP(G1049,UFMT_CONVERSION!A:C,3,FALSE))</f>
        <v/>
      </c>
      <c r="Q1049" t="str">
        <f t="shared" si="68"/>
        <v>Field '011 LLA ', Value 'Tag, SVT_ISO_SRC_ACQID'</v>
      </c>
      <c r="S1049" t="str">
        <f t="shared" si="69"/>
        <v>Insert into UFMT_BUILD_RULE (FORMAT_ID, FIELD_NO, PRIORITY, FIELD_ID, COND_ID, VALUE_ID, CONV_KEY, F_CHECK, F_WRITE) Values ('106', '32', '1', '11', '', '20', '', '0', '0');</v>
      </c>
      <c r="T1049" t="str">
        <f t="shared" si="70"/>
        <v>Update UFMT_BUILD_RULE SET FIELD_ID='11',COND_ID='',VALUE_ID='20',CONV_KEY='',F_CHECK='0',F_WRITE='0' Where FORMAT_ID = '106' AND FIELD_NO = '32' AND PRIORITY = '1';</v>
      </c>
      <c r="U1049" t="str">
        <f t="shared" si="71"/>
        <v>Delete from UFMT_BUILD_RULE Where FORMAT_ID = '106' AND FIELD_NO = '32' AND PRIORITY = '1';</v>
      </c>
    </row>
    <row r="1050" spans="1:21" x14ac:dyDescent="0.35">
      <c r="A1050" t="s">
        <v>783</v>
      </c>
      <c r="B1050" t="s">
        <v>99</v>
      </c>
      <c r="C1050" t="s">
        <v>12</v>
      </c>
      <c r="D1050" t="s">
        <v>44</v>
      </c>
      <c r="E1050"/>
      <c r="F1050" t="s">
        <v>74</v>
      </c>
      <c r="G1050" t="s">
        <v>72</v>
      </c>
      <c r="H1050" t="s">
        <v>13</v>
      </c>
      <c r="I1050" t="s">
        <v>13</v>
      </c>
      <c r="L1050" t="s">
        <v>7</v>
      </c>
      <c r="M1050" t="str">
        <f>VLOOKUP(D1050,UFMT_FIELD_FORMAT!A:H,8,FALSE)</f>
        <v>012 Fix Padded R</v>
      </c>
      <c r="N1050" t="str">
        <f>IF(ISBLANK(E1050),"",VLOOKUP(E1050,UFMT_CONDITION!A:J,10,FALSE))</f>
        <v/>
      </c>
      <c r="O1050" t="str">
        <f>VLOOKUP(F1050,UFMT_VALUE!A:E,5,FALSE)</f>
        <v>Tag, SVT_ISO_ACQ_RRN</v>
      </c>
      <c r="P1050" t="str">
        <f>IF(ISBLANK(G1050),"",VLOOKUP(G1050,UFMT_CONVERSION!A:C,3,FALSE))</f>
        <v>Custom function setup_de37_yddd</v>
      </c>
      <c r="Q1050" t="str">
        <f t="shared" si="68"/>
        <v>Field '012 Fix Padded R', Value 'Tag, SVT_ISO_ACQ_RRN', Conv 'Custom function setup_de37_yddd'</v>
      </c>
      <c r="S1050" t="str">
        <f t="shared" si="69"/>
        <v>Insert into UFMT_BUILD_RULE (FORMAT_ID, FIELD_NO, PRIORITY, FIELD_ID, COND_ID, VALUE_ID, CONV_KEY, F_CHECK, F_WRITE) Values ('106', '37', '1', '13', '', '23', '25', '0', '0');</v>
      </c>
      <c r="T1050" t="str">
        <f t="shared" si="70"/>
        <v>Update UFMT_BUILD_RULE SET FIELD_ID='13',COND_ID='',VALUE_ID='23',CONV_KEY='25',F_CHECK='0',F_WRITE='0' Where FORMAT_ID = '106' AND FIELD_NO = '37' AND PRIORITY = '1';</v>
      </c>
      <c r="U1050" t="str">
        <f t="shared" si="71"/>
        <v>Delete from UFMT_BUILD_RULE Where FORMAT_ID = '106' AND FIELD_NO = '37' AND PRIORITY = '1';</v>
      </c>
    </row>
    <row r="1051" spans="1:21" x14ac:dyDescent="0.35">
      <c r="A1051" t="s">
        <v>783</v>
      </c>
      <c r="B1051" t="s">
        <v>113</v>
      </c>
      <c r="C1051" t="s">
        <v>12</v>
      </c>
      <c r="D1051" t="s">
        <v>29</v>
      </c>
      <c r="E1051"/>
      <c r="F1051" t="s">
        <v>138</v>
      </c>
      <c r="G1051"/>
      <c r="H1051" t="s">
        <v>13</v>
      </c>
      <c r="I1051" t="s">
        <v>12</v>
      </c>
      <c r="L1051" t="s">
        <v>7</v>
      </c>
      <c r="M1051" t="str">
        <f>VLOOKUP(D1051,UFMT_FIELD_FORMAT!A:H,8,FALSE)</f>
        <v>006 Fix Padded L</v>
      </c>
      <c r="N1051" t="str">
        <f>IF(ISBLANK(E1051),"",VLOOKUP(E1051,UFMT_CONDITION!A:J,10,FALSE))</f>
        <v/>
      </c>
      <c r="O1051" t="str">
        <f>VLOOKUP(F1051,UFMT_VALUE!A:E,5,FALSE)</f>
        <v>Tag, SVT_AUTH_ID_RESP, string</v>
      </c>
      <c r="P1051" t="str">
        <f>IF(ISBLANK(G1051),"",VLOOKUP(G1051,UFMT_CONVERSION!A:C,3,FALSE))</f>
        <v/>
      </c>
      <c r="Q1051" t="str">
        <f t="shared" si="68"/>
        <v>Field '006 Fix Padded L', Value 'Tag, SVT_AUTH_ID_RESP, string'</v>
      </c>
      <c r="S1051" t="str">
        <f t="shared" si="69"/>
        <v>Insert into UFMT_BUILD_RULE (FORMAT_ID, FIELD_NO, PRIORITY, FIELD_ID, COND_ID, VALUE_ID, CONV_KEY, F_CHECK, F_WRITE) Values ('106', '38', '1', '7', '', '49', '', '0', '1');</v>
      </c>
      <c r="T1051" t="str">
        <f t="shared" si="70"/>
        <v>Update UFMT_BUILD_RULE SET FIELD_ID='7',COND_ID='',VALUE_ID='49',CONV_KEY='',F_CHECK='0',F_WRITE='1' Where FORMAT_ID = '106' AND FIELD_NO = '38' AND PRIORITY = '1';</v>
      </c>
      <c r="U1051" t="str">
        <f t="shared" si="71"/>
        <v>Delete from UFMT_BUILD_RULE Where FORMAT_ID = '106' AND FIELD_NO = '38' AND PRIORITY = '1';</v>
      </c>
    </row>
    <row r="1052" spans="1:21" x14ac:dyDescent="0.35">
      <c r="A1052" t="s">
        <v>783</v>
      </c>
      <c r="B1052" t="s">
        <v>102</v>
      </c>
      <c r="C1052" t="s">
        <v>15</v>
      </c>
      <c r="D1052" t="s">
        <v>77</v>
      </c>
      <c r="E1052"/>
      <c r="F1052" t="s">
        <v>60</v>
      </c>
      <c r="G1052" t="s">
        <v>101</v>
      </c>
      <c r="H1052" t="s">
        <v>13</v>
      </c>
      <c r="I1052" t="s">
        <v>12</v>
      </c>
      <c r="L1052" t="s">
        <v>7</v>
      </c>
      <c r="M1052" t="str">
        <f>VLOOKUP(D1052,UFMT_FIELD_FORMAT!A:H,8,FALSE)</f>
        <v>02 Fix Padded L0</v>
      </c>
      <c r="N1052" t="str">
        <f>IF(ISBLANK(E1052),"",VLOOKUP(E1052,UFMT_CONDITION!A:J,10,FALSE))</f>
        <v/>
      </c>
      <c r="O1052" t="str">
        <f>VLOOKUP(F1052,UFMT_VALUE!A:E,5,FALSE)</f>
        <v>Tag, SVT_SV_RESP</v>
      </c>
      <c r="P1052" t="str">
        <f>IF(ISBLANK(G1052),"",VLOOKUP(G1052,UFMT_CONVERSION!A:C,3,FALSE))</f>
        <v>Flexcube Response code conversion</v>
      </c>
      <c r="Q1052" t="str">
        <f t="shared" si="68"/>
        <v>Field '02 Fix Padded L0', Value 'Tag, SVT_SV_RESP', Conv 'Flexcube Response code conversion'</v>
      </c>
      <c r="S1052" t="str">
        <f t="shared" si="69"/>
        <v>Insert into UFMT_BUILD_RULE (FORMAT_ID, FIELD_NO, PRIORITY, FIELD_ID, COND_ID, VALUE_ID, CONV_KEY, F_CHECK, F_WRITE) Values ('106', '39', '2', '24', '', '44', '33', '0', '1');</v>
      </c>
      <c r="T1052" t="str">
        <f t="shared" si="70"/>
        <v>Update UFMT_BUILD_RULE SET FIELD_ID='24',COND_ID='',VALUE_ID='44',CONV_KEY='33',F_CHECK='0',F_WRITE='1' Where FORMAT_ID = '106' AND FIELD_NO = '39' AND PRIORITY = '2';</v>
      </c>
      <c r="U1052" t="str">
        <f t="shared" si="71"/>
        <v>Delete from UFMT_BUILD_RULE Where FORMAT_ID = '106' AND FIELD_NO = '39' AND PRIORITY = '2';</v>
      </c>
    </row>
    <row r="1053" spans="1:21" x14ac:dyDescent="0.35">
      <c r="A1053" t="s">
        <v>783</v>
      </c>
      <c r="B1053" t="s">
        <v>119</v>
      </c>
      <c r="C1053" t="s">
        <v>12</v>
      </c>
      <c r="D1053" t="s">
        <v>50</v>
      </c>
      <c r="E1053"/>
      <c r="F1053" t="s">
        <v>72</v>
      </c>
      <c r="G1053"/>
      <c r="H1053" t="s">
        <v>13</v>
      </c>
      <c r="I1053" t="s">
        <v>13</v>
      </c>
      <c r="L1053" t="s">
        <v>7</v>
      </c>
      <c r="M1053" t="str">
        <f>VLOOKUP(D1053,UFMT_FIELD_FORMAT!A:H,8,FALSE)</f>
        <v>008 Fix Padded R</v>
      </c>
      <c r="N1053" t="str">
        <f>IF(ISBLANK(E1053),"",VLOOKUP(E1053,UFMT_CONDITION!A:J,10,FALSE))</f>
        <v/>
      </c>
      <c r="O1053" t="str">
        <f>VLOOKUP(F1053,UFMT_VALUE!A:E,5,FALSE)</f>
        <v>Tag, SVT_TERMINAL</v>
      </c>
      <c r="P1053" t="str">
        <f>IF(ISBLANK(G1053),"",VLOOKUP(G1053,UFMT_CONVERSION!A:C,3,FALSE))</f>
        <v/>
      </c>
      <c r="Q1053" t="str">
        <f t="shared" si="68"/>
        <v>Field '008 Fix Padded R', Value 'Tag, SVT_TERMINAL'</v>
      </c>
      <c r="S1053" t="str">
        <f t="shared" si="69"/>
        <v>Insert into UFMT_BUILD_RULE (FORMAT_ID, FIELD_NO, PRIORITY, FIELD_ID, COND_ID, VALUE_ID, CONV_KEY, F_CHECK, F_WRITE) Values ('106', '41', '1', '15', '', '25', '', '0', '0');</v>
      </c>
      <c r="T1053" t="str">
        <f t="shared" si="70"/>
        <v>Update UFMT_BUILD_RULE SET FIELD_ID='15',COND_ID='',VALUE_ID='25',CONV_KEY='',F_CHECK='0',F_WRITE='0' Where FORMAT_ID = '106' AND FIELD_NO = '41' AND PRIORITY = '1';</v>
      </c>
      <c r="U1053" t="str">
        <f t="shared" si="71"/>
        <v>Delete from UFMT_BUILD_RULE Where FORMAT_ID = '106' AND FIELD_NO = '41' AND PRIORITY = '1';</v>
      </c>
    </row>
    <row r="1054" spans="1:21" x14ac:dyDescent="0.35">
      <c r="A1054" t="s">
        <v>783</v>
      </c>
      <c r="B1054" t="s">
        <v>122</v>
      </c>
      <c r="C1054" t="s">
        <v>12</v>
      </c>
      <c r="D1054" t="s">
        <v>53</v>
      </c>
      <c r="E1054"/>
      <c r="F1054" t="s">
        <v>82</v>
      </c>
      <c r="G1054"/>
      <c r="H1054" t="s">
        <v>13</v>
      </c>
      <c r="I1054" t="s">
        <v>13</v>
      </c>
      <c r="L1054" t="s">
        <v>7</v>
      </c>
      <c r="M1054" t="str">
        <f>VLOOKUP(D1054,UFMT_FIELD_FORMAT!A:H,8,FALSE)</f>
        <v>008 Fix Padded R</v>
      </c>
      <c r="N1054" t="str">
        <f>IF(ISBLANK(E1054),"",VLOOKUP(E1054,UFMT_CONDITION!A:J,10,FALSE))</f>
        <v/>
      </c>
      <c r="O1054" t="str">
        <f>VLOOKUP(F1054,UFMT_VALUE!A:E,5,FALSE)</f>
        <v>Tag, SVT_CC_ACCEPTOR</v>
      </c>
      <c r="P1054" t="str">
        <f>IF(ISBLANK(G1054),"",VLOOKUP(G1054,UFMT_CONVERSION!A:C,3,FALSE))</f>
        <v/>
      </c>
      <c r="Q1054" t="str">
        <f t="shared" si="68"/>
        <v>Field '008 Fix Padded R', Value 'Tag, SVT_CC_ACCEPTOR'</v>
      </c>
      <c r="S1054" t="str">
        <f t="shared" si="69"/>
        <v>Insert into UFMT_BUILD_RULE (FORMAT_ID, FIELD_NO, PRIORITY, FIELD_ID, COND_ID, VALUE_ID, CONV_KEY, F_CHECK, F_WRITE) Values ('106', '42', '1', '16', '', '26', '', '0', '0');</v>
      </c>
      <c r="T1054" t="str">
        <f t="shared" si="70"/>
        <v>Update UFMT_BUILD_RULE SET FIELD_ID='16',COND_ID='',VALUE_ID='26',CONV_KEY='',F_CHECK='0',F_WRITE='0' Where FORMAT_ID = '106' AND FIELD_NO = '42' AND PRIORITY = '1';</v>
      </c>
      <c r="U1054" t="str">
        <f t="shared" si="71"/>
        <v>Delete from UFMT_BUILD_RULE Where FORMAT_ID = '106' AND FIELD_NO = '42' AND PRIORITY = '1';</v>
      </c>
    </row>
    <row r="1055" spans="1:21" x14ac:dyDescent="0.35">
      <c r="A1055" t="s">
        <v>783</v>
      </c>
      <c r="B1055" t="s">
        <v>125</v>
      </c>
      <c r="C1055" t="s">
        <v>12</v>
      </c>
      <c r="D1055" t="s">
        <v>82</v>
      </c>
      <c r="E1055"/>
      <c r="F1055" t="s">
        <v>216</v>
      </c>
      <c r="G1055"/>
      <c r="H1055" t="s">
        <v>13</v>
      </c>
      <c r="I1055" t="s">
        <v>13</v>
      </c>
      <c r="L1055" t="s">
        <v>7</v>
      </c>
      <c r="M1055" t="str">
        <f>VLOOKUP(D1055,UFMT_FIELD_FORMAT!A:H,8,FALSE)</f>
        <v>040 Fix Padded L</v>
      </c>
      <c r="N1055" t="str">
        <f>IF(ISBLANK(E1055),"",VLOOKUP(E1055,UFMT_CONDITION!A:J,10,FALSE))</f>
        <v/>
      </c>
      <c r="O1055" t="str">
        <f>VLOOKUP(F1055,UFMT_VALUE!A:E,5,FALSE)</f>
        <v>Composite, Acceptor Name Location</v>
      </c>
      <c r="P1055" t="str">
        <f>IF(ISBLANK(G1055),"",VLOOKUP(G1055,UFMT_CONVERSION!A:C,3,FALSE))</f>
        <v/>
      </c>
      <c r="Q1055" t="str">
        <f t="shared" si="68"/>
        <v>Field '040 Fix Padded L', Value 'Composite, Acceptor Name Location'</v>
      </c>
      <c r="S1055" t="str">
        <f t="shared" si="69"/>
        <v>Insert into UFMT_BUILD_RULE (FORMAT_ID, FIELD_NO, PRIORITY, FIELD_ID, COND_ID, VALUE_ID, CONV_KEY, F_CHECK, F_WRITE) Values ('106', '43', '1', '26', '', '83', '', '0', '0');</v>
      </c>
      <c r="T1055" t="str">
        <f t="shared" si="70"/>
        <v>Update UFMT_BUILD_RULE SET FIELD_ID='26',COND_ID='',VALUE_ID='83',CONV_KEY='',F_CHECK='0',F_WRITE='0' Where FORMAT_ID = '106' AND FIELD_NO = '43' AND PRIORITY = '1';</v>
      </c>
      <c r="U1055" t="str">
        <f t="shared" si="71"/>
        <v>Delete from UFMT_BUILD_RULE Where FORMAT_ID = '106' AND FIELD_NO = '43' AND PRIORITY = '1';</v>
      </c>
    </row>
    <row r="1056" spans="1:21" x14ac:dyDescent="0.35">
      <c r="A1056" t="s">
        <v>783</v>
      </c>
      <c r="B1056" t="s">
        <v>138</v>
      </c>
      <c r="C1056" t="s">
        <v>12</v>
      </c>
      <c r="D1056" t="s">
        <v>47</v>
      </c>
      <c r="E1056"/>
      <c r="F1056" t="s">
        <v>104</v>
      </c>
      <c r="G1056"/>
      <c r="H1056" t="s">
        <v>13</v>
      </c>
      <c r="I1056" t="s">
        <v>13</v>
      </c>
      <c r="L1056" t="s">
        <v>7</v>
      </c>
      <c r="M1056" t="str">
        <f>VLOOKUP(D1056,UFMT_FIELD_FORMAT!A:H,8,FALSE)</f>
        <v>003 Fix Padded L</v>
      </c>
      <c r="N1056" t="str">
        <f>IF(ISBLANK(E1056),"",VLOOKUP(E1056,UFMT_CONDITION!A:J,10,FALSE))</f>
        <v/>
      </c>
      <c r="O1056" t="str">
        <f>VLOOKUP(F1056,UFMT_VALUE!A:E,5,FALSE)</f>
        <v>Tag, SVT_TXN_CURRENCY</v>
      </c>
      <c r="P1056" t="str">
        <f>IF(ISBLANK(G1056),"",VLOOKUP(G1056,UFMT_CONVERSION!A:C,3,FALSE))</f>
        <v/>
      </c>
      <c r="Q1056" t="str">
        <f t="shared" si="68"/>
        <v>Field '003 Fix Padded L', Value 'Tag, SVT_TXN_CURRENCY'</v>
      </c>
      <c r="S1056" t="str">
        <f t="shared" si="69"/>
        <v>Insert into UFMT_BUILD_RULE (FORMAT_ID, FIELD_NO, PRIORITY, FIELD_ID, COND_ID, VALUE_ID, CONV_KEY, F_CHECK, F_WRITE) Values ('106', '49', '1', '14', '', '34', '', '0', '0');</v>
      </c>
      <c r="T1056" t="str">
        <f t="shared" si="70"/>
        <v>Update UFMT_BUILD_RULE SET FIELD_ID='14',COND_ID='',VALUE_ID='34',CONV_KEY='',F_CHECK='0',F_WRITE='0' Where FORMAT_ID = '106' AND FIELD_NO = '49' AND PRIORITY = '1';</v>
      </c>
      <c r="U1056" t="str">
        <f t="shared" si="71"/>
        <v>Delete from UFMT_BUILD_RULE Where FORMAT_ID = '106' AND FIELD_NO = '49' AND PRIORITY = '1';</v>
      </c>
    </row>
    <row r="1057" spans="1:21" x14ac:dyDescent="0.35">
      <c r="A1057" t="s">
        <v>783</v>
      </c>
      <c r="B1057" t="s">
        <v>142</v>
      </c>
      <c r="C1057" t="s">
        <v>12</v>
      </c>
      <c r="D1057" t="s">
        <v>47</v>
      </c>
      <c r="E1057"/>
      <c r="F1057" t="s">
        <v>171</v>
      </c>
      <c r="G1057"/>
      <c r="H1057" t="s">
        <v>13</v>
      </c>
      <c r="I1057" t="s">
        <v>13</v>
      </c>
      <c r="L1057" t="s">
        <v>7</v>
      </c>
      <c r="M1057" t="str">
        <f>VLOOKUP(D1057,UFMT_FIELD_FORMAT!A:H,8,FALSE)</f>
        <v>003 Fix Padded L</v>
      </c>
      <c r="N1057" t="str">
        <f>IF(ISBLANK(E1057),"",VLOOKUP(E1057,UFMT_CONDITION!A:J,10,FALSE))</f>
        <v/>
      </c>
      <c r="O1057" t="str">
        <f>VLOOKUP(F1057,UFMT_VALUE!A:E,5,FALSE)</f>
        <v>Tag, SVT_CCH_BILL_CURR , integer</v>
      </c>
      <c r="P1057" t="str">
        <f>IF(ISBLANK(G1057),"",VLOOKUP(G1057,UFMT_CONVERSION!A:C,3,FALSE))</f>
        <v/>
      </c>
      <c r="Q1057" t="str">
        <f t="shared" si="68"/>
        <v>Field '003 Fix Padded L', Value 'Tag, SVT_CCH_BILL_CURR , integer'</v>
      </c>
      <c r="S1057" t="str">
        <f t="shared" si="69"/>
        <v>Insert into UFMT_BUILD_RULE (FORMAT_ID, FIELD_NO, PRIORITY, FIELD_ID, COND_ID, VALUE_ID, CONV_KEY, F_CHECK, F_WRITE) Values ('106', '51', '1', '14', '', '64', '', '0', '0');</v>
      </c>
      <c r="T1057" t="str">
        <f t="shared" si="70"/>
        <v>Update UFMT_BUILD_RULE SET FIELD_ID='14',COND_ID='',VALUE_ID='64',CONV_KEY='',F_CHECK='0',F_WRITE='0' Where FORMAT_ID = '106' AND FIELD_NO = '51' AND PRIORITY = '1';</v>
      </c>
      <c r="U1057" t="str">
        <f t="shared" si="71"/>
        <v>Delete from UFMT_BUILD_RULE Where FORMAT_ID = '106' AND FIELD_NO = '51' AND PRIORITY = '1';</v>
      </c>
    </row>
    <row r="1058" spans="1:21" x14ac:dyDescent="0.35">
      <c r="A1058" t="s">
        <v>783</v>
      </c>
      <c r="B1058" t="s">
        <v>109</v>
      </c>
      <c r="C1058" t="s">
        <v>12</v>
      </c>
      <c r="D1058" t="s">
        <v>65</v>
      </c>
      <c r="E1058"/>
      <c r="F1058" t="s">
        <v>236</v>
      </c>
      <c r="G1058" t="s">
        <v>92</v>
      </c>
      <c r="H1058" t="s">
        <v>13</v>
      </c>
      <c r="I1058" t="s">
        <v>12</v>
      </c>
      <c r="L1058" t="s">
        <v>7</v>
      </c>
      <c r="M1058" t="str">
        <f>VLOOKUP(D1058,UFMT_FIELD_FORMAT!A:H,8,FALSE)</f>
        <v>999 Var LLLA</v>
      </c>
      <c r="N1058" t="str">
        <f>IF(ISBLANK(E1058),"",VLOOKUP(E1058,UFMT_CONDITION!A:J,10,FALSE))</f>
        <v/>
      </c>
      <c r="O1058" t="str">
        <f>VLOOKUP(F1058,UFMT_VALUE!A:E,5,FALSE)</f>
        <v>Tag, SVT_ADDL_AMT</v>
      </c>
      <c r="P1058" t="str">
        <f>IF(ISBLANK(G1058),"",VLOOKUP(G1058,UFMT_CONVERSION!A:C,3,FALSE))</f>
        <v>Custom Function get_balance_DE54</v>
      </c>
      <c r="Q1058" t="str">
        <f t="shared" si="68"/>
        <v>Field '999 Var LLLA', Value 'Tag, SVT_ADDL_AMT', Conv 'Custom Function get_balance_DE54'</v>
      </c>
      <c r="S1058" t="str">
        <f t="shared" si="69"/>
        <v>Insert into UFMT_BUILD_RULE (FORMAT_ID, FIELD_NO, PRIORITY, FIELD_ID, COND_ID, VALUE_ID, CONV_KEY, F_CHECK, F_WRITE) Values ('106', '54', '1', '20', '', '91', '30', '0', '1');</v>
      </c>
      <c r="T1058" t="str">
        <f t="shared" si="70"/>
        <v>Update UFMT_BUILD_RULE SET FIELD_ID='20',COND_ID='',VALUE_ID='91',CONV_KEY='30',F_CHECK='0',F_WRITE='1' Where FORMAT_ID = '106' AND FIELD_NO = '54' AND PRIORITY = '1';</v>
      </c>
      <c r="U1058" t="str">
        <f t="shared" si="71"/>
        <v>Delete from UFMT_BUILD_RULE Where FORMAT_ID = '106' AND FIELD_NO = '54' AND PRIORITY = '1';</v>
      </c>
    </row>
    <row r="1059" spans="1:21" x14ac:dyDescent="0.35">
      <c r="A1059" t="s">
        <v>783</v>
      </c>
      <c r="B1059" t="s">
        <v>161</v>
      </c>
      <c r="C1059" t="s">
        <v>12</v>
      </c>
      <c r="D1059" t="s">
        <v>59</v>
      </c>
      <c r="E1059"/>
      <c r="F1059" t="s">
        <v>174</v>
      </c>
      <c r="G1059"/>
      <c r="H1059" t="s">
        <v>13</v>
      </c>
      <c r="I1059" t="s">
        <v>13</v>
      </c>
      <c r="L1059" t="s">
        <v>7</v>
      </c>
      <c r="M1059" t="str">
        <f>VLOOKUP(D1059,UFMT_FIELD_FORMAT!A:H,8,FALSE)</f>
        <v>204 Var LLLA</v>
      </c>
      <c r="N1059" t="str">
        <f>IF(ISBLANK(E1059),"",VLOOKUP(E1059,UFMT_CONDITION!A:J,10,FALSE))</f>
        <v/>
      </c>
      <c r="O1059" t="str">
        <f>VLOOKUP(F1059,UFMT_VALUE!A:E,5,FALSE)</f>
        <v>Composite, Processing code</v>
      </c>
      <c r="P1059" t="str">
        <f>IF(ISBLANK(G1059),"",VLOOKUP(G1059,UFMT_CONVERSION!A:C,3,FALSE))</f>
        <v/>
      </c>
      <c r="Q1059" t="str">
        <f t="shared" si="68"/>
        <v>Field '204 Var LLLA', Value 'Composite, Processing code'</v>
      </c>
      <c r="S1059" t="str">
        <f t="shared" si="69"/>
        <v>Insert into UFMT_BUILD_RULE (FORMAT_ID, FIELD_NO, PRIORITY, FIELD_ID, COND_ID, VALUE_ID, CONV_KEY, F_CHECK, F_WRITE) Values ('106', '60', '1', '18', '', '84', '', '0', '0');</v>
      </c>
      <c r="T1059" t="str">
        <f t="shared" si="70"/>
        <v>Update UFMT_BUILD_RULE SET FIELD_ID='18',COND_ID='',VALUE_ID='84',CONV_KEY='',F_CHECK='0',F_WRITE='0' Where FORMAT_ID = '106' AND FIELD_NO = '60' AND PRIORITY = '1';</v>
      </c>
      <c r="U1059" t="str">
        <f t="shared" si="71"/>
        <v>Delete from UFMT_BUILD_RULE Where FORMAT_ID = '106' AND FIELD_NO = '60' AND PRIORITY = '1';</v>
      </c>
    </row>
    <row r="1060" spans="1:21" x14ac:dyDescent="0.35">
      <c r="A1060" t="s">
        <v>783</v>
      </c>
      <c r="B1060" t="s">
        <v>270</v>
      </c>
      <c r="C1060" t="s">
        <v>12</v>
      </c>
      <c r="D1060" t="s">
        <v>71</v>
      </c>
      <c r="E1060"/>
      <c r="F1060" t="s">
        <v>96</v>
      </c>
      <c r="G1060"/>
      <c r="H1060" t="s">
        <v>13</v>
      </c>
      <c r="I1060" t="s">
        <v>13</v>
      </c>
      <c r="L1060" t="s">
        <v>7</v>
      </c>
      <c r="M1060" t="str">
        <f>VLOOKUP(D1060,UFMT_FIELD_FORMAT!A:H,8,FALSE)</f>
        <v>028 Var LLA</v>
      </c>
      <c r="N1060" t="str">
        <f>IF(ISBLANK(E1060),"",VLOOKUP(E1060,UFMT_CONDITION!A:J,10,FALSE))</f>
        <v/>
      </c>
      <c r="O1060" t="str">
        <f>VLOOKUP(F1060,UFMT_VALUE!A:E,5,FALSE)</f>
        <v>Tag, SVT_ACCT1_NO</v>
      </c>
      <c r="P1060" t="str">
        <f>IF(ISBLANK(G1060),"",VLOOKUP(G1060,UFMT_CONVERSION!A:C,3,FALSE))</f>
        <v/>
      </c>
      <c r="Q1060" t="str">
        <f t="shared" si="68"/>
        <v>Field '028 Var LLA', Value 'Tag, SVT_ACCT1_NO'</v>
      </c>
      <c r="S1060" t="str">
        <f t="shared" si="69"/>
        <v>Insert into UFMT_BUILD_RULE (FORMAT_ID, FIELD_NO, PRIORITY, FIELD_ID, COND_ID, VALUE_ID, CONV_KEY, F_CHECK, F_WRITE) Values ('106', '102', '1', '22', '', '36', '', '0', '0');</v>
      </c>
      <c r="T1060" t="str">
        <f t="shared" si="70"/>
        <v>Update UFMT_BUILD_RULE SET FIELD_ID='22',COND_ID='',VALUE_ID='36',CONV_KEY='',F_CHECK='0',F_WRITE='0' Where FORMAT_ID = '106' AND FIELD_NO = '102' AND PRIORITY = '1';</v>
      </c>
      <c r="U1060" t="str">
        <f t="shared" si="71"/>
        <v>Delete from UFMT_BUILD_RULE Where FORMAT_ID = '106' AND FIELD_NO = '102' AND PRIORITY = '1';</v>
      </c>
    </row>
    <row r="1061" spans="1:21" x14ac:dyDescent="0.35">
      <c r="A1061" t="s">
        <v>783</v>
      </c>
      <c r="B1061" t="s">
        <v>778</v>
      </c>
      <c r="C1061" t="s">
        <v>12</v>
      </c>
      <c r="D1061" t="s">
        <v>71</v>
      </c>
      <c r="E1061" t="s">
        <v>37</v>
      </c>
      <c r="F1061" t="s">
        <v>99</v>
      </c>
      <c r="G1061"/>
      <c r="H1061" t="s">
        <v>13</v>
      </c>
      <c r="I1061" t="s">
        <v>13</v>
      </c>
      <c r="L1061" t="s">
        <v>7</v>
      </c>
      <c r="M1061" t="str">
        <f>VLOOKUP(D1061,UFMT_FIELD_FORMAT!A:H,8,FALSE)</f>
        <v>028 Var LLA</v>
      </c>
      <c r="N1061" t="str">
        <f>IF(ISBLANK(E1061),"",VLOOKUP(E1061,UFMT_CONDITION!A:J,10,FALSE))</f>
        <v>Account 2 is not empty</v>
      </c>
      <c r="O1061" t="str">
        <f>VLOOKUP(F1061,UFMT_VALUE!A:E,5,FALSE)</f>
        <v>Tag, SVT_ACCT2_NO</v>
      </c>
      <c r="P1061" t="str">
        <f>IF(ISBLANK(G1061),"",VLOOKUP(G1061,UFMT_CONVERSION!A:C,3,FALSE))</f>
        <v/>
      </c>
      <c r="Q1061" t="str">
        <f t="shared" si="68"/>
        <v>Field '028 Var LLA',Cond 'Account 2 is not empty', Value 'Tag, SVT_ACCT2_NO'</v>
      </c>
      <c r="S1061" t="str">
        <f t="shared" si="69"/>
        <v>Insert into UFMT_BUILD_RULE (FORMAT_ID, FIELD_NO, PRIORITY, FIELD_ID, COND_ID, VALUE_ID, CONV_KEY, F_CHECK, F_WRITE) Values ('106', '103', '1', '22', '10', '37', '', '0', '0');</v>
      </c>
      <c r="T1061" t="str">
        <f t="shared" si="70"/>
        <v>Update UFMT_BUILD_RULE SET FIELD_ID='22',COND_ID='10',VALUE_ID='37',CONV_KEY='',F_CHECK='0',F_WRITE='0' Where FORMAT_ID = '106' AND FIELD_NO = '103' AND PRIORITY = '1';</v>
      </c>
      <c r="U1061" t="str">
        <f t="shared" si="71"/>
        <v>Delete from UFMT_BUILD_RULE Where FORMAT_ID = '106' AND FIELD_NO = '103' AND PRIORITY = '1';</v>
      </c>
    </row>
    <row r="1062" spans="1:21" x14ac:dyDescent="0.35">
      <c r="A1062" t="s">
        <v>783</v>
      </c>
      <c r="B1062" t="s">
        <v>815</v>
      </c>
      <c r="C1062" t="s">
        <v>12</v>
      </c>
      <c r="D1062" t="s">
        <v>65</v>
      </c>
      <c r="E1062"/>
      <c r="F1062" t="s">
        <v>236</v>
      </c>
      <c r="G1062" t="s">
        <v>95</v>
      </c>
      <c r="H1062" t="s">
        <v>13</v>
      </c>
      <c r="I1062" t="s">
        <v>12</v>
      </c>
      <c r="L1062" t="s">
        <v>7</v>
      </c>
      <c r="M1062" t="str">
        <f>VLOOKUP(D1062,UFMT_FIELD_FORMAT!A:H,8,FALSE)</f>
        <v>999 Var LLLA</v>
      </c>
      <c r="N1062" t="str">
        <f>IF(ISBLANK(E1062),"",VLOOKUP(E1062,UFMT_CONDITION!A:J,10,FALSE))</f>
        <v/>
      </c>
      <c r="O1062" t="str">
        <f>VLOOKUP(F1062,UFMT_VALUE!A:E,5,FALSE)</f>
        <v>Tag, SVT_ADDL_AMT</v>
      </c>
      <c r="P1062" t="str">
        <f>IF(ISBLANK(G1062),"",VLOOKUP(G1062,UFMT_CONVERSION!A:C,3,FALSE))</f>
        <v>Custom Function process_mini_stmt</v>
      </c>
      <c r="Q1062" t="str">
        <f t="shared" si="68"/>
        <v>Field '999 Var LLLA', Value 'Tag, SVT_ADDL_AMT', Conv 'Custom Function process_mini_stmt'</v>
      </c>
      <c r="S1062" t="str">
        <f t="shared" si="69"/>
        <v>Insert into UFMT_BUILD_RULE (FORMAT_ID, FIELD_NO, PRIORITY, FIELD_ID, COND_ID, VALUE_ID, CONV_KEY, F_CHECK, F_WRITE) Values ('106', '127', '1', '20', '', '91', '31', '0', '1');</v>
      </c>
      <c r="T1062" t="str">
        <f t="shared" si="70"/>
        <v>Update UFMT_BUILD_RULE SET FIELD_ID='20',COND_ID='',VALUE_ID='91',CONV_KEY='31',F_CHECK='0',F_WRITE='1' Where FORMAT_ID = '106' AND FIELD_NO = '127' AND PRIORITY = '1';</v>
      </c>
      <c r="U1062" t="str">
        <f t="shared" si="71"/>
        <v>Delete from UFMT_BUILD_RULE Where FORMAT_ID = '106' AND FIELD_NO = '127' AND PRIORITY = '1';</v>
      </c>
    </row>
    <row r="1063" spans="1:21" x14ac:dyDescent="0.35">
      <c r="A1063" t="s">
        <v>785</v>
      </c>
      <c r="B1063" t="s">
        <v>29</v>
      </c>
      <c r="C1063" t="s">
        <v>15</v>
      </c>
      <c r="D1063" t="s">
        <v>72</v>
      </c>
      <c r="E1063"/>
      <c r="F1063" t="s">
        <v>44</v>
      </c>
      <c r="G1063"/>
      <c r="H1063" t="s">
        <v>13</v>
      </c>
      <c r="I1063" t="s">
        <v>12</v>
      </c>
      <c r="L1063" t="s">
        <v>7</v>
      </c>
      <c r="M1063" t="str">
        <f>VLOOKUP(D1063,UFMT_FIELD_FORMAT!A:H,8,FALSE)</f>
        <v>010 Fix Padded L0</v>
      </c>
      <c r="N1063" t="str">
        <f>IF(ISBLANK(E1063),"",VLOOKUP(E1063,UFMT_CONDITION!A:J,10,FALSE))</f>
        <v/>
      </c>
      <c r="O1063" t="str">
        <f>VLOOKUP(F1063,UFMT_VALUE!A:E,5,FALSE)</f>
        <v>Tag, SVT_ACQ_SW_DATE</v>
      </c>
      <c r="P1063" t="str">
        <f>IF(ISBLANK(G1063),"",VLOOKUP(G1063,UFMT_CONVERSION!A:C,3,FALSE))</f>
        <v/>
      </c>
      <c r="Q1063" t="str">
        <f t="shared" si="68"/>
        <v>Field '010 Fix Padded L0', Value 'Tag, SVT_ACQ_SW_DATE'</v>
      </c>
      <c r="S1063" t="str">
        <f t="shared" si="69"/>
        <v>Insert into UFMT_BUILD_RULE (FORMAT_ID, FIELD_NO, PRIORITY, FIELD_ID, COND_ID, VALUE_ID, CONV_KEY, F_CHECK, F_WRITE) Values ('107', '7', '2', '25', '', '13', '', '0', '1');</v>
      </c>
      <c r="T1063" t="str">
        <f t="shared" si="70"/>
        <v>Update UFMT_BUILD_RULE SET FIELD_ID='25',COND_ID='',VALUE_ID='13',CONV_KEY='',F_CHECK='0',F_WRITE='1' Where FORMAT_ID = '107' AND FIELD_NO = '7' AND PRIORITY = '2';</v>
      </c>
      <c r="U1063" t="str">
        <f t="shared" si="71"/>
        <v>Delete from UFMT_BUILD_RULE Where FORMAT_ID = '107' AND FIELD_NO = '7' AND PRIORITY = '2';</v>
      </c>
    </row>
    <row r="1064" spans="1:21" x14ac:dyDescent="0.35">
      <c r="A1064" t="s">
        <v>785</v>
      </c>
      <c r="B1064" t="s">
        <v>40</v>
      </c>
      <c r="C1064" t="s">
        <v>12</v>
      </c>
      <c r="D1064" t="s">
        <v>23</v>
      </c>
      <c r="E1064"/>
      <c r="F1064" t="s">
        <v>48</v>
      </c>
      <c r="G1064"/>
      <c r="H1064" t="s">
        <v>13</v>
      </c>
      <c r="I1064" t="s">
        <v>13</v>
      </c>
      <c r="L1064" t="s">
        <v>7</v>
      </c>
      <c r="M1064" t="str">
        <f>VLOOKUP(D1064,UFMT_FIELD_FORMAT!A:H,8,FALSE)</f>
        <v>006 Fix Padded L0</v>
      </c>
      <c r="N1064" t="str">
        <f>IF(ISBLANK(E1064),"",VLOOKUP(E1064,UFMT_CONDITION!A:J,10,FALSE))</f>
        <v/>
      </c>
      <c r="O1064" t="str">
        <f>VLOOKUP(F1064,UFMT_VALUE!A:E,5,FALSE)</f>
        <v>Tag, SVT_ACQ_TRACE_NO, string</v>
      </c>
      <c r="P1064" t="str">
        <f>IF(ISBLANK(G1064),"",VLOOKUP(G1064,UFMT_CONVERSION!A:C,3,FALSE))</f>
        <v/>
      </c>
      <c r="Q1064" t="str">
        <f t="shared" si="68"/>
        <v>Field '006 Fix Padded L0', Value 'Tag, SVT_ACQ_TRACE_NO, string'</v>
      </c>
      <c r="S1064" t="str">
        <f t="shared" si="69"/>
        <v>Insert into UFMT_BUILD_RULE (FORMAT_ID, FIELD_NO, PRIORITY, FIELD_ID, COND_ID, VALUE_ID, CONV_KEY, F_CHECK, F_WRITE) Values ('107', '11', '1', '5', '', '47', '', '0', '0');</v>
      </c>
      <c r="T1064" t="str">
        <f t="shared" si="70"/>
        <v>Update UFMT_BUILD_RULE SET FIELD_ID='5',COND_ID='',VALUE_ID='47',CONV_KEY='',F_CHECK='0',F_WRITE='0' Where FORMAT_ID = '107' AND FIELD_NO = '11' AND PRIORITY = '1';</v>
      </c>
      <c r="U1064" t="str">
        <f t="shared" si="71"/>
        <v>Delete from UFMT_BUILD_RULE Where FORMAT_ID = '107' AND FIELD_NO = '11' AND PRIORITY = '1';</v>
      </c>
    </row>
    <row r="1065" spans="1:21" x14ac:dyDescent="0.35">
      <c r="A1065" t="s">
        <v>785</v>
      </c>
      <c r="B1065" t="s">
        <v>102</v>
      </c>
      <c r="C1065" t="s">
        <v>15</v>
      </c>
      <c r="D1065" t="s">
        <v>77</v>
      </c>
      <c r="E1065"/>
      <c r="F1065" t="s">
        <v>60</v>
      </c>
      <c r="G1065" t="s">
        <v>26</v>
      </c>
      <c r="H1065" t="s">
        <v>13</v>
      </c>
      <c r="I1065" t="s">
        <v>12</v>
      </c>
      <c r="L1065" t="s">
        <v>7</v>
      </c>
      <c r="M1065" t="str">
        <f>VLOOKUP(D1065,UFMT_FIELD_FORMAT!A:H,8,FALSE)</f>
        <v>02 Fix Padded L0</v>
      </c>
      <c r="N1065" t="str">
        <f>IF(ISBLANK(E1065),"",VLOOKUP(E1065,UFMT_CONDITION!A:J,10,FALSE))</f>
        <v/>
      </c>
      <c r="O1065" t="str">
        <f>VLOOKUP(F1065,UFMT_VALUE!A:E,5,FALSE)</f>
        <v>Tag, SVT_SV_RESP</v>
      </c>
      <c r="P1065" t="str">
        <f>IF(ISBLANK(G1065),"",VLOOKUP(G1065,UFMT_CONVERSION!A:C,3,FALSE))</f>
        <v>SOPP Response code conversion</v>
      </c>
      <c r="Q1065" t="str">
        <f t="shared" si="68"/>
        <v>Field '02 Fix Padded L0', Value 'Tag, SVT_SV_RESP', Conv 'SOPP Response code conversion'</v>
      </c>
      <c r="S1065" t="str">
        <f t="shared" si="69"/>
        <v>Insert into UFMT_BUILD_RULE (FORMAT_ID, FIELD_NO, PRIORITY, FIELD_ID, COND_ID, VALUE_ID, CONV_KEY, F_CHECK, F_WRITE) Values ('107', '39', '2', '24', '', '44', '6', '0', '1');</v>
      </c>
      <c r="T1065" t="str">
        <f t="shared" si="70"/>
        <v>Update UFMT_BUILD_RULE SET FIELD_ID='24',COND_ID='',VALUE_ID='44',CONV_KEY='6',F_CHECK='0',F_WRITE='1' Where FORMAT_ID = '107' AND FIELD_NO = '39' AND PRIORITY = '2';</v>
      </c>
      <c r="U1065" t="str">
        <f t="shared" si="71"/>
        <v>Delete from UFMT_BUILD_RULE Where FORMAT_ID = '107' AND FIELD_NO = '39' AND PRIORITY = '2';</v>
      </c>
    </row>
    <row r="1066" spans="1:21" x14ac:dyDescent="0.35">
      <c r="A1066" t="s">
        <v>785</v>
      </c>
      <c r="B1066" t="s">
        <v>185</v>
      </c>
      <c r="C1066" t="s">
        <v>12</v>
      </c>
      <c r="D1066" t="s">
        <v>47</v>
      </c>
      <c r="E1066"/>
      <c r="F1066" t="s">
        <v>223</v>
      </c>
      <c r="G1066"/>
      <c r="H1066" t="s">
        <v>13</v>
      </c>
      <c r="I1066" t="s">
        <v>13</v>
      </c>
      <c r="L1066" t="s">
        <v>7</v>
      </c>
      <c r="M1066" t="str">
        <f>VLOOKUP(D1066,UFMT_FIELD_FORMAT!A:H,8,FALSE)</f>
        <v>003 Fix Padded L</v>
      </c>
      <c r="N1066" t="str">
        <f>IF(ISBLANK(E1066),"",VLOOKUP(E1066,UFMT_CONDITION!A:J,10,FALSE))</f>
        <v/>
      </c>
      <c r="O1066" t="str">
        <f>VLOOKUP(F1066,UFMT_VALUE!A:E,5,FALSE)</f>
        <v>Const, Network code for 87 LOGIN</v>
      </c>
      <c r="P1066" t="str">
        <f>IF(ISBLANK(G1066),"",VLOOKUP(G1066,UFMT_CONVERSION!A:C,3,FALSE))</f>
        <v/>
      </c>
      <c r="Q1066" t="str">
        <f t="shared" si="68"/>
        <v>Field '003 Fix Padded L', Value 'Const, Network code for 87 LOGIN'</v>
      </c>
      <c r="S1066" t="str">
        <f t="shared" si="69"/>
        <v>Insert into UFMT_BUILD_RULE (FORMAT_ID, FIELD_NO, PRIORITY, FIELD_ID, COND_ID, VALUE_ID, CONV_KEY, F_CHECK, F_WRITE) Values ('107', '70', '1', '14', '', '86', '', '0', '0');</v>
      </c>
      <c r="T1066" t="str">
        <f t="shared" si="70"/>
        <v>Update UFMT_BUILD_RULE SET FIELD_ID='14',COND_ID='',VALUE_ID='86',CONV_KEY='',F_CHECK='0',F_WRITE='0' Where FORMAT_ID = '107' AND FIELD_NO = '70' AND PRIORITY = '1';</v>
      </c>
      <c r="U1066" t="str">
        <f t="shared" si="71"/>
        <v>Delete from UFMT_BUILD_RULE Where FORMAT_ID = '107' AND FIELD_NO = '70' AND PRIORITY = '1';</v>
      </c>
    </row>
    <row r="1067" spans="1:21" x14ac:dyDescent="0.35">
      <c r="A1067" t="s">
        <v>787</v>
      </c>
      <c r="B1067" t="s">
        <v>15</v>
      </c>
      <c r="C1067" t="s">
        <v>12</v>
      </c>
      <c r="D1067" t="s">
        <v>12</v>
      </c>
      <c r="E1067"/>
      <c r="F1067" t="s">
        <v>15</v>
      </c>
      <c r="G1067"/>
      <c r="H1067" t="s">
        <v>13</v>
      </c>
      <c r="I1067" t="s">
        <v>13</v>
      </c>
      <c r="L1067" t="s">
        <v>7</v>
      </c>
      <c r="M1067" t="str">
        <f>VLOOKUP(D1067,UFMT_FIELD_FORMAT!A:H,8,FALSE)</f>
        <v>019 Var LLA</v>
      </c>
      <c r="N1067" t="str">
        <f>IF(ISBLANK(E1067),"",VLOOKUP(E1067,UFMT_CONDITION!A:J,10,FALSE))</f>
        <v/>
      </c>
      <c r="O1067" t="str">
        <f>VLOOKUP(F1067,UFMT_VALUE!A:E,5,FALSE)</f>
        <v>Tag, SVT_CARD_NUM</v>
      </c>
      <c r="P1067" t="str">
        <f>IF(ISBLANK(G1067),"",VLOOKUP(G1067,UFMT_CONVERSION!A:C,3,FALSE))</f>
        <v/>
      </c>
      <c r="Q1067" t="str">
        <f t="shared" si="68"/>
        <v>Field '019 Var LLA', Value 'Tag, SVT_CARD_NUM'</v>
      </c>
      <c r="S1067" t="str">
        <f t="shared" si="69"/>
        <v>Insert into UFMT_BUILD_RULE (FORMAT_ID, FIELD_NO, PRIORITY, FIELD_ID, COND_ID, VALUE_ID, CONV_KEY, F_CHECK, F_WRITE) Values ('108', '2', '1', '1', '', '2', '', '0', '0');</v>
      </c>
      <c r="T1067" t="str">
        <f t="shared" si="70"/>
        <v>Update UFMT_BUILD_RULE SET FIELD_ID='1',COND_ID='',VALUE_ID='2',CONV_KEY='',F_CHECK='0',F_WRITE='0' Where FORMAT_ID = '108' AND FIELD_NO = '2' AND PRIORITY = '1';</v>
      </c>
      <c r="U1067" t="str">
        <f t="shared" si="71"/>
        <v>Delete from UFMT_BUILD_RULE Where FORMAT_ID = '108' AND FIELD_NO = '2' AND PRIORITY = '1';</v>
      </c>
    </row>
    <row r="1068" spans="1:21" x14ac:dyDescent="0.35">
      <c r="A1068" t="s">
        <v>787</v>
      </c>
      <c r="B1068" t="s">
        <v>17</v>
      </c>
      <c r="C1068" t="s">
        <v>12</v>
      </c>
      <c r="D1068" t="s">
        <v>15</v>
      </c>
      <c r="E1068"/>
      <c r="F1068" t="s">
        <v>207</v>
      </c>
      <c r="G1068"/>
      <c r="H1068" t="s">
        <v>13</v>
      </c>
      <c r="I1068" t="s">
        <v>13</v>
      </c>
      <c r="L1068" t="s">
        <v>7</v>
      </c>
      <c r="M1068" t="str">
        <f>VLOOKUP(D1068,UFMT_FIELD_FORMAT!A:H,8,FALSE)</f>
        <v>006 Fix Padded L0</v>
      </c>
      <c r="N1068" t="str">
        <f>IF(ISBLANK(E1068),"",VLOOKUP(E1068,UFMT_CONDITION!A:J,10,FALSE))</f>
        <v/>
      </c>
      <c r="O1068" t="str">
        <f>VLOOKUP(F1068,UFMT_VALUE!A:E,5,FALSE)</f>
        <v>Composite, Processing code</v>
      </c>
      <c r="P1068" t="str">
        <f>IF(ISBLANK(G1068),"",VLOOKUP(G1068,UFMT_CONVERSION!A:C,3,FALSE))</f>
        <v/>
      </c>
      <c r="Q1068" t="str">
        <f t="shared" si="68"/>
        <v>Field '006 Fix Padded L0', Value 'Composite, Processing code'</v>
      </c>
      <c r="S1068" t="str">
        <f t="shared" si="69"/>
        <v>Insert into UFMT_BUILD_RULE (FORMAT_ID, FIELD_NO, PRIORITY, FIELD_ID, COND_ID, VALUE_ID, CONV_KEY, F_CHECK, F_WRITE) Values ('108', '3', '1', '2', '', '79', '', '0', '0');</v>
      </c>
      <c r="T1068" t="str">
        <f t="shared" si="70"/>
        <v>Update UFMT_BUILD_RULE SET FIELD_ID='2',COND_ID='',VALUE_ID='79',CONV_KEY='',F_CHECK='0',F_WRITE='0' Where FORMAT_ID = '108' AND FIELD_NO = '3' AND PRIORITY = '1';</v>
      </c>
      <c r="U1068" t="str">
        <f t="shared" si="71"/>
        <v>Delete from UFMT_BUILD_RULE Where FORMAT_ID = '108' AND FIELD_NO = '3' AND PRIORITY = '1';</v>
      </c>
    </row>
    <row r="1069" spans="1:21" x14ac:dyDescent="0.35">
      <c r="A1069" t="s">
        <v>787</v>
      </c>
      <c r="B1069" t="s">
        <v>20</v>
      </c>
      <c r="C1069" t="s">
        <v>12</v>
      </c>
      <c r="D1069" t="s">
        <v>17</v>
      </c>
      <c r="E1069"/>
      <c r="F1069" t="s">
        <v>29</v>
      </c>
      <c r="G1069"/>
      <c r="H1069" t="s">
        <v>13</v>
      </c>
      <c r="I1069" t="s">
        <v>13</v>
      </c>
      <c r="L1069" t="s">
        <v>7</v>
      </c>
      <c r="M1069" t="str">
        <f>VLOOKUP(D1069,UFMT_FIELD_FORMAT!A:H,8,FALSE)</f>
        <v>012 Fix Padded L0</v>
      </c>
      <c r="N1069" t="str">
        <f>IF(ISBLANK(E1069),"",VLOOKUP(E1069,UFMT_CONDITION!A:J,10,FALSE))</f>
        <v/>
      </c>
      <c r="O1069" t="str">
        <f>VLOOKUP(F1069,UFMT_VALUE!A:E,5,FALSE)</f>
        <v>Tag, SVT_TXN_AMOUNT</v>
      </c>
      <c r="P1069" t="str">
        <f>IF(ISBLANK(G1069),"",VLOOKUP(G1069,UFMT_CONVERSION!A:C,3,FALSE))</f>
        <v/>
      </c>
      <c r="Q1069" t="str">
        <f t="shared" si="68"/>
        <v>Field '012 Fix Padded L0', Value 'Tag, SVT_TXN_AMOUNT'</v>
      </c>
      <c r="S1069" t="str">
        <f t="shared" si="69"/>
        <v>Insert into UFMT_BUILD_RULE (FORMAT_ID, FIELD_NO, PRIORITY, FIELD_ID, COND_ID, VALUE_ID, CONV_KEY, F_CHECK, F_WRITE) Values ('108', '4', '1', '3', '', '7', '', '0', '0');</v>
      </c>
      <c r="T1069" t="str">
        <f t="shared" si="70"/>
        <v>Update UFMT_BUILD_RULE SET FIELD_ID='3',COND_ID='',VALUE_ID='7',CONV_KEY='',F_CHECK='0',F_WRITE='0' Where FORMAT_ID = '108' AND FIELD_NO = '4' AND PRIORITY = '1';</v>
      </c>
      <c r="U1069" t="str">
        <f t="shared" si="71"/>
        <v>Delete from UFMT_BUILD_RULE Where FORMAT_ID = '108' AND FIELD_NO = '4' AND PRIORITY = '1';</v>
      </c>
    </row>
    <row r="1070" spans="1:21" x14ac:dyDescent="0.35">
      <c r="A1070" t="s">
        <v>787</v>
      </c>
      <c r="B1070" t="s">
        <v>29</v>
      </c>
      <c r="C1070" t="s">
        <v>15</v>
      </c>
      <c r="D1070" t="s">
        <v>72</v>
      </c>
      <c r="E1070"/>
      <c r="F1070" t="s">
        <v>209</v>
      </c>
      <c r="G1070"/>
      <c r="H1070" t="s">
        <v>13</v>
      </c>
      <c r="I1070" t="s">
        <v>12</v>
      </c>
      <c r="L1070" t="s">
        <v>7</v>
      </c>
      <c r="M1070" t="str">
        <f>VLOOKUP(D1070,UFMT_FIELD_FORMAT!A:H,8,FALSE)</f>
        <v>010 Fix Padded L0</v>
      </c>
      <c r="N1070" t="str">
        <f>IF(ISBLANK(E1070),"",VLOOKUP(E1070,UFMT_CONDITION!A:J,10,FALSE))</f>
        <v/>
      </c>
      <c r="O1070" t="str">
        <f>VLOOKUP(F1070,UFMT_VALUE!A:E,5,FALSE)</f>
        <v>Composite, Date time 87 format</v>
      </c>
      <c r="P1070" t="str">
        <f>IF(ISBLANK(G1070),"",VLOOKUP(G1070,UFMT_CONVERSION!A:C,3,FALSE))</f>
        <v/>
      </c>
      <c r="Q1070" t="str">
        <f t="shared" si="68"/>
        <v>Field '010 Fix Padded L0', Value 'Composite, Date time 87 format'</v>
      </c>
      <c r="S1070" t="str">
        <f t="shared" si="69"/>
        <v>Insert into UFMT_BUILD_RULE (FORMAT_ID, FIELD_NO, PRIORITY, FIELD_ID, COND_ID, VALUE_ID, CONV_KEY, F_CHECK, F_WRITE) Values ('108', '7', '2', '25', '', '80', '', '0', '1');</v>
      </c>
      <c r="T1070" t="str">
        <f t="shared" si="70"/>
        <v>Update UFMT_BUILD_RULE SET FIELD_ID='25',COND_ID='',VALUE_ID='80',CONV_KEY='',F_CHECK='0',F_WRITE='1' Where FORMAT_ID = '108' AND FIELD_NO = '7' AND PRIORITY = '2';</v>
      </c>
      <c r="U1070" t="str">
        <f t="shared" si="71"/>
        <v>Delete from UFMT_BUILD_RULE Where FORMAT_ID = '108' AND FIELD_NO = '7' AND PRIORITY = '2';</v>
      </c>
    </row>
    <row r="1071" spans="1:21" x14ac:dyDescent="0.35">
      <c r="A1071" t="s">
        <v>787</v>
      </c>
      <c r="B1071" t="s">
        <v>40</v>
      </c>
      <c r="C1071" t="s">
        <v>12</v>
      </c>
      <c r="D1071" t="s">
        <v>23</v>
      </c>
      <c r="E1071"/>
      <c r="F1071" t="s">
        <v>48</v>
      </c>
      <c r="G1071"/>
      <c r="H1071" t="s">
        <v>13</v>
      </c>
      <c r="I1071" t="s">
        <v>13</v>
      </c>
      <c r="L1071" t="s">
        <v>7</v>
      </c>
      <c r="M1071" t="str">
        <f>VLOOKUP(D1071,UFMT_FIELD_FORMAT!A:H,8,FALSE)</f>
        <v>006 Fix Padded L0</v>
      </c>
      <c r="N1071" t="str">
        <f>IF(ISBLANK(E1071),"",VLOOKUP(E1071,UFMT_CONDITION!A:J,10,FALSE))</f>
        <v/>
      </c>
      <c r="O1071" t="str">
        <f>VLOOKUP(F1071,UFMT_VALUE!A:E,5,FALSE)</f>
        <v>Tag, SVT_ACQ_TRACE_NO, string</v>
      </c>
      <c r="P1071" t="str">
        <f>IF(ISBLANK(G1071),"",VLOOKUP(G1071,UFMT_CONVERSION!A:C,3,FALSE))</f>
        <v/>
      </c>
      <c r="Q1071" t="str">
        <f t="shared" si="68"/>
        <v>Field '006 Fix Padded L0', Value 'Tag, SVT_ACQ_TRACE_NO, string'</v>
      </c>
      <c r="S1071" t="str">
        <f t="shared" si="69"/>
        <v>Insert into UFMT_BUILD_RULE (FORMAT_ID, FIELD_NO, PRIORITY, FIELD_ID, COND_ID, VALUE_ID, CONV_KEY, F_CHECK, F_WRITE) Values ('108', '11', '1', '5', '', '47', '', '0', '0');</v>
      </c>
      <c r="T1071" t="str">
        <f t="shared" si="70"/>
        <v>Update UFMT_BUILD_RULE SET FIELD_ID='5',COND_ID='',VALUE_ID='47',CONV_KEY='',F_CHECK='0',F_WRITE='0' Where FORMAT_ID = '108' AND FIELD_NO = '11' AND PRIORITY = '1';</v>
      </c>
      <c r="U1071" t="str">
        <f t="shared" si="71"/>
        <v>Delete from UFMT_BUILD_RULE Where FORMAT_ID = '108' AND FIELD_NO = '11' AND PRIORITY = '1';</v>
      </c>
    </row>
    <row r="1072" spans="1:21" x14ac:dyDescent="0.35">
      <c r="A1072" t="s">
        <v>787</v>
      </c>
      <c r="B1072" t="s">
        <v>42</v>
      </c>
      <c r="C1072" t="s">
        <v>12</v>
      </c>
      <c r="D1072" t="s">
        <v>23</v>
      </c>
      <c r="E1072"/>
      <c r="F1072" t="s">
        <v>47</v>
      </c>
      <c r="G1072"/>
      <c r="H1072" t="s">
        <v>13</v>
      </c>
      <c r="I1072" t="s">
        <v>12</v>
      </c>
      <c r="L1072" t="s">
        <v>7</v>
      </c>
      <c r="M1072" t="str">
        <f>VLOOKUP(D1072,UFMT_FIELD_FORMAT!A:H,8,FALSE)</f>
        <v>006 Fix Padded L0</v>
      </c>
      <c r="N1072" t="str">
        <f>IF(ISBLANK(E1072),"",VLOOKUP(E1072,UFMT_CONDITION!A:J,10,FALSE))</f>
        <v/>
      </c>
      <c r="O1072" t="str">
        <f>VLOOKUP(F1072,UFMT_VALUE!A:E,5,FALSE)</f>
        <v>Tag, SVT_ACQ_SW_TIME</v>
      </c>
      <c r="P1072" t="str">
        <f>IF(ISBLANK(G1072),"",VLOOKUP(G1072,UFMT_CONVERSION!A:C,3,FALSE))</f>
        <v/>
      </c>
      <c r="Q1072" t="str">
        <f t="shared" si="68"/>
        <v>Field '006 Fix Padded L0', Value 'Tag, SVT_ACQ_SW_TIME'</v>
      </c>
      <c r="S1072" t="str">
        <f t="shared" si="69"/>
        <v>Insert into UFMT_BUILD_RULE (FORMAT_ID, FIELD_NO, PRIORITY, FIELD_ID, COND_ID, VALUE_ID, CONV_KEY, F_CHECK, F_WRITE) Values ('108', '12', '1', '5', '', '14', '', '0', '1');</v>
      </c>
      <c r="T1072" t="str">
        <f t="shared" si="70"/>
        <v>Update UFMT_BUILD_RULE SET FIELD_ID='5',COND_ID='',VALUE_ID='14',CONV_KEY='',F_CHECK='0',F_WRITE='1' Where FORMAT_ID = '108' AND FIELD_NO = '12' AND PRIORITY = '1';</v>
      </c>
      <c r="U1072" t="str">
        <f t="shared" si="71"/>
        <v>Delete from UFMT_BUILD_RULE Where FORMAT_ID = '108' AND FIELD_NO = '12' AND PRIORITY = '1';</v>
      </c>
    </row>
    <row r="1073" spans="1:21" x14ac:dyDescent="0.35">
      <c r="A1073" t="s">
        <v>787</v>
      </c>
      <c r="B1073" t="s">
        <v>44</v>
      </c>
      <c r="C1073" t="s">
        <v>12</v>
      </c>
      <c r="D1073" t="s">
        <v>32</v>
      </c>
      <c r="E1073"/>
      <c r="F1073" t="s">
        <v>165</v>
      </c>
      <c r="G1073"/>
      <c r="H1073" t="s">
        <v>13</v>
      </c>
      <c r="I1073" t="s">
        <v>12</v>
      </c>
      <c r="L1073" t="s">
        <v>7</v>
      </c>
      <c r="M1073" t="str">
        <f>VLOOKUP(D1073,UFMT_FIELD_FORMAT!A:H,8,FALSE)</f>
        <v>004 Fix Padded L0</v>
      </c>
      <c r="N1073" t="str">
        <f>IF(ISBLANK(E1073),"",VLOOKUP(E1073,UFMT_CONDITION!A:J,10,FALSE))</f>
        <v/>
      </c>
      <c r="O1073" t="str">
        <f>VLOOKUP(F1073,UFMT_VALUE!A:E,5,FALSE)</f>
        <v>Date MMDD format</v>
      </c>
      <c r="P1073" t="str">
        <f>IF(ISBLANK(G1073),"",VLOOKUP(G1073,UFMT_CONVERSION!A:C,3,FALSE))</f>
        <v/>
      </c>
      <c r="Q1073" t="str">
        <f t="shared" si="68"/>
        <v>Field '004 Fix Padded L0', Value 'Date MMDD format'</v>
      </c>
      <c r="S1073" t="str">
        <f t="shared" si="69"/>
        <v>Insert into UFMT_BUILD_RULE (FORMAT_ID, FIELD_NO, PRIORITY, FIELD_ID, COND_ID, VALUE_ID, CONV_KEY, F_CHECK, F_WRITE) Values ('108', '13', '1', '8', '', '81', '', '0', '1');</v>
      </c>
      <c r="T1073" t="str">
        <f t="shared" si="70"/>
        <v>Update UFMT_BUILD_RULE SET FIELD_ID='8',COND_ID='',VALUE_ID='81',CONV_KEY='',F_CHECK='0',F_WRITE='1' Where FORMAT_ID = '108' AND FIELD_NO = '13' AND PRIORITY = '1';</v>
      </c>
      <c r="U1073" t="str">
        <f t="shared" si="71"/>
        <v>Delete from UFMT_BUILD_RULE Where FORMAT_ID = '108' AND FIELD_NO = '13' AND PRIORITY = '1';</v>
      </c>
    </row>
    <row r="1074" spans="1:21" x14ac:dyDescent="0.35">
      <c r="A1074" t="s">
        <v>787</v>
      </c>
      <c r="B1074" t="s">
        <v>50</v>
      </c>
      <c r="C1074" t="s">
        <v>12</v>
      </c>
      <c r="D1074" t="s">
        <v>32</v>
      </c>
      <c r="E1074"/>
      <c r="F1074" t="s">
        <v>165</v>
      </c>
      <c r="G1074"/>
      <c r="H1074" t="s">
        <v>13</v>
      </c>
      <c r="I1074" t="s">
        <v>12</v>
      </c>
      <c r="L1074" t="s">
        <v>7</v>
      </c>
      <c r="M1074" t="str">
        <f>VLOOKUP(D1074,UFMT_FIELD_FORMAT!A:H,8,FALSE)</f>
        <v>004 Fix Padded L0</v>
      </c>
      <c r="N1074" t="str">
        <f>IF(ISBLANK(E1074),"",VLOOKUP(E1074,UFMT_CONDITION!A:J,10,FALSE))</f>
        <v/>
      </c>
      <c r="O1074" t="str">
        <f>VLOOKUP(F1074,UFMT_VALUE!A:E,5,FALSE)</f>
        <v>Date MMDD format</v>
      </c>
      <c r="P1074" t="str">
        <f>IF(ISBLANK(G1074),"",VLOOKUP(G1074,UFMT_CONVERSION!A:C,3,FALSE))</f>
        <v/>
      </c>
      <c r="Q1074" t="str">
        <f t="shared" si="68"/>
        <v>Field '004 Fix Padded L0', Value 'Date MMDD format'</v>
      </c>
      <c r="S1074" t="str">
        <f t="shared" si="69"/>
        <v>Insert into UFMT_BUILD_RULE (FORMAT_ID, FIELD_NO, PRIORITY, FIELD_ID, COND_ID, VALUE_ID, CONV_KEY, F_CHECK, F_WRITE) Values ('108', '15', '1', '8', '', '81', '', '0', '1');</v>
      </c>
      <c r="T1074" t="str">
        <f t="shared" si="70"/>
        <v>Update UFMT_BUILD_RULE SET FIELD_ID='8',COND_ID='',VALUE_ID='81',CONV_KEY='',F_CHECK='0',F_WRITE='1' Where FORMAT_ID = '108' AND FIELD_NO = '15' AND PRIORITY = '1';</v>
      </c>
      <c r="U1074" t="str">
        <f t="shared" si="71"/>
        <v>Delete from UFMT_BUILD_RULE Where FORMAT_ID = '108' AND FIELD_NO = '15' AND PRIORITY = '1';</v>
      </c>
    </row>
    <row r="1075" spans="1:21" x14ac:dyDescent="0.35">
      <c r="A1075" t="s">
        <v>787</v>
      </c>
      <c r="B1075" t="s">
        <v>56</v>
      </c>
      <c r="C1075" t="s">
        <v>12</v>
      </c>
      <c r="D1075" t="s">
        <v>32</v>
      </c>
      <c r="E1075"/>
      <c r="F1075" t="s">
        <v>165</v>
      </c>
      <c r="G1075"/>
      <c r="H1075" t="s">
        <v>13</v>
      </c>
      <c r="I1075" t="s">
        <v>12</v>
      </c>
      <c r="L1075" t="s">
        <v>7</v>
      </c>
      <c r="M1075" t="str">
        <f>VLOOKUP(D1075,UFMT_FIELD_FORMAT!A:H,8,FALSE)</f>
        <v>004 Fix Padded L0</v>
      </c>
      <c r="N1075" t="str">
        <f>IF(ISBLANK(E1075),"",VLOOKUP(E1075,UFMT_CONDITION!A:J,10,FALSE))</f>
        <v/>
      </c>
      <c r="O1075" t="str">
        <f>VLOOKUP(F1075,UFMT_VALUE!A:E,5,FALSE)</f>
        <v>Date MMDD format</v>
      </c>
      <c r="P1075" t="str">
        <f>IF(ISBLANK(G1075),"",VLOOKUP(G1075,UFMT_CONVERSION!A:C,3,FALSE))</f>
        <v/>
      </c>
      <c r="Q1075" t="str">
        <f t="shared" si="68"/>
        <v>Field '004 Fix Padded L0', Value 'Date MMDD format'</v>
      </c>
      <c r="S1075" t="str">
        <f t="shared" si="69"/>
        <v>Insert into UFMT_BUILD_RULE (FORMAT_ID, FIELD_NO, PRIORITY, FIELD_ID, COND_ID, VALUE_ID, CONV_KEY, F_CHECK, F_WRITE) Values ('108', '17', '1', '8', '', '81', '', '0', '1');</v>
      </c>
      <c r="T1075" t="str">
        <f t="shared" si="70"/>
        <v>Update UFMT_BUILD_RULE SET FIELD_ID='8',COND_ID='',VALUE_ID='81',CONV_KEY='',F_CHECK='0',F_WRITE='1' Where FORMAT_ID = '108' AND FIELD_NO = '17' AND PRIORITY = '1';</v>
      </c>
      <c r="U1075" t="str">
        <f t="shared" si="71"/>
        <v>Delete from UFMT_BUILD_RULE Where FORMAT_ID = '108' AND FIELD_NO = '17' AND PRIORITY = '1';</v>
      </c>
    </row>
    <row r="1076" spans="1:21" x14ac:dyDescent="0.35">
      <c r="A1076" t="s">
        <v>787</v>
      </c>
      <c r="B1076" t="s">
        <v>59</v>
      </c>
      <c r="C1076" t="s">
        <v>12</v>
      </c>
      <c r="D1076" t="s">
        <v>32</v>
      </c>
      <c r="E1076"/>
      <c r="F1076" t="s">
        <v>233</v>
      </c>
      <c r="G1076"/>
      <c r="H1076" t="s">
        <v>13</v>
      </c>
      <c r="I1076" t="s">
        <v>13</v>
      </c>
      <c r="L1076" t="s">
        <v>7</v>
      </c>
      <c r="M1076" t="str">
        <f>VLOOKUP(D1076,UFMT_FIELD_FORMAT!A:H,8,FALSE)</f>
        <v>004 Fix Padded L0</v>
      </c>
      <c r="N1076" t="str">
        <f>IF(ISBLANK(E1076),"",VLOOKUP(E1076,UFMT_CONDITION!A:J,10,FALSE))</f>
        <v/>
      </c>
      <c r="O1076" t="str">
        <f>VLOOKUP(F1076,UFMT_VALUE!A:E,5,FALSE)</f>
        <v>Tag, SVT_SV_MCC, int</v>
      </c>
      <c r="P1076" t="str">
        <f>IF(ISBLANK(G1076),"",VLOOKUP(G1076,UFMT_CONVERSION!A:C,3,FALSE))</f>
        <v/>
      </c>
      <c r="Q1076" t="str">
        <f t="shared" si="68"/>
        <v>Field '004 Fix Padded L0', Value 'Tag, SVT_SV_MCC, int'</v>
      </c>
      <c r="S1076" t="str">
        <f t="shared" si="69"/>
        <v>Insert into UFMT_BUILD_RULE (FORMAT_ID, FIELD_NO, PRIORITY, FIELD_ID, COND_ID, VALUE_ID, CONV_KEY, F_CHECK, F_WRITE) Values ('108', '18', '1', '8', '', '90', '', '0', '0');</v>
      </c>
      <c r="T1076" t="str">
        <f t="shared" si="70"/>
        <v>Update UFMT_BUILD_RULE SET FIELD_ID='8',COND_ID='',VALUE_ID='90',CONV_KEY='',F_CHECK='0',F_WRITE='0' Where FORMAT_ID = '108' AND FIELD_NO = '18' AND PRIORITY = '1';</v>
      </c>
      <c r="U1076" t="str">
        <f t="shared" si="71"/>
        <v>Delete from UFMT_BUILD_RULE Where FORMAT_ID = '108' AND FIELD_NO = '18' AND PRIORITY = '1';</v>
      </c>
    </row>
    <row r="1077" spans="1:21" x14ac:dyDescent="0.35">
      <c r="A1077" t="s">
        <v>787</v>
      </c>
      <c r="B1077" t="s">
        <v>72</v>
      </c>
      <c r="C1077" t="s">
        <v>12</v>
      </c>
      <c r="D1077" t="s">
        <v>77</v>
      </c>
      <c r="E1077"/>
      <c r="F1077" t="s">
        <v>231</v>
      </c>
      <c r="G1077"/>
      <c r="H1077" t="s">
        <v>13</v>
      </c>
      <c r="I1077" t="s">
        <v>13</v>
      </c>
      <c r="L1077" t="s">
        <v>7</v>
      </c>
      <c r="M1077" t="str">
        <f>VLOOKUP(D1077,UFMT_FIELD_FORMAT!A:H,8,FALSE)</f>
        <v>02 Fix Padded L0</v>
      </c>
      <c r="N1077" t="str">
        <f>IF(ISBLANK(E1077),"",VLOOKUP(E1077,UFMT_CONDITION!A:J,10,FALSE))</f>
        <v/>
      </c>
      <c r="O1077" t="str">
        <f>VLOOKUP(F1077,UFMT_VALUE!A:E,5,FALSE)</f>
        <v>Const, POS Entry Mode</v>
      </c>
      <c r="P1077" t="str">
        <f>IF(ISBLANK(G1077),"",VLOOKUP(G1077,UFMT_CONVERSION!A:C,3,FALSE))</f>
        <v/>
      </c>
      <c r="Q1077" t="str">
        <f t="shared" si="68"/>
        <v>Field '02 Fix Padded L0', Value 'Const, POS Entry Mode'</v>
      </c>
      <c r="S1077" t="str">
        <f t="shared" si="69"/>
        <v>Insert into UFMT_BUILD_RULE (FORMAT_ID, FIELD_NO, PRIORITY, FIELD_ID, COND_ID, VALUE_ID, CONV_KEY, F_CHECK, F_WRITE) Values ('108', '25', '1', '24', '', '89', '', '0', '0');</v>
      </c>
      <c r="T1077" t="str">
        <f t="shared" si="70"/>
        <v>Update UFMT_BUILD_RULE SET FIELD_ID='24',COND_ID='',VALUE_ID='89',CONV_KEY='',F_CHECK='0',F_WRITE='0' Where FORMAT_ID = '108' AND FIELD_NO = '25' AND PRIORITY = '1';</v>
      </c>
      <c r="U1077" t="str">
        <f t="shared" si="71"/>
        <v>Delete from UFMT_BUILD_RULE Where FORMAT_ID = '108' AND FIELD_NO = '25' AND PRIORITY = '1';</v>
      </c>
    </row>
    <row r="1078" spans="1:21" x14ac:dyDescent="0.35">
      <c r="A1078" t="s">
        <v>787</v>
      </c>
      <c r="B1078" t="s">
        <v>98</v>
      </c>
      <c r="C1078" t="s">
        <v>12</v>
      </c>
      <c r="D1078" t="s">
        <v>40</v>
      </c>
      <c r="E1078"/>
      <c r="F1078" t="s">
        <v>65</v>
      </c>
      <c r="G1078"/>
      <c r="H1078" t="s">
        <v>13</v>
      </c>
      <c r="I1078" t="s">
        <v>13</v>
      </c>
      <c r="L1078" t="s">
        <v>7</v>
      </c>
      <c r="M1078" t="str">
        <f>VLOOKUP(D1078,UFMT_FIELD_FORMAT!A:H,8,FALSE)</f>
        <v xml:space="preserve">011 LLA </v>
      </c>
      <c r="N1078" t="str">
        <f>IF(ISBLANK(E1078),"",VLOOKUP(E1078,UFMT_CONDITION!A:J,10,FALSE))</f>
        <v/>
      </c>
      <c r="O1078" t="str">
        <f>VLOOKUP(F1078,UFMT_VALUE!A:E,5,FALSE)</f>
        <v>Tag, SVT_ISO_SRC_ACQID</v>
      </c>
      <c r="P1078" t="str">
        <f>IF(ISBLANK(G1078),"",VLOOKUP(G1078,UFMT_CONVERSION!A:C,3,FALSE))</f>
        <v/>
      </c>
      <c r="Q1078" t="str">
        <f t="shared" si="68"/>
        <v>Field '011 LLA ', Value 'Tag, SVT_ISO_SRC_ACQID'</v>
      </c>
      <c r="S1078" t="str">
        <f t="shared" si="69"/>
        <v>Insert into UFMT_BUILD_RULE (FORMAT_ID, FIELD_NO, PRIORITY, FIELD_ID, COND_ID, VALUE_ID, CONV_KEY, F_CHECK, F_WRITE) Values ('108', '32', '1', '11', '', '20', '', '0', '0');</v>
      </c>
      <c r="T1078" t="str">
        <f t="shared" si="70"/>
        <v>Update UFMT_BUILD_RULE SET FIELD_ID='11',COND_ID='',VALUE_ID='20',CONV_KEY='',F_CHECK='0',F_WRITE='0' Where FORMAT_ID = '108' AND FIELD_NO = '32' AND PRIORITY = '1';</v>
      </c>
      <c r="U1078" t="str">
        <f t="shared" si="71"/>
        <v>Delete from UFMT_BUILD_RULE Where FORMAT_ID = '108' AND FIELD_NO = '32' AND PRIORITY = '1';</v>
      </c>
    </row>
    <row r="1079" spans="1:21" x14ac:dyDescent="0.35">
      <c r="A1079" t="s">
        <v>787</v>
      </c>
      <c r="B1079" t="s">
        <v>99</v>
      </c>
      <c r="C1079" t="s">
        <v>12</v>
      </c>
      <c r="D1079" t="s">
        <v>44</v>
      </c>
      <c r="E1079"/>
      <c r="F1079" t="s">
        <v>74</v>
      </c>
      <c r="G1079" t="s">
        <v>72</v>
      </c>
      <c r="H1079" t="s">
        <v>13</v>
      </c>
      <c r="I1079" t="s">
        <v>13</v>
      </c>
      <c r="L1079" t="s">
        <v>7</v>
      </c>
      <c r="M1079" t="str">
        <f>VLOOKUP(D1079,UFMT_FIELD_FORMAT!A:H,8,FALSE)</f>
        <v>012 Fix Padded R</v>
      </c>
      <c r="N1079" t="str">
        <f>IF(ISBLANK(E1079),"",VLOOKUP(E1079,UFMT_CONDITION!A:J,10,FALSE))</f>
        <v/>
      </c>
      <c r="O1079" t="str">
        <f>VLOOKUP(F1079,UFMT_VALUE!A:E,5,FALSE)</f>
        <v>Tag, SVT_ISO_ACQ_RRN</v>
      </c>
      <c r="P1079" t="str">
        <f>IF(ISBLANK(G1079),"",VLOOKUP(G1079,UFMT_CONVERSION!A:C,3,FALSE))</f>
        <v>Custom function setup_de37_yddd</v>
      </c>
      <c r="Q1079" t="str">
        <f t="shared" si="68"/>
        <v>Field '012 Fix Padded R', Value 'Tag, SVT_ISO_ACQ_RRN', Conv 'Custom function setup_de37_yddd'</v>
      </c>
      <c r="S1079" t="str">
        <f t="shared" si="69"/>
        <v>Insert into UFMT_BUILD_RULE (FORMAT_ID, FIELD_NO, PRIORITY, FIELD_ID, COND_ID, VALUE_ID, CONV_KEY, F_CHECK, F_WRITE) Values ('108', '37', '1', '13', '', '23', '25', '0', '0');</v>
      </c>
      <c r="T1079" t="str">
        <f t="shared" si="70"/>
        <v>Update UFMT_BUILD_RULE SET FIELD_ID='13',COND_ID='',VALUE_ID='23',CONV_KEY='25',F_CHECK='0',F_WRITE='0' Where FORMAT_ID = '108' AND FIELD_NO = '37' AND PRIORITY = '1';</v>
      </c>
      <c r="U1079" t="str">
        <f t="shared" si="71"/>
        <v>Delete from UFMT_BUILD_RULE Where FORMAT_ID = '108' AND FIELD_NO = '37' AND PRIORITY = '1';</v>
      </c>
    </row>
    <row r="1080" spans="1:21" x14ac:dyDescent="0.35">
      <c r="A1080" t="s">
        <v>787</v>
      </c>
      <c r="B1080" t="s">
        <v>119</v>
      </c>
      <c r="C1080" t="s">
        <v>12</v>
      </c>
      <c r="D1080" t="s">
        <v>50</v>
      </c>
      <c r="E1080"/>
      <c r="F1080" t="s">
        <v>72</v>
      </c>
      <c r="G1080"/>
      <c r="H1080" t="s">
        <v>13</v>
      </c>
      <c r="I1080" t="s">
        <v>13</v>
      </c>
      <c r="L1080" t="s">
        <v>7</v>
      </c>
      <c r="M1080" t="str">
        <f>VLOOKUP(D1080,UFMT_FIELD_FORMAT!A:H,8,FALSE)</f>
        <v>008 Fix Padded R</v>
      </c>
      <c r="N1080" t="str">
        <f>IF(ISBLANK(E1080),"",VLOOKUP(E1080,UFMT_CONDITION!A:J,10,FALSE))</f>
        <v/>
      </c>
      <c r="O1080" t="str">
        <f>VLOOKUP(F1080,UFMT_VALUE!A:E,5,FALSE)</f>
        <v>Tag, SVT_TERMINAL</v>
      </c>
      <c r="P1080" t="str">
        <f>IF(ISBLANK(G1080),"",VLOOKUP(G1080,UFMT_CONVERSION!A:C,3,FALSE))</f>
        <v/>
      </c>
      <c r="Q1080" t="str">
        <f t="shared" si="68"/>
        <v>Field '008 Fix Padded R', Value 'Tag, SVT_TERMINAL'</v>
      </c>
      <c r="S1080" t="str">
        <f t="shared" si="69"/>
        <v>Insert into UFMT_BUILD_RULE (FORMAT_ID, FIELD_NO, PRIORITY, FIELD_ID, COND_ID, VALUE_ID, CONV_KEY, F_CHECK, F_WRITE) Values ('108', '41', '1', '15', '', '25', '', '0', '0');</v>
      </c>
      <c r="T1080" t="str">
        <f t="shared" si="70"/>
        <v>Update UFMT_BUILD_RULE SET FIELD_ID='15',COND_ID='',VALUE_ID='25',CONV_KEY='',F_CHECK='0',F_WRITE='0' Where FORMAT_ID = '108' AND FIELD_NO = '41' AND PRIORITY = '1';</v>
      </c>
      <c r="U1080" t="str">
        <f t="shared" si="71"/>
        <v>Delete from UFMT_BUILD_RULE Where FORMAT_ID = '108' AND FIELD_NO = '41' AND PRIORITY = '1';</v>
      </c>
    </row>
    <row r="1081" spans="1:21" x14ac:dyDescent="0.35">
      <c r="A1081" t="s">
        <v>787</v>
      </c>
      <c r="B1081" t="s">
        <v>122</v>
      </c>
      <c r="C1081" t="s">
        <v>12</v>
      </c>
      <c r="D1081" t="s">
        <v>53</v>
      </c>
      <c r="E1081"/>
      <c r="F1081" t="s">
        <v>82</v>
      </c>
      <c r="G1081"/>
      <c r="H1081" t="s">
        <v>13</v>
      </c>
      <c r="I1081" t="s">
        <v>13</v>
      </c>
      <c r="L1081" t="s">
        <v>7</v>
      </c>
      <c r="M1081" t="str">
        <f>VLOOKUP(D1081,UFMT_FIELD_FORMAT!A:H,8,FALSE)</f>
        <v>008 Fix Padded R</v>
      </c>
      <c r="N1081" t="str">
        <f>IF(ISBLANK(E1081),"",VLOOKUP(E1081,UFMT_CONDITION!A:J,10,FALSE))</f>
        <v/>
      </c>
      <c r="O1081" t="str">
        <f>VLOOKUP(F1081,UFMT_VALUE!A:E,5,FALSE)</f>
        <v>Tag, SVT_CC_ACCEPTOR</v>
      </c>
      <c r="P1081" t="str">
        <f>IF(ISBLANK(G1081),"",VLOOKUP(G1081,UFMT_CONVERSION!A:C,3,FALSE))</f>
        <v/>
      </c>
      <c r="Q1081" t="str">
        <f t="shared" si="68"/>
        <v>Field '008 Fix Padded R', Value 'Tag, SVT_CC_ACCEPTOR'</v>
      </c>
      <c r="S1081" t="str">
        <f t="shared" si="69"/>
        <v>Insert into UFMT_BUILD_RULE (FORMAT_ID, FIELD_NO, PRIORITY, FIELD_ID, COND_ID, VALUE_ID, CONV_KEY, F_CHECK, F_WRITE) Values ('108', '42', '1', '16', '', '26', '', '0', '0');</v>
      </c>
      <c r="T1081" t="str">
        <f t="shared" si="70"/>
        <v>Update UFMT_BUILD_RULE SET FIELD_ID='16',COND_ID='',VALUE_ID='26',CONV_KEY='',F_CHECK='0',F_WRITE='0' Where FORMAT_ID = '108' AND FIELD_NO = '42' AND PRIORITY = '1';</v>
      </c>
      <c r="U1081" t="str">
        <f t="shared" si="71"/>
        <v>Delete from UFMT_BUILD_RULE Where FORMAT_ID = '108' AND FIELD_NO = '42' AND PRIORITY = '1';</v>
      </c>
    </row>
    <row r="1082" spans="1:21" x14ac:dyDescent="0.35">
      <c r="A1082" t="s">
        <v>787</v>
      </c>
      <c r="B1082" t="s">
        <v>125</v>
      </c>
      <c r="C1082" t="s">
        <v>12</v>
      </c>
      <c r="D1082" t="s">
        <v>82</v>
      </c>
      <c r="E1082"/>
      <c r="F1082" t="s">
        <v>216</v>
      </c>
      <c r="G1082"/>
      <c r="H1082" t="s">
        <v>13</v>
      </c>
      <c r="I1082" t="s">
        <v>13</v>
      </c>
      <c r="L1082" t="s">
        <v>7</v>
      </c>
      <c r="M1082" t="str">
        <f>VLOOKUP(D1082,UFMT_FIELD_FORMAT!A:H,8,FALSE)</f>
        <v>040 Fix Padded L</v>
      </c>
      <c r="N1082" t="str">
        <f>IF(ISBLANK(E1082),"",VLOOKUP(E1082,UFMT_CONDITION!A:J,10,FALSE))</f>
        <v/>
      </c>
      <c r="O1082" t="str">
        <f>VLOOKUP(F1082,UFMT_VALUE!A:E,5,FALSE)</f>
        <v>Composite, Acceptor Name Location</v>
      </c>
      <c r="P1082" t="str">
        <f>IF(ISBLANK(G1082),"",VLOOKUP(G1082,UFMT_CONVERSION!A:C,3,FALSE))</f>
        <v/>
      </c>
      <c r="Q1082" t="str">
        <f t="shared" si="68"/>
        <v>Field '040 Fix Padded L', Value 'Composite, Acceptor Name Location'</v>
      </c>
      <c r="S1082" t="str">
        <f t="shared" si="69"/>
        <v>Insert into UFMT_BUILD_RULE (FORMAT_ID, FIELD_NO, PRIORITY, FIELD_ID, COND_ID, VALUE_ID, CONV_KEY, F_CHECK, F_WRITE) Values ('108', '43', '1', '26', '', '83', '', '0', '0');</v>
      </c>
      <c r="T1082" t="str">
        <f t="shared" si="70"/>
        <v>Update UFMT_BUILD_RULE SET FIELD_ID='26',COND_ID='',VALUE_ID='83',CONV_KEY='',F_CHECK='0',F_WRITE='0' Where FORMAT_ID = '108' AND FIELD_NO = '43' AND PRIORITY = '1';</v>
      </c>
      <c r="U1082" t="str">
        <f t="shared" si="71"/>
        <v>Delete from UFMT_BUILD_RULE Where FORMAT_ID = '108' AND FIELD_NO = '43' AND PRIORITY = '1';</v>
      </c>
    </row>
    <row r="1083" spans="1:21" x14ac:dyDescent="0.35">
      <c r="A1083" t="s">
        <v>787</v>
      </c>
      <c r="B1083" t="s">
        <v>138</v>
      </c>
      <c r="C1083" t="s">
        <v>12</v>
      </c>
      <c r="D1083" t="s">
        <v>47</v>
      </c>
      <c r="E1083"/>
      <c r="F1083" t="s">
        <v>104</v>
      </c>
      <c r="G1083"/>
      <c r="H1083" t="s">
        <v>13</v>
      </c>
      <c r="I1083" t="s">
        <v>13</v>
      </c>
      <c r="L1083" t="s">
        <v>7</v>
      </c>
      <c r="M1083" t="str">
        <f>VLOOKUP(D1083,UFMT_FIELD_FORMAT!A:H,8,FALSE)</f>
        <v>003 Fix Padded L</v>
      </c>
      <c r="N1083" t="str">
        <f>IF(ISBLANK(E1083),"",VLOOKUP(E1083,UFMT_CONDITION!A:J,10,FALSE))</f>
        <v/>
      </c>
      <c r="O1083" t="str">
        <f>VLOOKUP(F1083,UFMT_VALUE!A:E,5,FALSE)</f>
        <v>Tag, SVT_TXN_CURRENCY</v>
      </c>
      <c r="P1083" t="str">
        <f>IF(ISBLANK(G1083),"",VLOOKUP(G1083,UFMT_CONVERSION!A:C,3,FALSE))</f>
        <v/>
      </c>
      <c r="Q1083" t="str">
        <f t="shared" si="68"/>
        <v>Field '003 Fix Padded L', Value 'Tag, SVT_TXN_CURRENCY'</v>
      </c>
      <c r="S1083" t="str">
        <f t="shared" si="69"/>
        <v>Insert into UFMT_BUILD_RULE (FORMAT_ID, FIELD_NO, PRIORITY, FIELD_ID, COND_ID, VALUE_ID, CONV_KEY, F_CHECK, F_WRITE) Values ('108', '49', '1', '14', '', '34', '', '0', '0');</v>
      </c>
      <c r="T1083" t="str">
        <f t="shared" si="70"/>
        <v>Update UFMT_BUILD_RULE SET FIELD_ID='14',COND_ID='',VALUE_ID='34',CONV_KEY='',F_CHECK='0',F_WRITE='0' Where FORMAT_ID = '108' AND FIELD_NO = '49' AND PRIORITY = '1';</v>
      </c>
      <c r="U1083" t="str">
        <f t="shared" si="71"/>
        <v>Delete from UFMT_BUILD_RULE Where FORMAT_ID = '108' AND FIELD_NO = '49' AND PRIORITY = '1';</v>
      </c>
    </row>
    <row r="1084" spans="1:21" x14ac:dyDescent="0.35">
      <c r="A1084" t="s">
        <v>787</v>
      </c>
      <c r="B1084" t="s">
        <v>161</v>
      </c>
      <c r="C1084" t="s">
        <v>12</v>
      </c>
      <c r="D1084" t="s">
        <v>59</v>
      </c>
      <c r="E1084"/>
      <c r="F1084" t="s">
        <v>174</v>
      </c>
      <c r="G1084"/>
      <c r="H1084" t="s">
        <v>13</v>
      </c>
      <c r="I1084" t="s">
        <v>13</v>
      </c>
      <c r="L1084" t="s">
        <v>7</v>
      </c>
      <c r="M1084" t="str">
        <f>VLOOKUP(D1084,UFMT_FIELD_FORMAT!A:H,8,FALSE)</f>
        <v>204 Var LLLA</v>
      </c>
      <c r="N1084" t="str">
        <f>IF(ISBLANK(E1084),"",VLOOKUP(E1084,UFMT_CONDITION!A:J,10,FALSE))</f>
        <v/>
      </c>
      <c r="O1084" t="str">
        <f>VLOOKUP(F1084,UFMT_VALUE!A:E,5,FALSE)</f>
        <v>Composite, Processing code</v>
      </c>
      <c r="P1084" t="str">
        <f>IF(ISBLANK(G1084),"",VLOOKUP(G1084,UFMT_CONVERSION!A:C,3,FALSE))</f>
        <v/>
      </c>
      <c r="Q1084" t="str">
        <f t="shared" si="68"/>
        <v>Field '204 Var LLLA', Value 'Composite, Processing code'</v>
      </c>
      <c r="S1084" t="str">
        <f t="shared" si="69"/>
        <v>Insert into UFMT_BUILD_RULE (FORMAT_ID, FIELD_NO, PRIORITY, FIELD_ID, COND_ID, VALUE_ID, CONV_KEY, F_CHECK, F_WRITE) Values ('108', '60', '1', '18', '', '84', '', '0', '0');</v>
      </c>
      <c r="T1084" t="str">
        <f t="shared" si="70"/>
        <v>Update UFMT_BUILD_RULE SET FIELD_ID='18',COND_ID='',VALUE_ID='84',CONV_KEY='',F_CHECK='0',F_WRITE='0' Where FORMAT_ID = '108' AND FIELD_NO = '60' AND PRIORITY = '1';</v>
      </c>
      <c r="U1084" t="str">
        <f t="shared" si="71"/>
        <v>Delete from UFMT_BUILD_RULE Where FORMAT_ID = '108' AND FIELD_NO = '60' AND PRIORITY = '1';</v>
      </c>
    </row>
    <row r="1085" spans="1:21" x14ac:dyDescent="0.35">
      <c r="A1085" t="s">
        <v>789</v>
      </c>
      <c r="B1085" t="s">
        <v>15</v>
      </c>
      <c r="C1085" t="s">
        <v>12</v>
      </c>
      <c r="D1085" t="s">
        <v>12</v>
      </c>
      <c r="E1085"/>
      <c r="F1085" t="s">
        <v>15</v>
      </c>
      <c r="G1085"/>
      <c r="H1085" t="s">
        <v>13</v>
      </c>
      <c r="I1085" t="s">
        <v>13</v>
      </c>
      <c r="L1085" t="s">
        <v>7</v>
      </c>
      <c r="M1085" t="str">
        <f>VLOOKUP(D1085,UFMT_FIELD_FORMAT!A:H,8,FALSE)</f>
        <v>019 Var LLA</v>
      </c>
      <c r="N1085" t="str">
        <f>IF(ISBLANK(E1085),"",VLOOKUP(E1085,UFMT_CONDITION!A:J,10,FALSE))</f>
        <v/>
      </c>
      <c r="O1085" t="str">
        <f>VLOOKUP(F1085,UFMT_VALUE!A:E,5,FALSE)</f>
        <v>Tag, SVT_CARD_NUM</v>
      </c>
      <c r="P1085" t="str">
        <f>IF(ISBLANK(G1085),"",VLOOKUP(G1085,UFMT_CONVERSION!A:C,3,FALSE))</f>
        <v/>
      </c>
      <c r="Q1085" t="str">
        <f t="shared" si="68"/>
        <v>Field '019 Var LLA', Value 'Tag, SVT_CARD_NUM'</v>
      </c>
      <c r="S1085" t="str">
        <f t="shared" si="69"/>
        <v>Insert into UFMT_BUILD_RULE (FORMAT_ID, FIELD_NO, PRIORITY, FIELD_ID, COND_ID, VALUE_ID, CONV_KEY, F_CHECK, F_WRITE) Values ('109', '2', '1', '1', '', '2', '', '0', '0');</v>
      </c>
      <c r="T1085" t="str">
        <f t="shared" si="70"/>
        <v>Update UFMT_BUILD_RULE SET FIELD_ID='1',COND_ID='',VALUE_ID='2',CONV_KEY='',F_CHECK='0',F_WRITE='0' Where FORMAT_ID = '109' AND FIELD_NO = '2' AND PRIORITY = '1';</v>
      </c>
      <c r="U1085" t="str">
        <f t="shared" si="71"/>
        <v>Delete from UFMT_BUILD_RULE Where FORMAT_ID = '109' AND FIELD_NO = '2' AND PRIORITY = '1';</v>
      </c>
    </row>
    <row r="1086" spans="1:21" x14ac:dyDescent="0.35">
      <c r="A1086" t="s">
        <v>789</v>
      </c>
      <c r="B1086" t="s">
        <v>17</v>
      </c>
      <c r="C1086" t="s">
        <v>12</v>
      </c>
      <c r="D1086" t="s">
        <v>15</v>
      </c>
      <c r="E1086"/>
      <c r="F1086" t="s">
        <v>207</v>
      </c>
      <c r="G1086"/>
      <c r="H1086" t="s">
        <v>13</v>
      </c>
      <c r="I1086" t="s">
        <v>13</v>
      </c>
      <c r="L1086" t="s">
        <v>7</v>
      </c>
      <c r="M1086" t="str">
        <f>VLOOKUP(D1086,UFMT_FIELD_FORMAT!A:H,8,FALSE)</f>
        <v>006 Fix Padded L0</v>
      </c>
      <c r="N1086" t="str">
        <f>IF(ISBLANK(E1086),"",VLOOKUP(E1086,UFMT_CONDITION!A:J,10,FALSE))</f>
        <v/>
      </c>
      <c r="O1086" t="str">
        <f>VLOOKUP(F1086,UFMT_VALUE!A:E,5,FALSE)</f>
        <v>Composite, Processing code</v>
      </c>
      <c r="P1086" t="str">
        <f>IF(ISBLANK(G1086),"",VLOOKUP(G1086,UFMT_CONVERSION!A:C,3,FALSE))</f>
        <v/>
      </c>
      <c r="Q1086" t="str">
        <f t="shared" si="68"/>
        <v>Field '006 Fix Padded L0', Value 'Composite, Processing code'</v>
      </c>
      <c r="S1086" t="str">
        <f t="shared" si="69"/>
        <v>Insert into UFMT_BUILD_RULE (FORMAT_ID, FIELD_NO, PRIORITY, FIELD_ID, COND_ID, VALUE_ID, CONV_KEY, F_CHECK, F_WRITE) Values ('109', '3', '1', '2', '', '79', '', '0', '0');</v>
      </c>
      <c r="T1086" t="str">
        <f t="shared" si="70"/>
        <v>Update UFMT_BUILD_RULE SET FIELD_ID='2',COND_ID='',VALUE_ID='79',CONV_KEY='',F_CHECK='0',F_WRITE='0' Where FORMAT_ID = '109' AND FIELD_NO = '3' AND PRIORITY = '1';</v>
      </c>
      <c r="U1086" t="str">
        <f t="shared" si="71"/>
        <v>Delete from UFMT_BUILD_RULE Where FORMAT_ID = '109' AND FIELD_NO = '3' AND PRIORITY = '1';</v>
      </c>
    </row>
    <row r="1087" spans="1:21" x14ac:dyDescent="0.35">
      <c r="A1087" t="s">
        <v>789</v>
      </c>
      <c r="B1087" t="s">
        <v>20</v>
      </c>
      <c r="C1087" t="s">
        <v>12</v>
      </c>
      <c r="D1087" t="s">
        <v>17</v>
      </c>
      <c r="E1087"/>
      <c r="F1087" t="s">
        <v>29</v>
      </c>
      <c r="G1087"/>
      <c r="H1087" t="s">
        <v>13</v>
      </c>
      <c r="I1087" t="s">
        <v>13</v>
      </c>
      <c r="L1087" t="s">
        <v>7</v>
      </c>
      <c r="M1087" t="str">
        <f>VLOOKUP(D1087,UFMT_FIELD_FORMAT!A:H,8,FALSE)</f>
        <v>012 Fix Padded L0</v>
      </c>
      <c r="N1087" t="str">
        <f>IF(ISBLANK(E1087),"",VLOOKUP(E1087,UFMT_CONDITION!A:J,10,FALSE))</f>
        <v/>
      </c>
      <c r="O1087" t="str">
        <f>VLOOKUP(F1087,UFMT_VALUE!A:E,5,FALSE)</f>
        <v>Tag, SVT_TXN_AMOUNT</v>
      </c>
      <c r="P1087" t="str">
        <f>IF(ISBLANK(G1087),"",VLOOKUP(G1087,UFMT_CONVERSION!A:C,3,FALSE))</f>
        <v/>
      </c>
      <c r="Q1087" t="str">
        <f t="shared" si="68"/>
        <v>Field '012 Fix Padded L0', Value 'Tag, SVT_TXN_AMOUNT'</v>
      </c>
      <c r="S1087" t="str">
        <f t="shared" si="69"/>
        <v>Insert into UFMT_BUILD_RULE (FORMAT_ID, FIELD_NO, PRIORITY, FIELD_ID, COND_ID, VALUE_ID, CONV_KEY, F_CHECK, F_WRITE) Values ('109', '4', '1', '3', '', '7', '', '0', '0');</v>
      </c>
      <c r="T1087" t="str">
        <f t="shared" si="70"/>
        <v>Update UFMT_BUILD_RULE SET FIELD_ID='3',COND_ID='',VALUE_ID='7',CONV_KEY='',F_CHECK='0',F_WRITE='0' Where FORMAT_ID = '109' AND FIELD_NO = '4' AND PRIORITY = '1';</v>
      </c>
      <c r="U1087" t="str">
        <f t="shared" si="71"/>
        <v>Delete from UFMT_BUILD_RULE Where FORMAT_ID = '109' AND FIELD_NO = '4' AND PRIORITY = '1';</v>
      </c>
    </row>
    <row r="1088" spans="1:21" x14ac:dyDescent="0.35">
      <c r="A1088" t="s">
        <v>789</v>
      </c>
      <c r="B1088" t="s">
        <v>29</v>
      </c>
      <c r="C1088" t="s">
        <v>15</v>
      </c>
      <c r="D1088" t="s">
        <v>72</v>
      </c>
      <c r="E1088"/>
      <c r="F1088" t="s">
        <v>44</v>
      </c>
      <c r="G1088"/>
      <c r="H1088" t="s">
        <v>13</v>
      </c>
      <c r="I1088" t="s">
        <v>12</v>
      </c>
      <c r="L1088" t="s">
        <v>7</v>
      </c>
      <c r="M1088" t="str">
        <f>VLOOKUP(D1088,UFMT_FIELD_FORMAT!A:H,8,FALSE)</f>
        <v>010 Fix Padded L0</v>
      </c>
      <c r="N1088" t="str">
        <f>IF(ISBLANK(E1088),"",VLOOKUP(E1088,UFMT_CONDITION!A:J,10,FALSE))</f>
        <v/>
      </c>
      <c r="O1088" t="str">
        <f>VLOOKUP(F1088,UFMT_VALUE!A:E,5,FALSE)</f>
        <v>Tag, SVT_ACQ_SW_DATE</v>
      </c>
      <c r="P1088" t="str">
        <f>IF(ISBLANK(G1088),"",VLOOKUP(G1088,UFMT_CONVERSION!A:C,3,FALSE))</f>
        <v/>
      </c>
      <c r="Q1088" t="str">
        <f t="shared" si="68"/>
        <v>Field '010 Fix Padded L0', Value 'Tag, SVT_ACQ_SW_DATE'</v>
      </c>
      <c r="S1088" t="str">
        <f t="shared" si="69"/>
        <v>Insert into UFMT_BUILD_RULE (FORMAT_ID, FIELD_NO, PRIORITY, FIELD_ID, COND_ID, VALUE_ID, CONV_KEY, F_CHECK, F_WRITE) Values ('109', '7', '2', '25', '', '13', '', '0', '1');</v>
      </c>
      <c r="T1088" t="str">
        <f t="shared" si="70"/>
        <v>Update UFMT_BUILD_RULE SET FIELD_ID='25',COND_ID='',VALUE_ID='13',CONV_KEY='',F_CHECK='0',F_WRITE='1' Where FORMAT_ID = '109' AND FIELD_NO = '7' AND PRIORITY = '2';</v>
      </c>
      <c r="U1088" t="str">
        <f t="shared" si="71"/>
        <v>Delete from UFMT_BUILD_RULE Where FORMAT_ID = '109' AND FIELD_NO = '7' AND PRIORITY = '2';</v>
      </c>
    </row>
    <row r="1089" spans="1:21" x14ac:dyDescent="0.35">
      <c r="A1089" t="s">
        <v>789</v>
      </c>
      <c r="B1089" t="s">
        <v>40</v>
      </c>
      <c r="C1089" t="s">
        <v>12</v>
      </c>
      <c r="D1089" t="s">
        <v>23</v>
      </c>
      <c r="E1089"/>
      <c r="F1089" t="s">
        <v>48</v>
      </c>
      <c r="G1089"/>
      <c r="H1089" t="s">
        <v>13</v>
      </c>
      <c r="I1089" t="s">
        <v>13</v>
      </c>
      <c r="L1089" t="s">
        <v>7</v>
      </c>
      <c r="M1089" t="str">
        <f>VLOOKUP(D1089,UFMT_FIELD_FORMAT!A:H,8,FALSE)</f>
        <v>006 Fix Padded L0</v>
      </c>
      <c r="N1089" t="str">
        <f>IF(ISBLANK(E1089),"",VLOOKUP(E1089,UFMT_CONDITION!A:J,10,FALSE))</f>
        <v/>
      </c>
      <c r="O1089" t="str">
        <f>VLOOKUP(F1089,UFMT_VALUE!A:E,5,FALSE)</f>
        <v>Tag, SVT_ACQ_TRACE_NO, string</v>
      </c>
      <c r="P1089" t="str">
        <f>IF(ISBLANK(G1089),"",VLOOKUP(G1089,UFMT_CONVERSION!A:C,3,FALSE))</f>
        <v/>
      </c>
      <c r="Q1089" t="str">
        <f t="shared" si="68"/>
        <v>Field '006 Fix Padded L0', Value 'Tag, SVT_ACQ_TRACE_NO, string'</v>
      </c>
      <c r="S1089" t="str">
        <f t="shared" si="69"/>
        <v>Insert into UFMT_BUILD_RULE (FORMAT_ID, FIELD_NO, PRIORITY, FIELD_ID, COND_ID, VALUE_ID, CONV_KEY, F_CHECK, F_WRITE) Values ('109', '11', '1', '5', '', '47', '', '0', '0');</v>
      </c>
      <c r="T1089" t="str">
        <f t="shared" si="70"/>
        <v>Update UFMT_BUILD_RULE SET FIELD_ID='5',COND_ID='',VALUE_ID='47',CONV_KEY='',F_CHECK='0',F_WRITE='0' Where FORMAT_ID = '109' AND FIELD_NO = '11' AND PRIORITY = '1';</v>
      </c>
      <c r="U1089" t="str">
        <f t="shared" si="71"/>
        <v>Delete from UFMT_BUILD_RULE Where FORMAT_ID = '109' AND FIELD_NO = '11' AND PRIORITY = '1';</v>
      </c>
    </row>
    <row r="1090" spans="1:21" x14ac:dyDescent="0.35">
      <c r="A1090" t="s">
        <v>789</v>
      </c>
      <c r="B1090" t="s">
        <v>42</v>
      </c>
      <c r="C1090" t="s">
        <v>12</v>
      </c>
      <c r="D1090" t="s">
        <v>23</v>
      </c>
      <c r="E1090"/>
      <c r="F1090" t="s">
        <v>47</v>
      </c>
      <c r="G1090"/>
      <c r="H1090" t="s">
        <v>13</v>
      </c>
      <c r="I1090" t="s">
        <v>12</v>
      </c>
      <c r="L1090" t="s">
        <v>7</v>
      </c>
      <c r="M1090" t="str">
        <f>VLOOKUP(D1090,UFMT_FIELD_FORMAT!A:H,8,FALSE)</f>
        <v>006 Fix Padded L0</v>
      </c>
      <c r="N1090" t="str">
        <f>IF(ISBLANK(E1090),"",VLOOKUP(E1090,UFMT_CONDITION!A:J,10,FALSE))</f>
        <v/>
      </c>
      <c r="O1090" t="str">
        <f>VLOOKUP(F1090,UFMT_VALUE!A:E,5,FALSE)</f>
        <v>Tag, SVT_ACQ_SW_TIME</v>
      </c>
      <c r="P1090" t="str">
        <f>IF(ISBLANK(G1090),"",VLOOKUP(G1090,UFMT_CONVERSION!A:C,3,FALSE))</f>
        <v/>
      </c>
      <c r="Q1090" t="str">
        <f t="shared" si="68"/>
        <v>Field '006 Fix Padded L0', Value 'Tag, SVT_ACQ_SW_TIME'</v>
      </c>
      <c r="S1090" t="str">
        <f t="shared" si="69"/>
        <v>Insert into UFMT_BUILD_RULE (FORMAT_ID, FIELD_NO, PRIORITY, FIELD_ID, COND_ID, VALUE_ID, CONV_KEY, F_CHECK, F_WRITE) Values ('109', '12', '1', '5', '', '14', '', '0', '1');</v>
      </c>
      <c r="T1090" t="str">
        <f t="shared" si="70"/>
        <v>Update UFMT_BUILD_RULE SET FIELD_ID='5',COND_ID='',VALUE_ID='14',CONV_KEY='',F_CHECK='0',F_WRITE='1' Where FORMAT_ID = '109' AND FIELD_NO = '12' AND PRIORITY = '1';</v>
      </c>
      <c r="U1090" t="str">
        <f t="shared" si="71"/>
        <v>Delete from UFMT_BUILD_RULE Where FORMAT_ID = '109' AND FIELD_NO = '12' AND PRIORITY = '1';</v>
      </c>
    </row>
    <row r="1091" spans="1:21" x14ac:dyDescent="0.35">
      <c r="A1091" t="s">
        <v>789</v>
      </c>
      <c r="B1091" t="s">
        <v>44</v>
      </c>
      <c r="C1091" t="s">
        <v>12</v>
      </c>
      <c r="D1091" t="s">
        <v>32</v>
      </c>
      <c r="E1091"/>
      <c r="F1091" t="s">
        <v>44</v>
      </c>
      <c r="G1091"/>
      <c r="H1091" t="s">
        <v>13</v>
      </c>
      <c r="I1091" t="s">
        <v>12</v>
      </c>
      <c r="L1091" t="s">
        <v>7</v>
      </c>
      <c r="M1091" t="str">
        <f>VLOOKUP(D1091,UFMT_FIELD_FORMAT!A:H,8,FALSE)</f>
        <v>004 Fix Padded L0</v>
      </c>
      <c r="N1091" t="str">
        <f>IF(ISBLANK(E1091),"",VLOOKUP(E1091,UFMT_CONDITION!A:J,10,FALSE))</f>
        <v/>
      </c>
      <c r="O1091" t="str">
        <f>VLOOKUP(F1091,UFMT_VALUE!A:E,5,FALSE)</f>
        <v>Tag, SVT_ACQ_SW_DATE</v>
      </c>
      <c r="P1091" t="str">
        <f>IF(ISBLANK(G1091),"",VLOOKUP(G1091,UFMT_CONVERSION!A:C,3,FALSE))</f>
        <v/>
      </c>
      <c r="Q1091" t="str">
        <f t="shared" si="68"/>
        <v>Field '004 Fix Padded L0', Value 'Tag, SVT_ACQ_SW_DATE'</v>
      </c>
      <c r="S1091" t="str">
        <f t="shared" si="69"/>
        <v>Insert into UFMT_BUILD_RULE (FORMAT_ID, FIELD_NO, PRIORITY, FIELD_ID, COND_ID, VALUE_ID, CONV_KEY, F_CHECK, F_WRITE) Values ('109', '13', '1', '8', '', '13', '', '0', '1');</v>
      </c>
      <c r="T1091" t="str">
        <f t="shared" si="70"/>
        <v>Update UFMT_BUILD_RULE SET FIELD_ID='8',COND_ID='',VALUE_ID='13',CONV_KEY='',F_CHECK='0',F_WRITE='1' Where FORMAT_ID = '109' AND FIELD_NO = '13' AND PRIORITY = '1';</v>
      </c>
      <c r="U1091" t="str">
        <f t="shared" si="71"/>
        <v>Delete from UFMT_BUILD_RULE Where FORMAT_ID = '109' AND FIELD_NO = '13' AND PRIORITY = '1';</v>
      </c>
    </row>
    <row r="1092" spans="1:21" x14ac:dyDescent="0.35">
      <c r="A1092" t="s">
        <v>789</v>
      </c>
      <c r="B1092" t="s">
        <v>50</v>
      </c>
      <c r="C1092" t="s">
        <v>12</v>
      </c>
      <c r="D1092" t="s">
        <v>32</v>
      </c>
      <c r="E1092"/>
      <c r="F1092" t="s">
        <v>44</v>
      </c>
      <c r="G1092"/>
      <c r="H1092" t="s">
        <v>13</v>
      </c>
      <c r="I1092" t="s">
        <v>12</v>
      </c>
      <c r="L1092" t="s">
        <v>7</v>
      </c>
      <c r="M1092" t="str">
        <f>VLOOKUP(D1092,UFMT_FIELD_FORMAT!A:H,8,FALSE)</f>
        <v>004 Fix Padded L0</v>
      </c>
      <c r="N1092" t="str">
        <f>IF(ISBLANK(E1092),"",VLOOKUP(E1092,UFMT_CONDITION!A:J,10,FALSE))</f>
        <v/>
      </c>
      <c r="O1092" t="str">
        <f>VLOOKUP(F1092,UFMT_VALUE!A:E,5,FALSE)</f>
        <v>Tag, SVT_ACQ_SW_DATE</v>
      </c>
      <c r="P1092" t="str">
        <f>IF(ISBLANK(G1092),"",VLOOKUP(G1092,UFMT_CONVERSION!A:C,3,FALSE))</f>
        <v/>
      </c>
      <c r="Q1092" t="str">
        <f t="shared" si="68"/>
        <v>Field '004 Fix Padded L0', Value 'Tag, SVT_ACQ_SW_DATE'</v>
      </c>
      <c r="S1092" t="str">
        <f t="shared" si="69"/>
        <v>Insert into UFMT_BUILD_RULE (FORMAT_ID, FIELD_NO, PRIORITY, FIELD_ID, COND_ID, VALUE_ID, CONV_KEY, F_CHECK, F_WRITE) Values ('109', '15', '1', '8', '', '13', '', '0', '1');</v>
      </c>
      <c r="T1092" t="str">
        <f t="shared" si="70"/>
        <v>Update UFMT_BUILD_RULE SET FIELD_ID='8',COND_ID='',VALUE_ID='13',CONV_KEY='',F_CHECK='0',F_WRITE='1' Where FORMAT_ID = '109' AND FIELD_NO = '15' AND PRIORITY = '1';</v>
      </c>
      <c r="U1092" t="str">
        <f t="shared" si="71"/>
        <v>Delete from UFMT_BUILD_RULE Where FORMAT_ID = '109' AND FIELD_NO = '15' AND PRIORITY = '1';</v>
      </c>
    </row>
    <row r="1093" spans="1:21" x14ac:dyDescent="0.35">
      <c r="A1093" t="s">
        <v>789</v>
      </c>
      <c r="B1093" t="s">
        <v>56</v>
      </c>
      <c r="C1093" t="s">
        <v>12</v>
      </c>
      <c r="D1093" t="s">
        <v>32</v>
      </c>
      <c r="E1093"/>
      <c r="F1093" t="s">
        <v>44</v>
      </c>
      <c r="G1093"/>
      <c r="H1093" t="s">
        <v>13</v>
      </c>
      <c r="I1093" t="s">
        <v>12</v>
      </c>
      <c r="L1093" t="s">
        <v>7</v>
      </c>
      <c r="M1093" t="str">
        <f>VLOOKUP(D1093,UFMT_FIELD_FORMAT!A:H,8,FALSE)</f>
        <v>004 Fix Padded L0</v>
      </c>
      <c r="N1093" t="str">
        <f>IF(ISBLANK(E1093),"",VLOOKUP(E1093,UFMT_CONDITION!A:J,10,FALSE))</f>
        <v/>
      </c>
      <c r="O1093" t="str">
        <f>VLOOKUP(F1093,UFMT_VALUE!A:E,5,FALSE)</f>
        <v>Tag, SVT_ACQ_SW_DATE</v>
      </c>
      <c r="P1093" t="str">
        <f>IF(ISBLANK(G1093),"",VLOOKUP(G1093,UFMT_CONVERSION!A:C,3,FALSE))</f>
        <v/>
      </c>
      <c r="Q1093" t="str">
        <f t="shared" ref="Q1093:Q1156" si="72">"Field '"&amp;M1093&amp;IF(N1093="","","',Cond '"&amp;N1093)&amp;"', Value '"&amp;O1093&amp;IF(P1093="","","', Conv '"&amp;P1093)&amp;"'"</f>
        <v>Field '004 Fix Padded L0', Value 'Tag, SVT_ACQ_SW_DATE'</v>
      </c>
      <c r="S1093" t="str">
        <f t="shared" ref="S1093:S1156" si="73">"Insert into UFMT_BUILD_RULE (FORMAT_ID, FIELD_NO, PRIORITY, FIELD_ID, COND_ID, VALUE_ID, CONV_KEY, F_CHECK, F_WRITE) Values ('"&amp;A1093&amp;"', '"&amp;B1093&amp;"', '"&amp;C1093&amp;"', '"&amp;D1093&amp;"', '"&amp;E1093&amp;"', '"&amp;F1093&amp;"', '"&amp;G1093&amp;"', '"&amp;H1093&amp;"', '"&amp;I1093&amp;"');"</f>
        <v>Insert into UFMT_BUILD_RULE (FORMAT_ID, FIELD_NO, PRIORITY, FIELD_ID, COND_ID, VALUE_ID, CONV_KEY, F_CHECK, F_WRITE) Values ('109', '17', '1', '8', '', '13', '', '0', '1');</v>
      </c>
      <c r="T1093" t="str">
        <f t="shared" ref="T1093:T1156" si="74">"Update UFMT_BUILD_RULE SET FIELD_ID='"&amp;D1093&amp;"',COND_ID='"&amp;E1093&amp;"',VALUE_ID='"&amp;F1093&amp;"',CONV_KEY='"&amp;G1093&amp;"',F_CHECK='"&amp;H1093&amp;"',F_WRITE='"&amp;I1093&amp;"' Where FORMAT_ID = '"&amp;A1093&amp;"' AND FIELD_NO = '"&amp;B1093&amp;"' AND PRIORITY = '"&amp;C1093&amp;"';"</f>
        <v>Update UFMT_BUILD_RULE SET FIELD_ID='8',COND_ID='',VALUE_ID='13',CONV_KEY='',F_CHECK='0',F_WRITE='1' Where FORMAT_ID = '109' AND FIELD_NO = '17' AND PRIORITY = '1';</v>
      </c>
      <c r="U1093" t="str">
        <f t="shared" ref="U1093:U1156" si="75">"Delete from UFMT_BUILD_RULE Where FORMAT_ID = '"&amp;A1093&amp;"' AND FIELD_NO = '"&amp;B1093&amp;"' AND PRIORITY = '"&amp;C1093&amp;"';"</f>
        <v>Delete from UFMT_BUILD_RULE Where FORMAT_ID = '109' AND FIELD_NO = '17' AND PRIORITY = '1';</v>
      </c>
    </row>
    <row r="1094" spans="1:21" x14ac:dyDescent="0.35">
      <c r="A1094" t="s">
        <v>789</v>
      </c>
      <c r="B1094" t="s">
        <v>59</v>
      </c>
      <c r="C1094" t="s">
        <v>12</v>
      </c>
      <c r="D1094" t="s">
        <v>32</v>
      </c>
      <c r="E1094"/>
      <c r="F1094" t="s">
        <v>233</v>
      </c>
      <c r="G1094"/>
      <c r="H1094" t="s">
        <v>13</v>
      </c>
      <c r="I1094" t="s">
        <v>13</v>
      </c>
      <c r="L1094" t="s">
        <v>7</v>
      </c>
      <c r="M1094" t="str">
        <f>VLOOKUP(D1094,UFMT_FIELD_FORMAT!A:H,8,FALSE)</f>
        <v>004 Fix Padded L0</v>
      </c>
      <c r="N1094" t="str">
        <f>IF(ISBLANK(E1094),"",VLOOKUP(E1094,UFMT_CONDITION!A:J,10,FALSE))</f>
        <v/>
      </c>
      <c r="O1094" t="str">
        <f>VLOOKUP(F1094,UFMT_VALUE!A:E,5,FALSE)</f>
        <v>Tag, SVT_SV_MCC, int</v>
      </c>
      <c r="P1094" t="str">
        <f>IF(ISBLANK(G1094),"",VLOOKUP(G1094,UFMT_CONVERSION!A:C,3,FALSE))</f>
        <v/>
      </c>
      <c r="Q1094" t="str">
        <f t="shared" si="72"/>
        <v>Field '004 Fix Padded L0', Value 'Tag, SVT_SV_MCC, int'</v>
      </c>
      <c r="S1094" t="str">
        <f t="shared" si="73"/>
        <v>Insert into UFMT_BUILD_RULE (FORMAT_ID, FIELD_NO, PRIORITY, FIELD_ID, COND_ID, VALUE_ID, CONV_KEY, F_CHECK, F_WRITE) Values ('109', '18', '1', '8', '', '90', '', '0', '0');</v>
      </c>
      <c r="T1094" t="str">
        <f t="shared" si="74"/>
        <v>Update UFMT_BUILD_RULE SET FIELD_ID='8',COND_ID='',VALUE_ID='90',CONV_KEY='',F_CHECK='0',F_WRITE='0' Where FORMAT_ID = '109' AND FIELD_NO = '18' AND PRIORITY = '1';</v>
      </c>
      <c r="U1094" t="str">
        <f t="shared" si="75"/>
        <v>Delete from UFMT_BUILD_RULE Where FORMAT_ID = '109' AND FIELD_NO = '18' AND PRIORITY = '1';</v>
      </c>
    </row>
    <row r="1095" spans="1:21" x14ac:dyDescent="0.35">
      <c r="A1095" t="s">
        <v>789</v>
      </c>
      <c r="B1095" t="s">
        <v>72</v>
      </c>
      <c r="C1095" t="s">
        <v>12</v>
      </c>
      <c r="D1095" t="s">
        <v>77</v>
      </c>
      <c r="E1095"/>
      <c r="F1095" t="s">
        <v>231</v>
      </c>
      <c r="G1095"/>
      <c r="H1095" t="s">
        <v>13</v>
      </c>
      <c r="I1095" t="s">
        <v>13</v>
      </c>
      <c r="L1095" t="s">
        <v>7</v>
      </c>
      <c r="M1095" t="str">
        <f>VLOOKUP(D1095,UFMT_FIELD_FORMAT!A:H,8,FALSE)</f>
        <v>02 Fix Padded L0</v>
      </c>
      <c r="N1095" t="str">
        <f>IF(ISBLANK(E1095),"",VLOOKUP(E1095,UFMT_CONDITION!A:J,10,FALSE))</f>
        <v/>
      </c>
      <c r="O1095" t="str">
        <f>VLOOKUP(F1095,UFMT_VALUE!A:E,5,FALSE)</f>
        <v>Const, POS Entry Mode</v>
      </c>
      <c r="P1095" t="str">
        <f>IF(ISBLANK(G1095),"",VLOOKUP(G1095,UFMT_CONVERSION!A:C,3,FALSE))</f>
        <v/>
      </c>
      <c r="Q1095" t="str">
        <f t="shared" si="72"/>
        <v>Field '02 Fix Padded L0', Value 'Const, POS Entry Mode'</v>
      </c>
      <c r="S1095" t="str">
        <f t="shared" si="73"/>
        <v>Insert into UFMT_BUILD_RULE (FORMAT_ID, FIELD_NO, PRIORITY, FIELD_ID, COND_ID, VALUE_ID, CONV_KEY, F_CHECK, F_WRITE) Values ('109', '25', '1', '24', '', '89', '', '0', '0');</v>
      </c>
      <c r="T1095" t="str">
        <f t="shared" si="74"/>
        <v>Update UFMT_BUILD_RULE SET FIELD_ID='24',COND_ID='',VALUE_ID='89',CONV_KEY='',F_CHECK='0',F_WRITE='0' Where FORMAT_ID = '109' AND FIELD_NO = '25' AND PRIORITY = '1';</v>
      </c>
      <c r="U1095" t="str">
        <f t="shared" si="75"/>
        <v>Delete from UFMT_BUILD_RULE Where FORMAT_ID = '109' AND FIELD_NO = '25' AND PRIORITY = '1';</v>
      </c>
    </row>
    <row r="1096" spans="1:21" x14ac:dyDescent="0.35">
      <c r="A1096" t="s">
        <v>789</v>
      </c>
      <c r="B1096" t="s">
        <v>98</v>
      </c>
      <c r="C1096" t="s">
        <v>12</v>
      </c>
      <c r="D1096" t="s">
        <v>40</v>
      </c>
      <c r="E1096"/>
      <c r="F1096" t="s">
        <v>65</v>
      </c>
      <c r="G1096"/>
      <c r="H1096" t="s">
        <v>13</v>
      </c>
      <c r="I1096" t="s">
        <v>13</v>
      </c>
      <c r="L1096" t="s">
        <v>7</v>
      </c>
      <c r="M1096" t="str">
        <f>VLOOKUP(D1096,UFMT_FIELD_FORMAT!A:H,8,FALSE)</f>
        <v xml:space="preserve">011 LLA </v>
      </c>
      <c r="N1096" t="str">
        <f>IF(ISBLANK(E1096),"",VLOOKUP(E1096,UFMT_CONDITION!A:J,10,FALSE))</f>
        <v/>
      </c>
      <c r="O1096" t="str">
        <f>VLOOKUP(F1096,UFMT_VALUE!A:E,5,FALSE)</f>
        <v>Tag, SVT_ISO_SRC_ACQID</v>
      </c>
      <c r="P1096" t="str">
        <f>IF(ISBLANK(G1096),"",VLOOKUP(G1096,UFMT_CONVERSION!A:C,3,FALSE))</f>
        <v/>
      </c>
      <c r="Q1096" t="str">
        <f t="shared" si="72"/>
        <v>Field '011 LLA ', Value 'Tag, SVT_ISO_SRC_ACQID'</v>
      </c>
      <c r="S1096" t="str">
        <f t="shared" si="73"/>
        <v>Insert into UFMT_BUILD_RULE (FORMAT_ID, FIELD_NO, PRIORITY, FIELD_ID, COND_ID, VALUE_ID, CONV_KEY, F_CHECK, F_WRITE) Values ('109', '32', '1', '11', '', '20', '', '0', '0');</v>
      </c>
      <c r="T1096" t="str">
        <f t="shared" si="74"/>
        <v>Update UFMT_BUILD_RULE SET FIELD_ID='11',COND_ID='',VALUE_ID='20',CONV_KEY='',F_CHECK='0',F_WRITE='0' Where FORMAT_ID = '109' AND FIELD_NO = '32' AND PRIORITY = '1';</v>
      </c>
      <c r="U1096" t="str">
        <f t="shared" si="75"/>
        <v>Delete from UFMT_BUILD_RULE Where FORMAT_ID = '109' AND FIELD_NO = '32' AND PRIORITY = '1';</v>
      </c>
    </row>
    <row r="1097" spans="1:21" x14ac:dyDescent="0.35">
      <c r="A1097" t="s">
        <v>789</v>
      </c>
      <c r="B1097" t="s">
        <v>99</v>
      </c>
      <c r="C1097" t="s">
        <v>12</v>
      </c>
      <c r="D1097" t="s">
        <v>44</v>
      </c>
      <c r="E1097"/>
      <c r="F1097" t="s">
        <v>74</v>
      </c>
      <c r="G1097" t="s">
        <v>72</v>
      </c>
      <c r="H1097" t="s">
        <v>13</v>
      </c>
      <c r="I1097" t="s">
        <v>13</v>
      </c>
      <c r="L1097" t="s">
        <v>7</v>
      </c>
      <c r="M1097" t="str">
        <f>VLOOKUP(D1097,UFMT_FIELD_FORMAT!A:H,8,FALSE)</f>
        <v>012 Fix Padded R</v>
      </c>
      <c r="N1097" t="str">
        <f>IF(ISBLANK(E1097),"",VLOOKUP(E1097,UFMT_CONDITION!A:J,10,FALSE))</f>
        <v/>
      </c>
      <c r="O1097" t="str">
        <f>VLOOKUP(F1097,UFMT_VALUE!A:E,5,FALSE)</f>
        <v>Tag, SVT_ISO_ACQ_RRN</v>
      </c>
      <c r="P1097" t="str">
        <f>IF(ISBLANK(G1097),"",VLOOKUP(G1097,UFMT_CONVERSION!A:C,3,FALSE))</f>
        <v>Custom function setup_de37_yddd</v>
      </c>
      <c r="Q1097" t="str">
        <f t="shared" si="72"/>
        <v>Field '012 Fix Padded R', Value 'Tag, SVT_ISO_ACQ_RRN', Conv 'Custom function setup_de37_yddd'</v>
      </c>
      <c r="S1097" t="str">
        <f t="shared" si="73"/>
        <v>Insert into UFMT_BUILD_RULE (FORMAT_ID, FIELD_NO, PRIORITY, FIELD_ID, COND_ID, VALUE_ID, CONV_KEY, F_CHECK, F_WRITE) Values ('109', '37', '1', '13', '', '23', '25', '0', '0');</v>
      </c>
      <c r="T1097" t="str">
        <f t="shared" si="74"/>
        <v>Update UFMT_BUILD_RULE SET FIELD_ID='13',COND_ID='',VALUE_ID='23',CONV_KEY='25',F_CHECK='0',F_WRITE='0' Where FORMAT_ID = '109' AND FIELD_NO = '37' AND PRIORITY = '1';</v>
      </c>
      <c r="U1097" t="str">
        <f t="shared" si="75"/>
        <v>Delete from UFMT_BUILD_RULE Where FORMAT_ID = '109' AND FIELD_NO = '37' AND PRIORITY = '1';</v>
      </c>
    </row>
    <row r="1098" spans="1:21" x14ac:dyDescent="0.35">
      <c r="A1098" t="s">
        <v>789</v>
      </c>
      <c r="B1098" t="s">
        <v>113</v>
      </c>
      <c r="C1098" t="s">
        <v>12</v>
      </c>
      <c r="D1098" t="s">
        <v>29</v>
      </c>
      <c r="E1098"/>
      <c r="F1098" t="s">
        <v>138</v>
      </c>
      <c r="G1098"/>
      <c r="H1098" t="s">
        <v>13</v>
      </c>
      <c r="I1098" t="s">
        <v>12</v>
      </c>
      <c r="L1098" t="s">
        <v>7</v>
      </c>
      <c r="M1098" t="str">
        <f>VLOOKUP(D1098,UFMT_FIELD_FORMAT!A:H,8,FALSE)</f>
        <v>006 Fix Padded L</v>
      </c>
      <c r="N1098" t="str">
        <f>IF(ISBLANK(E1098),"",VLOOKUP(E1098,UFMT_CONDITION!A:J,10,FALSE))</f>
        <v/>
      </c>
      <c r="O1098" t="str">
        <f>VLOOKUP(F1098,UFMT_VALUE!A:E,5,FALSE)</f>
        <v>Tag, SVT_AUTH_ID_RESP, string</v>
      </c>
      <c r="P1098" t="str">
        <f>IF(ISBLANK(G1098),"",VLOOKUP(G1098,UFMT_CONVERSION!A:C,3,FALSE))</f>
        <v/>
      </c>
      <c r="Q1098" t="str">
        <f t="shared" si="72"/>
        <v>Field '006 Fix Padded L', Value 'Tag, SVT_AUTH_ID_RESP, string'</v>
      </c>
      <c r="S1098" t="str">
        <f t="shared" si="73"/>
        <v>Insert into UFMT_BUILD_RULE (FORMAT_ID, FIELD_NO, PRIORITY, FIELD_ID, COND_ID, VALUE_ID, CONV_KEY, F_CHECK, F_WRITE) Values ('109', '38', '1', '7', '', '49', '', '0', '1');</v>
      </c>
      <c r="T1098" t="str">
        <f t="shared" si="74"/>
        <v>Update UFMT_BUILD_RULE SET FIELD_ID='7',COND_ID='',VALUE_ID='49',CONV_KEY='',F_CHECK='0',F_WRITE='1' Where FORMAT_ID = '109' AND FIELD_NO = '38' AND PRIORITY = '1';</v>
      </c>
      <c r="U1098" t="str">
        <f t="shared" si="75"/>
        <v>Delete from UFMT_BUILD_RULE Where FORMAT_ID = '109' AND FIELD_NO = '38' AND PRIORITY = '1';</v>
      </c>
    </row>
    <row r="1099" spans="1:21" x14ac:dyDescent="0.35">
      <c r="A1099" t="s">
        <v>789</v>
      </c>
      <c r="B1099" t="s">
        <v>102</v>
      </c>
      <c r="C1099" t="s">
        <v>15</v>
      </c>
      <c r="D1099" t="s">
        <v>77</v>
      </c>
      <c r="E1099"/>
      <c r="F1099" t="s">
        <v>60</v>
      </c>
      <c r="G1099" t="s">
        <v>101</v>
      </c>
      <c r="H1099" t="s">
        <v>13</v>
      </c>
      <c r="I1099" t="s">
        <v>12</v>
      </c>
      <c r="L1099" t="s">
        <v>7</v>
      </c>
      <c r="M1099" t="str">
        <f>VLOOKUP(D1099,UFMT_FIELD_FORMAT!A:H,8,FALSE)</f>
        <v>02 Fix Padded L0</v>
      </c>
      <c r="N1099" t="str">
        <f>IF(ISBLANK(E1099),"",VLOOKUP(E1099,UFMT_CONDITION!A:J,10,FALSE))</f>
        <v/>
      </c>
      <c r="O1099" t="str">
        <f>VLOOKUP(F1099,UFMT_VALUE!A:E,5,FALSE)</f>
        <v>Tag, SVT_SV_RESP</v>
      </c>
      <c r="P1099" t="str">
        <f>IF(ISBLANK(G1099),"",VLOOKUP(G1099,UFMT_CONVERSION!A:C,3,FALSE))</f>
        <v>Flexcube Response code conversion</v>
      </c>
      <c r="Q1099" t="str">
        <f t="shared" si="72"/>
        <v>Field '02 Fix Padded L0', Value 'Tag, SVT_SV_RESP', Conv 'Flexcube Response code conversion'</v>
      </c>
      <c r="S1099" t="str">
        <f t="shared" si="73"/>
        <v>Insert into UFMT_BUILD_RULE (FORMAT_ID, FIELD_NO, PRIORITY, FIELD_ID, COND_ID, VALUE_ID, CONV_KEY, F_CHECK, F_WRITE) Values ('109', '39', '2', '24', '', '44', '33', '0', '1');</v>
      </c>
      <c r="T1099" t="str">
        <f t="shared" si="74"/>
        <v>Update UFMT_BUILD_RULE SET FIELD_ID='24',COND_ID='',VALUE_ID='44',CONV_KEY='33',F_CHECK='0',F_WRITE='1' Where FORMAT_ID = '109' AND FIELD_NO = '39' AND PRIORITY = '2';</v>
      </c>
      <c r="U1099" t="str">
        <f t="shared" si="75"/>
        <v>Delete from UFMT_BUILD_RULE Where FORMAT_ID = '109' AND FIELD_NO = '39' AND PRIORITY = '2';</v>
      </c>
    </row>
    <row r="1100" spans="1:21" x14ac:dyDescent="0.35">
      <c r="A1100" t="s">
        <v>789</v>
      </c>
      <c r="B1100" t="s">
        <v>119</v>
      </c>
      <c r="C1100" t="s">
        <v>12</v>
      </c>
      <c r="D1100" t="s">
        <v>50</v>
      </c>
      <c r="E1100"/>
      <c r="F1100" t="s">
        <v>72</v>
      </c>
      <c r="G1100"/>
      <c r="H1100" t="s">
        <v>13</v>
      </c>
      <c r="I1100" t="s">
        <v>13</v>
      </c>
      <c r="L1100" t="s">
        <v>7</v>
      </c>
      <c r="M1100" t="str">
        <f>VLOOKUP(D1100,UFMT_FIELD_FORMAT!A:H,8,FALSE)</f>
        <v>008 Fix Padded R</v>
      </c>
      <c r="N1100" t="str">
        <f>IF(ISBLANK(E1100),"",VLOOKUP(E1100,UFMT_CONDITION!A:J,10,FALSE))</f>
        <v/>
      </c>
      <c r="O1100" t="str">
        <f>VLOOKUP(F1100,UFMT_VALUE!A:E,5,FALSE)</f>
        <v>Tag, SVT_TERMINAL</v>
      </c>
      <c r="P1100" t="str">
        <f>IF(ISBLANK(G1100),"",VLOOKUP(G1100,UFMT_CONVERSION!A:C,3,FALSE))</f>
        <v/>
      </c>
      <c r="Q1100" t="str">
        <f t="shared" si="72"/>
        <v>Field '008 Fix Padded R', Value 'Tag, SVT_TERMINAL'</v>
      </c>
      <c r="S1100" t="str">
        <f t="shared" si="73"/>
        <v>Insert into UFMT_BUILD_RULE (FORMAT_ID, FIELD_NO, PRIORITY, FIELD_ID, COND_ID, VALUE_ID, CONV_KEY, F_CHECK, F_WRITE) Values ('109', '41', '1', '15', '', '25', '', '0', '0');</v>
      </c>
      <c r="T1100" t="str">
        <f t="shared" si="74"/>
        <v>Update UFMT_BUILD_RULE SET FIELD_ID='15',COND_ID='',VALUE_ID='25',CONV_KEY='',F_CHECK='0',F_WRITE='0' Where FORMAT_ID = '109' AND FIELD_NO = '41' AND PRIORITY = '1';</v>
      </c>
      <c r="U1100" t="str">
        <f t="shared" si="75"/>
        <v>Delete from UFMT_BUILD_RULE Where FORMAT_ID = '109' AND FIELD_NO = '41' AND PRIORITY = '1';</v>
      </c>
    </row>
    <row r="1101" spans="1:21" x14ac:dyDescent="0.35">
      <c r="A1101" t="s">
        <v>789</v>
      </c>
      <c r="B1101" t="s">
        <v>122</v>
      </c>
      <c r="C1101" t="s">
        <v>12</v>
      </c>
      <c r="D1101" t="s">
        <v>53</v>
      </c>
      <c r="E1101"/>
      <c r="F1101" t="s">
        <v>82</v>
      </c>
      <c r="G1101"/>
      <c r="H1101" t="s">
        <v>13</v>
      </c>
      <c r="I1101" t="s">
        <v>13</v>
      </c>
      <c r="L1101" t="s">
        <v>7</v>
      </c>
      <c r="M1101" t="str">
        <f>VLOOKUP(D1101,UFMT_FIELD_FORMAT!A:H,8,FALSE)</f>
        <v>008 Fix Padded R</v>
      </c>
      <c r="N1101" t="str">
        <f>IF(ISBLANK(E1101),"",VLOOKUP(E1101,UFMT_CONDITION!A:J,10,FALSE))</f>
        <v/>
      </c>
      <c r="O1101" t="str">
        <f>VLOOKUP(F1101,UFMT_VALUE!A:E,5,FALSE)</f>
        <v>Tag, SVT_CC_ACCEPTOR</v>
      </c>
      <c r="P1101" t="str">
        <f>IF(ISBLANK(G1101),"",VLOOKUP(G1101,UFMT_CONVERSION!A:C,3,FALSE))</f>
        <v/>
      </c>
      <c r="Q1101" t="str">
        <f t="shared" si="72"/>
        <v>Field '008 Fix Padded R', Value 'Tag, SVT_CC_ACCEPTOR'</v>
      </c>
      <c r="S1101" t="str">
        <f t="shared" si="73"/>
        <v>Insert into UFMT_BUILD_RULE (FORMAT_ID, FIELD_NO, PRIORITY, FIELD_ID, COND_ID, VALUE_ID, CONV_KEY, F_CHECK, F_WRITE) Values ('109', '42', '1', '16', '', '26', '', '0', '0');</v>
      </c>
      <c r="T1101" t="str">
        <f t="shared" si="74"/>
        <v>Update UFMT_BUILD_RULE SET FIELD_ID='16',COND_ID='',VALUE_ID='26',CONV_KEY='',F_CHECK='0',F_WRITE='0' Where FORMAT_ID = '109' AND FIELD_NO = '42' AND PRIORITY = '1';</v>
      </c>
      <c r="U1101" t="str">
        <f t="shared" si="75"/>
        <v>Delete from UFMT_BUILD_RULE Where FORMAT_ID = '109' AND FIELD_NO = '42' AND PRIORITY = '1';</v>
      </c>
    </row>
    <row r="1102" spans="1:21" x14ac:dyDescent="0.35">
      <c r="A1102" t="s">
        <v>789</v>
      </c>
      <c r="B1102" t="s">
        <v>125</v>
      </c>
      <c r="C1102" t="s">
        <v>12</v>
      </c>
      <c r="D1102" t="s">
        <v>82</v>
      </c>
      <c r="E1102"/>
      <c r="F1102" t="s">
        <v>216</v>
      </c>
      <c r="G1102"/>
      <c r="H1102" t="s">
        <v>13</v>
      </c>
      <c r="I1102" t="s">
        <v>13</v>
      </c>
      <c r="L1102" t="s">
        <v>7</v>
      </c>
      <c r="M1102" t="str">
        <f>VLOOKUP(D1102,UFMT_FIELD_FORMAT!A:H,8,FALSE)</f>
        <v>040 Fix Padded L</v>
      </c>
      <c r="N1102" t="str">
        <f>IF(ISBLANK(E1102),"",VLOOKUP(E1102,UFMT_CONDITION!A:J,10,FALSE))</f>
        <v/>
      </c>
      <c r="O1102" t="str">
        <f>VLOOKUP(F1102,UFMT_VALUE!A:E,5,FALSE)</f>
        <v>Composite, Acceptor Name Location</v>
      </c>
      <c r="P1102" t="str">
        <f>IF(ISBLANK(G1102),"",VLOOKUP(G1102,UFMT_CONVERSION!A:C,3,FALSE))</f>
        <v/>
      </c>
      <c r="Q1102" t="str">
        <f t="shared" si="72"/>
        <v>Field '040 Fix Padded L', Value 'Composite, Acceptor Name Location'</v>
      </c>
      <c r="S1102" t="str">
        <f t="shared" si="73"/>
        <v>Insert into UFMT_BUILD_RULE (FORMAT_ID, FIELD_NO, PRIORITY, FIELD_ID, COND_ID, VALUE_ID, CONV_KEY, F_CHECK, F_WRITE) Values ('109', '43', '1', '26', '', '83', '', '0', '0');</v>
      </c>
      <c r="T1102" t="str">
        <f t="shared" si="74"/>
        <v>Update UFMT_BUILD_RULE SET FIELD_ID='26',COND_ID='',VALUE_ID='83',CONV_KEY='',F_CHECK='0',F_WRITE='0' Where FORMAT_ID = '109' AND FIELD_NO = '43' AND PRIORITY = '1';</v>
      </c>
      <c r="U1102" t="str">
        <f t="shared" si="75"/>
        <v>Delete from UFMT_BUILD_RULE Where FORMAT_ID = '109' AND FIELD_NO = '43' AND PRIORITY = '1';</v>
      </c>
    </row>
    <row r="1103" spans="1:21" x14ac:dyDescent="0.35">
      <c r="A1103" t="s">
        <v>789</v>
      </c>
      <c r="B1103" t="s">
        <v>138</v>
      </c>
      <c r="C1103" t="s">
        <v>12</v>
      </c>
      <c r="D1103" t="s">
        <v>47</v>
      </c>
      <c r="E1103"/>
      <c r="F1103" t="s">
        <v>104</v>
      </c>
      <c r="G1103"/>
      <c r="H1103" t="s">
        <v>13</v>
      </c>
      <c r="I1103" t="s">
        <v>13</v>
      </c>
      <c r="L1103" t="s">
        <v>7</v>
      </c>
      <c r="M1103" t="str">
        <f>VLOOKUP(D1103,UFMT_FIELD_FORMAT!A:H,8,FALSE)</f>
        <v>003 Fix Padded L</v>
      </c>
      <c r="N1103" t="str">
        <f>IF(ISBLANK(E1103),"",VLOOKUP(E1103,UFMT_CONDITION!A:J,10,FALSE))</f>
        <v/>
      </c>
      <c r="O1103" t="str">
        <f>VLOOKUP(F1103,UFMT_VALUE!A:E,5,FALSE)</f>
        <v>Tag, SVT_TXN_CURRENCY</v>
      </c>
      <c r="P1103" t="str">
        <f>IF(ISBLANK(G1103),"",VLOOKUP(G1103,UFMT_CONVERSION!A:C,3,FALSE))</f>
        <v/>
      </c>
      <c r="Q1103" t="str">
        <f t="shared" si="72"/>
        <v>Field '003 Fix Padded L', Value 'Tag, SVT_TXN_CURRENCY'</v>
      </c>
      <c r="S1103" t="str">
        <f t="shared" si="73"/>
        <v>Insert into UFMT_BUILD_RULE (FORMAT_ID, FIELD_NO, PRIORITY, FIELD_ID, COND_ID, VALUE_ID, CONV_KEY, F_CHECK, F_WRITE) Values ('109', '49', '1', '14', '', '34', '', '0', '0');</v>
      </c>
      <c r="T1103" t="str">
        <f t="shared" si="74"/>
        <v>Update UFMT_BUILD_RULE SET FIELD_ID='14',COND_ID='',VALUE_ID='34',CONV_KEY='',F_CHECK='0',F_WRITE='0' Where FORMAT_ID = '109' AND FIELD_NO = '49' AND PRIORITY = '1';</v>
      </c>
      <c r="U1103" t="str">
        <f t="shared" si="75"/>
        <v>Delete from UFMT_BUILD_RULE Where FORMAT_ID = '109' AND FIELD_NO = '49' AND PRIORITY = '1';</v>
      </c>
    </row>
    <row r="1104" spans="1:21" x14ac:dyDescent="0.35">
      <c r="A1104" t="s">
        <v>789</v>
      </c>
      <c r="B1104" t="s">
        <v>161</v>
      </c>
      <c r="C1104" t="s">
        <v>12</v>
      </c>
      <c r="D1104" t="s">
        <v>59</v>
      </c>
      <c r="E1104"/>
      <c r="F1104" t="s">
        <v>174</v>
      </c>
      <c r="G1104"/>
      <c r="H1104" t="s">
        <v>13</v>
      </c>
      <c r="I1104" t="s">
        <v>13</v>
      </c>
      <c r="L1104" t="s">
        <v>7</v>
      </c>
      <c r="M1104" t="str">
        <f>VLOOKUP(D1104,UFMT_FIELD_FORMAT!A:H,8,FALSE)</f>
        <v>204 Var LLLA</v>
      </c>
      <c r="N1104" t="str">
        <f>IF(ISBLANK(E1104),"",VLOOKUP(E1104,UFMT_CONDITION!A:J,10,FALSE))</f>
        <v/>
      </c>
      <c r="O1104" t="str">
        <f>VLOOKUP(F1104,UFMT_VALUE!A:E,5,FALSE)</f>
        <v>Composite, Processing code</v>
      </c>
      <c r="P1104" t="str">
        <f>IF(ISBLANK(G1104),"",VLOOKUP(G1104,UFMT_CONVERSION!A:C,3,FALSE))</f>
        <v/>
      </c>
      <c r="Q1104" t="str">
        <f t="shared" si="72"/>
        <v>Field '204 Var LLLA', Value 'Composite, Processing code'</v>
      </c>
      <c r="S1104" t="str">
        <f t="shared" si="73"/>
        <v>Insert into UFMT_BUILD_RULE (FORMAT_ID, FIELD_NO, PRIORITY, FIELD_ID, COND_ID, VALUE_ID, CONV_KEY, F_CHECK, F_WRITE) Values ('109', '60', '1', '18', '', '84', '', '0', '0');</v>
      </c>
      <c r="T1104" t="str">
        <f t="shared" si="74"/>
        <v>Update UFMT_BUILD_RULE SET FIELD_ID='18',COND_ID='',VALUE_ID='84',CONV_KEY='',F_CHECK='0',F_WRITE='0' Where FORMAT_ID = '109' AND FIELD_NO = '60' AND PRIORITY = '1';</v>
      </c>
      <c r="U1104" t="str">
        <f t="shared" si="75"/>
        <v>Delete from UFMT_BUILD_RULE Where FORMAT_ID = '109' AND FIELD_NO = '60' AND PRIORITY = '1';</v>
      </c>
    </row>
    <row r="1105" spans="1:21" x14ac:dyDescent="0.35">
      <c r="A1105" t="s">
        <v>237</v>
      </c>
      <c r="B1105" t="s">
        <v>15</v>
      </c>
      <c r="C1105" t="s">
        <v>12</v>
      </c>
      <c r="D1105" t="s">
        <v>12</v>
      </c>
      <c r="E1105"/>
      <c r="F1105" t="s">
        <v>15</v>
      </c>
      <c r="G1105"/>
      <c r="H1105" t="s">
        <v>13</v>
      </c>
      <c r="I1105" t="s">
        <v>13</v>
      </c>
      <c r="L1105" t="s">
        <v>7</v>
      </c>
      <c r="M1105" t="str">
        <f>VLOOKUP(D1105,UFMT_FIELD_FORMAT!A:H,8,FALSE)</f>
        <v>019 Var LLA</v>
      </c>
      <c r="N1105" t="str">
        <f>IF(ISBLANK(E1105),"",VLOOKUP(E1105,UFMT_CONDITION!A:J,10,FALSE))</f>
        <v/>
      </c>
      <c r="O1105" t="str">
        <f>VLOOKUP(F1105,UFMT_VALUE!A:E,5,FALSE)</f>
        <v>Tag, SVT_CARD_NUM</v>
      </c>
      <c r="P1105" t="str">
        <f>IF(ISBLANK(G1105),"",VLOOKUP(G1105,UFMT_CONVERSION!A:C,3,FALSE))</f>
        <v/>
      </c>
      <c r="Q1105" t="str">
        <f t="shared" si="72"/>
        <v>Field '019 Var LLA', Value 'Tag, SVT_CARD_NUM'</v>
      </c>
      <c r="S1105" t="str">
        <f t="shared" si="73"/>
        <v>Insert into UFMT_BUILD_RULE (FORMAT_ID, FIELD_NO, PRIORITY, FIELD_ID, COND_ID, VALUE_ID, CONV_KEY, F_CHECK, F_WRITE) Values ('110', '2', '1', '1', '', '2', '', '0', '0');</v>
      </c>
      <c r="T1105" t="str">
        <f t="shared" si="74"/>
        <v>Update UFMT_BUILD_RULE SET FIELD_ID='1',COND_ID='',VALUE_ID='2',CONV_KEY='',F_CHECK='0',F_WRITE='0' Where FORMAT_ID = '110' AND FIELD_NO = '2' AND PRIORITY = '1';</v>
      </c>
      <c r="U1105" t="str">
        <f t="shared" si="75"/>
        <v>Delete from UFMT_BUILD_RULE Where FORMAT_ID = '110' AND FIELD_NO = '2' AND PRIORITY = '1';</v>
      </c>
    </row>
    <row r="1106" spans="1:21" x14ac:dyDescent="0.35">
      <c r="A1106" t="s">
        <v>237</v>
      </c>
      <c r="B1106" t="s">
        <v>17</v>
      </c>
      <c r="C1106" t="s">
        <v>12</v>
      </c>
      <c r="D1106" t="s">
        <v>15</v>
      </c>
      <c r="E1106"/>
      <c r="F1106" t="s">
        <v>207</v>
      </c>
      <c r="G1106"/>
      <c r="H1106" t="s">
        <v>13</v>
      </c>
      <c r="I1106" t="s">
        <v>13</v>
      </c>
      <c r="L1106" t="s">
        <v>7</v>
      </c>
      <c r="M1106" t="str">
        <f>VLOOKUP(D1106,UFMT_FIELD_FORMAT!A:H,8,FALSE)</f>
        <v>006 Fix Padded L0</v>
      </c>
      <c r="N1106" t="str">
        <f>IF(ISBLANK(E1106),"",VLOOKUP(E1106,UFMT_CONDITION!A:J,10,FALSE))</f>
        <v/>
      </c>
      <c r="O1106" t="str">
        <f>VLOOKUP(F1106,UFMT_VALUE!A:E,5,FALSE)</f>
        <v>Composite, Processing code</v>
      </c>
      <c r="P1106" t="str">
        <f>IF(ISBLANK(G1106),"",VLOOKUP(G1106,UFMT_CONVERSION!A:C,3,FALSE))</f>
        <v/>
      </c>
      <c r="Q1106" t="str">
        <f t="shared" si="72"/>
        <v>Field '006 Fix Padded L0', Value 'Composite, Processing code'</v>
      </c>
      <c r="S1106" t="str">
        <f t="shared" si="73"/>
        <v>Insert into UFMT_BUILD_RULE (FORMAT_ID, FIELD_NO, PRIORITY, FIELD_ID, COND_ID, VALUE_ID, CONV_KEY, F_CHECK, F_WRITE) Values ('110', '3', '1', '2', '', '79', '', '0', '0');</v>
      </c>
      <c r="T1106" t="str">
        <f t="shared" si="74"/>
        <v>Update UFMT_BUILD_RULE SET FIELD_ID='2',COND_ID='',VALUE_ID='79',CONV_KEY='',F_CHECK='0',F_WRITE='0' Where FORMAT_ID = '110' AND FIELD_NO = '3' AND PRIORITY = '1';</v>
      </c>
      <c r="U1106" t="str">
        <f t="shared" si="75"/>
        <v>Delete from UFMT_BUILD_RULE Where FORMAT_ID = '110' AND FIELD_NO = '3' AND PRIORITY = '1';</v>
      </c>
    </row>
    <row r="1107" spans="1:21" x14ac:dyDescent="0.35">
      <c r="A1107" t="s">
        <v>237</v>
      </c>
      <c r="B1107" t="s">
        <v>20</v>
      </c>
      <c r="C1107" t="s">
        <v>12</v>
      </c>
      <c r="D1107" t="s">
        <v>17</v>
      </c>
      <c r="E1107"/>
      <c r="F1107" t="s">
        <v>29</v>
      </c>
      <c r="G1107"/>
      <c r="H1107" t="s">
        <v>13</v>
      </c>
      <c r="I1107" t="s">
        <v>13</v>
      </c>
      <c r="L1107" t="s">
        <v>7</v>
      </c>
      <c r="M1107" t="str">
        <f>VLOOKUP(D1107,UFMT_FIELD_FORMAT!A:H,8,FALSE)</f>
        <v>012 Fix Padded L0</v>
      </c>
      <c r="N1107" t="str">
        <f>IF(ISBLANK(E1107),"",VLOOKUP(E1107,UFMT_CONDITION!A:J,10,FALSE))</f>
        <v/>
      </c>
      <c r="O1107" t="str">
        <f>VLOOKUP(F1107,UFMT_VALUE!A:E,5,FALSE)</f>
        <v>Tag, SVT_TXN_AMOUNT</v>
      </c>
      <c r="P1107" t="str">
        <f>IF(ISBLANK(G1107),"",VLOOKUP(G1107,UFMT_CONVERSION!A:C,3,FALSE))</f>
        <v/>
      </c>
      <c r="Q1107" t="str">
        <f t="shared" si="72"/>
        <v>Field '012 Fix Padded L0', Value 'Tag, SVT_TXN_AMOUNT'</v>
      </c>
      <c r="S1107" t="str">
        <f t="shared" si="73"/>
        <v>Insert into UFMT_BUILD_RULE (FORMAT_ID, FIELD_NO, PRIORITY, FIELD_ID, COND_ID, VALUE_ID, CONV_KEY, F_CHECK, F_WRITE) Values ('110', '4', '1', '3', '', '7', '', '0', '0');</v>
      </c>
      <c r="T1107" t="str">
        <f t="shared" si="74"/>
        <v>Update UFMT_BUILD_RULE SET FIELD_ID='3',COND_ID='',VALUE_ID='7',CONV_KEY='',F_CHECK='0',F_WRITE='0' Where FORMAT_ID = '110' AND FIELD_NO = '4' AND PRIORITY = '1';</v>
      </c>
      <c r="U1107" t="str">
        <f t="shared" si="75"/>
        <v>Delete from UFMT_BUILD_RULE Where FORMAT_ID = '110' AND FIELD_NO = '4' AND PRIORITY = '1';</v>
      </c>
    </row>
    <row r="1108" spans="1:21" x14ac:dyDescent="0.35">
      <c r="A1108" t="s">
        <v>237</v>
      </c>
      <c r="B1108" t="s">
        <v>29</v>
      </c>
      <c r="C1108" t="s">
        <v>15</v>
      </c>
      <c r="D1108" t="s">
        <v>72</v>
      </c>
      <c r="E1108"/>
      <c r="F1108" t="s">
        <v>209</v>
      </c>
      <c r="G1108"/>
      <c r="H1108" t="s">
        <v>13</v>
      </c>
      <c r="I1108" t="s">
        <v>12</v>
      </c>
      <c r="L1108" t="s">
        <v>7</v>
      </c>
      <c r="M1108" t="str">
        <f>VLOOKUP(D1108,UFMT_FIELD_FORMAT!A:H,8,FALSE)</f>
        <v>010 Fix Padded L0</v>
      </c>
      <c r="N1108" t="str">
        <f>IF(ISBLANK(E1108),"",VLOOKUP(E1108,UFMT_CONDITION!A:J,10,FALSE))</f>
        <v/>
      </c>
      <c r="O1108" t="str">
        <f>VLOOKUP(F1108,UFMT_VALUE!A:E,5,FALSE)</f>
        <v>Composite, Date time 87 format</v>
      </c>
      <c r="P1108" t="str">
        <f>IF(ISBLANK(G1108),"",VLOOKUP(G1108,UFMT_CONVERSION!A:C,3,FALSE))</f>
        <v/>
      </c>
      <c r="Q1108" t="str">
        <f t="shared" si="72"/>
        <v>Field '010 Fix Padded L0', Value 'Composite, Date time 87 format'</v>
      </c>
      <c r="S1108" t="str">
        <f t="shared" si="73"/>
        <v>Insert into UFMT_BUILD_RULE (FORMAT_ID, FIELD_NO, PRIORITY, FIELD_ID, COND_ID, VALUE_ID, CONV_KEY, F_CHECK, F_WRITE) Values ('110', '7', '2', '25', '', '80', '', '0', '1');</v>
      </c>
      <c r="T1108" t="str">
        <f t="shared" si="74"/>
        <v>Update UFMT_BUILD_RULE SET FIELD_ID='25',COND_ID='',VALUE_ID='80',CONV_KEY='',F_CHECK='0',F_WRITE='1' Where FORMAT_ID = '110' AND FIELD_NO = '7' AND PRIORITY = '2';</v>
      </c>
      <c r="U1108" t="str">
        <f t="shared" si="75"/>
        <v>Delete from UFMT_BUILD_RULE Where FORMAT_ID = '110' AND FIELD_NO = '7' AND PRIORITY = '2';</v>
      </c>
    </row>
    <row r="1109" spans="1:21" x14ac:dyDescent="0.35">
      <c r="A1109" t="s">
        <v>237</v>
      </c>
      <c r="B1109" t="s">
        <v>40</v>
      </c>
      <c r="C1109" t="s">
        <v>12</v>
      </c>
      <c r="D1109" t="s">
        <v>23</v>
      </c>
      <c r="E1109"/>
      <c r="F1109" t="s">
        <v>48</v>
      </c>
      <c r="G1109"/>
      <c r="H1109" t="s">
        <v>13</v>
      </c>
      <c r="I1109" t="s">
        <v>13</v>
      </c>
      <c r="L1109" t="s">
        <v>7</v>
      </c>
      <c r="M1109" t="str">
        <f>VLOOKUP(D1109,UFMT_FIELD_FORMAT!A:H,8,FALSE)</f>
        <v>006 Fix Padded L0</v>
      </c>
      <c r="N1109" t="str">
        <f>IF(ISBLANK(E1109),"",VLOOKUP(E1109,UFMT_CONDITION!A:J,10,FALSE))</f>
        <v/>
      </c>
      <c r="O1109" t="str">
        <f>VLOOKUP(F1109,UFMT_VALUE!A:E,5,FALSE)</f>
        <v>Tag, SVT_ACQ_TRACE_NO, string</v>
      </c>
      <c r="P1109" t="str">
        <f>IF(ISBLANK(G1109),"",VLOOKUP(G1109,UFMT_CONVERSION!A:C,3,FALSE))</f>
        <v/>
      </c>
      <c r="Q1109" t="str">
        <f t="shared" si="72"/>
        <v>Field '006 Fix Padded L0', Value 'Tag, SVT_ACQ_TRACE_NO, string'</v>
      </c>
      <c r="S1109" t="str">
        <f t="shared" si="73"/>
        <v>Insert into UFMT_BUILD_RULE (FORMAT_ID, FIELD_NO, PRIORITY, FIELD_ID, COND_ID, VALUE_ID, CONV_KEY, F_CHECK, F_WRITE) Values ('110', '11', '1', '5', '', '47', '', '0', '0');</v>
      </c>
      <c r="T1109" t="str">
        <f t="shared" si="74"/>
        <v>Update UFMT_BUILD_RULE SET FIELD_ID='5',COND_ID='',VALUE_ID='47',CONV_KEY='',F_CHECK='0',F_WRITE='0' Where FORMAT_ID = '110' AND FIELD_NO = '11' AND PRIORITY = '1';</v>
      </c>
      <c r="U1109" t="str">
        <f t="shared" si="75"/>
        <v>Delete from UFMT_BUILD_RULE Where FORMAT_ID = '110' AND FIELD_NO = '11' AND PRIORITY = '1';</v>
      </c>
    </row>
    <row r="1110" spans="1:21" x14ac:dyDescent="0.35">
      <c r="A1110" t="s">
        <v>237</v>
      </c>
      <c r="B1110" t="s">
        <v>42</v>
      </c>
      <c r="C1110" t="s">
        <v>12</v>
      </c>
      <c r="D1110" t="s">
        <v>23</v>
      </c>
      <c r="E1110"/>
      <c r="F1110" t="s">
        <v>47</v>
      </c>
      <c r="G1110"/>
      <c r="H1110" t="s">
        <v>13</v>
      </c>
      <c r="I1110" t="s">
        <v>12</v>
      </c>
      <c r="L1110" t="s">
        <v>7</v>
      </c>
      <c r="M1110" t="str">
        <f>VLOOKUP(D1110,UFMT_FIELD_FORMAT!A:H,8,FALSE)</f>
        <v>006 Fix Padded L0</v>
      </c>
      <c r="N1110" t="str">
        <f>IF(ISBLANK(E1110),"",VLOOKUP(E1110,UFMT_CONDITION!A:J,10,FALSE))</f>
        <v/>
      </c>
      <c r="O1110" t="str">
        <f>VLOOKUP(F1110,UFMT_VALUE!A:E,5,FALSE)</f>
        <v>Tag, SVT_ACQ_SW_TIME</v>
      </c>
      <c r="P1110" t="str">
        <f>IF(ISBLANK(G1110),"",VLOOKUP(G1110,UFMT_CONVERSION!A:C,3,FALSE))</f>
        <v/>
      </c>
      <c r="Q1110" t="str">
        <f t="shared" si="72"/>
        <v>Field '006 Fix Padded L0', Value 'Tag, SVT_ACQ_SW_TIME'</v>
      </c>
      <c r="S1110" t="str">
        <f t="shared" si="73"/>
        <v>Insert into UFMT_BUILD_RULE (FORMAT_ID, FIELD_NO, PRIORITY, FIELD_ID, COND_ID, VALUE_ID, CONV_KEY, F_CHECK, F_WRITE) Values ('110', '12', '1', '5', '', '14', '', '0', '1');</v>
      </c>
      <c r="T1110" t="str">
        <f t="shared" si="74"/>
        <v>Update UFMT_BUILD_RULE SET FIELD_ID='5',COND_ID='',VALUE_ID='14',CONV_KEY='',F_CHECK='0',F_WRITE='1' Where FORMAT_ID = '110' AND FIELD_NO = '12' AND PRIORITY = '1';</v>
      </c>
      <c r="U1110" t="str">
        <f t="shared" si="75"/>
        <v>Delete from UFMT_BUILD_RULE Where FORMAT_ID = '110' AND FIELD_NO = '12' AND PRIORITY = '1';</v>
      </c>
    </row>
    <row r="1111" spans="1:21" x14ac:dyDescent="0.35">
      <c r="A1111" t="s">
        <v>237</v>
      </c>
      <c r="B1111" t="s">
        <v>44</v>
      </c>
      <c r="C1111" t="s">
        <v>12</v>
      </c>
      <c r="D1111" t="s">
        <v>32</v>
      </c>
      <c r="E1111"/>
      <c r="F1111" t="s">
        <v>165</v>
      </c>
      <c r="G1111"/>
      <c r="H1111" t="s">
        <v>13</v>
      </c>
      <c r="I1111" t="s">
        <v>12</v>
      </c>
      <c r="L1111" t="s">
        <v>7</v>
      </c>
      <c r="M1111" t="str">
        <f>VLOOKUP(D1111,UFMT_FIELD_FORMAT!A:H,8,FALSE)</f>
        <v>004 Fix Padded L0</v>
      </c>
      <c r="N1111" t="str">
        <f>IF(ISBLANK(E1111),"",VLOOKUP(E1111,UFMT_CONDITION!A:J,10,FALSE))</f>
        <v/>
      </c>
      <c r="O1111" t="str">
        <f>VLOOKUP(F1111,UFMT_VALUE!A:E,5,FALSE)</f>
        <v>Date MMDD format</v>
      </c>
      <c r="P1111" t="str">
        <f>IF(ISBLANK(G1111),"",VLOOKUP(G1111,UFMT_CONVERSION!A:C,3,FALSE))</f>
        <v/>
      </c>
      <c r="Q1111" t="str">
        <f t="shared" si="72"/>
        <v>Field '004 Fix Padded L0', Value 'Date MMDD format'</v>
      </c>
      <c r="S1111" t="str">
        <f t="shared" si="73"/>
        <v>Insert into UFMT_BUILD_RULE (FORMAT_ID, FIELD_NO, PRIORITY, FIELD_ID, COND_ID, VALUE_ID, CONV_KEY, F_CHECK, F_WRITE) Values ('110', '13', '1', '8', '', '81', '', '0', '1');</v>
      </c>
      <c r="T1111" t="str">
        <f t="shared" si="74"/>
        <v>Update UFMT_BUILD_RULE SET FIELD_ID='8',COND_ID='',VALUE_ID='81',CONV_KEY='',F_CHECK='0',F_WRITE='1' Where FORMAT_ID = '110' AND FIELD_NO = '13' AND PRIORITY = '1';</v>
      </c>
      <c r="U1111" t="str">
        <f t="shared" si="75"/>
        <v>Delete from UFMT_BUILD_RULE Where FORMAT_ID = '110' AND FIELD_NO = '13' AND PRIORITY = '1';</v>
      </c>
    </row>
    <row r="1112" spans="1:21" x14ac:dyDescent="0.35">
      <c r="A1112" t="s">
        <v>237</v>
      </c>
      <c r="B1112" t="s">
        <v>50</v>
      </c>
      <c r="C1112" t="s">
        <v>12</v>
      </c>
      <c r="D1112" t="s">
        <v>32</v>
      </c>
      <c r="E1112"/>
      <c r="F1112" t="s">
        <v>165</v>
      </c>
      <c r="G1112"/>
      <c r="H1112" t="s">
        <v>13</v>
      </c>
      <c r="I1112" t="s">
        <v>12</v>
      </c>
      <c r="L1112" t="s">
        <v>7</v>
      </c>
      <c r="M1112" t="str">
        <f>VLOOKUP(D1112,UFMT_FIELD_FORMAT!A:H,8,FALSE)</f>
        <v>004 Fix Padded L0</v>
      </c>
      <c r="N1112" t="str">
        <f>IF(ISBLANK(E1112),"",VLOOKUP(E1112,UFMT_CONDITION!A:J,10,FALSE))</f>
        <v/>
      </c>
      <c r="O1112" t="str">
        <f>VLOOKUP(F1112,UFMT_VALUE!A:E,5,FALSE)</f>
        <v>Date MMDD format</v>
      </c>
      <c r="P1112" t="str">
        <f>IF(ISBLANK(G1112),"",VLOOKUP(G1112,UFMT_CONVERSION!A:C,3,FALSE))</f>
        <v/>
      </c>
      <c r="Q1112" t="str">
        <f t="shared" si="72"/>
        <v>Field '004 Fix Padded L0', Value 'Date MMDD format'</v>
      </c>
      <c r="S1112" t="str">
        <f t="shared" si="73"/>
        <v>Insert into UFMT_BUILD_RULE (FORMAT_ID, FIELD_NO, PRIORITY, FIELD_ID, COND_ID, VALUE_ID, CONV_KEY, F_CHECK, F_WRITE) Values ('110', '15', '1', '8', '', '81', '', '0', '1');</v>
      </c>
      <c r="T1112" t="str">
        <f t="shared" si="74"/>
        <v>Update UFMT_BUILD_RULE SET FIELD_ID='8',COND_ID='',VALUE_ID='81',CONV_KEY='',F_CHECK='0',F_WRITE='1' Where FORMAT_ID = '110' AND FIELD_NO = '15' AND PRIORITY = '1';</v>
      </c>
      <c r="U1112" t="str">
        <f t="shared" si="75"/>
        <v>Delete from UFMT_BUILD_RULE Where FORMAT_ID = '110' AND FIELD_NO = '15' AND PRIORITY = '1';</v>
      </c>
    </row>
    <row r="1113" spans="1:21" x14ac:dyDescent="0.35">
      <c r="A1113" t="s">
        <v>237</v>
      </c>
      <c r="B1113" t="s">
        <v>56</v>
      </c>
      <c r="C1113" t="s">
        <v>12</v>
      </c>
      <c r="D1113" t="s">
        <v>32</v>
      </c>
      <c r="E1113"/>
      <c r="F1113" t="s">
        <v>165</v>
      </c>
      <c r="G1113"/>
      <c r="H1113" t="s">
        <v>13</v>
      </c>
      <c r="I1113" t="s">
        <v>12</v>
      </c>
      <c r="L1113" t="s">
        <v>7</v>
      </c>
      <c r="M1113" t="str">
        <f>VLOOKUP(D1113,UFMT_FIELD_FORMAT!A:H,8,FALSE)</f>
        <v>004 Fix Padded L0</v>
      </c>
      <c r="N1113" t="str">
        <f>IF(ISBLANK(E1113),"",VLOOKUP(E1113,UFMT_CONDITION!A:J,10,FALSE))</f>
        <v/>
      </c>
      <c r="O1113" t="str">
        <f>VLOOKUP(F1113,UFMT_VALUE!A:E,5,FALSE)</f>
        <v>Date MMDD format</v>
      </c>
      <c r="P1113" t="str">
        <f>IF(ISBLANK(G1113),"",VLOOKUP(G1113,UFMT_CONVERSION!A:C,3,FALSE))</f>
        <v/>
      </c>
      <c r="Q1113" t="str">
        <f t="shared" si="72"/>
        <v>Field '004 Fix Padded L0', Value 'Date MMDD format'</v>
      </c>
      <c r="S1113" t="str">
        <f t="shared" si="73"/>
        <v>Insert into UFMT_BUILD_RULE (FORMAT_ID, FIELD_NO, PRIORITY, FIELD_ID, COND_ID, VALUE_ID, CONV_KEY, F_CHECK, F_WRITE) Values ('110', '17', '1', '8', '', '81', '', '0', '1');</v>
      </c>
      <c r="T1113" t="str">
        <f t="shared" si="74"/>
        <v>Update UFMT_BUILD_RULE SET FIELD_ID='8',COND_ID='',VALUE_ID='81',CONV_KEY='',F_CHECK='0',F_WRITE='1' Where FORMAT_ID = '110' AND FIELD_NO = '17' AND PRIORITY = '1';</v>
      </c>
      <c r="U1113" t="str">
        <f t="shared" si="75"/>
        <v>Delete from UFMT_BUILD_RULE Where FORMAT_ID = '110' AND FIELD_NO = '17' AND PRIORITY = '1';</v>
      </c>
    </row>
    <row r="1114" spans="1:21" x14ac:dyDescent="0.35">
      <c r="A1114" t="s">
        <v>237</v>
      </c>
      <c r="B1114" t="s">
        <v>59</v>
      </c>
      <c r="C1114" t="s">
        <v>12</v>
      </c>
      <c r="D1114" t="s">
        <v>32</v>
      </c>
      <c r="E1114"/>
      <c r="F1114" t="s">
        <v>233</v>
      </c>
      <c r="G1114"/>
      <c r="H1114" t="s">
        <v>13</v>
      </c>
      <c r="I1114" t="s">
        <v>13</v>
      </c>
      <c r="L1114" t="s">
        <v>7</v>
      </c>
      <c r="M1114" t="str">
        <f>VLOOKUP(D1114,UFMT_FIELD_FORMAT!A:H,8,FALSE)</f>
        <v>004 Fix Padded L0</v>
      </c>
      <c r="N1114" t="str">
        <f>IF(ISBLANK(E1114),"",VLOOKUP(E1114,UFMT_CONDITION!A:J,10,FALSE))</f>
        <v/>
      </c>
      <c r="O1114" t="str">
        <f>VLOOKUP(F1114,UFMT_VALUE!A:E,5,FALSE)</f>
        <v>Tag, SVT_SV_MCC, int</v>
      </c>
      <c r="P1114" t="str">
        <f>IF(ISBLANK(G1114),"",VLOOKUP(G1114,UFMT_CONVERSION!A:C,3,FALSE))</f>
        <v/>
      </c>
      <c r="Q1114" t="str">
        <f t="shared" si="72"/>
        <v>Field '004 Fix Padded L0', Value 'Tag, SVT_SV_MCC, int'</v>
      </c>
      <c r="S1114" t="str">
        <f t="shared" si="73"/>
        <v>Insert into UFMT_BUILD_RULE (FORMAT_ID, FIELD_NO, PRIORITY, FIELD_ID, COND_ID, VALUE_ID, CONV_KEY, F_CHECK, F_WRITE) Values ('110', '18', '1', '8', '', '90', '', '0', '0');</v>
      </c>
      <c r="T1114" t="str">
        <f t="shared" si="74"/>
        <v>Update UFMT_BUILD_RULE SET FIELD_ID='8',COND_ID='',VALUE_ID='90',CONV_KEY='',F_CHECK='0',F_WRITE='0' Where FORMAT_ID = '110' AND FIELD_NO = '18' AND PRIORITY = '1';</v>
      </c>
      <c r="U1114" t="str">
        <f t="shared" si="75"/>
        <v>Delete from UFMT_BUILD_RULE Where FORMAT_ID = '110' AND FIELD_NO = '18' AND PRIORITY = '1';</v>
      </c>
    </row>
    <row r="1115" spans="1:21" x14ac:dyDescent="0.35">
      <c r="A1115" t="s">
        <v>237</v>
      </c>
      <c r="B1115" t="s">
        <v>72</v>
      </c>
      <c r="C1115" t="s">
        <v>12</v>
      </c>
      <c r="D1115" t="s">
        <v>77</v>
      </c>
      <c r="E1115"/>
      <c r="F1115" t="s">
        <v>231</v>
      </c>
      <c r="G1115"/>
      <c r="H1115" t="s">
        <v>13</v>
      </c>
      <c r="I1115" t="s">
        <v>13</v>
      </c>
      <c r="L1115" t="s">
        <v>7</v>
      </c>
      <c r="M1115" t="str">
        <f>VLOOKUP(D1115,UFMT_FIELD_FORMAT!A:H,8,FALSE)</f>
        <v>02 Fix Padded L0</v>
      </c>
      <c r="N1115" t="str">
        <f>IF(ISBLANK(E1115),"",VLOOKUP(E1115,UFMT_CONDITION!A:J,10,FALSE))</f>
        <v/>
      </c>
      <c r="O1115" t="str">
        <f>VLOOKUP(F1115,UFMT_VALUE!A:E,5,FALSE)</f>
        <v>Const, POS Entry Mode</v>
      </c>
      <c r="P1115" t="str">
        <f>IF(ISBLANK(G1115),"",VLOOKUP(G1115,UFMT_CONVERSION!A:C,3,FALSE))</f>
        <v/>
      </c>
      <c r="Q1115" t="str">
        <f t="shared" si="72"/>
        <v>Field '02 Fix Padded L0', Value 'Const, POS Entry Mode'</v>
      </c>
      <c r="S1115" t="str">
        <f t="shared" si="73"/>
        <v>Insert into UFMT_BUILD_RULE (FORMAT_ID, FIELD_NO, PRIORITY, FIELD_ID, COND_ID, VALUE_ID, CONV_KEY, F_CHECK, F_WRITE) Values ('110', '25', '1', '24', '', '89', '', '0', '0');</v>
      </c>
      <c r="T1115" t="str">
        <f t="shared" si="74"/>
        <v>Update UFMT_BUILD_RULE SET FIELD_ID='24',COND_ID='',VALUE_ID='89',CONV_KEY='',F_CHECK='0',F_WRITE='0' Where FORMAT_ID = '110' AND FIELD_NO = '25' AND PRIORITY = '1';</v>
      </c>
      <c r="U1115" t="str">
        <f t="shared" si="75"/>
        <v>Delete from UFMT_BUILD_RULE Where FORMAT_ID = '110' AND FIELD_NO = '25' AND PRIORITY = '1';</v>
      </c>
    </row>
    <row r="1116" spans="1:21" x14ac:dyDescent="0.35">
      <c r="A1116" t="s">
        <v>237</v>
      </c>
      <c r="B1116" t="s">
        <v>88</v>
      </c>
      <c r="C1116" t="s">
        <v>12</v>
      </c>
      <c r="D1116" t="s">
        <v>88</v>
      </c>
      <c r="E1116"/>
      <c r="F1116" t="s">
        <v>30</v>
      </c>
      <c r="G1116" t="s">
        <v>90</v>
      </c>
      <c r="H1116" t="s">
        <v>13</v>
      </c>
      <c r="I1116" t="s">
        <v>13</v>
      </c>
      <c r="L1116" t="s">
        <v>7</v>
      </c>
      <c r="M1116" t="str">
        <f>VLOOKUP(D1116,UFMT_FIELD_FORMAT!A:H,8,FALSE)</f>
        <v>042 Fix Padded R</v>
      </c>
      <c r="N1116" t="str">
        <f>IF(ISBLANK(E1116),"",VLOOKUP(E1116,UFMT_CONDITION!A:J,10,FALSE))</f>
        <v/>
      </c>
      <c r="O1116" t="str">
        <f>VLOOKUP(F1116,UFMT_VALUE!A:E,5,FALSE)</f>
        <v>Composite, DE28 Amounts, FEEs</v>
      </c>
      <c r="P1116" t="str">
        <f>IF(ISBLANK(G1116),"",VLOOKUP(G1116,UFMT_CONVERSION!A:C,3,FALSE))</f>
        <v>Custom Function setup_DE28</v>
      </c>
      <c r="Q1116" t="str">
        <f t="shared" si="72"/>
        <v>Field '042 Fix Padded R', Value 'Composite, DE28 Amounts, FEEs', Conv 'Custom Function setup_DE28'</v>
      </c>
      <c r="S1116" t="str">
        <f t="shared" si="73"/>
        <v>Insert into UFMT_BUILD_RULE (FORMAT_ID, FIELD_NO, PRIORITY, FIELD_ID, COND_ID, VALUE_ID, CONV_KEY, F_CHECK, F_WRITE) Values ('110', '28', '1', '28', '', '82', '29', '0', '0');</v>
      </c>
      <c r="T1116" t="str">
        <f t="shared" si="74"/>
        <v>Update UFMT_BUILD_RULE SET FIELD_ID='28',COND_ID='',VALUE_ID='82',CONV_KEY='29',F_CHECK='0',F_WRITE='0' Where FORMAT_ID = '110' AND FIELD_NO = '28' AND PRIORITY = '1';</v>
      </c>
      <c r="U1116" t="str">
        <f t="shared" si="75"/>
        <v>Delete from UFMT_BUILD_RULE Where FORMAT_ID = '110' AND FIELD_NO = '28' AND PRIORITY = '1';</v>
      </c>
    </row>
    <row r="1117" spans="1:21" x14ac:dyDescent="0.35">
      <c r="A1117" t="s">
        <v>237</v>
      </c>
      <c r="B1117" t="s">
        <v>98</v>
      </c>
      <c r="C1117" t="s">
        <v>12</v>
      </c>
      <c r="D1117" t="s">
        <v>40</v>
      </c>
      <c r="E1117"/>
      <c r="F1117" t="s">
        <v>65</v>
      </c>
      <c r="G1117"/>
      <c r="H1117" t="s">
        <v>13</v>
      </c>
      <c r="I1117" t="s">
        <v>13</v>
      </c>
      <c r="L1117" t="s">
        <v>7</v>
      </c>
      <c r="M1117" t="str">
        <f>VLOOKUP(D1117,UFMT_FIELD_FORMAT!A:H,8,FALSE)</f>
        <v xml:space="preserve">011 LLA </v>
      </c>
      <c r="N1117" t="str">
        <f>IF(ISBLANK(E1117),"",VLOOKUP(E1117,UFMT_CONDITION!A:J,10,FALSE))</f>
        <v/>
      </c>
      <c r="O1117" t="str">
        <f>VLOOKUP(F1117,UFMT_VALUE!A:E,5,FALSE)</f>
        <v>Tag, SVT_ISO_SRC_ACQID</v>
      </c>
      <c r="P1117" t="str">
        <f>IF(ISBLANK(G1117),"",VLOOKUP(G1117,UFMT_CONVERSION!A:C,3,FALSE))</f>
        <v/>
      </c>
      <c r="Q1117" t="str">
        <f t="shared" si="72"/>
        <v>Field '011 LLA ', Value 'Tag, SVT_ISO_SRC_ACQID'</v>
      </c>
      <c r="S1117" t="str">
        <f t="shared" si="73"/>
        <v>Insert into UFMT_BUILD_RULE (FORMAT_ID, FIELD_NO, PRIORITY, FIELD_ID, COND_ID, VALUE_ID, CONV_KEY, F_CHECK, F_WRITE) Values ('110', '32', '1', '11', '', '20', '', '0', '0');</v>
      </c>
      <c r="T1117" t="str">
        <f t="shared" si="74"/>
        <v>Update UFMT_BUILD_RULE SET FIELD_ID='11',COND_ID='',VALUE_ID='20',CONV_KEY='',F_CHECK='0',F_WRITE='0' Where FORMAT_ID = '110' AND FIELD_NO = '32' AND PRIORITY = '1';</v>
      </c>
      <c r="U1117" t="str">
        <f t="shared" si="75"/>
        <v>Delete from UFMT_BUILD_RULE Where FORMAT_ID = '110' AND FIELD_NO = '32' AND PRIORITY = '1';</v>
      </c>
    </row>
    <row r="1118" spans="1:21" x14ac:dyDescent="0.35">
      <c r="A1118" t="s">
        <v>237</v>
      </c>
      <c r="B1118" t="s">
        <v>99</v>
      </c>
      <c r="C1118" t="s">
        <v>12</v>
      </c>
      <c r="D1118" t="s">
        <v>44</v>
      </c>
      <c r="E1118"/>
      <c r="F1118" t="s">
        <v>74</v>
      </c>
      <c r="G1118" t="s">
        <v>72</v>
      </c>
      <c r="H1118" t="s">
        <v>13</v>
      </c>
      <c r="I1118" t="s">
        <v>13</v>
      </c>
      <c r="L1118" t="s">
        <v>7</v>
      </c>
      <c r="M1118" t="str">
        <f>VLOOKUP(D1118,UFMT_FIELD_FORMAT!A:H,8,FALSE)</f>
        <v>012 Fix Padded R</v>
      </c>
      <c r="N1118" t="str">
        <f>IF(ISBLANK(E1118),"",VLOOKUP(E1118,UFMT_CONDITION!A:J,10,FALSE))</f>
        <v/>
      </c>
      <c r="O1118" t="str">
        <f>VLOOKUP(F1118,UFMT_VALUE!A:E,5,FALSE)</f>
        <v>Tag, SVT_ISO_ACQ_RRN</v>
      </c>
      <c r="P1118" t="str">
        <f>IF(ISBLANK(G1118),"",VLOOKUP(G1118,UFMT_CONVERSION!A:C,3,FALSE))</f>
        <v>Custom function setup_de37_yddd</v>
      </c>
      <c r="Q1118" t="str">
        <f t="shared" si="72"/>
        <v>Field '012 Fix Padded R', Value 'Tag, SVT_ISO_ACQ_RRN', Conv 'Custom function setup_de37_yddd'</v>
      </c>
      <c r="S1118" t="str">
        <f t="shared" si="73"/>
        <v>Insert into UFMT_BUILD_RULE (FORMAT_ID, FIELD_NO, PRIORITY, FIELD_ID, COND_ID, VALUE_ID, CONV_KEY, F_CHECK, F_WRITE) Values ('110', '37', '1', '13', '', '23', '25', '0', '0');</v>
      </c>
      <c r="T1118" t="str">
        <f t="shared" si="74"/>
        <v>Update UFMT_BUILD_RULE SET FIELD_ID='13',COND_ID='',VALUE_ID='23',CONV_KEY='25',F_CHECK='0',F_WRITE='0' Where FORMAT_ID = '110' AND FIELD_NO = '37' AND PRIORITY = '1';</v>
      </c>
      <c r="U1118" t="str">
        <f t="shared" si="75"/>
        <v>Delete from UFMT_BUILD_RULE Where FORMAT_ID = '110' AND FIELD_NO = '37' AND PRIORITY = '1';</v>
      </c>
    </row>
    <row r="1119" spans="1:21" x14ac:dyDescent="0.35">
      <c r="A1119" t="s">
        <v>237</v>
      </c>
      <c r="B1119" t="s">
        <v>119</v>
      </c>
      <c r="C1119" t="s">
        <v>12</v>
      </c>
      <c r="D1119" t="s">
        <v>50</v>
      </c>
      <c r="E1119"/>
      <c r="F1119" t="s">
        <v>72</v>
      </c>
      <c r="G1119"/>
      <c r="H1119" t="s">
        <v>13</v>
      </c>
      <c r="I1119" t="s">
        <v>13</v>
      </c>
      <c r="L1119" t="s">
        <v>7</v>
      </c>
      <c r="M1119" t="str">
        <f>VLOOKUP(D1119,UFMT_FIELD_FORMAT!A:H,8,FALSE)</f>
        <v>008 Fix Padded R</v>
      </c>
      <c r="N1119" t="str">
        <f>IF(ISBLANK(E1119),"",VLOOKUP(E1119,UFMT_CONDITION!A:J,10,FALSE))</f>
        <v/>
      </c>
      <c r="O1119" t="str">
        <f>VLOOKUP(F1119,UFMT_VALUE!A:E,5,FALSE)</f>
        <v>Tag, SVT_TERMINAL</v>
      </c>
      <c r="P1119" t="str">
        <f>IF(ISBLANK(G1119),"",VLOOKUP(G1119,UFMT_CONVERSION!A:C,3,FALSE))</f>
        <v/>
      </c>
      <c r="Q1119" t="str">
        <f t="shared" si="72"/>
        <v>Field '008 Fix Padded R', Value 'Tag, SVT_TERMINAL'</v>
      </c>
      <c r="S1119" t="str">
        <f t="shared" si="73"/>
        <v>Insert into UFMT_BUILD_RULE (FORMAT_ID, FIELD_NO, PRIORITY, FIELD_ID, COND_ID, VALUE_ID, CONV_KEY, F_CHECK, F_WRITE) Values ('110', '41', '1', '15', '', '25', '', '0', '0');</v>
      </c>
      <c r="T1119" t="str">
        <f t="shared" si="74"/>
        <v>Update UFMT_BUILD_RULE SET FIELD_ID='15',COND_ID='',VALUE_ID='25',CONV_KEY='',F_CHECK='0',F_WRITE='0' Where FORMAT_ID = '110' AND FIELD_NO = '41' AND PRIORITY = '1';</v>
      </c>
      <c r="U1119" t="str">
        <f t="shared" si="75"/>
        <v>Delete from UFMT_BUILD_RULE Where FORMAT_ID = '110' AND FIELD_NO = '41' AND PRIORITY = '1';</v>
      </c>
    </row>
    <row r="1120" spans="1:21" x14ac:dyDescent="0.35">
      <c r="A1120" t="s">
        <v>237</v>
      </c>
      <c r="B1120" t="s">
        <v>122</v>
      </c>
      <c r="C1120" t="s">
        <v>12</v>
      </c>
      <c r="D1120" t="s">
        <v>53</v>
      </c>
      <c r="E1120"/>
      <c r="F1120" t="s">
        <v>82</v>
      </c>
      <c r="G1120"/>
      <c r="H1120" t="s">
        <v>13</v>
      </c>
      <c r="I1120" t="s">
        <v>13</v>
      </c>
      <c r="L1120" t="s">
        <v>7</v>
      </c>
      <c r="M1120" t="str">
        <f>VLOOKUP(D1120,UFMT_FIELD_FORMAT!A:H,8,FALSE)</f>
        <v>008 Fix Padded R</v>
      </c>
      <c r="N1120" t="str">
        <f>IF(ISBLANK(E1120),"",VLOOKUP(E1120,UFMT_CONDITION!A:J,10,FALSE))</f>
        <v/>
      </c>
      <c r="O1120" t="str">
        <f>VLOOKUP(F1120,UFMT_VALUE!A:E,5,FALSE)</f>
        <v>Tag, SVT_CC_ACCEPTOR</v>
      </c>
      <c r="P1120" t="str">
        <f>IF(ISBLANK(G1120),"",VLOOKUP(G1120,UFMT_CONVERSION!A:C,3,FALSE))</f>
        <v/>
      </c>
      <c r="Q1120" t="str">
        <f t="shared" si="72"/>
        <v>Field '008 Fix Padded R', Value 'Tag, SVT_CC_ACCEPTOR'</v>
      </c>
      <c r="S1120" t="str">
        <f t="shared" si="73"/>
        <v>Insert into UFMT_BUILD_RULE (FORMAT_ID, FIELD_NO, PRIORITY, FIELD_ID, COND_ID, VALUE_ID, CONV_KEY, F_CHECK, F_WRITE) Values ('110', '42', '1', '16', '', '26', '', '0', '0');</v>
      </c>
      <c r="T1120" t="str">
        <f t="shared" si="74"/>
        <v>Update UFMT_BUILD_RULE SET FIELD_ID='16',COND_ID='',VALUE_ID='26',CONV_KEY='',F_CHECK='0',F_WRITE='0' Where FORMAT_ID = '110' AND FIELD_NO = '42' AND PRIORITY = '1';</v>
      </c>
      <c r="U1120" t="str">
        <f t="shared" si="75"/>
        <v>Delete from UFMT_BUILD_RULE Where FORMAT_ID = '110' AND FIELD_NO = '42' AND PRIORITY = '1';</v>
      </c>
    </row>
    <row r="1121" spans="1:21" x14ac:dyDescent="0.35">
      <c r="A1121" t="s">
        <v>237</v>
      </c>
      <c r="B1121" t="s">
        <v>138</v>
      </c>
      <c r="C1121" t="s">
        <v>12</v>
      </c>
      <c r="D1121" t="s">
        <v>47</v>
      </c>
      <c r="E1121"/>
      <c r="F1121" t="s">
        <v>104</v>
      </c>
      <c r="G1121"/>
      <c r="H1121" t="s">
        <v>13</v>
      </c>
      <c r="I1121" t="s">
        <v>13</v>
      </c>
      <c r="L1121" t="s">
        <v>7</v>
      </c>
      <c r="M1121" t="str">
        <f>VLOOKUP(D1121,UFMT_FIELD_FORMAT!A:H,8,FALSE)</f>
        <v>003 Fix Padded L</v>
      </c>
      <c r="N1121" t="str">
        <f>IF(ISBLANK(E1121),"",VLOOKUP(E1121,UFMT_CONDITION!A:J,10,FALSE))</f>
        <v/>
      </c>
      <c r="O1121" t="str">
        <f>VLOOKUP(F1121,UFMT_VALUE!A:E,5,FALSE)</f>
        <v>Tag, SVT_TXN_CURRENCY</v>
      </c>
      <c r="P1121" t="str">
        <f>IF(ISBLANK(G1121),"",VLOOKUP(G1121,UFMT_CONVERSION!A:C,3,FALSE))</f>
        <v/>
      </c>
      <c r="Q1121" t="str">
        <f t="shared" si="72"/>
        <v>Field '003 Fix Padded L', Value 'Tag, SVT_TXN_CURRENCY'</v>
      </c>
      <c r="S1121" t="str">
        <f t="shared" si="73"/>
        <v>Insert into UFMT_BUILD_RULE (FORMAT_ID, FIELD_NO, PRIORITY, FIELD_ID, COND_ID, VALUE_ID, CONV_KEY, F_CHECK, F_WRITE) Values ('110', '49', '1', '14', '', '34', '', '0', '0');</v>
      </c>
      <c r="T1121" t="str">
        <f t="shared" si="74"/>
        <v>Update UFMT_BUILD_RULE SET FIELD_ID='14',COND_ID='',VALUE_ID='34',CONV_KEY='',F_CHECK='0',F_WRITE='0' Where FORMAT_ID = '110' AND FIELD_NO = '49' AND PRIORITY = '1';</v>
      </c>
      <c r="U1121" t="str">
        <f t="shared" si="75"/>
        <v>Delete from UFMT_BUILD_RULE Where FORMAT_ID = '110' AND FIELD_NO = '49' AND PRIORITY = '1';</v>
      </c>
    </row>
    <row r="1122" spans="1:21" x14ac:dyDescent="0.35">
      <c r="A1122" t="s">
        <v>237</v>
      </c>
      <c r="B1122" t="s">
        <v>161</v>
      </c>
      <c r="C1122" t="s">
        <v>12</v>
      </c>
      <c r="D1122" t="s">
        <v>59</v>
      </c>
      <c r="E1122"/>
      <c r="F1122" t="s">
        <v>174</v>
      </c>
      <c r="G1122"/>
      <c r="H1122" t="s">
        <v>13</v>
      </c>
      <c r="I1122" t="s">
        <v>13</v>
      </c>
      <c r="L1122" t="s">
        <v>7</v>
      </c>
      <c r="M1122" t="str">
        <f>VLOOKUP(D1122,UFMT_FIELD_FORMAT!A:H,8,FALSE)</f>
        <v>204 Var LLLA</v>
      </c>
      <c r="N1122" t="str">
        <f>IF(ISBLANK(E1122),"",VLOOKUP(E1122,UFMT_CONDITION!A:J,10,FALSE))</f>
        <v/>
      </c>
      <c r="O1122" t="str">
        <f>VLOOKUP(F1122,UFMT_VALUE!A:E,5,FALSE)</f>
        <v>Composite, Processing code</v>
      </c>
      <c r="P1122" t="str">
        <f>IF(ISBLANK(G1122),"",VLOOKUP(G1122,UFMT_CONVERSION!A:C,3,FALSE))</f>
        <v/>
      </c>
      <c r="Q1122" t="str">
        <f t="shared" si="72"/>
        <v>Field '204 Var LLLA', Value 'Composite, Processing code'</v>
      </c>
      <c r="S1122" t="str">
        <f t="shared" si="73"/>
        <v>Insert into UFMT_BUILD_RULE (FORMAT_ID, FIELD_NO, PRIORITY, FIELD_ID, COND_ID, VALUE_ID, CONV_KEY, F_CHECK, F_WRITE) Values ('110', '60', '1', '18', '', '84', '', '0', '0');</v>
      </c>
      <c r="T1122" t="str">
        <f t="shared" si="74"/>
        <v>Update UFMT_BUILD_RULE SET FIELD_ID='18',COND_ID='',VALUE_ID='84',CONV_KEY='',F_CHECK='0',F_WRITE='0' Where FORMAT_ID = '110' AND FIELD_NO = '60' AND PRIORITY = '1';</v>
      </c>
      <c r="U1122" t="str">
        <f t="shared" si="75"/>
        <v>Delete from UFMT_BUILD_RULE Where FORMAT_ID = '110' AND FIELD_NO = '60' AND PRIORITY = '1';</v>
      </c>
    </row>
    <row r="1123" spans="1:21" x14ac:dyDescent="0.35">
      <c r="A1123" t="s">
        <v>237</v>
      </c>
      <c r="B1123" t="s">
        <v>233</v>
      </c>
      <c r="C1123" t="s">
        <v>15</v>
      </c>
      <c r="D1123" t="s">
        <v>85</v>
      </c>
      <c r="E1123"/>
      <c r="F1123" t="s">
        <v>247</v>
      </c>
      <c r="G1123"/>
      <c r="H1123" t="s">
        <v>13</v>
      </c>
      <c r="I1123" t="s">
        <v>12</v>
      </c>
      <c r="L1123" t="s">
        <v>7</v>
      </c>
      <c r="M1123" t="str">
        <f>VLOOKUP(D1123,UFMT_FIELD_FORMAT!A:H,8,FALSE)</f>
        <v>042 Fix Padded R</v>
      </c>
      <c r="N1123" t="str">
        <f>IF(ISBLANK(E1123),"",VLOOKUP(E1123,UFMT_CONDITION!A:J,10,FALSE))</f>
        <v/>
      </c>
      <c r="O1123" t="str">
        <f>VLOOKUP(F1123,UFMT_VALUE!A:E,5,FALSE)</f>
        <v>Composite, DE90 Orig data element for re</v>
      </c>
      <c r="P1123" t="str">
        <f>IF(ISBLANK(G1123),"",VLOOKUP(G1123,UFMT_CONVERSION!A:C,3,FALSE))</f>
        <v/>
      </c>
      <c r="Q1123" t="str">
        <f t="shared" si="72"/>
        <v>Field '042 Fix Padded R', Value 'Composite, DE90 Orig data element for re'</v>
      </c>
      <c r="S1123" t="str">
        <f t="shared" si="73"/>
        <v>Insert into UFMT_BUILD_RULE (FORMAT_ID, FIELD_NO, PRIORITY, FIELD_ID, COND_ID, VALUE_ID, CONV_KEY, F_CHECK, F_WRITE) Values ('110', '90', '2', '27', '', '95', '', '0', '1');</v>
      </c>
      <c r="T1123" t="str">
        <f t="shared" si="74"/>
        <v>Update UFMT_BUILD_RULE SET FIELD_ID='27',COND_ID='',VALUE_ID='95',CONV_KEY='',F_CHECK='0',F_WRITE='1' Where FORMAT_ID = '110' AND FIELD_NO = '90' AND PRIORITY = '2';</v>
      </c>
      <c r="U1123" t="str">
        <f t="shared" si="75"/>
        <v>Delete from UFMT_BUILD_RULE Where FORMAT_ID = '110' AND FIELD_NO = '90' AND PRIORITY = '2';</v>
      </c>
    </row>
    <row r="1124" spans="1:21" x14ac:dyDescent="0.35">
      <c r="A1124" t="s">
        <v>63</v>
      </c>
      <c r="B1124" t="s">
        <v>15</v>
      </c>
      <c r="C1124" t="s">
        <v>12</v>
      </c>
      <c r="D1124" t="s">
        <v>12</v>
      </c>
      <c r="E1124"/>
      <c r="F1124" t="s">
        <v>15</v>
      </c>
      <c r="G1124"/>
      <c r="H1124" t="s">
        <v>13</v>
      </c>
      <c r="I1124" t="s">
        <v>13</v>
      </c>
      <c r="L1124" t="s">
        <v>7</v>
      </c>
      <c r="M1124" t="str">
        <f>VLOOKUP(D1124,UFMT_FIELD_FORMAT!A:H,8,FALSE)</f>
        <v>019 Var LLA</v>
      </c>
      <c r="N1124" t="str">
        <f>IF(ISBLANK(E1124),"",VLOOKUP(E1124,UFMT_CONDITION!A:J,10,FALSE))</f>
        <v/>
      </c>
      <c r="O1124" t="str">
        <f>VLOOKUP(F1124,UFMT_VALUE!A:E,5,FALSE)</f>
        <v>Tag, SVT_CARD_NUM</v>
      </c>
      <c r="P1124" t="str">
        <f>IF(ISBLANK(G1124),"",VLOOKUP(G1124,UFMT_CONVERSION!A:C,3,FALSE))</f>
        <v/>
      </c>
      <c r="Q1124" t="str">
        <f t="shared" si="72"/>
        <v>Field '019 Var LLA', Value 'Tag, SVT_CARD_NUM'</v>
      </c>
      <c r="S1124" t="str">
        <f t="shared" si="73"/>
        <v>Insert into UFMT_BUILD_RULE (FORMAT_ID, FIELD_NO, PRIORITY, FIELD_ID, COND_ID, VALUE_ID, CONV_KEY, F_CHECK, F_WRITE) Values ('200', '2', '1', '1', '', '2', '', '0', '0');</v>
      </c>
      <c r="T1124" t="str">
        <f t="shared" si="74"/>
        <v>Update UFMT_BUILD_RULE SET FIELD_ID='1',COND_ID='',VALUE_ID='2',CONV_KEY='',F_CHECK='0',F_WRITE='0' Where FORMAT_ID = '200' AND FIELD_NO = '2' AND PRIORITY = '1';</v>
      </c>
      <c r="U1124" t="str">
        <f t="shared" si="75"/>
        <v>Delete from UFMT_BUILD_RULE Where FORMAT_ID = '200' AND FIELD_NO = '2' AND PRIORITY = '1';</v>
      </c>
    </row>
    <row r="1125" spans="1:21" x14ac:dyDescent="0.35">
      <c r="A1125" t="s">
        <v>63</v>
      </c>
      <c r="B1125" t="s">
        <v>17</v>
      </c>
      <c r="C1125" t="s">
        <v>12</v>
      </c>
      <c r="D1125" t="s">
        <v>15</v>
      </c>
      <c r="E1125"/>
      <c r="F1125" t="s">
        <v>207</v>
      </c>
      <c r="G1125"/>
      <c r="H1125" t="s">
        <v>13</v>
      </c>
      <c r="I1125" t="s">
        <v>13</v>
      </c>
      <c r="L1125" t="s">
        <v>7</v>
      </c>
      <c r="M1125" t="str">
        <f>VLOOKUP(D1125,UFMT_FIELD_FORMAT!A:H,8,FALSE)</f>
        <v>006 Fix Padded L0</v>
      </c>
      <c r="N1125" t="str">
        <f>IF(ISBLANK(E1125),"",VLOOKUP(E1125,UFMT_CONDITION!A:J,10,FALSE))</f>
        <v/>
      </c>
      <c r="O1125" t="str">
        <f>VLOOKUP(F1125,UFMT_VALUE!A:E,5,FALSE)</f>
        <v>Composite, Processing code</v>
      </c>
      <c r="P1125" t="str">
        <f>IF(ISBLANK(G1125),"",VLOOKUP(G1125,UFMT_CONVERSION!A:C,3,FALSE))</f>
        <v/>
      </c>
      <c r="Q1125" t="str">
        <f t="shared" si="72"/>
        <v>Field '006 Fix Padded L0', Value 'Composite, Processing code'</v>
      </c>
      <c r="S1125" t="str">
        <f t="shared" si="73"/>
        <v>Insert into UFMT_BUILD_RULE (FORMAT_ID, FIELD_NO, PRIORITY, FIELD_ID, COND_ID, VALUE_ID, CONV_KEY, F_CHECK, F_WRITE) Values ('200', '3', '1', '2', '', '79', '', '0', '0');</v>
      </c>
      <c r="T1125" t="str">
        <f t="shared" si="74"/>
        <v>Update UFMT_BUILD_RULE SET FIELD_ID='2',COND_ID='',VALUE_ID='79',CONV_KEY='',F_CHECK='0',F_WRITE='0' Where FORMAT_ID = '200' AND FIELD_NO = '3' AND PRIORITY = '1';</v>
      </c>
      <c r="U1125" t="str">
        <f t="shared" si="75"/>
        <v>Delete from UFMT_BUILD_RULE Where FORMAT_ID = '200' AND FIELD_NO = '3' AND PRIORITY = '1';</v>
      </c>
    </row>
    <row r="1126" spans="1:21" x14ac:dyDescent="0.35">
      <c r="A1126" t="s">
        <v>63</v>
      </c>
      <c r="B1126" t="s">
        <v>20</v>
      </c>
      <c r="C1126" t="s">
        <v>12</v>
      </c>
      <c r="D1126" t="s">
        <v>17</v>
      </c>
      <c r="E1126"/>
      <c r="F1126" t="s">
        <v>29</v>
      </c>
      <c r="G1126"/>
      <c r="H1126" t="s">
        <v>13</v>
      </c>
      <c r="I1126" t="s">
        <v>13</v>
      </c>
      <c r="L1126" t="s">
        <v>7</v>
      </c>
      <c r="M1126" t="str">
        <f>VLOOKUP(D1126,UFMT_FIELD_FORMAT!A:H,8,FALSE)</f>
        <v>012 Fix Padded L0</v>
      </c>
      <c r="N1126" t="str">
        <f>IF(ISBLANK(E1126),"",VLOOKUP(E1126,UFMT_CONDITION!A:J,10,FALSE))</f>
        <v/>
      </c>
      <c r="O1126" t="str">
        <f>VLOOKUP(F1126,UFMT_VALUE!A:E,5,FALSE)</f>
        <v>Tag, SVT_TXN_AMOUNT</v>
      </c>
      <c r="P1126" t="str">
        <f>IF(ISBLANK(G1126),"",VLOOKUP(G1126,UFMT_CONVERSION!A:C,3,FALSE))</f>
        <v/>
      </c>
      <c r="Q1126" t="str">
        <f t="shared" si="72"/>
        <v>Field '012 Fix Padded L0', Value 'Tag, SVT_TXN_AMOUNT'</v>
      </c>
      <c r="S1126" t="str">
        <f t="shared" si="73"/>
        <v>Insert into UFMT_BUILD_RULE (FORMAT_ID, FIELD_NO, PRIORITY, FIELD_ID, COND_ID, VALUE_ID, CONV_KEY, F_CHECK, F_WRITE) Values ('200', '4', '1', '3', '', '7', '', '0', '0');</v>
      </c>
      <c r="T1126" t="str">
        <f t="shared" si="74"/>
        <v>Update UFMT_BUILD_RULE SET FIELD_ID='3',COND_ID='',VALUE_ID='7',CONV_KEY='',F_CHECK='0',F_WRITE='0' Where FORMAT_ID = '200' AND FIELD_NO = '4' AND PRIORITY = '1';</v>
      </c>
      <c r="U1126" t="str">
        <f t="shared" si="75"/>
        <v>Delete from UFMT_BUILD_RULE Where FORMAT_ID = '200' AND FIELD_NO = '4' AND PRIORITY = '1';</v>
      </c>
    </row>
    <row r="1127" spans="1:21" x14ac:dyDescent="0.35">
      <c r="A1127" t="s">
        <v>63</v>
      </c>
      <c r="B1127" t="s">
        <v>26</v>
      </c>
      <c r="C1127" t="s">
        <v>12</v>
      </c>
      <c r="D1127" t="s">
        <v>17</v>
      </c>
      <c r="E1127" t="s">
        <v>42</v>
      </c>
      <c r="F1127" t="s">
        <v>153</v>
      </c>
      <c r="G1127" t="s">
        <v>62</v>
      </c>
      <c r="H1127" t="s">
        <v>13</v>
      </c>
      <c r="I1127" t="s">
        <v>13</v>
      </c>
      <c r="L1127" t="s">
        <v>7</v>
      </c>
      <c r="M1127" t="str">
        <f>VLOOKUP(D1127,UFMT_FIELD_FORMAT!A:H,8,FALSE)</f>
        <v>012 Fix Padded L0</v>
      </c>
      <c r="N1127" t="str">
        <f>IF(ISBLANK(E1127),"",VLOOKUP(E1127,UFMT_CONDITION!A:J,10,FALSE))</f>
        <v>ALWAYS FALSE condition</v>
      </c>
      <c r="O1127" t="str">
        <f>VLOOKUP(F1127,UFMT_VALUE!A:E,5,FALSE)</f>
        <v>Tag, SVT_CCH_BILL_AMT</v>
      </c>
      <c r="P1127" t="str">
        <f>IF(ISBLANK(G1127),"",VLOOKUP(G1127,UFMT_CONVERSION!A:C,3,FALSE))</f>
        <v>Custom Function setup_DE46</v>
      </c>
      <c r="Q1127" t="str">
        <f t="shared" si="72"/>
        <v>Field '012 Fix Padded L0',Cond 'ALWAYS FALSE condition', Value 'Tag, SVT_CCH_BILL_AMT', Conv 'Custom Function setup_DE46'</v>
      </c>
      <c r="S1127" t="str">
        <f t="shared" si="73"/>
        <v>Insert into UFMT_BUILD_RULE (FORMAT_ID, FIELD_NO, PRIORITY, FIELD_ID, COND_ID, VALUE_ID, CONV_KEY, F_CHECK, F_WRITE) Values ('200', '6', '1', '3', '12', '65', '19', '0', '0');</v>
      </c>
      <c r="T1127" t="str">
        <f t="shared" si="74"/>
        <v>Update UFMT_BUILD_RULE SET FIELD_ID='3',COND_ID='12',VALUE_ID='65',CONV_KEY='19',F_CHECK='0',F_WRITE='0' Where FORMAT_ID = '200' AND FIELD_NO = '6' AND PRIORITY = '1';</v>
      </c>
      <c r="U1127" t="str">
        <f t="shared" si="75"/>
        <v>Delete from UFMT_BUILD_RULE Where FORMAT_ID = '200' AND FIELD_NO = '6' AND PRIORITY = '1';</v>
      </c>
    </row>
    <row r="1128" spans="1:21" x14ac:dyDescent="0.35">
      <c r="A1128" t="s">
        <v>63</v>
      </c>
      <c r="B1128" t="s">
        <v>29</v>
      </c>
      <c r="C1128" t="s">
        <v>15</v>
      </c>
      <c r="D1128" t="s">
        <v>72</v>
      </c>
      <c r="E1128"/>
      <c r="F1128" t="s">
        <v>209</v>
      </c>
      <c r="G1128"/>
      <c r="H1128" t="s">
        <v>13</v>
      </c>
      <c r="I1128" t="s">
        <v>12</v>
      </c>
      <c r="L1128" t="s">
        <v>7</v>
      </c>
      <c r="M1128" t="str">
        <f>VLOOKUP(D1128,UFMT_FIELD_FORMAT!A:H,8,FALSE)</f>
        <v>010 Fix Padded L0</v>
      </c>
      <c r="N1128" t="str">
        <f>IF(ISBLANK(E1128),"",VLOOKUP(E1128,UFMT_CONDITION!A:J,10,FALSE))</f>
        <v/>
      </c>
      <c r="O1128" t="str">
        <f>VLOOKUP(F1128,UFMT_VALUE!A:E,5,FALSE)</f>
        <v>Composite, Date time 87 format</v>
      </c>
      <c r="P1128" t="str">
        <f>IF(ISBLANK(G1128),"",VLOOKUP(G1128,UFMT_CONVERSION!A:C,3,FALSE))</f>
        <v/>
      </c>
      <c r="Q1128" t="str">
        <f t="shared" si="72"/>
        <v>Field '010 Fix Padded L0', Value 'Composite, Date time 87 format'</v>
      </c>
      <c r="S1128" t="str">
        <f t="shared" si="73"/>
        <v>Insert into UFMT_BUILD_RULE (FORMAT_ID, FIELD_NO, PRIORITY, FIELD_ID, COND_ID, VALUE_ID, CONV_KEY, F_CHECK, F_WRITE) Values ('200', '7', '2', '25', '', '80', '', '0', '1');</v>
      </c>
      <c r="T1128" t="str">
        <f t="shared" si="74"/>
        <v>Update UFMT_BUILD_RULE SET FIELD_ID='25',COND_ID='',VALUE_ID='80',CONV_KEY='',F_CHECK='0',F_WRITE='1' Where FORMAT_ID = '200' AND FIELD_NO = '7' AND PRIORITY = '2';</v>
      </c>
      <c r="U1128" t="str">
        <f t="shared" si="75"/>
        <v>Delete from UFMT_BUILD_RULE Where FORMAT_ID = '200' AND FIELD_NO = '7' AND PRIORITY = '2';</v>
      </c>
    </row>
    <row r="1129" spans="1:21" x14ac:dyDescent="0.35">
      <c r="A1129" t="s">
        <v>63</v>
      </c>
      <c r="B1129" t="s">
        <v>40</v>
      </c>
      <c r="C1129" t="s">
        <v>12</v>
      </c>
      <c r="D1129" t="s">
        <v>23</v>
      </c>
      <c r="E1129"/>
      <c r="F1129" t="s">
        <v>48</v>
      </c>
      <c r="G1129"/>
      <c r="H1129" t="s">
        <v>13</v>
      </c>
      <c r="I1129" t="s">
        <v>13</v>
      </c>
      <c r="L1129" t="s">
        <v>7</v>
      </c>
      <c r="M1129" t="str">
        <f>VLOOKUP(D1129,UFMT_FIELD_FORMAT!A:H,8,FALSE)</f>
        <v>006 Fix Padded L0</v>
      </c>
      <c r="N1129" t="str">
        <f>IF(ISBLANK(E1129),"",VLOOKUP(E1129,UFMT_CONDITION!A:J,10,FALSE))</f>
        <v/>
      </c>
      <c r="O1129" t="str">
        <f>VLOOKUP(F1129,UFMT_VALUE!A:E,5,FALSE)</f>
        <v>Tag, SVT_ACQ_TRACE_NO, string</v>
      </c>
      <c r="P1129" t="str">
        <f>IF(ISBLANK(G1129),"",VLOOKUP(G1129,UFMT_CONVERSION!A:C,3,FALSE))</f>
        <v/>
      </c>
      <c r="Q1129" t="str">
        <f t="shared" si="72"/>
        <v>Field '006 Fix Padded L0', Value 'Tag, SVT_ACQ_TRACE_NO, string'</v>
      </c>
      <c r="S1129" t="str">
        <f t="shared" si="73"/>
        <v>Insert into UFMT_BUILD_RULE (FORMAT_ID, FIELD_NO, PRIORITY, FIELD_ID, COND_ID, VALUE_ID, CONV_KEY, F_CHECK, F_WRITE) Values ('200', '11', '1', '5', '', '47', '', '0', '0');</v>
      </c>
      <c r="T1129" t="str">
        <f t="shared" si="74"/>
        <v>Update UFMT_BUILD_RULE SET FIELD_ID='5',COND_ID='',VALUE_ID='47',CONV_KEY='',F_CHECK='0',F_WRITE='0' Where FORMAT_ID = '200' AND FIELD_NO = '11' AND PRIORITY = '1';</v>
      </c>
      <c r="U1129" t="str">
        <f t="shared" si="75"/>
        <v>Delete from UFMT_BUILD_RULE Where FORMAT_ID = '200' AND FIELD_NO = '11' AND PRIORITY = '1';</v>
      </c>
    </row>
    <row r="1130" spans="1:21" x14ac:dyDescent="0.35">
      <c r="A1130" t="s">
        <v>63</v>
      </c>
      <c r="B1130" t="s">
        <v>42</v>
      </c>
      <c r="C1130" t="s">
        <v>12</v>
      </c>
      <c r="D1130" t="s">
        <v>23</v>
      </c>
      <c r="E1130"/>
      <c r="F1130" t="s">
        <v>47</v>
      </c>
      <c r="G1130"/>
      <c r="H1130" t="s">
        <v>13</v>
      </c>
      <c r="I1130" t="s">
        <v>12</v>
      </c>
      <c r="L1130" t="s">
        <v>7</v>
      </c>
      <c r="M1130" t="str">
        <f>VLOOKUP(D1130,UFMT_FIELD_FORMAT!A:H,8,FALSE)</f>
        <v>006 Fix Padded L0</v>
      </c>
      <c r="N1130" t="str">
        <f>IF(ISBLANK(E1130),"",VLOOKUP(E1130,UFMT_CONDITION!A:J,10,FALSE))</f>
        <v/>
      </c>
      <c r="O1130" t="str">
        <f>VLOOKUP(F1130,UFMT_VALUE!A:E,5,FALSE)</f>
        <v>Tag, SVT_ACQ_SW_TIME</v>
      </c>
      <c r="P1130" t="str">
        <f>IF(ISBLANK(G1130),"",VLOOKUP(G1130,UFMT_CONVERSION!A:C,3,FALSE))</f>
        <v/>
      </c>
      <c r="Q1130" t="str">
        <f t="shared" si="72"/>
        <v>Field '006 Fix Padded L0', Value 'Tag, SVT_ACQ_SW_TIME'</v>
      </c>
      <c r="S1130" t="str">
        <f t="shared" si="73"/>
        <v>Insert into UFMT_BUILD_RULE (FORMAT_ID, FIELD_NO, PRIORITY, FIELD_ID, COND_ID, VALUE_ID, CONV_KEY, F_CHECK, F_WRITE) Values ('200', '12', '1', '5', '', '14', '', '0', '1');</v>
      </c>
      <c r="T1130" t="str">
        <f t="shared" si="74"/>
        <v>Update UFMT_BUILD_RULE SET FIELD_ID='5',COND_ID='',VALUE_ID='14',CONV_KEY='',F_CHECK='0',F_WRITE='1' Where FORMAT_ID = '200' AND FIELD_NO = '12' AND PRIORITY = '1';</v>
      </c>
      <c r="U1130" t="str">
        <f t="shared" si="75"/>
        <v>Delete from UFMT_BUILD_RULE Where FORMAT_ID = '200' AND FIELD_NO = '12' AND PRIORITY = '1';</v>
      </c>
    </row>
    <row r="1131" spans="1:21" x14ac:dyDescent="0.35">
      <c r="A1131" t="s">
        <v>63</v>
      </c>
      <c r="B1131" t="s">
        <v>44</v>
      </c>
      <c r="C1131" t="s">
        <v>12</v>
      </c>
      <c r="D1131" t="s">
        <v>32</v>
      </c>
      <c r="E1131"/>
      <c r="F1131" t="s">
        <v>165</v>
      </c>
      <c r="G1131"/>
      <c r="H1131" t="s">
        <v>13</v>
      </c>
      <c r="I1131" t="s">
        <v>12</v>
      </c>
      <c r="L1131" t="s">
        <v>7</v>
      </c>
      <c r="M1131" t="str">
        <f>VLOOKUP(D1131,UFMT_FIELD_FORMAT!A:H,8,FALSE)</f>
        <v>004 Fix Padded L0</v>
      </c>
      <c r="N1131" t="str">
        <f>IF(ISBLANK(E1131),"",VLOOKUP(E1131,UFMT_CONDITION!A:J,10,FALSE))</f>
        <v/>
      </c>
      <c r="O1131" t="str">
        <f>VLOOKUP(F1131,UFMT_VALUE!A:E,5,FALSE)</f>
        <v>Date MMDD format</v>
      </c>
      <c r="P1131" t="str">
        <f>IF(ISBLANK(G1131),"",VLOOKUP(G1131,UFMT_CONVERSION!A:C,3,FALSE))</f>
        <v/>
      </c>
      <c r="Q1131" t="str">
        <f t="shared" si="72"/>
        <v>Field '004 Fix Padded L0', Value 'Date MMDD format'</v>
      </c>
      <c r="S1131" t="str">
        <f t="shared" si="73"/>
        <v>Insert into UFMT_BUILD_RULE (FORMAT_ID, FIELD_NO, PRIORITY, FIELD_ID, COND_ID, VALUE_ID, CONV_KEY, F_CHECK, F_WRITE) Values ('200', '13', '1', '8', '', '81', '', '0', '1');</v>
      </c>
      <c r="T1131" t="str">
        <f t="shared" si="74"/>
        <v>Update UFMT_BUILD_RULE SET FIELD_ID='8',COND_ID='',VALUE_ID='81',CONV_KEY='',F_CHECK='0',F_WRITE='1' Where FORMAT_ID = '200' AND FIELD_NO = '13' AND PRIORITY = '1';</v>
      </c>
      <c r="U1131" t="str">
        <f t="shared" si="75"/>
        <v>Delete from UFMT_BUILD_RULE Where FORMAT_ID = '200' AND FIELD_NO = '13' AND PRIORITY = '1';</v>
      </c>
    </row>
    <row r="1132" spans="1:21" x14ac:dyDescent="0.35">
      <c r="A1132" t="s">
        <v>63</v>
      </c>
      <c r="B1132" t="s">
        <v>50</v>
      </c>
      <c r="C1132" t="s">
        <v>12</v>
      </c>
      <c r="D1132" t="s">
        <v>32</v>
      </c>
      <c r="E1132"/>
      <c r="F1132" t="s">
        <v>165</v>
      </c>
      <c r="G1132"/>
      <c r="H1132" t="s">
        <v>13</v>
      </c>
      <c r="I1132" t="s">
        <v>12</v>
      </c>
      <c r="L1132" t="s">
        <v>7</v>
      </c>
      <c r="M1132" t="str">
        <f>VLOOKUP(D1132,UFMT_FIELD_FORMAT!A:H,8,FALSE)</f>
        <v>004 Fix Padded L0</v>
      </c>
      <c r="N1132" t="str">
        <f>IF(ISBLANK(E1132),"",VLOOKUP(E1132,UFMT_CONDITION!A:J,10,FALSE))</f>
        <v/>
      </c>
      <c r="O1132" t="str">
        <f>VLOOKUP(F1132,UFMT_VALUE!A:E,5,FALSE)</f>
        <v>Date MMDD format</v>
      </c>
      <c r="P1132" t="str">
        <f>IF(ISBLANK(G1132),"",VLOOKUP(G1132,UFMT_CONVERSION!A:C,3,FALSE))</f>
        <v/>
      </c>
      <c r="Q1132" t="str">
        <f t="shared" si="72"/>
        <v>Field '004 Fix Padded L0', Value 'Date MMDD format'</v>
      </c>
      <c r="S1132" t="str">
        <f t="shared" si="73"/>
        <v>Insert into UFMT_BUILD_RULE (FORMAT_ID, FIELD_NO, PRIORITY, FIELD_ID, COND_ID, VALUE_ID, CONV_KEY, F_CHECK, F_WRITE) Values ('200', '15', '1', '8', '', '81', '', '0', '1');</v>
      </c>
      <c r="T1132" t="str">
        <f t="shared" si="74"/>
        <v>Update UFMT_BUILD_RULE SET FIELD_ID='8',COND_ID='',VALUE_ID='81',CONV_KEY='',F_CHECK='0',F_WRITE='1' Where FORMAT_ID = '200' AND FIELD_NO = '15' AND PRIORITY = '1';</v>
      </c>
      <c r="U1132" t="str">
        <f t="shared" si="75"/>
        <v>Delete from UFMT_BUILD_RULE Where FORMAT_ID = '200' AND FIELD_NO = '15' AND PRIORITY = '1';</v>
      </c>
    </row>
    <row r="1133" spans="1:21" x14ac:dyDescent="0.35">
      <c r="A1133" t="s">
        <v>63</v>
      </c>
      <c r="B1133" t="s">
        <v>56</v>
      </c>
      <c r="C1133" t="s">
        <v>12</v>
      </c>
      <c r="D1133" t="s">
        <v>32</v>
      </c>
      <c r="E1133"/>
      <c r="F1133" t="s">
        <v>165</v>
      </c>
      <c r="G1133"/>
      <c r="H1133" t="s">
        <v>13</v>
      </c>
      <c r="I1133" t="s">
        <v>12</v>
      </c>
      <c r="L1133" t="s">
        <v>7</v>
      </c>
      <c r="M1133" t="str">
        <f>VLOOKUP(D1133,UFMT_FIELD_FORMAT!A:H,8,FALSE)</f>
        <v>004 Fix Padded L0</v>
      </c>
      <c r="N1133" t="str">
        <f>IF(ISBLANK(E1133),"",VLOOKUP(E1133,UFMT_CONDITION!A:J,10,FALSE))</f>
        <v/>
      </c>
      <c r="O1133" t="str">
        <f>VLOOKUP(F1133,UFMT_VALUE!A:E,5,FALSE)</f>
        <v>Date MMDD format</v>
      </c>
      <c r="P1133" t="str">
        <f>IF(ISBLANK(G1133),"",VLOOKUP(G1133,UFMT_CONVERSION!A:C,3,FALSE))</f>
        <v/>
      </c>
      <c r="Q1133" t="str">
        <f t="shared" si="72"/>
        <v>Field '004 Fix Padded L0', Value 'Date MMDD format'</v>
      </c>
      <c r="S1133" t="str">
        <f t="shared" si="73"/>
        <v>Insert into UFMT_BUILD_RULE (FORMAT_ID, FIELD_NO, PRIORITY, FIELD_ID, COND_ID, VALUE_ID, CONV_KEY, F_CHECK, F_WRITE) Values ('200', '17', '1', '8', '', '81', '', '0', '1');</v>
      </c>
      <c r="T1133" t="str">
        <f t="shared" si="74"/>
        <v>Update UFMT_BUILD_RULE SET FIELD_ID='8',COND_ID='',VALUE_ID='81',CONV_KEY='',F_CHECK='0',F_WRITE='1' Where FORMAT_ID = '200' AND FIELD_NO = '17' AND PRIORITY = '1';</v>
      </c>
      <c r="U1133" t="str">
        <f t="shared" si="75"/>
        <v>Delete from UFMT_BUILD_RULE Where FORMAT_ID = '200' AND FIELD_NO = '17' AND PRIORITY = '1';</v>
      </c>
    </row>
    <row r="1134" spans="1:21" x14ac:dyDescent="0.35">
      <c r="A1134" t="s">
        <v>63</v>
      </c>
      <c r="B1134" t="s">
        <v>59</v>
      </c>
      <c r="C1134" t="s">
        <v>12</v>
      </c>
      <c r="D1134" t="s">
        <v>32</v>
      </c>
      <c r="E1134" t="s">
        <v>42</v>
      </c>
      <c r="F1134" t="s">
        <v>233</v>
      </c>
      <c r="G1134"/>
      <c r="H1134" t="s">
        <v>13</v>
      </c>
      <c r="I1134" t="s">
        <v>13</v>
      </c>
      <c r="L1134" t="s">
        <v>7</v>
      </c>
      <c r="M1134" t="str">
        <f>VLOOKUP(D1134,UFMT_FIELD_FORMAT!A:H,8,FALSE)</f>
        <v>004 Fix Padded L0</v>
      </c>
      <c r="N1134" t="str">
        <f>IF(ISBLANK(E1134),"",VLOOKUP(E1134,UFMT_CONDITION!A:J,10,FALSE))</f>
        <v>ALWAYS FALSE condition</v>
      </c>
      <c r="O1134" t="str">
        <f>VLOOKUP(F1134,UFMT_VALUE!A:E,5,FALSE)</f>
        <v>Tag, SVT_SV_MCC, int</v>
      </c>
      <c r="P1134" t="str">
        <f>IF(ISBLANK(G1134),"",VLOOKUP(G1134,UFMT_CONVERSION!A:C,3,FALSE))</f>
        <v/>
      </c>
      <c r="Q1134" t="str">
        <f t="shared" si="72"/>
        <v>Field '004 Fix Padded L0',Cond 'ALWAYS FALSE condition', Value 'Tag, SVT_SV_MCC, int'</v>
      </c>
      <c r="S1134" t="str">
        <f t="shared" si="73"/>
        <v>Insert into UFMT_BUILD_RULE (FORMAT_ID, FIELD_NO, PRIORITY, FIELD_ID, COND_ID, VALUE_ID, CONV_KEY, F_CHECK, F_WRITE) Values ('200', '18', '1', '8', '12', '90', '', '0', '0');</v>
      </c>
      <c r="T1134" t="str">
        <f t="shared" si="74"/>
        <v>Update UFMT_BUILD_RULE SET FIELD_ID='8',COND_ID='12',VALUE_ID='90',CONV_KEY='',F_CHECK='0',F_WRITE='0' Where FORMAT_ID = '200' AND FIELD_NO = '18' AND PRIORITY = '1';</v>
      </c>
      <c r="U1134" t="str">
        <f t="shared" si="75"/>
        <v>Delete from UFMT_BUILD_RULE Where FORMAT_ID = '200' AND FIELD_NO = '18' AND PRIORITY = '1';</v>
      </c>
    </row>
    <row r="1135" spans="1:21" x14ac:dyDescent="0.35">
      <c r="A1135" t="s">
        <v>63</v>
      </c>
      <c r="B1135" t="s">
        <v>72</v>
      </c>
      <c r="C1135" t="s">
        <v>12</v>
      </c>
      <c r="D1135" t="s">
        <v>77</v>
      </c>
      <c r="E1135" t="s">
        <v>42</v>
      </c>
      <c r="F1135" t="s">
        <v>231</v>
      </c>
      <c r="G1135"/>
      <c r="H1135" t="s">
        <v>13</v>
      </c>
      <c r="I1135" t="s">
        <v>13</v>
      </c>
      <c r="L1135" t="s">
        <v>7</v>
      </c>
      <c r="M1135" t="str">
        <f>VLOOKUP(D1135,UFMT_FIELD_FORMAT!A:H,8,FALSE)</f>
        <v>02 Fix Padded L0</v>
      </c>
      <c r="N1135" t="str">
        <f>IF(ISBLANK(E1135),"",VLOOKUP(E1135,UFMT_CONDITION!A:J,10,FALSE))</f>
        <v>ALWAYS FALSE condition</v>
      </c>
      <c r="O1135" t="str">
        <f>VLOOKUP(F1135,UFMT_VALUE!A:E,5,FALSE)</f>
        <v>Const, POS Entry Mode</v>
      </c>
      <c r="P1135" t="str">
        <f>IF(ISBLANK(G1135),"",VLOOKUP(G1135,UFMT_CONVERSION!A:C,3,FALSE))</f>
        <v/>
      </c>
      <c r="Q1135" t="str">
        <f t="shared" si="72"/>
        <v>Field '02 Fix Padded L0',Cond 'ALWAYS FALSE condition', Value 'Const, POS Entry Mode'</v>
      </c>
      <c r="S1135" t="str">
        <f t="shared" si="73"/>
        <v>Insert into UFMT_BUILD_RULE (FORMAT_ID, FIELD_NO, PRIORITY, FIELD_ID, COND_ID, VALUE_ID, CONV_KEY, F_CHECK, F_WRITE) Values ('200', '25', '1', '24', '12', '89', '', '0', '0');</v>
      </c>
      <c r="T1135" t="str">
        <f t="shared" si="74"/>
        <v>Update UFMT_BUILD_RULE SET FIELD_ID='24',COND_ID='12',VALUE_ID='89',CONV_KEY='',F_CHECK='0',F_WRITE='0' Where FORMAT_ID = '200' AND FIELD_NO = '25' AND PRIORITY = '1';</v>
      </c>
      <c r="U1135" t="str">
        <f t="shared" si="75"/>
        <v>Delete from UFMT_BUILD_RULE Where FORMAT_ID = '200' AND FIELD_NO = '25' AND PRIORITY = '1';</v>
      </c>
    </row>
    <row r="1136" spans="1:21" x14ac:dyDescent="0.35">
      <c r="A1136" t="s">
        <v>63</v>
      </c>
      <c r="B1136" t="s">
        <v>88</v>
      </c>
      <c r="C1136" t="s">
        <v>12</v>
      </c>
      <c r="D1136" t="s">
        <v>88</v>
      </c>
      <c r="E1136"/>
      <c r="F1136" t="s">
        <v>30</v>
      </c>
      <c r="G1136" t="s">
        <v>90</v>
      </c>
      <c r="H1136" t="s">
        <v>13</v>
      </c>
      <c r="I1136" t="s">
        <v>13</v>
      </c>
      <c r="L1136" t="s">
        <v>7</v>
      </c>
      <c r="M1136" t="str">
        <f>VLOOKUP(D1136,UFMT_FIELD_FORMAT!A:H,8,FALSE)</f>
        <v>042 Fix Padded R</v>
      </c>
      <c r="N1136" t="str">
        <f>IF(ISBLANK(E1136),"",VLOOKUP(E1136,UFMT_CONDITION!A:J,10,FALSE))</f>
        <v/>
      </c>
      <c r="O1136" t="str">
        <f>VLOOKUP(F1136,UFMT_VALUE!A:E,5,FALSE)</f>
        <v>Composite, DE28 Amounts, FEEs</v>
      </c>
      <c r="P1136" t="str">
        <f>IF(ISBLANK(G1136),"",VLOOKUP(G1136,UFMT_CONVERSION!A:C,3,FALSE))</f>
        <v>Custom Function setup_DE28</v>
      </c>
      <c r="Q1136" t="str">
        <f t="shared" si="72"/>
        <v>Field '042 Fix Padded R', Value 'Composite, DE28 Amounts, FEEs', Conv 'Custom Function setup_DE28'</v>
      </c>
      <c r="S1136" t="str">
        <f t="shared" si="73"/>
        <v>Insert into UFMT_BUILD_RULE (FORMAT_ID, FIELD_NO, PRIORITY, FIELD_ID, COND_ID, VALUE_ID, CONV_KEY, F_CHECK, F_WRITE) Values ('200', '28', '1', '28', '', '82', '29', '0', '0');</v>
      </c>
      <c r="T1136" t="str">
        <f t="shared" si="74"/>
        <v>Update UFMT_BUILD_RULE SET FIELD_ID='28',COND_ID='',VALUE_ID='82',CONV_KEY='29',F_CHECK='0',F_WRITE='0' Where FORMAT_ID = '200' AND FIELD_NO = '28' AND PRIORITY = '1';</v>
      </c>
      <c r="U1136" t="str">
        <f t="shared" si="75"/>
        <v>Delete from UFMT_BUILD_RULE Where FORMAT_ID = '200' AND FIELD_NO = '28' AND PRIORITY = '1';</v>
      </c>
    </row>
    <row r="1137" spans="1:21" x14ac:dyDescent="0.35">
      <c r="A1137" t="s">
        <v>63</v>
      </c>
      <c r="B1137" t="s">
        <v>98</v>
      </c>
      <c r="C1137" t="s">
        <v>12</v>
      </c>
      <c r="D1137" t="s">
        <v>40</v>
      </c>
      <c r="E1137"/>
      <c r="F1137" t="s">
        <v>65</v>
      </c>
      <c r="G1137"/>
      <c r="H1137" t="s">
        <v>13</v>
      </c>
      <c r="I1137" t="s">
        <v>13</v>
      </c>
      <c r="L1137" t="s">
        <v>7</v>
      </c>
      <c r="M1137" t="str">
        <f>VLOOKUP(D1137,UFMT_FIELD_FORMAT!A:H,8,FALSE)</f>
        <v xml:space="preserve">011 LLA </v>
      </c>
      <c r="N1137" t="str">
        <f>IF(ISBLANK(E1137),"",VLOOKUP(E1137,UFMT_CONDITION!A:J,10,FALSE))</f>
        <v/>
      </c>
      <c r="O1137" t="str">
        <f>VLOOKUP(F1137,UFMT_VALUE!A:E,5,FALSE)</f>
        <v>Tag, SVT_ISO_SRC_ACQID</v>
      </c>
      <c r="P1137" t="str">
        <f>IF(ISBLANK(G1137),"",VLOOKUP(G1137,UFMT_CONVERSION!A:C,3,FALSE))</f>
        <v/>
      </c>
      <c r="Q1137" t="str">
        <f t="shared" si="72"/>
        <v>Field '011 LLA ', Value 'Tag, SVT_ISO_SRC_ACQID'</v>
      </c>
      <c r="S1137" t="str">
        <f t="shared" si="73"/>
        <v>Insert into UFMT_BUILD_RULE (FORMAT_ID, FIELD_NO, PRIORITY, FIELD_ID, COND_ID, VALUE_ID, CONV_KEY, F_CHECK, F_WRITE) Values ('200', '32', '1', '11', '', '20', '', '0', '0');</v>
      </c>
      <c r="T1137" t="str">
        <f t="shared" si="74"/>
        <v>Update UFMT_BUILD_RULE SET FIELD_ID='11',COND_ID='',VALUE_ID='20',CONV_KEY='',F_CHECK='0',F_WRITE='0' Where FORMAT_ID = '200' AND FIELD_NO = '32' AND PRIORITY = '1';</v>
      </c>
      <c r="U1137" t="str">
        <f t="shared" si="75"/>
        <v>Delete from UFMT_BUILD_RULE Where FORMAT_ID = '200' AND FIELD_NO = '32' AND PRIORITY = '1';</v>
      </c>
    </row>
    <row r="1138" spans="1:21" x14ac:dyDescent="0.35">
      <c r="A1138" t="s">
        <v>63</v>
      </c>
      <c r="B1138" t="s">
        <v>99</v>
      </c>
      <c r="C1138" t="s">
        <v>12</v>
      </c>
      <c r="D1138" t="s">
        <v>44</v>
      </c>
      <c r="E1138" t="s">
        <v>42</v>
      </c>
      <c r="F1138" t="s">
        <v>74</v>
      </c>
      <c r="G1138" t="s">
        <v>72</v>
      </c>
      <c r="H1138" t="s">
        <v>13</v>
      </c>
      <c r="I1138" t="s">
        <v>13</v>
      </c>
      <c r="L1138" t="s">
        <v>7</v>
      </c>
      <c r="M1138" t="str">
        <f>VLOOKUP(D1138,UFMT_FIELD_FORMAT!A:H,8,FALSE)</f>
        <v>012 Fix Padded R</v>
      </c>
      <c r="N1138" t="str">
        <f>IF(ISBLANK(E1138),"",VLOOKUP(E1138,UFMT_CONDITION!A:J,10,FALSE))</f>
        <v>ALWAYS FALSE condition</v>
      </c>
      <c r="O1138" t="str">
        <f>VLOOKUP(F1138,UFMT_VALUE!A:E,5,FALSE)</f>
        <v>Tag, SVT_ISO_ACQ_RRN</v>
      </c>
      <c r="P1138" t="str">
        <f>IF(ISBLANK(G1138),"",VLOOKUP(G1138,UFMT_CONVERSION!A:C,3,FALSE))</f>
        <v>Custom function setup_de37_yddd</v>
      </c>
      <c r="Q1138" t="str">
        <f t="shared" si="72"/>
        <v>Field '012 Fix Padded R',Cond 'ALWAYS FALSE condition', Value 'Tag, SVT_ISO_ACQ_RRN', Conv 'Custom function setup_de37_yddd'</v>
      </c>
      <c r="S1138" t="str">
        <f t="shared" si="73"/>
        <v>Insert into UFMT_BUILD_RULE (FORMAT_ID, FIELD_NO, PRIORITY, FIELD_ID, COND_ID, VALUE_ID, CONV_KEY, F_CHECK, F_WRITE) Values ('200', '37', '1', '13', '12', '23', '25', '0', '0');</v>
      </c>
      <c r="T1138" t="str">
        <f t="shared" si="74"/>
        <v>Update UFMT_BUILD_RULE SET FIELD_ID='13',COND_ID='12',VALUE_ID='23',CONV_KEY='25',F_CHECK='0',F_WRITE='0' Where FORMAT_ID = '200' AND FIELD_NO = '37' AND PRIORITY = '1';</v>
      </c>
      <c r="U1138" t="str">
        <f t="shared" si="75"/>
        <v>Delete from UFMT_BUILD_RULE Where FORMAT_ID = '200' AND FIELD_NO = '37' AND PRIORITY = '1';</v>
      </c>
    </row>
    <row r="1139" spans="1:21" x14ac:dyDescent="0.35">
      <c r="A1139" t="s">
        <v>63</v>
      </c>
      <c r="B1139" t="s">
        <v>119</v>
      </c>
      <c r="C1139" t="s">
        <v>12</v>
      </c>
      <c r="D1139" t="s">
        <v>50</v>
      </c>
      <c r="E1139"/>
      <c r="F1139" t="s">
        <v>72</v>
      </c>
      <c r="G1139"/>
      <c r="H1139" t="s">
        <v>13</v>
      </c>
      <c r="I1139" t="s">
        <v>13</v>
      </c>
      <c r="L1139" t="s">
        <v>7</v>
      </c>
      <c r="M1139" t="str">
        <f>VLOOKUP(D1139,UFMT_FIELD_FORMAT!A:H,8,FALSE)</f>
        <v>008 Fix Padded R</v>
      </c>
      <c r="N1139" t="str">
        <f>IF(ISBLANK(E1139),"",VLOOKUP(E1139,UFMT_CONDITION!A:J,10,FALSE))</f>
        <v/>
      </c>
      <c r="O1139" t="str">
        <f>VLOOKUP(F1139,UFMT_VALUE!A:E,5,FALSE)</f>
        <v>Tag, SVT_TERMINAL</v>
      </c>
      <c r="P1139" t="str">
        <f>IF(ISBLANK(G1139),"",VLOOKUP(G1139,UFMT_CONVERSION!A:C,3,FALSE))</f>
        <v/>
      </c>
      <c r="Q1139" t="str">
        <f t="shared" si="72"/>
        <v>Field '008 Fix Padded R', Value 'Tag, SVT_TERMINAL'</v>
      </c>
      <c r="S1139" t="str">
        <f t="shared" si="73"/>
        <v>Insert into UFMT_BUILD_RULE (FORMAT_ID, FIELD_NO, PRIORITY, FIELD_ID, COND_ID, VALUE_ID, CONV_KEY, F_CHECK, F_WRITE) Values ('200', '41', '1', '15', '', '25', '', '0', '0');</v>
      </c>
      <c r="T1139" t="str">
        <f t="shared" si="74"/>
        <v>Update UFMT_BUILD_RULE SET FIELD_ID='15',COND_ID='',VALUE_ID='25',CONV_KEY='',F_CHECK='0',F_WRITE='0' Where FORMAT_ID = '200' AND FIELD_NO = '41' AND PRIORITY = '1';</v>
      </c>
      <c r="U1139" t="str">
        <f t="shared" si="75"/>
        <v>Delete from UFMT_BUILD_RULE Where FORMAT_ID = '200' AND FIELD_NO = '41' AND PRIORITY = '1';</v>
      </c>
    </row>
    <row r="1140" spans="1:21" x14ac:dyDescent="0.35">
      <c r="A1140" t="s">
        <v>63</v>
      </c>
      <c r="B1140" t="s">
        <v>122</v>
      </c>
      <c r="C1140" t="s">
        <v>12</v>
      </c>
      <c r="D1140" t="s">
        <v>53</v>
      </c>
      <c r="E1140"/>
      <c r="F1140" t="s">
        <v>82</v>
      </c>
      <c r="G1140"/>
      <c r="H1140" t="s">
        <v>13</v>
      </c>
      <c r="I1140" t="s">
        <v>13</v>
      </c>
      <c r="L1140" t="s">
        <v>7</v>
      </c>
      <c r="M1140" t="str">
        <f>VLOOKUP(D1140,UFMT_FIELD_FORMAT!A:H,8,FALSE)</f>
        <v>008 Fix Padded R</v>
      </c>
      <c r="N1140" t="str">
        <f>IF(ISBLANK(E1140),"",VLOOKUP(E1140,UFMT_CONDITION!A:J,10,FALSE))</f>
        <v/>
      </c>
      <c r="O1140" t="str">
        <f>VLOOKUP(F1140,UFMT_VALUE!A:E,5,FALSE)</f>
        <v>Tag, SVT_CC_ACCEPTOR</v>
      </c>
      <c r="P1140" t="str">
        <f>IF(ISBLANK(G1140),"",VLOOKUP(G1140,UFMT_CONVERSION!A:C,3,FALSE))</f>
        <v/>
      </c>
      <c r="Q1140" t="str">
        <f t="shared" si="72"/>
        <v>Field '008 Fix Padded R', Value 'Tag, SVT_CC_ACCEPTOR'</v>
      </c>
      <c r="S1140" t="str">
        <f t="shared" si="73"/>
        <v>Insert into UFMT_BUILD_RULE (FORMAT_ID, FIELD_NO, PRIORITY, FIELD_ID, COND_ID, VALUE_ID, CONV_KEY, F_CHECK, F_WRITE) Values ('200', '42', '1', '16', '', '26', '', '0', '0');</v>
      </c>
      <c r="T1140" t="str">
        <f t="shared" si="74"/>
        <v>Update UFMT_BUILD_RULE SET FIELD_ID='16',COND_ID='',VALUE_ID='26',CONV_KEY='',F_CHECK='0',F_WRITE='0' Where FORMAT_ID = '200' AND FIELD_NO = '42' AND PRIORITY = '1';</v>
      </c>
      <c r="U1140" t="str">
        <f t="shared" si="75"/>
        <v>Delete from UFMT_BUILD_RULE Where FORMAT_ID = '200' AND FIELD_NO = '42' AND PRIORITY = '1';</v>
      </c>
    </row>
    <row r="1141" spans="1:21" x14ac:dyDescent="0.35">
      <c r="A1141" t="s">
        <v>63</v>
      </c>
      <c r="B1141" t="s">
        <v>125</v>
      </c>
      <c r="C1141" t="s">
        <v>12</v>
      </c>
      <c r="D1141" t="s">
        <v>82</v>
      </c>
      <c r="E1141" t="s">
        <v>42</v>
      </c>
      <c r="F1141" t="s">
        <v>216</v>
      </c>
      <c r="G1141" t="s">
        <v>96</v>
      </c>
      <c r="H1141" t="s">
        <v>13</v>
      </c>
      <c r="I1141" t="s">
        <v>13</v>
      </c>
      <c r="L1141" t="s">
        <v>7</v>
      </c>
      <c r="M1141" t="str">
        <f>VLOOKUP(D1141,UFMT_FIELD_FORMAT!A:H,8,FALSE)</f>
        <v>040 Fix Padded L</v>
      </c>
      <c r="N1141" t="str">
        <f>IF(ISBLANK(E1141),"",VLOOKUP(E1141,UFMT_CONDITION!A:J,10,FALSE))</f>
        <v>ALWAYS FALSE condition</v>
      </c>
      <c r="O1141" t="str">
        <f>VLOOKUP(F1141,UFMT_VALUE!A:E,5,FALSE)</f>
        <v>Composite, Acceptor Name Location</v>
      </c>
      <c r="P1141" t="str">
        <f>IF(ISBLANK(G1141),"",VLOOKUP(G1141,UFMT_CONVERSION!A:C,3,FALSE))</f>
        <v>Custom Function set_location_DE43</v>
      </c>
      <c r="Q1141" t="str">
        <f t="shared" si="72"/>
        <v>Field '040 Fix Padded L',Cond 'ALWAYS FALSE condition', Value 'Composite, Acceptor Name Location', Conv 'Custom Function set_location_DE43'</v>
      </c>
      <c r="S1141" t="str">
        <f t="shared" si="73"/>
        <v>Insert into UFMT_BUILD_RULE (FORMAT_ID, FIELD_NO, PRIORITY, FIELD_ID, COND_ID, VALUE_ID, CONV_KEY, F_CHECK, F_WRITE) Values ('200', '43', '1', '26', '12', '83', '36', '0', '0');</v>
      </c>
      <c r="T1141" t="str">
        <f t="shared" si="74"/>
        <v>Update UFMT_BUILD_RULE SET FIELD_ID='26',COND_ID='12',VALUE_ID='83',CONV_KEY='36',F_CHECK='0',F_WRITE='0' Where FORMAT_ID = '200' AND FIELD_NO = '43' AND PRIORITY = '1';</v>
      </c>
      <c r="U1141" t="str">
        <f t="shared" si="75"/>
        <v>Delete from UFMT_BUILD_RULE Where FORMAT_ID = '200' AND FIELD_NO = '43' AND PRIORITY = '1';</v>
      </c>
    </row>
    <row r="1142" spans="1:21" x14ac:dyDescent="0.35">
      <c r="A1142" t="s">
        <v>63</v>
      </c>
      <c r="B1142" t="s">
        <v>138</v>
      </c>
      <c r="C1142" t="s">
        <v>12</v>
      </c>
      <c r="D1142" t="s">
        <v>47</v>
      </c>
      <c r="E1142"/>
      <c r="F1142" t="s">
        <v>104</v>
      </c>
      <c r="G1142"/>
      <c r="H1142" t="s">
        <v>13</v>
      </c>
      <c r="I1142" t="s">
        <v>13</v>
      </c>
      <c r="L1142" t="s">
        <v>7</v>
      </c>
      <c r="M1142" t="str">
        <f>VLOOKUP(D1142,UFMT_FIELD_FORMAT!A:H,8,FALSE)</f>
        <v>003 Fix Padded L</v>
      </c>
      <c r="N1142" t="str">
        <f>IF(ISBLANK(E1142),"",VLOOKUP(E1142,UFMT_CONDITION!A:J,10,FALSE))</f>
        <v/>
      </c>
      <c r="O1142" t="str">
        <f>VLOOKUP(F1142,UFMT_VALUE!A:E,5,FALSE)</f>
        <v>Tag, SVT_TXN_CURRENCY</v>
      </c>
      <c r="P1142" t="str">
        <f>IF(ISBLANK(G1142),"",VLOOKUP(G1142,UFMT_CONVERSION!A:C,3,FALSE))</f>
        <v/>
      </c>
      <c r="Q1142" t="str">
        <f t="shared" si="72"/>
        <v>Field '003 Fix Padded L', Value 'Tag, SVT_TXN_CURRENCY'</v>
      </c>
      <c r="S1142" t="str">
        <f t="shared" si="73"/>
        <v>Insert into UFMT_BUILD_RULE (FORMAT_ID, FIELD_NO, PRIORITY, FIELD_ID, COND_ID, VALUE_ID, CONV_KEY, F_CHECK, F_WRITE) Values ('200', '49', '1', '14', '', '34', '', '0', '0');</v>
      </c>
      <c r="T1142" t="str">
        <f t="shared" si="74"/>
        <v>Update UFMT_BUILD_RULE SET FIELD_ID='14',COND_ID='',VALUE_ID='34',CONV_KEY='',F_CHECK='0',F_WRITE='0' Where FORMAT_ID = '200' AND FIELD_NO = '49' AND PRIORITY = '1';</v>
      </c>
      <c r="U1142" t="str">
        <f t="shared" si="75"/>
        <v>Delete from UFMT_BUILD_RULE Where FORMAT_ID = '200' AND FIELD_NO = '49' AND PRIORITY = '1';</v>
      </c>
    </row>
    <row r="1143" spans="1:21" x14ac:dyDescent="0.35">
      <c r="A1143" t="s">
        <v>63</v>
      </c>
      <c r="B1143" t="s">
        <v>142</v>
      </c>
      <c r="C1143" t="s">
        <v>12</v>
      </c>
      <c r="D1143" t="s">
        <v>47</v>
      </c>
      <c r="E1143" t="s">
        <v>42</v>
      </c>
      <c r="F1143" t="s">
        <v>171</v>
      </c>
      <c r="G1143"/>
      <c r="H1143" t="s">
        <v>13</v>
      </c>
      <c r="I1143" t="s">
        <v>13</v>
      </c>
      <c r="L1143" t="s">
        <v>7</v>
      </c>
      <c r="M1143" t="str">
        <f>VLOOKUP(D1143,UFMT_FIELD_FORMAT!A:H,8,FALSE)</f>
        <v>003 Fix Padded L</v>
      </c>
      <c r="N1143" t="str">
        <f>IF(ISBLANK(E1143),"",VLOOKUP(E1143,UFMT_CONDITION!A:J,10,FALSE))</f>
        <v>ALWAYS FALSE condition</v>
      </c>
      <c r="O1143" t="str">
        <f>VLOOKUP(F1143,UFMT_VALUE!A:E,5,FALSE)</f>
        <v>Tag, SVT_CCH_BILL_CURR , integer</v>
      </c>
      <c r="P1143" t="str">
        <f>IF(ISBLANK(G1143),"",VLOOKUP(G1143,UFMT_CONVERSION!A:C,3,FALSE))</f>
        <v/>
      </c>
      <c r="Q1143" t="str">
        <f t="shared" si="72"/>
        <v>Field '003 Fix Padded L',Cond 'ALWAYS FALSE condition', Value 'Tag, SVT_CCH_BILL_CURR , integer'</v>
      </c>
      <c r="S1143" t="str">
        <f t="shared" si="73"/>
        <v>Insert into UFMT_BUILD_RULE (FORMAT_ID, FIELD_NO, PRIORITY, FIELD_ID, COND_ID, VALUE_ID, CONV_KEY, F_CHECK, F_WRITE) Values ('200', '51', '1', '14', '12', '64', '', '0', '0');</v>
      </c>
      <c r="T1143" t="str">
        <f t="shared" si="74"/>
        <v>Update UFMT_BUILD_RULE SET FIELD_ID='14',COND_ID='12',VALUE_ID='64',CONV_KEY='',F_CHECK='0',F_WRITE='0' Where FORMAT_ID = '200' AND FIELD_NO = '51' AND PRIORITY = '1';</v>
      </c>
      <c r="U1143" t="str">
        <f t="shared" si="75"/>
        <v>Delete from UFMT_BUILD_RULE Where FORMAT_ID = '200' AND FIELD_NO = '51' AND PRIORITY = '1';</v>
      </c>
    </row>
    <row r="1144" spans="1:21" x14ac:dyDescent="0.35">
      <c r="A1144" t="s">
        <v>63</v>
      </c>
      <c r="B1144" t="s">
        <v>161</v>
      </c>
      <c r="C1144" t="s">
        <v>12</v>
      </c>
      <c r="D1144" t="s">
        <v>59</v>
      </c>
      <c r="E1144"/>
      <c r="F1144" t="s">
        <v>174</v>
      </c>
      <c r="G1144"/>
      <c r="H1144" t="s">
        <v>13</v>
      </c>
      <c r="I1144" t="s">
        <v>13</v>
      </c>
      <c r="L1144" t="s">
        <v>7</v>
      </c>
      <c r="M1144" t="str">
        <f>VLOOKUP(D1144,UFMT_FIELD_FORMAT!A:H,8,FALSE)</f>
        <v>204 Var LLLA</v>
      </c>
      <c r="N1144" t="str">
        <f>IF(ISBLANK(E1144),"",VLOOKUP(E1144,UFMT_CONDITION!A:J,10,FALSE))</f>
        <v/>
      </c>
      <c r="O1144" t="str">
        <f>VLOOKUP(F1144,UFMT_VALUE!A:E,5,FALSE)</f>
        <v>Composite, Processing code</v>
      </c>
      <c r="P1144" t="str">
        <f>IF(ISBLANK(G1144),"",VLOOKUP(G1144,UFMT_CONVERSION!A:C,3,FALSE))</f>
        <v/>
      </c>
      <c r="Q1144" t="str">
        <f t="shared" si="72"/>
        <v>Field '204 Var LLLA', Value 'Composite, Processing code'</v>
      </c>
      <c r="S1144" t="str">
        <f t="shared" si="73"/>
        <v>Insert into UFMT_BUILD_RULE (FORMAT_ID, FIELD_NO, PRIORITY, FIELD_ID, COND_ID, VALUE_ID, CONV_KEY, F_CHECK, F_WRITE) Values ('200', '60', '1', '18', '', '84', '', '0', '0');</v>
      </c>
      <c r="T1144" t="str">
        <f t="shared" si="74"/>
        <v>Update UFMT_BUILD_RULE SET FIELD_ID='18',COND_ID='',VALUE_ID='84',CONV_KEY='',F_CHECK='0',F_WRITE='0' Where FORMAT_ID = '200' AND FIELD_NO = '60' AND PRIORITY = '1';</v>
      </c>
      <c r="U1144" t="str">
        <f t="shared" si="75"/>
        <v>Delete from UFMT_BUILD_RULE Where FORMAT_ID = '200' AND FIELD_NO = '60' AND PRIORITY = '1';</v>
      </c>
    </row>
    <row r="1145" spans="1:21" x14ac:dyDescent="0.35">
      <c r="A1145" t="s">
        <v>63</v>
      </c>
      <c r="B1145" t="s">
        <v>270</v>
      </c>
      <c r="C1145" t="s">
        <v>12</v>
      </c>
      <c r="D1145" t="s">
        <v>71</v>
      </c>
      <c r="E1145"/>
      <c r="F1145" t="s">
        <v>96</v>
      </c>
      <c r="G1145"/>
      <c r="H1145" t="s">
        <v>13</v>
      </c>
      <c r="I1145" t="s">
        <v>13</v>
      </c>
      <c r="L1145" t="s">
        <v>7</v>
      </c>
      <c r="M1145" t="str">
        <f>VLOOKUP(D1145,UFMT_FIELD_FORMAT!A:H,8,FALSE)</f>
        <v>028 Var LLA</v>
      </c>
      <c r="N1145" t="str">
        <f>IF(ISBLANK(E1145),"",VLOOKUP(E1145,UFMT_CONDITION!A:J,10,FALSE))</f>
        <v/>
      </c>
      <c r="O1145" t="str">
        <f>VLOOKUP(F1145,UFMT_VALUE!A:E,5,FALSE)</f>
        <v>Tag, SVT_ACCT1_NO</v>
      </c>
      <c r="P1145" t="str">
        <f>IF(ISBLANK(G1145),"",VLOOKUP(G1145,UFMT_CONVERSION!A:C,3,FALSE))</f>
        <v/>
      </c>
      <c r="Q1145" t="str">
        <f t="shared" si="72"/>
        <v>Field '028 Var LLA', Value 'Tag, SVT_ACCT1_NO'</v>
      </c>
      <c r="S1145" t="str">
        <f t="shared" si="73"/>
        <v>Insert into UFMT_BUILD_RULE (FORMAT_ID, FIELD_NO, PRIORITY, FIELD_ID, COND_ID, VALUE_ID, CONV_KEY, F_CHECK, F_WRITE) Values ('200', '102', '1', '22', '', '36', '', '0', '0');</v>
      </c>
      <c r="T1145" t="str">
        <f t="shared" si="74"/>
        <v>Update UFMT_BUILD_RULE SET FIELD_ID='22',COND_ID='',VALUE_ID='36',CONV_KEY='',F_CHECK='0',F_WRITE='0' Where FORMAT_ID = '200' AND FIELD_NO = '102' AND PRIORITY = '1';</v>
      </c>
      <c r="U1145" t="str">
        <f t="shared" si="75"/>
        <v>Delete from UFMT_BUILD_RULE Where FORMAT_ID = '200' AND FIELD_NO = '102' AND PRIORITY = '1';</v>
      </c>
    </row>
    <row r="1146" spans="1:21" x14ac:dyDescent="0.35">
      <c r="A1146" t="s">
        <v>63</v>
      </c>
      <c r="B1146" t="s">
        <v>778</v>
      </c>
      <c r="C1146" t="s">
        <v>12</v>
      </c>
      <c r="D1146" t="s">
        <v>71</v>
      </c>
      <c r="E1146" t="s">
        <v>37</v>
      </c>
      <c r="F1146" t="s">
        <v>99</v>
      </c>
      <c r="G1146"/>
      <c r="H1146" t="s">
        <v>13</v>
      </c>
      <c r="I1146" t="s">
        <v>13</v>
      </c>
      <c r="L1146" t="s">
        <v>7</v>
      </c>
      <c r="M1146" t="str">
        <f>VLOOKUP(D1146,UFMT_FIELD_FORMAT!A:H,8,FALSE)</f>
        <v>028 Var LLA</v>
      </c>
      <c r="N1146" t="str">
        <f>IF(ISBLANK(E1146),"",VLOOKUP(E1146,UFMT_CONDITION!A:J,10,FALSE))</f>
        <v>Account 2 is not empty</v>
      </c>
      <c r="O1146" t="str">
        <f>VLOOKUP(F1146,UFMT_VALUE!A:E,5,FALSE)</f>
        <v>Tag, SVT_ACCT2_NO</v>
      </c>
      <c r="P1146" t="str">
        <f>IF(ISBLANK(G1146),"",VLOOKUP(G1146,UFMT_CONVERSION!A:C,3,FALSE))</f>
        <v/>
      </c>
      <c r="Q1146" t="str">
        <f t="shared" si="72"/>
        <v>Field '028 Var LLA',Cond 'Account 2 is not empty', Value 'Tag, SVT_ACCT2_NO'</v>
      </c>
      <c r="S1146" t="str">
        <f t="shared" si="73"/>
        <v>Insert into UFMT_BUILD_RULE (FORMAT_ID, FIELD_NO, PRIORITY, FIELD_ID, COND_ID, VALUE_ID, CONV_KEY, F_CHECK, F_WRITE) Values ('200', '103', '1', '22', '10', '37', '', '0', '0');</v>
      </c>
      <c r="T1146" t="str">
        <f t="shared" si="74"/>
        <v>Update UFMT_BUILD_RULE SET FIELD_ID='22',COND_ID='10',VALUE_ID='37',CONV_KEY='',F_CHECK='0',F_WRITE='0' Where FORMAT_ID = '200' AND FIELD_NO = '103' AND PRIORITY = '1';</v>
      </c>
      <c r="U1146" t="str">
        <f t="shared" si="75"/>
        <v>Delete from UFMT_BUILD_RULE Where FORMAT_ID = '200' AND FIELD_NO = '103' AND PRIORITY = '1';</v>
      </c>
    </row>
    <row r="1147" spans="1:21" x14ac:dyDescent="0.35">
      <c r="A1147" t="s">
        <v>63</v>
      </c>
      <c r="B1147" t="s">
        <v>75</v>
      </c>
      <c r="C1147" t="s">
        <v>12</v>
      </c>
      <c r="D1147" t="s">
        <v>20</v>
      </c>
      <c r="E1147" t="s">
        <v>42</v>
      </c>
      <c r="F1147" t="s">
        <v>172</v>
      </c>
      <c r="G1147" t="s">
        <v>93</v>
      </c>
      <c r="H1147" t="s">
        <v>13</v>
      </c>
      <c r="I1147" t="s">
        <v>13</v>
      </c>
      <c r="L1147" t="s">
        <v>7</v>
      </c>
      <c r="M1147" t="str">
        <f>VLOOKUP(D1147,UFMT_FIELD_FORMAT!A:H,8,FALSE)</f>
        <v>008 Fix Padded L0</v>
      </c>
      <c r="N1147" t="str">
        <f>IF(ISBLANK(E1147),"",VLOOKUP(E1147,UFMT_CONDITION!A:J,10,FALSE))</f>
        <v>ALWAYS FALSE condition</v>
      </c>
      <c r="O1147" t="str">
        <f>VLOOKUP(F1147,UFMT_VALUE!A:E,5,FALSE)</f>
        <v>Composite, DE116 Amounts, FEEs</v>
      </c>
      <c r="P1147" t="str">
        <f>IF(ISBLANK(G1147),"",VLOOKUP(G1147,UFMT_CONVERSION!A:C,3,FALSE))</f>
        <v>Custom Function setup_DE116</v>
      </c>
      <c r="Q1147" t="str">
        <f t="shared" si="72"/>
        <v>Field '008 Fix Padded L0',Cond 'ALWAYS FALSE condition', Value 'Composite, DE116 Amounts, FEEs', Conv 'Custom Function setup_DE116'</v>
      </c>
      <c r="S1147" t="str">
        <f t="shared" si="73"/>
        <v>Insert into UFMT_BUILD_RULE (FORMAT_ID, FIELD_NO, PRIORITY, FIELD_ID, COND_ID, VALUE_ID, CONV_KEY, F_CHECK, F_WRITE) Values ('200', '116', '1', '4', '12', '98', '35', '0', '0');</v>
      </c>
      <c r="T1147" t="str">
        <f t="shared" si="74"/>
        <v>Update UFMT_BUILD_RULE SET FIELD_ID='4',COND_ID='12',VALUE_ID='98',CONV_KEY='35',F_CHECK='0',F_WRITE='0' Where FORMAT_ID = '200' AND FIELD_NO = '116' AND PRIORITY = '1';</v>
      </c>
      <c r="U1147" t="str">
        <f t="shared" si="75"/>
        <v>Delete from UFMT_BUILD_RULE Where FORMAT_ID = '200' AND FIELD_NO = '116' AND PRIORITY = '1';</v>
      </c>
    </row>
    <row r="1148" spans="1:21" x14ac:dyDescent="0.35">
      <c r="A1148" t="s">
        <v>392</v>
      </c>
      <c r="B1148" t="s">
        <v>15</v>
      </c>
      <c r="C1148" t="s">
        <v>12</v>
      </c>
      <c r="D1148" t="s">
        <v>12</v>
      </c>
      <c r="E1148"/>
      <c r="F1148" t="s">
        <v>15</v>
      </c>
      <c r="G1148"/>
      <c r="H1148" t="s">
        <v>13</v>
      </c>
      <c r="I1148" t="s">
        <v>13</v>
      </c>
      <c r="L1148" t="s">
        <v>7</v>
      </c>
      <c r="M1148" t="str">
        <f>VLOOKUP(D1148,UFMT_FIELD_FORMAT!A:H,8,FALSE)</f>
        <v>019 Var LLA</v>
      </c>
      <c r="N1148" t="str">
        <f>IF(ISBLANK(E1148),"",VLOOKUP(E1148,UFMT_CONDITION!A:J,10,FALSE))</f>
        <v/>
      </c>
      <c r="O1148" t="str">
        <f>VLOOKUP(F1148,UFMT_VALUE!A:E,5,FALSE)</f>
        <v>Tag, SVT_CARD_NUM</v>
      </c>
      <c r="P1148" t="str">
        <f>IF(ISBLANK(G1148),"",VLOOKUP(G1148,UFMT_CONVERSION!A:C,3,FALSE))</f>
        <v/>
      </c>
      <c r="Q1148" t="str">
        <f t="shared" si="72"/>
        <v>Field '019 Var LLA', Value 'Tag, SVT_CARD_NUM'</v>
      </c>
      <c r="S1148" t="str">
        <f t="shared" si="73"/>
        <v>Insert into UFMT_BUILD_RULE (FORMAT_ID, FIELD_NO, PRIORITY, FIELD_ID, COND_ID, VALUE_ID, CONV_KEY, F_CHECK, F_WRITE) Values ('201', '2', '1', '1', '', '2', '', '0', '0');</v>
      </c>
      <c r="T1148" t="str">
        <f t="shared" si="74"/>
        <v>Update UFMT_BUILD_RULE SET FIELD_ID='1',COND_ID='',VALUE_ID='2',CONV_KEY='',F_CHECK='0',F_WRITE='0' Where FORMAT_ID = '201' AND FIELD_NO = '2' AND PRIORITY = '1';</v>
      </c>
      <c r="U1148" t="str">
        <f t="shared" si="75"/>
        <v>Delete from UFMT_BUILD_RULE Where FORMAT_ID = '201' AND FIELD_NO = '2' AND PRIORITY = '1';</v>
      </c>
    </row>
    <row r="1149" spans="1:21" x14ac:dyDescent="0.35">
      <c r="A1149" t="s">
        <v>392</v>
      </c>
      <c r="B1149" t="s">
        <v>17</v>
      </c>
      <c r="C1149" t="s">
        <v>12</v>
      </c>
      <c r="D1149" t="s">
        <v>15</v>
      </c>
      <c r="E1149"/>
      <c r="F1149" t="s">
        <v>207</v>
      </c>
      <c r="G1149"/>
      <c r="H1149" t="s">
        <v>13</v>
      </c>
      <c r="I1149" t="s">
        <v>13</v>
      </c>
      <c r="L1149" t="s">
        <v>7</v>
      </c>
      <c r="M1149" t="str">
        <f>VLOOKUP(D1149,UFMT_FIELD_FORMAT!A:H,8,FALSE)</f>
        <v>006 Fix Padded L0</v>
      </c>
      <c r="N1149" t="str">
        <f>IF(ISBLANK(E1149),"",VLOOKUP(E1149,UFMT_CONDITION!A:J,10,FALSE))</f>
        <v/>
      </c>
      <c r="O1149" t="str">
        <f>VLOOKUP(F1149,UFMT_VALUE!A:E,5,FALSE)</f>
        <v>Composite, Processing code</v>
      </c>
      <c r="P1149" t="str">
        <f>IF(ISBLANK(G1149),"",VLOOKUP(G1149,UFMT_CONVERSION!A:C,3,FALSE))</f>
        <v/>
      </c>
      <c r="Q1149" t="str">
        <f t="shared" si="72"/>
        <v>Field '006 Fix Padded L0', Value 'Composite, Processing code'</v>
      </c>
      <c r="S1149" t="str">
        <f t="shared" si="73"/>
        <v>Insert into UFMT_BUILD_RULE (FORMAT_ID, FIELD_NO, PRIORITY, FIELD_ID, COND_ID, VALUE_ID, CONV_KEY, F_CHECK, F_WRITE) Values ('201', '3', '1', '2', '', '79', '', '0', '0');</v>
      </c>
      <c r="T1149" t="str">
        <f t="shared" si="74"/>
        <v>Update UFMT_BUILD_RULE SET FIELD_ID='2',COND_ID='',VALUE_ID='79',CONV_KEY='',F_CHECK='0',F_WRITE='0' Where FORMAT_ID = '201' AND FIELD_NO = '3' AND PRIORITY = '1';</v>
      </c>
      <c r="U1149" t="str">
        <f t="shared" si="75"/>
        <v>Delete from UFMT_BUILD_RULE Where FORMAT_ID = '201' AND FIELD_NO = '3' AND PRIORITY = '1';</v>
      </c>
    </row>
    <row r="1150" spans="1:21" x14ac:dyDescent="0.35">
      <c r="A1150" t="s">
        <v>392</v>
      </c>
      <c r="B1150" t="s">
        <v>20</v>
      </c>
      <c r="C1150" t="s">
        <v>12</v>
      </c>
      <c r="D1150" t="s">
        <v>17</v>
      </c>
      <c r="E1150"/>
      <c r="F1150" t="s">
        <v>29</v>
      </c>
      <c r="G1150"/>
      <c r="H1150" t="s">
        <v>13</v>
      </c>
      <c r="I1150" t="s">
        <v>13</v>
      </c>
      <c r="L1150" t="s">
        <v>7</v>
      </c>
      <c r="M1150" t="str">
        <f>VLOOKUP(D1150,UFMT_FIELD_FORMAT!A:H,8,FALSE)</f>
        <v>012 Fix Padded L0</v>
      </c>
      <c r="N1150" t="str">
        <f>IF(ISBLANK(E1150),"",VLOOKUP(E1150,UFMT_CONDITION!A:J,10,FALSE))</f>
        <v/>
      </c>
      <c r="O1150" t="str">
        <f>VLOOKUP(F1150,UFMT_VALUE!A:E,5,FALSE)</f>
        <v>Tag, SVT_TXN_AMOUNT</v>
      </c>
      <c r="P1150" t="str">
        <f>IF(ISBLANK(G1150),"",VLOOKUP(G1150,UFMT_CONVERSION!A:C,3,FALSE))</f>
        <v/>
      </c>
      <c r="Q1150" t="str">
        <f t="shared" si="72"/>
        <v>Field '012 Fix Padded L0', Value 'Tag, SVT_TXN_AMOUNT'</v>
      </c>
      <c r="S1150" t="str">
        <f t="shared" si="73"/>
        <v>Insert into UFMT_BUILD_RULE (FORMAT_ID, FIELD_NO, PRIORITY, FIELD_ID, COND_ID, VALUE_ID, CONV_KEY, F_CHECK, F_WRITE) Values ('201', '4', '1', '3', '', '7', '', '0', '0');</v>
      </c>
      <c r="T1150" t="str">
        <f t="shared" si="74"/>
        <v>Update UFMT_BUILD_RULE SET FIELD_ID='3',COND_ID='',VALUE_ID='7',CONV_KEY='',F_CHECK='0',F_WRITE='0' Where FORMAT_ID = '201' AND FIELD_NO = '4' AND PRIORITY = '1';</v>
      </c>
      <c r="U1150" t="str">
        <f t="shared" si="75"/>
        <v>Delete from UFMT_BUILD_RULE Where FORMAT_ID = '201' AND FIELD_NO = '4' AND PRIORITY = '1';</v>
      </c>
    </row>
    <row r="1151" spans="1:21" x14ac:dyDescent="0.35">
      <c r="A1151" t="s">
        <v>392</v>
      </c>
      <c r="B1151" t="s">
        <v>26</v>
      </c>
      <c r="C1151" t="s">
        <v>12</v>
      </c>
      <c r="D1151" t="s">
        <v>17</v>
      </c>
      <c r="E1151"/>
      <c r="F1151" t="s">
        <v>153</v>
      </c>
      <c r="G1151" t="s">
        <v>62</v>
      </c>
      <c r="H1151" t="s">
        <v>13</v>
      </c>
      <c r="I1151" t="s">
        <v>13</v>
      </c>
      <c r="L1151" t="s">
        <v>7</v>
      </c>
      <c r="M1151" t="str">
        <f>VLOOKUP(D1151,UFMT_FIELD_FORMAT!A:H,8,FALSE)</f>
        <v>012 Fix Padded L0</v>
      </c>
      <c r="N1151" t="str">
        <f>IF(ISBLANK(E1151),"",VLOOKUP(E1151,UFMT_CONDITION!A:J,10,FALSE))</f>
        <v/>
      </c>
      <c r="O1151" t="str">
        <f>VLOOKUP(F1151,UFMT_VALUE!A:E,5,FALSE)</f>
        <v>Tag, SVT_CCH_BILL_AMT</v>
      </c>
      <c r="P1151" t="str">
        <f>IF(ISBLANK(G1151),"",VLOOKUP(G1151,UFMT_CONVERSION!A:C,3,FALSE))</f>
        <v>Custom Function setup_DE46</v>
      </c>
      <c r="Q1151" t="str">
        <f t="shared" si="72"/>
        <v>Field '012 Fix Padded L0', Value 'Tag, SVT_CCH_BILL_AMT', Conv 'Custom Function setup_DE46'</v>
      </c>
      <c r="S1151" t="str">
        <f t="shared" si="73"/>
        <v>Insert into UFMT_BUILD_RULE (FORMAT_ID, FIELD_NO, PRIORITY, FIELD_ID, COND_ID, VALUE_ID, CONV_KEY, F_CHECK, F_WRITE) Values ('201', '6', '1', '3', '', '65', '19', '0', '0');</v>
      </c>
      <c r="T1151" t="str">
        <f t="shared" si="74"/>
        <v>Update UFMT_BUILD_RULE SET FIELD_ID='3',COND_ID='',VALUE_ID='65',CONV_KEY='19',F_CHECK='0',F_WRITE='0' Where FORMAT_ID = '201' AND FIELD_NO = '6' AND PRIORITY = '1';</v>
      </c>
      <c r="U1151" t="str">
        <f t="shared" si="75"/>
        <v>Delete from UFMT_BUILD_RULE Where FORMAT_ID = '201' AND FIELD_NO = '6' AND PRIORITY = '1';</v>
      </c>
    </row>
    <row r="1152" spans="1:21" x14ac:dyDescent="0.35">
      <c r="A1152" t="s">
        <v>392</v>
      </c>
      <c r="B1152" t="s">
        <v>29</v>
      </c>
      <c r="C1152" t="s">
        <v>15</v>
      </c>
      <c r="D1152" t="s">
        <v>72</v>
      </c>
      <c r="E1152"/>
      <c r="F1152" t="s">
        <v>44</v>
      </c>
      <c r="G1152"/>
      <c r="H1152" t="s">
        <v>13</v>
      </c>
      <c r="I1152" t="s">
        <v>12</v>
      </c>
      <c r="L1152" t="s">
        <v>7</v>
      </c>
      <c r="M1152" t="str">
        <f>VLOOKUP(D1152,UFMT_FIELD_FORMAT!A:H,8,FALSE)</f>
        <v>010 Fix Padded L0</v>
      </c>
      <c r="N1152" t="str">
        <f>IF(ISBLANK(E1152),"",VLOOKUP(E1152,UFMT_CONDITION!A:J,10,FALSE))</f>
        <v/>
      </c>
      <c r="O1152" t="str">
        <f>VLOOKUP(F1152,UFMT_VALUE!A:E,5,FALSE)</f>
        <v>Tag, SVT_ACQ_SW_DATE</v>
      </c>
      <c r="P1152" t="str">
        <f>IF(ISBLANK(G1152),"",VLOOKUP(G1152,UFMT_CONVERSION!A:C,3,FALSE))</f>
        <v/>
      </c>
      <c r="Q1152" t="str">
        <f t="shared" si="72"/>
        <v>Field '010 Fix Padded L0', Value 'Tag, SVT_ACQ_SW_DATE'</v>
      </c>
      <c r="S1152" t="str">
        <f t="shared" si="73"/>
        <v>Insert into UFMT_BUILD_RULE (FORMAT_ID, FIELD_NO, PRIORITY, FIELD_ID, COND_ID, VALUE_ID, CONV_KEY, F_CHECK, F_WRITE) Values ('201', '7', '2', '25', '', '13', '', '0', '1');</v>
      </c>
      <c r="T1152" t="str">
        <f t="shared" si="74"/>
        <v>Update UFMT_BUILD_RULE SET FIELD_ID='25',COND_ID='',VALUE_ID='13',CONV_KEY='',F_CHECK='0',F_WRITE='1' Where FORMAT_ID = '201' AND FIELD_NO = '7' AND PRIORITY = '2';</v>
      </c>
      <c r="U1152" t="str">
        <f t="shared" si="75"/>
        <v>Delete from UFMT_BUILD_RULE Where FORMAT_ID = '201' AND FIELD_NO = '7' AND PRIORITY = '2';</v>
      </c>
    </row>
    <row r="1153" spans="1:21" x14ac:dyDescent="0.35">
      <c r="A1153" t="s">
        <v>392</v>
      </c>
      <c r="B1153" t="s">
        <v>40</v>
      </c>
      <c r="C1153" t="s">
        <v>12</v>
      </c>
      <c r="D1153" t="s">
        <v>23</v>
      </c>
      <c r="E1153"/>
      <c r="F1153" t="s">
        <v>48</v>
      </c>
      <c r="G1153"/>
      <c r="H1153" t="s">
        <v>13</v>
      </c>
      <c r="I1153" t="s">
        <v>13</v>
      </c>
      <c r="L1153" t="s">
        <v>7</v>
      </c>
      <c r="M1153" t="str">
        <f>VLOOKUP(D1153,UFMT_FIELD_FORMAT!A:H,8,FALSE)</f>
        <v>006 Fix Padded L0</v>
      </c>
      <c r="N1153" t="str">
        <f>IF(ISBLANK(E1153),"",VLOOKUP(E1153,UFMT_CONDITION!A:J,10,FALSE))</f>
        <v/>
      </c>
      <c r="O1153" t="str">
        <f>VLOOKUP(F1153,UFMT_VALUE!A:E,5,FALSE)</f>
        <v>Tag, SVT_ACQ_TRACE_NO, string</v>
      </c>
      <c r="P1153" t="str">
        <f>IF(ISBLANK(G1153),"",VLOOKUP(G1153,UFMT_CONVERSION!A:C,3,FALSE))</f>
        <v/>
      </c>
      <c r="Q1153" t="str">
        <f t="shared" si="72"/>
        <v>Field '006 Fix Padded L0', Value 'Tag, SVT_ACQ_TRACE_NO, string'</v>
      </c>
      <c r="S1153" t="str">
        <f t="shared" si="73"/>
        <v>Insert into UFMT_BUILD_RULE (FORMAT_ID, FIELD_NO, PRIORITY, FIELD_ID, COND_ID, VALUE_ID, CONV_KEY, F_CHECK, F_WRITE) Values ('201', '11', '1', '5', '', '47', '', '0', '0');</v>
      </c>
      <c r="T1153" t="str">
        <f t="shared" si="74"/>
        <v>Update UFMT_BUILD_RULE SET FIELD_ID='5',COND_ID='',VALUE_ID='47',CONV_KEY='',F_CHECK='0',F_WRITE='0' Where FORMAT_ID = '201' AND FIELD_NO = '11' AND PRIORITY = '1';</v>
      </c>
      <c r="U1153" t="str">
        <f t="shared" si="75"/>
        <v>Delete from UFMT_BUILD_RULE Where FORMAT_ID = '201' AND FIELD_NO = '11' AND PRIORITY = '1';</v>
      </c>
    </row>
    <row r="1154" spans="1:21" x14ac:dyDescent="0.35">
      <c r="A1154" t="s">
        <v>392</v>
      </c>
      <c r="B1154" t="s">
        <v>42</v>
      </c>
      <c r="C1154" t="s">
        <v>12</v>
      </c>
      <c r="D1154" t="s">
        <v>23</v>
      </c>
      <c r="E1154"/>
      <c r="F1154" t="s">
        <v>47</v>
      </c>
      <c r="G1154"/>
      <c r="H1154" t="s">
        <v>13</v>
      </c>
      <c r="I1154" t="s">
        <v>12</v>
      </c>
      <c r="L1154" t="s">
        <v>7</v>
      </c>
      <c r="M1154" t="str">
        <f>VLOOKUP(D1154,UFMT_FIELD_FORMAT!A:H,8,FALSE)</f>
        <v>006 Fix Padded L0</v>
      </c>
      <c r="N1154" t="str">
        <f>IF(ISBLANK(E1154),"",VLOOKUP(E1154,UFMT_CONDITION!A:J,10,FALSE))</f>
        <v/>
      </c>
      <c r="O1154" t="str">
        <f>VLOOKUP(F1154,UFMT_VALUE!A:E,5,FALSE)</f>
        <v>Tag, SVT_ACQ_SW_TIME</v>
      </c>
      <c r="P1154" t="str">
        <f>IF(ISBLANK(G1154),"",VLOOKUP(G1154,UFMT_CONVERSION!A:C,3,FALSE))</f>
        <v/>
      </c>
      <c r="Q1154" t="str">
        <f t="shared" si="72"/>
        <v>Field '006 Fix Padded L0', Value 'Tag, SVT_ACQ_SW_TIME'</v>
      </c>
      <c r="S1154" t="str">
        <f t="shared" si="73"/>
        <v>Insert into UFMT_BUILD_RULE (FORMAT_ID, FIELD_NO, PRIORITY, FIELD_ID, COND_ID, VALUE_ID, CONV_KEY, F_CHECK, F_WRITE) Values ('201', '12', '1', '5', '', '14', '', '0', '1');</v>
      </c>
      <c r="T1154" t="str">
        <f t="shared" si="74"/>
        <v>Update UFMT_BUILD_RULE SET FIELD_ID='5',COND_ID='',VALUE_ID='14',CONV_KEY='',F_CHECK='0',F_WRITE='1' Where FORMAT_ID = '201' AND FIELD_NO = '12' AND PRIORITY = '1';</v>
      </c>
      <c r="U1154" t="str">
        <f t="shared" si="75"/>
        <v>Delete from UFMT_BUILD_RULE Where FORMAT_ID = '201' AND FIELD_NO = '12' AND PRIORITY = '1';</v>
      </c>
    </row>
    <row r="1155" spans="1:21" x14ac:dyDescent="0.35">
      <c r="A1155" t="s">
        <v>392</v>
      </c>
      <c r="B1155" t="s">
        <v>44</v>
      </c>
      <c r="C1155" t="s">
        <v>12</v>
      </c>
      <c r="D1155" t="s">
        <v>32</v>
      </c>
      <c r="E1155"/>
      <c r="F1155" t="s">
        <v>44</v>
      </c>
      <c r="G1155"/>
      <c r="H1155" t="s">
        <v>13</v>
      </c>
      <c r="I1155" t="s">
        <v>12</v>
      </c>
      <c r="L1155" t="s">
        <v>7</v>
      </c>
      <c r="M1155" t="str">
        <f>VLOOKUP(D1155,UFMT_FIELD_FORMAT!A:H,8,FALSE)</f>
        <v>004 Fix Padded L0</v>
      </c>
      <c r="N1155" t="str">
        <f>IF(ISBLANK(E1155),"",VLOOKUP(E1155,UFMT_CONDITION!A:J,10,FALSE))</f>
        <v/>
      </c>
      <c r="O1155" t="str">
        <f>VLOOKUP(F1155,UFMT_VALUE!A:E,5,FALSE)</f>
        <v>Tag, SVT_ACQ_SW_DATE</v>
      </c>
      <c r="P1155" t="str">
        <f>IF(ISBLANK(G1155),"",VLOOKUP(G1155,UFMT_CONVERSION!A:C,3,FALSE))</f>
        <v/>
      </c>
      <c r="Q1155" t="str">
        <f t="shared" si="72"/>
        <v>Field '004 Fix Padded L0', Value 'Tag, SVT_ACQ_SW_DATE'</v>
      </c>
      <c r="S1155" t="str">
        <f t="shared" si="73"/>
        <v>Insert into UFMT_BUILD_RULE (FORMAT_ID, FIELD_NO, PRIORITY, FIELD_ID, COND_ID, VALUE_ID, CONV_KEY, F_CHECK, F_WRITE) Values ('201', '13', '1', '8', '', '13', '', '0', '1');</v>
      </c>
      <c r="T1155" t="str">
        <f t="shared" si="74"/>
        <v>Update UFMT_BUILD_RULE SET FIELD_ID='8',COND_ID='',VALUE_ID='13',CONV_KEY='',F_CHECK='0',F_WRITE='1' Where FORMAT_ID = '201' AND FIELD_NO = '13' AND PRIORITY = '1';</v>
      </c>
      <c r="U1155" t="str">
        <f t="shared" si="75"/>
        <v>Delete from UFMT_BUILD_RULE Where FORMAT_ID = '201' AND FIELD_NO = '13' AND PRIORITY = '1';</v>
      </c>
    </row>
    <row r="1156" spans="1:21" x14ac:dyDescent="0.35">
      <c r="A1156" t="s">
        <v>392</v>
      </c>
      <c r="B1156" t="s">
        <v>50</v>
      </c>
      <c r="C1156" t="s">
        <v>12</v>
      </c>
      <c r="D1156" t="s">
        <v>32</v>
      </c>
      <c r="E1156"/>
      <c r="F1156" t="s">
        <v>44</v>
      </c>
      <c r="G1156"/>
      <c r="H1156" t="s">
        <v>13</v>
      </c>
      <c r="I1156" t="s">
        <v>12</v>
      </c>
      <c r="L1156" t="s">
        <v>7</v>
      </c>
      <c r="M1156" t="str">
        <f>VLOOKUP(D1156,UFMT_FIELD_FORMAT!A:H,8,FALSE)</f>
        <v>004 Fix Padded L0</v>
      </c>
      <c r="N1156" t="str">
        <f>IF(ISBLANK(E1156),"",VLOOKUP(E1156,UFMT_CONDITION!A:J,10,FALSE))</f>
        <v/>
      </c>
      <c r="O1156" t="str">
        <f>VLOOKUP(F1156,UFMT_VALUE!A:E,5,FALSE)</f>
        <v>Tag, SVT_ACQ_SW_DATE</v>
      </c>
      <c r="P1156" t="str">
        <f>IF(ISBLANK(G1156),"",VLOOKUP(G1156,UFMT_CONVERSION!A:C,3,FALSE))</f>
        <v/>
      </c>
      <c r="Q1156" t="str">
        <f t="shared" si="72"/>
        <v>Field '004 Fix Padded L0', Value 'Tag, SVT_ACQ_SW_DATE'</v>
      </c>
      <c r="S1156" t="str">
        <f t="shared" si="73"/>
        <v>Insert into UFMT_BUILD_RULE (FORMAT_ID, FIELD_NO, PRIORITY, FIELD_ID, COND_ID, VALUE_ID, CONV_KEY, F_CHECK, F_WRITE) Values ('201', '15', '1', '8', '', '13', '', '0', '1');</v>
      </c>
      <c r="T1156" t="str">
        <f t="shared" si="74"/>
        <v>Update UFMT_BUILD_RULE SET FIELD_ID='8',COND_ID='',VALUE_ID='13',CONV_KEY='',F_CHECK='0',F_WRITE='1' Where FORMAT_ID = '201' AND FIELD_NO = '15' AND PRIORITY = '1';</v>
      </c>
      <c r="U1156" t="str">
        <f t="shared" si="75"/>
        <v>Delete from UFMT_BUILD_RULE Where FORMAT_ID = '201' AND FIELD_NO = '15' AND PRIORITY = '1';</v>
      </c>
    </row>
    <row r="1157" spans="1:21" x14ac:dyDescent="0.35">
      <c r="A1157" t="s">
        <v>392</v>
      </c>
      <c r="B1157" t="s">
        <v>56</v>
      </c>
      <c r="C1157" t="s">
        <v>12</v>
      </c>
      <c r="D1157" t="s">
        <v>32</v>
      </c>
      <c r="E1157"/>
      <c r="F1157" t="s">
        <v>44</v>
      </c>
      <c r="G1157"/>
      <c r="H1157" t="s">
        <v>13</v>
      </c>
      <c r="I1157" t="s">
        <v>12</v>
      </c>
      <c r="L1157" t="s">
        <v>7</v>
      </c>
      <c r="M1157" t="str">
        <f>VLOOKUP(D1157,UFMT_FIELD_FORMAT!A:H,8,FALSE)</f>
        <v>004 Fix Padded L0</v>
      </c>
      <c r="N1157" t="str">
        <f>IF(ISBLANK(E1157),"",VLOOKUP(E1157,UFMT_CONDITION!A:J,10,FALSE))</f>
        <v/>
      </c>
      <c r="O1157" t="str">
        <f>VLOOKUP(F1157,UFMT_VALUE!A:E,5,FALSE)</f>
        <v>Tag, SVT_ACQ_SW_DATE</v>
      </c>
      <c r="P1157" t="str">
        <f>IF(ISBLANK(G1157),"",VLOOKUP(G1157,UFMT_CONVERSION!A:C,3,FALSE))</f>
        <v/>
      </c>
      <c r="Q1157" t="str">
        <f t="shared" ref="Q1157:Q1220" si="76">"Field '"&amp;M1157&amp;IF(N1157="","","',Cond '"&amp;N1157)&amp;"', Value '"&amp;O1157&amp;IF(P1157="","","', Conv '"&amp;P1157)&amp;"'"</f>
        <v>Field '004 Fix Padded L0', Value 'Tag, SVT_ACQ_SW_DATE'</v>
      </c>
      <c r="S1157" t="str">
        <f t="shared" ref="S1157:S1220" si="77">"Insert into UFMT_BUILD_RULE (FORMAT_ID, FIELD_NO, PRIORITY, FIELD_ID, COND_ID, VALUE_ID, CONV_KEY, F_CHECK, F_WRITE) Values ('"&amp;A1157&amp;"', '"&amp;B1157&amp;"', '"&amp;C1157&amp;"', '"&amp;D1157&amp;"', '"&amp;E1157&amp;"', '"&amp;F1157&amp;"', '"&amp;G1157&amp;"', '"&amp;H1157&amp;"', '"&amp;I1157&amp;"');"</f>
        <v>Insert into UFMT_BUILD_RULE (FORMAT_ID, FIELD_NO, PRIORITY, FIELD_ID, COND_ID, VALUE_ID, CONV_KEY, F_CHECK, F_WRITE) Values ('201', '17', '1', '8', '', '13', '', '0', '1');</v>
      </c>
      <c r="T1157" t="str">
        <f t="shared" ref="T1157:T1220" si="78">"Update UFMT_BUILD_RULE SET FIELD_ID='"&amp;D1157&amp;"',COND_ID='"&amp;E1157&amp;"',VALUE_ID='"&amp;F1157&amp;"',CONV_KEY='"&amp;G1157&amp;"',F_CHECK='"&amp;H1157&amp;"',F_WRITE='"&amp;I1157&amp;"' Where FORMAT_ID = '"&amp;A1157&amp;"' AND FIELD_NO = '"&amp;B1157&amp;"' AND PRIORITY = '"&amp;C1157&amp;"';"</f>
        <v>Update UFMT_BUILD_RULE SET FIELD_ID='8',COND_ID='',VALUE_ID='13',CONV_KEY='',F_CHECK='0',F_WRITE='1' Where FORMAT_ID = '201' AND FIELD_NO = '17' AND PRIORITY = '1';</v>
      </c>
      <c r="U1157" t="str">
        <f t="shared" ref="U1157:U1220" si="79">"Delete from UFMT_BUILD_RULE Where FORMAT_ID = '"&amp;A1157&amp;"' AND FIELD_NO = '"&amp;B1157&amp;"' AND PRIORITY = '"&amp;C1157&amp;"';"</f>
        <v>Delete from UFMT_BUILD_RULE Where FORMAT_ID = '201' AND FIELD_NO = '17' AND PRIORITY = '1';</v>
      </c>
    </row>
    <row r="1158" spans="1:21" x14ac:dyDescent="0.35">
      <c r="A1158" t="s">
        <v>392</v>
      </c>
      <c r="B1158" t="s">
        <v>59</v>
      </c>
      <c r="C1158" t="s">
        <v>12</v>
      </c>
      <c r="D1158" t="s">
        <v>32</v>
      </c>
      <c r="E1158"/>
      <c r="F1158" t="s">
        <v>59</v>
      </c>
      <c r="G1158" t="s">
        <v>20</v>
      </c>
      <c r="H1158" t="s">
        <v>13</v>
      </c>
      <c r="I1158" t="s">
        <v>13</v>
      </c>
      <c r="L1158" t="s">
        <v>7</v>
      </c>
      <c r="M1158" t="str">
        <f>VLOOKUP(D1158,UFMT_FIELD_FORMAT!A:H,8,FALSE)</f>
        <v>004 Fix Padded L0</v>
      </c>
      <c r="N1158" t="str">
        <f>IF(ISBLANK(E1158),"",VLOOKUP(E1158,UFMT_CONDITION!A:J,10,FALSE))</f>
        <v/>
      </c>
      <c r="O1158" t="str">
        <f>VLOOKUP(F1158,UFMT_VALUE!A:E,5,FALSE)</f>
        <v>Tag, SVT_SV_DATE</v>
      </c>
      <c r="P1158" t="str">
        <f>IF(ISBLANK(G1158),"",VLOOKUP(G1158,UFMT_CONVERSION!A:C,3,FALSE))</f>
        <v>YYYYMMDD to MMDD</v>
      </c>
      <c r="Q1158" t="str">
        <f t="shared" si="76"/>
        <v>Field '004 Fix Padded L0', Value 'Tag, SVT_SV_DATE', Conv 'YYYYMMDD to MMDD'</v>
      </c>
      <c r="S1158" t="str">
        <f t="shared" si="77"/>
        <v>Insert into UFMT_BUILD_RULE (FORMAT_ID, FIELD_NO, PRIORITY, FIELD_ID, COND_ID, VALUE_ID, CONV_KEY, F_CHECK, F_WRITE) Values ('201', '18', '1', '8', '', '18', '4', '0', '0');</v>
      </c>
      <c r="T1158" t="str">
        <f t="shared" si="78"/>
        <v>Update UFMT_BUILD_RULE SET FIELD_ID='8',COND_ID='',VALUE_ID='18',CONV_KEY='4',F_CHECK='0',F_WRITE='0' Where FORMAT_ID = '201' AND FIELD_NO = '18' AND PRIORITY = '1';</v>
      </c>
      <c r="U1158" t="str">
        <f t="shared" si="79"/>
        <v>Delete from UFMT_BUILD_RULE Where FORMAT_ID = '201' AND FIELD_NO = '18' AND PRIORITY = '1';</v>
      </c>
    </row>
    <row r="1159" spans="1:21" x14ac:dyDescent="0.35">
      <c r="A1159" t="s">
        <v>392</v>
      </c>
      <c r="B1159" t="s">
        <v>72</v>
      </c>
      <c r="C1159" t="s">
        <v>12</v>
      </c>
      <c r="D1159" t="s">
        <v>77</v>
      </c>
      <c r="E1159"/>
      <c r="F1159" t="s">
        <v>231</v>
      </c>
      <c r="G1159"/>
      <c r="H1159" t="s">
        <v>13</v>
      </c>
      <c r="I1159" t="s">
        <v>13</v>
      </c>
      <c r="L1159" t="s">
        <v>7</v>
      </c>
      <c r="M1159" t="str">
        <f>VLOOKUP(D1159,UFMT_FIELD_FORMAT!A:H,8,FALSE)</f>
        <v>02 Fix Padded L0</v>
      </c>
      <c r="N1159" t="str">
        <f>IF(ISBLANK(E1159),"",VLOOKUP(E1159,UFMT_CONDITION!A:J,10,FALSE))</f>
        <v/>
      </c>
      <c r="O1159" t="str">
        <f>VLOOKUP(F1159,UFMT_VALUE!A:E,5,FALSE)</f>
        <v>Const, POS Entry Mode</v>
      </c>
      <c r="P1159" t="str">
        <f>IF(ISBLANK(G1159),"",VLOOKUP(G1159,UFMT_CONVERSION!A:C,3,FALSE))</f>
        <v/>
      </c>
      <c r="Q1159" t="str">
        <f t="shared" si="76"/>
        <v>Field '02 Fix Padded L0', Value 'Const, POS Entry Mode'</v>
      </c>
      <c r="S1159" t="str">
        <f t="shared" si="77"/>
        <v>Insert into UFMT_BUILD_RULE (FORMAT_ID, FIELD_NO, PRIORITY, FIELD_ID, COND_ID, VALUE_ID, CONV_KEY, F_CHECK, F_WRITE) Values ('201', '25', '1', '24', '', '89', '', '0', '0');</v>
      </c>
      <c r="T1159" t="str">
        <f t="shared" si="78"/>
        <v>Update UFMT_BUILD_RULE SET FIELD_ID='24',COND_ID='',VALUE_ID='89',CONV_KEY='',F_CHECK='0',F_WRITE='0' Where FORMAT_ID = '201' AND FIELD_NO = '25' AND PRIORITY = '1';</v>
      </c>
      <c r="U1159" t="str">
        <f t="shared" si="79"/>
        <v>Delete from UFMT_BUILD_RULE Where FORMAT_ID = '201' AND FIELD_NO = '25' AND PRIORITY = '1';</v>
      </c>
    </row>
    <row r="1160" spans="1:21" x14ac:dyDescent="0.35">
      <c r="A1160" t="s">
        <v>392</v>
      </c>
      <c r="B1160" t="s">
        <v>88</v>
      </c>
      <c r="C1160" t="s">
        <v>12</v>
      </c>
      <c r="D1160" t="s">
        <v>88</v>
      </c>
      <c r="E1160"/>
      <c r="F1160" t="s">
        <v>30</v>
      </c>
      <c r="G1160"/>
      <c r="H1160" t="s">
        <v>13</v>
      </c>
      <c r="I1160" t="s">
        <v>13</v>
      </c>
      <c r="L1160" t="s">
        <v>7</v>
      </c>
      <c r="M1160" t="str">
        <f>VLOOKUP(D1160,UFMT_FIELD_FORMAT!A:H,8,FALSE)</f>
        <v>042 Fix Padded R</v>
      </c>
      <c r="N1160" t="str">
        <f>IF(ISBLANK(E1160),"",VLOOKUP(E1160,UFMT_CONDITION!A:J,10,FALSE))</f>
        <v/>
      </c>
      <c r="O1160" t="str">
        <f>VLOOKUP(F1160,UFMT_VALUE!A:E,5,FALSE)</f>
        <v>Composite, DE28 Amounts, FEEs</v>
      </c>
      <c r="P1160" t="str">
        <f>IF(ISBLANK(G1160),"",VLOOKUP(G1160,UFMT_CONVERSION!A:C,3,FALSE))</f>
        <v/>
      </c>
      <c r="Q1160" t="str">
        <f t="shared" si="76"/>
        <v>Field '042 Fix Padded R', Value 'Composite, DE28 Amounts, FEEs'</v>
      </c>
      <c r="S1160" t="str">
        <f t="shared" si="77"/>
        <v>Insert into UFMT_BUILD_RULE (FORMAT_ID, FIELD_NO, PRIORITY, FIELD_ID, COND_ID, VALUE_ID, CONV_KEY, F_CHECK, F_WRITE) Values ('201', '28', '1', '28', '', '82', '', '0', '0');</v>
      </c>
      <c r="T1160" t="str">
        <f t="shared" si="78"/>
        <v>Update UFMT_BUILD_RULE SET FIELD_ID='28',COND_ID='',VALUE_ID='82',CONV_KEY='',F_CHECK='0',F_WRITE='0' Where FORMAT_ID = '201' AND FIELD_NO = '28' AND PRIORITY = '1';</v>
      </c>
      <c r="U1160" t="str">
        <f t="shared" si="79"/>
        <v>Delete from UFMT_BUILD_RULE Where FORMAT_ID = '201' AND FIELD_NO = '28' AND PRIORITY = '1';</v>
      </c>
    </row>
    <row r="1161" spans="1:21" x14ac:dyDescent="0.35">
      <c r="A1161" t="s">
        <v>392</v>
      </c>
      <c r="B1161" t="s">
        <v>98</v>
      </c>
      <c r="C1161" t="s">
        <v>12</v>
      </c>
      <c r="D1161" t="s">
        <v>40</v>
      </c>
      <c r="E1161"/>
      <c r="F1161" t="s">
        <v>65</v>
      </c>
      <c r="G1161"/>
      <c r="H1161" t="s">
        <v>13</v>
      </c>
      <c r="I1161" t="s">
        <v>13</v>
      </c>
      <c r="L1161" t="s">
        <v>7</v>
      </c>
      <c r="M1161" t="str">
        <f>VLOOKUP(D1161,UFMT_FIELD_FORMAT!A:H,8,FALSE)</f>
        <v xml:space="preserve">011 LLA </v>
      </c>
      <c r="N1161" t="str">
        <f>IF(ISBLANK(E1161),"",VLOOKUP(E1161,UFMT_CONDITION!A:J,10,FALSE))</f>
        <v/>
      </c>
      <c r="O1161" t="str">
        <f>VLOOKUP(F1161,UFMT_VALUE!A:E,5,FALSE)</f>
        <v>Tag, SVT_ISO_SRC_ACQID</v>
      </c>
      <c r="P1161" t="str">
        <f>IF(ISBLANK(G1161),"",VLOOKUP(G1161,UFMT_CONVERSION!A:C,3,FALSE))</f>
        <v/>
      </c>
      <c r="Q1161" t="str">
        <f t="shared" si="76"/>
        <v>Field '011 LLA ', Value 'Tag, SVT_ISO_SRC_ACQID'</v>
      </c>
      <c r="S1161" t="str">
        <f t="shared" si="77"/>
        <v>Insert into UFMT_BUILD_RULE (FORMAT_ID, FIELD_NO, PRIORITY, FIELD_ID, COND_ID, VALUE_ID, CONV_KEY, F_CHECK, F_WRITE) Values ('201', '32', '1', '11', '', '20', '', '0', '0');</v>
      </c>
      <c r="T1161" t="str">
        <f t="shared" si="78"/>
        <v>Update UFMT_BUILD_RULE SET FIELD_ID='11',COND_ID='',VALUE_ID='20',CONV_KEY='',F_CHECK='0',F_WRITE='0' Where FORMAT_ID = '201' AND FIELD_NO = '32' AND PRIORITY = '1';</v>
      </c>
      <c r="U1161" t="str">
        <f t="shared" si="79"/>
        <v>Delete from UFMT_BUILD_RULE Where FORMAT_ID = '201' AND FIELD_NO = '32' AND PRIORITY = '1';</v>
      </c>
    </row>
    <row r="1162" spans="1:21" x14ac:dyDescent="0.35">
      <c r="A1162" t="s">
        <v>392</v>
      </c>
      <c r="B1162" t="s">
        <v>99</v>
      </c>
      <c r="C1162" t="s">
        <v>12</v>
      </c>
      <c r="D1162" t="s">
        <v>44</v>
      </c>
      <c r="E1162"/>
      <c r="F1162" t="s">
        <v>74</v>
      </c>
      <c r="G1162" t="s">
        <v>72</v>
      </c>
      <c r="H1162" t="s">
        <v>13</v>
      </c>
      <c r="I1162" t="s">
        <v>13</v>
      </c>
      <c r="L1162" t="s">
        <v>7</v>
      </c>
      <c r="M1162" t="str">
        <f>VLOOKUP(D1162,UFMT_FIELD_FORMAT!A:H,8,FALSE)</f>
        <v>012 Fix Padded R</v>
      </c>
      <c r="N1162" t="str">
        <f>IF(ISBLANK(E1162),"",VLOOKUP(E1162,UFMT_CONDITION!A:J,10,FALSE))</f>
        <v/>
      </c>
      <c r="O1162" t="str">
        <f>VLOOKUP(F1162,UFMT_VALUE!A:E,5,FALSE)</f>
        <v>Tag, SVT_ISO_ACQ_RRN</v>
      </c>
      <c r="P1162" t="str">
        <f>IF(ISBLANK(G1162),"",VLOOKUP(G1162,UFMT_CONVERSION!A:C,3,FALSE))</f>
        <v>Custom function setup_de37_yddd</v>
      </c>
      <c r="Q1162" t="str">
        <f t="shared" si="76"/>
        <v>Field '012 Fix Padded R', Value 'Tag, SVT_ISO_ACQ_RRN', Conv 'Custom function setup_de37_yddd'</v>
      </c>
      <c r="S1162" t="str">
        <f t="shared" si="77"/>
        <v>Insert into UFMT_BUILD_RULE (FORMAT_ID, FIELD_NO, PRIORITY, FIELD_ID, COND_ID, VALUE_ID, CONV_KEY, F_CHECK, F_WRITE) Values ('201', '37', '1', '13', '', '23', '25', '0', '0');</v>
      </c>
      <c r="T1162" t="str">
        <f t="shared" si="78"/>
        <v>Update UFMT_BUILD_RULE SET FIELD_ID='13',COND_ID='',VALUE_ID='23',CONV_KEY='25',F_CHECK='0',F_WRITE='0' Where FORMAT_ID = '201' AND FIELD_NO = '37' AND PRIORITY = '1';</v>
      </c>
      <c r="U1162" t="str">
        <f t="shared" si="79"/>
        <v>Delete from UFMT_BUILD_RULE Where FORMAT_ID = '201' AND FIELD_NO = '37' AND PRIORITY = '1';</v>
      </c>
    </row>
    <row r="1163" spans="1:21" x14ac:dyDescent="0.35">
      <c r="A1163" t="s">
        <v>392</v>
      </c>
      <c r="B1163" t="s">
        <v>113</v>
      </c>
      <c r="C1163" t="s">
        <v>12</v>
      </c>
      <c r="D1163" t="s">
        <v>29</v>
      </c>
      <c r="E1163"/>
      <c r="F1163" t="s">
        <v>138</v>
      </c>
      <c r="G1163"/>
      <c r="H1163" t="s">
        <v>13</v>
      </c>
      <c r="I1163" t="s">
        <v>12</v>
      </c>
      <c r="L1163" t="s">
        <v>7</v>
      </c>
      <c r="M1163" t="str">
        <f>VLOOKUP(D1163,UFMT_FIELD_FORMAT!A:H,8,FALSE)</f>
        <v>006 Fix Padded L</v>
      </c>
      <c r="N1163" t="str">
        <f>IF(ISBLANK(E1163),"",VLOOKUP(E1163,UFMT_CONDITION!A:J,10,FALSE))</f>
        <v/>
      </c>
      <c r="O1163" t="str">
        <f>VLOOKUP(F1163,UFMT_VALUE!A:E,5,FALSE)</f>
        <v>Tag, SVT_AUTH_ID_RESP, string</v>
      </c>
      <c r="P1163" t="str">
        <f>IF(ISBLANK(G1163),"",VLOOKUP(G1163,UFMT_CONVERSION!A:C,3,FALSE))</f>
        <v/>
      </c>
      <c r="Q1163" t="str">
        <f t="shared" si="76"/>
        <v>Field '006 Fix Padded L', Value 'Tag, SVT_AUTH_ID_RESP, string'</v>
      </c>
      <c r="S1163" t="str">
        <f t="shared" si="77"/>
        <v>Insert into UFMT_BUILD_RULE (FORMAT_ID, FIELD_NO, PRIORITY, FIELD_ID, COND_ID, VALUE_ID, CONV_KEY, F_CHECK, F_WRITE) Values ('201', '38', '1', '7', '', '49', '', '0', '1');</v>
      </c>
      <c r="T1163" t="str">
        <f t="shared" si="78"/>
        <v>Update UFMT_BUILD_RULE SET FIELD_ID='7',COND_ID='',VALUE_ID='49',CONV_KEY='',F_CHECK='0',F_WRITE='1' Where FORMAT_ID = '201' AND FIELD_NO = '38' AND PRIORITY = '1';</v>
      </c>
      <c r="U1163" t="str">
        <f t="shared" si="79"/>
        <v>Delete from UFMT_BUILD_RULE Where FORMAT_ID = '201' AND FIELD_NO = '38' AND PRIORITY = '1';</v>
      </c>
    </row>
    <row r="1164" spans="1:21" x14ac:dyDescent="0.35">
      <c r="A1164" t="s">
        <v>392</v>
      </c>
      <c r="B1164" t="s">
        <v>102</v>
      </c>
      <c r="C1164" t="s">
        <v>15</v>
      </c>
      <c r="D1164" t="s">
        <v>77</v>
      </c>
      <c r="E1164"/>
      <c r="F1164" t="s">
        <v>60</v>
      </c>
      <c r="G1164"/>
      <c r="H1164" t="s">
        <v>13</v>
      </c>
      <c r="I1164" t="s">
        <v>12</v>
      </c>
      <c r="L1164" t="s">
        <v>7</v>
      </c>
      <c r="M1164" t="str">
        <f>VLOOKUP(D1164,UFMT_FIELD_FORMAT!A:H,8,FALSE)</f>
        <v>02 Fix Padded L0</v>
      </c>
      <c r="N1164" t="str">
        <f>IF(ISBLANK(E1164),"",VLOOKUP(E1164,UFMT_CONDITION!A:J,10,FALSE))</f>
        <v/>
      </c>
      <c r="O1164" t="str">
        <f>VLOOKUP(F1164,UFMT_VALUE!A:E,5,FALSE)</f>
        <v>Tag, SVT_SV_RESP</v>
      </c>
      <c r="P1164" t="str">
        <f>IF(ISBLANK(G1164),"",VLOOKUP(G1164,UFMT_CONVERSION!A:C,3,FALSE))</f>
        <v/>
      </c>
      <c r="Q1164" t="str">
        <f t="shared" si="76"/>
        <v>Field '02 Fix Padded L0', Value 'Tag, SVT_SV_RESP'</v>
      </c>
      <c r="S1164" t="str">
        <f t="shared" si="77"/>
        <v>Insert into UFMT_BUILD_RULE (FORMAT_ID, FIELD_NO, PRIORITY, FIELD_ID, COND_ID, VALUE_ID, CONV_KEY, F_CHECK, F_WRITE) Values ('201', '39', '2', '24', '', '44', '', '0', '1');</v>
      </c>
      <c r="T1164" t="str">
        <f t="shared" si="78"/>
        <v>Update UFMT_BUILD_RULE SET FIELD_ID='24',COND_ID='',VALUE_ID='44',CONV_KEY='',F_CHECK='0',F_WRITE='1' Where FORMAT_ID = '201' AND FIELD_NO = '39' AND PRIORITY = '2';</v>
      </c>
      <c r="U1164" t="str">
        <f t="shared" si="79"/>
        <v>Delete from UFMT_BUILD_RULE Where FORMAT_ID = '201' AND FIELD_NO = '39' AND PRIORITY = '2';</v>
      </c>
    </row>
    <row r="1165" spans="1:21" x14ac:dyDescent="0.35">
      <c r="A1165" t="s">
        <v>392</v>
      </c>
      <c r="B1165" t="s">
        <v>119</v>
      </c>
      <c r="C1165" t="s">
        <v>12</v>
      </c>
      <c r="D1165" t="s">
        <v>50</v>
      </c>
      <c r="E1165"/>
      <c r="F1165" t="s">
        <v>72</v>
      </c>
      <c r="G1165"/>
      <c r="H1165" t="s">
        <v>13</v>
      </c>
      <c r="I1165" t="s">
        <v>13</v>
      </c>
      <c r="L1165" t="s">
        <v>7</v>
      </c>
      <c r="M1165" t="str">
        <f>VLOOKUP(D1165,UFMT_FIELD_FORMAT!A:H,8,FALSE)</f>
        <v>008 Fix Padded R</v>
      </c>
      <c r="N1165" t="str">
        <f>IF(ISBLANK(E1165),"",VLOOKUP(E1165,UFMT_CONDITION!A:J,10,FALSE))</f>
        <v/>
      </c>
      <c r="O1165" t="str">
        <f>VLOOKUP(F1165,UFMT_VALUE!A:E,5,FALSE)</f>
        <v>Tag, SVT_TERMINAL</v>
      </c>
      <c r="P1165" t="str">
        <f>IF(ISBLANK(G1165),"",VLOOKUP(G1165,UFMT_CONVERSION!A:C,3,FALSE))</f>
        <v/>
      </c>
      <c r="Q1165" t="str">
        <f t="shared" si="76"/>
        <v>Field '008 Fix Padded R', Value 'Tag, SVT_TERMINAL'</v>
      </c>
      <c r="S1165" t="str">
        <f t="shared" si="77"/>
        <v>Insert into UFMT_BUILD_RULE (FORMAT_ID, FIELD_NO, PRIORITY, FIELD_ID, COND_ID, VALUE_ID, CONV_KEY, F_CHECK, F_WRITE) Values ('201', '41', '1', '15', '', '25', '', '0', '0');</v>
      </c>
      <c r="T1165" t="str">
        <f t="shared" si="78"/>
        <v>Update UFMT_BUILD_RULE SET FIELD_ID='15',COND_ID='',VALUE_ID='25',CONV_KEY='',F_CHECK='0',F_WRITE='0' Where FORMAT_ID = '201' AND FIELD_NO = '41' AND PRIORITY = '1';</v>
      </c>
      <c r="U1165" t="str">
        <f t="shared" si="79"/>
        <v>Delete from UFMT_BUILD_RULE Where FORMAT_ID = '201' AND FIELD_NO = '41' AND PRIORITY = '1';</v>
      </c>
    </row>
    <row r="1166" spans="1:21" x14ac:dyDescent="0.35">
      <c r="A1166" t="s">
        <v>392</v>
      </c>
      <c r="B1166" t="s">
        <v>122</v>
      </c>
      <c r="C1166" t="s">
        <v>12</v>
      </c>
      <c r="D1166" t="s">
        <v>53</v>
      </c>
      <c r="E1166"/>
      <c r="F1166" t="s">
        <v>82</v>
      </c>
      <c r="G1166"/>
      <c r="H1166" t="s">
        <v>13</v>
      </c>
      <c r="I1166" t="s">
        <v>13</v>
      </c>
      <c r="L1166" t="s">
        <v>7</v>
      </c>
      <c r="M1166" t="str">
        <f>VLOOKUP(D1166,UFMT_FIELD_FORMAT!A:H,8,FALSE)</f>
        <v>008 Fix Padded R</v>
      </c>
      <c r="N1166" t="str">
        <f>IF(ISBLANK(E1166),"",VLOOKUP(E1166,UFMT_CONDITION!A:J,10,FALSE))</f>
        <v/>
      </c>
      <c r="O1166" t="str">
        <f>VLOOKUP(F1166,UFMT_VALUE!A:E,5,FALSE)</f>
        <v>Tag, SVT_CC_ACCEPTOR</v>
      </c>
      <c r="P1166" t="str">
        <f>IF(ISBLANK(G1166),"",VLOOKUP(G1166,UFMT_CONVERSION!A:C,3,FALSE))</f>
        <v/>
      </c>
      <c r="Q1166" t="str">
        <f t="shared" si="76"/>
        <v>Field '008 Fix Padded R', Value 'Tag, SVT_CC_ACCEPTOR'</v>
      </c>
      <c r="S1166" t="str">
        <f t="shared" si="77"/>
        <v>Insert into UFMT_BUILD_RULE (FORMAT_ID, FIELD_NO, PRIORITY, FIELD_ID, COND_ID, VALUE_ID, CONV_KEY, F_CHECK, F_WRITE) Values ('201', '42', '1', '16', '', '26', '', '0', '0');</v>
      </c>
      <c r="T1166" t="str">
        <f t="shared" si="78"/>
        <v>Update UFMT_BUILD_RULE SET FIELD_ID='16',COND_ID='',VALUE_ID='26',CONV_KEY='',F_CHECK='0',F_WRITE='0' Where FORMAT_ID = '201' AND FIELD_NO = '42' AND PRIORITY = '1';</v>
      </c>
      <c r="U1166" t="str">
        <f t="shared" si="79"/>
        <v>Delete from UFMT_BUILD_RULE Where FORMAT_ID = '201' AND FIELD_NO = '42' AND PRIORITY = '1';</v>
      </c>
    </row>
    <row r="1167" spans="1:21" x14ac:dyDescent="0.35">
      <c r="A1167" t="s">
        <v>392</v>
      </c>
      <c r="B1167" t="s">
        <v>125</v>
      </c>
      <c r="C1167" t="s">
        <v>12</v>
      </c>
      <c r="D1167" t="s">
        <v>82</v>
      </c>
      <c r="E1167"/>
      <c r="F1167" t="s">
        <v>216</v>
      </c>
      <c r="G1167"/>
      <c r="H1167" t="s">
        <v>13</v>
      </c>
      <c r="I1167" t="s">
        <v>13</v>
      </c>
      <c r="L1167" t="s">
        <v>7</v>
      </c>
      <c r="M1167" t="str">
        <f>VLOOKUP(D1167,UFMT_FIELD_FORMAT!A:H,8,FALSE)</f>
        <v>040 Fix Padded L</v>
      </c>
      <c r="N1167" t="str">
        <f>IF(ISBLANK(E1167),"",VLOOKUP(E1167,UFMT_CONDITION!A:J,10,FALSE))</f>
        <v/>
      </c>
      <c r="O1167" t="str">
        <f>VLOOKUP(F1167,UFMT_VALUE!A:E,5,FALSE)</f>
        <v>Composite, Acceptor Name Location</v>
      </c>
      <c r="P1167" t="str">
        <f>IF(ISBLANK(G1167),"",VLOOKUP(G1167,UFMT_CONVERSION!A:C,3,FALSE))</f>
        <v/>
      </c>
      <c r="Q1167" t="str">
        <f t="shared" si="76"/>
        <v>Field '040 Fix Padded L', Value 'Composite, Acceptor Name Location'</v>
      </c>
      <c r="S1167" t="str">
        <f t="shared" si="77"/>
        <v>Insert into UFMT_BUILD_RULE (FORMAT_ID, FIELD_NO, PRIORITY, FIELD_ID, COND_ID, VALUE_ID, CONV_KEY, F_CHECK, F_WRITE) Values ('201', '43', '1', '26', '', '83', '', '0', '0');</v>
      </c>
      <c r="T1167" t="str">
        <f t="shared" si="78"/>
        <v>Update UFMT_BUILD_RULE SET FIELD_ID='26',COND_ID='',VALUE_ID='83',CONV_KEY='',F_CHECK='0',F_WRITE='0' Where FORMAT_ID = '201' AND FIELD_NO = '43' AND PRIORITY = '1';</v>
      </c>
      <c r="U1167" t="str">
        <f t="shared" si="79"/>
        <v>Delete from UFMT_BUILD_RULE Where FORMAT_ID = '201' AND FIELD_NO = '43' AND PRIORITY = '1';</v>
      </c>
    </row>
    <row r="1168" spans="1:21" x14ac:dyDescent="0.35">
      <c r="A1168" t="s">
        <v>392</v>
      </c>
      <c r="B1168" t="s">
        <v>60</v>
      </c>
      <c r="C1168" t="s">
        <v>12</v>
      </c>
      <c r="D1168" t="s">
        <v>71</v>
      </c>
      <c r="E1168"/>
      <c r="F1168" t="s">
        <v>96</v>
      </c>
      <c r="G1168"/>
      <c r="H1168" t="s">
        <v>13</v>
      </c>
      <c r="I1168" t="s">
        <v>13</v>
      </c>
      <c r="L1168" t="s">
        <v>7</v>
      </c>
      <c r="M1168" t="str">
        <f>VLOOKUP(D1168,UFMT_FIELD_FORMAT!A:H,8,FALSE)</f>
        <v>028 Var LLA</v>
      </c>
      <c r="N1168" t="str">
        <f>IF(ISBLANK(E1168),"",VLOOKUP(E1168,UFMT_CONDITION!A:J,10,FALSE))</f>
        <v/>
      </c>
      <c r="O1168" t="str">
        <f>VLOOKUP(F1168,UFMT_VALUE!A:E,5,FALSE)</f>
        <v>Tag, SVT_ACCT1_NO</v>
      </c>
      <c r="P1168" t="str">
        <f>IF(ISBLANK(G1168),"",VLOOKUP(G1168,UFMT_CONVERSION!A:C,3,FALSE))</f>
        <v/>
      </c>
      <c r="Q1168" t="str">
        <f t="shared" si="76"/>
        <v>Field '028 Var LLA', Value 'Tag, SVT_ACCT1_NO'</v>
      </c>
      <c r="S1168" t="str">
        <f t="shared" si="77"/>
        <v>Insert into UFMT_BUILD_RULE (FORMAT_ID, FIELD_NO, PRIORITY, FIELD_ID, COND_ID, VALUE_ID, CONV_KEY, F_CHECK, F_WRITE) Values ('201', '44', '1', '22', '', '36', '', '0', '0');</v>
      </c>
      <c r="T1168" t="str">
        <f t="shared" si="78"/>
        <v>Update UFMT_BUILD_RULE SET FIELD_ID='22',COND_ID='',VALUE_ID='36',CONV_KEY='',F_CHECK='0',F_WRITE='0' Where FORMAT_ID = '201' AND FIELD_NO = '44' AND PRIORITY = '1';</v>
      </c>
      <c r="U1168" t="str">
        <f t="shared" si="79"/>
        <v>Delete from UFMT_BUILD_RULE Where FORMAT_ID = '201' AND FIELD_NO = '44' AND PRIORITY = '1';</v>
      </c>
    </row>
    <row r="1169" spans="1:21" x14ac:dyDescent="0.35">
      <c r="A1169" t="s">
        <v>392</v>
      </c>
      <c r="B1169" t="s">
        <v>138</v>
      </c>
      <c r="C1169" t="s">
        <v>12</v>
      </c>
      <c r="D1169" t="s">
        <v>47</v>
      </c>
      <c r="E1169"/>
      <c r="F1169" t="s">
        <v>104</v>
      </c>
      <c r="G1169"/>
      <c r="H1169" t="s">
        <v>13</v>
      </c>
      <c r="I1169" t="s">
        <v>13</v>
      </c>
      <c r="L1169" t="s">
        <v>7</v>
      </c>
      <c r="M1169" t="str">
        <f>VLOOKUP(D1169,UFMT_FIELD_FORMAT!A:H,8,FALSE)</f>
        <v>003 Fix Padded L</v>
      </c>
      <c r="N1169" t="str">
        <f>IF(ISBLANK(E1169),"",VLOOKUP(E1169,UFMT_CONDITION!A:J,10,FALSE))</f>
        <v/>
      </c>
      <c r="O1169" t="str">
        <f>VLOOKUP(F1169,UFMT_VALUE!A:E,5,FALSE)</f>
        <v>Tag, SVT_TXN_CURRENCY</v>
      </c>
      <c r="P1169" t="str">
        <f>IF(ISBLANK(G1169),"",VLOOKUP(G1169,UFMT_CONVERSION!A:C,3,FALSE))</f>
        <v/>
      </c>
      <c r="Q1169" t="str">
        <f t="shared" si="76"/>
        <v>Field '003 Fix Padded L', Value 'Tag, SVT_TXN_CURRENCY'</v>
      </c>
      <c r="S1169" t="str">
        <f t="shared" si="77"/>
        <v>Insert into UFMT_BUILD_RULE (FORMAT_ID, FIELD_NO, PRIORITY, FIELD_ID, COND_ID, VALUE_ID, CONV_KEY, F_CHECK, F_WRITE) Values ('201', '49', '1', '14', '', '34', '', '0', '0');</v>
      </c>
      <c r="T1169" t="str">
        <f t="shared" si="78"/>
        <v>Update UFMT_BUILD_RULE SET FIELD_ID='14',COND_ID='',VALUE_ID='34',CONV_KEY='',F_CHECK='0',F_WRITE='0' Where FORMAT_ID = '201' AND FIELD_NO = '49' AND PRIORITY = '1';</v>
      </c>
      <c r="U1169" t="str">
        <f t="shared" si="79"/>
        <v>Delete from UFMT_BUILD_RULE Where FORMAT_ID = '201' AND FIELD_NO = '49' AND PRIORITY = '1';</v>
      </c>
    </row>
    <row r="1170" spans="1:21" x14ac:dyDescent="0.35">
      <c r="A1170" t="s">
        <v>392</v>
      </c>
      <c r="B1170" t="s">
        <v>142</v>
      </c>
      <c r="C1170" t="s">
        <v>12</v>
      </c>
      <c r="D1170" t="s">
        <v>47</v>
      </c>
      <c r="E1170"/>
      <c r="F1170" t="s">
        <v>171</v>
      </c>
      <c r="G1170"/>
      <c r="H1170" t="s">
        <v>13</v>
      </c>
      <c r="I1170" t="s">
        <v>13</v>
      </c>
      <c r="L1170" t="s">
        <v>7</v>
      </c>
      <c r="M1170" t="str">
        <f>VLOOKUP(D1170,UFMT_FIELD_FORMAT!A:H,8,FALSE)</f>
        <v>003 Fix Padded L</v>
      </c>
      <c r="N1170" t="str">
        <f>IF(ISBLANK(E1170),"",VLOOKUP(E1170,UFMT_CONDITION!A:J,10,FALSE))</f>
        <v/>
      </c>
      <c r="O1170" t="str">
        <f>VLOOKUP(F1170,UFMT_VALUE!A:E,5,FALSE)</f>
        <v>Tag, SVT_CCH_BILL_CURR , integer</v>
      </c>
      <c r="P1170" t="str">
        <f>IF(ISBLANK(G1170),"",VLOOKUP(G1170,UFMT_CONVERSION!A:C,3,FALSE))</f>
        <v/>
      </c>
      <c r="Q1170" t="str">
        <f t="shared" si="76"/>
        <v>Field '003 Fix Padded L', Value 'Tag, SVT_CCH_BILL_CURR , integer'</v>
      </c>
      <c r="S1170" t="str">
        <f t="shared" si="77"/>
        <v>Insert into UFMT_BUILD_RULE (FORMAT_ID, FIELD_NO, PRIORITY, FIELD_ID, COND_ID, VALUE_ID, CONV_KEY, F_CHECK, F_WRITE) Values ('201', '51', '1', '14', '', '64', '', '0', '0');</v>
      </c>
      <c r="T1170" t="str">
        <f t="shared" si="78"/>
        <v>Update UFMT_BUILD_RULE SET FIELD_ID='14',COND_ID='',VALUE_ID='64',CONV_KEY='',F_CHECK='0',F_WRITE='0' Where FORMAT_ID = '201' AND FIELD_NO = '51' AND PRIORITY = '1';</v>
      </c>
      <c r="U1170" t="str">
        <f t="shared" si="79"/>
        <v>Delete from UFMT_BUILD_RULE Where FORMAT_ID = '201' AND FIELD_NO = '51' AND PRIORITY = '1';</v>
      </c>
    </row>
    <row r="1171" spans="1:21" x14ac:dyDescent="0.35">
      <c r="A1171" t="s">
        <v>392</v>
      </c>
      <c r="B1171" t="s">
        <v>109</v>
      </c>
      <c r="C1171" t="s">
        <v>12</v>
      </c>
      <c r="D1171" t="s">
        <v>65</v>
      </c>
      <c r="E1171"/>
      <c r="F1171" t="s">
        <v>105</v>
      </c>
      <c r="G1171"/>
      <c r="H1171" t="s">
        <v>13</v>
      </c>
      <c r="I1171" t="s">
        <v>13</v>
      </c>
      <c r="L1171" t="s">
        <v>7</v>
      </c>
      <c r="M1171" t="str">
        <f>VLOOKUP(D1171,UFMT_FIELD_FORMAT!A:H,8,FALSE)</f>
        <v>999 Var LLLA</v>
      </c>
      <c r="N1171" t="str">
        <f>IF(ISBLANK(E1171),"",VLOOKUP(E1171,UFMT_CONDITION!A:J,10,FALSE))</f>
        <v/>
      </c>
      <c r="O1171" t="str">
        <f>VLOOKUP(F1171,UFMT_VALUE!A:E,5,FALSE)</f>
        <v>Tag, SVT_ADDL_AMT</v>
      </c>
      <c r="P1171" t="str">
        <f>IF(ISBLANK(G1171),"",VLOOKUP(G1171,UFMT_CONVERSION!A:C,3,FALSE))</f>
        <v/>
      </c>
      <c r="Q1171" t="str">
        <f t="shared" si="76"/>
        <v>Field '999 Var LLLA', Value 'Tag, SVT_ADDL_AMT'</v>
      </c>
      <c r="S1171" t="str">
        <f t="shared" si="77"/>
        <v>Insert into UFMT_BUILD_RULE (FORMAT_ID, FIELD_NO, PRIORITY, FIELD_ID, COND_ID, VALUE_ID, CONV_KEY, F_CHECK, F_WRITE) Values ('201', '54', '1', '20', '', '97', '', '0', '0');</v>
      </c>
      <c r="T1171" t="str">
        <f t="shared" si="78"/>
        <v>Update UFMT_BUILD_RULE SET FIELD_ID='20',COND_ID='',VALUE_ID='97',CONV_KEY='',F_CHECK='0',F_WRITE='0' Where FORMAT_ID = '201' AND FIELD_NO = '54' AND PRIORITY = '1';</v>
      </c>
      <c r="U1171" t="str">
        <f t="shared" si="79"/>
        <v>Delete from UFMT_BUILD_RULE Where FORMAT_ID = '201' AND FIELD_NO = '54' AND PRIORITY = '1';</v>
      </c>
    </row>
    <row r="1172" spans="1:21" x14ac:dyDescent="0.35">
      <c r="A1172" t="s">
        <v>392</v>
      </c>
      <c r="B1172" t="s">
        <v>161</v>
      </c>
      <c r="C1172" t="s">
        <v>12</v>
      </c>
      <c r="D1172" t="s">
        <v>59</v>
      </c>
      <c r="E1172"/>
      <c r="F1172" t="s">
        <v>174</v>
      </c>
      <c r="G1172"/>
      <c r="H1172" t="s">
        <v>13</v>
      </c>
      <c r="I1172" t="s">
        <v>13</v>
      </c>
      <c r="L1172" t="s">
        <v>7</v>
      </c>
      <c r="M1172" t="str">
        <f>VLOOKUP(D1172,UFMT_FIELD_FORMAT!A:H,8,FALSE)</f>
        <v>204 Var LLLA</v>
      </c>
      <c r="N1172" t="str">
        <f>IF(ISBLANK(E1172),"",VLOOKUP(E1172,UFMT_CONDITION!A:J,10,FALSE))</f>
        <v/>
      </c>
      <c r="O1172" t="str">
        <f>VLOOKUP(F1172,UFMT_VALUE!A:E,5,FALSE)</f>
        <v>Composite, Processing code</v>
      </c>
      <c r="P1172" t="str">
        <f>IF(ISBLANK(G1172),"",VLOOKUP(G1172,UFMT_CONVERSION!A:C,3,FALSE))</f>
        <v/>
      </c>
      <c r="Q1172" t="str">
        <f t="shared" si="76"/>
        <v>Field '204 Var LLLA', Value 'Composite, Processing code'</v>
      </c>
      <c r="S1172" t="str">
        <f t="shared" si="77"/>
        <v>Insert into UFMT_BUILD_RULE (FORMAT_ID, FIELD_NO, PRIORITY, FIELD_ID, COND_ID, VALUE_ID, CONV_KEY, F_CHECK, F_WRITE) Values ('201', '60', '1', '18', '', '84', '', '0', '0');</v>
      </c>
      <c r="T1172" t="str">
        <f t="shared" si="78"/>
        <v>Update UFMT_BUILD_RULE SET FIELD_ID='18',COND_ID='',VALUE_ID='84',CONV_KEY='',F_CHECK='0',F_WRITE='0' Where FORMAT_ID = '201' AND FIELD_NO = '60' AND PRIORITY = '1';</v>
      </c>
      <c r="U1172" t="str">
        <f t="shared" si="79"/>
        <v>Delete from UFMT_BUILD_RULE Where FORMAT_ID = '201' AND FIELD_NO = '60' AND PRIORITY = '1';</v>
      </c>
    </row>
    <row r="1173" spans="1:21" x14ac:dyDescent="0.35">
      <c r="A1173" t="s">
        <v>392</v>
      </c>
      <c r="B1173" t="s">
        <v>270</v>
      </c>
      <c r="C1173" t="s">
        <v>12</v>
      </c>
      <c r="D1173" t="s">
        <v>71</v>
      </c>
      <c r="E1173"/>
      <c r="F1173" t="s">
        <v>96</v>
      </c>
      <c r="G1173"/>
      <c r="H1173" t="s">
        <v>13</v>
      </c>
      <c r="I1173" t="s">
        <v>13</v>
      </c>
      <c r="L1173" t="s">
        <v>7</v>
      </c>
      <c r="M1173" t="str">
        <f>VLOOKUP(D1173,UFMT_FIELD_FORMAT!A:H,8,FALSE)</f>
        <v>028 Var LLA</v>
      </c>
      <c r="N1173" t="str">
        <f>IF(ISBLANK(E1173),"",VLOOKUP(E1173,UFMT_CONDITION!A:J,10,FALSE))</f>
        <v/>
      </c>
      <c r="O1173" t="str">
        <f>VLOOKUP(F1173,UFMT_VALUE!A:E,5,FALSE)</f>
        <v>Tag, SVT_ACCT1_NO</v>
      </c>
      <c r="P1173" t="str">
        <f>IF(ISBLANK(G1173),"",VLOOKUP(G1173,UFMT_CONVERSION!A:C,3,FALSE))</f>
        <v/>
      </c>
      <c r="Q1173" t="str">
        <f t="shared" si="76"/>
        <v>Field '028 Var LLA', Value 'Tag, SVT_ACCT1_NO'</v>
      </c>
      <c r="S1173" t="str">
        <f t="shared" si="77"/>
        <v>Insert into UFMT_BUILD_RULE (FORMAT_ID, FIELD_NO, PRIORITY, FIELD_ID, COND_ID, VALUE_ID, CONV_KEY, F_CHECK, F_WRITE) Values ('201', '102', '1', '22', '', '36', '', '0', '0');</v>
      </c>
      <c r="T1173" t="str">
        <f t="shared" si="78"/>
        <v>Update UFMT_BUILD_RULE SET FIELD_ID='22',COND_ID='',VALUE_ID='36',CONV_KEY='',F_CHECK='0',F_WRITE='0' Where FORMAT_ID = '201' AND FIELD_NO = '102' AND PRIORITY = '1';</v>
      </c>
      <c r="U1173" t="str">
        <f t="shared" si="79"/>
        <v>Delete from UFMT_BUILD_RULE Where FORMAT_ID = '201' AND FIELD_NO = '102' AND PRIORITY = '1';</v>
      </c>
    </row>
    <row r="1174" spans="1:21" x14ac:dyDescent="0.35">
      <c r="A1174" t="s">
        <v>392</v>
      </c>
      <c r="B1174" t="s">
        <v>778</v>
      </c>
      <c r="C1174" t="s">
        <v>12</v>
      </c>
      <c r="D1174" t="s">
        <v>71</v>
      </c>
      <c r="E1174" t="s">
        <v>37</v>
      </c>
      <c r="F1174" t="s">
        <v>99</v>
      </c>
      <c r="G1174"/>
      <c r="H1174" t="s">
        <v>13</v>
      </c>
      <c r="I1174" t="s">
        <v>13</v>
      </c>
      <c r="L1174" t="s">
        <v>7</v>
      </c>
      <c r="M1174" t="str">
        <f>VLOOKUP(D1174,UFMT_FIELD_FORMAT!A:H,8,FALSE)</f>
        <v>028 Var LLA</v>
      </c>
      <c r="N1174" t="str">
        <f>IF(ISBLANK(E1174),"",VLOOKUP(E1174,UFMT_CONDITION!A:J,10,FALSE))</f>
        <v>Account 2 is not empty</v>
      </c>
      <c r="O1174" t="str">
        <f>VLOOKUP(F1174,UFMT_VALUE!A:E,5,FALSE)</f>
        <v>Tag, SVT_ACCT2_NO</v>
      </c>
      <c r="P1174" t="str">
        <f>IF(ISBLANK(G1174),"",VLOOKUP(G1174,UFMT_CONVERSION!A:C,3,FALSE))</f>
        <v/>
      </c>
      <c r="Q1174" t="str">
        <f t="shared" si="76"/>
        <v>Field '028 Var LLA',Cond 'Account 2 is not empty', Value 'Tag, SVT_ACCT2_NO'</v>
      </c>
      <c r="S1174" t="str">
        <f t="shared" si="77"/>
        <v>Insert into UFMT_BUILD_RULE (FORMAT_ID, FIELD_NO, PRIORITY, FIELD_ID, COND_ID, VALUE_ID, CONV_KEY, F_CHECK, F_WRITE) Values ('201', '103', '1', '22', '10', '37', '', '0', '0');</v>
      </c>
      <c r="T1174" t="str">
        <f t="shared" si="78"/>
        <v>Update UFMT_BUILD_RULE SET FIELD_ID='22',COND_ID='10',VALUE_ID='37',CONV_KEY='',F_CHECK='0',F_WRITE='0' Where FORMAT_ID = '201' AND FIELD_NO = '103' AND PRIORITY = '1';</v>
      </c>
      <c r="U1174" t="str">
        <f t="shared" si="79"/>
        <v>Delete from UFMT_BUILD_RULE Where FORMAT_ID = '201' AND FIELD_NO = '103' AND PRIORITY = '1';</v>
      </c>
    </row>
    <row r="1175" spans="1:21" x14ac:dyDescent="0.35">
      <c r="A1175" t="s">
        <v>392</v>
      </c>
      <c r="B1175" t="s">
        <v>792</v>
      </c>
      <c r="C1175" t="s">
        <v>12</v>
      </c>
      <c r="D1175" t="s">
        <v>65</v>
      </c>
      <c r="E1175"/>
      <c r="F1175" t="s">
        <v>105</v>
      </c>
      <c r="G1175"/>
      <c r="H1175" t="s">
        <v>13</v>
      </c>
      <c r="I1175" t="s">
        <v>13</v>
      </c>
      <c r="L1175" t="s">
        <v>7</v>
      </c>
      <c r="M1175" t="str">
        <f>VLOOKUP(D1175,UFMT_FIELD_FORMAT!A:H,8,FALSE)</f>
        <v>999 Var LLLA</v>
      </c>
      <c r="N1175" t="str">
        <f>IF(ISBLANK(E1175),"",VLOOKUP(E1175,UFMT_CONDITION!A:J,10,FALSE))</f>
        <v/>
      </c>
      <c r="O1175" t="str">
        <f>VLOOKUP(F1175,UFMT_VALUE!A:E,5,FALSE)</f>
        <v>Tag, SVT_ADDL_AMT</v>
      </c>
      <c r="P1175" t="str">
        <f>IF(ISBLANK(G1175),"",VLOOKUP(G1175,UFMT_CONVERSION!A:C,3,FALSE))</f>
        <v/>
      </c>
      <c r="Q1175" t="str">
        <f t="shared" si="76"/>
        <v>Field '999 Var LLLA', Value 'Tag, SVT_ADDL_AMT'</v>
      </c>
      <c r="S1175" t="str">
        <f t="shared" si="77"/>
        <v>Insert into UFMT_BUILD_RULE (FORMAT_ID, FIELD_NO, PRIORITY, FIELD_ID, COND_ID, VALUE_ID, CONV_KEY, F_CHECK, F_WRITE) Values ('201', '111', '1', '20', '', '97', '', '0', '0');</v>
      </c>
      <c r="T1175" t="str">
        <f t="shared" si="78"/>
        <v>Update UFMT_BUILD_RULE SET FIELD_ID='20',COND_ID='',VALUE_ID='97',CONV_KEY='',F_CHECK='0',F_WRITE='0' Where FORMAT_ID = '201' AND FIELD_NO = '111' AND PRIORITY = '1';</v>
      </c>
      <c r="U1175" t="str">
        <f t="shared" si="79"/>
        <v>Delete from UFMT_BUILD_RULE Where FORMAT_ID = '201' AND FIELD_NO = '111' AND PRIORITY = '1';</v>
      </c>
    </row>
    <row r="1176" spans="1:21" x14ac:dyDescent="0.35">
      <c r="A1176" t="s">
        <v>392</v>
      </c>
      <c r="B1176" t="s">
        <v>75</v>
      </c>
      <c r="C1176" t="s">
        <v>12</v>
      </c>
      <c r="D1176" t="s">
        <v>20</v>
      </c>
      <c r="E1176"/>
      <c r="F1176" t="s">
        <v>30</v>
      </c>
      <c r="G1176"/>
      <c r="H1176" t="s">
        <v>13</v>
      </c>
      <c r="I1176" t="s">
        <v>13</v>
      </c>
      <c r="L1176" t="s">
        <v>7</v>
      </c>
      <c r="M1176" t="str">
        <f>VLOOKUP(D1176,UFMT_FIELD_FORMAT!A:H,8,FALSE)</f>
        <v>008 Fix Padded L0</v>
      </c>
      <c r="N1176" t="str">
        <f>IF(ISBLANK(E1176),"",VLOOKUP(E1176,UFMT_CONDITION!A:J,10,FALSE))</f>
        <v/>
      </c>
      <c r="O1176" t="str">
        <f>VLOOKUP(F1176,UFMT_VALUE!A:E,5,FALSE)</f>
        <v>Composite, DE28 Amounts, FEEs</v>
      </c>
      <c r="P1176" t="str">
        <f>IF(ISBLANK(G1176),"",VLOOKUP(G1176,UFMT_CONVERSION!A:C,3,FALSE))</f>
        <v/>
      </c>
      <c r="Q1176" t="str">
        <f t="shared" si="76"/>
        <v>Field '008 Fix Padded L0', Value 'Composite, DE28 Amounts, FEEs'</v>
      </c>
      <c r="S1176" t="str">
        <f t="shared" si="77"/>
        <v>Insert into UFMT_BUILD_RULE (FORMAT_ID, FIELD_NO, PRIORITY, FIELD_ID, COND_ID, VALUE_ID, CONV_KEY, F_CHECK, F_WRITE) Values ('201', '116', '1', '4', '', '82', '', '0', '0');</v>
      </c>
      <c r="T1176" t="str">
        <f t="shared" si="78"/>
        <v>Update UFMT_BUILD_RULE SET FIELD_ID='4',COND_ID='',VALUE_ID='82',CONV_KEY='',F_CHECK='0',F_WRITE='0' Where FORMAT_ID = '201' AND FIELD_NO = '116' AND PRIORITY = '1';</v>
      </c>
      <c r="U1176" t="str">
        <f t="shared" si="79"/>
        <v>Delete from UFMT_BUILD_RULE Where FORMAT_ID = '201' AND FIELD_NO = '116' AND PRIORITY = '1';</v>
      </c>
    </row>
    <row r="1177" spans="1:21" x14ac:dyDescent="0.35">
      <c r="A1177" t="s">
        <v>392</v>
      </c>
      <c r="B1177" t="s">
        <v>815</v>
      </c>
      <c r="C1177" t="s">
        <v>12</v>
      </c>
      <c r="D1177" t="s">
        <v>65</v>
      </c>
      <c r="E1177"/>
      <c r="F1177" t="s">
        <v>174</v>
      </c>
      <c r="G1177"/>
      <c r="H1177" t="s">
        <v>13</v>
      </c>
      <c r="I1177" t="s">
        <v>13</v>
      </c>
      <c r="L1177" t="s">
        <v>7</v>
      </c>
      <c r="M1177" t="str">
        <f>VLOOKUP(D1177,UFMT_FIELD_FORMAT!A:H,8,FALSE)</f>
        <v>999 Var LLLA</v>
      </c>
      <c r="N1177" t="str">
        <f>IF(ISBLANK(E1177),"",VLOOKUP(E1177,UFMT_CONDITION!A:J,10,FALSE))</f>
        <v/>
      </c>
      <c r="O1177" t="str">
        <f>VLOOKUP(F1177,UFMT_VALUE!A:E,5,FALSE)</f>
        <v>Composite, Processing code</v>
      </c>
      <c r="P1177" t="str">
        <f>IF(ISBLANK(G1177),"",VLOOKUP(G1177,UFMT_CONVERSION!A:C,3,FALSE))</f>
        <v/>
      </c>
      <c r="Q1177" t="str">
        <f t="shared" si="76"/>
        <v>Field '999 Var LLLA', Value 'Composite, Processing code'</v>
      </c>
      <c r="S1177" t="str">
        <f t="shared" si="77"/>
        <v>Insert into UFMT_BUILD_RULE (FORMAT_ID, FIELD_NO, PRIORITY, FIELD_ID, COND_ID, VALUE_ID, CONV_KEY, F_CHECK, F_WRITE) Values ('201', '127', '1', '20', '', '84', '', '0', '0');</v>
      </c>
      <c r="T1177" t="str">
        <f t="shared" si="78"/>
        <v>Update UFMT_BUILD_RULE SET FIELD_ID='20',COND_ID='',VALUE_ID='84',CONV_KEY='',F_CHECK='0',F_WRITE='0' Where FORMAT_ID = '201' AND FIELD_NO = '127' AND PRIORITY = '1';</v>
      </c>
      <c r="U1177" t="str">
        <f t="shared" si="79"/>
        <v>Delete from UFMT_BUILD_RULE Where FORMAT_ID = '201' AND FIELD_NO = '127' AND PRIORITY = '1';</v>
      </c>
    </row>
    <row r="1178" spans="1:21" x14ac:dyDescent="0.35">
      <c r="A1178" t="s">
        <v>394</v>
      </c>
      <c r="B1178" t="s">
        <v>15</v>
      </c>
      <c r="C1178" t="s">
        <v>12</v>
      </c>
      <c r="D1178" t="s">
        <v>12</v>
      </c>
      <c r="E1178"/>
      <c r="F1178" t="s">
        <v>15</v>
      </c>
      <c r="G1178"/>
      <c r="H1178" t="s">
        <v>13</v>
      </c>
      <c r="I1178" t="s">
        <v>13</v>
      </c>
      <c r="L1178" t="s">
        <v>7</v>
      </c>
      <c r="M1178" t="str">
        <f>VLOOKUP(D1178,UFMT_FIELD_FORMAT!A:H,8,FALSE)</f>
        <v>019 Var LLA</v>
      </c>
      <c r="N1178" t="str">
        <f>IF(ISBLANK(E1178),"",VLOOKUP(E1178,UFMT_CONDITION!A:J,10,FALSE))</f>
        <v/>
      </c>
      <c r="O1178" t="str">
        <f>VLOOKUP(F1178,UFMT_VALUE!A:E,5,FALSE)</f>
        <v>Tag, SVT_CARD_NUM</v>
      </c>
      <c r="P1178" t="str">
        <f>IF(ISBLANK(G1178),"",VLOOKUP(G1178,UFMT_CONVERSION!A:C,3,FALSE))</f>
        <v/>
      </c>
      <c r="Q1178" t="str">
        <f t="shared" si="76"/>
        <v>Field '019 Var LLA', Value 'Tag, SVT_CARD_NUM'</v>
      </c>
      <c r="S1178" t="str">
        <f t="shared" si="77"/>
        <v>Insert into UFMT_BUILD_RULE (FORMAT_ID, FIELD_NO, PRIORITY, FIELD_ID, COND_ID, VALUE_ID, CONV_KEY, F_CHECK, F_WRITE) Values ('202', '2', '1', '1', '', '2', '', '0', '0');</v>
      </c>
      <c r="T1178" t="str">
        <f t="shared" si="78"/>
        <v>Update UFMT_BUILD_RULE SET FIELD_ID='1',COND_ID='',VALUE_ID='2',CONV_KEY='',F_CHECK='0',F_WRITE='0' Where FORMAT_ID = '202' AND FIELD_NO = '2' AND PRIORITY = '1';</v>
      </c>
      <c r="U1178" t="str">
        <f t="shared" si="79"/>
        <v>Delete from UFMT_BUILD_RULE Where FORMAT_ID = '202' AND FIELD_NO = '2' AND PRIORITY = '1';</v>
      </c>
    </row>
    <row r="1179" spans="1:21" x14ac:dyDescent="0.35">
      <c r="A1179" t="s">
        <v>394</v>
      </c>
      <c r="B1179" t="s">
        <v>17</v>
      </c>
      <c r="C1179" t="s">
        <v>12</v>
      </c>
      <c r="D1179" t="s">
        <v>15</v>
      </c>
      <c r="E1179"/>
      <c r="F1179" t="s">
        <v>207</v>
      </c>
      <c r="G1179"/>
      <c r="H1179" t="s">
        <v>13</v>
      </c>
      <c r="I1179" t="s">
        <v>13</v>
      </c>
      <c r="L1179" t="s">
        <v>7</v>
      </c>
      <c r="M1179" t="str">
        <f>VLOOKUP(D1179,UFMT_FIELD_FORMAT!A:H,8,FALSE)</f>
        <v>006 Fix Padded L0</v>
      </c>
      <c r="N1179" t="str">
        <f>IF(ISBLANK(E1179),"",VLOOKUP(E1179,UFMT_CONDITION!A:J,10,FALSE))</f>
        <v/>
      </c>
      <c r="O1179" t="str">
        <f>VLOOKUP(F1179,UFMT_VALUE!A:E,5,FALSE)</f>
        <v>Composite, Processing code</v>
      </c>
      <c r="P1179" t="str">
        <f>IF(ISBLANK(G1179),"",VLOOKUP(G1179,UFMT_CONVERSION!A:C,3,FALSE))</f>
        <v/>
      </c>
      <c r="Q1179" t="str">
        <f t="shared" si="76"/>
        <v>Field '006 Fix Padded L0', Value 'Composite, Processing code'</v>
      </c>
      <c r="S1179" t="str">
        <f t="shared" si="77"/>
        <v>Insert into UFMT_BUILD_RULE (FORMAT_ID, FIELD_NO, PRIORITY, FIELD_ID, COND_ID, VALUE_ID, CONV_KEY, F_CHECK, F_WRITE) Values ('202', '3', '1', '2', '', '79', '', '0', '0');</v>
      </c>
      <c r="T1179" t="str">
        <f t="shared" si="78"/>
        <v>Update UFMT_BUILD_RULE SET FIELD_ID='2',COND_ID='',VALUE_ID='79',CONV_KEY='',F_CHECK='0',F_WRITE='0' Where FORMAT_ID = '202' AND FIELD_NO = '3' AND PRIORITY = '1';</v>
      </c>
      <c r="U1179" t="str">
        <f t="shared" si="79"/>
        <v>Delete from UFMT_BUILD_RULE Where FORMAT_ID = '202' AND FIELD_NO = '3' AND PRIORITY = '1';</v>
      </c>
    </row>
    <row r="1180" spans="1:21" x14ac:dyDescent="0.35">
      <c r="A1180" t="s">
        <v>394</v>
      </c>
      <c r="B1180" t="s">
        <v>20</v>
      </c>
      <c r="C1180" t="s">
        <v>12</v>
      </c>
      <c r="D1180" t="s">
        <v>17</v>
      </c>
      <c r="E1180"/>
      <c r="F1180" t="s">
        <v>29</v>
      </c>
      <c r="G1180"/>
      <c r="H1180" t="s">
        <v>13</v>
      </c>
      <c r="I1180" t="s">
        <v>13</v>
      </c>
      <c r="L1180" t="s">
        <v>7</v>
      </c>
      <c r="M1180" t="str">
        <f>VLOOKUP(D1180,UFMT_FIELD_FORMAT!A:H,8,FALSE)</f>
        <v>012 Fix Padded L0</v>
      </c>
      <c r="N1180" t="str">
        <f>IF(ISBLANK(E1180),"",VLOOKUP(E1180,UFMT_CONDITION!A:J,10,FALSE))</f>
        <v/>
      </c>
      <c r="O1180" t="str">
        <f>VLOOKUP(F1180,UFMT_VALUE!A:E,5,FALSE)</f>
        <v>Tag, SVT_TXN_AMOUNT</v>
      </c>
      <c r="P1180" t="str">
        <f>IF(ISBLANK(G1180),"",VLOOKUP(G1180,UFMT_CONVERSION!A:C,3,FALSE))</f>
        <v/>
      </c>
      <c r="Q1180" t="str">
        <f t="shared" si="76"/>
        <v>Field '012 Fix Padded L0', Value 'Tag, SVT_TXN_AMOUNT'</v>
      </c>
      <c r="S1180" t="str">
        <f t="shared" si="77"/>
        <v>Insert into UFMT_BUILD_RULE (FORMAT_ID, FIELD_NO, PRIORITY, FIELD_ID, COND_ID, VALUE_ID, CONV_KEY, F_CHECK, F_WRITE) Values ('202', '4', '1', '3', '', '7', '', '0', '0');</v>
      </c>
      <c r="T1180" t="str">
        <f t="shared" si="78"/>
        <v>Update UFMT_BUILD_RULE SET FIELD_ID='3',COND_ID='',VALUE_ID='7',CONV_KEY='',F_CHECK='0',F_WRITE='0' Where FORMAT_ID = '202' AND FIELD_NO = '4' AND PRIORITY = '1';</v>
      </c>
      <c r="U1180" t="str">
        <f t="shared" si="79"/>
        <v>Delete from UFMT_BUILD_RULE Where FORMAT_ID = '202' AND FIELD_NO = '4' AND PRIORITY = '1';</v>
      </c>
    </row>
    <row r="1181" spans="1:21" x14ac:dyDescent="0.35">
      <c r="A1181" t="s">
        <v>394</v>
      </c>
      <c r="B1181" t="s">
        <v>26</v>
      </c>
      <c r="C1181" t="s">
        <v>12</v>
      </c>
      <c r="D1181" t="s">
        <v>17</v>
      </c>
      <c r="E1181"/>
      <c r="F1181" t="s">
        <v>153</v>
      </c>
      <c r="G1181" t="s">
        <v>62</v>
      </c>
      <c r="H1181" t="s">
        <v>13</v>
      </c>
      <c r="I1181" t="s">
        <v>13</v>
      </c>
      <c r="L1181" t="s">
        <v>7</v>
      </c>
      <c r="M1181" t="str">
        <f>VLOOKUP(D1181,UFMT_FIELD_FORMAT!A:H,8,FALSE)</f>
        <v>012 Fix Padded L0</v>
      </c>
      <c r="N1181" t="str">
        <f>IF(ISBLANK(E1181),"",VLOOKUP(E1181,UFMT_CONDITION!A:J,10,FALSE))</f>
        <v/>
      </c>
      <c r="O1181" t="str">
        <f>VLOOKUP(F1181,UFMT_VALUE!A:E,5,FALSE)</f>
        <v>Tag, SVT_CCH_BILL_AMT</v>
      </c>
      <c r="P1181" t="str">
        <f>IF(ISBLANK(G1181),"",VLOOKUP(G1181,UFMT_CONVERSION!A:C,3,FALSE))</f>
        <v>Custom Function setup_DE46</v>
      </c>
      <c r="Q1181" t="str">
        <f t="shared" si="76"/>
        <v>Field '012 Fix Padded L0', Value 'Tag, SVT_CCH_BILL_AMT', Conv 'Custom Function setup_DE46'</v>
      </c>
      <c r="S1181" t="str">
        <f t="shared" si="77"/>
        <v>Insert into UFMT_BUILD_RULE (FORMAT_ID, FIELD_NO, PRIORITY, FIELD_ID, COND_ID, VALUE_ID, CONV_KEY, F_CHECK, F_WRITE) Values ('202', '6', '1', '3', '', '65', '19', '0', '0');</v>
      </c>
      <c r="T1181" t="str">
        <f t="shared" si="78"/>
        <v>Update UFMT_BUILD_RULE SET FIELD_ID='3',COND_ID='',VALUE_ID='65',CONV_KEY='19',F_CHECK='0',F_WRITE='0' Where FORMAT_ID = '202' AND FIELD_NO = '6' AND PRIORITY = '1';</v>
      </c>
      <c r="U1181" t="str">
        <f t="shared" si="79"/>
        <v>Delete from UFMT_BUILD_RULE Where FORMAT_ID = '202' AND FIELD_NO = '6' AND PRIORITY = '1';</v>
      </c>
    </row>
    <row r="1182" spans="1:21" x14ac:dyDescent="0.35">
      <c r="A1182" t="s">
        <v>394</v>
      </c>
      <c r="B1182" t="s">
        <v>29</v>
      </c>
      <c r="C1182" t="s">
        <v>15</v>
      </c>
      <c r="D1182" t="s">
        <v>72</v>
      </c>
      <c r="E1182"/>
      <c r="F1182" t="s">
        <v>209</v>
      </c>
      <c r="G1182"/>
      <c r="H1182" t="s">
        <v>13</v>
      </c>
      <c r="I1182" t="s">
        <v>12</v>
      </c>
      <c r="L1182" t="s">
        <v>7</v>
      </c>
      <c r="M1182" t="str">
        <f>VLOOKUP(D1182,UFMT_FIELD_FORMAT!A:H,8,FALSE)</f>
        <v>010 Fix Padded L0</v>
      </c>
      <c r="N1182" t="str">
        <f>IF(ISBLANK(E1182),"",VLOOKUP(E1182,UFMT_CONDITION!A:J,10,FALSE))</f>
        <v/>
      </c>
      <c r="O1182" t="str">
        <f>VLOOKUP(F1182,UFMT_VALUE!A:E,5,FALSE)</f>
        <v>Composite, Date time 87 format</v>
      </c>
      <c r="P1182" t="str">
        <f>IF(ISBLANK(G1182),"",VLOOKUP(G1182,UFMT_CONVERSION!A:C,3,FALSE))</f>
        <v/>
      </c>
      <c r="Q1182" t="str">
        <f t="shared" si="76"/>
        <v>Field '010 Fix Padded L0', Value 'Composite, Date time 87 format'</v>
      </c>
      <c r="S1182" t="str">
        <f t="shared" si="77"/>
        <v>Insert into UFMT_BUILD_RULE (FORMAT_ID, FIELD_NO, PRIORITY, FIELD_ID, COND_ID, VALUE_ID, CONV_KEY, F_CHECK, F_WRITE) Values ('202', '7', '2', '25', '', '80', '', '0', '1');</v>
      </c>
      <c r="T1182" t="str">
        <f t="shared" si="78"/>
        <v>Update UFMT_BUILD_RULE SET FIELD_ID='25',COND_ID='',VALUE_ID='80',CONV_KEY='',F_CHECK='0',F_WRITE='1' Where FORMAT_ID = '202' AND FIELD_NO = '7' AND PRIORITY = '2';</v>
      </c>
      <c r="U1182" t="str">
        <f t="shared" si="79"/>
        <v>Delete from UFMT_BUILD_RULE Where FORMAT_ID = '202' AND FIELD_NO = '7' AND PRIORITY = '2';</v>
      </c>
    </row>
    <row r="1183" spans="1:21" x14ac:dyDescent="0.35">
      <c r="A1183" t="s">
        <v>394</v>
      </c>
      <c r="B1183" t="s">
        <v>40</v>
      </c>
      <c r="C1183" t="s">
        <v>12</v>
      </c>
      <c r="D1183" t="s">
        <v>23</v>
      </c>
      <c r="E1183"/>
      <c r="F1183" t="s">
        <v>48</v>
      </c>
      <c r="G1183"/>
      <c r="H1183" t="s">
        <v>13</v>
      </c>
      <c r="I1183" t="s">
        <v>13</v>
      </c>
      <c r="L1183" t="s">
        <v>7</v>
      </c>
      <c r="M1183" t="str">
        <f>VLOOKUP(D1183,UFMT_FIELD_FORMAT!A:H,8,FALSE)</f>
        <v>006 Fix Padded L0</v>
      </c>
      <c r="N1183" t="str">
        <f>IF(ISBLANK(E1183),"",VLOOKUP(E1183,UFMT_CONDITION!A:J,10,FALSE))</f>
        <v/>
      </c>
      <c r="O1183" t="str">
        <f>VLOOKUP(F1183,UFMT_VALUE!A:E,5,FALSE)</f>
        <v>Tag, SVT_ACQ_TRACE_NO, string</v>
      </c>
      <c r="P1183" t="str">
        <f>IF(ISBLANK(G1183),"",VLOOKUP(G1183,UFMT_CONVERSION!A:C,3,FALSE))</f>
        <v/>
      </c>
      <c r="Q1183" t="str">
        <f t="shared" si="76"/>
        <v>Field '006 Fix Padded L0', Value 'Tag, SVT_ACQ_TRACE_NO, string'</v>
      </c>
      <c r="S1183" t="str">
        <f t="shared" si="77"/>
        <v>Insert into UFMT_BUILD_RULE (FORMAT_ID, FIELD_NO, PRIORITY, FIELD_ID, COND_ID, VALUE_ID, CONV_KEY, F_CHECK, F_WRITE) Values ('202', '11', '1', '5', '', '47', '', '0', '0');</v>
      </c>
      <c r="T1183" t="str">
        <f t="shared" si="78"/>
        <v>Update UFMT_BUILD_RULE SET FIELD_ID='5',COND_ID='',VALUE_ID='47',CONV_KEY='',F_CHECK='0',F_WRITE='0' Where FORMAT_ID = '202' AND FIELD_NO = '11' AND PRIORITY = '1';</v>
      </c>
      <c r="U1183" t="str">
        <f t="shared" si="79"/>
        <v>Delete from UFMT_BUILD_RULE Where FORMAT_ID = '202' AND FIELD_NO = '11' AND PRIORITY = '1';</v>
      </c>
    </row>
    <row r="1184" spans="1:21" x14ac:dyDescent="0.35">
      <c r="A1184" t="s">
        <v>394</v>
      </c>
      <c r="B1184" t="s">
        <v>42</v>
      </c>
      <c r="C1184" t="s">
        <v>12</v>
      </c>
      <c r="D1184" t="s">
        <v>23</v>
      </c>
      <c r="E1184"/>
      <c r="F1184" t="s">
        <v>47</v>
      </c>
      <c r="G1184"/>
      <c r="H1184" t="s">
        <v>13</v>
      </c>
      <c r="I1184" t="s">
        <v>12</v>
      </c>
      <c r="L1184" t="s">
        <v>7</v>
      </c>
      <c r="M1184" t="str">
        <f>VLOOKUP(D1184,UFMT_FIELD_FORMAT!A:H,8,FALSE)</f>
        <v>006 Fix Padded L0</v>
      </c>
      <c r="N1184" t="str">
        <f>IF(ISBLANK(E1184),"",VLOOKUP(E1184,UFMT_CONDITION!A:J,10,FALSE))</f>
        <v/>
      </c>
      <c r="O1184" t="str">
        <f>VLOOKUP(F1184,UFMT_VALUE!A:E,5,FALSE)</f>
        <v>Tag, SVT_ACQ_SW_TIME</v>
      </c>
      <c r="P1184" t="str">
        <f>IF(ISBLANK(G1184),"",VLOOKUP(G1184,UFMT_CONVERSION!A:C,3,FALSE))</f>
        <v/>
      </c>
      <c r="Q1184" t="str">
        <f t="shared" si="76"/>
        <v>Field '006 Fix Padded L0', Value 'Tag, SVT_ACQ_SW_TIME'</v>
      </c>
      <c r="S1184" t="str">
        <f t="shared" si="77"/>
        <v>Insert into UFMT_BUILD_RULE (FORMAT_ID, FIELD_NO, PRIORITY, FIELD_ID, COND_ID, VALUE_ID, CONV_KEY, F_CHECK, F_WRITE) Values ('202', '12', '1', '5', '', '14', '', '0', '1');</v>
      </c>
      <c r="T1184" t="str">
        <f t="shared" si="78"/>
        <v>Update UFMT_BUILD_RULE SET FIELD_ID='5',COND_ID='',VALUE_ID='14',CONV_KEY='',F_CHECK='0',F_WRITE='1' Where FORMAT_ID = '202' AND FIELD_NO = '12' AND PRIORITY = '1';</v>
      </c>
      <c r="U1184" t="str">
        <f t="shared" si="79"/>
        <v>Delete from UFMT_BUILD_RULE Where FORMAT_ID = '202' AND FIELD_NO = '12' AND PRIORITY = '1';</v>
      </c>
    </row>
    <row r="1185" spans="1:21" x14ac:dyDescent="0.35">
      <c r="A1185" t="s">
        <v>394</v>
      </c>
      <c r="B1185" t="s">
        <v>44</v>
      </c>
      <c r="C1185" t="s">
        <v>12</v>
      </c>
      <c r="D1185" t="s">
        <v>32</v>
      </c>
      <c r="E1185"/>
      <c r="F1185" t="s">
        <v>165</v>
      </c>
      <c r="G1185"/>
      <c r="H1185" t="s">
        <v>13</v>
      </c>
      <c r="I1185" t="s">
        <v>12</v>
      </c>
      <c r="L1185" t="s">
        <v>7</v>
      </c>
      <c r="M1185" t="str">
        <f>VLOOKUP(D1185,UFMT_FIELD_FORMAT!A:H,8,FALSE)</f>
        <v>004 Fix Padded L0</v>
      </c>
      <c r="N1185" t="str">
        <f>IF(ISBLANK(E1185),"",VLOOKUP(E1185,UFMT_CONDITION!A:J,10,FALSE))</f>
        <v/>
      </c>
      <c r="O1185" t="str">
        <f>VLOOKUP(F1185,UFMT_VALUE!A:E,5,FALSE)</f>
        <v>Date MMDD format</v>
      </c>
      <c r="P1185" t="str">
        <f>IF(ISBLANK(G1185),"",VLOOKUP(G1185,UFMT_CONVERSION!A:C,3,FALSE))</f>
        <v/>
      </c>
      <c r="Q1185" t="str">
        <f t="shared" si="76"/>
        <v>Field '004 Fix Padded L0', Value 'Date MMDD format'</v>
      </c>
      <c r="S1185" t="str">
        <f t="shared" si="77"/>
        <v>Insert into UFMT_BUILD_RULE (FORMAT_ID, FIELD_NO, PRIORITY, FIELD_ID, COND_ID, VALUE_ID, CONV_KEY, F_CHECK, F_WRITE) Values ('202', '13', '1', '8', '', '81', '', '0', '1');</v>
      </c>
      <c r="T1185" t="str">
        <f t="shared" si="78"/>
        <v>Update UFMT_BUILD_RULE SET FIELD_ID='8',COND_ID='',VALUE_ID='81',CONV_KEY='',F_CHECK='0',F_WRITE='1' Where FORMAT_ID = '202' AND FIELD_NO = '13' AND PRIORITY = '1';</v>
      </c>
      <c r="U1185" t="str">
        <f t="shared" si="79"/>
        <v>Delete from UFMT_BUILD_RULE Where FORMAT_ID = '202' AND FIELD_NO = '13' AND PRIORITY = '1';</v>
      </c>
    </row>
    <row r="1186" spans="1:21" x14ac:dyDescent="0.35">
      <c r="A1186" t="s">
        <v>394</v>
      </c>
      <c r="B1186" t="s">
        <v>50</v>
      </c>
      <c r="C1186" t="s">
        <v>12</v>
      </c>
      <c r="D1186" t="s">
        <v>32</v>
      </c>
      <c r="E1186"/>
      <c r="F1186" t="s">
        <v>165</v>
      </c>
      <c r="G1186"/>
      <c r="H1186" t="s">
        <v>13</v>
      </c>
      <c r="I1186" t="s">
        <v>12</v>
      </c>
      <c r="L1186" t="s">
        <v>7</v>
      </c>
      <c r="M1186" t="str">
        <f>VLOOKUP(D1186,UFMT_FIELD_FORMAT!A:H,8,FALSE)</f>
        <v>004 Fix Padded L0</v>
      </c>
      <c r="N1186" t="str">
        <f>IF(ISBLANK(E1186),"",VLOOKUP(E1186,UFMT_CONDITION!A:J,10,FALSE))</f>
        <v/>
      </c>
      <c r="O1186" t="str">
        <f>VLOOKUP(F1186,UFMT_VALUE!A:E,5,FALSE)</f>
        <v>Date MMDD format</v>
      </c>
      <c r="P1186" t="str">
        <f>IF(ISBLANK(G1186),"",VLOOKUP(G1186,UFMT_CONVERSION!A:C,3,FALSE))</f>
        <v/>
      </c>
      <c r="Q1186" t="str">
        <f t="shared" si="76"/>
        <v>Field '004 Fix Padded L0', Value 'Date MMDD format'</v>
      </c>
      <c r="S1186" t="str">
        <f t="shared" si="77"/>
        <v>Insert into UFMT_BUILD_RULE (FORMAT_ID, FIELD_NO, PRIORITY, FIELD_ID, COND_ID, VALUE_ID, CONV_KEY, F_CHECK, F_WRITE) Values ('202', '15', '1', '8', '', '81', '', '0', '1');</v>
      </c>
      <c r="T1186" t="str">
        <f t="shared" si="78"/>
        <v>Update UFMT_BUILD_RULE SET FIELD_ID='8',COND_ID='',VALUE_ID='81',CONV_KEY='',F_CHECK='0',F_WRITE='1' Where FORMAT_ID = '202' AND FIELD_NO = '15' AND PRIORITY = '1';</v>
      </c>
      <c r="U1186" t="str">
        <f t="shared" si="79"/>
        <v>Delete from UFMT_BUILD_RULE Where FORMAT_ID = '202' AND FIELD_NO = '15' AND PRIORITY = '1';</v>
      </c>
    </row>
    <row r="1187" spans="1:21" x14ac:dyDescent="0.35">
      <c r="A1187" t="s">
        <v>394</v>
      </c>
      <c r="B1187" t="s">
        <v>56</v>
      </c>
      <c r="C1187" t="s">
        <v>12</v>
      </c>
      <c r="D1187" t="s">
        <v>32</v>
      </c>
      <c r="E1187"/>
      <c r="F1187" t="s">
        <v>165</v>
      </c>
      <c r="G1187"/>
      <c r="H1187" t="s">
        <v>13</v>
      </c>
      <c r="I1187" t="s">
        <v>12</v>
      </c>
      <c r="L1187" t="s">
        <v>7</v>
      </c>
      <c r="M1187" t="str">
        <f>VLOOKUP(D1187,UFMT_FIELD_FORMAT!A:H,8,FALSE)</f>
        <v>004 Fix Padded L0</v>
      </c>
      <c r="N1187" t="str">
        <f>IF(ISBLANK(E1187),"",VLOOKUP(E1187,UFMT_CONDITION!A:J,10,FALSE))</f>
        <v/>
      </c>
      <c r="O1187" t="str">
        <f>VLOOKUP(F1187,UFMT_VALUE!A:E,5,FALSE)</f>
        <v>Date MMDD format</v>
      </c>
      <c r="P1187" t="str">
        <f>IF(ISBLANK(G1187),"",VLOOKUP(G1187,UFMT_CONVERSION!A:C,3,FALSE))</f>
        <v/>
      </c>
      <c r="Q1187" t="str">
        <f t="shared" si="76"/>
        <v>Field '004 Fix Padded L0', Value 'Date MMDD format'</v>
      </c>
      <c r="S1187" t="str">
        <f t="shared" si="77"/>
        <v>Insert into UFMT_BUILD_RULE (FORMAT_ID, FIELD_NO, PRIORITY, FIELD_ID, COND_ID, VALUE_ID, CONV_KEY, F_CHECK, F_WRITE) Values ('202', '17', '1', '8', '', '81', '', '0', '1');</v>
      </c>
      <c r="T1187" t="str">
        <f t="shared" si="78"/>
        <v>Update UFMT_BUILD_RULE SET FIELD_ID='8',COND_ID='',VALUE_ID='81',CONV_KEY='',F_CHECK='0',F_WRITE='1' Where FORMAT_ID = '202' AND FIELD_NO = '17' AND PRIORITY = '1';</v>
      </c>
      <c r="U1187" t="str">
        <f t="shared" si="79"/>
        <v>Delete from UFMT_BUILD_RULE Where FORMAT_ID = '202' AND FIELD_NO = '17' AND PRIORITY = '1';</v>
      </c>
    </row>
    <row r="1188" spans="1:21" x14ac:dyDescent="0.35">
      <c r="A1188" t="s">
        <v>394</v>
      </c>
      <c r="B1188" t="s">
        <v>59</v>
      </c>
      <c r="C1188" t="s">
        <v>12</v>
      </c>
      <c r="D1188" t="s">
        <v>32</v>
      </c>
      <c r="E1188"/>
      <c r="F1188" t="s">
        <v>233</v>
      </c>
      <c r="G1188"/>
      <c r="H1188" t="s">
        <v>13</v>
      </c>
      <c r="I1188" t="s">
        <v>13</v>
      </c>
      <c r="L1188" t="s">
        <v>7</v>
      </c>
      <c r="M1188" t="str">
        <f>VLOOKUP(D1188,UFMT_FIELD_FORMAT!A:H,8,FALSE)</f>
        <v>004 Fix Padded L0</v>
      </c>
      <c r="N1188" t="str">
        <f>IF(ISBLANK(E1188),"",VLOOKUP(E1188,UFMT_CONDITION!A:J,10,FALSE))</f>
        <v/>
      </c>
      <c r="O1188" t="str">
        <f>VLOOKUP(F1188,UFMT_VALUE!A:E,5,FALSE)</f>
        <v>Tag, SVT_SV_MCC, int</v>
      </c>
      <c r="P1188" t="str">
        <f>IF(ISBLANK(G1188),"",VLOOKUP(G1188,UFMT_CONVERSION!A:C,3,FALSE))</f>
        <v/>
      </c>
      <c r="Q1188" t="str">
        <f t="shared" si="76"/>
        <v>Field '004 Fix Padded L0', Value 'Tag, SVT_SV_MCC, int'</v>
      </c>
      <c r="S1188" t="str">
        <f t="shared" si="77"/>
        <v>Insert into UFMT_BUILD_RULE (FORMAT_ID, FIELD_NO, PRIORITY, FIELD_ID, COND_ID, VALUE_ID, CONV_KEY, F_CHECK, F_WRITE) Values ('202', '18', '1', '8', '', '90', '', '0', '0');</v>
      </c>
      <c r="T1188" t="str">
        <f t="shared" si="78"/>
        <v>Update UFMT_BUILD_RULE SET FIELD_ID='8',COND_ID='',VALUE_ID='90',CONV_KEY='',F_CHECK='0',F_WRITE='0' Where FORMAT_ID = '202' AND FIELD_NO = '18' AND PRIORITY = '1';</v>
      </c>
      <c r="U1188" t="str">
        <f t="shared" si="79"/>
        <v>Delete from UFMT_BUILD_RULE Where FORMAT_ID = '202' AND FIELD_NO = '18' AND PRIORITY = '1';</v>
      </c>
    </row>
    <row r="1189" spans="1:21" x14ac:dyDescent="0.35">
      <c r="A1189" t="s">
        <v>394</v>
      </c>
      <c r="B1189" t="s">
        <v>72</v>
      </c>
      <c r="C1189" t="s">
        <v>12</v>
      </c>
      <c r="D1189" t="s">
        <v>77</v>
      </c>
      <c r="E1189"/>
      <c r="F1189" t="s">
        <v>231</v>
      </c>
      <c r="G1189"/>
      <c r="H1189" t="s">
        <v>13</v>
      </c>
      <c r="I1189" t="s">
        <v>13</v>
      </c>
      <c r="L1189" t="s">
        <v>7</v>
      </c>
      <c r="M1189" t="str">
        <f>VLOOKUP(D1189,UFMT_FIELD_FORMAT!A:H,8,FALSE)</f>
        <v>02 Fix Padded L0</v>
      </c>
      <c r="N1189" t="str">
        <f>IF(ISBLANK(E1189),"",VLOOKUP(E1189,UFMT_CONDITION!A:J,10,FALSE))</f>
        <v/>
      </c>
      <c r="O1189" t="str">
        <f>VLOOKUP(F1189,UFMT_VALUE!A:E,5,FALSE)</f>
        <v>Const, POS Entry Mode</v>
      </c>
      <c r="P1189" t="str">
        <f>IF(ISBLANK(G1189),"",VLOOKUP(G1189,UFMT_CONVERSION!A:C,3,FALSE))</f>
        <v/>
      </c>
      <c r="Q1189" t="str">
        <f t="shared" si="76"/>
        <v>Field '02 Fix Padded L0', Value 'Const, POS Entry Mode'</v>
      </c>
      <c r="S1189" t="str">
        <f t="shared" si="77"/>
        <v>Insert into UFMT_BUILD_RULE (FORMAT_ID, FIELD_NO, PRIORITY, FIELD_ID, COND_ID, VALUE_ID, CONV_KEY, F_CHECK, F_WRITE) Values ('202', '25', '1', '24', '', '89', '', '0', '0');</v>
      </c>
      <c r="T1189" t="str">
        <f t="shared" si="78"/>
        <v>Update UFMT_BUILD_RULE SET FIELD_ID='24',COND_ID='',VALUE_ID='89',CONV_KEY='',F_CHECK='0',F_WRITE='0' Where FORMAT_ID = '202' AND FIELD_NO = '25' AND PRIORITY = '1';</v>
      </c>
      <c r="U1189" t="str">
        <f t="shared" si="79"/>
        <v>Delete from UFMT_BUILD_RULE Where FORMAT_ID = '202' AND FIELD_NO = '25' AND PRIORITY = '1';</v>
      </c>
    </row>
    <row r="1190" spans="1:21" x14ac:dyDescent="0.35">
      <c r="A1190" t="s">
        <v>394</v>
      </c>
      <c r="B1190" t="s">
        <v>88</v>
      </c>
      <c r="C1190" t="s">
        <v>12</v>
      </c>
      <c r="D1190" t="s">
        <v>88</v>
      </c>
      <c r="E1190"/>
      <c r="F1190" t="s">
        <v>30</v>
      </c>
      <c r="G1190" t="s">
        <v>90</v>
      </c>
      <c r="H1190" t="s">
        <v>13</v>
      </c>
      <c r="I1190" t="s">
        <v>13</v>
      </c>
      <c r="L1190" t="s">
        <v>7</v>
      </c>
      <c r="M1190" t="str">
        <f>VLOOKUP(D1190,UFMT_FIELD_FORMAT!A:H,8,FALSE)</f>
        <v>042 Fix Padded R</v>
      </c>
      <c r="N1190" t="str">
        <f>IF(ISBLANK(E1190),"",VLOOKUP(E1190,UFMT_CONDITION!A:J,10,FALSE))</f>
        <v/>
      </c>
      <c r="O1190" t="str">
        <f>VLOOKUP(F1190,UFMT_VALUE!A:E,5,FALSE)</f>
        <v>Composite, DE28 Amounts, FEEs</v>
      </c>
      <c r="P1190" t="str">
        <f>IF(ISBLANK(G1190),"",VLOOKUP(G1190,UFMT_CONVERSION!A:C,3,FALSE))</f>
        <v>Custom Function setup_DE28</v>
      </c>
      <c r="Q1190" t="str">
        <f t="shared" si="76"/>
        <v>Field '042 Fix Padded R', Value 'Composite, DE28 Amounts, FEEs', Conv 'Custom Function setup_DE28'</v>
      </c>
      <c r="S1190" t="str">
        <f t="shared" si="77"/>
        <v>Insert into UFMT_BUILD_RULE (FORMAT_ID, FIELD_NO, PRIORITY, FIELD_ID, COND_ID, VALUE_ID, CONV_KEY, F_CHECK, F_WRITE) Values ('202', '28', '1', '28', '', '82', '29', '0', '0');</v>
      </c>
      <c r="T1190" t="str">
        <f t="shared" si="78"/>
        <v>Update UFMT_BUILD_RULE SET FIELD_ID='28',COND_ID='',VALUE_ID='82',CONV_KEY='29',F_CHECK='0',F_WRITE='0' Where FORMAT_ID = '202' AND FIELD_NO = '28' AND PRIORITY = '1';</v>
      </c>
      <c r="U1190" t="str">
        <f t="shared" si="79"/>
        <v>Delete from UFMT_BUILD_RULE Where FORMAT_ID = '202' AND FIELD_NO = '28' AND PRIORITY = '1';</v>
      </c>
    </row>
    <row r="1191" spans="1:21" x14ac:dyDescent="0.35">
      <c r="A1191" t="s">
        <v>394</v>
      </c>
      <c r="B1191" t="s">
        <v>98</v>
      </c>
      <c r="C1191" t="s">
        <v>12</v>
      </c>
      <c r="D1191" t="s">
        <v>40</v>
      </c>
      <c r="E1191"/>
      <c r="F1191" t="s">
        <v>65</v>
      </c>
      <c r="G1191"/>
      <c r="H1191" t="s">
        <v>13</v>
      </c>
      <c r="I1191" t="s">
        <v>13</v>
      </c>
      <c r="L1191" t="s">
        <v>7</v>
      </c>
      <c r="M1191" t="str">
        <f>VLOOKUP(D1191,UFMT_FIELD_FORMAT!A:H,8,FALSE)</f>
        <v xml:space="preserve">011 LLA </v>
      </c>
      <c r="N1191" t="str">
        <f>IF(ISBLANK(E1191),"",VLOOKUP(E1191,UFMT_CONDITION!A:J,10,FALSE))</f>
        <v/>
      </c>
      <c r="O1191" t="str">
        <f>VLOOKUP(F1191,UFMT_VALUE!A:E,5,FALSE)</f>
        <v>Tag, SVT_ISO_SRC_ACQID</v>
      </c>
      <c r="P1191" t="str">
        <f>IF(ISBLANK(G1191),"",VLOOKUP(G1191,UFMT_CONVERSION!A:C,3,FALSE))</f>
        <v/>
      </c>
      <c r="Q1191" t="str">
        <f t="shared" si="76"/>
        <v>Field '011 LLA ', Value 'Tag, SVT_ISO_SRC_ACQID'</v>
      </c>
      <c r="S1191" t="str">
        <f t="shared" si="77"/>
        <v>Insert into UFMT_BUILD_RULE (FORMAT_ID, FIELD_NO, PRIORITY, FIELD_ID, COND_ID, VALUE_ID, CONV_KEY, F_CHECK, F_WRITE) Values ('202', '32', '1', '11', '', '20', '', '0', '0');</v>
      </c>
      <c r="T1191" t="str">
        <f t="shared" si="78"/>
        <v>Update UFMT_BUILD_RULE SET FIELD_ID='11',COND_ID='',VALUE_ID='20',CONV_KEY='',F_CHECK='0',F_WRITE='0' Where FORMAT_ID = '202' AND FIELD_NO = '32' AND PRIORITY = '1';</v>
      </c>
      <c r="U1191" t="str">
        <f t="shared" si="79"/>
        <v>Delete from UFMT_BUILD_RULE Where FORMAT_ID = '202' AND FIELD_NO = '32' AND PRIORITY = '1';</v>
      </c>
    </row>
    <row r="1192" spans="1:21" x14ac:dyDescent="0.35">
      <c r="A1192" t="s">
        <v>394</v>
      </c>
      <c r="B1192" t="s">
        <v>99</v>
      </c>
      <c r="C1192" t="s">
        <v>12</v>
      </c>
      <c r="D1192" t="s">
        <v>44</v>
      </c>
      <c r="E1192"/>
      <c r="F1192" t="s">
        <v>74</v>
      </c>
      <c r="G1192" t="s">
        <v>72</v>
      </c>
      <c r="H1192" t="s">
        <v>13</v>
      </c>
      <c r="I1192" t="s">
        <v>13</v>
      </c>
      <c r="L1192" t="s">
        <v>7</v>
      </c>
      <c r="M1192" t="str">
        <f>VLOOKUP(D1192,UFMT_FIELD_FORMAT!A:H,8,FALSE)</f>
        <v>012 Fix Padded R</v>
      </c>
      <c r="N1192" t="str">
        <f>IF(ISBLANK(E1192),"",VLOOKUP(E1192,UFMT_CONDITION!A:J,10,FALSE))</f>
        <v/>
      </c>
      <c r="O1192" t="str">
        <f>VLOOKUP(F1192,UFMT_VALUE!A:E,5,FALSE)</f>
        <v>Tag, SVT_ISO_ACQ_RRN</v>
      </c>
      <c r="P1192" t="str">
        <f>IF(ISBLANK(G1192),"",VLOOKUP(G1192,UFMT_CONVERSION!A:C,3,FALSE))</f>
        <v>Custom function setup_de37_yddd</v>
      </c>
      <c r="Q1192" t="str">
        <f t="shared" si="76"/>
        <v>Field '012 Fix Padded R', Value 'Tag, SVT_ISO_ACQ_RRN', Conv 'Custom function setup_de37_yddd'</v>
      </c>
      <c r="S1192" t="str">
        <f t="shared" si="77"/>
        <v>Insert into UFMT_BUILD_RULE (FORMAT_ID, FIELD_NO, PRIORITY, FIELD_ID, COND_ID, VALUE_ID, CONV_KEY, F_CHECK, F_WRITE) Values ('202', '37', '1', '13', '', '23', '25', '0', '0');</v>
      </c>
      <c r="T1192" t="str">
        <f t="shared" si="78"/>
        <v>Update UFMT_BUILD_RULE SET FIELD_ID='13',COND_ID='',VALUE_ID='23',CONV_KEY='25',F_CHECK='0',F_WRITE='0' Where FORMAT_ID = '202' AND FIELD_NO = '37' AND PRIORITY = '1';</v>
      </c>
      <c r="U1192" t="str">
        <f t="shared" si="79"/>
        <v>Delete from UFMT_BUILD_RULE Where FORMAT_ID = '202' AND FIELD_NO = '37' AND PRIORITY = '1';</v>
      </c>
    </row>
    <row r="1193" spans="1:21" x14ac:dyDescent="0.35">
      <c r="A1193" t="s">
        <v>394</v>
      </c>
      <c r="B1193" t="s">
        <v>119</v>
      </c>
      <c r="C1193" t="s">
        <v>12</v>
      </c>
      <c r="D1193" t="s">
        <v>50</v>
      </c>
      <c r="E1193"/>
      <c r="F1193" t="s">
        <v>72</v>
      </c>
      <c r="G1193"/>
      <c r="H1193" t="s">
        <v>13</v>
      </c>
      <c r="I1193" t="s">
        <v>13</v>
      </c>
      <c r="L1193" t="s">
        <v>7</v>
      </c>
      <c r="M1193" t="str">
        <f>VLOOKUP(D1193,UFMT_FIELD_FORMAT!A:H,8,FALSE)</f>
        <v>008 Fix Padded R</v>
      </c>
      <c r="N1193" t="str">
        <f>IF(ISBLANK(E1193),"",VLOOKUP(E1193,UFMT_CONDITION!A:J,10,FALSE))</f>
        <v/>
      </c>
      <c r="O1193" t="str">
        <f>VLOOKUP(F1193,UFMT_VALUE!A:E,5,FALSE)</f>
        <v>Tag, SVT_TERMINAL</v>
      </c>
      <c r="P1193" t="str">
        <f>IF(ISBLANK(G1193),"",VLOOKUP(G1193,UFMT_CONVERSION!A:C,3,FALSE))</f>
        <v/>
      </c>
      <c r="Q1193" t="str">
        <f t="shared" si="76"/>
        <v>Field '008 Fix Padded R', Value 'Tag, SVT_TERMINAL'</v>
      </c>
      <c r="S1193" t="str">
        <f t="shared" si="77"/>
        <v>Insert into UFMT_BUILD_RULE (FORMAT_ID, FIELD_NO, PRIORITY, FIELD_ID, COND_ID, VALUE_ID, CONV_KEY, F_CHECK, F_WRITE) Values ('202', '41', '1', '15', '', '25', '', '0', '0');</v>
      </c>
      <c r="T1193" t="str">
        <f t="shared" si="78"/>
        <v>Update UFMT_BUILD_RULE SET FIELD_ID='15',COND_ID='',VALUE_ID='25',CONV_KEY='',F_CHECK='0',F_WRITE='0' Where FORMAT_ID = '202' AND FIELD_NO = '41' AND PRIORITY = '1';</v>
      </c>
      <c r="U1193" t="str">
        <f t="shared" si="79"/>
        <v>Delete from UFMT_BUILD_RULE Where FORMAT_ID = '202' AND FIELD_NO = '41' AND PRIORITY = '1';</v>
      </c>
    </row>
    <row r="1194" spans="1:21" x14ac:dyDescent="0.35">
      <c r="A1194" t="s">
        <v>394</v>
      </c>
      <c r="B1194" t="s">
        <v>122</v>
      </c>
      <c r="C1194" t="s">
        <v>12</v>
      </c>
      <c r="D1194" t="s">
        <v>53</v>
      </c>
      <c r="E1194"/>
      <c r="F1194" t="s">
        <v>82</v>
      </c>
      <c r="G1194"/>
      <c r="H1194" t="s">
        <v>13</v>
      </c>
      <c r="I1194" t="s">
        <v>13</v>
      </c>
      <c r="L1194" t="s">
        <v>7</v>
      </c>
      <c r="M1194" t="str">
        <f>VLOOKUP(D1194,UFMT_FIELD_FORMAT!A:H,8,FALSE)</f>
        <v>008 Fix Padded R</v>
      </c>
      <c r="N1194" t="str">
        <f>IF(ISBLANK(E1194),"",VLOOKUP(E1194,UFMT_CONDITION!A:J,10,FALSE))</f>
        <v/>
      </c>
      <c r="O1194" t="str">
        <f>VLOOKUP(F1194,UFMT_VALUE!A:E,5,FALSE)</f>
        <v>Tag, SVT_CC_ACCEPTOR</v>
      </c>
      <c r="P1194" t="str">
        <f>IF(ISBLANK(G1194),"",VLOOKUP(G1194,UFMT_CONVERSION!A:C,3,FALSE))</f>
        <v/>
      </c>
      <c r="Q1194" t="str">
        <f t="shared" si="76"/>
        <v>Field '008 Fix Padded R', Value 'Tag, SVT_CC_ACCEPTOR'</v>
      </c>
      <c r="S1194" t="str">
        <f t="shared" si="77"/>
        <v>Insert into UFMT_BUILD_RULE (FORMAT_ID, FIELD_NO, PRIORITY, FIELD_ID, COND_ID, VALUE_ID, CONV_KEY, F_CHECK, F_WRITE) Values ('202', '42', '1', '16', '', '26', '', '0', '0');</v>
      </c>
      <c r="T1194" t="str">
        <f t="shared" si="78"/>
        <v>Update UFMT_BUILD_RULE SET FIELD_ID='16',COND_ID='',VALUE_ID='26',CONV_KEY='',F_CHECK='0',F_WRITE='0' Where FORMAT_ID = '202' AND FIELD_NO = '42' AND PRIORITY = '1';</v>
      </c>
      <c r="U1194" t="str">
        <f t="shared" si="79"/>
        <v>Delete from UFMT_BUILD_RULE Where FORMAT_ID = '202' AND FIELD_NO = '42' AND PRIORITY = '1';</v>
      </c>
    </row>
    <row r="1195" spans="1:21" x14ac:dyDescent="0.35">
      <c r="A1195" t="s">
        <v>394</v>
      </c>
      <c r="B1195" t="s">
        <v>138</v>
      </c>
      <c r="C1195" t="s">
        <v>12</v>
      </c>
      <c r="D1195" t="s">
        <v>47</v>
      </c>
      <c r="E1195"/>
      <c r="F1195" t="s">
        <v>104</v>
      </c>
      <c r="G1195"/>
      <c r="H1195" t="s">
        <v>13</v>
      </c>
      <c r="I1195" t="s">
        <v>13</v>
      </c>
      <c r="L1195" t="s">
        <v>7</v>
      </c>
      <c r="M1195" t="str">
        <f>VLOOKUP(D1195,UFMT_FIELD_FORMAT!A:H,8,FALSE)</f>
        <v>003 Fix Padded L</v>
      </c>
      <c r="N1195" t="str">
        <f>IF(ISBLANK(E1195),"",VLOOKUP(E1195,UFMT_CONDITION!A:J,10,FALSE))</f>
        <v/>
      </c>
      <c r="O1195" t="str">
        <f>VLOOKUP(F1195,UFMT_VALUE!A:E,5,FALSE)</f>
        <v>Tag, SVT_TXN_CURRENCY</v>
      </c>
      <c r="P1195" t="str">
        <f>IF(ISBLANK(G1195),"",VLOOKUP(G1195,UFMT_CONVERSION!A:C,3,FALSE))</f>
        <v/>
      </c>
      <c r="Q1195" t="str">
        <f t="shared" si="76"/>
        <v>Field '003 Fix Padded L', Value 'Tag, SVT_TXN_CURRENCY'</v>
      </c>
      <c r="S1195" t="str">
        <f t="shared" si="77"/>
        <v>Insert into UFMT_BUILD_RULE (FORMAT_ID, FIELD_NO, PRIORITY, FIELD_ID, COND_ID, VALUE_ID, CONV_KEY, F_CHECK, F_WRITE) Values ('202', '49', '1', '14', '', '34', '', '0', '0');</v>
      </c>
      <c r="T1195" t="str">
        <f t="shared" si="78"/>
        <v>Update UFMT_BUILD_RULE SET FIELD_ID='14',COND_ID='',VALUE_ID='34',CONV_KEY='',F_CHECK='0',F_WRITE='0' Where FORMAT_ID = '202' AND FIELD_NO = '49' AND PRIORITY = '1';</v>
      </c>
      <c r="U1195" t="str">
        <f t="shared" si="79"/>
        <v>Delete from UFMT_BUILD_RULE Where FORMAT_ID = '202' AND FIELD_NO = '49' AND PRIORITY = '1';</v>
      </c>
    </row>
    <row r="1196" spans="1:21" x14ac:dyDescent="0.35">
      <c r="A1196" t="s">
        <v>394</v>
      </c>
      <c r="B1196" t="s">
        <v>142</v>
      </c>
      <c r="C1196" t="s">
        <v>12</v>
      </c>
      <c r="D1196" t="s">
        <v>47</v>
      </c>
      <c r="E1196"/>
      <c r="F1196" t="s">
        <v>171</v>
      </c>
      <c r="G1196"/>
      <c r="H1196" t="s">
        <v>13</v>
      </c>
      <c r="I1196" t="s">
        <v>13</v>
      </c>
      <c r="L1196" t="s">
        <v>7</v>
      </c>
      <c r="M1196" t="str">
        <f>VLOOKUP(D1196,UFMT_FIELD_FORMAT!A:H,8,FALSE)</f>
        <v>003 Fix Padded L</v>
      </c>
      <c r="N1196" t="str">
        <f>IF(ISBLANK(E1196),"",VLOOKUP(E1196,UFMT_CONDITION!A:J,10,FALSE))</f>
        <v/>
      </c>
      <c r="O1196" t="str">
        <f>VLOOKUP(F1196,UFMT_VALUE!A:E,5,FALSE)</f>
        <v>Tag, SVT_CCH_BILL_CURR , integer</v>
      </c>
      <c r="P1196" t="str">
        <f>IF(ISBLANK(G1196),"",VLOOKUP(G1196,UFMT_CONVERSION!A:C,3,FALSE))</f>
        <v/>
      </c>
      <c r="Q1196" t="str">
        <f t="shared" si="76"/>
        <v>Field '003 Fix Padded L', Value 'Tag, SVT_CCH_BILL_CURR , integer'</v>
      </c>
      <c r="S1196" t="str">
        <f t="shared" si="77"/>
        <v>Insert into UFMT_BUILD_RULE (FORMAT_ID, FIELD_NO, PRIORITY, FIELD_ID, COND_ID, VALUE_ID, CONV_KEY, F_CHECK, F_WRITE) Values ('202', '51', '1', '14', '', '64', '', '0', '0');</v>
      </c>
      <c r="T1196" t="str">
        <f t="shared" si="78"/>
        <v>Update UFMT_BUILD_RULE SET FIELD_ID='14',COND_ID='',VALUE_ID='64',CONV_KEY='',F_CHECK='0',F_WRITE='0' Where FORMAT_ID = '202' AND FIELD_NO = '51' AND PRIORITY = '1';</v>
      </c>
      <c r="U1196" t="str">
        <f t="shared" si="79"/>
        <v>Delete from UFMT_BUILD_RULE Where FORMAT_ID = '202' AND FIELD_NO = '51' AND PRIORITY = '1';</v>
      </c>
    </row>
    <row r="1197" spans="1:21" x14ac:dyDescent="0.35">
      <c r="A1197" t="s">
        <v>394</v>
      </c>
      <c r="B1197" t="s">
        <v>161</v>
      </c>
      <c r="C1197" t="s">
        <v>12</v>
      </c>
      <c r="D1197" t="s">
        <v>59</v>
      </c>
      <c r="E1197"/>
      <c r="F1197" t="s">
        <v>174</v>
      </c>
      <c r="G1197"/>
      <c r="H1197" t="s">
        <v>13</v>
      </c>
      <c r="I1197" t="s">
        <v>13</v>
      </c>
      <c r="L1197" t="s">
        <v>7</v>
      </c>
      <c r="M1197" t="str">
        <f>VLOOKUP(D1197,UFMT_FIELD_FORMAT!A:H,8,FALSE)</f>
        <v>204 Var LLLA</v>
      </c>
      <c r="N1197" t="str">
        <f>IF(ISBLANK(E1197),"",VLOOKUP(E1197,UFMT_CONDITION!A:J,10,FALSE))</f>
        <v/>
      </c>
      <c r="O1197" t="str">
        <f>VLOOKUP(F1197,UFMT_VALUE!A:E,5,FALSE)</f>
        <v>Composite, Processing code</v>
      </c>
      <c r="P1197" t="str">
        <f>IF(ISBLANK(G1197),"",VLOOKUP(G1197,UFMT_CONVERSION!A:C,3,FALSE))</f>
        <v/>
      </c>
      <c r="Q1197" t="str">
        <f t="shared" si="76"/>
        <v>Field '204 Var LLLA', Value 'Composite, Processing code'</v>
      </c>
      <c r="S1197" t="str">
        <f t="shared" si="77"/>
        <v>Insert into UFMT_BUILD_RULE (FORMAT_ID, FIELD_NO, PRIORITY, FIELD_ID, COND_ID, VALUE_ID, CONV_KEY, F_CHECK, F_WRITE) Values ('202', '60', '1', '18', '', '84', '', '0', '0');</v>
      </c>
      <c r="T1197" t="str">
        <f t="shared" si="78"/>
        <v>Update UFMT_BUILD_RULE SET FIELD_ID='18',COND_ID='',VALUE_ID='84',CONV_KEY='',F_CHECK='0',F_WRITE='0' Where FORMAT_ID = '202' AND FIELD_NO = '60' AND PRIORITY = '1';</v>
      </c>
      <c r="U1197" t="str">
        <f t="shared" si="79"/>
        <v>Delete from UFMT_BUILD_RULE Where FORMAT_ID = '202' AND FIELD_NO = '60' AND PRIORITY = '1';</v>
      </c>
    </row>
    <row r="1198" spans="1:21" x14ac:dyDescent="0.35">
      <c r="A1198" t="s">
        <v>394</v>
      </c>
      <c r="B1198" t="s">
        <v>233</v>
      </c>
      <c r="C1198" t="s">
        <v>15</v>
      </c>
      <c r="D1198" t="s">
        <v>85</v>
      </c>
      <c r="E1198"/>
      <c r="F1198" t="s">
        <v>242</v>
      </c>
      <c r="G1198"/>
      <c r="H1198" t="s">
        <v>13</v>
      </c>
      <c r="I1198" t="s">
        <v>12</v>
      </c>
      <c r="L1198" t="s">
        <v>7</v>
      </c>
      <c r="M1198" t="str">
        <f>VLOOKUP(D1198,UFMT_FIELD_FORMAT!A:H,8,FALSE)</f>
        <v>042 Fix Padded R</v>
      </c>
      <c r="N1198" t="str">
        <f>IF(ISBLANK(E1198),"",VLOOKUP(E1198,UFMT_CONDITION!A:J,10,FALSE))</f>
        <v/>
      </c>
      <c r="O1198" t="str">
        <f>VLOOKUP(F1198,UFMT_VALUE!A:E,5,FALSE)</f>
        <v>Composite, DE90 Orig data element for re</v>
      </c>
      <c r="P1198" t="str">
        <f>IF(ISBLANK(G1198),"",VLOOKUP(G1198,UFMT_CONVERSION!A:C,3,FALSE))</f>
        <v/>
      </c>
      <c r="Q1198" t="str">
        <f t="shared" si="76"/>
        <v>Field '042 Fix Padded R', Value 'Composite, DE90 Orig data element for re'</v>
      </c>
      <c r="S1198" t="str">
        <f t="shared" si="77"/>
        <v>Insert into UFMT_BUILD_RULE (FORMAT_ID, FIELD_NO, PRIORITY, FIELD_ID, COND_ID, VALUE_ID, CONV_KEY, F_CHECK, F_WRITE) Values ('202', '90', '2', '27', '', '93', '', '0', '1');</v>
      </c>
      <c r="T1198" t="str">
        <f t="shared" si="78"/>
        <v>Update UFMT_BUILD_RULE SET FIELD_ID='27',COND_ID='',VALUE_ID='93',CONV_KEY='',F_CHECK='0',F_WRITE='1' Where FORMAT_ID = '202' AND FIELD_NO = '90' AND PRIORITY = '2';</v>
      </c>
      <c r="U1198" t="str">
        <f t="shared" si="79"/>
        <v>Delete from UFMT_BUILD_RULE Where FORMAT_ID = '202' AND FIELD_NO = '90' AND PRIORITY = '2';</v>
      </c>
    </row>
    <row r="1199" spans="1:21" x14ac:dyDescent="0.35">
      <c r="A1199" t="s">
        <v>394</v>
      </c>
      <c r="B1199" t="s">
        <v>270</v>
      </c>
      <c r="C1199" t="s">
        <v>12</v>
      </c>
      <c r="D1199" t="s">
        <v>71</v>
      </c>
      <c r="E1199"/>
      <c r="F1199" t="s">
        <v>96</v>
      </c>
      <c r="G1199"/>
      <c r="H1199" t="s">
        <v>13</v>
      </c>
      <c r="I1199" t="s">
        <v>13</v>
      </c>
      <c r="L1199" t="s">
        <v>7</v>
      </c>
      <c r="M1199" t="str">
        <f>VLOOKUP(D1199,UFMT_FIELD_FORMAT!A:H,8,FALSE)</f>
        <v>028 Var LLA</v>
      </c>
      <c r="N1199" t="str">
        <f>IF(ISBLANK(E1199),"",VLOOKUP(E1199,UFMT_CONDITION!A:J,10,FALSE))</f>
        <v/>
      </c>
      <c r="O1199" t="str">
        <f>VLOOKUP(F1199,UFMT_VALUE!A:E,5,FALSE)</f>
        <v>Tag, SVT_ACCT1_NO</v>
      </c>
      <c r="P1199" t="str">
        <f>IF(ISBLANK(G1199),"",VLOOKUP(G1199,UFMT_CONVERSION!A:C,3,FALSE))</f>
        <v/>
      </c>
      <c r="Q1199" t="str">
        <f t="shared" si="76"/>
        <v>Field '028 Var LLA', Value 'Tag, SVT_ACCT1_NO'</v>
      </c>
      <c r="S1199" t="str">
        <f t="shared" si="77"/>
        <v>Insert into UFMT_BUILD_RULE (FORMAT_ID, FIELD_NO, PRIORITY, FIELD_ID, COND_ID, VALUE_ID, CONV_KEY, F_CHECK, F_WRITE) Values ('202', '102', '1', '22', '', '36', '', '0', '0');</v>
      </c>
      <c r="T1199" t="str">
        <f t="shared" si="78"/>
        <v>Update UFMT_BUILD_RULE SET FIELD_ID='22',COND_ID='',VALUE_ID='36',CONV_KEY='',F_CHECK='0',F_WRITE='0' Where FORMAT_ID = '202' AND FIELD_NO = '102' AND PRIORITY = '1';</v>
      </c>
      <c r="U1199" t="str">
        <f t="shared" si="79"/>
        <v>Delete from UFMT_BUILD_RULE Where FORMAT_ID = '202' AND FIELD_NO = '102' AND PRIORITY = '1';</v>
      </c>
    </row>
    <row r="1200" spans="1:21" x14ac:dyDescent="0.35">
      <c r="A1200" t="s">
        <v>394</v>
      </c>
      <c r="B1200" t="s">
        <v>75</v>
      </c>
      <c r="C1200" t="s">
        <v>12</v>
      </c>
      <c r="D1200" t="s">
        <v>20</v>
      </c>
      <c r="E1200"/>
      <c r="F1200" t="s">
        <v>172</v>
      </c>
      <c r="G1200" t="s">
        <v>93</v>
      </c>
      <c r="H1200" t="s">
        <v>13</v>
      </c>
      <c r="I1200" t="s">
        <v>13</v>
      </c>
      <c r="L1200" t="s">
        <v>7</v>
      </c>
      <c r="M1200" t="str">
        <f>VLOOKUP(D1200,UFMT_FIELD_FORMAT!A:H,8,FALSE)</f>
        <v>008 Fix Padded L0</v>
      </c>
      <c r="N1200" t="str">
        <f>IF(ISBLANK(E1200),"",VLOOKUP(E1200,UFMT_CONDITION!A:J,10,FALSE))</f>
        <v/>
      </c>
      <c r="O1200" t="str">
        <f>VLOOKUP(F1200,UFMT_VALUE!A:E,5,FALSE)</f>
        <v>Composite, DE116 Amounts, FEEs</v>
      </c>
      <c r="P1200" t="str">
        <f>IF(ISBLANK(G1200),"",VLOOKUP(G1200,UFMT_CONVERSION!A:C,3,FALSE))</f>
        <v>Custom Function setup_DE116</v>
      </c>
      <c r="Q1200" t="str">
        <f t="shared" si="76"/>
        <v>Field '008 Fix Padded L0', Value 'Composite, DE116 Amounts, FEEs', Conv 'Custom Function setup_DE116'</v>
      </c>
      <c r="S1200" t="str">
        <f t="shared" si="77"/>
        <v>Insert into UFMT_BUILD_RULE (FORMAT_ID, FIELD_NO, PRIORITY, FIELD_ID, COND_ID, VALUE_ID, CONV_KEY, F_CHECK, F_WRITE) Values ('202', '116', '1', '4', '', '98', '35', '0', '0');</v>
      </c>
      <c r="T1200" t="str">
        <f t="shared" si="78"/>
        <v>Update UFMT_BUILD_RULE SET FIELD_ID='4',COND_ID='',VALUE_ID='98',CONV_KEY='35',F_CHECK='0',F_WRITE='0' Where FORMAT_ID = '202' AND FIELD_NO = '116' AND PRIORITY = '1';</v>
      </c>
      <c r="U1200" t="str">
        <f t="shared" si="79"/>
        <v>Delete from UFMT_BUILD_RULE Where FORMAT_ID = '202' AND FIELD_NO = '116' AND PRIORITY = '1';</v>
      </c>
    </row>
    <row r="1201" spans="1:21" x14ac:dyDescent="0.35">
      <c r="A1201" t="s">
        <v>396</v>
      </c>
      <c r="B1201" t="s">
        <v>15</v>
      </c>
      <c r="C1201" t="s">
        <v>12</v>
      </c>
      <c r="D1201" t="s">
        <v>12</v>
      </c>
      <c r="E1201"/>
      <c r="F1201" t="s">
        <v>15</v>
      </c>
      <c r="G1201"/>
      <c r="H1201" t="s">
        <v>13</v>
      </c>
      <c r="I1201" t="s">
        <v>13</v>
      </c>
      <c r="L1201" t="s">
        <v>7</v>
      </c>
      <c r="M1201" t="str">
        <f>VLOOKUP(D1201,UFMT_FIELD_FORMAT!A:H,8,FALSE)</f>
        <v>019 Var LLA</v>
      </c>
      <c r="N1201" t="str">
        <f>IF(ISBLANK(E1201),"",VLOOKUP(E1201,UFMT_CONDITION!A:J,10,FALSE))</f>
        <v/>
      </c>
      <c r="O1201" t="str">
        <f>VLOOKUP(F1201,UFMT_VALUE!A:E,5,FALSE)</f>
        <v>Tag, SVT_CARD_NUM</v>
      </c>
      <c r="P1201" t="str">
        <f>IF(ISBLANK(G1201),"",VLOOKUP(G1201,UFMT_CONVERSION!A:C,3,FALSE))</f>
        <v/>
      </c>
      <c r="Q1201" t="str">
        <f t="shared" si="76"/>
        <v>Field '019 Var LLA', Value 'Tag, SVT_CARD_NUM'</v>
      </c>
      <c r="S1201" t="str">
        <f t="shared" si="77"/>
        <v>Insert into UFMT_BUILD_RULE (FORMAT_ID, FIELD_NO, PRIORITY, FIELD_ID, COND_ID, VALUE_ID, CONV_KEY, F_CHECK, F_WRITE) Values ('203', '2', '1', '1', '', '2', '', '0', '0');</v>
      </c>
      <c r="T1201" t="str">
        <f t="shared" si="78"/>
        <v>Update UFMT_BUILD_RULE SET FIELD_ID='1',COND_ID='',VALUE_ID='2',CONV_KEY='',F_CHECK='0',F_WRITE='0' Where FORMAT_ID = '203' AND FIELD_NO = '2' AND PRIORITY = '1';</v>
      </c>
      <c r="U1201" t="str">
        <f t="shared" si="79"/>
        <v>Delete from UFMT_BUILD_RULE Where FORMAT_ID = '203' AND FIELD_NO = '2' AND PRIORITY = '1';</v>
      </c>
    </row>
    <row r="1202" spans="1:21" x14ac:dyDescent="0.35">
      <c r="A1202" t="s">
        <v>396</v>
      </c>
      <c r="B1202" t="s">
        <v>17</v>
      </c>
      <c r="C1202" t="s">
        <v>12</v>
      </c>
      <c r="D1202" t="s">
        <v>15</v>
      </c>
      <c r="E1202"/>
      <c r="F1202" t="s">
        <v>207</v>
      </c>
      <c r="G1202"/>
      <c r="H1202" t="s">
        <v>13</v>
      </c>
      <c r="I1202" t="s">
        <v>13</v>
      </c>
      <c r="L1202" t="s">
        <v>7</v>
      </c>
      <c r="M1202" t="str">
        <f>VLOOKUP(D1202,UFMT_FIELD_FORMAT!A:H,8,FALSE)</f>
        <v>006 Fix Padded L0</v>
      </c>
      <c r="N1202" t="str">
        <f>IF(ISBLANK(E1202),"",VLOOKUP(E1202,UFMT_CONDITION!A:J,10,FALSE))</f>
        <v/>
      </c>
      <c r="O1202" t="str">
        <f>VLOOKUP(F1202,UFMT_VALUE!A:E,5,FALSE)</f>
        <v>Composite, Processing code</v>
      </c>
      <c r="P1202" t="str">
        <f>IF(ISBLANK(G1202),"",VLOOKUP(G1202,UFMT_CONVERSION!A:C,3,FALSE))</f>
        <v/>
      </c>
      <c r="Q1202" t="str">
        <f t="shared" si="76"/>
        <v>Field '006 Fix Padded L0', Value 'Composite, Processing code'</v>
      </c>
      <c r="S1202" t="str">
        <f t="shared" si="77"/>
        <v>Insert into UFMT_BUILD_RULE (FORMAT_ID, FIELD_NO, PRIORITY, FIELD_ID, COND_ID, VALUE_ID, CONV_KEY, F_CHECK, F_WRITE) Values ('203', '3', '1', '2', '', '79', '', '0', '0');</v>
      </c>
      <c r="T1202" t="str">
        <f t="shared" si="78"/>
        <v>Update UFMT_BUILD_RULE SET FIELD_ID='2',COND_ID='',VALUE_ID='79',CONV_KEY='',F_CHECK='0',F_WRITE='0' Where FORMAT_ID = '203' AND FIELD_NO = '3' AND PRIORITY = '1';</v>
      </c>
      <c r="U1202" t="str">
        <f t="shared" si="79"/>
        <v>Delete from UFMT_BUILD_RULE Where FORMAT_ID = '203' AND FIELD_NO = '3' AND PRIORITY = '1';</v>
      </c>
    </row>
    <row r="1203" spans="1:21" x14ac:dyDescent="0.35">
      <c r="A1203" t="s">
        <v>396</v>
      </c>
      <c r="B1203" t="s">
        <v>20</v>
      </c>
      <c r="C1203" t="s">
        <v>12</v>
      </c>
      <c r="D1203" t="s">
        <v>17</v>
      </c>
      <c r="E1203"/>
      <c r="F1203" t="s">
        <v>29</v>
      </c>
      <c r="G1203"/>
      <c r="H1203" t="s">
        <v>13</v>
      </c>
      <c r="I1203" t="s">
        <v>13</v>
      </c>
      <c r="L1203" t="s">
        <v>7</v>
      </c>
      <c r="M1203" t="str">
        <f>VLOOKUP(D1203,UFMT_FIELD_FORMAT!A:H,8,FALSE)</f>
        <v>012 Fix Padded L0</v>
      </c>
      <c r="N1203" t="str">
        <f>IF(ISBLANK(E1203),"",VLOOKUP(E1203,UFMT_CONDITION!A:J,10,FALSE))</f>
        <v/>
      </c>
      <c r="O1203" t="str">
        <f>VLOOKUP(F1203,UFMT_VALUE!A:E,5,FALSE)</f>
        <v>Tag, SVT_TXN_AMOUNT</v>
      </c>
      <c r="P1203" t="str">
        <f>IF(ISBLANK(G1203),"",VLOOKUP(G1203,UFMT_CONVERSION!A:C,3,FALSE))</f>
        <v/>
      </c>
      <c r="Q1203" t="str">
        <f t="shared" si="76"/>
        <v>Field '012 Fix Padded L0', Value 'Tag, SVT_TXN_AMOUNT'</v>
      </c>
      <c r="S1203" t="str">
        <f t="shared" si="77"/>
        <v>Insert into UFMT_BUILD_RULE (FORMAT_ID, FIELD_NO, PRIORITY, FIELD_ID, COND_ID, VALUE_ID, CONV_KEY, F_CHECK, F_WRITE) Values ('203', '4', '1', '3', '', '7', '', '0', '0');</v>
      </c>
      <c r="T1203" t="str">
        <f t="shared" si="78"/>
        <v>Update UFMT_BUILD_RULE SET FIELD_ID='3',COND_ID='',VALUE_ID='7',CONV_KEY='',F_CHECK='0',F_WRITE='0' Where FORMAT_ID = '203' AND FIELD_NO = '4' AND PRIORITY = '1';</v>
      </c>
      <c r="U1203" t="str">
        <f t="shared" si="79"/>
        <v>Delete from UFMT_BUILD_RULE Where FORMAT_ID = '203' AND FIELD_NO = '4' AND PRIORITY = '1';</v>
      </c>
    </row>
    <row r="1204" spans="1:21" x14ac:dyDescent="0.35">
      <c r="A1204" t="s">
        <v>396</v>
      </c>
      <c r="B1204" t="s">
        <v>26</v>
      </c>
      <c r="C1204" t="s">
        <v>12</v>
      </c>
      <c r="D1204" t="s">
        <v>17</v>
      </c>
      <c r="E1204"/>
      <c r="F1204" t="s">
        <v>153</v>
      </c>
      <c r="G1204" t="s">
        <v>62</v>
      </c>
      <c r="H1204" t="s">
        <v>13</v>
      </c>
      <c r="I1204" t="s">
        <v>13</v>
      </c>
      <c r="L1204" t="s">
        <v>7</v>
      </c>
      <c r="M1204" t="str">
        <f>VLOOKUP(D1204,UFMT_FIELD_FORMAT!A:H,8,FALSE)</f>
        <v>012 Fix Padded L0</v>
      </c>
      <c r="N1204" t="str">
        <f>IF(ISBLANK(E1204),"",VLOOKUP(E1204,UFMT_CONDITION!A:J,10,FALSE))</f>
        <v/>
      </c>
      <c r="O1204" t="str">
        <f>VLOOKUP(F1204,UFMT_VALUE!A:E,5,FALSE)</f>
        <v>Tag, SVT_CCH_BILL_AMT</v>
      </c>
      <c r="P1204" t="str">
        <f>IF(ISBLANK(G1204),"",VLOOKUP(G1204,UFMT_CONVERSION!A:C,3,FALSE))</f>
        <v>Custom Function setup_DE46</v>
      </c>
      <c r="Q1204" t="str">
        <f t="shared" si="76"/>
        <v>Field '012 Fix Padded L0', Value 'Tag, SVT_CCH_BILL_AMT', Conv 'Custom Function setup_DE46'</v>
      </c>
      <c r="S1204" t="str">
        <f t="shared" si="77"/>
        <v>Insert into UFMT_BUILD_RULE (FORMAT_ID, FIELD_NO, PRIORITY, FIELD_ID, COND_ID, VALUE_ID, CONV_KEY, F_CHECK, F_WRITE) Values ('203', '6', '1', '3', '', '65', '19', '0', '0');</v>
      </c>
      <c r="T1204" t="str">
        <f t="shared" si="78"/>
        <v>Update UFMT_BUILD_RULE SET FIELD_ID='3',COND_ID='',VALUE_ID='65',CONV_KEY='19',F_CHECK='0',F_WRITE='0' Where FORMAT_ID = '203' AND FIELD_NO = '6' AND PRIORITY = '1';</v>
      </c>
      <c r="U1204" t="str">
        <f t="shared" si="79"/>
        <v>Delete from UFMT_BUILD_RULE Where FORMAT_ID = '203' AND FIELD_NO = '6' AND PRIORITY = '1';</v>
      </c>
    </row>
    <row r="1205" spans="1:21" x14ac:dyDescent="0.35">
      <c r="A1205" t="s">
        <v>396</v>
      </c>
      <c r="B1205" t="s">
        <v>29</v>
      </c>
      <c r="C1205" t="s">
        <v>15</v>
      </c>
      <c r="D1205" t="s">
        <v>72</v>
      </c>
      <c r="E1205"/>
      <c r="F1205" t="s">
        <v>44</v>
      </c>
      <c r="G1205"/>
      <c r="H1205" t="s">
        <v>13</v>
      </c>
      <c r="I1205" t="s">
        <v>12</v>
      </c>
      <c r="L1205" t="s">
        <v>7</v>
      </c>
      <c r="M1205" t="str">
        <f>VLOOKUP(D1205,UFMT_FIELD_FORMAT!A:H,8,FALSE)</f>
        <v>010 Fix Padded L0</v>
      </c>
      <c r="N1205" t="str">
        <f>IF(ISBLANK(E1205),"",VLOOKUP(E1205,UFMT_CONDITION!A:J,10,FALSE))</f>
        <v/>
      </c>
      <c r="O1205" t="str">
        <f>VLOOKUP(F1205,UFMT_VALUE!A:E,5,FALSE)</f>
        <v>Tag, SVT_ACQ_SW_DATE</v>
      </c>
      <c r="P1205" t="str">
        <f>IF(ISBLANK(G1205),"",VLOOKUP(G1205,UFMT_CONVERSION!A:C,3,FALSE))</f>
        <v/>
      </c>
      <c r="Q1205" t="str">
        <f t="shared" si="76"/>
        <v>Field '010 Fix Padded L0', Value 'Tag, SVT_ACQ_SW_DATE'</v>
      </c>
      <c r="S1205" t="str">
        <f t="shared" si="77"/>
        <v>Insert into UFMT_BUILD_RULE (FORMAT_ID, FIELD_NO, PRIORITY, FIELD_ID, COND_ID, VALUE_ID, CONV_KEY, F_CHECK, F_WRITE) Values ('203', '7', '2', '25', '', '13', '', '0', '1');</v>
      </c>
      <c r="T1205" t="str">
        <f t="shared" si="78"/>
        <v>Update UFMT_BUILD_RULE SET FIELD_ID='25',COND_ID='',VALUE_ID='13',CONV_KEY='',F_CHECK='0',F_WRITE='1' Where FORMAT_ID = '203' AND FIELD_NO = '7' AND PRIORITY = '2';</v>
      </c>
      <c r="U1205" t="str">
        <f t="shared" si="79"/>
        <v>Delete from UFMT_BUILD_RULE Where FORMAT_ID = '203' AND FIELD_NO = '7' AND PRIORITY = '2';</v>
      </c>
    </row>
    <row r="1206" spans="1:21" x14ac:dyDescent="0.35">
      <c r="A1206" t="s">
        <v>396</v>
      </c>
      <c r="B1206" t="s">
        <v>40</v>
      </c>
      <c r="C1206" t="s">
        <v>12</v>
      </c>
      <c r="D1206" t="s">
        <v>23</v>
      </c>
      <c r="E1206"/>
      <c r="F1206" t="s">
        <v>48</v>
      </c>
      <c r="G1206"/>
      <c r="H1206" t="s">
        <v>13</v>
      </c>
      <c r="I1206" t="s">
        <v>13</v>
      </c>
      <c r="L1206" t="s">
        <v>7</v>
      </c>
      <c r="M1206" t="str">
        <f>VLOOKUP(D1206,UFMT_FIELD_FORMAT!A:H,8,FALSE)</f>
        <v>006 Fix Padded L0</v>
      </c>
      <c r="N1206" t="str">
        <f>IF(ISBLANK(E1206),"",VLOOKUP(E1206,UFMT_CONDITION!A:J,10,FALSE))</f>
        <v/>
      </c>
      <c r="O1206" t="str">
        <f>VLOOKUP(F1206,UFMT_VALUE!A:E,5,FALSE)</f>
        <v>Tag, SVT_ACQ_TRACE_NO, string</v>
      </c>
      <c r="P1206" t="str">
        <f>IF(ISBLANK(G1206),"",VLOOKUP(G1206,UFMT_CONVERSION!A:C,3,FALSE))</f>
        <v/>
      </c>
      <c r="Q1206" t="str">
        <f t="shared" si="76"/>
        <v>Field '006 Fix Padded L0', Value 'Tag, SVT_ACQ_TRACE_NO, string'</v>
      </c>
      <c r="S1206" t="str">
        <f t="shared" si="77"/>
        <v>Insert into UFMT_BUILD_RULE (FORMAT_ID, FIELD_NO, PRIORITY, FIELD_ID, COND_ID, VALUE_ID, CONV_KEY, F_CHECK, F_WRITE) Values ('203', '11', '1', '5', '', '47', '', '0', '0');</v>
      </c>
      <c r="T1206" t="str">
        <f t="shared" si="78"/>
        <v>Update UFMT_BUILD_RULE SET FIELD_ID='5',COND_ID='',VALUE_ID='47',CONV_KEY='',F_CHECK='0',F_WRITE='0' Where FORMAT_ID = '203' AND FIELD_NO = '11' AND PRIORITY = '1';</v>
      </c>
      <c r="U1206" t="str">
        <f t="shared" si="79"/>
        <v>Delete from UFMT_BUILD_RULE Where FORMAT_ID = '203' AND FIELD_NO = '11' AND PRIORITY = '1';</v>
      </c>
    </row>
    <row r="1207" spans="1:21" x14ac:dyDescent="0.35">
      <c r="A1207" t="s">
        <v>396</v>
      </c>
      <c r="B1207" t="s">
        <v>42</v>
      </c>
      <c r="C1207" t="s">
        <v>12</v>
      </c>
      <c r="D1207" t="s">
        <v>23</v>
      </c>
      <c r="E1207"/>
      <c r="F1207" t="s">
        <v>47</v>
      </c>
      <c r="G1207"/>
      <c r="H1207" t="s">
        <v>13</v>
      </c>
      <c r="I1207" t="s">
        <v>12</v>
      </c>
      <c r="L1207" t="s">
        <v>7</v>
      </c>
      <c r="M1207" t="str">
        <f>VLOOKUP(D1207,UFMT_FIELD_FORMAT!A:H,8,FALSE)</f>
        <v>006 Fix Padded L0</v>
      </c>
      <c r="N1207" t="str">
        <f>IF(ISBLANK(E1207),"",VLOOKUP(E1207,UFMT_CONDITION!A:J,10,FALSE))</f>
        <v/>
      </c>
      <c r="O1207" t="str">
        <f>VLOOKUP(F1207,UFMT_VALUE!A:E,5,FALSE)</f>
        <v>Tag, SVT_ACQ_SW_TIME</v>
      </c>
      <c r="P1207" t="str">
        <f>IF(ISBLANK(G1207),"",VLOOKUP(G1207,UFMT_CONVERSION!A:C,3,FALSE))</f>
        <v/>
      </c>
      <c r="Q1207" t="str">
        <f t="shared" si="76"/>
        <v>Field '006 Fix Padded L0', Value 'Tag, SVT_ACQ_SW_TIME'</v>
      </c>
      <c r="S1207" t="str">
        <f t="shared" si="77"/>
        <v>Insert into UFMT_BUILD_RULE (FORMAT_ID, FIELD_NO, PRIORITY, FIELD_ID, COND_ID, VALUE_ID, CONV_KEY, F_CHECK, F_WRITE) Values ('203', '12', '1', '5', '', '14', '', '0', '1');</v>
      </c>
      <c r="T1207" t="str">
        <f t="shared" si="78"/>
        <v>Update UFMT_BUILD_RULE SET FIELD_ID='5',COND_ID='',VALUE_ID='14',CONV_KEY='',F_CHECK='0',F_WRITE='1' Where FORMAT_ID = '203' AND FIELD_NO = '12' AND PRIORITY = '1';</v>
      </c>
      <c r="U1207" t="str">
        <f t="shared" si="79"/>
        <v>Delete from UFMT_BUILD_RULE Where FORMAT_ID = '203' AND FIELD_NO = '12' AND PRIORITY = '1';</v>
      </c>
    </row>
    <row r="1208" spans="1:21" x14ac:dyDescent="0.35">
      <c r="A1208" t="s">
        <v>396</v>
      </c>
      <c r="B1208" t="s">
        <v>44</v>
      </c>
      <c r="C1208" t="s">
        <v>12</v>
      </c>
      <c r="D1208" t="s">
        <v>32</v>
      </c>
      <c r="E1208"/>
      <c r="F1208" t="s">
        <v>44</v>
      </c>
      <c r="G1208"/>
      <c r="H1208" t="s">
        <v>13</v>
      </c>
      <c r="I1208" t="s">
        <v>12</v>
      </c>
      <c r="L1208" t="s">
        <v>7</v>
      </c>
      <c r="M1208" t="str">
        <f>VLOOKUP(D1208,UFMT_FIELD_FORMAT!A:H,8,FALSE)</f>
        <v>004 Fix Padded L0</v>
      </c>
      <c r="N1208" t="str">
        <f>IF(ISBLANK(E1208),"",VLOOKUP(E1208,UFMT_CONDITION!A:J,10,FALSE))</f>
        <v/>
      </c>
      <c r="O1208" t="str">
        <f>VLOOKUP(F1208,UFMT_VALUE!A:E,5,FALSE)</f>
        <v>Tag, SVT_ACQ_SW_DATE</v>
      </c>
      <c r="P1208" t="str">
        <f>IF(ISBLANK(G1208),"",VLOOKUP(G1208,UFMT_CONVERSION!A:C,3,FALSE))</f>
        <v/>
      </c>
      <c r="Q1208" t="str">
        <f t="shared" si="76"/>
        <v>Field '004 Fix Padded L0', Value 'Tag, SVT_ACQ_SW_DATE'</v>
      </c>
      <c r="S1208" t="str">
        <f t="shared" si="77"/>
        <v>Insert into UFMT_BUILD_RULE (FORMAT_ID, FIELD_NO, PRIORITY, FIELD_ID, COND_ID, VALUE_ID, CONV_KEY, F_CHECK, F_WRITE) Values ('203', '13', '1', '8', '', '13', '', '0', '1');</v>
      </c>
      <c r="T1208" t="str">
        <f t="shared" si="78"/>
        <v>Update UFMT_BUILD_RULE SET FIELD_ID='8',COND_ID='',VALUE_ID='13',CONV_KEY='',F_CHECK='0',F_WRITE='1' Where FORMAT_ID = '203' AND FIELD_NO = '13' AND PRIORITY = '1';</v>
      </c>
      <c r="U1208" t="str">
        <f t="shared" si="79"/>
        <v>Delete from UFMT_BUILD_RULE Where FORMAT_ID = '203' AND FIELD_NO = '13' AND PRIORITY = '1';</v>
      </c>
    </row>
    <row r="1209" spans="1:21" x14ac:dyDescent="0.35">
      <c r="A1209" t="s">
        <v>396</v>
      </c>
      <c r="B1209" t="s">
        <v>50</v>
      </c>
      <c r="C1209" t="s">
        <v>12</v>
      </c>
      <c r="D1209" t="s">
        <v>32</v>
      </c>
      <c r="E1209"/>
      <c r="F1209" t="s">
        <v>44</v>
      </c>
      <c r="G1209"/>
      <c r="H1209" t="s">
        <v>13</v>
      </c>
      <c r="I1209" t="s">
        <v>12</v>
      </c>
      <c r="L1209" t="s">
        <v>7</v>
      </c>
      <c r="M1209" t="str">
        <f>VLOOKUP(D1209,UFMT_FIELD_FORMAT!A:H,8,FALSE)</f>
        <v>004 Fix Padded L0</v>
      </c>
      <c r="N1209" t="str">
        <f>IF(ISBLANK(E1209),"",VLOOKUP(E1209,UFMT_CONDITION!A:J,10,FALSE))</f>
        <v/>
      </c>
      <c r="O1209" t="str">
        <f>VLOOKUP(F1209,UFMT_VALUE!A:E,5,FALSE)</f>
        <v>Tag, SVT_ACQ_SW_DATE</v>
      </c>
      <c r="P1209" t="str">
        <f>IF(ISBLANK(G1209),"",VLOOKUP(G1209,UFMT_CONVERSION!A:C,3,FALSE))</f>
        <v/>
      </c>
      <c r="Q1209" t="str">
        <f t="shared" si="76"/>
        <v>Field '004 Fix Padded L0', Value 'Tag, SVT_ACQ_SW_DATE'</v>
      </c>
      <c r="S1209" t="str">
        <f t="shared" si="77"/>
        <v>Insert into UFMT_BUILD_RULE (FORMAT_ID, FIELD_NO, PRIORITY, FIELD_ID, COND_ID, VALUE_ID, CONV_KEY, F_CHECK, F_WRITE) Values ('203', '15', '1', '8', '', '13', '', '0', '1');</v>
      </c>
      <c r="T1209" t="str">
        <f t="shared" si="78"/>
        <v>Update UFMT_BUILD_RULE SET FIELD_ID='8',COND_ID='',VALUE_ID='13',CONV_KEY='',F_CHECK='0',F_WRITE='1' Where FORMAT_ID = '203' AND FIELD_NO = '15' AND PRIORITY = '1';</v>
      </c>
      <c r="U1209" t="str">
        <f t="shared" si="79"/>
        <v>Delete from UFMT_BUILD_RULE Where FORMAT_ID = '203' AND FIELD_NO = '15' AND PRIORITY = '1';</v>
      </c>
    </row>
    <row r="1210" spans="1:21" x14ac:dyDescent="0.35">
      <c r="A1210" t="s">
        <v>396</v>
      </c>
      <c r="B1210" t="s">
        <v>56</v>
      </c>
      <c r="C1210" t="s">
        <v>12</v>
      </c>
      <c r="D1210" t="s">
        <v>32</v>
      </c>
      <c r="E1210"/>
      <c r="F1210" t="s">
        <v>44</v>
      </c>
      <c r="G1210"/>
      <c r="H1210" t="s">
        <v>13</v>
      </c>
      <c r="I1210" t="s">
        <v>12</v>
      </c>
      <c r="L1210" t="s">
        <v>7</v>
      </c>
      <c r="M1210" t="str">
        <f>VLOOKUP(D1210,UFMT_FIELD_FORMAT!A:H,8,FALSE)</f>
        <v>004 Fix Padded L0</v>
      </c>
      <c r="N1210" t="str">
        <f>IF(ISBLANK(E1210),"",VLOOKUP(E1210,UFMT_CONDITION!A:J,10,FALSE))</f>
        <v/>
      </c>
      <c r="O1210" t="str">
        <f>VLOOKUP(F1210,UFMT_VALUE!A:E,5,FALSE)</f>
        <v>Tag, SVT_ACQ_SW_DATE</v>
      </c>
      <c r="P1210" t="str">
        <f>IF(ISBLANK(G1210),"",VLOOKUP(G1210,UFMT_CONVERSION!A:C,3,FALSE))</f>
        <v/>
      </c>
      <c r="Q1210" t="str">
        <f t="shared" si="76"/>
        <v>Field '004 Fix Padded L0', Value 'Tag, SVT_ACQ_SW_DATE'</v>
      </c>
      <c r="S1210" t="str">
        <f t="shared" si="77"/>
        <v>Insert into UFMT_BUILD_RULE (FORMAT_ID, FIELD_NO, PRIORITY, FIELD_ID, COND_ID, VALUE_ID, CONV_KEY, F_CHECK, F_WRITE) Values ('203', '17', '1', '8', '', '13', '', '0', '1');</v>
      </c>
      <c r="T1210" t="str">
        <f t="shared" si="78"/>
        <v>Update UFMT_BUILD_RULE SET FIELD_ID='8',COND_ID='',VALUE_ID='13',CONV_KEY='',F_CHECK='0',F_WRITE='1' Where FORMAT_ID = '203' AND FIELD_NO = '17' AND PRIORITY = '1';</v>
      </c>
      <c r="U1210" t="str">
        <f t="shared" si="79"/>
        <v>Delete from UFMT_BUILD_RULE Where FORMAT_ID = '203' AND FIELD_NO = '17' AND PRIORITY = '1';</v>
      </c>
    </row>
    <row r="1211" spans="1:21" x14ac:dyDescent="0.35">
      <c r="A1211" t="s">
        <v>396</v>
      </c>
      <c r="B1211" t="s">
        <v>59</v>
      </c>
      <c r="C1211" t="s">
        <v>12</v>
      </c>
      <c r="D1211" t="s">
        <v>32</v>
      </c>
      <c r="E1211"/>
      <c r="F1211" t="s">
        <v>59</v>
      </c>
      <c r="G1211" t="s">
        <v>20</v>
      </c>
      <c r="H1211" t="s">
        <v>13</v>
      </c>
      <c r="I1211" t="s">
        <v>13</v>
      </c>
      <c r="L1211" t="s">
        <v>7</v>
      </c>
      <c r="M1211" t="str">
        <f>VLOOKUP(D1211,UFMT_FIELD_FORMAT!A:H,8,FALSE)</f>
        <v>004 Fix Padded L0</v>
      </c>
      <c r="N1211" t="str">
        <f>IF(ISBLANK(E1211),"",VLOOKUP(E1211,UFMT_CONDITION!A:J,10,FALSE))</f>
        <v/>
      </c>
      <c r="O1211" t="str">
        <f>VLOOKUP(F1211,UFMT_VALUE!A:E,5,FALSE)</f>
        <v>Tag, SVT_SV_DATE</v>
      </c>
      <c r="P1211" t="str">
        <f>IF(ISBLANK(G1211),"",VLOOKUP(G1211,UFMT_CONVERSION!A:C,3,FALSE))</f>
        <v>YYYYMMDD to MMDD</v>
      </c>
      <c r="Q1211" t="str">
        <f t="shared" si="76"/>
        <v>Field '004 Fix Padded L0', Value 'Tag, SVT_SV_DATE', Conv 'YYYYMMDD to MMDD'</v>
      </c>
      <c r="S1211" t="str">
        <f t="shared" si="77"/>
        <v>Insert into UFMT_BUILD_RULE (FORMAT_ID, FIELD_NO, PRIORITY, FIELD_ID, COND_ID, VALUE_ID, CONV_KEY, F_CHECK, F_WRITE) Values ('203', '18', '1', '8', '', '18', '4', '0', '0');</v>
      </c>
      <c r="T1211" t="str">
        <f t="shared" si="78"/>
        <v>Update UFMT_BUILD_RULE SET FIELD_ID='8',COND_ID='',VALUE_ID='18',CONV_KEY='4',F_CHECK='0',F_WRITE='0' Where FORMAT_ID = '203' AND FIELD_NO = '18' AND PRIORITY = '1';</v>
      </c>
      <c r="U1211" t="str">
        <f t="shared" si="79"/>
        <v>Delete from UFMT_BUILD_RULE Where FORMAT_ID = '203' AND FIELD_NO = '18' AND PRIORITY = '1';</v>
      </c>
    </row>
    <row r="1212" spans="1:21" x14ac:dyDescent="0.35">
      <c r="A1212" t="s">
        <v>396</v>
      </c>
      <c r="B1212" t="s">
        <v>88</v>
      </c>
      <c r="C1212" t="s">
        <v>12</v>
      </c>
      <c r="D1212" t="s">
        <v>88</v>
      </c>
      <c r="E1212"/>
      <c r="F1212" t="s">
        <v>30</v>
      </c>
      <c r="G1212"/>
      <c r="H1212" t="s">
        <v>13</v>
      </c>
      <c r="I1212" t="s">
        <v>13</v>
      </c>
      <c r="L1212" t="s">
        <v>7</v>
      </c>
      <c r="M1212" t="str">
        <f>VLOOKUP(D1212,UFMT_FIELD_FORMAT!A:H,8,FALSE)</f>
        <v>042 Fix Padded R</v>
      </c>
      <c r="N1212" t="str">
        <f>IF(ISBLANK(E1212),"",VLOOKUP(E1212,UFMT_CONDITION!A:J,10,FALSE))</f>
        <v/>
      </c>
      <c r="O1212" t="str">
        <f>VLOOKUP(F1212,UFMT_VALUE!A:E,5,FALSE)</f>
        <v>Composite, DE28 Amounts, FEEs</v>
      </c>
      <c r="P1212" t="str">
        <f>IF(ISBLANK(G1212),"",VLOOKUP(G1212,UFMT_CONVERSION!A:C,3,FALSE))</f>
        <v/>
      </c>
      <c r="Q1212" t="str">
        <f t="shared" si="76"/>
        <v>Field '042 Fix Padded R', Value 'Composite, DE28 Amounts, FEEs'</v>
      </c>
      <c r="S1212" t="str">
        <f t="shared" si="77"/>
        <v>Insert into UFMT_BUILD_RULE (FORMAT_ID, FIELD_NO, PRIORITY, FIELD_ID, COND_ID, VALUE_ID, CONV_KEY, F_CHECK, F_WRITE) Values ('203', '28', '1', '28', '', '82', '', '0', '0');</v>
      </c>
      <c r="T1212" t="str">
        <f t="shared" si="78"/>
        <v>Update UFMT_BUILD_RULE SET FIELD_ID='28',COND_ID='',VALUE_ID='82',CONV_KEY='',F_CHECK='0',F_WRITE='0' Where FORMAT_ID = '203' AND FIELD_NO = '28' AND PRIORITY = '1';</v>
      </c>
      <c r="U1212" t="str">
        <f t="shared" si="79"/>
        <v>Delete from UFMT_BUILD_RULE Where FORMAT_ID = '203' AND FIELD_NO = '28' AND PRIORITY = '1';</v>
      </c>
    </row>
    <row r="1213" spans="1:21" x14ac:dyDescent="0.35">
      <c r="A1213" t="s">
        <v>396</v>
      </c>
      <c r="B1213" t="s">
        <v>98</v>
      </c>
      <c r="C1213" t="s">
        <v>12</v>
      </c>
      <c r="D1213" t="s">
        <v>40</v>
      </c>
      <c r="E1213"/>
      <c r="F1213" t="s">
        <v>65</v>
      </c>
      <c r="G1213"/>
      <c r="H1213" t="s">
        <v>13</v>
      </c>
      <c r="I1213" t="s">
        <v>13</v>
      </c>
      <c r="L1213" t="s">
        <v>7</v>
      </c>
      <c r="M1213" t="str">
        <f>VLOOKUP(D1213,UFMT_FIELD_FORMAT!A:H,8,FALSE)</f>
        <v xml:space="preserve">011 LLA </v>
      </c>
      <c r="N1213" t="str">
        <f>IF(ISBLANK(E1213),"",VLOOKUP(E1213,UFMT_CONDITION!A:J,10,FALSE))</f>
        <v/>
      </c>
      <c r="O1213" t="str">
        <f>VLOOKUP(F1213,UFMT_VALUE!A:E,5,FALSE)</f>
        <v>Tag, SVT_ISO_SRC_ACQID</v>
      </c>
      <c r="P1213" t="str">
        <f>IF(ISBLANK(G1213),"",VLOOKUP(G1213,UFMT_CONVERSION!A:C,3,FALSE))</f>
        <v/>
      </c>
      <c r="Q1213" t="str">
        <f t="shared" si="76"/>
        <v>Field '011 LLA ', Value 'Tag, SVT_ISO_SRC_ACQID'</v>
      </c>
      <c r="S1213" t="str">
        <f t="shared" si="77"/>
        <v>Insert into UFMT_BUILD_RULE (FORMAT_ID, FIELD_NO, PRIORITY, FIELD_ID, COND_ID, VALUE_ID, CONV_KEY, F_CHECK, F_WRITE) Values ('203', '32', '1', '11', '', '20', '', '0', '0');</v>
      </c>
      <c r="T1213" t="str">
        <f t="shared" si="78"/>
        <v>Update UFMT_BUILD_RULE SET FIELD_ID='11',COND_ID='',VALUE_ID='20',CONV_KEY='',F_CHECK='0',F_WRITE='0' Where FORMAT_ID = '203' AND FIELD_NO = '32' AND PRIORITY = '1';</v>
      </c>
      <c r="U1213" t="str">
        <f t="shared" si="79"/>
        <v>Delete from UFMT_BUILD_RULE Where FORMAT_ID = '203' AND FIELD_NO = '32' AND PRIORITY = '1';</v>
      </c>
    </row>
    <row r="1214" spans="1:21" x14ac:dyDescent="0.35">
      <c r="A1214" t="s">
        <v>396</v>
      </c>
      <c r="B1214" t="s">
        <v>99</v>
      </c>
      <c r="C1214" t="s">
        <v>12</v>
      </c>
      <c r="D1214" t="s">
        <v>44</v>
      </c>
      <c r="E1214"/>
      <c r="F1214" t="s">
        <v>74</v>
      </c>
      <c r="G1214" t="s">
        <v>72</v>
      </c>
      <c r="H1214" t="s">
        <v>13</v>
      </c>
      <c r="I1214" t="s">
        <v>13</v>
      </c>
      <c r="L1214" t="s">
        <v>7</v>
      </c>
      <c r="M1214" t="str">
        <f>VLOOKUP(D1214,UFMT_FIELD_FORMAT!A:H,8,FALSE)</f>
        <v>012 Fix Padded R</v>
      </c>
      <c r="N1214" t="str">
        <f>IF(ISBLANK(E1214),"",VLOOKUP(E1214,UFMT_CONDITION!A:J,10,FALSE))</f>
        <v/>
      </c>
      <c r="O1214" t="str">
        <f>VLOOKUP(F1214,UFMT_VALUE!A:E,5,FALSE)</f>
        <v>Tag, SVT_ISO_ACQ_RRN</v>
      </c>
      <c r="P1214" t="str">
        <f>IF(ISBLANK(G1214),"",VLOOKUP(G1214,UFMT_CONVERSION!A:C,3,FALSE))</f>
        <v>Custom function setup_de37_yddd</v>
      </c>
      <c r="Q1214" t="str">
        <f t="shared" si="76"/>
        <v>Field '012 Fix Padded R', Value 'Tag, SVT_ISO_ACQ_RRN', Conv 'Custom function setup_de37_yddd'</v>
      </c>
      <c r="S1214" t="str">
        <f t="shared" si="77"/>
        <v>Insert into UFMT_BUILD_RULE (FORMAT_ID, FIELD_NO, PRIORITY, FIELD_ID, COND_ID, VALUE_ID, CONV_KEY, F_CHECK, F_WRITE) Values ('203', '37', '1', '13', '', '23', '25', '0', '0');</v>
      </c>
      <c r="T1214" t="str">
        <f t="shared" si="78"/>
        <v>Update UFMT_BUILD_RULE SET FIELD_ID='13',COND_ID='',VALUE_ID='23',CONV_KEY='25',F_CHECK='0',F_WRITE='0' Where FORMAT_ID = '203' AND FIELD_NO = '37' AND PRIORITY = '1';</v>
      </c>
      <c r="U1214" t="str">
        <f t="shared" si="79"/>
        <v>Delete from UFMT_BUILD_RULE Where FORMAT_ID = '203' AND FIELD_NO = '37' AND PRIORITY = '1';</v>
      </c>
    </row>
    <row r="1215" spans="1:21" x14ac:dyDescent="0.35">
      <c r="A1215" t="s">
        <v>396</v>
      </c>
      <c r="B1215" t="s">
        <v>113</v>
      </c>
      <c r="C1215" t="s">
        <v>12</v>
      </c>
      <c r="D1215" t="s">
        <v>29</v>
      </c>
      <c r="E1215"/>
      <c r="F1215" t="s">
        <v>138</v>
      </c>
      <c r="G1215"/>
      <c r="H1215" t="s">
        <v>13</v>
      </c>
      <c r="I1215" t="s">
        <v>12</v>
      </c>
      <c r="L1215" t="s">
        <v>7</v>
      </c>
      <c r="M1215" t="str">
        <f>VLOOKUP(D1215,UFMT_FIELD_FORMAT!A:H,8,FALSE)</f>
        <v>006 Fix Padded L</v>
      </c>
      <c r="N1215" t="str">
        <f>IF(ISBLANK(E1215),"",VLOOKUP(E1215,UFMT_CONDITION!A:J,10,FALSE))</f>
        <v/>
      </c>
      <c r="O1215" t="str">
        <f>VLOOKUP(F1215,UFMT_VALUE!A:E,5,FALSE)</f>
        <v>Tag, SVT_AUTH_ID_RESP, string</v>
      </c>
      <c r="P1215" t="str">
        <f>IF(ISBLANK(G1215),"",VLOOKUP(G1215,UFMT_CONVERSION!A:C,3,FALSE))</f>
        <v/>
      </c>
      <c r="Q1215" t="str">
        <f t="shared" si="76"/>
        <v>Field '006 Fix Padded L', Value 'Tag, SVT_AUTH_ID_RESP, string'</v>
      </c>
      <c r="S1215" t="str">
        <f t="shared" si="77"/>
        <v>Insert into UFMT_BUILD_RULE (FORMAT_ID, FIELD_NO, PRIORITY, FIELD_ID, COND_ID, VALUE_ID, CONV_KEY, F_CHECK, F_WRITE) Values ('203', '38', '1', '7', '', '49', '', '0', '1');</v>
      </c>
      <c r="T1215" t="str">
        <f t="shared" si="78"/>
        <v>Update UFMT_BUILD_RULE SET FIELD_ID='7',COND_ID='',VALUE_ID='49',CONV_KEY='',F_CHECK='0',F_WRITE='1' Where FORMAT_ID = '203' AND FIELD_NO = '38' AND PRIORITY = '1';</v>
      </c>
      <c r="U1215" t="str">
        <f t="shared" si="79"/>
        <v>Delete from UFMT_BUILD_RULE Where FORMAT_ID = '203' AND FIELD_NO = '38' AND PRIORITY = '1';</v>
      </c>
    </row>
    <row r="1216" spans="1:21" x14ac:dyDescent="0.35">
      <c r="A1216" t="s">
        <v>396</v>
      </c>
      <c r="B1216" t="s">
        <v>102</v>
      </c>
      <c r="C1216" t="s">
        <v>15</v>
      </c>
      <c r="D1216" t="s">
        <v>77</v>
      </c>
      <c r="E1216"/>
      <c r="F1216" t="s">
        <v>60</v>
      </c>
      <c r="G1216" t="s">
        <v>101</v>
      </c>
      <c r="H1216" t="s">
        <v>13</v>
      </c>
      <c r="I1216" t="s">
        <v>12</v>
      </c>
      <c r="L1216" t="s">
        <v>7</v>
      </c>
      <c r="M1216" t="str">
        <f>VLOOKUP(D1216,UFMT_FIELD_FORMAT!A:H,8,FALSE)</f>
        <v>02 Fix Padded L0</v>
      </c>
      <c r="N1216" t="str">
        <f>IF(ISBLANK(E1216),"",VLOOKUP(E1216,UFMT_CONDITION!A:J,10,FALSE))</f>
        <v/>
      </c>
      <c r="O1216" t="str">
        <f>VLOOKUP(F1216,UFMT_VALUE!A:E,5,FALSE)</f>
        <v>Tag, SVT_SV_RESP</v>
      </c>
      <c r="P1216" t="str">
        <f>IF(ISBLANK(G1216),"",VLOOKUP(G1216,UFMT_CONVERSION!A:C,3,FALSE))</f>
        <v>Flexcube Response code conversion</v>
      </c>
      <c r="Q1216" t="str">
        <f t="shared" si="76"/>
        <v>Field '02 Fix Padded L0', Value 'Tag, SVT_SV_RESP', Conv 'Flexcube Response code conversion'</v>
      </c>
      <c r="S1216" t="str">
        <f t="shared" si="77"/>
        <v>Insert into UFMT_BUILD_RULE (FORMAT_ID, FIELD_NO, PRIORITY, FIELD_ID, COND_ID, VALUE_ID, CONV_KEY, F_CHECK, F_WRITE) Values ('203', '39', '2', '24', '', '44', '33', '0', '1');</v>
      </c>
      <c r="T1216" t="str">
        <f t="shared" si="78"/>
        <v>Update UFMT_BUILD_RULE SET FIELD_ID='24',COND_ID='',VALUE_ID='44',CONV_KEY='33',F_CHECK='0',F_WRITE='1' Where FORMAT_ID = '203' AND FIELD_NO = '39' AND PRIORITY = '2';</v>
      </c>
      <c r="U1216" t="str">
        <f t="shared" si="79"/>
        <v>Delete from UFMT_BUILD_RULE Where FORMAT_ID = '203' AND FIELD_NO = '39' AND PRIORITY = '2';</v>
      </c>
    </row>
    <row r="1217" spans="1:21" x14ac:dyDescent="0.35">
      <c r="A1217" t="s">
        <v>396</v>
      </c>
      <c r="B1217" t="s">
        <v>119</v>
      </c>
      <c r="C1217" t="s">
        <v>12</v>
      </c>
      <c r="D1217" t="s">
        <v>50</v>
      </c>
      <c r="E1217"/>
      <c r="F1217" t="s">
        <v>72</v>
      </c>
      <c r="G1217"/>
      <c r="H1217" t="s">
        <v>13</v>
      </c>
      <c r="I1217" t="s">
        <v>13</v>
      </c>
      <c r="L1217" t="s">
        <v>7</v>
      </c>
      <c r="M1217" t="str">
        <f>VLOOKUP(D1217,UFMT_FIELD_FORMAT!A:H,8,FALSE)</f>
        <v>008 Fix Padded R</v>
      </c>
      <c r="N1217" t="str">
        <f>IF(ISBLANK(E1217),"",VLOOKUP(E1217,UFMT_CONDITION!A:J,10,FALSE))</f>
        <v/>
      </c>
      <c r="O1217" t="str">
        <f>VLOOKUP(F1217,UFMT_VALUE!A:E,5,FALSE)</f>
        <v>Tag, SVT_TERMINAL</v>
      </c>
      <c r="P1217" t="str">
        <f>IF(ISBLANK(G1217),"",VLOOKUP(G1217,UFMT_CONVERSION!A:C,3,FALSE))</f>
        <v/>
      </c>
      <c r="Q1217" t="str">
        <f t="shared" si="76"/>
        <v>Field '008 Fix Padded R', Value 'Tag, SVT_TERMINAL'</v>
      </c>
      <c r="S1217" t="str">
        <f t="shared" si="77"/>
        <v>Insert into UFMT_BUILD_RULE (FORMAT_ID, FIELD_NO, PRIORITY, FIELD_ID, COND_ID, VALUE_ID, CONV_KEY, F_CHECK, F_WRITE) Values ('203', '41', '1', '15', '', '25', '', '0', '0');</v>
      </c>
      <c r="T1217" t="str">
        <f t="shared" si="78"/>
        <v>Update UFMT_BUILD_RULE SET FIELD_ID='15',COND_ID='',VALUE_ID='25',CONV_KEY='',F_CHECK='0',F_WRITE='0' Where FORMAT_ID = '203' AND FIELD_NO = '41' AND PRIORITY = '1';</v>
      </c>
      <c r="U1217" t="str">
        <f t="shared" si="79"/>
        <v>Delete from UFMT_BUILD_RULE Where FORMAT_ID = '203' AND FIELD_NO = '41' AND PRIORITY = '1';</v>
      </c>
    </row>
    <row r="1218" spans="1:21" x14ac:dyDescent="0.35">
      <c r="A1218" t="s">
        <v>396</v>
      </c>
      <c r="B1218" t="s">
        <v>122</v>
      </c>
      <c r="C1218" t="s">
        <v>12</v>
      </c>
      <c r="D1218" t="s">
        <v>53</v>
      </c>
      <c r="E1218"/>
      <c r="F1218" t="s">
        <v>82</v>
      </c>
      <c r="G1218"/>
      <c r="H1218" t="s">
        <v>13</v>
      </c>
      <c r="I1218" t="s">
        <v>13</v>
      </c>
      <c r="L1218" t="s">
        <v>7</v>
      </c>
      <c r="M1218" t="str">
        <f>VLOOKUP(D1218,UFMT_FIELD_FORMAT!A:H,8,FALSE)</f>
        <v>008 Fix Padded R</v>
      </c>
      <c r="N1218" t="str">
        <f>IF(ISBLANK(E1218),"",VLOOKUP(E1218,UFMT_CONDITION!A:J,10,FALSE))</f>
        <v/>
      </c>
      <c r="O1218" t="str">
        <f>VLOOKUP(F1218,UFMT_VALUE!A:E,5,FALSE)</f>
        <v>Tag, SVT_CC_ACCEPTOR</v>
      </c>
      <c r="P1218" t="str">
        <f>IF(ISBLANK(G1218),"",VLOOKUP(G1218,UFMT_CONVERSION!A:C,3,FALSE))</f>
        <v/>
      </c>
      <c r="Q1218" t="str">
        <f t="shared" si="76"/>
        <v>Field '008 Fix Padded R', Value 'Tag, SVT_CC_ACCEPTOR'</v>
      </c>
      <c r="S1218" t="str">
        <f t="shared" si="77"/>
        <v>Insert into UFMT_BUILD_RULE (FORMAT_ID, FIELD_NO, PRIORITY, FIELD_ID, COND_ID, VALUE_ID, CONV_KEY, F_CHECK, F_WRITE) Values ('203', '42', '1', '16', '', '26', '', '0', '0');</v>
      </c>
      <c r="T1218" t="str">
        <f t="shared" si="78"/>
        <v>Update UFMT_BUILD_RULE SET FIELD_ID='16',COND_ID='',VALUE_ID='26',CONV_KEY='',F_CHECK='0',F_WRITE='0' Where FORMAT_ID = '203' AND FIELD_NO = '42' AND PRIORITY = '1';</v>
      </c>
      <c r="U1218" t="str">
        <f t="shared" si="79"/>
        <v>Delete from UFMT_BUILD_RULE Where FORMAT_ID = '203' AND FIELD_NO = '42' AND PRIORITY = '1';</v>
      </c>
    </row>
    <row r="1219" spans="1:21" x14ac:dyDescent="0.35">
      <c r="A1219" t="s">
        <v>396</v>
      </c>
      <c r="B1219" t="s">
        <v>138</v>
      </c>
      <c r="C1219" t="s">
        <v>12</v>
      </c>
      <c r="D1219" t="s">
        <v>47</v>
      </c>
      <c r="E1219"/>
      <c r="F1219" t="s">
        <v>104</v>
      </c>
      <c r="G1219"/>
      <c r="H1219" t="s">
        <v>13</v>
      </c>
      <c r="I1219" t="s">
        <v>13</v>
      </c>
      <c r="L1219" t="s">
        <v>7</v>
      </c>
      <c r="M1219" t="str">
        <f>VLOOKUP(D1219,UFMT_FIELD_FORMAT!A:H,8,FALSE)</f>
        <v>003 Fix Padded L</v>
      </c>
      <c r="N1219" t="str">
        <f>IF(ISBLANK(E1219),"",VLOOKUP(E1219,UFMT_CONDITION!A:J,10,FALSE))</f>
        <v/>
      </c>
      <c r="O1219" t="str">
        <f>VLOOKUP(F1219,UFMT_VALUE!A:E,5,FALSE)</f>
        <v>Tag, SVT_TXN_CURRENCY</v>
      </c>
      <c r="P1219" t="str">
        <f>IF(ISBLANK(G1219),"",VLOOKUP(G1219,UFMT_CONVERSION!A:C,3,FALSE))</f>
        <v/>
      </c>
      <c r="Q1219" t="str">
        <f t="shared" si="76"/>
        <v>Field '003 Fix Padded L', Value 'Tag, SVT_TXN_CURRENCY'</v>
      </c>
      <c r="S1219" t="str">
        <f t="shared" si="77"/>
        <v>Insert into UFMT_BUILD_RULE (FORMAT_ID, FIELD_NO, PRIORITY, FIELD_ID, COND_ID, VALUE_ID, CONV_KEY, F_CHECK, F_WRITE) Values ('203', '49', '1', '14', '', '34', '', '0', '0');</v>
      </c>
      <c r="T1219" t="str">
        <f t="shared" si="78"/>
        <v>Update UFMT_BUILD_RULE SET FIELD_ID='14',COND_ID='',VALUE_ID='34',CONV_KEY='',F_CHECK='0',F_WRITE='0' Where FORMAT_ID = '203' AND FIELD_NO = '49' AND PRIORITY = '1';</v>
      </c>
      <c r="U1219" t="str">
        <f t="shared" si="79"/>
        <v>Delete from UFMT_BUILD_RULE Where FORMAT_ID = '203' AND FIELD_NO = '49' AND PRIORITY = '1';</v>
      </c>
    </row>
    <row r="1220" spans="1:21" x14ac:dyDescent="0.35">
      <c r="A1220" t="s">
        <v>396</v>
      </c>
      <c r="B1220" t="s">
        <v>142</v>
      </c>
      <c r="C1220" t="s">
        <v>12</v>
      </c>
      <c r="D1220" t="s">
        <v>47</v>
      </c>
      <c r="E1220"/>
      <c r="F1220" t="s">
        <v>171</v>
      </c>
      <c r="G1220"/>
      <c r="H1220" t="s">
        <v>13</v>
      </c>
      <c r="I1220" t="s">
        <v>13</v>
      </c>
      <c r="L1220" t="s">
        <v>7</v>
      </c>
      <c r="M1220" t="str">
        <f>VLOOKUP(D1220,UFMT_FIELD_FORMAT!A:H,8,FALSE)</f>
        <v>003 Fix Padded L</v>
      </c>
      <c r="N1220" t="str">
        <f>IF(ISBLANK(E1220),"",VLOOKUP(E1220,UFMT_CONDITION!A:J,10,FALSE))</f>
        <v/>
      </c>
      <c r="O1220" t="str">
        <f>VLOOKUP(F1220,UFMT_VALUE!A:E,5,FALSE)</f>
        <v>Tag, SVT_CCH_BILL_CURR , integer</v>
      </c>
      <c r="P1220" t="str">
        <f>IF(ISBLANK(G1220),"",VLOOKUP(G1220,UFMT_CONVERSION!A:C,3,FALSE))</f>
        <v/>
      </c>
      <c r="Q1220" t="str">
        <f t="shared" si="76"/>
        <v>Field '003 Fix Padded L', Value 'Tag, SVT_CCH_BILL_CURR , integer'</v>
      </c>
      <c r="S1220" t="str">
        <f t="shared" si="77"/>
        <v>Insert into UFMT_BUILD_RULE (FORMAT_ID, FIELD_NO, PRIORITY, FIELD_ID, COND_ID, VALUE_ID, CONV_KEY, F_CHECK, F_WRITE) Values ('203', '51', '1', '14', '', '64', '', '0', '0');</v>
      </c>
      <c r="T1220" t="str">
        <f t="shared" si="78"/>
        <v>Update UFMT_BUILD_RULE SET FIELD_ID='14',COND_ID='',VALUE_ID='64',CONV_KEY='',F_CHECK='0',F_WRITE='0' Where FORMAT_ID = '203' AND FIELD_NO = '51' AND PRIORITY = '1';</v>
      </c>
      <c r="U1220" t="str">
        <f t="shared" si="79"/>
        <v>Delete from UFMT_BUILD_RULE Where FORMAT_ID = '203' AND FIELD_NO = '51' AND PRIORITY = '1';</v>
      </c>
    </row>
    <row r="1221" spans="1:21" x14ac:dyDescent="0.35">
      <c r="A1221" t="s">
        <v>396</v>
      </c>
      <c r="B1221" t="s">
        <v>109</v>
      </c>
      <c r="C1221" t="s">
        <v>12</v>
      </c>
      <c r="D1221" t="s">
        <v>65</v>
      </c>
      <c r="E1221"/>
      <c r="F1221" t="s">
        <v>220</v>
      </c>
      <c r="G1221"/>
      <c r="H1221" t="s">
        <v>13</v>
      </c>
      <c r="I1221" t="s">
        <v>13</v>
      </c>
      <c r="L1221" t="s">
        <v>7</v>
      </c>
      <c r="M1221" t="str">
        <f>VLOOKUP(D1221,UFMT_FIELD_FORMAT!A:H,8,FALSE)</f>
        <v>999 Var LLLA</v>
      </c>
      <c r="N1221" t="str">
        <f>IF(ISBLANK(E1221),"",VLOOKUP(E1221,UFMT_CONDITION!A:J,10,FALSE))</f>
        <v/>
      </c>
      <c r="O1221" t="str">
        <f>VLOOKUP(F1221,UFMT_VALUE!A:E,5,FALSE)</f>
        <v>Composite, DE54 Parse Balances</v>
      </c>
      <c r="P1221" t="str">
        <f>IF(ISBLANK(G1221),"",VLOOKUP(G1221,UFMT_CONVERSION!A:C,3,FALSE))</f>
        <v/>
      </c>
      <c r="Q1221" t="str">
        <f t="shared" ref="Q1221:Q1284" si="80">"Field '"&amp;M1221&amp;IF(N1221="","","',Cond '"&amp;N1221)&amp;"', Value '"&amp;O1221&amp;IF(P1221="","","', Conv '"&amp;P1221)&amp;"'"</f>
        <v>Field '999 Var LLLA', Value 'Composite, DE54 Parse Balances'</v>
      </c>
      <c r="S1221" t="str">
        <f t="shared" ref="S1221:S1284" si="81">"Insert into UFMT_BUILD_RULE (FORMAT_ID, FIELD_NO, PRIORITY, FIELD_ID, COND_ID, VALUE_ID, CONV_KEY, F_CHECK, F_WRITE) Values ('"&amp;A1221&amp;"', '"&amp;B1221&amp;"', '"&amp;C1221&amp;"', '"&amp;D1221&amp;"', '"&amp;E1221&amp;"', '"&amp;F1221&amp;"', '"&amp;G1221&amp;"', '"&amp;H1221&amp;"', '"&amp;I1221&amp;"');"</f>
        <v>Insert into UFMT_BUILD_RULE (FORMAT_ID, FIELD_NO, PRIORITY, FIELD_ID, COND_ID, VALUE_ID, CONV_KEY, F_CHECK, F_WRITE) Values ('203', '54', '1', '20', '', '85', '', '0', '0');</v>
      </c>
      <c r="T1221" t="str">
        <f t="shared" ref="T1221:T1284" si="82">"Update UFMT_BUILD_RULE SET FIELD_ID='"&amp;D1221&amp;"',COND_ID='"&amp;E1221&amp;"',VALUE_ID='"&amp;F1221&amp;"',CONV_KEY='"&amp;G1221&amp;"',F_CHECK='"&amp;H1221&amp;"',F_WRITE='"&amp;I1221&amp;"' Where FORMAT_ID = '"&amp;A1221&amp;"' AND FIELD_NO = '"&amp;B1221&amp;"' AND PRIORITY = '"&amp;C1221&amp;"';"</f>
        <v>Update UFMT_BUILD_RULE SET FIELD_ID='20',COND_ID='',VALUE_ID='85',CONV_KEY='',F_CHECK='0',F_WRITE='0' Where FORMAT_ID = '203' AND FIELD_NO = '54' AND PRIORITY = '1';</v>
      </c>
      <c r="U1221" t="str">
        <f t="shared" ref="U1221:U1284" si="83">"Delete from UFMT_BUILD_RULE Where FORMAT_ID = '"&amp;A1221&amp;"' AND FIELD_NO = '"&amp;B1221&amp;"' AND PRIORITY = '"&amp;C1221&amp;"';"</f>
        <v>Delete from UFMT_BUILD_RULE Where FORMAT_ID = '203' AND FIELD_NO = '54' AND PRIORITY = '1';</v>
      </c>
    </row>
    <row r="1222" spans="1:21" x14ac:dyDescent="0.35">
      <c r="A1222" t="s">
        <v>396</v>
      </c>
      <c r="B1222" t="s">
        <v>161</v>
      </c>
      <c r="C1222" t="s">
        <v>12</v>
      </c>
      <c r="D1222" t="s">
        <v>59</v>
      </c>
      <c r="E1222"/>
      <c r="F1222" t="s">
        <v>174</v>
      </c>
      <c r="G1222"/>
      <c r="H1222" t="s">
        <v>13</v>
      </c>
      <c r="I1222" t="s">
        <v>13</v>
      </c>
      <c r="L1222" t="s">
        <v>7</v>
      </c>
      <c r="M1222" t="str">
        <f>VLOOKUP(D1222,UFMT_FIELD_FORMAT!A:H,8,FALSE)</f>
        <v>204 Var LLLA</v>
      </c>
      <c r="N1222" t="str">
        <f>IF(ISBLANK(E1222),"",VLOOKUP(E1222,UFMT_CONDITION!A:J,10,FALSE))</f>
        <v/>
      </c>
      <c r="O1222" t="str">
        <f>VLOOKUP(F1222,UFMT_VALUE!A:E,5,FALSE)</f>
        <v>Composite, Processing code</v>
      </c>
      <c r="P1222" t="str">
        <f>IF(ISBLANK(G1222),"",VLOOKUP(G1222,UFMT_CONVERSION!A:C,3,FALSE))</f>
        <v/>
      </c>
      <c r="Q1222" t="str">
        <f t="shared" si="80"/>
        <v>Field '204 Var LLLA', Value 'Composite, Processing code'</v>
      </c>
      <c r="S1222" t="str">
        <f t="shared" si="81"/>
        <v>Insert into UFMT_BUILD_RULE (FORMAT_ID, FIELD_NO, PRIORITY, FIELD_ID, COND_ID, VALUE_ID, CONV_KEY, F_CHECK, F_WRITE) Values ('203', '60', '1', '18', '', '84', '', '0', '0');</v>
      </c>
      <c r="T1222" t="str">
        <f t="shared" si="82"/>
        <v>Update UFMT_BUILD_RULE SET FIELD_ID='18',COND_ID='',VALUE_ID='84',CONV_KEY='',F_CHECK='0',F_WRITE='0' Where FORMAT_ID = '203' AND FIELD_NO = '60' AND PRIORITY = '1';</v>
      </c>
      <c r="U1222" t="str">
        <f t="shared" si="83"/>
        <v>Delete from UFMT_BUILD_RULE Where FORMAT_ID = '203' AND FIELD_NO = '60' AND PRIORITY = '1';</v>
      </c>
    </row>
    <row r="1223" spans="1:21" x14ac:dyDescent="0.35">
      <c r="A1223" t="s">
        <v>396</v>
      </c>
      <c r="B1223" t="s">
        <v>270</v>
      </c>
      <c r="C1223" t="s">
        <v>12</v>
      </c>
      <c r="D1223" t="s">
        <v>71</v>
      </c>
      <c r="E1223"/>
      <c r="F1223" t="s">
        <v>96</v>
      </c>
      <c r="G1223"/>
      <c r="H1223" t="s">
        <v>13</v>
      </c>
      <c r="I1223" t="s">
        <v>13</v>
      </c>
      <c r="L1223" t="s">
        <v>7</v>
      </c>
      <c r="M1223" t="str">
        <f>VLOOKUP(D1223,UFMT_FIELD_FORMAT!A:H,8,FALSE)</f>
        <v>028 Var LLA</v>
      </c>
      <c r="N1223" t="str">
        <f>IF(ISBLANK(E1223),"",VLOOKUP(E1223,UFMT_CONDITION!A:J,10,FALSE))</f>
        <v/>
      </c>
      <c r="O1223" t="str">
        <f>VLOOKUP(F1223,UFMT_VALUE!A:E,5,FALSE)</f>
        <v>Tag, SVT_ACCT1_NO</v>
      </c>
      <c r="P1223" t="str">
        <f>IF(ISBLANK(G1223),"",VLOOKUP(G1223,UFMT_CONVERSION!A:C,3,FALSE))</f>
        <v/>
      </c>
      <c r="Q1223" t="str">
        <f t="shared" si="80"/>
        <v>Field '028 Var LLA', Value 'Tag, SVT_ACCT1_NO'</v>
      </c>
      <c r="S1223" t="str">
        <f t="shared" si="81"/>
        <v>Insert into UFMT_BUILD_RULE (FORMAT_ID, FIELD_NO, PRIORITY, FIELD_ID, COND_ID, VALUE_ID, CONV_KEY, F_CHECK, F_WRITE) Values ('203', '102', '1', '22', '', '36', '', '0', '0');</v>
      </c>
      <c r="T1223" t="str">
        <f t="shared" si="82"/>
        <v>Update UFMT_BUILD_RULE SET FIELD_ID='22',COND_ID='',VALUE_ID='36',CONV_KEY='',F_CHECK='0',F_WRITE='0' Where FORMAT_ID = '203' AND FIELD_NO = '102' AND PRIORITY = '1';</v>
      </c>
      <c r="U1223" t="str">
        <f t="shared" si="83"/>
        <v>Delete from UFMT_BUILD_RULE Where FORMAT_ID = '203' AND FIELD_NO = '102' AND PRIORITY = '1';</v>
      </c>
    </row>
    <row r="1224" spans="1:21" x14ac:dyDescent="0.35">
      <c r="A1224" t="s">
        <v>396</v>
      </c>
      <c r="B1224" t="s">
        <v>75</v>
      </c>
      <c r="C1224" t="s">
        <v>12</v>
      </c>
      <c r="D1224" t="s">
        <v>20</v>
      </c>
      <c r="E1224"/>
      <c r="F1224" t="s">
        <v>30</v>
      </c>
      <c r="G1224"/>
      <c r="H1224" t="s">
        <v>13</v>
      </c>
      <c r="I1224" t="s">
        <v>13</v>
      </c>
      <c r="L1224" t="s">
        <v>7</v>
      </c>
      <c r="M1224" t="str">
        <f>VLOOKUP(D1224,UFMT_FIELD_FORMAT!A:H,8,FALSE)</f>
        <v>008 Fix Padded L0</v>
      </c>
      <c r="N1224" t="str">
        <f>IF(ISBLANK(E1224),"",VLOOKUP(E1224,UFMT_CONDITION!A:J,10,FALSE))</f>
        <v/>
      </c>
      <c r="O1224" t="str">
        <f>VLOOKUP(F1224,UFMT_VALUE!A:E,5,FALSE)</f>
        <v>Composite, DE28 Amounts, FEEs</v>
      </c>
      <c r="P1224" t="str">
        <f>IF(ISBLANK(G1224),"",VLOOKUP(G1224,UFMT_CONVERSION!A:C,3,FALSE))</f>
        <v/>
      </c>
      <c r="Q1224" t="str">
        <f t="shared" si="80"/>
        <v>Field '008 Fix Padded L0', Value 'Composite, DE28 Amounts, FEEs'</v>
      </c>
      <c r="S1224" t="str">
        <f t="shared" si="81"/>
        <v>Insert into UFMT_BUILD_RULE (FORMAT_ID, FIELD_NO, PRIORITY, FIELD_ID, COND_ID, VALUE_ID, CONV_KEY, F_CHECK, F_WRITE) Values ('203', '116', '1', '4', '', '82', '', '0', '0');</v>
      </c>
      <c r="T1224" t="str">
        <f t="shared" si="82"/>
        <v>Update UFMT_BUILD_RULE SET FIELD_ID='4',COND_ID='',VALUE_ID='82',CONV_KEY='',F_CHECK='0',F_WRITE='0' Where FORMAT_ID = '203' AND FIELD_NO = '116' AND PRIORITY = '1';</v>
      </c>
      <c r="U1224" t="str">
        <f t="shared" si="83"/>
        <v>Delete from UFMT_BUILD_RULE Where FORMAT_ID = '203' AND FIELD_NO = '116' AND PRIORITY = '1';</v>
      </c>
    </row>
    <row r="1225" spans="1:21" x14ac:dyDescent="0.35">
      <c r="A1225" t="s">
        <v>399</v>
      </c>
      <c r="B1225" t="s">
        <v>29</v>
      </c>
      <c r="C1225" t="s">
        <v>15</v>
      </c>
      <c r="D1225" t="s">
        <v>72</v>
      </c>
      <c r="E1225"/>
      <c r="F1225" t="s">
        <v>209</v>
      </c>
      <c r="G1225"/>
      <c r="H1225" t="s">
        <v>13</v>
      </c>
      <c r="I1225" t="s">
        <v>12</v>
      </c>
      <c r="L1225" t="s">
        <v>7</v>
      </c>
      <c r="M1225" t="str">
        <f>VLOOKUP(D1225,UFMT_FIELD_FORMAT!A:H,8,FALSE)</f>
        <v>010 Fix Padded L0</v>
      </c>
      <c r="N1225" t="str">
        <f>IF(ISBLANK(E1225),"",VLOOKUP(E1225,UFMT_CONDITION!A:J,10,FALSE))</f>
        <v/>
      </c>
      <c r="O1225" t="str">
        <f>VLOOKUP(F1225,UFMT_VALUE!A:E,5,FALSE)</f>
        <v>Composite, Date time 87 format</v>
      </c>
      <c r="P1225" t="str">
        <f>IF(ISBLANK(G1225),"",VLOOKUP(G1225,UFMT_CONVERSION!A:C,3,FALSE))</f>
        <v/>
      </c>
      <c r="Q1225" t="str">
        <f t="shared" si="80"/>
        <v>Field '010 Fix Padded L0', Value 'Composite, Date time 87 format'</v>
      </c>
      <c r="S1225" t="str">
        <f t="shared" si="81"/>
        <v>Insert into UFMT_BUILD_RULE (FORMAT_ID, FIELD_NO, PRIORITY, FIELD_ID, COND_ID, VALUE_ID, CONV_KEY, F_CHECK, F_WRITE) Values ('204', '7', '2', '25', '', '80', '', '0', '1');</v>
      </c>
      <c r="T1225" t="str">
        <f t="shared" si="82"/>
        <v>Update UFMT_BUILD_RULE SET FIELD_ID='25',COND_ID='',VALUE_ID='80',CONV_KEY='',F_CHECK='0',F_WRITE='1' Where FORMAT_ID = '204' AND FIELD_NO = '7' AND PRIORITY = '2';</v>
      </c>
      <c r="U1225" t="str">
        <f t="shared" si="83"/>
        <v>Delete from UFMT_BUILD_RULE Where FORMAT_ID = '204' AND FIELD_NO = '7' AND PRIORITY = '2';</v>
      </c>
    </row>
    <row r="1226" spans="1:21" x14ac:dyDescent="0.35">
      <c r="A1226" t="s">
        <v>399</v>
      </c>
      <c r="B1226" t="s">
        <v>40</v>
      </c>
      <c r="C1226" t="s">
        <v>12</v>
      </c>
      <c r="D1226" t="s">
        <v>23</v>
      </c>
      <c r="E1226"/>
      <c r="F1226" t="s">
        <v>48</v>
      </c>
      <c r="G1226"/>
      <c r="H1226" t="s">
        <v>13</v>
      </c>
      <c r="I1226" t="s">
        <v>13</v>
      </c>
      <c r="L1226" t="s">
        <v>7</v>
      </c>
      <c r="M1226" t="str">
        <f>VLOOKUP(D1226,UFMT_FIELD_FORMAT!A:H,8,FALSE)</f>
        <v>006 Fix Padded L0</v>
      </c>
      <c r="N1226" t="str">
        <f>IF(ISBLANK(E1226),"",VLOOKUP(E1226,UFMT_CONDITION!A:J,10,FALSE))</f>
        <v/>
      </c>
      <c r="O1226" t="str">
        <f>VLOOKUP(F1226,UFMT_VALUE!A:E,5,FALSE)</f>
        <v>Tag, SVT_ACQ_TRACE_NO, string</v>
      </c>
      <c r="P1226" t="str">
        <f>IF(ISBLANK(G1226),"",VLOOKUP(G1226,UFMT_CONVERSION!A:C,3,FALSE))</f>
        <v/>
      </c>
      <c r="Q1226" t="str">
        <f t="shared" si="80"/>
        <v>Field '006 Fix Padded L0', Value 'Tag, SVT_ACQ_TRACE_NO, string'</v>
      </c>
      <c r="S1226" t="str">
        <f t="shared" si="81"/>
        <v>Insert into UFMT_BUILD_RULE (FORMAT_ID, FIELD_NO, PRIORITY, FIELD_ID, COND_ID, VALUE_ID, CONV_KEY, F_CHECK, F_WRITE) Values ('204', '11', '1', '5', '', '47', '', '0', '0');</v>
      </c>
      <c r="T1226" t="str">
        <f t="shared" si="82"/>
        <v>Update UFMT_BUILD_RULE SET FIELD_ID='5',COND_ID='',VALUE_ID='47',CONV_KEY='',F_CHECK='0',F_WRITE='0' Where FORMAT_ID = '204' AND FIELD_NO = '11' AND PRIORITY = '1';</v>
      </c>
      <c r="U1226" t="str">
        <f t="shared" si="83"/>
        <v>Delete from UFMT_BUILD_RULE Where FORMAT_ID = '204' AND FIELD_NO = '11' AND PRIORITY = '1';</v>
      </c>
    </row>
    <row r="1227" spans="1:21" x14ac:dyDescent="0.35">
      <c r="A1227" t="s">
        <v>399</v>
      </c>
      <c r="B1227" t="s">
        <v>185</v>
      </c>
      <c r="C1227" t="s">
        <v>12</v>
      </c>
      <c r="D1227" t="s">
        <v>47</v>
      </c>
      <c r="E1227"/>
      <c r="F1227" t="s">
        <v>223</v>
      </c>
      <c r="G1227"/>
      <c r="H1227" t="s">
        <v>13</v>
      </c>
      <c r="I1227" t="s">
        <v>13</v>
      </c>
      <c r="L1227" t="s">
        <v>7</v>
      </c>
      <c r="M1227" t="str">
        <f>VLOOKUP(D1227,UFMT_FIELD_FORMAT!A:H,8,FALSE)</f>
        <v>003 Fix Padded L</v>
      </c>
      <c r="N1227" t="str">
        <f>IF(ISBLANK(E1227),"",VLOOKUP(E1227,UFMT_CONDITION!A:J,10,FALSE))</f>
        <v/>
      </c>
      <c r="O1227" t="str">
        <f>VLOOKUP(F1227,UFMT_VALUE!A:E,5,FALSE)</f>
        <v>Const, Network code for 87 LOGIN</v>
      </c>
      <c r="P1227" t="str">
        <f>IF(ISBLANK(G1227),"",VLOOKUP(G1227,UFMT_CONVERSION!A:C,3,FALSE))</f>
        <v/>
      </c>
      <c r="Q1227" t="str">
        <f t="shared" si="80"/>
        <v>Field '003 Fix Padded L', Value 'Const, Network code for 87 LOGIN'</v>
      </c>
      <c r="S1227" t="str">
        <f t="shared" si="81"/>
        <v>Insert into UFMT_BUILD_RULE (FORMAT_ID, FIELD_NO, PRIORITY, FIELD_ID, COND_ID, VALUE_ID, CONV_KEY, F_CHECK, F_WRITE) Values ('204', '70', '1', '14', '', '86', '', '0', '0');</v>
      </c>
      <c r="T1227" t="str">
        <f t="shared" si="82"/>
        <v>Update UFMT_BUILD_RULE SET FIELD_ID='14',COND_ID='',VALUE_ID='86',CONV_KEY='',F_CHECK='0',F_WRITE='0' Where FORMAT_ID = '204' AND FIELD_NO = '70' AND PRIORITY = '1';</v>
      </c>
      <c r="U1227" t="str">
        <f t="shared" si="83"/>
        <v>Delete from UFMT_BUILD_RULE Where FORMAT_ID = '204' AND FIELD_NO = '70' AND PRIORITY = '1';</v>
      </c>
    </row>
    <row r="1228" spans="1:21" x14ac:dyDescent="0.35">
      <c r="A1228" t="s">
        <v>298</v>
      </c>
      <c r="B1228" t="s">
        <v>29</v>
      </c>
      <c r="C1228" t="s">
        <v>12</v>
      </c>
      <c r="D1228" t="s">
        <v>72</v>
      </c>
      <c r="E1228"/>
      <c r="F1228" t="s">
        <v>44</v>
      </c>
      <c r="G1228"/>
      <c r="H1228" t="s">
        <v>13</v>
      </c>
      <c r="I1228" t="s">
        <v>12</v>
      </c>
      <c r="L1228" t="s">
        <v>7</v>
      </c>
      <c r="M1228" t="str">
        <f>VLOOKUP(D1228,UFMT_FIELD_FORMAT!A:H,8,FALSE)</f>
        <v>010 Fix Padded L0</v>
      </c>
      <c r="N1228" t="str">
        <f>IF(ISBLANK(E1228),"",VLOOKUP(E1228,UFMT_CONDITION!A:J,10,FALSE))</f>
        <v/>
      </c>
      <c r="O1228" t="str">
        <f>VLOOKUP(F1228,UFMT_VALUE!A:E,5,FALSE)</f>
        <v>Tag, SVT_ACQ_SW_DATE</v>
      </c>
      <c r="P1228" t="str">
        <f>IF(ISBLANK(G1228),"",VLOOKUP(G1228,UFMT_CONVERSION!A:C,3,FALSE))</f>
        <v/>
      </c>
      <c r="Q1228" t="str">
        <f t="shared" si="80"/>
        <v>Field '010 Fix Padded L0', Value 'Tag, SVT_ACQ_SW_DATE'</v>
      </c>
      <c r="S1228" t="str">
        <f t="shared" si="81"/>
        <v>Insert into UFMT_BUILD_RULE (FORMAT_ID, FIELD_NO, PRIORITY, FIELD_ID, COND_ID, VALUE_ID, CONV_KEY, F_CHECK, F_WRITE) Values ('205', '7', '1', '25', '', '13', '', '0', '1');</v>
      </c>
      <c r="T1228" t="str">
        <f t="shared" si="82"/>
        <v>Update UFMT_BUILD_RULE SET FIELD_ID='25',COND_ID='',VALUE_ID='13',CONV_KEY='',F_CHECK='0',F_WRITE='1' Where FORMAT_ID = '205' AND FIELD_NO = '7' AND PRIORITY = '1';</v>
      </c>
      <c r="U1228" t="str">
        <f t="shared" si="83"/>
        <v>Delete from UFMT_BUILD_RULE Where FORMAT_ID = '205' AND FIELD_NO = '7' AND PRIORITY = '1';</v>
      </c>
    </row>
    <row r="1229" spans="1:21" x14ac:dyDescent="0.35">
      <c r="A1229" t="s">
        <v>298</v>
      </c>
      <c r="B1229" t="s">
        <v>40</v>
      </c>
      <c r="C1229" t="s">
        <v>12</v>
      </c>
      <c r="D1229" t="s">
        <v>23</v>
      </c>
      <c r="E1229"/>
      <c r="F1229" t="s">
        <v>48</v>
      </c>
      <c r="G1229"/>
      <c r="H1229" t="s">
        <v>13</v>
      </c>
      <c r="I1229" t="s">
        <v>13</v>
      </c>
      <c r="L1229" t="s">
        <v>7</v>
      </c>
      <c r="M1229" t="str">
        <f>VLOOKUP(D1229,UFMT_FIELD_FORMAT!A:H,8,FALSE)</f>
        <v>006 Fix Padded L0</v>
      </c>
      <c r="N1229" t="str">
        <f>IF(ISBLANK(E1229),"",VLOOKUP(E1229,UFMT_CONDITION!A:J,10,FALSE))</f>
        <v/>
      </c>
      <c r="O1229" t="str">
        <f>VLOOKUP(F1229,UFMT_VALUE!A:E,5,FALSE)</f>
        <v>Tag, SVT_ACQ_TRACE_NO, string</v>
      </c>
      <c r="P1229" t="str">
        <f>IF(ISBLANK(G1229),"",VLOOKUP(G1229,UFMT_CONVERSION!A:C,3,FALSE))</f>
        <v/>
      </c>
      <c r="Q1229" t="str">
        <f t="shared" si="80"/>
        <v>Field '006 Fix Padded L0', Value 'Tag, SVT_ACQ_TRACE_NO, string'</v>
      </c>
      <c r="S1229" t="str">
        <f t="shared" si="81"/>
        <v>Insert into UFMT_BUILD_RULE (FORMAT_ID, FIELD_NO, PRIORITY, FIELD_ID, COND_ID, VALUE_ID, CONV_KEY, F_CHECK, F_WRITE) Values ('205', '11', '1', '5', '', '47', '', '0', '0');</v>
      </c>
      <c r="T1229" t="str">
        <f t="shared" si="82"/>
        <v>Update UFMT_BUILD_RULE SET FIELD_ID='5',COND_ID='',VALUE_ID='47',CONV_KEY='',F_CHECK='0',F_WRITE='0' Where FORMAT_ID = '205' AND FIELD_NO = '11' AND PRIORITY = '1';</v>
      </c>
      <c r="U1229" t="str">
        <f t="shared" si="83"/>
        <v>Delete from UFMT_BUILD_RULE Where FORMAT_ID = '205' AND FIELD_NO = '11' AND PRIORITY = '1';</v>
      </c>
    </row>
    <row r="1230" spans="1:21" x14ac:dyDescent="0.35">
      <c r="A1230" t="s">
        <v>298</v>
      </c>
      <c r="B1230" t="s">
        <v>99</v>
      </c>
      <c r="C1230" t="s">
        <v>12</v>
      </c>
      <c r="D1230" t="s">
        <v>44</v>
      </c>
      <c r="E1230"/>
      <c r="F1230" t="s">
        <v>74</v>
      </c>
      <c r="G1230"/>
      <c r="H1230" t="s">
        <v>13</v>
      </c>
      <c r="I1230" t="s">
        <v>13</v>
      </c>
      <c r="L1230" t="s">
        <v>7</v>
      </c>
      <c r="M1230" t="str">
        <f>VLOOKUP(D1230,UFMT_FIELD_FORMAT!A:H,8,FALSE)</f>
        <v>012 Fix Padded R</v>
      </c>
      <c r="N1230" t="str">
        <f>IF(ISBLANK(E1230),"",VLOOKUP(E1230,UFMT_CONDITION!A:J,10,FALSE))</f>
        <v/>
      </c>
      <c r="O1230" t="str">
        <f>VLOOKUP(F1230,UFMT_VALUE!A:E,5,FALSE)</f>
        <v>Tag, SVT_ISO_ACQ_RRN</v>
      </c>
      <c r="P1230" t="str">
        <f>IF(ISBLANK(G1230),"",VLOOKUP(G1230,UFMT_CONVERSION!A:C,3,FALSE))</f>
        <v/>
      </c>
      <c r="Q1230" t="str">
        <f t="shared" si="80"/>
        <v>Field '012 Fix Padded R', Value 'Tag, SVT_ISO_ACQ_RRN'</v>
      </c>
      <c r="S1230" t="str">
        <f t="shared" si="81"/>
        <v>Insert into UFMT_BUILD_RULE (FORMAT_ID, FIELD_NO, PRIORITY, FIELD_ID, COND_ID, VALUE_ID, CONV_KEY, F_CHECK, F_WRITE) Values ('205', '37', '1', '13', '', '23', '', '0', '0');</v>
      </c>
      <c r="T1230" t="str">
        <f t="shared" si="82"/>
        <v>Update UFMT_BUILD_RULE SET FIELD_ID='13',COND_ID='',VALUE_ID='23',CONV_KEY='',F_CHECK='0',F_WRITE='0' Where FORMAT_ID = '205' AND FIELD_NO = '37' AND PRIORITY = '1';</v>
      </c>
      <c r="U1230" t="str">
        <f t="shared" si="83"/>
        <v>Delete from UFMT_BUILD_RULE Where FORMAT_ID = '205' AND FIELD_NO = '37' AND PRIORITY = '1';</v>
      </c>
    </row>
    <row r="1231" spans="1:21" x14ac:dyDescent="0.35">
      <c r="A1231" t="s">
        <v>298</v>
      </c>
      <c r="B1231" t="s">
        <v>102</v>
      </c>
      <c r="C1231" t="s">
        <v>15</v>
      </c>
      <c r="D1231" t="s">
        <v>77</v>
      </c>
      <c r="E1231"/>
      <c r="F1231" t="s">
        <v>60</v>
      </c>
      <c r="G1231" t="s">
        <v>26</v>
      </c>
      <c r="H1231" t="s">
        <v>13</v>
      </c>
      <c r="I1231" t="s">
        <v>12</v>
      </c>
      <c r="L1231" t="s">
        <v>7</v>
      </c>
      <c r="M1231" t="str">
        <f>VLOOKUP(D1231,UFMT_FIELD_FORMAT!A:H,8,FALSE)</f>
        <v>02 Fix Padded L0</v>
      </c>
      <c r="N1231" t="str">
        <f>IF(ISBLANK(E1231),"",VLOOKUP(E1231,UFMT_CONDITION!A:J,10,FALSE))</f>
        <v/>
      </c>
      <c r="O1231" t="str">
        <f>VLOOKUP(F1231,UFMT_VALUE!A:E,5,FALSE)</f>
        <v>Tag, SVT_SV_RESP</v>
      </c>
      <c r="P1231" t="str">
        <f>IF(ISBLANK(G1231),"",VLOOKUP(G1231,UFMT_CONVERSION!A:C,3,FALSE))</f>
        <v>SOPP Response code conversion</v>
      </c>
      <c r="Q1231" t="str">
        <f t="shared" si="80"/>
        <v>Field '02 Fix Padded L0', Value 'Tag, SVT_SV_RESP', Conv 'SOPP Response code conversion'</v>
      </c>
      <c r="S1231" t="str">
        <f t="shared" si="81"/>
        <v>Insert into UFMT_BUILD_RULE (FORMAT_ID, FIELD_NO, PRIORITY, FIELD_ID, COND_ID, VALUE_ID, CONV_KEY, F_CHECK, F_WRITE) Values ('205', '39', '2', '24', '', '44', '6', '0', '1');</v>
      </c>
      <c r="T1231" t="str">
        <f t="shared" si="82"/>
        <v>Update UFMT_BUILD_RULE SET FIELD_ID='24',COND_ID='',VALUE_ID='44',CONV_KEY='6',F_CHECK='0',F_WRITE='1' Where FORMAT_ID = '205' AND FIELD_NO = '39' AND PRIORITY = '2';</v>
      </c>
      <c r="U1231" t="str">
        <f t="shared" si="83"/>
        <v>Delete from UFMT_BUILD_RULE Where FORMAT_ID = '205' AND FIELD_NO = '39' AND PRIORITY = '2';</v>
      </c>
    </row>
    <row r="1232" spans="1:21" x14ac:dyDescent="0.35">
      <c r="A1232" t="s">
        <v>298</v>
      </c>
      <c r="B1232" t="s">
        <v>185</v>
      </c>
      <c r="C1232" t="s">
        <v>12</v>
      </c>
      <c r="D1232" t="s">
        <v>47</v>
      </c>
      <c r="E1232"/>
      <c r="F1232" t="s">
        <v>223</v>
      </c>
      <c r="G1232"/>
      <c r="H1232" t="s">
        <v>13</v>
      </c>
      <c r="I1232" t="s">
        <v>13</v>
      </c>
      <c r="L1232" t="s">
        <v>7</v>
      </c>
      <c r="M1232" t="str">
        <f>VLOOKUP(D1232,UFMT_FIELD_FORMAT!A:H,8,FALSE)</f>
        <v>003 Fix Padded L</v>
      </c>
      <c r="N1232" t="str">
        <f>IF(ISBLANK(E1232),"",VLOOKUP(E1232,UFMT_CONDITION!A:J,10,FALSE))</f>
        <v/>
      </c>
      <c r="O1232" t="str">
        <f>VLOOKUP(F1232,UFMT_VALUE!A:E,5,FALSE)</f>
        <v>Const, Network code for 87 LOGIN</v>
      </c>
      <c r="P1232" t="str">
        <f>IF(ISBLANK(G1232),"",VLOOKUP(G1232,UFMT_CONVERSION!A:C,3,FALSE))</f>
        <v/>
      </c>
      <c r="Q1232" t="str">
        <f t="shared" si="80"/>
        <v>Field '003 Fix Padded L', Value 'Const, Network code for 87 LOGIN'</v>
      </c>
      <c r="S1232" t="str">
        <f t="shared" si="81"/>
        <v>Insert into UFMT_BUILD_RULE (FORMAT_ID, FIELD_NO, PRIORITY, FIELD_ID, COND_ID, VALUE_ID, CONV_KEY, F_CHECK, F_WRITE) Values ('205', '70', '1', '14', '', '86', '', '0', '0');</v>
      </c>
      <c r="T1232" t="str">
        <f t="shared" si="82"/>
        <v>Update UFMT_BUILD_RULE SET FIELD_ID='14',COND_ID='',VALUE_ID='86',CONV_KEY='',F_CHECK='0',F_WRITE='0' Where FORMAT_ID = '205' AND FIELD_NO = '70' AND PRIORITY = '1';</v>
      </c>
      <c r="U1232" t="str">
        <f t="shared" si="83"/>
        <v>Delete from UFMT_BUILD_RULE Where FORMAT_ID = '205' AND FIELD_NO = '70' AND PRIORITY = '1';</v>
      </c>
    </row>
    <row r="1233" spans="1:21" x14ac:dyDescent="0.35">
      <c r="A1233" t="s">
        <v>403</v>
      </c>
      <c r="B1233" t="s">
        <v>15</v>
      </c>
      <c r="C1233" t="s">
        <v>12</v>
      </c>
      <c r="D1233" t="s">
        <v>12</v>
      </c>
      <c r="E1233"/>
      <c r="F1233" t="s">
        <v>15</v>
      </c>
      <c r="G1233"/>
      <c r="H1233" t="s">
        <v>13</v>
      </c>
      <c r="I1233" t="s">
        <v>13</v>
      </c>
      <c r="L1233" t="s">
        <v>7</v>
      </c>
      <c r="M1233" t="str">
        <f>VLOOKUP(D1233,UFMT_FIELD_FORMAT!A:H,8,FALSE)</f>
        <v>019 Var LLA</v>
      </c>
      <c r="N1233" t="str">
        <f>IF(ISBLANK(E1233),"",VLOOKUP(E1233,UFMT_CONDITION!A:J,10,FALSE))</f>
        <v/>
      </c>
      <c r="O1233" t="str">
        <f>VLOOKUP(F1233,UFMT_VALUE!A:E,5,FALSE)</f>
        <v>Tag, SVT_CARD_NUM</v>
      </c>
      <c r="P1233" t="str">
        <f>IF(ISBLANK(G1233),"",VLOOKUP(G1233,UFMT_CONVERSION!A:C,3,FALSE))</f>
        <v/>
      </c>
      <c r="Q1233" t="str">
        <f t="shared" si="80"/>
        <v>Field '019 Var LLA', Value 'Tag, SVT_CARD_NUM'</v>
      </c>
      <c r="S1233" t="str">
        <f t="shared" si="81"/>
        <v>Insert into UFMT_BUILD_RULE (FORMAT_ID, FIELD_NO, PRIORITY, FIELD_ID, COND_ID, VALUE_ID, CONV_KEY, F_CHECK, F_WRITE) Values ('206', '2', '1', '1', '', '2', '', '0', '0');</v>
      </c>
      <c r="T1233" t="str">
        <f t="shared" si="82"/>
        <v>Update UFMT_BUILD_RULE SET FIELD_ID='1',COND_ID='',VALUE_ID='2',CONV_KEY='',F_CHECK='0',F_WRITE='0' Where FORMAT_ID = '206' AND FIELD_NO = '2' AND PRIORITY = '1';</v>
      </c>
      <c r="U1233" t="str">
        <f t="shared" si="83"/>
        <v>Delete from UFMT_BUILD_RULE Where FORMAT_ID = '206' AND FIELD_NO = '2' AND PRIORITY = '1';</v>
      </c>
    </row>
    <row r="1234" spans="1:21" x14ac:dyDescent="0.35">
      <c r="A1234" t="s">
        <v>403</v>
      </c>
      <c r="B1234" t="s">
        <v>17</v>
      </c>
      <c r="C1234" t="s">
        <v>12</v>
      </c>
      <c r="D1234" t="s">
        <v>15</v>
      </c>
      <c r="E1234"/>
      <c r="F1234" t="s">
        <v>207</v>
      </c>
      <c r="G1234"/>
      <c r="H1234" t="s">
        <v>13</v>
      </c>
      <c r="I1234" t="s">
        <v>13</v>
      </c>
      <c r="L1234" t="s">
        <v>7</v>
      </c>
      <c r="M1234" t="str">
        <f>VLOOKUP(D1234,UFMT_FIELD_FORMAT!A:H,8,FALSE)</f>
        <v>006 Fix Padded L0</v>
      </c>
      <c r="N1234" t="str">
        <f>IF(ISBLANK(E1234),"",VLOOKUP(E1234,UFMT_CONDITION!A:J,10,FALSE))</f>
        <v/>
      </c>
      <c r="O1234" t="str">
        <f>VLOOKUP(F1234,UFMT_VALUE!A:E,5,FALSE)</f>
        <v>Composite, Processing code</v>
      </c>
      <c r="P1234" t="str">
        <f>IF(ISBLANK(G1234),"",VLOOKUP(G1234,UFMT_CONVERSION!A:C,3,FALSE))</f>
        <v/>
      </c>
      <c r="Q1234" t="str">
        <f t="shared" si="80"/>
        <v>Field '006 Fix Padded L0', Value 'Composite, Processing code'</v>
      </c>
      <c r="S1234" t="str">
        <f t="shared" si="81"/>
        <v>Insert into UFMT_BUILD_RULE (FORMAT_ID, FIELD_NO, PRIORITY, FIELD_ID, COND_ID, VALUE_ID, CONV_KEY, F_CHECK, F_WRITE) Values ('206', '3', '1', '2', '', '79', '', '0', '0');</v>
      </c>
      <c r="T1234" t="str">
        <f t="shared" si="82"/>
        <v>Update UFMT_BUILD_RULE SET FIELD_ID='2',COND_ID='',VALUE_ID='79',CONV_KEY='',F_CHECK='0',F_WRITE='0' Where FORMAT_ID = '206' AND FIELD_NO = '3' AND PRIORITY = '1';</v>
      </c>
      <c r="U1234" t="str">
        <f t="shared" si="83"/>
        <v>Delete from UFMT_BUILD_RULE Where FORMAT_ID = '206' AND FIELD_NO = '3' AND PRIORITY = '1';</v>
      </c>
    </row>
    <row r="1235" spans="1:21" x14ac:dyDescent="0.35">
      <c r="A1235" t="s">
        <v>403</v>
      </c>
      <c r="B1235" t="s">
        <v>20</v>
      </c>
      <c r="C1235" t="s">
        <v>12</v>
      </c>
      <c r="D1235" t="s">
        <v>17</v>
      </c>
      <c r="E1235"/>
      <c r="F1235" t="s">
        <v>29</v>
      </c>
      <c r="G1235"/>
      <c r="H1235" t="s">
        <v>13</v>
      </c>
      <c r="I1235" t="s">
        <v>13</v>
      </c>
      <c r="L1235" t="s">
        <v>7</v>
      </c>
      <c r="M1235" t="str">
        <f>VLOOKUP(D1235,UFMT_FIELD_FORMAT!A:H,8,FALSE)</f>
        <v>012 Fix Padded L0</v>
      </c>
      <c r="N1235" t="str">
        <f>IF(ISBLANK(E1235),"",VLOOKUP(E1235,UFMT_CONDITION!A:J,10,FALSE))</f>
        <v/>
      </c>
      <c r="O1235" t="str">
        <f>VLOOKUP(F1235,UFMT_VALUE!A:E,5,FALSE)</f>
        <v>Tag, SVT_TXN_AMOUNT</v>
      </c>
      <c r="P1235" t="str">
        <f>IF(ISBLANK(G1235),"",VLOOKUP(G1235,UFMT_CONVERSION!A:C,3,FALSE))</f>
        <v/>
      </c>
      <c r="Q1235" t="str">
        <f t="shared" si="80"/>
        <v>Field '012 Fix Padded L0', Value 'Tag, SVT_TXN_AMOUNT'</v>
      </c>
      <c r="S1235" t="str">
        <f t="shared" si="81"/>
        <v>Insert into UFMT_BUILD_RULE (FORMAT_ID, FIELD_NO, PRIORITY, FIELD_ID, COND_ID, VALUE_ID, CONV_KEY, F_CHECK, F_WRITE) Values ('206', '4', '1', '3', '', '7', '', '0', '0');</v>
      </c>
      <c r="T1235" t="str">
        <f t="shared" si="82"/>
        <v>Update UFMT_BUILD_RULE SET FIELD_ID='3',COND_ID='',VALUE_ID='7',CONV_KEY='',F_CHECK='0',F_WRITE='0' Where FORMAT_ID = '206' AND FIELD_NO = '4' AND PRIORITY = '1';</v>
      </c>
      <c r="U1235" t="str">
        <f t="shared" si="83"/>
        <v>Delete from UFMT_BUILD_RULE Where FORMAT_ID = '206' AND FIELD_NO = '4' AND PRIORITY = '1';</v>
      </c>
    </row>
    <row r="1236" spans="1:21" x14ac:dyDescent="0.35">
      <c r="A1236" t="s">
        <v>403</v>
      </c>
      <c r="B1236" t="s">
        <v>26</v>
      </c>
      <c r="C1236" t="s">
        <v>12</v>
      </c>
      <c r="D1236" t="s">
        <v>17</v>
      </c>
      <c r="E1236"/>
      <c r="F1236" t="s">
        <v>153</v>
      </c>
      <c r="G1236" t="s">
        <v>62</v>
      </c>
      <c r="H1236" t="s">
        <v>13</v>
      </c>
      <c r="I1236" t="s">
        <v>13</v>
      </c>
      <c r="L1236" t="s">
        <v>7</v>
      </c>
      <c r="M1236" t="str">
        <f>VLOOKUP(D1236,UFMT_FIELD_FORMAT!A:H,8,FALSE)</f>
        <v>012 Fix Padded L0</v>
      </c>
      <c r="N1236" t="str">
        <f>IF(ISBLANK(E1236),"",VLOOKUP(E1236,UFMT_CONDITION!A:J,10,FALSE))</f>
        <v/>
      </c>
      <c r="O1236" t="str">
        <f>VLOOKUP(F1236,UFMT_VALUE!A:E,5,FALSE)</f>
        <v>Tag, SVT_CCH_BILL_AMT</v>
      </c>
      <c r="P1236" t="str">
        <f>IF(ISBLANK(G1236),"",VLOOKUP(G1236,UFMT_CONVERSION!A:C,3,FALSE))</f>
        <v>Custom Function setup_DE46</v>
      </c>
      <c r="Q1236" t="str">
        <f t="shared" si="80"/>
        <v>Field '012 Fix Padded L0', Value 'Tag, SVT_CCH_BILL_AMT', Conv 'Custom Function setup_DE46'</v>
      </c>
      <c r="S1236" t="str">
        <f t="shared" si="81"/>
        <v>Insert into UFMT_BUILD_RULE (FORMAT_ID, FIELD_NO, PRIORITY, FIELD_ID, COND_ID, VALUE_ID, CONV_KEY, F_CHECK, F_WRITE) Values ('206', '6', '1', '3', '', '65', '19', '0', '0');</v>
      </c>
      <c r="T1236" t="str">
        <f t="shared" si="82"/>
        <v>Update UFMT_BUILD_RULE SET FIELD_ID='3',COND_ID='',VALUE_ID='65',CONV_KEY='19',F_CHECK='0',F_WRITE='0' Where FORMAT_ID = '206' AND FIELD_NO = '6' AND PRIORITY = '1';</v>
      </c>
      <c r="U1236" t="str">
        <f t="shared" si="83"/>
        <v>Delete from UFMT_BUILD_RULE Where FORMAT_ID = '206' AND FIELD_NO = '6' AND PRIORITY = '1';</v>
      </c>
    </row>
    <row r="1237" spans="1:21" x14ac:dyDescent="0.35">
      <c r="A1237" t="s">
        <v>403</v>
      </c>
      <c r="B1237" t="s">
        <v>29</v>
      </c>
      <c r="C1237" t="s">
        <v>15</v>
      </c>
      <c r="D1237" t="s">
        <v>72</v>
      </c>
      <c r="E1237"/>
      <c r="F1237" t="s">
        <v>44</v>
      </c>
      <c r="G1237"/>
      <c r="H1237" t="s">
        <v>13</v>
      </c>
      <c r="I1237" t="s">
        <v>12</v>
      </c>
      <c r="L1237" t="s">
        <v>7</v>
      </c>
      <c r="M1237" t="str">
        <f>VLOOKUP(D1237,UFMT_FIELD_FORMAT!A:H,8,FALSE)</f>
        <v>010 Fix Padded L0</v>
      </c>
      <c r="N1237" t="str">
        <f>IF(ISBLANK(E1237),"",VLOOKUP(E1237,UFMT_CONDITION!A:J,10,FALSE))</f>
        <v/>
      </c>
      <c r="O1237" t="str">
        <f>VLOOKUP(F1237,UFMT_VALUE!A:E,5,FALSE)</f>
        <v>Tag, SVT_ACQ_SW_DATE</v>
      </c>
      <c r="P1237" t="str">
        <f>IF(ISBLANK(G1237),"",VLOOKUP(G1237,UFMT_CONVERSION!A:C,3,FALSE))</f>
        <v/>
      </c>
      <c r="Q1237" t="str">
        <f t="shared" si="80"/>
        <v>Field '010 Fix Padded L0', Value 'Tag, SVT_ACQ_SW_DATE'</v>
      </c>
      <c r="S1237" t="str">
        <f t="shared" si="81"/>
        <v>Insert into UFMT_BUILD_RULE (FORMAT_ID, FIELD_NO, PRIORITY, FIELD_ID, COND_ID, VALUE_ID, CONV_KEY, F_CHECK, F_WRITE) Values ('206', '7', '2', '25', '', '13', '', '0', '1');</v>
      </c>
      <c r="T1237" t="str">
        <f t="shared" si="82"/>
        <v>Update UFMT_BUILD_RULE SET FIELD_ID='25',COND_ID='',VALUE_ID='13',CONV_KEY='',F_CHECK='0',F_WRITE='1' Where FORMAT_ID = '206' AND FIELD_NO = '7' AND PRIORITY = '2';</v>
      </c>
      <c r="U1237" t="str">
        <f t="shared" si="83"/>
        <v>Delete from UFMT_BUILD_RULE Where FORMAT_ID = '206' AND FIELD_NO = '7' AND PRIORITY = '2';</v>
      </c>
    </row>
    <row r="1238" spans="1:21" x14ac:dyDescent="0.35">
      <c r="A1238" t="s">
        <v>403</v>
      </c>
      <c r="B1238" t="s">
        <v>40</v>
      </c>
      <c r="C1238" t="s">
        <v>12</v>
      </c>
      <c r="D1238" t="s">
        <v>23</v>
      </c>
      <c r="E1238"/>
      <c r="F1238" t="s">
        <v>48</v>
      </c>
      <c r="G1238"/>
      <c r="H1238" t="s">
        <v>13</v>
      </c>
      <c r="I1238" t="s">
        <v>13</v>
      </c>
      <c r="L1238" t="s">
        <v>7</v>
      </c>
      <c r="M1238" t="str">
        <f>VLOOKUP(D1238,UFMT_FIELD_FORMAT!A:H,8,FALSE)</f>
        <v>006 Fix Padded L0</v>
      </c>
      <c r="N1238" t="str">
        <f>IF(ISBLANK(E1238),"",VLOOKUP(E1238,UFMT_CONDITION!A:J,10,FALSE))</f>
        <v/>
      </c>
      <c r="O1238" t="str">
        <f>VLOOKUP(F1238,UFMT_VALUE!A:E,5,FALSE)</f>
        <v>Tag, SVT_ACQ_TRACE_NO, string</v>
      </c>
      <c r="P1238" t="str">
        <f>IF(ISBLANK(G1238),"",VLOOKUP(G1238,UFMT_CONVERSION!A:C,3,FALSE))</f>
        <v/>
      </c>
      <c r="Q1238" t="str">
        <f t="shared" si="80"/>
        <v>Field '006 Fix Padded L0', Value 'Tag, SVT_ACQ_TRACE_NO, string'</v>
      </c>
      <c r="S1238" t="str">
        <f t="shared" si="81"/>
        <v>Insert into UFMT_BUILD_RULE (FORMAT_ID, FIELD_NO, PRIORITY, FIELD_ID, COND_ID, VALUE_ID, CONV_KEY, F_CHECK, F_WRITE) Values ('206', '11', '1', '5', '', '47', '', '0', '0');</v>
      </c>
      <c r="T1238" t="str">
        <f t="shared" si="82"/>
        <v>Update UFMT_BUILD_RULE SET FIELD_ID='5',COND_ID='',VALUE_ID='47',CONV_KEY='',F_CHECK='0',F_WRITE='0' Where FORMAT_ID = '206' AND FIELD_NO = '11' AND PRIORITY = '1';</v>
      </c>
      <c r="U1238" t="str">
        <f t="shared" si="83"/>
        <v>Delete from UFMT_BUILD_RULE Where FORMAT_ID = '206' AND FIELD_NO = '11' AND PRIORITY = '1';</v>
      </c>
    </row>
    <row r="1239" spans="1:21" x14ac:dyDescent="0.35">
      <c r="A1239" t="s">
        <v>403</v>
      </c>
      <c r="B1239" t="s">
        <v>42</v>
      </c>
      <c r="C1239" t="s">
        <v>12</v>
      </c>
      <c r="D1239" t="s">
        <v>23</v>
      </c>
      <c r="E1239"/>
      <c r="F1239" t="s">
        <v>47</v>
      </c>
      <c r="G1239"/>
      <c r="H1239" t="s">
        <v>13</v>
      </c>
      <c r="I1239" t="s">
        <v>12</v>
      </c>
      <c r="L1239" t="s">
        <v>7</v>
      </c>
      <c r="M1239" t="str">
        <f>VLOOKUP(D1239,UFMT_FIELD_FORMAT!A:H,8,FALSE)</f>
        <v>006 Fix Padded L0</v>
      </c>
      <c r="N1239" t="str">
        <f>IF(ISBLANK(E1239),"",VLOOKUP(E1239,UFMT_CONDITION!A:J,10,FALSE))</f>
        <v/>
      </c>
      <c r="O1239" t="str">
        <f>VLOOKUP(F1239,UFMT_VALUE!A:E,5,FALSE)</f>
        <v>Tag, SVT_ACQ_SW_TIME</v>
      </c>
      <c r="P1239" t="str">
        <f>IF(ISBLANK(G1239),"",VLOOKUP(G1239,UFMT_CONVERSION!A:C,3,FALSE))</f>
        <v/>
      </c>
      <c r="Q1239" t="str">
        <f t="shared" si="80"/>
        <v>Field '006 Fix Padded L0', Value 'Tag, SVT_ACQ_SW_TIME'</v>
      </c>
      <c r="S1239" t="str">
        <f t="shared" si="81"/>
        <v>Insert into UFMT_BUILD_RULE (FORMAT_ID, FIELD_NO, PRIORITY, FIELD_ID, COND_ID, VALUE_ID, CONV_KEY, F_CHECK, F_WRITE) Values ('206', '12', '1', '5', '', '14', '', '0', '1');</v>
      </c>
      <c r="T1239" t="str">
        <f t="shared" si="82"/>
        <v>Update UFMT_BUILD_RULE SET FIELD_ID='5',COND_ID='',VALUE_ID='14',CONV_KEY='',F_CHECK='0',F_WRITE='1' Where FORMAT_ID = '206' AND FIELD_NO = '12' AND PRIORITY = '1';</v>
      </c>
      <c r="U1239" t="str">
        <f t="shared" si="83"/>
        <v>Delete from UFMT_BUILD_RULE Where FORMAT_ID = '206' AND FIELD_NO = '12' AND PRIORITY = '1';</v>
      </c>
    </row>
    <row r="1240" spans="1:21" x14ac:dyDescent="0.35">
      <c r="A1240" t="s">
        <v>403</v>
      </c>
      <c r="B1240" t="s">
        <v>44</v>
      </c>
      <c r="C1240" t="s">
        <v>12</v>
      </c>
      <c r="D1240" t="s">
        <v>32</v>
      </c>
      <c r="E1240"/>
      <c r="F1240" t="s">
        <v>44</v>
      </c>
      <c r="G1240"/>
      <c r="H1240" t="s">
        <v>13</v>
      </c>
      <c r="I1240" t="s">
        <v>12</v>
      </c>
      <c r="L1240" t="s">
        <v>7</v>
      </c>
      <c r="M1240" t="str">
        <f>VLOOKUP(D1240,UFMT_FIELD_FORMAT!A:H,8,FALSE)</f>
        <v>004 Fix Padded L0</v>
      </c>
      <c r="N1240" t="str">
        <f>IF(ISBLANK(E1240),"",VLOOKUP(E1240,UFMT_CONDITION!A:J,10,FALSE))</f>
        <v/>
      </c>
      <c r="O1240" t="str">
        <f>VLOOKUP(F1240,UFMT_VALUE!A:E,5,FALSE)</f>
        <v>Tag, SVT_ACQ_SW_DATE</v>
      </c>
      <c r="P1240" t="str">
        <f>IF(ISBLANK(G1240),"",VLOOKUP(G1240,UFMT_CONVERSION!A:C,3,FALSE))</f>
        <v/>
      </c>
      <c r="Q1240" t="str">
        <f t="shared" si="80"/>
        <v>Field '004 Fix Padded L0', Value 'Tag, SVT_ACQ_SW_DATE'</v>
      </c>
      <c r="S1240" t="str">
        <f t="shared" si="81"/>
        <v>Insert into UFMT_BUILD_RULE (FORMAT_ID, FIELD_NO, PRIORITY, FIELD_ID, COND_ID, VALUE_ID, CONV_KEY, F_CHECK, F_WRITE) Values ('206', '13', '1', '8', '', '13', '', '0', '1');</v>
      </c>
      <c r="T1240" t="str">
        <f t="shared" si="82"/>
        <v>Update UFMT_BUILD_RULE SET FIELD_ID='8',COND_ID='',VALUE_ID='13',CONV_KEY='',F_CHECK='0',F_WRITE='1' Where FORMAT_ID = '206' AND FIELD_NO = '13' AND PRIORITY = '1';</v>
      </c>
      <c r="U1240" t="str">
        <f t="shared" si="83"/>
        <v>Delete from UFMT_BUILD_RULE Where FORMAT_ID = '206' AND FIELD_NO = '13' AND PRIORITY = '1';</v>
      </c>
    </row>
    <row r="1241" spans="1:21" x14ac:dyDescent="0.35">
      <c r="A1241" t="s">
        <v>403</v>
      </c>
      <c r="B1241" t="s">
        <v>50</v>
      </c>
      <c r="C1241" t="s">
        <v>12</v>
      </c>
      <c r="D1241" t="s">
        <v>32</v>
      </c>
      <c r="E1241"/>
      <c r="F1241" t="s">
        <v>44</v>
      </c>
      <c r="G1241"/>
      <c r="H1241" t="s">
        <v>13</v>
      </c>
      <c r="I1241" t="s">
        <v>12</v>
      </c>
      <c r="L1241" t="s">
        <v>7</v>
      </c>
      <c r="M1241" t="str">
        <f>VLOOKUP(D1241,UFMT_FIELD_FORMAT!A:H,8,FALSE)</f>
        <v>004 Fix Padded L0</v>
      </c>
      <c r="N1241" t="str">
        <f>IF(ISBLANK(E1241),"",VLOOKUP(E1241,UFMT_CONDITION!A:J,10,FALSE))</f>
        <v/>
      </c>
      <c r="O1241" t="str">
        <f>VLOOKUP(F1241,UFMT_VALUE!A:E,5,FALSE)</f>
        <v>Tag, SVT_ACQ_SW_DATE</v>
      </c>
      <c r="P1241" t="str">
        <f>IF(ISBLANK(G1241),"",VLOOKUP(G1241,UFMT_CONVERSION!A:C,3,FALSE))</f>
        <v/>
      </c>
      <c r="Q1241" t="str">
        <f t="shared" si="80"/>
        <v>Field '004 Fix Padded L0', Value 'Tag, SVT_ACQ_SW_DATE'</v>
      </c>
      <c r="S1241" t="str">
        <f t="shared" si="81"/>
        <v>Insert into UFMT_BUILD_RULE (FORMAT_ID, FIELD_NO, PRIORITY, FIELD_ID, COND_ID, VALUE_ID, CONV_KEY, F_CHECK, F_WRITE) Values ('206', '15', '1', '8', '', '13', '', '0', '1');</v>
      </c>
      <c r="T1241" t="str">
        <f t="shared" si="82"/>
        <v>Update UFMT_BUILD_RULE SET FIELD_ID='8',COND_ID='',VALUE_ID='13',CONV_KEY='',F_CHECK='0',F_WRITE='1' Where FORMAT_ID = '206' AND FIELD_NO = '15' AND PRIORITY = '1';</v>
      </c>
      <c r="U1241" t="str">
        <f t="shared" si="83"/>
        <v>Delete from UFMT_BUILD_RULE Where FORMAT_ID = '206' AND FIELD_NO = '15' AND PRIORITY = '1';</v>
      </c>
    </row>
    <row r="1242" spans="1:21" x14ac:dyDescent="0.35">
      <c r="A1242" t="s">
        <v>403</v>
      </c>
      <c r="B1242" t="s">
        <v>56</v>
      </c>
      <c r="C1242" t="s">
        <v>12</v>
      </c>
      <c r="D1242" t="s">
        <v>32</v>
      </c>
      <c r="E1242"/>
      <c r="F1242" t="s">
        <v>44</v>
      </c>
      <c r="G1242"/>
      <c r="H1242" t="s">
        <v>13</v>
      </c>
      <c r="I1242" t="s">
        <v>12</v>
      </c>
      <c r="L1242" t="s">
        <v>7</v>
      </c>
      <c r="M1242" t="str">
        <f>VLOOKUP(D1242,UFMT_FIELD_FORMAT!A:H,8,FALSE)</f>
        <v>004 Fix Padded L0</v>
      </c>
      <c r="N1242" t="str">
        <f>IF(ISBLANK(E1242),"",VLOOKUP(E1242,UFMT_CONDITION!A:J,10,FALSE))</f>
        <v/>
      </c>
      <c r="O1242" t="str">
        <f>VLOOKUP(F1242,UFMT_VALUE!A:E,5,FALSE)</f>
        <v>Tag, SVT_ACQ_SW_DATE</v>
      </c>
      <c r="P1242" t="str">
        <f>IF(ISBLANK(G1242),"",VLOOKUP(G1242,UFMT_CONVERSION!A:C,3,FALSE))</f>
        <v/>
      </c>
      <c r="Q1242" t="str">
        <f t="shared" si="80"/>
        <v>Field '004 Fix Padded L0', Value 'Tag, SVT_ACQ_SW_DATE'</v>
      </c>
      <c r="S1242" t="str">
        <f t="shared" si="81"/>
        <v>Insert into UFMT_BUILD_RULE (FORMAT_ID, FIELD_NO, PRIORITY, FIELD_ID, COND_ID, VALUE_ID, CONV_KEY, F_CHECK, F_WRITE) Values ('206', '17', '1', '8', '', '13', '', '0', '1');</v>
      </c>
      <c r="T1242" t="str">
        <f t="shared" si="82"/>
        <v>Update UFMT_BUILD_RULE SET FIELD_ID='8',COND_ID='',VALUE_ID='13',CONV_KEY='',F_CHECK='0',F_WRITE='1' Where FORMAT_ID = '206' AND FIELD_NO = '17' AND PRIORITY = '1';</v>
      </c>
      <c r="U1242" t="str">
        <f t="shared" si="83"/>
        <v>Delete from UFMT_BUILD_RULE Where FORMAT_ID = '206' AND FIELD_NO = '17' AND PRIORITY = '1';</v>
      </c>
    </row>
    <row r="1243" spans="1:21" x14ac:dyDescent="0.35">
      <c r="A1243" t="s">
        <v>403</v>
      </c>
      <c r="B1243" t="s">
        <v>59</v>
      </c>
      <c r="C1243" t="s">
        <v>12</v>
      </c>
      <c r="D1243" t="s">
        <v>32</v>
      </c>
      <c r="E1243"/>
      <c r="F1243" t="s">
        <v>59</v>
      </c>
      <c r="G1243" t="s">
        <v>20</v>
      </c>
      <c r="H1243" t="s">
        <v>13</v>
      </c>
      <c r="I1243" t="s">
        <v>13</v>
      </c>
      <c r="L1243" t="s">
        <v>7</v>
      </c>
      <c r="M1243" t="str">
        <f>VLOOKUP(D1243,UFMT_FIELD_FORMAT!A:H,8,FALSE)</f>
        <v>004 Fix Padded L0</v>
      </c>
      <c r="N1243" t="str">
        <f>IF(ISBLANK(E1243),"",VLOOKUP(E1243,UFMT_CONDITION!A:J,10,FALSE))</f>
        <v/>
      </c>
      <c r="O1243" t="str">
        <f>VLOOKUP(F1243,UFMT_VALUE!A:E,5,FALSE)</f>
        <v>Tag, SVT_SV_DATE</v>
      </c>
      <c r="P1243" t="str">
        <f>IF(ISBLANK(G1243),"",VLOOKUP(G1243,UFMT_CONVERSION!A:C,3,FALSE))</f>
        <v>YYYYMMDD to MMDD</v>
      </c>
      <c r="Q1243" t="str">
        <f t="shared" si="80"/>
        <v>Field '004 Fix Padded L0', Value 'Tag, SVT_SV_DATE', Conv 'YYYYMMDD to MMDD'</v>
      </c>
      <c r="S1243" t="str">
        <f t="shared" si="81"/>
        <v>Insert into UFMT_BUILD_RULE (FORMAT_ID, FIELD_NO, PRIORITY, FIELD_ID, COND_ID, VALUE_ID, CONV_KEY, F_CHECK, F_WRITE) Values ('206', '18', '1', '8', '', '18', '4', '0', '0');</v>
      </c>
      <c r="T1243" t="str">
        <f t="shared" si="82"/>
        <v>Update UFMT_BUILD_RULE SET FIELD_ID='8',COND_ID='',VALUE_ID='18',CONV_KEY='4',F_CHECK='0',F_WRITE='0' Where FORMAT_ID = '206' AND FIELD_NO = '18' AND PRIORITY = '1';</v>
      </c>
      <c r="U1243" t="str">
        <f t="shared" si="83"/>
        <v>Delete from UFMT_BUILD_RULE Where FORMAT_ID = '206' AND FIELD_NO = '18' AND PRIORITY = '1';</v>
      </c>
    </row>
    <row r="1244" spans="1:21" x14ac:dyDescent="0.35">
      <c r="A1244" t="s">
        <v>403</v>
      </c>
      <c r="B1244" t="s">
        <v>88</v>
      </c>
      <c r="C1244" t="s">
        <v>12</v>
      </c>
      <c r="D1244" t="s">
        <v>88</v>
      </c>
      <c r="E1244"/>
      <c r="F1244" t="s">
        <v>30</v>
      </c>
      <c r="G1244"/>
      <c r="H1244" t="s">
        <v>13</v>
      </c>
      <c r="I1244" t="s">
        <v>13</v>
      </c>
      <c r="L1244" t="s">
        <v>7</v>
      </c>
      <c r="M1244" t="str">
        <f>VLOOKUP(D1244,UFMT_FIELD_FORMAT!A:H,8,FALSE)</f>
        <v>042 Fix Padded R</v>
      </c>
      <c r="N1244" t="str">
        <f>IF(ISBLANK(E1244),"",VLOOKUP(E1244,UFMT_CONDITION!A:J,10,FALSE))</f>
        <v/>
      </c>
      <c r="O1244" t="str">
        <f>VLOOKUP(F1244,UFMT_VALUE!A:E,5,FALSE)</f>
        <v>Composite, DE28 Amounts, FEEs</v>
      </c>
      <c r="P1244" t="str">
        <f>IF(ISBLANK(G1244),"",VLOOKUP(G1244,UFMT_CONVERSION!A:C,3,FALSE))</f>
        <v/>
      </c>
      <c r="Q1244" t="str">
        <f t="shared" si="80"/>
        <v>Field '042 Fix Padded R', Value 'Composite, DE28 Amounts, FEEs'</v>
      </c>
      <c r="S1244" t="str">
        <f t="shared" si="81"/>
        <v>Insert into UFMT_BUILD_RULE (FORMAT_ID, FIELD_NO, PRIORITY, FIELD_ID, COND_ID, VALUE_ID, CONV_KEY, F_CHECK, F_WRITE) Values ('206', '28', '1', '28', '', '82', '', '0', '0');</v>
      </c>
      <c r="T1244" t="str">
        <f t="shared" si="82"/>
        <v>Update UFMT_BUILD_RULE SET FIELD_ID='28',COND_ID='',VALUE_ID='82',CONV_KEY='',F_CHECK='0',F_WRITE='0' Where FORMAT_ID = '206' AND FIELD_NO = '28' AND PRIORITY = '1';</v>
      </c>
      <c r="U1244" t="str">
        <f t="shared" si="83"/>
        <v>Delete from UFMT_BUILD_RULE Where FORMAT_ID = '206' AND FIELD_NO = '28' AND PRIORITY = '1';</v>
      </c>
    </row>
    <row r="1245" spans="1:21" x14ac:dyDescent="0.35">
      <c r="A1245" t="s">
        <v>403</v>
      </c>
      <c r="B1245" t="s">
        <v>98</v>
      </c>
      <c r="C1245" t="s">
        <v>12</v>
      </c>
      <c r="D1245" t="s">
        <v>40</v>
      </c>
      <c r="E1245"/>
      <c r="F1245" t="s">
        <v>65</v>
      </c>
      <c r="G1245"/>
      <c r="H1245" t="s">
        <v>13</v>
      </c>
      <c r="I1245" t="s">
        <v>13</v>
      </c>
      <c r="L1245" t="s">
        <v>7</v>
      </c>
      <c r="M1245" t="str">
        <f>VLOOKUP(D1245,UFMT_FIELD_FORMAT!A:H,8,FALSE)</f>
        <v xml:space="preserve">011 LLA </v>
      </c>
      <c r="N1245" t="str">
        <f>IF(ISBLANK(E1245),"",VLOOKUP(E1245,UFMT_CONDITION!A:J,10,FALSE))</f>
        <v/>
      </c>
      <c r="O1245" t="str">
        <f>VLOOKUP(F1245,UFMT_VALUE!A:E,5,FALSE)</f>
        <v>Tag, SVT_ISO_SRC_ACQID</v>
      </c>
      <c r="P1245" t="str">
        <f>IF(ISBLANK(G1245),"",VLOOKUP(G1245,UFMT_CONVERSION!A:C,3,FALSE))</f>
        <v/>
      </c>
      <c r="Q1245" t="str">
        <f t="shared" si="80"/>
        <v>Field '011 LLA ', Value 'Tag, SVT_ISO_SRC_ACQID'</v>
      </c>
      <c r="S1245" t="str">
        <f t="shared" si="81"/>
        <v>Insert into UFMT_BUILD_RULE (FORMAT_ID, FIELD_NO, PRIORITY, FIELD_ID, COND_ID, VALUE_ID, CONV_KEY, F_CHECK, F_WRITE) Values ('206', '32', '1', '11', '', '20', '', '0', '0');</v>
      </c>
      <c r="T1245" t="str">
        <f t="shared" si="82"/>
        <v>Update UFMT_BUILD_RULE SET FIELD_ID='11',COND_ID='',VALUE_ID='20',CONV_KEY='',F_CHECK='0',F_WRITE='0' Where FORMAT_ID = '206' AND FIELD_NO = '32' AND PRIORITY = '1';</v>
      </c>
      <c r="U1245" t="str">
        <f t="shared" si="83"/>
        <v>Delete from UFMT_BUILD_RULE Where FORMAT_ID = '206' AND FIELD_NO = '32' AND PRIORITY = '1';</v>
      </c>
    </row>
    <row r="1246" spans="1:21" x14ac:dyDescent="0.35">
      <c r="A1246" t="s">
        <v>403</v>
      </c>
      <c r="B1246" t="s">
        <v>99</v>
      </c>
      <c r="C1246" t="s">
        <v>12</v>
      </c>
      <c r="D1246" t="s">
        <v>44</v>
      </c>
      <c r="E1246"/>
      <c r="F1246" t="s">
        <v>74</v>
      </c>
      <c r="G1246" t="s">
        <v>72</v>
      </c>
      <c r="H1246" t="s">
        <v>13</v>
      </c>
      <c r="I1246" t="s">
        <v>13</v>
      </c>
      <c r="L1246" t="s">
        <v>7</v>
      </c>
      <c r="M1246" t="str">
        <f>VLOOKUP(D1246,UFMT_FIELD_FORMAT!A:H,8,FALSE)</f>
        <v>012 Fix Padded R</v>
      </c>
      <c r="N1246" t="str">
        <f>IF(ISBLANK(E1246),"",VLOOKUP(E1246,UFMT_CONDITION!A:J,10,FALSE))</f>
        <v/>
      </c>
      <c r="O1246" t="str">
        <f>VLOOKUP(F1246,UFMT_VALUE!A:E,5,FALSE)</f>
        <v>Tag, SVT_ISO_ACQ_RRN</v>
      </c>
      <c r="P1246" t="str">
        <f>IF(ISBLANK(G1246),"",VLOOKUP(G1246,UFMT_CONVERSION!A:C,3,FALSE))</f>
        <v>Custom function setup_de37_yddd</v>
      </c>
      <c r="Q1246" t="str">
        <f t="shared" si="80"/>
        <v>Field '012 Fix Padded R', Value 'Tag, SVT_ISO_ACQ_RRN', Conv 'Custom function setup_de37_yddd'</v>
      </c>
      <c r="S1246" t="str">
        <f t="shared" si="81"/>
        <v>Insert into UFMT_BUILD_RULE (FORMAT_ID, FIELD_NO, PRIORITY, FIELD_ID, COND_ID, VALUE_ID, CONV_KEY, F_CHECK, F_WRITE) Values ('206', '37', '1', '13', '', '23', '25', '0', '0');</v>
      </c>
      <c r="T1246" t="str">
        <f t="shared" si="82"/>
        <v>Update UFMT_BUILD_RULE SET FIELD_ID='13',COND_ID='',VALUE_ID='23',CONV_KEY='25',F_CHECK='0',F_WRITE='0' Where FORMAT_ID = '206' AND FIELD_NO = '37' AND PRIORITY = '1';</v>
      </c>
      <c r="U1246" t="str">
        <f t="shared" si="83"/>
        <v>Delete from UFMT_BUILD_RULE Where FORMAT_ID = '206' AND FIELD_NO = '37' AND PRIORITY = '1';</v>
      </c>
    </row>
    <row r="1247" spans="1:21" x14ac:dyDescent="0.35">
      <c r="A1247" t="s">
        <v>403</v>
      </c>
      <c r="B1247" t="s">
        <v>113</v>
      </c>
      <c r="C1247" t="s">
        <v>12</v>
      </c>
      <c r="D1247" t="s">
        <v>29</v>
      </c>
      <c r="E1247"/>
      <c r="F1247" t="s">
        <v>138</v>
      </c>
      <c r="G1247"/>
      <c r="H1247" t="s">
        <v>13</v>
      </c>
      <c r="I1247" t="s">
        <v>12</v>
      </c>
      <c r="L1247" t="s">
        <v>7</v>
      </c>
      <c r="M1247" t="str">
        <f>VLOOKUP(D1247,UFMT_FIELD_FORMAT!A:H,8,FALSE)</f>
        <v>006 Fix Padded L</v>
      </c>
      <c r="N1247" t="str">
        <f>IF(ISBLANK(E1247),"",VLOOKUP(E1247,UFMT_CONDITION!A:J,10,FALSE))</f>
        <v/>
      </c>
      <c r="O1247" t="str">
        <f>VLOOKUP(F1247,UFMT_VALUE!A:E,5,FALSE)</f>
        <v>Tag, SVT_AUTH_ID_RESP, string</v>
      </c>
      <c r="P1247" t="str">
        <f>IF(ISBLANK(G1247),"",VLOOKUP(G1247,UFMT_CONVERSION!A:C,3,FALSE))</f>
        <v/>
      </c>
      <c r="Q1247" t="str">
        <f t="shared" si="80"/>
        <v>Field '006 Fix Padded L', Value 'Tag, SVT_AUTH_ID_RESP, string'</v>
      </c>
      <c r="S1247" t="str">
        <f t="shared" si="81"/>
        <v>Insert into UFMT_BUILD_RULE (FORMAT_ID, FIELD_NO, PRIORITY, FIELD_ID, COND_ID, VALUE_ID, CONV_KEY, F_CHECK, F_WRITE) Values ('206', '38', '1', '7', '', '49', '', '0', '1');</v>
      </c>
      <c r="T1247" t="str">
        <f t="shared" si="82"/>
        <v>Update UFMT_BUILD_RULE SET FIELD_ID='7',COND_ID='',VALUE_ID='49',CONV_KEY='',F_CHECK='0',F_WRITE='1' Where FORMAT_ID = '206' AND FIELD_NO = '38' AND PRIORITY = '1';</v>
      </c>
      <c r="U1247" t="str">
        <f t="shared" si="83"/>
        <v>Delete from UFMT_BUILD_RULE Where FORMAT_ID = '206' AND FIELD_NO = '38' AND PRIORITY = '1';</v>
      </c>
    </row>
    <row r="1248" spans="1:21" x14ac:dyDescent="0.35">
      <c r="A1248" t="s">
        <v>403</v>
      </c>
      <c r="B1248" t="s">
        <v>102</v>
      </c>
      <c r="C1248" t="s">
        <v>15</v>
      </c>
      <c r="D1248" t="s">
        <v>77</v>
      </c>
      <c r="E1248"/>
      <c r="F1248" t="s">
        <v>60</v>
      </c>
      <c r="G1248" t="s">
        <v>101</v>
      </c>
      <c r="H1248" t="s">
        <v>13</v>
      </c>
      <c r="I1248" t="s">
        <v>12</v>
      </c>
      <c r="L1248" t="s">
        <v>7</v>
      </c>
      <c r="M1248" t="str">
        <f>VLOOKUP(D1248,UFMT_FIELD_FORMAT!A:H,8,FALSE)</f>
        <v>02 Fix Padded L0</v>
      </c>
      <c r="N1248" t="str">
        <f>IF(ISBLANK(E1248),"",VLOOKUP(E1248,UFMT_CONDITION!A:J,10,FALSE))</f>
        <v/>
      </c>
      <c r="O1248" t="str">
        <f>VLOOKUP(F1248,UFMT_VALUE!A:E,5,FALSE)</f>
        <v>Tag, SVT_SV_RESP</v>
      </c>
      <c r="P1248" t="str">
        <f>IF(ISBLANK(G1248),"",VLOOKUP(G1248,UFMT_CONVERSION!A:C,3,FALSE))</f>
        <v>Flexcube Response code conversion</v>
      </c>
      <c r="Q1248" t="str">
        <f t="shared" si="80"/>
        <v>Field '02 Fix Padded L0', Value 'Tag, SVT_SV_RESP', Conv 'Flexcube Response code conversion'</v>
      </c>
      <c r="S1248" t="str">
        <f t="shared" si="81"/>
        <v>Insert into UFMT_BUILD_RULE (FORMAT_ID, FIELD_NO, PRIORITY, FIELD_ID, COND_ID, VALUE_ID, CONV_KEY, F_CHECK, F_WRITE) Values ('206', '39', '2', '24', '', '44', '33', '0', '1');</v>
      </c>
      <c r="T1248" t="str">
        <f t="shared" si="82"/>
        <v>Update UFMT_BUILD_RULE SET FIELD_ID='24',COND_ID='',VALUE_ID='44',CONV_KEY='33',F_CHECK='0',F_WRITE='1' Where FORMAT_ID = '206' AND FIELD_NO = '39' AND PRIORITY = '2';</v>
      </c>
      <c r="U1248" t="str">
        <f t="shared" si="83"/>
        <v>Delete from UFMT_BUILD_RULE Where FORMAT_ID = '206' AND FIELD_NO = '39' AND PRIORITY = '2';</v>
      </c>
    </row>
    <row r="1249" spans="1:21" x14ac:dyDescent="0.35">
      <c r="A1249" t="s">
        <v>403</v>
      </c>
      <c r="B1249" t="s">
        <v>119</v>
      </c>
      <c r="C1249" t="s">
        <v>12</v>
      </c>
      <c r="D1249" t="s">
        <v>50</v>
      </c>
      <c r="E1249"/>
      <c r="F1249" t="s">
        <v>72</v>
      </c>
      <c r="G1249"/>
      <c r="H1249" t="s">
        <v>13</v>
      </c>
      <c r="I1249" t="s">
        <v>13</v>
      </c>
      <c r="L1249" t="s">
        <v>7</v>
      </c>
      <c r="M1249" t="str">
        <f>VLOOKUP(D1249,UFMT_FIELD_FORMAT!A:H,8,FALSE)</f>
        <v>008 Fix Padded R</v>
      </c>
      <c r="N1249" t="str">
        <f>IF(ISBLANK(E1249),"",VLOOKUP(E1249,UFMT_CONDITION!A:J,10,FALSE))</f>
        <v/>
      </c>
      <c r="O1249" t="str">
        <f>VLOOKUP(F1249,UFMT_VALUE!A:E,5,FALSE)</f>
        <v>Tag, SVT_TERMINAL</v>
      </c>
      <c r="P1249" t="str">
        <f>IF(ISBLANK(G1249),"",VLOOKUP(G1249,UFMT_CONVERSION!A:C,3,FALSE))</f>
        <v/>
      </c>
      <c r="Q1249" t="str">
        <f t="shared" si="80"/>
        <v>Field '008 Fix Padded R', Value 'Tag, SVT_TERMINAL'</v>
      </c>
      <c r="S1249" t="str">
        <f t="shared" si="81"/>
        <v>Insert into UFMT_BUILD_RULE (FORMAT_ID, FIELD_NO, PRIORITY, FIELD_ID, COND_ID, VALUE_ID, CONV_KEY, F_CHECK, F_WRITE) Values ('206', '41', '1', '15', '', '25', '', '0', '0');</v>
      </c>
      <c r="T1249" t="str">
        <f t="shared" si="82"/>
        <v>Update UFMT_BUILD_RULE SET FIELD_ID='15',COND_ID='',VALUE_ID='25',CONV_KEY='',F_CHECK='0',F_WRITE='0' Where FORMAT_ID = '206' AND FIELD_NO = '41' AND PRIORITY = '1';</v>
      </c>
      <c r="U1249" t="str">
        <f t="shared" si="83"/>
        <v>Delete from UFMT_BUILD_RULE Where FORMAT_ID = '206' AND FIELD_NO = '41' AND PRIORITY = '1';</v>
      </c>
    </row>
    <row r="1250" spans="1:21" x14ac:dyDescent="0.35">
      <c r="A1250" t="s">
        <v>403</v>
      </c>
      <c r="B1250" t="s">
        <v>122</v>
      </c>
      <c r="C1250" t="s">
        <v>12</v>
      </c>
      <c r="D1250" t="s">
        <v>53</v>
      </c>
      <c r="E1250"/>
      <c r="F1250" t="s">
        <v>82</v>
      </c>
      <c r="G1250"/>
      <c r="H1250" t="s">
        <v>13</v>
      </c>
      <c r="I1250" t="s">
        <v>13</v>
      </c>
      <c r="L1250" t="s">
        <v>7</v>
      </c>
      <c r="M1250" t="str">
        <f>VLOOKUP(D1250,UFMT_FIELD_FORMAT!A:H,8,FALSE)</f>
        <v>008 Fix Padded R</v>
      </c>
      <c r="N1250" t="str">
        <f>IF(ISBLANK(E1250),"",VLOOKUP(E1250,UFMT_CONDITION!A:J,10,FALSE))</f>
        <v/>
      </c>
      <c r="O1250" t="str">
        <f>VLOOKUP(F1250,UFMT_VALUE!A:E,5,FALSE)</f>
        <v>Tag, SVT_CC_ACCEPTOR</v>
      </c>
      <c r="P1250" t="str">
        <f>IF(ISBLANK(G1250),"",VLOOKUP(G1250,UFMT_CONVERSION!A:C,3,FALSE))</f>
        <v/>
      </c>
      <c r="Q1250" t="str">
        <f t="shared" si="80"/>
        <v>Field '008 Fix Padded R', Value 'Tag, SVT_CC_ACCEPTOR'</v>
      </c>
      <c r="S1250" t="str">
        <f t="shared" si="81"/>
        <v>Insert into UFMT_BUILD_RULE (FORMAT_ID, FIELD_NO, PRIORITY, FIELD_ID, COND_ID, VALUE_ID, CONV_KEY, F_CHECK, F_WRITE) Values ('206', '42', '1', '16', '', '26', '', '0', '0');</v>
      </c>
      <c r="T1250" t="str">
        <f t="shared" si="82"/>
        <v>Update UFMT_BUILD_RULE SET FIELD_ID='16',COND_ID='',VALUE_ID='26',CONV_KEY='',F_CHECK='0',F_WRITE='0' Where FORMAT_ID = '206' AND FIELD_NO = '42' AND PRIORITY = '1';</v>
      </c>
      <c r="U1250" t="str">
        <f t="shared" si="83"/>
        <v>Delete from UFMT_BUILD_RULE Where FORMAT_ID = '206' AND FIELD_NO = '42' AND PRIORITY = '1';</v>
      </c>
    </row>
    <row r="1251" spans="1:21" x14ac:dyDescent="0.35">
      <c r="A1251" t="s">
        <v>403</v>
      </c>
      <c r="B1251" t="s">
        <v>125</v>
      </c>
      <c r="C1251" t="s">
        <v>12</v>
      </c>
      <c r="D1251" t="s">
        <v>82</v>
      </c>
      <c r="E1251"/>
      <c r="F1251" t="s">
        <v>216</v>
      </c>
      <c r="G1251"/>
      <c r="H1251" t="s">
        <v>13</v>
      </c>
      <c r="I1251" t="s">
        <v>13</v>
      </c>
      <c r="L1251" t="s">
        <v>7</v>
      </c>
      <c r="M1251" t="str">
        <f>VLOOKUP(D1251,UFMT_FIELD_FORMAT!A:H,8,FALSE)</f>
        <v>040 Fix Padded L</v>
      </c>
      <c r="N1251" t="str">
        <f>IF(ISBLANK(E1251),"",VLOOKUP(E1251,UFMT_CONDITION!A:J,10,FALSE))</f>
        <v/>
      </c>
      <c r="O1251" t="str">
        <f>VLOOKUP(F1251,UFMT_VALUE!A:E,5,FALSE)</f>
        <v>Composite, Acceptor Name Location</v>
      </c>
      <c r="P1251" t="str">
        <f>IF(ISBLANK(G1251),"",VLOOKUP(G1251,UFMT_CONVERSION!A:C,3,FALSE))</f>
        <v/>
      </c>
      <c r="Q1251" t="str">
        <f t="shared" si="80"/>
        <v>Field '040 Fix Padded L', Value 'Composite, Acceptor Name Location'</v>
      </c>
      <c r="S1251" t="str">
        <f t="shared" si="81"/>
        <v>Insert into UFMT_BUILD_RULE (FORMAT_ID, FIELD_NO, PRIORITY, FIELD_ID, COND_ID, VALUE_ID, CONV_KEY, F_CHECK, F_WRITE) Values ('206', '43', '1', '26', '', '83', '', '0', '0');</v>
      </c>
      <c r="T1251" t="str">
        <f t="shared" si="82"/>
        <v>Update UFMT_BUILD_RULE SET FIELD_ID='26',COND_ID='',VALUE_ID='83',CONV_KEY='',F_CHECK='0',F_WRITE='0' Where FORMAT_ID = '206' AND FIELD_NO = '43' AND PRIORITY = '1';</v>
      </c>
      <c r="U1251" t="str">
        <f t="shared" si="83"/>
        <v>Delete from UFMT_BUILD_RULE Where FORMAT_ID = '206' AND FIELD_NO = '43' AND PRIORITY = '1';</v>
      </c>
    </row>
    <row r="1252" spans="1:21" x14ac:dyDescent="0.35">
      <c r="A1252" t="s">
        <v>403</v>
      </c>
      <c r="B1252" t="s">
        <v>60</v>
      </c>
      <c r="C1252" t="s">
        <v>12</v>
      </c>
      <c r="D1252" t="s">
        <v>71</v>
      </c>
      <c r="E1252"/>
      <c r="F1252" t="s">
        <v>96</v>
      </c>
      <c r="G1252"/>
      <c r="H1252" t="s">
        <v>13</v>
      </c>
      <c r="I1252" t="s">
        <v>13</v>
      </c>
      <c r="L1252" t="s">
        <v>7</v>
      </c>
      <c r="M1252" t="str">
        <f>VLOOKUP(D1252,UFMT_FIELD_FORMAT!A:H,8,FALSE)</f>
        <v>028 Var LLA</v>
      </c>
      <c r="N1252" t="str">
        <f>IF(ISBLANK(E1252),"",VLOOKUP(E1252,UFMT_CONDITION!A:J,10,FALSE))</f>
        <v/>
      </c>
      <c r="O1252" t="str">
        <f>VLOOKUP(F1252,UFMT_VALUE!A:E,5,FALSE)</f>
        <v>Tag, SVT_ACCT1_NO</v>
      </c>
      <c r="P1252" t="str">
        <f>IF(ISBLANK(G1252),"",VLOOKUP(G1252,UFMT_CONVERSION!A:C,3,FALSE))</f>
        <v/>
      </c>
      <c r="Q1252" t="str">
        <f t="shared" si="80"/>
        <v>Field '028 Var LLA', Value 'Tag, SVT_ACCT1_NO'</v>
      </c>
      <c r="S1252" t="str">
        <f t="shared" si="81"/>
        <v>Insert into UFMT_BUILD_RULE (FORMAT_ID, FIELD_NO, PRIORITY, FIELD_ID, COND_ID, VALUE_ID, CONV_KEY, F_CHECK, F_WRITE) Values ('206', '44', '1', '22', '', '36', '', '0', '0');</v>
      </c>
      <c r="T1252" t="str">
        <f t="shared" si="82"/>
        <v>Update UFMT_BUILD_RULE SET FIELD_ID='22',COND_ID='',VALUE_ID='36',CONV_KEY='',F_CHECK='0',F_WRITE='0' Where FORMAT_ID = '206' AND FIELD_NO = '44' AND PRIORITY = '1';</v>
      </c>
      <c r="U1252" t="str">
        <f t="shared" si="83"/>
        <v>Delete from UFMT_BUILD_RULE Where FORMAT_ID = '206' AND FIELD_NO = '44' AND PRIORITY = '1';</v>
      </c>
    </row>
    <row r="1253" spans="1:21" x14ac:dyDescent="0.35">
      <c r="A1253" t="s">
        <v>403</v>
      </c>
      <c r="B1253" t="s">
        <v>138</v>
      </c>
      <c r="C1253" t="s">
        <v>12</v>
      </c>
      <c r="D1253" t="s">
        <v>47</v>
      </c>
      <c r="E1253"/>
      <c r="F1253" t="s">
        <v>104</v>
      </c>
      <c r="G1253"/>
      <c r="H1253" t="s">
        <v>13</v>
      </c>
      <c r="I1253" t="s">
        <v>13</v>
      </c>
      <c r="L1253" t="s">
        <v>7</v>
      </c>
      <c r="M1253" t="str">
        <f>VLOOKUP(D1253,UFMT_FIELD_FORMAT!A:H,8,FALSE)</f>
        <v>003 Fix Padded L</v>
      </c>
      <c r="N1253" t="str">
        <f>IF(ISBLANK(E1253),"",VLOOKUP(E1253,UFMT_CONDITION!A:J,10,FALSE))</f>
        <v/>
      </c>
      <c r="O1253" t="str">
        <f>VLOOKUP(F1253,UFMT_VALUE!A:E,5,FALSE)</f>
        <v>Tag, SVT_TXN_CURRENCY</v>
      </c>
      <c r="P1253" t="str">
        <f>IF(ISBLANK(G1253),"",VLOOKUP(G1253,UFMT_CONVERSION!A:C,3,FALSE))</f>
        <v/>
      </c>
      <c r="Q1253" t="str">
        <f t="shared" si="80"/>
        <v>Field '003 Fix Padded L', Value 'Tag, SVT_TXN_CURRENCY'</v>
      </c>
      <c r="S1253" t="str">
        <f t="shared" si="81"/>
        <v>Insert into UFMT_BUILD_RULE (FORMAT_ID, FIELD_NO, PRIORITY, FIELD_ID, COND_ID, VALUE_ID, CONV_KEY, F_CHECK, F_WRITE) Values ('206', '49', '1', '14', '', '34', '', '0', '0');</v>
      </c>
      <c r="T1253" t="str">
        <f t="shared" si="82"/>
        <v>Update UFMT_BUILD_RULE SET FIELD_ID='14',COND_ID='',VALUE_ID='34',CONV_KEY='',F_CHECK='0',F_WRITE='0' Where FORMAT_ID = '206' AND FIELD_NO = '49' AND PRIORITY = '1';</v>
      </c>
      <c r="U1253" t="str">
        <f t="shared" si="83"/>
        <v>Delete from UFMT_BUILD_RULE Where FORMAT_ID = '206' AND FIELD_NO = '49' AND PRIORITY = '1';</v>
      </c>
    </row>
    <row r="1254" spans="1:21" x14ac:dyDescent="0.35">
      <c r="A1254" t="s">
        <v>403</v>
      </c>
      <c r="B1254" t="s">
        <v>142</v>
      </c>
      <c r="C1254" t="s">
        <v>12</v>
      </c>
      <c r="D1254" t="s">
        <v>47</v>
      </c>
      <c r="E1254"/>
      <c r="F1254" t="s">
        <v>171</v>
      </c>
      <c r="G1254"/>
      <c r="H1254" t="s">
        <v>13</v>
      </c>
      <c r="I1254" t="s">
        <v>13</v>
      </c>
      <c r="L1254" t="s">
        <v>7</v>
      </c>
      <c r="M1254" t="str">
        <f>VLOOKUP(D1254,UFMT_FIELD_FORMAT!A:H,8,FALSE)</f>
        <v>003 Fix Padded L</v>
      </c>
      <c r="N1254" t="str">
        <f>IF(ISBLANK(E1254),"",VLOOKUP(E1254,UFMT_CONDITION!A:J,10,FALSE))</f>
        <v/>
      </c>
      <c r="O1254" t="str">
        <f>VLOOKUP(F1254,UFMT_VALUE!A:E,5,FALSE)</f>
        <v>Tag, SVT_CCH_BILL_CURR , integer</v>
      </c>
      <c r="P1254" t="str">
        <f>IF(ISBLANK(G1254),"",VLOOKUP(G1254,UFMT_CONVERSION!A:C,3,FALSE))</f>
        <v/>
      </c>
      <c r="Q1254" t="str">
        <f t="shared" si="80"/>
        <v>Field '003 Fix Padded L', Value 'Tag, SVT_CCH_BILL_CURR , integer'</v>
      </c>
      <c r="S1254" t="str">
        <f t="shared" si="81"/>
        <v>Insert into UFMT_BUILD_RULE (FORMAT_ID, FIELD_NO, PRIORITY, FIELD_ID, COND_ID, VALUE_ID, CONV_KEY, F_CHECK, F_WRITE) Values ('206', '51', '1', '14', '', '64', '', '0', '0');</v>
      </c>
      <c r="T1254" t="str">
        <f t="shared" si="82"/>
        <v>Update UFMT_BUILD_RULE SET FIELD_ID='14',COND_ID='',VALUE_ID='64',CONV_KEY='',F_CHECK='0',F_WRITE='0' Where FORMAT_ID = '206' AND FIELD_NO = '51' AND PRIORITY = '1';</v>
      </c>
      <c r="U1254" t="str">
        <f t="shared" si="83"/>
        <v>Delete from UFMT_BUILD_RULE Where FORMAT_ID = '206' AND FIELD_NO = '51' AND PRIORITY = '1';</v>
      </c>
    </row>
    <row r="1255" spans="1:21" x14ac:dyDescent="0.35">
      <c r="A1255" t="s">
        <v>403</v>
      </c>
      <c r="B1255" t="s">
        <v>109</v>
      </c>
      <c r="C1255" t="s">
        <v>12</v>
      </c>
      <c r="D1255" t="s">
        <v>65</v>
      </c>
      <c r="E1255"/>
      <c r="F1255" t="s">
        <v>105</v>
      </c>
      <c r="G1255" t="s">
        <v>92</v>
      </c>
      <c r="H1255" t="s">
        <v>13</v>
      </c>
      <c r="I1255" t="s">
        <v>12</v>
      </c>
      <c r="L1255" t="s">
        <v>7</v>
      </c>
      <c r="M1255" t="str">
        <f>VLOOKUP(D1255,UFMT_FIELD_FORMAT!A:H,8,FALSE)</f>
        <v>999 Var LLLA</v>
      </c>
      <c r="N1255" t="str">
        <f>IF(ISBLANK(E1255),"",VLOOKUP(E1255,UFMT_CONDITION!A:J,10,FALSE))</f>
        <v/>
      </c>
      <c r="O1255" t="str">
        <f>VLOOKUP(F1255,UFMT_VALUE!A:E,5,FALSE)</f>
        <v>Tag, SVT_ADDL_AMT</v>
      </c>
      <c r="P1255" t="str">
        <f>IF(ISBLANK(G1255),"",VLOOKUP(G1255,UFMT_CONVERSION!A:C,3,FALSE))</f>
        <v>Custom Function get_balance_DE54</v>
      </c>
      <c r="Q1255" t="str">
        <f t="shared" si="80"/>
        <v>Field '999 Var LLLA', Value 'Tag, SVT_ADDL_AMT', Conv 'Custom Function get_balance_DE54'</v>
      </c>
      <c r="S1255" t="str">
        <f t="shared" si="81"/>
        <v>Insert into UFMT_BUILD_RULE (FORMAT_ID, FIELD_NO, PRIORITY, FIELD_ID, COND_ID, VALUE_ID, CONV_KEY, F_CHECK, F_WRITE) Values ('206', '54', '1', '20', '', '97', '30', '0', '1');</v>
      </c>
      <c r="T1255" t="str">
        <f t="shared" si="82"/>
        <v>Update UFMT_BUILD_RULE SET FIELD_ID='20',COND_ID='',VALUE_ID='97',CONV_KEY='30',F_CHECK='0',F_WRITE='1' Where FORMAT_ID = '206' AND FIELD_NO = '54' AND PRIORITY = '1';</v>
      </c>
      <c r="U1255" t="str">
        <f t="shared" si="83"/>
        <v>Delete from UFMT_BUILD_RULE Where FORMAT_ID = '206' AND FIELD_NO = '54' AND PRIORITY = '1';</v>
      </c>
    </row>
    <row r="1256" spans="1:21" x14ac:dyDescent="0.35">
      <c r="A1256" t="s">
        <v>403</v>
      </c>
      <c r="B1256" t="s">
        <v>161</v>
      </c>
      <c r="C1256" t="s">
        <v>12</v>
      </c>
      <c r="D1256" t="s">
        <v>59</v>
      </c>
      <c r="E1256"/>
      <c r="F1256" t="s">
        <v>174</v>
      </c>
      <c r="G1256"/>
      <c r="H1256" t="s">
        <v>13</v>
      </c>
      <c r="I1256" t="s">
        <v>13</v>
      </c>
      <c r="L1256" t="s">
        <v>7</v>
      </c>
      <c r="M1256" t="str">
        <f>VLOOKUP(D1256,UFMT_FIELD_FORMAT!A:H,8,FALSE)</f>
        <v>204 Var LLLA</v>
      </c>
      <c r="N1256" t="str">
        <f>IF(ISBLANK(E1256),"",VLOOKUP(E1256,UFMT_CONDITION!A:J,10,FALSE))</f>
        <v/>
      </c>
      <c r="O1256" t="str">
        <f>VLOOKUP(F1256,UFMT_VALUE!A:E,5,FALSE)</f>
        <v>Composite, Processing code</v>
      </c>
      <c r="P1256" t="str">
        <f>IF(ISBLANK(G1256),"",VLOOKUP(G1256,UFMT_CONVERSION!A:C,3,FALSE))</f>
        <v/>
      </c>
      <c r="Q1256" t="str">
        <f t="shared" si="80"/>
        <v>Field '204 Var LLLA', Value 'Composite, Processing code'</v>
      </c>
      <c r="S1256" t="str">
        <f t="shared" si="81"/>
        <v>Insert into UFMT_BUILD_RULE (FORMAT_ID, FIELD_NO, PRIORITY, FIELD_ID, COND_ID, VALUE_ID, CONV_KEY, F_CHECK, F_WRITE) Values ('206', '60', '1', '18', '', '84', '', '0', '0');</v>
      </c>
      <c r="T1256" t="str">
        <f t="shared" si="82"/>
        <v>Update UFMT_BUILD_RULE SET FIELD_ID='18',COND_ID='',VALUE_ID='84',CONV_KEY='',F_CHECK='0',F_WRITE='0' Where FORMAT_ID = '206' AND FIELD_NO = '60' AND PRIORITY = '1';</v>
      </c>
      <c r="U1256" t="str">
        <f t="shared" si="83"/>
        <v>Delete from UFMT_BUILD_RULE Where FORMAT_ID = '206' AND FIELD_NO = '60' AND PRIORITY = '1';</v>
      </c>
    </row>
    <row r="1257" spans="1:21" x14ac:dyDescent="0.35">
      <c r="A1257" t="s">
        <v>403</v>
      </c>
      <c r="B1257" t="s">
        <v>270</v>
      </c>
      <c r="C1257" t="s">
        <v>12</v>
      </c>
      <c r="D1257" t="s">
        <v>71</v>
      </c>
      <c r="E1257"/>
      <c r="F1257" t="s">
        <v>96</v>
      </c>
      <c r="G1257"/>
      <c r="H1257" t="s">
        <v>13</v>
      </c>
      <c r="I1257" t="s">
        <v>13</v>
      </c>
      <c r="L1257" t="s">
        <v>7</v>
      </c>
      <c r="M1257" t="str">
        <f>VLOOKUP(D1257,UFMT_FIELD_FORMAT!A:H,8,FALSE)</f>
        <v>028 Var LLA</v>
      </c>
      <c r="N1257" t="str">
        <f>IF(ISBLANK(E1257),"",VLOOKUP(E1257,UFMT_CONDITION!A:J,10,FALSE))</f>
        <v/>
      </c>
      <c r="O1257" t="str">
        <f>VLOOKUP(F1257,UFMT_VALUE!A:E,5,FALSE)</f>
        <v>Tag, SVT_ACCT1_NO</v>
      </c>
      <c r="P1257" t="str">
        <f>IF(ISBLANK(G1257),"",VLOOKUP(G1257,UFMT_CONVERSION!A:C,3,FALSE))</f>
        <v/>
      </c>
      <c r="Q1257" t="str">
        <f t="shared" si="80"/>
        <v>Field '028 Var LLA', Value 'Tag, SVT_ACCT1_NO'</v>
      </c>
      <c r="S1257" t="str">
        <f t="shared" si="81"/>
        <v>Insert into UFMT_BUILD_RULE (FORMAT_ID, FIELD_NO, PRIORITY, FIELD_ID, COND_ID, VALUE_ID, CONV_KEY, F_CHECK, F_WRITE) Values ('206', '102', '1', '22', '', '36', '', '0', '0');</v>
      </c>
      <c r="T1257" t="str">
        <f t="shared" si="82"/>
        <v>Update UFMT_BUILD_RULE SET FIELD_ID='22',COND_ID='',VALUE_ID='36',CONV_KEY='',F_CHECK='0',F_WRITE='0' Where FORMAT_ID = '206' AND FIELD_NO = '102' AND PRIORITY = '1';</v>
      </c>
      <c r="U1257" t="str">
        <f t="shared" si="83"/>
        <v>Delete from UFMT_BUILD_RULE Where FORMAT_ID = '206' AND FIELD_NO = '102' AND PRIORITY = '1';</v>
      </c>
    </row>
    <row r="1258" spans="1:21" x14ac:dyDescent="0.35">
      <c r="A1258" t="s">
        <v>403</v>
      </c>
      <c r="B1258" t="s">
        <v>778</v>
      </c>
      <c r="C1258" t="s">
        <v>12</v>
      </c>
      <c r="D1258" t="s">
        <v>71</v>
      </c>
      <c r="E1258" t="s">
        <v>37</v>
      </c>
      <c r="F1258" t="s">
        <v>99</v>
      </c>
      <c r="G1258"/>
      <c r="H1258" t="s">
        <v>13</v>
      </c>
      <c r="I1258" t="s">
        <v>13</v>
      </c>
      <c r="L1258" t="s">
        <v>7</v>
      </c>
      <c r="M1258" t="str">
        <f>VLOOKUP(D1258,UFMT_FIELD_FORMAT!A:H,8,FALSE)</f>
        <v>028 Var LLA</v>
      </c>
      <c r="N1258" t="str">
        <f>IF(ISBLANK(E1258),"",VLOOKUP(E1258,UFMT_CONDITION!A:J,10,FALSE))</f>
        <v>Account 2 is not empty</v>
      </c>
      <c r="O1258" t="str">
        <f>VLOOKUP(F1258,UFMT_VALUE!A:E,5,FALSE)</f>
        <v>Tag, SVT_ACCT2_NO</v>
      </c>
      <c r="P1258" t="str">
        <f>IF(ISBLANK(G1258),"",VLOOKUP(G1258,UFMT_CONVERSION!A:C,3,FALSE))</f>
        <v/>
      </c>
      <c r="Q1258" t="str">
        <f t="shared" si="80"/>
        <v>Field '028 Var LLA',Cond 'Account 2 is not empty', Value 'Tag, SVT_ACCT2_NO'</v>
      </c>
      <c r="S1258" t="str">
        <f t="shared" si="81"/>
        <v>Insert into UFMT_BUILD_RULE (FORMAT_ID, FIELD_NO, PRIORITY, FIELD_ID, COND_ID, VALUE_ID, CONV_KEY, F_CHECK, F_WRITE) Values ('206', '103', '1', '22', '10', '37', '', '0', '0');</v>
      </c>
      <c r="T1258" t="str">
        <f t="shared" si="82"/>
        <v>Update UFMT_BUILD_RULE SET FIELD_ID='22',COND_ID='10',VALUE_ID='37',CONV_KEY='',F_CHECK='0',F_WRITE='0' Where FORMAT_ID = '206' AND FIELD_NO = '103' AND PRIORITY = '1';</v>
      </c>
      <c r="U1258" t="str">
        <f t="shared" si="83"/>
        <v>Delete from UFMT_BUILD_RULE Where FORMAT_ID = '206' AND FIELD_NO = '103' AND PRIORITY = '1';</v>
      </c>
    </row>
    <row r="1259" spans="1:21" x14ac:dyDescent="0.35">
      <c r="A1259" t="s">
        <v>403</v>
      </c>
      <c r="B1259" t="s">
        <v>792</v>
      </c>
      <c r="C1259" t="s">
        <v>12</v>
      </c>
      <c r="D1259" t="s">
        <v>65</v>
      </c>
      <c r="E1259"/>
      <c r="F1259" t="s">
        <v>105</v>
      </c>
      <c r="G1259" t="s">
        <v>95</v>
      </c>
      <c r="H1259" t="s">
        <v>13</v>
      </c>
      <c r="I1259" t="s">
        <v>12</v>
      </c>
      <c r="L1259" t="s">
        <v>7</v>
      </c>
      <c r="M1259" t="str">
        <f>VLOOKUP(D1259,UFMT_FIELD_FORMAT!A:H,8,FALSE)</f>
        <v>999 Var LLLA</v>
      </c>
      <c r="N1259" t="str">
        <f>IF(ISBLANK(E1259),"",VLOOKUP(E1259,UFMT_CONDITION!A:J,10,FALSE))</f>
        <v/>
      </c>
      <c r="O1259" t="str">
        <f>VLOOKUP(F1259,UFMT_VALUE!A:E,5,FALSE)</f>
        <v>Tag, SVT_ADDL_AMT</v>
      </c>
      <c r="P1259" t="str">
        <f>IF(ISBLANK(G1259),"",VLOOKUP(G1259,UFMT_CONVERSION!A:C,3,FALSE))</f>
        <v>Custom Function process_mini_stmt</v>
      </c>
      <c r="Q1259" t="str">
        <f t="shared" si="80"/>
        <v>Field '999 Var LLLA', Value 'Tag, SVT_ADDL_AMT', Conv 'Custom Function process_mini_stmt'</v>
      </c>
      <c r="S1259" t="str">
        <f t="shared" si="81"/>
        <v>Insert into UFMT_BUILD_RULE (FORMAT_ID, FIELD_NO, PRIORITY, FIELD_ID, COND_ID, VALUE_ID, CONV_KEY, F_CHECK, F_WRITE) Values ('206', '111', '1', '20', '', '97', '31', '0', '1');</v>
      </c>
      <c r="T1259" t="str">
        <f t="shared" si="82"/>
        <v>Update UFMT_BUILD_RULE SET FIELD_ID='20',COND_ID='',VALUE_ID='97',CONV_KEY='31',F_CHECK='0',F_WRITE='1' Where FORMAT_ID = '206' AND FIELD_NO = '111' AND PRIORITY = '1';</v>
      </c>
      <c r="U1259" t="str">
        <f t="shared" si="83"/>
        <v>Delete from UFMT_BUILD_RULE Where FORMAT_ID = '206' AND FIELD_NO = '111' AND PRIORITY = '1';</v>
      </c>
    </row>
    <row r="1260" spans="1:21" x14ac:dyDescent="0.35">
      <c r="A1260" t="s">
        <v>403</v>
      </c>
      <c r="B1260" t="s">
        <v>75</v>
      </c>
      <c r="C1260" t="s">
        <v>12</v>
      </c>
      <c r="D1260" t="s">
        <v>20</v>
      </c>
      <c r="E1260"/>
      <c r="F1260" t="s">
        <v>30</v>
      </c>
      <c r="G1260"/>
      <c r="H1260" t="s">
        <v>13</v>
      </c>
      <c r="I1260" t="s">
        <v>13</v>
      </c>
      <c r="L1260" t="s">
        <v>7</v>
      </c>
      <c r="M1260" t="str">
        <f>VLOOKUP(D1260,UFMT_FIELD_FORMAT!A:H,8,FALSE)</f>
        <v>008 Fix Padded L0</v>
      </c>
      <c r="N1260" t="str">
        <f>IF(ISBLANK(E1260),"",VLOOKUP(E1260,UFMT_CONDITION!A:J,10,FALSE))</f>
        <v/>
      </c>
      <c r="O1260" t="str">
        <f>VLOOKUP(F1260,UFMT_VALUE!A:E,5,FALSE)</f>
        <v>Composite, DE28 Amounts, FEEs</v>
      </c>
      <c r="P1260" t="str">
        <f>IF(ISBLANK(G1260),"",VLOOKUP(G1260,UFMT_CONVERSION!A:C,3,FALSE))</f>
        <v/>
      </c>
      <c r="Q1260" t="str">
        <f t="shared" si="80"/>
        <v>Field '008 Fix Padded L0', Value 'Composite, DE28 Amounts, FEEs'</v>
      </c>
      <c r="S1260" t="str">
        <f t="shared" si="81"/>
        <v>Insert into UFMT_BUILD_RULE (FORMAT_ID, FIELD_NO, PRIORITY, FIELD_ID, COND_ID, VALUE_ID, CONV_KEY, F_CHECK, F_WRITE) Values ('206', '116', '1', '4', '', '82', '', '0', '0');</v>
      </c>
      <c r="T1260" t="str">
        <f t="shared" si="82"/>
        <v>Update UFMT_BUILD_RULE SET FIELD_ID='4',COND_ID='',VALUE_ID='82',CONV_KEY='',F_CHECK='0',F_WRITE='0' Where FORMAT_ID = '206' AND FIELD_NO = '116' AND PRIORITY = '1';</v>
      </c>
      <c r="U1260" t="str">
        <f t="shared" si="83"/>
        <v>Delete from UFMT_BUILD_RULE Where FORMAT_ID = '206' AND FIELD_NO = '116' AND PRIORITY = '1';</v>
      </c>
    </row>
    <row r="1261" spans="1:21" x14ac:dyDescent="0.35">
      <c r="A1261" t="s">
        <v>403</v>
      </c>
      <c r="B1261" t="s">
        <v>815</v>
      </c>
      <c r="C1261" t="s">
        <v>12</v>
      </c>
      <c r="D1261" t="s">
        <v>65</v>
      </c>
      <c r="E1261"/>
      <c r="F1261" t="s">
        <v>236</v>
      </c>
      <c r="G1261" t="s">
        <v>95</v>
      </c>
      <c r="H1261" t="s">
        <v>13</v>
      </c>
      <c r="I1261" t="s">
        <v>12</v>
      </c>
      <c r="L1261" t="s">
        <v>7</v>
      </c>
      <c r="M1261" t="str">
        <f>VLOOKUP(D1261,UFMT_FIELD_FORMAT!A:H,8,FALSE)</f>
        <v>999 Var LLLA</v>
      </c>
      <c r="N1261" t="str">
        <f>IF(ISBLANK(E1261),"",VLOOKUP(E1261,UFMT_CONDITION!A:J,10,FALSE))</f>
        <v/>
      </c>
      <c r="O1261" t="str">
        <f>VLOOKUP(F1261,UFMT_VALUE!A:E,5,FALSE)</f>
        <v>Tag, SVT_ADDL_AMT</v>
      </c>
      <c r="P1261" t="str">
        <f>IF(ISBLANK(G1261),"",VLOOKUP(G1261,UFMT_CONVERSION!A:C,3,FALSE))</f>
        <v>Custom Function process_mini_stmt</v>
      </c>
      <c r="Q1261" t="str">
        <f t="shared" si="80"/>
        <v>Field '999 Var LLLA', Value 'Tag, SVT_ADDL_AMT', Conv 'Custom Function process_mini_stmt'</v>
      </c>
      <c r="S1261" t="str">
        <f t="shared" si="81"/>
        <v>Insert into UFMT_BUILD_RULE (FORMAT_ID, FIELD_NO, PRIORITY, FIELD_ID, COND_ID, VALUE_ID, CONV_KEY, F_CHECK, F_WRITE) Values ('206', '127', '1', '20', '', '91', '31', '0', '1');</v>
      </c>
      <c r="T1261" t="str">
        <f t="shared" si="82"/>
        <v>Update UFMT_BUILD_RULE SET FIELD_ID='20',COND_ID='',VALUE_ID='91',CONV_KEY='31',F_CHECK='0',F_WRITE='1' Where FORMAT_ID = '206' AND FIELD_NO = '127' AND PRIORITY = '1';</v>
      </c>
      <c r="U1261" t="str">
        <f t="shared" si="83"/>
        <v>Delete from UFMT_BUILD_RULE Where FORMAT_ID = '206' AND FIELD_NO = '127' AND PRIORITY = '1';</v>
      </c>
    </row>
    <row r="1262" spans="1:21" x14ac:dyDescent="0.35">
      <c r="A1262" t="s">
        <v>406</v>
      </c>
      <c r="B1262" t="s">
        <v>29</v>
      </c>
      <c r="C1262" t="s">
        <v>15</v>
      </c>
      <c r="D1262" t="s">
        <v>72</v>
      </c>
      <c r="E1262"/>
      <c r="F1262" t="s">
        <v>44</v>
      </c>
      <c r="G1262"/>
      <c r="H1262" t="s">
        <v>13</v>
      </c>
      <c r="I1262" t="s">
        <v>12</v>
      </c>
      <c r="L1262" t="s">
        <v>7</v>
      </c>
      <c r="M1262" t="str">
        <f>VLOOKUP(D1262,UFMT_FIELD_FORMAT!A:H,8,FALSE)</f>
        <v>010 Fix Padded L0</v>
      </c>
      <c r="N1262" t="str">
        <f>IF(ISBLANK(E1262),"",VLOOKUP(E1262,UFMT_CONDITION!A:J,10,FALSE))</f>
        <v/>
      </c>
      <c r="O1262" t="str">
        <f>VLOOKUP(F1262,UFMT_VALUE!A:E,5,FALSE)</f>
        <v>Tag, SVT_ACQ_SW_DATE</v>
      </c>
      <c r="P1262" t="str">
        <f>IF(ISBLANK(G1262),"",VLOOKUP(G1262,UFMT_CONVERSION!A:C,3,FALSE))</f>
        <v/>
      </c>
      <c r="Q1262" t="str">
        <f t="shared" si="80"/>
        <v>Field '010 Fix Padded L0', Value 'Tag, SVT_ACQ_SW_DATE'</v>
      </c>
      <c r="S1262" t="str">
        <f t="shared" si="81"/>
        <v>Insert into UFMT_BUILD_RULE (FORMAT_ID, FIELD_NO, PRIORITY, FIELD_ID, COND_ID, VALUE_ID, CONV_KEY, F_CHECK, F_WRITE) Values ('207', '7', '2', '25', '', '13', '', '0', '1');</v>
      </c>
      <c r="T1262" t="str">
        <f t="shared" si="82"/>
        <v>Update UFMT_BUILD_RULE SET FIELD_ID='25',COND_ID='',VALUE_ID='13',CONV_KEY='',F_CHECK='0',F_WRITE='1' Where FORMAT_ID = '207' AND FIELD_NO = '7' AND PRIORITY = '2';</v>
      </c>
      <c r="U1262" t="str">
        <f t="shared" si="83"/>
        <v>Delete from UFMT_BUILD_RULE Where FORMAT_ID = '207' AND FIELD_NO = '7' AND PRIORITY = '2';</v>
      </c>
    </row>
    <row r="1263" spans="1:21" x14ac:dyDescent="0.35">
      <c r="A1263" t="s">
        <v>406</v>
      </c>
      <c r="B1263" t="s">
        <v>40</v>
      </c>
      <c r="C1263" t="s">
        <v>12</v>
      </c>
      <c r="D1263" t="s">
        <v>23</v>
      </c>
      <c r="E1263"/>
      <c r="F1263" t="s">
        <v>48</v>
      </c>
      <c r="G1263"/>
      <c r="H1263" t="s">
        <v>13</v>
      </c>
      <c r="I1263" t="s">
        <v>13</v>
      </c>
      <c r="L1263" t="s">
        <v>7</v>
      </c>
      <c r="M1263" t="str">
        <f>VLOOKUP(D1263,UFMT_FIELD_FORMAT!A:H,8,FALSE)</f>
        <v>006 Fix Padded L0</v>
      </c>
      <c r="N1263" t="str">
        <f>IF(ISBLANK(E1263),"",VLOOKUP(E1263,UFMT_CONDITION!A:J,10,FALSE))</f>
        <v/>
      </c>
      <c r="O1263" t="str">
        <f>VLOOKUP(F1263,UFMT_VALUE!A:E,5,FALSE)</f>
        <v>Tag, SVT_ACQ_TRACE_NO, string</v>
      </c>
      <c r="P1263" t="str">
        <f>IF(ISBLANK(G1263),"",VLOOKUP(G1263,UFMT_CONVERSION!A:C,3,FALSE))</f>
        <v/>
      </c>
      <c r="Q1263" t="str">
        <f t="shared" si="80"/>
        <v>Field '006 Fix Padded L0', Value 'Tag, SVT_ACQ_TRACE_NO, string'</v>
      </c>
      <c r="S1263" t="str">
        <f t="shared" si="81"/>
        <v>Insert into UFMT_BUILD_RULE (FORMAT_ID, FIELD_NO, PRIORITY, FIELD_ID, COND_ID, VALUE_ID, CONV_KEY, F_CHECK, F_WRITE) Values ('207', '11', '1', '5', '', '47', '', '0', '0');</v>
      </c>
      <c r="T1263" t="str">
        <f t="shared" si="82"/>
        <v>Update UFMT_BUILD_RULE SET FIELD_ID='5',COND_ID='',VALUE_ID='47',CONV_KEY='',F_CHECK='0',F_WRITE='0' Where FORMAT_ID = '207' AND FIELD_NO = '11' AND PRIORITY = '1';</v>
      </c>
      <c r="U1263" t="str">
        <f t="shared" si="83"/>
        <v>Delete from UFMT_BUILD_RULE Where FORMAT_ID = '207' AND FIELD_NO = '11' AND PRIORITY = '1';</v>
      </c>
    </row>
    <row r="1264" spans="1:21" x14ac:dyDescent="0.35">
      <c r="A1264" t="s">
        <v>406</v>
      </c>
      <c r="B1264" t="s">
        <v>102</v>
      </c>
      <c r="C1264" t="s">
        <v>15</v>
      </c>
      <c r="D1264" t="s">
        <v>77</v>
      </c>
      <c r="E1264"/>
      <c r="F1264" t="s">
        <v>60</v>
      </c>
      <c r="G1264" t="s">
        <v>26</v>
      </c>
      <c r="H1264" t="s">
        <v>13</v>
      </c>
      <c r="I1264" t="s">
        <v>12</v>
      </c>
      <c r="L1264" t="s">
        <v>7</v>
      </c>
      <c r="M1264" t="str">
        <f>VLOOKUP(D1264,UFMT_FIELD_FORMAT!A:H,8,FALSE)</f>
        <v>02 Fix Padded L0</v>
      </c>
      <c r="N1264" t="str">
        <f>IF(ISBLANK(E1264),"",VLOOKUP(E1264,UFMT_CONDITION!A:J,10,FALSE))</f>
        <v/>
      </c>
      <c r="O1264" t="str">
        <f>VLOOKUP(F1264,UFMT_VALUE!A:E,5,FALSE)</f>
        <v>Tag, SVT_SV_RESP</v>
      </c>
      <c r="P1264" t="str">
        <f>IF(ISBLANK(G1264),"",VLOOKUP(G1264,UFMT_CONVERSION!A:C,3,FALSE))</f>
        <v>SOPP Response code conversion</v>
      </c>
      <c r="Q1264" t="str">
        <f t="shared" si="80"/>
        <v>Field '02 Fix Padded L0', Value 'Tag, SVT_SV_RESP', Conv 'SOPP Response code conversion'</v>
      </c>
      <c r="S1264" t="str">
        <f t="shared" si="81"/>
        <v>Insert into UFMT_BUILD_RULE (FORMAT_ID, FIELD_NO, PRIORITY, FIELD_ID, COND_ID, VALUE_ID, CONV_KEY, F_CHECK, F_WRITE) Values ('207', '39', '2', '24', '', '44', '6', '0', '1');</v>
      </c>
      <c r="T1264" t="str">
        <f t="shared" si="82"/>
        <v>Update UFMT_BUILD_RULE SET FIELD_ID='24',COND_ID='',VALUE_ID='44',CONV_KEY='6',F_CHECK='0',F_WRITE='1' Where FORMAT_ID = '207' AND FIELD_NO = '39' AND PRIORITY = '2';</v>
      </c>
      <c r="U1264" t="str">
        <f t="shared" si="83"/>
        <v>Delete from UFMT_BUILD_RULE Where FORMAT_ID = '207' AND FIELD_NO = '39' AND PRIORITY = '2';</v>
      </c>
    </row>
    <row r="1265" spans="1:21" x14ac:dyDescent="0.35">
      <c r="A1265" t="s">
        <v>406</v>
      </c>
      <c r="B1265" t="s">
        <v>185</v>
      </c>
      <c r="C1265" t="s">
        <v>12</v>
      </c>
      <c r="D1265" t="s">
        <v>47</v>
      </c>
      <c r="E1265"/>
      <c r="F1265" t="s">
        <v>223</v>
      </c>
      <c r="G1265"/>
      <c r="H1265" t="s">
        <v>13</v>
      </c>
      <c r="I1265" t="s">
        <v>13</v>
      </c>
      <c r="L1265" t="s">
        <v>7</v>
      </c>
      <c r="M1265" t="str">
        <f>VLOOKUP(D1265,UFMT_FIELD_FORMAT!A:H,8,FALSE)</f>
        <v>003 Fix Padded L</v>
      </c>
      <c r="N1265" t="str">
        <f>IF(ISBLANK(E1265),"",VLOOKUP(E1265,UFMT_CONDITION!A:J,10,FALSE))</f>
        <v/>
      </c>
      <c r="O1265" t="str">
        <f>VLOOKUP(F1265,UFMT_VALUE!A:E,5,FALSE)</f>
        <v>Const, Network code for 87 LOGIN</v>
      </c>
      <c r="P1265" t="str">
        <f>IF(ISBLANK(G1265),"",VLOOKUP(G1265,UFMT_CONVERSION!A:C,3,FALSE))</f>
        <v/>
      </c>
      <c r="Q1265" t="str">
        <f t="shared" si="80"/>
        <v>Field '003 Fix Padded L', Value 'Const, Network code for 87 LOGIN'</v>
      </c>
      <c r="S1265" t="str">
        <f t="shared" si="81"/>
        <v>Insert into UFMT_BUILD_RULE (FORMAT_ID, FIELD_NO, PRIORITY, FIELD_ID, COND_ID, VALUE_ID, CONV_KEY, F_CHECK, F_WRITE) Values ('207', '70', '1', '14', '', '86', '', '0', '0');</v>
      </c>
      <c r="T1265" t="str">
        <f t="shared" si="82"/>
        <v>Update UFMT_BUILD_RULE SET FIELD_ID='14',COND_ID='',VALUE_ID='86',CONV_KEY='',F_CHECK='0',F_WRITE='0' Where FORMAT_ID = '207' AND FIELD_NO = '70' AND PRIORITY = '1';</v>
      </c>
      <c r="U1265" t="str">
        <f t="shared" si="83"/>
        <v>Delete from UFMT_BUILD_RULE Where FORMAT_ID = '207' AND FIELD_NO = '70' AND PRIORITY = '1';</v>
      </c>
    </row>
    <row r="1266" spans="1:21" x14ac:dyDescent="0.35">
      <c r="A1266" t="s">
        <v>409</v>
      </c>
      <c r="B1266" t="s">
        <v>15</v>
      </c>
      <c r="C1266" t="s">
        <v>12</v>
      </c>
      <c r="D1266" t="s">
        <v>12</v>
      </c>
      <c r="E1266"/>
      <c r="F1266" t="s">
        <v>15</v>
      </c>
      <c r="G1266"/>
      <c r="H1266" t="s">
        <v>13</v>
      </c>
      <c r="I1266" t="s">
        <v>13</v>
      </c>
      <c r="L1266" t="s">
        <v>7</v>
      </c>
      <c r="M1266" t="str">
        <f>VLOOKUP(D1266,UFMT_FIELD_FORMAT!A:H,8,FALSE)</f>
        <v>019 Var LLA</v>
      </c>
      <c r="N1266" t="str">
        <f>IF(ISBLANK(E1266),"",VLOOKUP(E1266,UFMT_CONDITION!A:J,10,FALSE))</f>
        <v/>
      </c>
      <c r="O1266" t="str">
        <f>VLOOKUP(F1266,UFMT_VALUE!A:E,5,FALSE)</f>
        <v>Tag, SVT_CARD_NUM</v>
      </c>
      <c r="P1266" t="str">
        <f>IF(ISBLANK(G1266),"",VLOOKUP(G1266,UFMT_CONVERSION!A:C,3,FALSE))</f>
        <v/>
      </c>
      <c r="Q1266" t="str">
        <f t="shared" si="80"/>
        <v>Field '019 Var LLA', Value 'Tag, SVT_CARD_NUM'</v>
      </c>
      <c r="S1266" t="str">
        <f t="shared" si="81"/>
        <v>Insert into UFMT_BUILD_RULE (FORMAT_ID, FIELD_NO, PRIORITY, FIELD_ID, COND_ID, VALUE_ID, CONV_KEY, F_CHECK, F_WRITE) Values ('208', '2', '1', '1', '', '2', '', '0', '0');</v>
      </c>
      <c r="T1266" t="str">
        <f t="shared" si="82"/>
        <v>Update UFMT_BUILD_RULE SET FIELD_ID='1',COND_ID='',VALUE_ID='2',CONV_KEY='',F_CHECK='0',F_WRITE='0' Where FORMAT_ID = '208' AND FIELD_NO = '2' AND PRIORITY = '1';</v>
      </c>
      <c r="U1266" t="str">
        <f t="shared" si="83"/>
        <v>Delete from UFMT_BUILD_RULE Where FORMAT_ID = '208' AND FIELD_NO = '2' AND PRIORITY = '1';</v>
      </c>
    </row>
    <row r="1267" spans="1:21" x14ac:dyDescent="0.35">
      <c r="A1267" t="s">
        <v>409</v>
      </c>
      <c r="B1267" t="s">
        <v>17</v>
      </c>
      <c r="C1267" t="s">
        <v>12</v>
      </c>
      <c r="D1267" t="s">
        <v>15</v>
      </c>
      <c r="E1267"/>
      <c r="F1267" t="s">
        <v>207</v>
      </c>
      <c r="G1267"/>
      <c r="H1267" t="s">
        <v>13</v>
      </c>
      <c r="I1267" t="s">
        <v>13</v>
      </c>
      <c r="L1267" t="s">
        <v>7</v>
      </c>
      <c r="M1267" t="str">
        <f>VLOOKUP(D1267,UFMT_FIELD_FORMAT!A:H,8,FALSE)</f>
        <v>006 Fix Padded L0</v>
      </c>
      <c r="N1267" t="str">
        <f>IF(ISBLANK(E1267),"",VLOOKUP(E1267,UFMT_CONDITION!A:J,10,FALSE))</f>
        <v/>
      </c>
      <c r="O1267" t="str">
        <f>VLOOKUP(F1267,UFMT_VALUE!A:E,5,FALSE)</f>
        <v>Composite, Processing code</v>
      </c>
      <c r="P1267" t="str">
        <f>IF(ISBLANK(G1267),"",VLOOKUP(G1267,UFMT_CONVERSION!A:C,3,FALSE))</f>
        <v/>
      </c>
      <c r="Q1267" t="str">
        <f t="shared" si="80"/>
        <v>Field '006 Fix Padded L0', Value 'Composite, Processing code'</v>
      </c>
      <c r="S1267" t="str">
        <f t="shared" si="81"/>
        <v>Insert into UFMT_BUILD_RULE (FORMAT_ID, FIELD_NO, PRIORITY, FIELD_ID, COND_ID, VALUE_ID, CONV_KEY, F_CHECK, F_WRITE) Values ('208', '3', '1', '2', '', '79', '', '0', '0');</v>
      </c>
      <c r="T1267" t="str">
        <f t="shared" si="82"/>
        <v>Update UFMT_BUILD_RULE SET FIELD_ID='2',COND_ID='',VALUE_ID='79',CONV_KEY='',F_CHECK='0',F_WRITE='0' Where FORMAT_ID = '208' AND FIELD_NO = '3' AND PRIORITY = '1';</v>
      </c>
      <c r="U1267" t="str">
        <f t="shared" si="83"/>
        <v>Delete from UFMT_BUILD_RULE Where FORMAT_ID = '208' AND FIELD_NO = '3' AND PRIORITY = '1';</v>
      </c>
    </row>
    <row r="1268" spans="1:21" x14ac:dyDescent="0.35">
      <c r="A1268" t="s">
        <v>409</v>
      </c>
      <c r="B1268" t="s">
        <v>20</v>
      </c>
      <c r="C1268" t="s">
        <v>12</v>
      </c>
      <c r="D1268" t="s">
        <v>17</v>
      </c>
      <c r="E1268"/>
      <c r="F1268" t="s">
        <v>29</v>
      </c>
      <c r="G1268"/>
      <c r="H1268" t="s">
        <v>13</v>
      </c>
      <c r="I1268" t="s">
        <v>13</v>
      </c>
      <c r="L1268" t="s">
        <v>7</v>
      </c>
      <c r="M1268" t="str">
        <f>VLOOKUP(D1268,UFMT_FIELD_FORMAT!A:H,8,FALSE)</f>
        <v>012 Fix Padded L0</v>
      </c>
      <c r="N1268" t="str">
        <f>IF(ISBLANK(E1268),"",VLOOKUP(E1268,UFMT_CONDITION!A:J,10,FALSE))</f>
        <v/>
      </c>
      <c r="O1268" t="str">
        <f>VLOOKUP(F1268,UFMT_VALUE!A:E,5,FALSE)</f>
        <v>Tag, SVT_TXN_AMOUNT</v>
      </c>
      <c r="P1268" t="str">
        <f>IF(ISBLANK(G1268),"",VLOOKUP(G1268,UFMT_CONVERSION!A:C,3,FALSE))</f>
        <v/>
      </c>
      <c r="Q1268" t="str">
        <f t="shared" si="80"/>
        <v>Field '012 Fix Padded L0', Value 'Tag, SVT_TXN_AMOUNT'</v>
      </c>
      <c r="S1268" t="str">
        <f t="shared" si="81"/>
        <v>Insert into UFMT_BUILD_RULE (FORMAT_ID, FIELD_NO, PRIORITY, FIELD_ID, COND_ID, VALUE_ID, CONV_KEY, F_CHECK, F_WRITE) Values ('208', '4', '1', '3', '', '7', '', '0', '0');</v>
      </c>
      <c r="T1268" t="str">
        <f t="shared" si="82"/>
        <v>Update UFMT_BUILD_RULE SET FIELD_ID='3',COND_ID='',VALUE_ID='7',CONV_KEY='',F_CHECK='0',F_WRITE='0' Where FORMAT_ID = '208' AND FIELD_NO = '4' AND PRIORITY = '1';</v>
      </c>
      <c r="U1268" t="str">
        <f t="shared" si="83"/>
        <v>Delete from UFMT_BUILD_RULE Where FORMAT_ID = '208' AND FIELD_NO = '4' AND PRIORITY = '1';</v>
      </c>
    </row>
    <row r="1269" spans="1:21" x14ac:dyDescent="0.35">
      <c r="A1269" t="s">
        <v>409</v>
      </c>
      <c r="B1269" t="s">
        <v>26</v>
      </c>
      <c r="C1269" t="s">
        <v>12</v>
      </c>
      <c r="D1269" t="s">
        <v>17</v>
      </c>
      <c r="E1269"/>
      <c r="F1269" t="s">
        <v>29</v>
      </c>
      <c r="G1269"/>
      <c r="H1269" t="s">
        <v>13</v>
      </c>
      <c r="I1269" t="s">
        <v>13</v>
      </c>
      <c r="L1269" t="s">
        <v>7</v>
      </c>
      <c r="M1269" t="str">
        <f>VLOOKUP(D1269,UFMT_FIELD_FORMAT!A:H,8,FALSE)</f>
        <v>012 Fix Padded L0</v>
      </c>
      <c r="N1269" t="str">
        <f>IF(ISBLANK(E1269),"",VLOOKUP(E1269,UFMT_CONDITION!A:J,10,FALSE))</f>
        <v/>
      </c>
      <c r="O1269" t="str">
        <f>VLOOKUP(F1269,UFMT_VALUE!A:E,5,FALSE)</f>
        <v>Tag, SVT_TXN_AMOUNT</v>
      </c>
      <c r="P1269" t="str">
        <f>IF(ISBLANK(G1269),"",VLOOKUP(G1269,UFMT_CONVERSION!A:C,3,FALSE))</f>
        <v/>
      </c>
      <c r="Q1269" t="str">
        <f t="shared" si="80"/>
        <v>Field '012 Fix Padded L0', Value 'Tag, SVT_TXN_AMOUNT'</v>
      </c>
      <c r="S1269" t="str">
        <f t="shared" si="81"/>
        <v>Insert into UFMT_BUILD_RULE (FORMAT_ID, FIELD_NO, PRIORITY, FIELD_ID, COND_ID, VALUE_ID, CONV_KEY, F_CHECK, F_WRITE) Values ('208', '6', '1', '3', '', '7', '', '0', '0');</v>
      </c>
      <c r="T1269" t="str">
        <f t="shared" si="82"/>
        <v>Update UFMT_BUILD_RULE SET FIELD_ID='3',COND_ID='',VALUE_ID='7',CONV_KEY='',F_CHECK='0',F_WRITE='0' Where FORMAT_ID = '208' AND FIELD_NO = '6' AND PRIORITY = '1';</v>
      </c>
      <c r="U1269" t="str">
        <f t="shared" si="83"/>
        <v>Delete from UFMT_BUILD_RULE Where FORMAT_ID = '208' AND FIELD_NO = '6' AND PRIORITY = '1';</v>
      </c>
    </row>
    <row r="1270" spans="1:21" x14ac:dyDescent="0.35">
      <c r="A1270" t="s">
        <v>409</v>
      </c>
      <c r="B1270" t="s">
        <v>29</v>
      </c>
      <c r="C1270" t="s">
        <v>15</v>
      </c>
      <c r="D1270" t="s">
        <v>72</v>
      </c>
      <c r="E1270"/>
      <c r="F1270" t="s">
        <v>209</v>
      </c>
      <c r="G1270"/>
      <c r="H1270" t="s">
        <v>13</v>
      </c>
      <c r="I1270" t="s">
        <v>12</v>
      </c>
      <c r="L1270" t="s">
        <v>7</v>
      </c>
      <c r="M1270" t="str">
        <f>VLOOKUP(D1270,UFMT_FIELD_FORMAT!A:H,8,FALSE)</f>
        <v>010 Fix Padded L0</v>
      </c>
      <c r="N1270" t="str">
        <f>IF(ISBLANK(E1270),"",VLOOKUP(E1270,UFMT_CONDITION!A:J,10,FALSE))</f>
        <v/>
      </c>
      <c r="O1270" t="str">
        <f>VLOOKUP(F1270,UFMT_VALUE!A:E,5,FALSE)</f>
        <v>Composite, Date time 87 format</v>
      </c>
      <c r="P1270" t="str">
        <f>IF(ISBLANK(G1270),"",VLOOKUP(G1270,UFMT_CONVERSION!A:C,3,FALSE))</f>
        <v/>
      </c>
      <c r="Q1270" t="str">
        <f t="shared" si="80"/>
        <v>Field '010 Fix Padded L0', Value 'Composite, Date time 87 format'</v>
      </c>
      <c r="S1270" t="str">
        <f t="shared" si="81"/>
        <v>Insert into UFMT_BUILD_RULE (FORMAT_ID, FIELD_NO, PRIORITY, FIELD_ID, COND_ID, VALUE_ID, CONV_KEY, F_CHECK, F_WRITE) Values ('208', '7', '2', '25', '', '80', '', '0', '1');</v>
      </c>
      <c r="T1270" t="str">
        <f t="shared" si="82"/>
        <v>Update UFMT_BUILD_RULE SET FIELD_ID='25',COND_ID='',VALUE_ID='80',CONV_KEY='',F_CHECK='0',F_WRITE='1' Where FORMAT_ID = '208' AND FIELD_NO = '7' AND PRIORITY = '2';</v>
      </c>
      <c r="U1270" t="str">
        <f t="shared" si="83"/>
        <v>Delete from UFMT_BUILD_RULE Where FORMAT_ID = '208' AND FIELD_NO = '7' AND PRIORITY = '2';</v>
      </c>
    </row>
    <row r="1271" spans="1:21" x14ac:dyDescent="0.35">
      <c r="A1271" t="s">
        <v>409</v>
      </c>
      <c r="B1271" t="s">
        <v>40</v>
      </c>
      <c r="C1271" t="s">
        <v>12</v>
      </c>
      <c r="D1271" t="s">
        <v>23</v>
      </c>
      <c r="E1271"/>
      <c r="F1271" t="s">
        <v>48</v>
      </c>
      <c r="G1271"/>
      <c r="H1271" t="s">
        <v>13</v>
      </c>
      <c r="I1271" t="s">
        <v>13</v>
      </c>
      <c r="L1271" t="s">
        <v>7</v>
      </c>
      <c r="M1271" t="str">
        <f>VLOOKUP(D1271,UFMT_FIELD_FORMAT!A:H,8,FALSE)</f>
        <v>006 Fix Padded L0</v>
      </c>
      <c r="N1271" t="str">
        <f>IF(ISBLANK(E1271),"",VLOOKUP(E1271,UFMT_CONDITION!A:J,10,FALSE))</f>
        <v/>
      </c>
      <c r="O1271" t="str">
        <f>VLOOKUP(F1271,UFMT_VALUE!A:E,5,FALSE)</f>
        <v>Tag, SVT_ACQ_TRACE_NO, string</v>
      </c>
      <c r="P1271" t="str">
        <f>IF(ISBLANK(G1271),"",VLOOKUP(G1271,UFMT_CONVERSION!A:C,3,FALSE))</f>
        <v/>
      </c>
      <c r="Q1271" t="str">
        <f t="shared" si="80"/>
        <v>Field '006 Fix Padded L0', Value 'Tag, SVT_ACQ_TRACE_NO, string'</v>
      </c>
      <c r="S1271" t="str">
        <f t="shared" si="81"/>
        <v>Insert into UFMT_BUILD_RULE (FORMAT_ID, FIELD_NO, PRIORITY, FIELD_ID, COND_ID, VALUE_ID, CONV_KEY, F_CHECK, F_WRITE) Values ('208', '11', '1', '5', '', '47', '', '0', '0');</v>
      </c>
      <c r="T1271" t="str">
        <f t="shared" si="82"/>
        <v>Update UFMT_BUILD_RULE SET FIELD_ID='5',COND_ID='',VALUE_ID='47',CONV_KEY='',F_CHECK='0',F_WRITE='0' Where FORMAT_ID = '208' AND FIELD_NO = '11' AND PRIORITY = '1';</v>
      </c>
      <c r="U1271" t="str">
        <f t="shared" si="83"/>
        <v>Delete from UFMT_BUILD_RULE Where FORMAT_ID = '208' AND FIELD_NO = '11' AND PRIORITY = '1';</v>
      </c>
    </row>
    <row r="1272" spans="1:21" x14ac:dyDescent="0.35">
      <c r="A1272" t="s">
        <v>409</v>
      </c>
      <c r="B1272" t="s">
        <v>42</v>
      </c>
      <c r="C1272" t="s">
        <v>12</v>
      </c>
      <c r="D1272" t="s">
        <v>23</v>
      </c>
      <c r="E1272"/>
      <c r="F1272" t="s">
        <v>47</v>
      </c>
      <c r="G1272"/>
      <c r="H1272" t="s">
        <v>13</v>
      </c>
      <c r="I1272" t="s">
        <v>12</v>
      </c>
      <c r="L1272" t="s">
        <v>7</v>
      </c>
      <c r="M1272" t="str">
        <f>VLOOKUP(D1272,UFMT_FIELD_FORMAT!A:H,8,FALSE)</f>
        <v>006 Fix Padded L0</v>
      </c>
      <c r="N1272" t="str">
        <f>IF(ISBLANK(E1272),"",VLOOKUP(E1272,UFMT_CONDITION!A:J,10,FALSE))</f>
        <v/>
      </c>
      <c r="O1272" t="str">
        <f>VLOOKUP(F1272,UFMT_VALUE!A:E,5,FALSE)</f>
        <v>Tag, SVT_ACQ_SW_TIME</v>
      </c>
      <c r="P1272" t="str">
        <f>IF(ISBLANK(G1272),"",VLOOKUP(G1272,UFMT_CONVERSION!A:C,3,FALSE))</f>
        <v/>
      </c>
      <c r="Q1272" t="str">
        <f t="shared" si="80"/>
        <v>Field '006 Fix Padded L0', Value 'Tag, SVT_ACQ_SW_TIME'</v>
      </c>
      <c r="S1272" t="str">
        <f t="shared" si="81"/>
        <v>Insert into UFMT_BUILD_RULE (FORMAT_ID, FIELD_NO, PRIORITY, FIELD_ID, COND_ID, VALUE_ID, CONV_KEY, F_CHECK, F_WRITE) Values ('208', '12', '1', '5', '', '14', '', '0', '1');</v>
      </c>
      <c r="T1272" t="str">
        <f t="shared" si="82"/>
        <v>Update UFMT_BUILD_RULE SET FIELD_ID='5',COND_ID='',VALUE_ID='14',CONV_KEY='',F_CHECK='0',F_WRITE='1' Where FORMAT_ID = '208' AND FIELD_NO = '12' AND PRIORITY = '1';</v>
      </c>
      <c r="U1272" t="str">
        <f t="shared" si="83"/>
        <v>Delete from UFMT_BUILD_RULE Where FORMAT_ID = '208' AND FIELD_NO = '12' AND PRIORITY = '1';</v>
      </c>
    </row>
    <row r="1273" spans="1:21" x14ac:dyDescent="0.35">
      <c r="A1273" t="s">
        <v>409</v>
      </c>
      <c r="B1273" t="s">
        <v>44</v>
      </c>
      <c r="C1273" t="s">
        <v>12</v>
      </c>
      <c r="D1273" t="s">
        <v>32</v>
      </c>
      <c r="E1273"/>
      <c r="F1273" t="s">
        <v>165</v>
      </c>
      <c r="G1273"/>
      <c r="H1273" t="s">
        <v>13</v>
      </c>
      <c r="I1273" t="s">
        <v>12</v>
      </c>
      <c r="L1273" t="s">
        <v>7</v>
      </c>
      <c r="M1273" t="str">
        <f>VLOOKUP(D1273,UFMT_FIELD_FORMAT!A:H,8,FALSE)</f>
        <v>004 Fix Padded L0</v>
      </c>
      <c r="N1273" t="str">
        <f>IF(ISBLANK(E1273),"",VLOOKUP(E1273,UFMT_CONDITION!A:J,10,FALSE))</f>
        <v/>
      </c>
      <c r="O1273" t="str">
        <f>VLOOKUP(F1273,UFMT_VALUE!A:E,5,FALSE)</f>
        <v>Date MMDD format</v>
      </c>
      <c r="P1273" t="str">
        <f>IF(ISBLANK(G1273),"",VLOOKUP(G1273,UFMT_CONVERSION!A:C,3,FALSE))</f>
        <v/>
      </c>
      <c r="Q1273" t="str">
        <f t="shared" si="80"/>
        <v>Field '004 Fix Padded L0', Value 'Date MMDD format'</v>
      </c>
      <c r="S1273" t="str">
        <f t="shared" si="81"/>
        <v>Insert into UFMT_BUILD_RULE (FORMAT_ID, FIELD_NO, PRIORITY, FIELD_ID, COND_ID, VALUE_ID, CONV_KEY, F_CHECK, F_WRITE) Values ('208', '13', '1', '8', '', '81', '', '0', '1');</v>
      </c>
      <c r="T1273" t="str">
        <f t="shared" si="82"/>
        <v>Update UFMT_BUILD_RULE SET FIELD_ID='8',COND_ID='',VALUE_ID='81',CONV_KEY='',F_CHECK='0',F_WRITE='1' Where FORMAT_ID = '208' AND FIELD_NO = '13' AND PRIORITY = '1';</v>
      </c>
      <c r="U1273" t="str">
        <f t="shared" si="83"/>
        <v>Delete from UFMT_BUILD_RULE Where FORMAT_ID = '208' AND FIELD_NO = '13' AND PRIORITY = '1';</v>
      </c>
    </row>
    <row r="1274" spans="1:21" x14ac:dyDescent="0.35">
      <c r="A1274" t="s">
        <v>409</v>
      </c>
      <c r="B1274" t="s">
        <v>50</v>
      </c>
      <c r="C1274" t="s">
        <v>12</v>
      </c>
      <c r="D1274" t="s">
        <v>32</v>
      </c>
      <c r="E1274"/>
      <c r="F1274" t="s">
        <v>165</v>
      </c>
      <c r="G1274"/>
      <c r="H1274" t="s">
        <v>13</v>
      </c>
      <c r="I1274" t="s">
        <v>12</v>
      </c>
      <c r="L1274" t="s">
        <v>7</v>
      </c>
      <c r="M1274" t="str">
        <f>VLOOKUP(D1274,UFMT_FIELD_FORMAT!A:H,8,FALSE)</f>
        <v>004 Fix Padded L0</v>
      </c>
      <c r="N1274" t="str">
        <f>IF(ISBLANK(E1274),"",VLOOKUP(E1274,UFMT_CONDITION!A:J,10,FALSE))</f>
        <v/>
      </c>
      <c r="O1274" t="str">
        <f>VLOOKUP(F1274,UFMT_VALUE!A:E,5,FALSE)</f>
        <v>Date MMDD format</v>
      </c>
      <c r="P1274" t="str">
        <f>IF(ISBLANK(G1274),"",VLOOKUP(G1274,UFMT_CONVERSION!A:C,3,FALSE))</f>
        <v/>
      </c>
      <c r="Q1274" t="str">
        <f t="shared" si="80"/>
        <v>Field '004 Fix Padded L0', Value 'Date MMDD format'</v>
      </c>
      <c r="S1274" t="str">
        <f t="shared" si="81"/>
        <v>Insert into UFMT_BUILD_RULE (FORMAT_ID, FIELD_NO, PRIORITY, FIELD_ID, COND_ID, VALUE_ID, CONV_KEY, F_CHECK, F_WRITE) Values ('208', '15', '1', '8', '', '81', '', '0', '1');</v>
      </c>
      <c r="T1274" t="str">
        <f t="shared" si="82"/>
        <v>Update UFMT_BUILD_RULE SET FIELD_ID='8',COND_ID='',VALUE_ID='81',CONV_KEY='',F_CHECK='0',F_WRITE='1' Where FORMAT_ID = '208' AND FIELD_NO = '15' AND PRIORITY = '1';</v>
      </c>
      <c r="U1274" t="str">
        <f t="shared" si="83"/>
        <v>Delete from UFMT_BUILD_RULE Where FORMAT_ID = '208' AND FIELD_NO = '15' AND PRIORITY = '1';</v>
      </c>
    </row>
    <row r="1275" spans="1:21" x14ac:dyDescent="0.35">
      <c r="A1275" t="s">
        <v>409</v>
      </c>
      <c r="B1275" t="s">
        <v>56</v>
      </c>
      <c r="C1275" t="s">
        <v>12</v>
      </c>
      <c r="D1275" t="s">
        <v>32</v>
      </c>
      <c r="E1275"/>
      <c r="F1275" t="s">
        <v>165</v>
      </c>
      <c r="G1275"/>
      <c r="H1275" t="s">
        <v>13</v>
      </c>
      <c r="I1275" t="s">
        <v>12</v>
      </c>
      <c r="L1275" t="s">
        <v>7</v>
      </c>
      <c r="M1275" t="str">
        <f>VLOOKUP(D1275,UFMT_FIELD_FORMAT!A:H,8,FALSE)</f>
        <v>004 Fix Padded L0</v>
      </c>
      <c r="N1275" t="str">
        <f>IF(ISBLANK(E1275),"",VLOOKUP(E1275,UFMT_CONDITION!A:J,10,FALSE))</f>
        <v/>
      </c>
      <c r="O1275" t="str">
        <f>VLOOKUP(F1275,UFMT_VALUE!A:E,5,FALSE)</f>
        <v>Date MMDD format</v>
      </c>
      <c r="P1275" t="str">
        <f>IF(ISBLANK(G1275),"",VLOOKUP(G1275,UFMT_CONVERSION!A:C,3,FALSE))</f>
        <v/>
      </c>
      <c r="Q1275" t="str">
        <f t="shared" si="80"/>
        <v>Field '004 Fix Padded L0', Value 'Date MMDD format'</v>
      </c>
      <c r="S1275" t="str">
        <f t="shared" si="81"/>
        <v>Insert into UFMT_BUILD_RULE (FORMAT_ID, FIELD_NO, PRIORITY, FIELD_ID, COND_ID, VALUE_ID, CONV_KEY, F_CHECK, F_WRITE) Values ('208', '17', '1', '8', '', '81', '', '0', '1');</v>
      </c>
      <c r="T1275" t="str">
        <f t="shared" si="82"/>
        <v>Update UFMT_BUILD_RULE SET FIELD_ID='8',COND_ID='',VALUE_ID='81',CONV_KEY='',F_CHECK='0',F_WRITE='1' Where FORMAT_ID = '208' AND FIELD_NO = '17' AND PRIORITY = '1';</v>
      </c>
      <c r="U1275" t="str">
        <f t="shared" si="83"/>
        <v>Delete from UFMT_BUILD_RULE Where FORMAT_ID = '208' AND FIELD_NO = '17' AND PRIORITY = '1';</v>
      </c>
    </row>
    <row r="1276" spans="1:21" x14ac:dyDescent="0.35">
      <c r="A1276" t="s">
        <v>409</v>
      </c>
      <c r="B1276" t="s">
        <v>59</v>
      </c>
      <c r="C1276" t="s">
        <v>12</v>
      </c>
      <c r="D1276" t="s">
        <v>32</v>
      </c>
      <c r="E1276"/>
      <c r="F1276" t="s">
        <v>233</v>
      </c>
      <c r="G1276"/>
      <c r="H1276" t="s">
        <v>13</v>
      </c>
      <c r="I1276" t="s">
        <v>13</v>
      </c>
      <c r="L1276" t="s">
        <v>7</v>
      </c>
      <c r="M1276" t="str">
        <f>VLOOKUP(D1276,UFMT_FIELD_FORMAT!A:H,8,FALSE)</f>
        <v>004 Fix Padded L0</v>
      </c>
      <c r="N1276" t="str">
        <f>IF(ISBLANK(E1276),"",VLOOKUP(E1276,UFMT_CONDITION!A:J,10,FALSE))</f>
        <v/>
      </c>
      <c r="O1276" t="str">
        <f>VLOOKUP(F1276,UFMT_VALUE!A:E,5,FALSE)</f>
        <v>Tag, SVT_SV_MCC, int</v>
      </c>
      <c r="P1276" t="str">
        <f>IF(ISBLANK(G1276),"",VLOOKUP(G1276,UFMT_CONVERSION!A:C,3,FALSE))</f>
        <v/>
      </c>
      <c r="Q1276" t="str">
        <f t="shared" si="80"/>
        <v>Field '004 Fix Padded L0', Value 'Tag, SVT_SV_MCC, int'</v>
      </c>
      <c r="S1276" t="str">
        <f t="shared" si="81"/>
        <v>Insert into UFMT_BUILD_RULE (FORMAT_ID, FIELD_NO, PRIORITY, FIELD_ID, COND_ID, VALUE_ID, CONV_KEY, F_CHECK, F_WRITE) Values ('208', '18', '1', '8', '', '90', '', '0', '0');</v>
      </c>
      <c r="T1276" t="str">
        <f t="shared" si="82"/>
        <v>Update UFMT_BUILD_RULE SET FIELD_ID='8',COND_ID='',VALUE_ID='90',CONV_KEY='',F_CHECK='0',F_WRITE='0' Where FORMAT_ID = '208' AND FIELD_NO = '18' AND PRIORITY = '1';</v>
      </c>
      <c r="U1276" t="str">
        <f t="shared" si="83"/>
        <v>Delete from UFMT_BUILD_RULE Where FORMAT_ID = '208' AND FIELD_NO = '18' AND PRIORITY = '1';</v>
      </c>
    </row>
    <row r="1277" spans="1:21" x14ac:dyDescent="0.35">
      <c r="A1277" t="s">
        <v>409</v>
      </c>
      <c r="B1277" t="s">
        <v>72</v>
      </c>
      <c r="C1277" t="s">
        <v>12</v>
      </c>
      <c r="D1277" t="s">
        <v>77</v>
      </c>
      <c r="E1277"/>
      <c r="F1277" t="s">
        <v>231</v>
      </c>
      <c r="G1277"/>
      <c r="H1277" t="s">
        <v>13</v>
      </c>
      <c r="I1277" t="s">
        <v>13</v>
      </c>
      <c r="L1277" t="s">
        <v>7</v>
      </c>
      <c r="M1277" t="str">
        <f>VLOOKUP(D1277,UFMT_FIELD_FORMAT!A:H,8,FALSE)</f>
        <v>02 Fix Padded L0</v>
      </c>
      <c r="N1277" t="str">
        <f>IF(ISBLANK(E1277),"",VLOOKUP(E1277,UFMT_CONDITION!A:J,10,FALSE))</f>
        <v/>
      </c>
      <c r="O1277" t="str">
        <f>VLOOKUP(F1277,UFMT_VALUE!A:E,5,FALSE)</f>
        <v>Const, POS Entry Mode</v>
      </c>
      <c r="P1277" t="str">
        <f>IF(ISBLANK(G1277),"",VLOOKUP(G1277,UFMT_CONVERSION!A:C,3,FALSE))</f>
        <v/>
      </c>
      <c r="Q1277" t="str">
        <f t="shared" si="80"/>
        <v>Field '02 Fix Padded L0', Value 'Const, POS Entry Mode'</v>
      </c>
      <c r="S1277" t="str">
        <f t="shared" si="81"/>
        <v>Insert into UFMT_BUILD_RULE (FORMAT_ID, FIELD_NO, PRIORITY, FIELD_ID, COND_ID, VALUE_ID, CONV_KEY, F_CHECK, F_WRITE) Values ('208', '25', '1', '24', '', '89', '', '0', '0');</v>
      </c>
      <c r="T1277" t="str">
        <f t="shared" si="82"/>
        <v>Update UFMT_BUILD_RULE SET FIELD_ID='24',COND_ID='',VALUE_ID='89',CONV_KEY='',F_CHECK='0',F_WRITE='0' Where FORMAT_ID = '208' AND FIELD_NO = '25' AND PRIORITY = '1';</v>
      </c>
      <c r="U1277" t="str">
        <f t="shared" si="83"/>
        <v>Delete from UFMT_BUILD_RULE Where FORMAT_ID = '208' AND FIELD_NO = '25' AND PRIORITY = '1';</v>
      </c>
    </row>
    <row r="1278" spans="1:21" x14ac:dyDescent="0.35">
      <c r="A1278" t="s">
        <v>409</v>
      </c>
      <c r="B1278" t="s">
        <v>98</v>
      </c>
      <c r="C1278" t="s">
        <v>12</v>
      </c>
      <c r="D1278" t="s">
        <v>40</v>
      </c>
      <c r="E1278"/>
      <c r="F1278" t="s">
        <v>65</v>
      </c>
      <c r="G1278"/>
      <c r="H1278" t="s">
        <v>13</v>
      </c>
      <c r="I1278" t="s">
        <v>13</v>
      </c>
      <c r="L1278" t="s">
        <v>7</v>
      </c>
      <c r="M1278" t="str">
        <f>VLOOKUP(D1278,UFMT_FIELD_FORMAT!A:H,8,FALSE)</f>
        <v xml:space="preserve">011 LLA </v>
      </c>
      <c r="N1278" t="str">
        <f>IF(ISBLANK(E1278),"",VLOOKUP(E1278,UFMT_CONDITION!A:J,10,FALSE))</f>
        <v/>
      </c>
      <c r="O1278" t="str">
        <f>VLOOKUP(F1278,UFMT_VALUE!A:E,5,FALSE)</f>
        <v>Tag, SVT_ISO_SRC_ACQID</v>
      </c>
      <c r="P1278" t="str">
        <f>IF(ISBLANK(G1278),"",VLOOKUP(G1278,UFMT_CONVERSION!A:C,3,FALSE))</f>
        <v/>
      </c>
      <c r="Q1278" t="str">
        <f t="shared" si="80"/>
        <v>Field '011 LLA ', Value 'Tag, SVT_ISO_SRC_ACQID'</v>
      </c>
      <c r="S1278" t="str">
        <f t="shared" si="81"/>
        <v>Insert into UFMT_BUILD_RULE (FORMAT_ID, FIELD_NO, PRIORITY, FIELD_ID, COND_ID, VALUE_ID, CONV_KEY, F_CHECK, F_WRITE) Values ('208', '32', '1', '11', '', '20', '', '0', '0');</v>
      </c>
      <c r="T1278" t="str">
        <f t="shared" si="82"/>
        <v>Update UFMT_BUILD_RULE SET FIELD_ID='11',COND_ID='',VALUE_ID='20',CONV_KEY='',F_CHECK='0',F_WRITE='0' Where FORMAT_ID = '208' AND FIELD_NO = '32' AND PRIORITY = '1';</v>
      </c>
      <c r="U1278" t="str">
        <f t="shared" si="83"/>
        <v>Delete from UFMT_BUILD_RULE Where FORMAT_ID = '208' AND FIELD_NO = '32' AND PRIORITY = '1';</v>
      </c>
    </row>
    <row r="1279" spans="1:21" x14ac:dyDescent="0.35">
      <c r="A1279" t="s">
        <v>409</v>
      </c>
      <c r="B1279" t="s">
        <v>99</v>
      </c>
      <c r="C1279" t="s">
        <v>12</v>
      </c>
      <c r="D1279" t="s">
        <v>44</v>
      </c>
      <c r="E1279"/>
      <c r="F1279" t="s">
        <v>74</v>
      </c>
      <c r="G1279" t="s">
        <v>72</v>
      </c>
      <c r="H1279" t="s">
        <v>13</v>
      </c>
      <c r="I1279" t="s">
        <v>13</v>
      </c>
      <c r="L1279" t="s">
        <v>7</v>
      </c>
      <c r="M1279" t="str">
        <f>VLOOKUP(D1279,UFMT_FIELD_FORMAT!A:H,8,FALSE)</f>
        <v>012 Fix Padded R</v>
      </c>
      <c r="N1279" t="str">
        <f>IF(ISBLANK(E1279),"",VLOOKUP(E1279,UFMT_CONDITION!A:J,10,FALSE))</f>
        <v/>
      </c>
      <c r="O1279" t="str">
        <f>VLOOKUP(F1279,UFMT_VALUE!A:E,5,FALSE)</f>
        <v>Tag, SVT_ISO_ACQ_RRN</v>
      </c>
      <c r="P1279" t="str">
        <f>IF(ISBLANK(G1279),"",VLOOKUP(G1279,UFMT_CONVERSION!A:C,3,FALSE))</f>
        <v>Custom function setup_de37_yddd</v>
      </c>
      <c r="Q1279" t="str">
        <f t="shared" si="80"/>
        <v>Field '012 Fix Padded R', Value 'Tag, SVT_ISO_ACQ_RRN', Conv 'Custom function setup_de37_yddd'</v>
      </c>
      <c r="S1279" t="str">
        <f t="shared" si="81"/>
        <v>Insert into UFMT_BUILD_RULE (FORMAT_ID, FIELD_NO, PRIORITY, FIELD_ID, COND_ID, VALUE_ID, CONV_KEY, F_CHECK, F_WRITE) Values ('208', '37', '1', '13', '', '23', '25', '0', '0');</v>
      </c>
      <c r="T1279" t="str">
        <f t="shared" si="82"/>
        <v>Update UFMT_BUILD_RULE SET FIELD_ID='13',COND_ID='',VALUE_ID='23',CONV_KEY='25',F_CHECK='0',F_WRITE='0' Where FORMAT_ID = '208' AND FIELD_NO = '37' AND PRIORITY = '1';</v>
      </c>
      <c r="U1279" t="str">
        <f t="shared" si="83"/>
        <v>Delete from UFMT_BUILD_RULE Where FORMAT_ID = '208' AND FIELD_NO = '37' AND PRIORITY = '1';</v>
      </c>
    </row>
    <row r="1280" spans="1:21" x14ac:dyDescent="0.35">
      <c r="A1280" t="s">
        <v>409</v>
      </c>
      <c r="B1280" t="s">
        <v>113</v>
      </c>
      <c r="C1280" t="s">
        <v>12</v>
      </c>
      <c r="D1280" t="s">
        <v>29</v>
      </c>
      <c r="E1280"/>
      <c r="F1280" t="s">
        <v>138</v>
      </c>
      <c r="G1280"/>
      <c r="H1280" t="s">
        <v>13</v>
      </c>
      <c r="I1280" t="s">
        <v>12</v>
      </c>
      <c r="L1280" t="s">
        <v>7</v>
      </c>
      <c r="M1280" t="str">
        <f>VLOOKUP(D1280,UFMT_FIELD_FORMAT!A:H,8,FALSE)</f>
        <v>006 Fix Padded L</v>
      </c>
      <c r="N1280" t="str">
        <f>IF(ISBLANK(E1280),"",VLOOKUP(E1280,UFMT_CONDITION!A:J,10,FALSE))</f>
        <v/>
      </c>
      <c r="O1280" t="str">
        <f>VLOOKUP(F1280,UFMT_VALUE!A:E,5,FALSE)</f>
        <v>Tag, SVT_AUTH_ID_RESP, string</v>
      </c>
      <c r="P1280" t="str">
        <f>IF(ISBLANK(G1280),"",VLOOKUP(G1280,UFMT_CONVERSION!A:C,3,FALSE))</f>
        <v/>
      </c>
      <c r="Q1280" t="str">
        <f t="shared" si="80"/>
        <v>Field '006 Fix Padded L', Value 'Tag, SVT_AUTH_ID_RESP, string'</v>
      </c>
      <c r="S1280" t="str">
        <f t="shared" si="81"/>
        <v>Insert into UFMT_BUILD_RULE (FORMAT_ID, FIELD_NO, PRIORITY, FIELD_ID, COND_ID, VALUE_ID, CONV_KEY, F_CHECK, F_WRITE) Values ('208', '38', '1', '7', '', '49', '', '0', '1');</v>
      </c>
      <c r="T1280" t="str">
        <f t="shared" si="82"/>
        <v>Update UFMT_BUILD_RULE SET FIELD_ID='7',COND_ID='',VALUE_ID='49',CONV_KEY='',F_CHECK='0',F_WRITE='1' Where FORMAT_ID = '208' AND FIELD_NO = '38' AND PRIORITY = '1';</v>
      </c>
      <c r="U1280" t="str">
        <f t="shared" si="83"/>
        <v>Delete from UFMT_BUILD_RULE Where FORMAT_ID = '208' AND FIELD_NO = '38' AND PRIORITY = '1';</v>
      </c>
    </row>
    <row r="1281" spans="1:21" x14ac:dyDescent="0.35">
      <c r="A1281" t="s">
        <v>409</v>
      </c>
      <c r="B1281" t="s">
        <v>119</v>
      </c>
      <c r="C1281" t="s">
        <v>12</v>
      </c>
      <c r="D1281" t="s">
        <v>50</v>
      </c>
      <c r="E1281"/>
      <c r="F1281" t="s">
        <v>72</v>
      </c>
      <c r="G1281"/>
      <c r="H1281" t="s">
        <v>13</v>
      </c>
      <c r="I1281" t="s">
        <v>13</v>
      </c>
      <c r="L1281" t="s">
        <v>7</v>
      </c>
      <c r="M1281" t="str">
        <f>VLOOKUP(D1281,UFMT_FIELD_FORMAT!A:H,8,FALSE)</f>
        <v>008 Fix Padded R</v>
      </c>
      <c r="N1281" t="str">
        <f>IF(ISBLANK(E1281),"",VLOOKUP(E1281,UFMT_CONDITION!A:J,10,FALSE))</f>
        <v/>
      </c>
      <c r="O1281" t="str">
        <f>VLOOKUP(F1281,UFMT_VALUE!A:E,5,FALSE)</f>
        <v>Tag, SVT_TERMINAL</v>
      </c>
      <c r="P1281" t="str">
        <f>IF(ISBLANK(G1281),"",VLOOKUP(G1281,UFMT_CONVERSION!A:C,3,FALSE))</f>
        <v/>
      </c>
      <c r="Q1281" t="str">
        <f t="shared" si="80"/>
        <v>Field '008 Fix Padded R', Value 'Tag, SVT_TERMINAL'</v>
      </c>
      <c r="S1281" t="str">
        <f t="shared" si="81"/>
        <v>Insert into UFMT_BUILD_RULE (FORMAT_ID, FIELD_NO, PRIORITY, FIELD_ID, COND_ID, VALUE_ID, CONV_KEY, F_CHECK, F_WRITE) Values ('208', '41', '1', '15', '', '25', '', '0', '0');</v>
      </c>
      <c r="T1281" t="str">
        <f t="shared" si="82"/>
        <v>Update UFMT_BUILD_RULE SET FIELD_ID='15',COND_ID='',VALUE_ID='25',CONV_KEY='',F_CHECK='0',F_WRITE='0' Where FORMAT_ID = '208' AND FIELD_NO = '41' AND PRIORITY = '1';</v>
      </c>
      <c r="U1281" t="str">
        <f t="shared" si="83"/>
        <v>Delete from UFMT_BUILD_RULE Where FORMAT_ID = '208' AND FIELD_NO = '41' AND PRIORITY = '1';</v>
      </c>
    </row>
    <row r="1282" spans="1:21" x14ac:dyDescent="0.35">
      <c r="A1282" t="s">
        <v>409</v>
      </c>
      <c r="B1282" t="s">
        <v>122</v>
      </c>
      <c r="C1282" t="s">
        <v>12</v>
      </c>
      <c r="D1282" t="s">
        <v>53</v>
      </c>
      <c r="E1282"/>
      <c r="F1282" t="s">
        <v>82</v>
      </c>
      <c r="G1282"/>
      <c r="H1282" t="s">
        <v>13</v>
      </c>
      <c r="I1282" t="s">
        <v>13</v>
      </c>
      <c r="L1282" t="s">
        <v>7</v>
      </c>
      <c r="M1282" t="str">
        <f>VLOOKUP(D1282,UFMT_FIELD_FORMAT!A:H,8,FALSE)</f>
        <v>008 Fix Padded R</v>
      </c>
      <c r="N1282" t="str">
        <f>IF(ISBLANK(E1282),"",VLOOKUP(E1282,UFMT_CONDITION!A:J,10,FALSE))</f>
        <v/>
      </c>
      <c r="O1282" t="str">
        <f>VLOOKUP(F1282,UFMT_VALUE!A:E,5,FALSE)</f>
        <v>Tag, SVT_CC_ACCEPTOR</v>
      </c>
      <c r="P1282" t="str">
        <f>IF(ISBLANK(G1282),"",VLOOKUP(G1282,UFMT_CONVERSION!A:C,3,FALSE))</f>
        <v/>
      </c>
      <c r="Q1282" t="str">
        <f t="shared" si="80"/>
        <v>Field '008 Fix Padded R', Value 'Tag, SVT_CC_ACCEPTOR'</v>
      </c>
      <c r="S1282" t="str">
        <f t="shared" si="81"/>
        <v>Insert into UFMT_BUILD_RULE (FORMAT_ID, FIELD_NO, PRIORITY, FIELD_ID, COND_ID, VALUE_ID, CONV_KEY, F_CHECK, F_WRITE) Values ('208', '42', '1', '16', '', '26', '', '0', '0');</v>
      </c>
      <c r="T1282" t="str">
        <f t="shared" si="82"/>
        <v>Update UFMT_BUILD_RULE SET FIELD_ID='16',COND_ID='',VALUE_ID='26',CONV_KEY='',F_CHECK='0',F_WRITE='0' Where FORMAT_ID = '208' AND FIELD_NO = '42' AND PRIORITY = '1';</v>
      </c>
      <c r="U1282" t="str">
        <f t="shared" si="83"/>
        <v>Delete from UFMT_BUILD_RULE Where FORMAT_ID = '208' AND FIELD_NO = '42' AND PRIORITY = '1';</v>
      </c>
    </row>
    <row r="1283" spans="1:21" x14ac:dyDescent="0.35">
      <c r="A1283" t="s">
        <v>409</v>
      </c>
      <c r="B1283" t="s">
        <v>125</v>
      </c>
      <c r="C1283" t="s">
        <v>12</v>
      </c>
      <c r="D1283" t="s">
        <v>82</v>
      </c>
      <c r="E1283"/>
      <c r="F1283" t="s">
        <v>216</v>
      </c>
      <c r="G1283"/>
      <c r="H1283" t="s">
        <v>13</v>
      </c>
      <c r="I1283" t="s">
        <v>13</v>
      </c>
      <c r="L1283" t="s">
        <v>7</v>
      </c>
      <c r="M1283" t="str">
        <f>VLOOKUP(D1283,UFMT_FIELD_FORMAT!A:H,8,FALSE)</f>
        <v>040 Fix Padded L</v>
      </c>
      <c r="N1283" t="str">
        <f>IF(ISBLANK(E1283),"",VLOOKUP(E1283,UFMT_CONDITION!A:J,10,FALSE))</f>
        <v/>
      </c>
      <c r="O1283" t="str">
        <f>VLOOKUP(F1283,UFMT_VALUE!A:E,5,FALSE)</f>
        <v>Composite, Acceptor Name Location</v>
      </c>
      <c r="P1283" t="str">
        <f>IF(ISBLANK(G1283),"",VLOOKUP(G1283,UFMT_CONVERSION!A:C,3,FALSE))</f>
        <v/>
      </c>
      <c r="Q1283" t="str">
        <f t="shared" si="80"/>
        <v>Field '040 Fix Padded L', Value 'Composite, Acceptor Name Location'</v>
      </c>
      <c r="S1283" t="str">
        <f t="shared" si="81"/>
        <v>Insert into UFMT_BUILD_RULE (FORMAT_ID, FIELD_NO, PRIORITY, FIELD_ID, COND_ID, VALUE_ID, CONV_KEY, F_CHECK, F_WRITE) Values ('208', '43', '1', '26', '', '83', '', '0', '0');</v>
      </c>
      <c r="T1283" t="str">
        <f t="shared" si="82"/>
        <v>Update UFMT_BUILD_RULE SET FIELD_ID='26',COND_ID='',VALUE_ID='83',CONV_KEY='',F_CHECK='0',F_WRITE='0' Where FORMAT_ID = '208' AND FIELD_NO = '43' AND PRIORITY = '1';</v>
      </c>
      <c r="U1283" t="str">
        <f t="shared" si="83"/>
        <v>Delete from UFMT_BUILD_RULE Where FORMAT_ID = '208' AND FIELD_NO = '43' AND PRIORITY = '1';</v>
      </c>
    </row>
    <row r="1284" spans="1:21" x14ac:dyDescent="0.35">
      <c r="A1284" t="s">
        <v>409</v>
      </c>
      <c r="B1284" t="s">
        <v>138</v>
      </c>
      <c r="C1284" t="s">
        <v>12</v>
      </c>
      <c r="D1284" t="s">
        <v>47</v>
      </c>
      <c r="E1284"/>
      <c r="F1284" t="s">
        <v>104</v>
      </c>
      <c r="G1284"/>
      <c r="H1284" t="s">
        <v>13</v>
      </c>
      <c r="I1284" t="s">
        <v>13</v>
      </c>
      <c r="L1284" t="s">
        <v>7</v>
      </c>
      <c r="M1284" t="str">
        <f>VLOOKUP(D1284,UFMT_FIELD_FORMAT!A:H,8,FALSE)</f>
        <v>003 Fix Padded L</v>
      </c>
      <c r="N1284" t="str">
        <f>IF(ISBLANK(E1284),"",VLOOKUP(E1284,UFMT_CONDITION!A:J,10,FALSE))</f>
        <v/>
      </c>
      <c r="O1284" t="str">
        <f>VLOOKUP(F1284,UFMT_VALUE!A:E,5,FALSE)</f>
        <v>Tag, SVT_TXN_CURRENCY</v>
      </c>
      <c r="P1284" t="str">
        <f>IF(ISBLANK(G1284),"",VLOOKUP(G1284,UFMT_CONVERSION!A:C,3,FALSE))</f>
        <v/>
      </c>
      <c r="Q1284" t="str">
        <f t="shared" si="80"/>
        <v>Field '003 Fix Padded L', Value 'Tag, SVT_TXN_CURRENCY'</v>
      </c>
      <c r="S1284" t="str">
        <f t="shared" si="81"/>
        <v>Insert into UFMT_BUILD_RULE (FORMAT_ID, FIELD_NO, PRIORITY, FIELD_ID, COND_ID, VALUE_ID, CONV_KEY, F_CHECK, F_WRITE) Values ('208', '49', '1', '14', '', '34', '', '0', '0');</v>
      </c>
      <c r="T1284" t="str">
        <f t="shared" si="82"/>
        <v>Update UFMT_BUILD_RULE SET FIELD_ID='14',COND_ID='',VALUE_ID='34',CONV_KEY='',F_CHECK='0',F_WRITE='0' Where FORMAT_ID = '208' AND FIELD_NO = '49' AND PRIORITY = '1';</v>
      </c>
      <c r="U1284" t="str">
        <f t="shared" si="83"/>
        <v>Delete from UFMT_BUILD_RULE Where FORMAT_ID = '208' AND FIELD_NO = '49' AND PRIORITY = '1';</v>
      </c>
    </row>
    <row r="1285" spans="1:21" x14ac:dyDescent="0.35">
      <c r="A1285" t="s">
        <v>409</v>
      </c>
      <c r="B1285" t="s">
        <v>142</v>
      </c>
      <c r="C1285" t="s">
        <v>12</v>
      </c>
      <c r="D1285" t="s">
        <v>47</v>
      </c>
      <c r="E1285"/>
      <c r="F1285" t="s">
        <v>104</v>
      </c>
      <c r="G1285"/>
      <c r="H1285" t="s">
        <v>13</v>
      </c>
      <c r="I1285" t="s">
        <v>13</v>
      </c>
      <c r="L1285" t="s">
        <v>7</v>
      </c>
      <c r="M1285" t="str">
        <f>VLOOKUP(D1285,UFMT_FIELD_FORMAT!A:H,8,FALSE)</f>
        <v>003 Fix Padded L</v>
      </c>
      <c r="N1285" t="str">
        <f>IF(ISBLANK(E1285),"",VLOOKUP(E1285,UFMT_CONDITION!A:J,10,FALSE))</f>
        <v/>
      </c>
      <c r="O1285" t="str">
        <f>VLOOKUP(F1285,UFMT_VALUE!A:E,5,FALSE)</f>
        <v>Tag, SVT_TXN_CURRENCY</v>
      </c>
      <c r="P1285" t="str">
        <f>IF(ISBLANK(G1285),"",VLOOKUP(G1285,UFMT_CONVERSION!A:C,3,FALSE))</f>
        <v/>
      </c>
      <c r="Q1285" t="str">
        <f t="shared" ref="Q1285:Q1348" si="84">"Field '"&amp;M1285&amp;IF(N1285="","","',Cond '"&amp;N1285)&amp;"', Value '"&amp;O1285&amp;IF(P1285="","","', Conv '"&amp;P1285)&amp;"'"</f>
        <v>Field '003 Fix Padded L', Value 'Tag, SVT_TXN_CURRENCY'</v>
      </c>
      <c r="S1285" t="str">
        <f t="shared" ref="S1285:S1348" si="85">"Insert into UFMT_BUILD_RULE (FORMAT_ID, FIELD_NO, PRIORITY, FIELD_ID, COND_ID, VALUE_ID, CONV_KEY, F_CHECK, F_WRITE) Values ('"&amp;A1285&amp;"', '"&amp;B1285&amp;"', '"&amp;C1285&amp;"', '"&amp;D1285&amp;"', '"&amp;E1285&amp;"', '"&amp;F1285&amp;"', '"&amp;G1285&amp;"', '"&amp;H1285&amp;"', '"&amp;I1285&amp;"');"</f>
        <v>Insert into UFMT_BUILD_RULE (FORMAT_ID, FIELD_NO, PRIORITY, FIELD_ID, COND_ID, VALUE_ID, CONV_KEY, F_CHECK, F_WRITE) Values ('208', '51', '1', '14', '', '34', '', '0', '0');</v>
      </c>
      <c r="T1285" t="str">
        <f t="shared" ref="T1285:T1348" si="86">"Update UFMT_BUILD_RULE SET FIELD_ID='"&amp;D1285&amp;"',COND_ID='"&amp;E1285&amp;"',VALUE_ID='"&amp;F1285&amp;"',CONV_KEY='"&amp;G1285&amp;"',F_CHECK='"&amp;H1285&amp;"',F_WRITE='"&amp;I1285&amp;"' Where FORMAT_ID = '"&amp;A1285&amp;"' AND FIELD_NO = '"&amp;B1285&amp;"' AND PRIORITY = '"&amp;C1285&amp;"';"</f>
        <v>Update UFMT_BUILD_RULE SET FIELD_ID='14',COND_ID='',VALUE_ID='34',CONV_KEY='',F_CHECK='0',F_WRITE='0' Where FORMAT_ID = '208' AND FIELD_NO = '51' AND PRIORITY = '1';</v>
      </c>
      <c r="U1285" t="str">
        <f t="shared" ref="U1285:U1348" si="87">"Delete from UFMT_BUILD_RULE Where FORMAT_ID = '"&amp;A1285&amp;"' AND FIELD_NO = '"&amp;B1285&amp;"' AND PRIORITY = '"&amp;C1285&amp;"';"</f>
        <v>Delete from UFMT_BUILD_RULE Where FORMAT_ID = '208' AND FIELD_NO = '51' AND PRIORITY = '1';</v>
      </c>
    </row>
    <row r="1286" spans="1:21" x14ac:dyDescent="0.35">
      <c r="A1286" t="s">
        <v>409</v>
      </c>
      <c r="B1286" t="s">
        <v>161</v>
      </c>
      <c r="C1286" t="s">
        <v>12</v>
      </c>
      <c r="D1286" t="s">
        <v>59</v>
      </c>
      <c r="E1286"/>
      <c r="F1286" t="s">
        <v>174</v>
      </c>
      <c r="G1286"/>
      <c r="H1286" t="s">
        <v>13</v>
      </c>
      <c r="I1286" t="s">
        <v>13</v>
      </c>
      <c r="L1286" t="s">
        <v>7</v>
      </c>
      <c r="M1286" t="str">
        <f>VLOOKUP(D1286,UFMT_FIELD_FORMAT!A:H,8,FALSE)</f>
        <v>204 Var LLLA</v>
      </c>
      <c r="N1286" t="str">
        <f>IF(ISBLANK(E1286),"",VLOOKUP(E1286,UFMT_CONDITION!A:J,10,FALSE))</f>
        <v/>
      </c>
      <c r="O1286" t="str">
        <f>VLOOKUP(F1286,UFMT_VALUE!A:E,5,FALSE)</f>
        <v>Composite, Processing code</v>
      </c>
      <c r="P1286" t="str">
        <f>IF(ISBLANK(G1286),"",VLOOKUP(G1286,UFMT_CONVERSION!A:C,3,FALSE))</f>
        <v/>
      </c>
      <c r="Q1286" t="str">
        <f t="shared" si="84"/>
        <v>Field '204 Var LLLA', Value 'Composite, Processing code'</v>
      </c>
      <c r="S1286" t="str">
        <f t="shared" si="85"/>
        <v>Insert into UFMT_BUILD_RULE (FORMAT_ID, FIELD_NO, PRIORITY, FIELD_ID, COND_ID, VALUE_ID, CONV_KEY, F_CHECK, F_WRITE) Values ('208', '60', '1', '18', '', '84', '', '0', '0');</v>
      </c>
      <c r="T1286" t="str">
        <f t="shared" si="86"/>
        <v>Update UFMT_BUILD_RULE SET FIELD_ID='18',COND_ID='',VALUE_ID='84',CONV_KEY='',F_CHECK='0',F_WRITE='0' Where FORMAT_ID = '208' AND FIELD_NO = '60' AND PRIORITY = '1';</v>
      </c>
      <c r="U1286" t="str">
        <f t="shared" si="87"/>
        <v>Delete from UFMT_BUILD_RULE Where FORMAT_ID = '208' AND FIELD_NO = '60' AND PRIORITY = '1';</v>
      </c>
    </row>
    <row r="1287" spans="1:21" x14ac:dyDescent="0.35">
      <c r="A1287" t="s">
        <v>409</v>
      </c>
      <c r="B1287" t="s">
        <v>75</v>
      </c>
      <c r="C1287" t="s">
        <v>12</v>
      </c>
      <c r="D1287" t="s">
        <v>20</v>
      </c>
      <c r="E1287"/>
      <c r="F1287" t="s">
        <v>172</v>
      </c>
      <c r="G1287" t="s">
        <v>93</v>
      </c>
      <c r="H1287" t="s">
        <v>13</v>
      </c>
      <c r="I1287" t="s">
        <v>13</v>
      </c>
      <c r="L1287" t="s">
        <v>7</v>
      </c>
      <c r="M1287" t="str">
        <f>VLOOKUP(D1287,UFMT_FIELD_FORMAT!A:H,8,FALSE)</f>
        <v>008 Fix Padded L0</v>
      </c>
      <c r="N1287" t="str">
        <f>IF(ISBLANK(E1287),"",VLOOKUP(E1287,UFMT_CONDITION!A:J,10,FALSE))</f>
        <v/>
      </c>
      <c r="O1287" t="str">
        <f>VLOOKUP(F1287,UFMT_VALUE!A:E,5,FALSE)</f>
        <v>Composite, DE116 Amounts, FEEs</v>
      </c>
      <c r="P1287" t="str">
        <f>IF(ISBLANK(G1287),"",VLOOKUP(G1287,UFMT_CONVERSION!A:C,3,FALSE))</f>
        <v>Custom Function setup_DE116</v>
      </c>
      <c r="Q1287" t="str">
        <f t="shared" si="84"/>
        <v>Field '008 Fix Padded L0', Value 'Composite, DE116 Amounts, FEEs', Conv 'Custom Function setup_DE116'</v>
      </c>
      <c r="S1287" t="str">
        <f t="shared" si="85"/>
        <v>Insert into UFMT_BUILD_RULE (FORMAT_ID, FIELD_NO, PRIORITY, FIELD_ID, COND_ID, VALUE_ID, CONV_KEY, F_CHECK, F_WRITE) Values ('208', '116', '1', '4', '', '98', '35', '0', '0');</v>
      </c>
      <c r="T1287" t="str">
        <f t="shared" si="86"/>
        <v>Update UFMT_BUILD_RULE SET FIELD_ID='4',COND_ID='',VALUE_ID='98',CONV_KEY='35',F_CHECK='0',F_WRITE='0' Where FORMAT_ID = '208' AND FIELD_NO = '116' AND PRIORITY = '1';</v>
      </c>
      <c r="U1287" t="str">
        <f t="shared" si="87"/>
        <v>Delete from UFMT_BUILD_RULE Where FORMAT_ID = '208' AND FIELD_NO = '116' AND PRIORITY = '1';</v>
      </c>
    </row>
    <row r="1288" spans="1:21" x14ac:dyDescent="0.35">
      <c r="A1288" t="s">
        <v>412</v>
      </c>
      <c r="B1288" t="s">
        <v>15</v>
      </c>
      <c r="C1288" t="s">
        <v>12</v>
      </c>
      <c r="D1288" t="s">
        <v>12</v>
      </c>
      <c r="E1288"/>
      <c r="F1288" t="s">
        <v>15</v>
      </c>
      <c r="G1288"/>
      <c r="H1288" t="s">
        <v>13</v>
      </c>
      <c r="I1288" t="s">
        <v>13</v>
      </c>
      <c r="L1288" t="s">
        <v>7</v>
      </c>
      <c r="M1288" t="str">
        <f>VLOOKUP(D1288,UFMT_FIELD_FORMAT!A:H,8,FALSE)</f>
        <v>019 Var LLA</v>
      </c>
      <c r="N1288" t="str">
        <f>IF(ISBLANK(E1288),"",VLOOKUP(E1288,UFMT_CONDITION!A:J,10,FALSE))</f>
        <v/>
      </c>
      <c r="O1288" t="str">
        <f>VLOOKUP(F1288,UFMT_VALUE!A:E,5,FALSE)</f>
        <v>Tag, SVT_CARD_NUM</v>
      </c>
      <c r="P1288" t="str">
        <f>IF(ISBLANK(G1288),"",VLOOKUP(G1288,UFMT_CONVERSION!A:C,3,FALSE))</f>
        <v/>
      </c>
      <c r="Q1288" t="str">
        <f t="shared" si="84"/>
        <v>Field '019 Var LLA', Value 'Tag, SVT_CARD_NUM'</v>
      </c>
      <c r="S1288" t="str">
        <f t="shared" si="85"/>
        <v>Insert into UFMT_BUILD_RULE (FORMAT_ID, FIELD_NO, PRIORITY, FIELD_ID, COND_ID, VALUE_ID, CONV_KEY, F_CHECK, F_WRITE) Values ('209', '2', '1', '1', '', '2', '', '0', '0');</v>
      </c>
      <c r="T1288" t="str">
        <f t="shared" si="86"/>
        <v>Update UFMT_BUILD_RULE SET FIELD_ID='1',COND_ID='',VALUE_ID='2',CONV_KEY='',F_CHECK='0',F_WRITE='0' Where FORMAT_ID = '209' AND FIELD_NO = '2' AND PRIORITY = '1';</v>
      </c>
      <c r="U1288" t="str">
        <f t="shared" si="87"/>
        <v>Delete from UFMT_BUILD_RULE Where FORMAT_ID = '209' AND FIELD_NO = '2' AND PRIORITY = '1';</v>
      </c>
    </row>
    <row r="1289" spans="1:21" x14ac:dyDescent="0.35">
      <c r="A1289" t="s">
        <v>412</v>
      </c>
      <c r="B1289" t="s">
        <v>17</v>
      </c>
      <c r="C1289" t="s">
        <v>12</v>
      </c>
      <c r="D1289" t="s">
        <v>15</v>
      </c>
      <c r="E1289"/>
      <c r="F1289" t="s">
        <v>207</v>
      </c>
      <c r="G1289"/>
      <c r="H1289" t="s">
        <v>13</v>
      </c>
      <c r="I1289" t="s">
        <v>13</v>
      </c>
      <c r="L1289" t="s">
        <v>7</v>
      </c>
      <c r="M1289" t="str">
        <f>VLOOKUP(D1289,UFMT_FIELD_FORMAT!A:H,8,FALSE)</f>
        <v>006 Fix Padded L0</v>
      </c>
      <c r="N1289" t="str">
        <f>IF(ISBLANK(E1289),"",VLOOKUP(E1289,UFMT_CONDITION!A:J,10,FALSE))</f>
        <v/>
      </c>
      <c r="O1289" t="str">
        <f>VLOOKUP(F1289,UFMT_VALUE!A:E,5,FALSE)</f>
        <v>Composite, Processing code</v>
      </c>
      <c r="P1289" t="str">
        <f>IF(ISBLANK(G1289),"",VLOOKUP(G1289,UFMT_CONVERSION!A:C,3,FALSE))</f>
        <v/>
      </c>
      <c r="Q1289" t="str">
        <f t="shared" si="84"/>
        <v>Field '006 Fix Padded L0', Value 'Composite, Processing code'</v>
      </c>
      <c r="S1289" t="str">
        <f t="shared" si="85"/>
        <v>Insert into UFMT_BUILD_RULE (FORMAT_ID, FIELD_NO, PRIORITY, FIELD_ID, COND_ID, VALUE_ID, CONV_KEY, F_CHECK, F_WRITE) Values ('209', '3', '1', '2', '', '79', '', '0', '0');</v>
      </c>
      <c r="T1289" t="str">
        <f t="shared" si="86"/>
        <v>Update UFMT_BUILD_RULE SET FIELD_ID='2',COND_ID='',VALUE_ID='79',CONV_KEY='',F_CHECK='0',F_WRITE='0' Where FORMAT_ID = '209' AND FIELD_NO = '3' AND PRIORITY = '1';</v>
      </c>
      <c r="U1289" t="str">
        <f t="shared" si="87"/>
        <v>Delete from UFMT_BUILD_RULE Where FORMAT_ID = '209' AND FIELD_NO = '3' AND PRIORITY = '1';</v>
      </c>
    </row>
    <row r="1290" spans="1:21" x14ac:dyDescent="0.35">
      <c r="A1290" t="s">
        <v>412</v>
      </c>
      <c r="B1290" t="s">
        <v>20</v>
      </c>
      <c r="C1290" t="s">
        <v>12</v>
      </c>
      <c r="D1290" t="s">
        <v>17</v>
      </c>
      <c r="E1290"/>
      <c r="F1290" t="s">
        <v>29</v>
      </c>
      <c r="G1290"/>
      <c r="H1290" t="s">
        <v>13</v>
      </c>
      <c r="I1290" t="s">
        <v>13</v>
      </c>
      <c r="L1290" t="s">
        <v>7</v>
      </c>
      <c r="M1290" t="str">
        <f>VLOOKUP(D1290,UFMT_FIELD_FORMAT!A:H,8,FALSE)</f>
        <v>012 Fix Padded L0</v>
      </c>
      <c r="N1290" t="str">
        <f>IF(ISBLANK(E1290),"",VLOOKUP(E1290,UFMT_CONDITION!A:J,10,FALSE))</f>
        <v/>
      </c>
      <c r="O1290" t="str">
        <f>VLOOKUP(F1290,UFMT_VALUE!A:E,5,FALSE)</f>
        <v>Tag, SVT_TXN_AMOUNT</v>
      </c>
      <c r="P1290" t="str">
        <f>IF(ISBLANK(G1290),"",VLOOKUP(G1290,UFMT_CONVERSION!A:C,3,FALSE))</f>
        <v/>
      </c>
      <c r="Q1290" t="str">
        <f t="shared" si="84"/>
        <v>Field '012 Fix Padded L0', Value 'Tag, SVT_TXN_AMOUNT'</v>
      </c>
      <c r="S1290" t="str">
        <f t="shared" si="85"/>
        <v>Insert into UFMT_BUILD_RULE (FORMAT_ID, FIELD_NO, PRIORITY, FIELD_ID, COND_ID, VALUE_ID, CONV_KEY, F_CHECK, F_WRITE) Values ('209', '4', '1', '3', '', '7', '', '0', '0');</v>
      </c>
      <c r="T1290" t="str">
        <f t="shared" si="86"/>
        <v>Update UFMT_BUILD_RULE SET FIELD_ID='3',COND_ID='',VALUE_ID='7',CONV_KEY='',F_CHECK='0',F_WRITE='0' Where FORMAT_ID = '209' AND FIELD_NO = '4' AND PRIORITY = '1';</v>
      </c>
      <c r="U1290" t="str">
        <f t="shared" si="87"/>
        <v>Delete from UFMT_BUILD_RULE Where FORMAT_ID = '209' AND FIELD_NO = '4' AND PRIORITY = '1';</v>
      </c>
    </row>
    <row r="1291" spans="1:21" x14ac:dyDescent="0.35">
      <c r="A1291" t="s">
        <v>412</v>
      </c>
      <c r="B1291" t="s">
        <v>26</v>
      </c>
      <c r="C1291" t="s">
        <v>12</v>
      </c>
      <c r="D1291" t="s">
        <v>17</v>
      </c>
      <c r="E1291"/>
      <c r="F1291" t="s">
        <v>29</v>
      </c>
      <c r="G1291"/>
      <c r="H1291" t="s">
        <v>13</v>
      </c>
      <c r="I1291" t="s">
        <v>13</v>
      </c>
      <c r="L1291" t="s">
        <v>7</v>
      </c>
      <c r="M1291" t="str">
        <f>VLOOKUP(D1291,UFMT_FIELD_FORMAT!A:H,8,FALSE)</f>
        <v>012 Fix Padded L0</v>
      </c>
      <c r="N1291" t="str">
        <f>IF(ISBLANK(E1291),"",VLOOKUP(E1291,UFMT_CONDITION!A:J,10,FALSE))</f>
        <v/>
      </c>
      <c r="O1291" t="str">
        <f>VLOOKUP(F1291,UFMT_VALUE!A:E,5,FALSE)</f>
        <v>Tag, SVT_TXN_AMOUNT</v>
      </c>
      <c r="P1291" t="str">
        <f>IF(ISBLANK(G1291),"",VLOOKUP(G1291,UFMT_CONVERSION!A:C,3,FALSE))</f>
        <v/>
      </c>
      <c r="Q1291" t="str">
        <f t="shared" si="84"/>
        <v>Field '012 Fix Padded L0', Value 'Tag, SVT_TXN_AMOUNT'</v>
      </c>
      <c r="S1291" t="str">
        <f t="shared" si="85"/>
        <v>Insert into UFMT_BUILD_RULE (FORMAT_ID, FIELD_NO, PRIORITY, FIELD_ID, COND_ID, VALUE_ID, CONV_KEY, F_CHECK, F_WRITE) Values ('209', '6', '1', '3', '', '7', '', '0', '0');</v>
      </c>
      <c r="T1291" t="str">
        <f t="shared" si="86"/>
        <v>Update UFMT_BUILD_RULE SET FIELD_ID='3',COND_ID='',VALUE_ID='7',CONV_KEY='',F_CHECK='0',F_WRITE='0' Where FORMAT_ID = '209' AND FIELD_NO = '6' AND PRIORITY = '1';</v>
      </c>
      <c r="U1291" t="str">
        <f t="shared" si="87"/>
        <v>Delete from UFMT_BUILD_RULE Where FORMAT_ID = '209' AND FIELD_NO = '6' AND PRIORITY = '1';</v>
      </c>
    </row>
    <row r="1292" spans="1:21" x14ac:dyDescent="0.35">
      <c r="A1292" t="s">
        <v>412</v>
      </c>
      <c r="B1292" t="s">
        <v>29</v>
      </c>
      <c r="C1292" t="s">
        <v>15</v>
      </c>
      <c r="D1292" t="s">
        <v>72</v>
      </c>
      <c r="E1292"/>
      <c r="F1292" t="s">
        <v>44</v>
      </c>
      <c r="G1292"/>
      <c r="H1292" t="s">
        <v>13</v>
      </c>
      <c r="I1292" t="s">
        <v>12</v>
      </c>
      <c r="L1292" t="s">
        <v>7</v>
      </c>
      <c r="M1292" t="str">
        <f>VLOOKUP(D1292,UFMT_FIELD_FORMAT!A:H,8,FALSE)</f>
        <v>010 Fix Padded L0</v>
      </c>
      <c r="N1292" t="str">
        <f>IF(ISBLANK(E1292),"",VLOOKUP(E1292,UFMT_CONDITION!A:J,10,FALSE))</f>
        <v/>
      </c>
      <c r="O1292" t="str">
        <f>VLOOKUP(F1292,UFMT_VALUE!A:E,5,FALSE)</f>
        <v>Tag, SVT_ACQ_SW_DATE</v>
      </c>
      <c r="P1292" t="str">
        <f>IF(ISBLANK(G1292),"",VLOOKUP(G1292,UFMT_CONVERSION!A:C,3,FALSE))</f>
        <v/>
      </c>
      <c r="Q1292" t="str">
        <f t="shared" si="84"/>
        <v>Field '010 Fix Padded L0', Value 'Tag, SVT_ACQ_SW_DATE'</v>
      </c>
      <c r="S1292" t="str">
        <f t="shared" si="85"/>
        <v>Insert into UFMT_BUILD_RULE (FORMAT_ID, FIELD_NO, PRIORITY, FIELD_ID, COND_ID, VALUE_ID, CONV_KEY, F_CHECK, F_WRITE) Values ('209', '7', '2', '25', '', '13', '', '0', '1');</v>
      </c>
      <c r="T1292" t="str">
        <f t="shared" si="86"/>
        <v>Update UFMT_BUILD_RULE SET FIELD_ID='25',COND_ID='',VALUE_ID='13',CONV_KEY='',F_CHECK='0',F_WRITE='1' Where FORMAT_ID = '209' AND FIELD_NO = '7' AND PRIORITY = '2';</v>
      </c>
      <c r="U1292" t="str">
        <f t="shared" si="87"/>
        <v>Delete from UFMT_BUILD_RULE Where FORMAT_ID = '209' AND FIELD_NO = '7' AND PRIORITY = '2';</v>
      </c>
    </row>
    <row r="1293" spans="1:21" x14ac:dyDescent="0.35">
      <c r="A1293" t="s">
        <v>412</v>
      </c>
      <c r="B1293" t="s">
        <v>40</v>
      </c>
      <c r="C1293" t="s">
        <v>12</v>
      </c>
      <c r="D1293" t="s">
        <v>23</v>
      </c>
      <c r="E1293"/>
      <c r="F1293" t="s">
        <v>48</v>
      </c>
      <c r="G1293"/>
      <c r="H1293" t="s">
        <v>13</v>
      </c>
      <c r="I1293" t="s">
        <v>13</v>
      </c>
      <c r="L1293" t="s">
        <v>7</v>
      </c>
      <c r="M1293" t="str">
        <f>VLOOKUP(D1293,UFMT_FIELD_FORMAT!A:H,8,FALSE)</f>
        <v>006 Fix Padded L0</v>
      </c>
      <c r="N1293" t="str">
        <f>IF(ISBLANK(E1293),"",VLOOKUP(E1293,UFMT_CONDITION!A:J,10,FALSE))</f>
        <v/>
      </c>
      <c r="O1293" t="str">
        <f>VLOOKUP(F1293,UFMT_VALUE!A:E,5,FALSE)</f>
        <v>Tag, SVT_ACQ_TRACE_NO, string</v>
      </c>
      <c r="P1293" t="str">
        <f>IF(ISBLANK(G1293),"",VLOOKUP(G1293,UFMT_CONVERSION!A:C,3,FALSE))</f>
        <v/>
      </c>
      <c r="Q1293" t="str">
        <f t="shared" si="84"/>
        <v>Field '006 Fix Padded L0', Value 'Tag, SVT_ACQ_TRACE_NO, string'</v>
      </c>
      <c r="S1293" t="str">
        <f t="shared" si="85"/>
        <v>Insert into UFMT_BUILD_RULE (FORMAT_ID, FIELD_NO, PRIORITY, FIELD_ID, COND_ID, VALUE_ID, CONV_KEY, F_CHECK, F_WRITE) Values ('209', '11', '1', '5', '', '47', '', '0', '0');</v>
      </c>
      <c r="T1293" t="str">
        <f t="shared" si="86"/>
        <v>Update UFMT_BUILD_RULE SET FIELD_ID='5',COND_ID='',VALUE_ID='47',CONV_KEY='',F_CHECK='0',F_WRITE='0' Where FORMAT_ID = '209' AND FIELD_NO = '11' AND PRIORITY = '1';</v>
      </c>
      <c r="U1293" t="str">
        <f t="shared" si="87"/>
        <v>Delete from UFMT_BUILD_RULE Where FORMAT_ID = '209' AND FIELD_NO = '11' AND PRIORITY = '1';</v>
      </c>
    </row>
    <row r="1294" spans="1:21" x14ac:dyDescent="0.35">
      <c r="A1294" t="s">
        <v>412</v>
      </c>
      <c r="B1294" t="s">
        <v>42</v>
      </c>
      <c r="C1294" t="s">
        <v>12</v>
      </c>
      <c r="D1294" t="s">
        <v>23</v>
      </c>
      <c r="E1294"/>
      <c r="F1294" t="s">
        <v>47</v>
      </c>
      <c r="G1294"/>
      <c r="H1294" t="s">
        <v>13</v>
      </c>
      <c r="I1294" t="s">
        <v>12</v>
      </c>
      <c r="L1294" t="s">
        <v>7</v>
      </c>
      <c r="M1294" t="str">
        <f>VLOOKUP(D1294,UFMT_FIELD_FORMAT!A:H,8,FALSE)</f>
        <v>006 Fix Padded L0</v>
      </c>
      <c r="N1294" t="str">
        <f>IF(ISBLANK(E1294),"",VLOOKUP(E1294,UFMT_CONDITION!A:J,10,FALSE))</f>
        <v/>
      </c>
      <c r="O1294" t="str">
        <f>VLOOKUP(F1294,UFMT_VALUE!A:E,5,FALSE)</f>
        <v>Tag, SVT_ACQ_SW_TIME</v>
      </c>
      <c r="P1294" t="str">
        <f>IF(ISBLANK(G1294),"",VLOOKUP(G1294,UFMT_CONVERSION!A:C,3,FALSE))</f>
        <v/>
      </c>
      <c r="Q1294" t="str">
        <f t="shared" si="84"/>
        <v>Field '006 Fix Padded L0', Value 'Tag, SVT_ACQ_SW_TIME'</v>
      </c>
      <c r="S1294" t="str">
        <f t="shared" si="85"/>
        <v>Insert into UFMT_BUILD_RULE (FORMAT_ID, FIELD_NO, PRIORITY, FIELD_ID, COND_ID, VALUE_ID, CONV_KEY, F_CHECK, F_WRITE) Values ('209', '12', '1', '5', '', '14', '', '0', '1');</v>
      </c>
      <c r="T1294" t="str">
        <f t="shared" si="86"/>
        <v>Update UFMT_BUILD_RULE SET FIELD_ID='5',COND_ID='',VALUE_ID='14',CONV_KEY='',F_CHECK='0',F_WRITE='1' Where FORMAT_ID = '209' AND FIELD_NO = '12' AND PRIORITY = '1';</v>
      </c>
      <c r="U1294" t="str">
        <f t="shared" si="87"/>
        <v>Delete from UFMT_BUILD_RULE Where FORMAT_ID = '209' AND FIELD_NO = '12' AND PRIORITY = '1';</v>
      </c>
    </row>
    <row r="1295" spans="1:21" x14ac:dyDescent="0.35">
      <c r="A1295" t="s">
        <v>412</v>
      </c>
      <c r="B1295" t="s">
        <v>44</v>
      </c>
      <c r="C1295" t="s">
        <v>12</v>
      </c>
      <c r="D1295" t="s">
        <v>32</v>
      </c>
      <c r="E1295"/>
      <c r="F1295" t="s">
        <v>44</v>
      </c>
      <c r="G1295"/>
      <c r="H1295" t="s">
        <v>13</v>
      </c>
      <c r="I1295" t="s">
        <v>12</v>
      </c>
      <c r="L1295" t="s">
        <v>7</v>
      </c>
      <c r="M1295" t="str">
        <f>VLOOKUP(D1295,UFMT_FIELD_FORMAT!A:H,8,FALSE)</f>
        <v>004 Fix Padded L0</v>
      </c>
      <c r="N1295" t="str">
        <f>IF(ISBLANK(E1295),"",VLOOKUP(E1295,UFMT_CONDITION!A:J,10,FALSE))</f>
        <v/>
      </c>
      <c r="O1295" t="str">
        <f>VLOOKUP(F1295,UFMT_VALUE!A:E,5,FALSE)</f>
        <v>Tag, SVT_ACQ_SW_DATE</v>
      </c>
      <c r="P1295" t="str">
        <f>IF(ISBLANK(G1295),"",VLOOKUP(G1295,UFMT_CONVERSION!A:C,3,FALSE))</f>
        <v/>
      </c>
      <c r="Q1295" t="str">
        <f t="shared" si="84"/>
        <v>Field '004 Fix Padded L0', Value 'Tag, SVT_ACQ_SW_DATE'</v>
      </c>
      <c r="S1295" t="str">
        <f t="shared" si="85"/>
        <v>Insert into UFMT_BUILD_RULE (FORMAT_ID, FIELD_NO, PRIORITY, FIELD_ID, COND_ID, VALUE_ID, CONV_KEY, F_CHECK, F_WRITE) Values ('209', '13', '1', '8', '', '13', '', '0', '1');</v>
      </c>
      <c r="T1295" t="str">
        <f t="shared" si="86"/>
        <v>Update UFMT_BUILD_RULE SET FIELD_ID='8',COND_ID='',VALUE_ID='13',CONV_KEY='',F_CHECK='0',F_WRITE='1' Where FORMAT_ID = '209' AND FIELD_NO = '13' AND PRIORITY = '1';</v>
      </c>
      <c r="U1295" t="str">
        <f t="shared" si="87"/>
        <v>Delete from UFMT_BUILD_RULE Where FORMAT_ID = '209' AND FIELD_NO = '13' AND PRIORITY = '1';</v>
      </c>
    </row>
    <row r="1296" spans="1:21" x14ac:dyDescent="0.35">
      <c r="A1296" t="s">
        <v>412</v>
      </c>
      <c r="B1296" t="s">
        <v>50</v>
      </c>
      <c r="C1296" t="s">
        <v>12</v>
      </c>
      <c r="D1296" t="s">
        <v>32</v>
      </c>
      <c r="E1296"/>
      <c r="F1296" t="s">
        <v>44</v>
      </c>
      <c r="G1296"/>
      <c r="H1296" t="s">
        <v>13</v>
      </c>
      <c r="I1296" t="s">
        <v>12</v>
      </c>
      <c r="L1296" t="s">
        <v>7</v>
      </c>
      <c r="M1296" t="str">
        <f>VLOOKUP(D1296,UFMT_FIELD_FORMAT!A:H,8,FALSE)</f>
        <v>004 Fix Padded L0</v>
      </c>
      <c r="N1296" t="str">
        <f>IF(ISBLANK(E1296),"",VLOOKUP(E1296,UFMT_CONDITION!A:J,10,FALSE))</f>
        <v/>
      </c>
      <c r="O1296" t="str">
        <f>VLOOKUP(F1296,UFMT_VALUE!A:E,5,FALSE)</f>
        <v>Tag, SVT_ACQ_SW_DATE</v>
      </c>
      <c r="P1296" t="str">
        <f>IF(ISBLANK(G1296),"",VLOOKUP(G1296,UFMT_CONVERSION!A:C,3,FALSE))</f>
        <v/>
      </c>
      <c r="Q1296" t="str">
        <f t="shared" si="84"/>
        <v>Field '004 Fix Padded L0', Value 'Tag, SVT_ACQ_SW_DATE'</v>
      </c>
      <c r="S1296" t="str">
        <f t="shared" si="85"/>
        <v>Insert into UFMT_BUILD_RULE (FORMAT_ID, FIELD_NO, PRIORITY, FIELD_ID, COND_ID, VALUE_ID, CONV_KEY, F_CHECK, F_WRITE) Values ('209', '15', '1', '8', '', '13', '', '0', '1');</v>
      </c>
      <c r="T1296" t="str">
        <f t="shared" si="86"/>
        <v>Update UFMT_BUILD_RULE SET FIELD_ID='8',COND_ID='',VALUE_ID='13',CONV_KEY='',F_CHECK='0',F_WRITE='1' Where FORMAT_ID = '209' AND FIELD_NO = '15' AND PRIORITY = '1';</v>
      </c>
      <c r="U1296" t="str">
        <f t="shared" si="87"/>
        <v>Delete from UFMT_BUILD_RULE Where FORMAT_ID = '209' AND FIELD_NO = '15' AND PRIORITY = '1';</v>
      </c>
    </row>
    <row r="1297" spans="1:21" x14ac:dyDescent="0.35">
      <c r="A1297" t="s">
        <v>412</v>
      </c>
      <c r="B1297" t="s">
        <v>56</v>
      </c>
      <c r="C1297" t="s">
        <v>12</v>
      </c>
      <c r="D1297" t="s">
        <v>32</v>
      </c>
      <c r="E1297"/>
      <c r="F1297" t="s">
        <v>44</v>
      </c>
      <c r="G1297"/>
      <c r="H1297" t="s">
        <v>13</v>
      </c>
      <c r="I1297" t="s">
        <v>12</v>
      </c>
      <c r="L1297" t="s">
        <v>7</v>
      </c>
      <c r="M1297" t="str">
        <f>VLOOKUP(D1297,UFMT_FIELD_FORMAT!A:H,8,FALSE)</f>
        <v>004 Fix Padded L0</v>
      </c>
      <c r="N1297" t="str">
        <f>IF(ISBLANK(E1297),"",VLOOKUP(E1297,UFMT_CONDITION!A:J,10,FALSE))</f>
        <v/>
      </c>
      <c r="O1297" t="str">
        <f>VLOOKUP(F1297,UFMT_VALUE!A:E,5,FALSE)</f>
        <v>Tag, SVT_ACQ_SW_DATE</v>
      </c>
      <c r="P1297" t="str">
        <f>IF(ISBLANK(G1297),"",VLOOKUP(G1297,UFMT_CONVERSION!A:C,3,FALSE))</f>
        <v/>
      </c>
      <c r="Q1297" t="str">
        <f t="shared" si="84"/>
        <v>Field '004 Fix Padded L0', Value 'Tag, SVT_ACQ_SW_DATE'</v>
      </c>
      <c r="S1297" t="str">
        <f t="shared" si="85"/>
        <v>Insert into UFMT_BUILD_RULE (FORMAT_ID, FIELD_NO, PRIORITY, FIELD_ID, COND_ID, VALUE_ID, CONV_KEY, F_CHECK, F_WRITE) Values ('209', '17', '1', '8', '', '13', '', '0', '1');</v>
      </c>
      <c r="T1297" t="str">
        <f t="shared" si="86"/>
        <v>Update UFMT_BUILD_RULE SET FIELD_ID='8',COND_ID='',VALUE_ID='13',CONV_KEY='',F_CHECK='0',F_WRITE='1' Where FORMAT_ID = '209' AND FIELD_NO = '17' AND PRIORITY = '1';</v>
      </c>
      <c r="U1297" t="str">
        <f t="shared" si="87"/>
        <v>Delete from UFMT_BUILD_RULE Where FORMAT_ID = '209' AND FIELD_NO = '17' AND PRIORITY = '1';</v>
      </c>
    </row>
    <row r="1298" spans="1:21" x14ac:dyDescent="0.35">
      <c r="A1298" t="s">
        <v>412</v>
      </c>
      <c r="B1298" t="s">
        <v>59</v>
      </c>
      <c r="C1298" t="s">
        <v>12</v>
      </c>
      <c r="D1298" t="s">
        <v>32</v>
      </c>
      <c r="E1298"/>
      <c r="F1298" t="s">
        <v>233</v>
      </c>
      <c r="G1298"/>
      <c r="H1298" t="s">
        <v>13</v>
      </c>
      <c r="I1298" t="s">
        <v>13</v>
      </c>
      <c r="L1298" t="s">
        <v>7</v>
      </c>
      <c r="M1298" t="str">
        <f>VLOOKUP(D1298,UFMT_FIELD_FORMAT!A:H,8,FALSE)</f>
        <v>004 Fix Padded L0</v>
      </c>
      <c r="N1298" t="str">
        <f>IF(ISBLANK(E1298),"",VLOOKUP(E1298,UFMT_CONDITION!A:J,10,FALSE))</f>
        <v/>
      </c>
      <c r="O1298" t="str">
        <f>VLOOKUP(F1298,UFMT_VALUE!A:E,5,FALSE)</f>
        <v>Tag, SVT_SV_MCC, int</v>
      </c>
      <c r="P1298" t="str">
        <f>IF(ISBLANK(G1298),"",VLOOKUP(G1298,UFMT_CONVERSION!A:C,3,FALSE))</f>
        <v/>
      </c>
      <c r="Q1298" t="str">
        <f t="shared" si="84"/>
        <v>Field '004 Fix Padded L0', Value 'Tag, SVT_SV_MCC, int'</v>
      </c>
      <c r="S1298" t="str">
        <f t="shared" si="85"/>
        <v>Insert into UFMT_BUILD_RULE (FORMAT_ID, FIELD_NO, PRIORITY, FIELD_ID, COND_ID, VALUE_ID, CONV_KEY, F_CHECK, F_WRITE) Values ('209', '18', '1', '8', '', '90', '', '0', '0');</v>
      </c>
      <c r="T1298" t="str">
        <f t="shared" si="86"/>
        <v>Update UFMT_BUILD_RULE SET FIELD_ID='8',COND_ID='',VALUE_ID='90',CONV_KEY='',F_CHECK='0',F_WRITE='0' Where FORMAT_ID = '209' AND FIELD_NO = '18' AND PRIORITY = '1';</v>
      </c>
      <c r="U1298" t="str">
        <f t="shared" si="87"/>
        <v>Delete from UFMT_BUILD_RULE Where FORMAT_ID = '209' AND FIELD_NO = '18' AND PRIORITY = '1';</v>
      </c>
    </row>
    <row r="1299" spans="1:21" x14ac:dyDescent="0.35">
      <c r="A1299" t="s">
        <v>412</v>
      </c>
      <c r="B1299" t="s">
        <v>72</v>
      </c>
      <c r="C1299" t="s">
        <v>12</v>
      </c>
      <c r="D1299" t="s">
        <v>77</v>
      </c>
      <c r="E1299"/>
      <c r="F1299" t="s">
        <v>231</v>
      </c>
      <c r="G1299"/>
      <c r="H1299" t="s">
        <v>13</v>
      </c>
      <c r="I1299" t="s">
        <v>13</v>
      </c>
      <c r="L1299" t="s">
        <v>7</v>
      </c>
      <c r="M1299" t="str">
        <f>VLOOKUP(D1299,UFMT_FIELD_FORMAT!A:H,8,FALSE)</f>
        <v>02 Fix Padded L0</v>
      </c>
      <c r="N1299" t="str">
        <f>IF(ISBLANK(E1299),"",VLOOKUP(E1299,UFMT_CONDITION!A:J,10,FALSE))</f>
        <v/>
      </c>
      <c r="O1299" t="str">
        <f>VLOOKUP(F1299,UFMT_VALUE!A:E,5,FALSE)</f>
        <v>Const, POS Entry Mode</v>
      </c>
      <c r="P1299" t="str">
        <f>IF(ISBLANK(G1299),"",VLOOKUP(G1299,UFMT_CONVERSION!A:C,3,FALSE))</f>
        <v/>
      </c>
      <c r="Q1299" t="str">
        <f t="shared" si="84"/>
        <v>Field '02 Fix Padded L0', Value 'Const, POS Entry Mode'</v>
      </c>
      <c r="S1299" t="str">
        <f t="shared" si="85"/>
        <v>Insert into UFMT_BUILD_RULE (FORMAT_ID, FIELD_NO, PRIORITY, FIELD_ID, COND_ID, VALUE_ID, CONV_KEY, F_CHECK, F_WRITE) Values ('209', '25', '1', '24', '', '89', '', '0', '0');</v>
      </c>
      <c r="T1299" t="str">
        <f t="shared" si="86"/>
        <v>Update UFMT_BUILD_RULE SET FIELD_ID='24',COND_ID='',VALUE_ID='89',CONV_KEY='',F_CHECK='0',F_WRITE='0' Where FORMAT_ID = '209' AND FIELD_NO = '25' AND PRIORITY = '1';</v>
      </c>
      <c r="U1299" t="str">
        <f t="shared" si="87"/>
        <v>Delete from UFMT_BUILD_RULE Where FORMAT_ID = '209' AND FIELD_NO = '25' AND PRIORITY = '1';</v>
      </c>
    </row>
    <row r="1300" spans="1:21" x14ac:dyDescent="0.35">
      <c r="A1300" t="s">
        <v>412</v>
      </c>
      <c r="B1300" t="s">
        <v>98</v>
      </c>
      <c r="C1300" t="s">
        <v>12</v>
      </c>
      <c r="D1300" t="s">
        <v>40</v>
      </c>
      <c r="E1300"/>
      <c r="F1300" t="s">
        <v>65</v>
      </c>
      <c r="G1300"/>
      <c r="H1300" t="s">
        <v>13</v>
      </c>
      <c r="I1300" t="s">
        <v>13</v>
      </c>
      <c r="L1300" t="s">
        <v>7</v>
      </c>
      <c r="M1300" t="str">
        <f>VLOOKUP(D1300,UFMT_FIELD_FORMAT!A:H,8,FALSE)</f>
        <v xml:space="preserve">011 LLA </v>
      </c>
      <c r="N1300" t="str">
        <f>IF(ISBLANK(E1300),"",VLOOKUP(E1300,UFMT_CONDITION!A:J,10,FALSE))</f>
        <v/>
      </c>
      <c r="O1300" t="str">
        <f>VLOOKUP(F1300,UFMT_VALUE!A:E,5,FALSE)</f>
        <v>Tag, SVT_ISO_SRC_ACQID</v>
      </c>
      <c r="P1300" t="str">
        <f>IF(ISBLANK(G1300),"",VLOOKUP(G1300,UFMT_CONVERSION!A:C,3,FALSE))</f>
        <v/>
      </c>
      <c r="Q1300" t="str">
        <f t="shared" si="84"/>
        <v>Field '011 LLA ', Value 'Tag, SVT_ISO_SRC_ACQID'</v>
      </c>
      <c r="S1300" t="str">
        <f t="shared" si="85"/>
        <v>Insert into UFMT_BUILD_RULE (FORMAT_ID, FIELD_NO, PRIORITY, FIELD_ID, COND_ID, VALUE_ID, CONV_KEY, F_CHECK, F_WRITE) Values ('209', '32', '1', '11', '', '20', '', '0', '0');</v>
      </c>
      <c r="T1300" t="str">
        <f t="shared" si="86"/>
        <v>Update UFMT_BUILD_RULE SET FIELD_ID='11',COND_ID='',VALUE_ID='20',CONV_KEY='',F_CHECK='0',F_WRITE='0' Where FORMAT_ID = '209' AND FIELD_NO = '32' AND PRIORITY = '1';</v>
      </c>
      <c r="U1300" t="str">
        <f t="shared" si="87"/>
        <v>Delete from UFMT_BUILD_RULE Where FORMAT_ID = '209' AND FIELD_NO = '32' AND PRIORITY = '1';</v>
      </c>
    </row>
    <row r="1301" spans="1:21" x14ac:dyDescent="0.35">
      <c r="A1301" t="s">
        <v>412</v>
      </c>
      <c r="B1301" t="s">
        <v>99</v>
      </c>
      <c r="C1301" t="s">
        <v>12</v>
      </c>
      <c r="D1301" t="s">
        <v>44</v>
      </c>
      <c r="E1301"/>
      <c r="F1301" t="s">
        <v>74</v>
      </c>
      <c r="G1301" t="s">
        <v>72</v>
      </c>
      <c r="H1301" t="s">
        <v>13</v>
      </c>
      <c r="I1301" t="s">
        <v>13</v>
      </c>
      <c r="L1301" t="s">
        <v>7</v>
      </c>
      <c r="M1301" t="str">
        <f>VLOOKUP(D1301,UFMT_FIELD_FORMAT!A:H,8,FALSE)</f>
        <v>012 Fix Padded R</v>
      </c>
      <c r="N1301" t="str">
        <f>IF(ISBLANK(E1301),"",VLOOKUP(E1301,UFMT_CONDITION!A:J,10,FALSE))</f>
        <v/>
      </c>
      <c r="O1301" t="str">
        <f>VLOOKUP(F1301,UFMT_VALUE!A:E,5,FALSE)</f>
        <v>Tag, SVT_ISO_ACQ_RRN</v>
      </c>
      <c r="P1301" t="str">
        <f>IF(ISBLANK(G1301),"",VLOOKUP(G1301,UFMT_CONVERSION!A:C,3,FALSE))</f>
        <v>Custom function setup_de37_yddd</v>
      </c>
      <c r="Q1301" t="str">
        <f t="shared" si="84"/>
        <v>Field '012 Fix Padded R', Value 'Tag, SVT_ISO_ACQ_RRN', Conv 'Custom function setup_de37_yddd'</v>
      </c>
      <c r="S1301" t="str">
        <f t="shared" si="85"/>
        <v>Insert into UFMT_BUILD_RULE (FORMAT_ID, FIELD_NO, PRIORITY, FIELD_ID, COND_ID, VALUE_ID, CONV_KEY, F_CHECK, F_WRITE) Values ('209', '37', '1', '13', '', '23', '25', '0', '0');</v>
      </c>
      <c r="T1301" t="str">
        <f t="shared" si="86"/>
        <v>Update UFMT_BUILD_RULE SET FIELD_ID='13',COND_ID='',VALUE_ID='23',CONV_KEY='25',F_CHECK='0',F_WRITE='0' Where FORMAT_ID = '209' AND FIELD_NO = '37' AND PRIORITY = '1';</v>
      </c>
      <c r="U1301" t="str">
        <f t="shared" si="87"/>
        <v>Delete from UFMT_BUILD_RULE Where FORMAT_ID = '209' AND FIELD_NO = '37' AND PRIORITY = '1';</v>
      </c>
    </row>
    <row r="1302" spans="1:21" x14ac:dyDescent="0.35">
      <c r="A1302" t="s">
        <v>412</v>
      </c>
      <c r="B1302" t="s">
        <v>113</v>
      </c>
      <c r="C1302" t="s">
        <v>12</v>
      </c>
      <c r="D1302" t="s">
        <v>29</v>
      </c>
      <c r="E1302"/>
      <c r="F1302" t="s">
        <v>138</v>
      </c>
      <c r="G1302"/>
      <c r="H1302" t="s">
        <v>13</v>
      </c>
      <c r="I1302" t="s">
        <v>12</v>
      </c>
      <c r="L1302" t="s">
        <v>7</v>
      </c>
      <c r="M1302" t="str">
        <f>VLOOKUP(D1302,UFMT_FIELD_FORMAT!A:H,8,FALSE)</f>
        <v>006 Fix Padded L</v>
      </c>
      <c r="N1302" t="str">
        <f>IF(ISBLANK(E1302),"",VLOOKUP(E1302,UFMT_CONDITION!A:J,10,FALSE))</f>
        <v/>
      </c>
      <c r="O1302" t="str">
        <f>VLOOKUP(F1302,UFMT_VALUE!A:E,5,FALSE)</f>
        <v>Tag, SVT_AUTH_ID_RESP, string</v>
      </c>
      <c r="P1302" t="str">
        <f>IF(ISBLANK(G1302),"",VLOOKUP(G1302,UFMT_CONVERSION!A:C,3,FALSE))</f>
        <v/>
      </c>
      <c r="Q1302" t="str">
        <f t="shared" si="84"/>
        <v>Field '006 Fix Padded L', Value 'Tag, SVT_AUTH_ID_RESP, string'</v>
      </c>
      <c r="S1302" t="str">
        <f t="shared" si="85"/>
        <v>Insert into UFMT_BUILD_RULE (FORMAT_ID, FIELD_NO, PRIORITY, FIELD_ID, COND_ID, VALUE_ID, CONV_KEY, F_CHECK, F_WRITE) Values ('209', '38', '1', '7', '', '49', '', '0', '1');</v>
      </c>
      <c r="T1302" t="str">
        <f t="shared" si="86"/>
        <v>Update UFMT_BUILD_RULE SET FIELD_ID='7',COND_ID='',VALUE_ID='49',CONV_KEY='',F_CHECK='0',F_WRITE='1' Where FORMAT_ID = '209' AND FIELD_NO = '38' AND PRIORITY = '1';</v>
      </c>
      <c r="U1302" t="str">
        <f t="shared" si="87"/>
        <v>Delete from UFMT_BUILD_RULE Where FORMAT_ID = '209' AND FIELD_NO = '38' AND PRIORITY = '1';</v>
      </c>
    </row>
    <row r="1303" spans="1:21" x14ac:dyDescent="0.35">
      <c r="A1303" t="s">
        <v>412</v>
      </c>
      <c r="B1303" t="s">
        <v>102</v>
      </c>
      <c r="C1303" t="s">
        <v>15</v>
      </c>
      <c r="D1303" t="s">
        <v>77</v>
      </c>
      <c r="E1303"/>
      <c r="F1303" t="s">
        <v>60</v>
      </c>
      <c r="G1303" t="s">
        <v>101</v>
      </c>
      <c r="H1303" t="s">
        <v>13</v>
      </c>
      <c r="I1303" t="s">
        <v>12</v>
      </c>
      <c r="L1303" t="s">
        <v>7</v>
      </c>
      <c r="M1303" t="str">
        <f>VLOOKUP(D1303,UFMT_FIELD_FORMAT!A:H,8,FALSE)</f>
        <v>02 Fix Padded L0</v>
      </c>
      <c r="N1303" t="str">
        <f>IF(ISBLANK(E1303),"",VLOOKUP(E1303,UFMT_CONDITION!A:J,10,FALSE))</f>
        <v/>
      </c>
      <c r="O1303" t="str">
        <f>VLOOKUP(F1303,UFMT_VALUE!A:E,5,FALSE)</f>
        <v>Tag, SVT_SV_RESP</v>
      </c>
      <c r="P1303" t="str">
        <f>IF(ISBLANK(G1303),"",VLOOKUP(G1303,UFMT_CONVERSION!A:C,3,FALSE))</f>
        <v>Flexcube Response code conversion</v>
      </c>
      <c r="Q1303" t="str">
        <f t="shared" si="84"/>
        <v>Field '02 Fix Padded L0', Value 'Tag, SVT_SV_RESP', Conv 'Flexcube Response code conversion'</v>
      </c>
      <c r="S1303" t="str">
        <f t="shared" si="85"/>
        <v>Insert into UFMT_BUILD_RULE (FORMAT_ID, FIELD_NO, PRIORITY, FIELD_ID, COND_ID, VALUE_ID, CONV_KEY, F_CHECK, F_WRITE) Values ('209', '39', '2', '24', '', '44', '33', '0', '1');</v>
      </c>
      <c r="T1303" t="str">
        <f t="shared" si="86"/>
        <v>Update UFMT_BUILD_RULE SET FIELD_ID='24',COND_ID='',VALUE_ID='44',CONV_KEY='33',F_CHECK='0',F_WRITE='1' Where FORMAT_ID = '209' AND FIELD_NO = '39' AND PRIORITY = '2';</v>
      </c>
      <c r="U1303" t="str">
        <f t="shared" si="87"/>
        <v>Delete from UFMT_BUILD_RULE Where FORMAT_ID = '209' AND FIELD_NO = '39' AND PRIORITY = '2';</v>
      </c>
    </row>
    <row r="1304" spans="1:21" x14ac:dyDescent="0.35">
      <c r="A1304" t="s">
        <v>412</v>
      </c>
      <c r="B1304" t="s">
        <v>119</v>
      </c>
      <c r="C1304" t="s">
        <v>12</v>
      </c>
      <c r="D1304" t="s">
        <v>50</v>
      </c>
      <c r="E1304"/>
      <c r="F1304" t="s">
        <v>72</v>
      </c>
      <c r="G1304"/>
      <c r="H1304" t="s">
        <v>13</v>
      </c>
      <c r="I1304" t="s">
        <v>13</v>
      </c>
      <c r="L1304" t="s">
        <v>7</v>
      </c>
      <c r="M1304" t="str">
        <f>VLOOKUP(D1304,UFMT_FIELD_FORMAT!A:H,8,FALSE)</f>
        <v>008 Fix Padded R</v>
      </c>
      <c r="N1304" t="str">
        <f>IF(ISBLANK(E1304),"",VLOOKUP(E1304,UFMT_CONDITION!A:J,10,FALSE))</f>
        <v/>
      </c>
      <c r="O1304" t="str">
        <f>VLOOKUP(F1304,UFMT_VALUE!A:E,5,FALSE)</f>
        <v>Tag, SVT_TERMINAL</v>
      </c>
      <c r="P1304" t="str">
        <f>IF(ISBLANK(G1304),"",VLOOKUP(G1304,UFMT_CONVERSION!A:C,3,FALSE))</f>
        <v/>
      </c>
      <c r="Q1304" t="str">
        <f t="shared" si="84"/>
        <v>Field '008 Fix Padded R', Value 'Tag, SVT_TERMINAL'</v>
      </c>
      <c r="S1304" t="str">
        <f t="shared" si="85"/>
        <v>Insert into UFMT_BUILD_RULE (FORMAT_ID, FIELD_NO, PRIORITY, FIELD_ID, COND_ID, VALUE_ID, CONV_KEY, F_CHECK, F_WRITE) Values ('209', '41', '1', '15', '', '25', '', '0', '0');</v>
      </c>
      <c r="T1304" t="str">
        <f t="shared" si="86"/>
        <v>Update UFMT_BUILD_RULE SET FIELD_ID='15',COND_ID='',VALUE_ID='25',CONV_KEY='',F_CHECK='0',F_WRITE='0' Where FORMAT_ID = '209' AND FIELD_NO = '41' AND PRIORITY = '1';</v>
      </c>
      <c r="U1304" t="str">
        <f t="shared" si="87"/>
        <v>Delete from UFMT_BUILD_RULE Where FORMAT_ID = '209' AND FIELD_NO = '41' AND PRIORITY = '1';</v>
      </c>
    </row>
    <row r="1305" spans="1:21" x14ac:dyDescent="0.35">
      <c r="A1305" t="s">
        <v>412</v>
      </c>
      <c r="B1305" t="s">
        <v>122</v>
      </c>
      <c r="C1305" t="s">
        <v>12</v>
      </c>
      <c r="D1305" t="s">
        <v>53</v>
      </c>
      <c r="E1305"/>
      <c r="F1305" t="s">
        <v>82</v>
      </c>
      <c r="G1305"/>
      <c r="H1305" t="s">
        <v>13</v>
      </c>
      <c r="I1305" t="s">
        <v>13</v>
      </c>
      <c r="L1305" t="s">
        <v>7</v>
      </c>
      <c r="M1305" t="str">
        <f>VLOOKUP(D1305,UFMT_FIELD_FORMAT!A:H,8,FALSE)</f>
        <v>008 Fix Padded R</v>
      </c>
      <c r="N1305" t="str">
        <f>IF(ISBLANK(E1305),"",VLOOKUP(E1305,UFMT_CONDITION!A:J,10,FALSE))</f>
        <v/>
      </c>
      <c r="O1305" t="str">
        <f>VLOOKUP(F1305,UFMT_VALUE!A:E,5,FALSE)</f>
        <v>Tag, SVT_CC_ACCEPTOR</v>
      </c>
      <c r="P1305" t="str">
        <f>IF(ISBLANK(G1305),"",VLOOKUP(G1305,UFMT_CONVERSION!A:C,3,FALSE))</f>
        <v/>
      </c>
      <c r="Q1305" t="str">
        <f t="shared" si="84"/>
        <v>Field '008 Fix Padded R', Value 'Tag, SVT_CC_ACCEPTOR'</v>
      </c>
      <c r="S1305" t="str">
        <f t="shared" si="85"/>
        <v>Insert into UFMT_BUILD_RULE (FORMAT_ID, FIELD_NO, PRIORITY, FIELD_ID, COND_ID, VALUE_ID, CONV_KEY, F_CHECK, F_WRITE) Values ('209', '42', '1', '16', '', '26', '', '0', '0');</v>
      </c>
      <c r="T1305" t="str">
        <f t="shared" si="86"/>
        <v>Update UFMT_BUILD_RULE SET FIELD_ID='16',COND_ID='',VALUE_ID='26',CONV_KEY='',F_CHECK='0',F_WRITE='0' Where FORMAT_ID = '209' AND FIELD_NO = '42' AND PRIORITY = '1';</v>
      </c>
      <c r="U1305" t="str">
        <f t="shared" si="87"/>
        <v>Delete from UFMT_BUILD_RULE Where FORMAT_ID = '209' AND FIELD_NO = '42' AND PRIORITY = '1';</v>
      </c>
    </row>
    <row r="1306" spans="1:21" x14ac:dyDescent="0.35">
      <c r="A1306" t="s">
        <v>412</v>
      </c>
      <c r="B1306" t="s">
        <v>125</v>
      </c>
      <c r="C1306" t="s">
        <v>12</v>
      </c>
      <c r="D1306" t="s">
        <v>82</v>
      </c>
      <c r="E1306"/>
      <c r="F1306" t="s">
        <v>216</v>
      </c>
      <c r="G1306"/>
      <c r="H1306" t="s">
        <v>13</v>
      </c>
      <c r="I1306" t="s">
        <v>13</v>
      </c>
      <c r="L1306" t="s">
        <v>7</v>
      </c>
      <c r="M1306" t="str">
        <f>VLOOKUP(D1306,UFMT_FIELD_FORMAT!A:H,8,FALSE)</f>
        <v>040 Fix Padded L</v>
      </c>
      <c r="N1306" t="str">
        <f>IF(ISBLANK(E1306),"",VLOOKUP(E1306,UFMT_CONDITION!A:J,10,FALSE))</f>
        <v/>
      </c>
      <c r="O1306" t="str">
        <f>VLOOKUP(F1306,UFMT_VALUE!A:E,5,FALSE)</f>
        <v>Composite, Acceptor Name Location</v>
      </c>
      <c r="P1306" t="str">
        <f>IF(ISBLANK(G1306),"",VLOOKUP(G1306,UFMT_CONVERSION!A:C,3,FALSE))</f>
        <v/>
      </c>
      <c r="Q1306" t="str">
        <f t="shared" si="84"/>
        <v>Field '040 Fix Padded L', Value 'Composite, Acceptor Name Location'</v>
      </c>
      <c r="S1306" t="str">
        <f t="shared" si="85"/>
        <v>Insert into UFMT_BUILD_RULE (FORMAT_ID, FIELD_NO, PRIORITY, FIELD_ID, COND_ID, VALUE_ID, CONV_KEY, F_CHECK, F_WRITE) Values ('209', '43', '1', '26', '', '83', '', '0', '0');</v>
      </c>
      <c r="T1306" t="str">
        <f t="shared" si="86"/>
        <v>Update UFMT_BUILD_RULE SET FIELD_ID='26',COND_ID='',VALUE_ID='83',CONV_KEY='',F_CHECK='0',F_WRITE='0' Where FORMAT_ID = '209' AND FIELD_NO = '43' AND PRIORITY = '1';</v>
      </c>
      <c r="U1306" t="str">
        <f t="shared" si="87"/>
        <v>Delete from UFMT_BUILD_RULE Where FORMAT_ID = '209' AND FIELD_NO = '43' AND PRIORITY = '1';</v>
      </c>
    </row>
    <row r="1307" spans="1:21" x14ac:dyDescent="0.35">
      <c r="A1307" t="s">
        <v>412</v>
      </c>
      <c r="B1307" t="s">
        <v>138</v>
      </c>
      <c r="C1307" t="s">
        <v>12</v>
      </c>
      <c r="D1307" t="s">
        <v>47</v>
      </c>
      <c r="E1307"/>
      <c r="F1307" t="s">
        <v>104</v>
      </c>
      <c r="G1307"/>
      <c r="H1307" t="s">
        <v>13</v>
      </c>
      <c r="I1307" t="s">
        <v>13</v>
      </c>
      <c r="L1307" t="s">
        <v>7</v>
      </c>
      <c r="M1307" t="str">
        <f>VLOOKUP(D1307,UFMT_FIELD_FORMAT!A:H,8,FALSE)</f>
        <v>003 Fix Padded L</v>
      </c>
      <c r="N1307" t="str">
        <f>IF(ISBLANK(E1307),"",VLOOKUP(E1307,UFMT_CONDITION!A:J,10,FALSE))</f>
        <v/>
      </c>
      <c r="O1307" t="str">
        <f>VLOOKUP(F1307,UFMT_VALUE!A:E,5,FALSE)</f>
        <v>Tag, SVT_TXN_CURRENCY</v>
      </c>
      <c r="P1307" t="str">
        <f>IF(ISBLANK(G1307),"",VLOOKUP(G1307,UFMT_CONVERSION!A:C,3,FALSE))</f>
        <v/>
      </c>
      <c r="Q1307" t="str">
        <f t="shared" si="84"/>
        <v>Field '003 Fix Padded L', Value 'Tag, SVT_TXN_CURRENCY'</v>
      </c>
      <c r="S1307" t="str">
        <f t="shared" si="85"/>
        <v>Insert into UFMT_BUILD_RULE (FORMAT_ID, FIELD_NO, PRIORITY, FIELD_ID, COND_ID, VALUE_ID, CONV_KEY, F_CHECK, F_WRITE) Values ('209', '49', '1', '14', '', '34', '', '0', '0');</v>
      </c>
      <c r="T1307" t="str">
        <f t="shared" si="86"/>
        <v>Update UFMT_BUILD_RULE SET FIELD_ID='14',COND_ID='',VALUE_ID='34',CONV_KEY='',F_CHECK='0',F_WRITE='0' Where FORMAT_ID = '209' AND FIELD_NO = '49' AND PRIORITY = '1';</v>
      </c>
      <c r="U1307" t="str">
        <f t="shared" si="87"/>
        <v>Delete from UFMT_BUILD_RULE Where FORMAT_ID = '209' AND FIELD_NO = '49' AND PRIORITY = '1';</v>
      </c>
    </row>
    <row r="1308" spans="1:21" x14ac:dyDescent="0.35">
      <c r="A1308" t="s">
        <v>412</v>
      </c>
      <c r="B1308" t="s">
        <v>142</v>
      </c>
      <c r="C1308" t="s">
        <v>12</v>
      </c>
      <c r="D1308" t="s">
        <v>47</v>
      </c>
      <c r="E1308"/>
      <c r="F1308" t="s">
        <v>104</v>
      </c>
      <c r="G1308"/>
      <c r="H1308" t="s">
        <v>13</v>
      </c>
      <c r="I1308" t="s">
        <v>13</v>
      </c>
      <c r="L1308" t="s">
        <v>7</v>
      </c>
      <c r="M1308" t="str">
        <f>VLOOKUP(D1308,UFMT_FIELD_FORMAT!A:H,8,FALSE)</f>
        <v>003 Fix Padded L</v>
      </c>
      <c r="N1308" t="str">
        <f>IF(ISBLANK(E1308),"",VLOOKUP(E1308,UFMT_CONDITION!A:J,10,FALSE))</f>
        <v/>
      </c>
      <c r="O1308" t="str">
        <f>VLOOKUP(F1308,UFMT_VALUE!A:E,5,FALSE)</f>
        <v>Tag, SVT_TXN_CURRENCY</v>
      </c>
      <c r="P1308" t="str">
        <f>IF(ISBLANK(G1308),"",VLOOKUP(G1308,UFMT_CONVERSION!A:C,3,FALSE))</f>
        <v/>
      </c>
      <c r="Q1308" t="str">
        <f t="shared" si="84"/>
        <v>Field '003 Fix Padded L', Value 'Tag, SVT_TXN_CURRENCY'</v>
      </c>
      <c r="S1308" t="str">
        <f t="shared" si="85"/>
        <v>Insert into UFMT_BUILD_RULE (FORMAT_ID, FIELD_NO, PRIORITY, FIELD_ID, COND_ID, VALUE_ID, CONV_KEY, F_CHECK, F_WRITE) Values ('209', '51', '1', '14', '', '34', '', '0', '0');</v>
      </c>
      <c r="T1308" t="str">
        <f t="shared" si="86"/>
        <v>Update UFMT_BUILD_RULE SET FIELD_ID='14',COND_ID='',VALUE_ID='34',CONV_KEY='',F_CHECK='0',F_WRITE='0' Where FORMAT_ID = '209' AND FIELD_NO = '51' AND PRIORITY = '1';</v>
      </c>
      <c r="U1308" t="str">
        <f t="shared" si="87"/>
        <v>Delete from UFMT_BUILD_RULE Where FORMAT_ID = '209' AND FIELD_NO = '51' AND PRIORITY = '1';</v>
      </c>
    </row>
    <row r="1309" spans="1:21" x14ac:dyDescent="0.35">
      <c r="A1309" t="s">
        <v>412</v>
      </c>
      <c r="B1309" t="s">
        <v>161</v>
      </c>
      <c r="C1309" t="s">
        <v>12</v>
      </c>
      <c r="D1309" t="s">
        <v>59</v>
      </c>
      <c r="E1309"/>
      <c r="F1309" t="s">
        <v>174</v>
      </c>
      <c r="G1309"/>
      <c r="H1309" t="s">
        <v>13</v>
      </c>
      <c r="I1309" t="s">
        <v>13</v>
      </c>
      <c r="L1309" t="s">
        <v>7</v>
      </c>
      <c r="M1309" t="str">
        <f>VLOOKUP(D1309,UFMT_FIELD_FORMAT!A:H,8,FALSE)</f>
        <v>204 Var LLLA</v>
      </c>
      <c r="N1309" t="str">
        <f>IF(ISBLANK(E1309),"",VLOOKUP(E1309,UFMT_CONDITION!A:J,10,FALSE))</f>
        <v/>
      </c>
      <c r="O1309" t="str">
        <f>VLOOKUP(F1309,UFMT_VALUE!A:E,5,FALSE)</f>
        <v>Composite, Processing code</v>
      </c>
      <c r="P1309" t="str">
        <f>IF(ISBLANK(G1309),"",VLOOKUP(G1309,UFMT_CONVERSION!A:C,3,FALSE))</f>
        <v/>
      </c>
      <c r="Q1309" t="str">
        <f t="shared" si="84"/>
        <v>Field '204 Var LLLA', Value 'Composite, Processing code'</v>
      </c>
      <c r="S1309" t="str">
        <f t="shared" si="85"/>
        <v>Insert into UFMT_BUILD_RULE (FORMAT_ID, FIELD_NO, PRIORITY, FIELD_ID, COND_ID, VALUE_ID, CONV_KEY, F_CHECK, F_WRITE) Values ('209', '60', '1', '18', '', '84', '', '0', '0');</v>
      </c>
      <c r="T1309" t="str">
        <f t="shared" si="86"/>
        <v>Update UFMT_BUILD_RULE SET FIELD_ID='18',COND_ID='',VALUE_ID='84',CONV_KEY='',F_CHECK='0',F_WRITE='0' Where FORMAT_ID = '209' AND FIELD_NO = '60' AND PRIORITY = '1';</v>
      </c>
      <c r="U1309" t="str">
        <f t="shared" si="87"/>
        <v>Delete from UFMT_BUILD_RULE Where FORMAT_ID = '209' AND FIELD_NO = '60' AND PRIORITY = '1';</v>
      </c>
    </row>
    <row r="1310" spans="1:21" x14ac:dyDescent="0.35">
      <c r="A1310" t="s">
        <v>412</v>
      </c>
      <c r="B1310" t="s">
        <v>75</v>
      </c>
      <c r="C1310" t="s">
        <v>12</v>
      </c>
      <c r="D1310" t="s">
        <v>20</v>
      </c>
      <c r="E1310"/>
      <c r="F1310" t="s">
        <v>30</v>
      </c>
      <c r="G1310"/>
      <c r="H1310" t="s">
        <v>13</v>
      </c>
      <c r="I1310" t="s">
        <v>13</v>
      </c>
      <c r="L1310" t="s">
        <v>7</v>
      </c>
      <c r="M1310" t="str">
        <f>VLOOKUP(D1310,UFMT_FIELD_FORMAT!A:H,8,FALSE)</f>
        <v>008 Fix Padded L0</v>
      </c>
      <c r="N1310" t="str">
        <f>IF(ISBLANK(E1310),"",VLOOKUP(E1310,UFMT_CONDITION!A:J,10,FALSE))</f>
        <v/>
      </c>
      <c r="O1310" t="str">
        <f>VLOOKUP(F1310,UFMT_VALUE!A:E,5,FALSE)</f>
        <v>Composite, DE28 Amounts, FEEs</v>
      </c>
      <c r="P1310" t="str">
        <f>IF(ISBLANK(G1310),"",VLOOKUP(G1310,UFMT_CONVERSION!A:C,3,FALSE))</f>
        <v/>
      </c>
      <c r="Q1310" t="str">
        <f t="shared" si="84"/>
        <v>Field '008 Fix Padded L0', Value 'Composite, DE28 Amounts, FEEs'</v>
      </c>
      <c r="S1310" t="str">
        <f t="shared" si="85"/>
        <v>Insert into UFMT_BUILD_RULE (FORMAT_ID, FIELD_NO, PRIORITY, FIELD_ID, COND_ID, VALUE_ID, CONV_KEY, F_CHECK, F_WRITE) Values ('209', '116', '1', '4', '', '82', '', '0', '0');</v>
      </c>
      <c r="T1310" t="str">
        <f t="shared" si="86"/>
        <v>Update UFMT_BUILD_RULE SET FIELD_ID='4',COND_ID='',VALUE_ID='82',CONV_KEY='',F_CHECK='0',F_WRITE='0' Where FORMAT_ID = '209' AND FIELD_NO = '116' AND PRIORITY = '1';</v>
      </c>
      <c r="U1310" t="str">
        <f t="shared" si="87"/>
        <v>Delete from UFMT_BUILD_RULE Where FORMAT_ID = '209' AND FIELD_NO = '116' AND PRIORITY = '1';</v>
      </c>
    </row>
    <row r="1311" spans="1:21" x14ac:dyDescent="0.35">
      <c r="A1311" t="s">
        <v>1437</v>
      </c>
      <c r="B1311" t="s">
        <v>29</v>
      </c>
      <c r="C1311" t="s">
        <v>12</v>
      </c>
      <c r="D1311" t="s">
        <v>72</v>
      </c>
      <c r="E1311"/>
      <c r="F1311" t="s">
        <v>209</v>
      </c>
      <c r="G1311"/>
      <c r="H1311" t="s">
        <v>13</v>
      </c>
      <c r="I1311" t="s">
        <v>12</v>
      </c>
      <c r="L1311" t="s">
        <v>7</v>
      </c>
      <c r="M1311" t="str">
        <f>VLOOKUP(D1311,UFMT_FIELD_FORMAT!A:H,8,FALSE)</f>
        <v>010 Fix Padded L0</v>
      </c>
      <c r="N1311" t="str">
        <f>IF(ISBLANK(E1311),"",VLOOKUP(E1311,UFMT_CONDITION!A:J,10,FALSE))</f>
        <v/>
      </c>
      <c r="O1311" t="str">
        <f>VLOOKUP(F1311,UFMT_VALUE!A:E,5,FALSE)</f>
        <v>Composite, Date time 87 format</v>
      </c>
      <c r="P1311" t="str">
        <f>IF(ISBLANK(G1311),"",VLOOKUP(G1311,UFMT_CONVERSION!A:C,3,FALSE))</f>
        <v/>
      </c>
      <c r="Q1311" t="str">
        <f t="shared" si="84"/>
        <v>Field '010 Fix Padded L0', Value 'Composite, Date time 87 format'</v>
      </c>
      <c r="S1311" t="str">
        <f t="shared" si="85"/>
        <v>Insert into UFMT_BUILD_RULE (FORMAT_ID, FIELD_NO, PRIORITY, FIELD_ID, COND_ID, VALUE_ID, CONV_KEY, F_CHECK, F_WRITE) Values ('500', '7', '1', '25', '', '80', '', '0', '1');</v>
      </c>
      <c r="T1311" t="str">
        <f t="shared" si="86"/>
        <v>Update UFMT_BUILD_RULE SET FIELD_ID='25',COND_ID='',VALUE_ID='80',CONV_KEY='',F_CHECK='0',F_WRITE='1' Where FORMAT_ID = '500' AND FIELD_NO = '7' AND PRIORITY = '1';</v>
      </c>
      <c r="U1311" t="str">
        <f t="shared" si="87"/>
        <v>Delete from UFMT_BUILD_RULE Where FORMAT_ID = '500' AND FIELD_NO = '7' AND PRIORITY = '1';</v>
      </c>
    </row>
    <row r="1312" spans="1:21" x14ac:dyDescent="0.35">
      <c r="A1312" t="s">
        <v>1437</v>
      </c>
      <c r="B1312" t="s">
        <v>40</v>
      </c>
      <c r="C1312" t="s">
        <v>12</v>
      </c>
      <c r="D1312" t="s">
        <v>23</v>
      </c>
      <c r="E1312"/>
      <c r="F1312" t="s">
        <v>117</v>
      </c>
      <c r="G1312" t="s">
        <v>21</v>
      </c>
      <c r="H1312" t="s">
        <v>13</v>
      </c>
      <c r="I1312" t="s">
        <v>12</v>
      </c>
      <c r="L1312" t="s">
        <v>7</v>
      </c>
      <c r="M1312" t="str">
        <f>VLOOKUP(D1312,UFMT_FIELD_FORMAT!A:H,8,FALSE)</f>
        <v>006 Fix Padded L0</v>
      </c>
      <c r="N1312" t="str">
        <f>IF(ISBLANK(E1312),"",VLOOKUP(E1312,UFMT_CONDITION!A:J,10,FALSE))</f>
        <v/>
      </c>
      <c r="O1312" t="str">
        <f>VLOOKUP(F1312,UFMT_VALUE!A:E,5,FALSE)</f>
        <v>Tag, SVT_UTRANSNO</v>
      </c>
      <c r="P1312" t="str">
        <f>IF(ISBLANK(G1312),"",VLOOKUP(G1312,UFMT_CONVERSION!A:C,3,FALSE))</f>
        <v>Get F11 from utrnno (last 6 digits)</v>
      </c>
      <c r="Q1312" t="str">
        <f t="shared" si="84"/>
        <v>Field '006 Fix Padded L0', Value 'Tag, SVT_UTRANSNO', Conv 'Get F11 from utrnno (last 6 digits)'</v>
      </c>
      <c r="S1312" t="str">
        <f t="shared" si="85"/>
        <v>Insert into UFMT_BUILD_RULE (FORMAT_ID, FIELD_NO, PRIORITY, FIELD_ID, COND_ID, VALUE_ID, CONV_KEY, F_CHECK, F_WRITE) Values ('500', '11', '1', '5', '', '40', '52', '0', '1');</v>
      </c>
      <c r="T1312" t="str">
        <f t="shared" si="86"/>
        <v>Update UFMT_BUILD_RULE SET FIELD_ID='5',COND_ID='',VALUE_ID='40',CONV_KEY='52',F_CHECK='0',F_WRITE='1' Where FORMAT_ID = '500' AND FIELD_NO = '11' AND PRIORITY = '1';</v>
      </c>
      <c r="U1312" t="str">
        <f t="shared" si="87"/>
        <v>Delete from UFMT_BUILD_RULE Where FORMAT_ID = '500' AND FIELD_NO = '11' AND PRIORITY = '1';</v>
      </c>
    </row>
    <row r="1313" spans="1:21" x14ac:dyDescent="0.35">
      <c r="A1313" t="s">
        <v>1437</v>
      </c>
      <c r="B1313" t="s">
        <v>42</v>
      </c>
      <c r="C1313" t="s">
        <v>12</v>
      </c>
      <c r="D1313" t="s">
        <v>23</v>
      </c>
      <c r="E1313"/>
      <c r="F1313" t="s">
        <v>47</v>
      </c>
      <c r="G1313" t="s">
        <v>29</v>
      </c>
      <c r="H1313" t="s">
        <v>13</v>
      </c>
      <c r="I1313" t="s">
        <v>13</v>
      </c>
      <c r="L1313" t="s">
        <v>7</v>
      </c>
      <c r="M1313" t="str">
        <f>VLOOKUP(D1313,UFMT_FIELD_FORMAT!A:H,8,FALSE)</f>
        <v>006 Fix Padded L0</v>
      </c>
      <c r="N1313" t="str">
        <f>IF(ISBLANK(E1313),"",VLOOKUP(E1313,UFMT_CONDITION!A:J,10,FALSE))</f>
        <v/>
      </c>
      <c r="O1313" t="str">
        <f>VLOOKUP(F1313,UFMT_VALUE!A:E,5,FALSE)</f>
        <v>Tag, SVT_ACQ_SW_TIME</v>
      </c>
      <c r="P1313" t="str">
        <f>IF(ISBLANK(G1313),"",VLOOKUP(G1313,UFMT_CONVERSION!A:C,3,FALSE))</f>
        <v>Add leading zero to HHMMSS</v>
      </c>
      <c r="Q1313" t="str">
        <f t="shared" si="84"/>
        <v>Field '006 Fix Padded L0', Value 'Tag, SVT_ACQ_SW_TIME', Conv 'Add leading zero to HHMMSS'</v>
      </c>
      <c r="S1313" t="str">
        <f t="shared" si="85"/>
        <v>Insert into UFMT_BUILD_RULE (FORMAT_ID, FIELD_NO, PRIORITY, FIELD_ID, COND_ID, VALUE_ID, CONV_KEY, F_CHECK, F_WRITE) Values ('500', '12', '1', '5', '', '14', '7', '0', '0');</v>
      </c>
      <c r="T1313" t="str">
        <f t="shared" si="86"/>
        <v>Update UFMT_BUILD_RULE SET FIELD_ID='5',COND_ID='',VALUE_ID='14',CONV_KEY='7',F_CHECK='0',F_WRITE='0' Where FORMAT_ID = '500' AND FIELD_NO = '12' AND PRIORITY = '1';</v>
      </c>
      <c r="U1313" t="str">
        <f t="shared" si="87"/>
        <v>Delete from UFMT_BUILD_RULE Where FORMAT_ID = '500' AND FIELD_NO = '12' AND PRIORITY = '1';</v>
      </c>
    </row>
    <row r="1314" spans="1:21" x14ac:dyDescent="0.35">
      <c r="A1314" t="s">
        <v>1437</v>
      </c>
      <c r="B1314" t="s">
        <v>44</v>
      </c>
      <c r="C1314" t="s">
        <v>12</v>
      </c>
      <c r="D1314" t="s">
        <v>32</v>
      </c>
      <c r="E1314"/>
      <c r="F1314" t="s">
        <v>44</v>
      </c>
      <c r="G1314" t="s">
        <v>20</v>
      </c>
      <c r="H1314" t="s">
        <v>13</v>
      </c>
      <c r="I1314" t="s">
        <v>13</v>
      </c>
      <c r="L1314" t="s">
        <v>7</v>
      </c>
      <c r="M1314" t="str">
        <f>VLOOKUP(D1314,UFMT_FIELD_FORMAT!A:H,8,FALSE)</f>
        <v>004 Fix Padded L0</v>
      </c>
      <c r="N1314" t="str">
        <f>IF(ISBLANK(E1314),"",VLOOKUP(E1314,UFMT_CONDITION!A:J,10,FALSE))</f>
        <v/>
      </c>
      <c r="O1314" t="str">
        <f>VLOOKUP(F1314,UFMT_VALUE!A:E,5,FALSE)</f>
        <v>Tag, SVT_ACQ_SW_DATE</v>
      </c>
      <c r="P1314" t="str">
        <f>IF(ISBLANK(G1314),"",VLOOKUP(G1314,UFMT_CONVERSION!A:C,3,FALSE))</f>
        <v>YYYYMMDD to MMDD</v>
      </c>
      <c r="Q1314" t="str">
        <f t="shared" si="84"/>
        <v>Field '004 Fix Padded L0', Value 'Tag, SVT_ACQ_SW_DATE', Conv 'YYYYMMDD to MMDD'</v>
      </c>
      <c r="S1314" t="str">
        <f t="shared" si="85"/>
        <v>Insert into UFMT_BUILD_RULE (FORMAT_ID, FIELD_NO, PRIORITY, FIELD_ID, COND_ID, VALUE_ID, CONV_KEY, F_CHECK, F_WRITE) Values ('500', '13', '1', '8', '', '13', '4', '0', '0');</v>
      </c>
      <c r="T1314" t="str">
        <f t="shared" si="86"/>
        <v>Update UFMT_BUILD_RULE SET FIELD_ID='8',COND_ID='',VALUE_ID='13',CONV_KEY='4',F_CHECK='0',F_WRITE='0' Where FORMAT_ID = '500' AND FIELD_NO = '13' AND PRIORITY = '1';</v>
      </c>
      <c r="U1314" t="str">
        <f t="shared" si="87"/>
        <v>Delete from UFMT_BUILD_RULE Where FORMAT_ID = '500' AND FIELD_NO = '13' AND PRIORITY = '1';</v>
      </c>
    </row>
    <row r="1315" spans="1:21" x14ac:dyDescent="0.35">
      <c r="A1315" t="s">
        <v>1437</v>
      </c>
      <c r="B1315" t="s">
        <v>185</v>
      </c>
      <c r="C1315" t="s">
        <v>12</v>
      </c>
      <c r="D1315" t="s">
        <v>47</v>
      </c>
      <c r="E1315"/>
      <c r="F1315" t="s">
        <v>45</v>
      </c>
      <c r="G1315" t="s">
        <v>158</v>
      </c>
      <c r="H1315" t="s">
        <v>13</v>
      </c>
      <c r="I1315" t="s">
        <v>13</v>
      </c>
      <c r="L1315" t="s">
        <v>7</v>
      </c>
      <c r="M1315" t="str">
        <f>VLOOKUP(D1315,UFMT_FIELD_FORMAT!A:H,8,FALSE)</f>
        <v>003 Fix Padded L</v>
      </c>
      <c r="N1315" t="str">
        <f>IF(ISBLANK(E1315),"",VLOOKUP(E1315,UFMT_CONDITION!A:J,10,FALSE))</f>
        <v/>
      </c>
      <c r="O1315" t="str">
        <f>VLOOKUP(F1315,UFMT_VALUE!A:E,5,FALSE)</f>
        <v>Tag, SVT_NTWM_MSGTYPE, integer</v>
      </c>
      <c r="P1315" t="str">
        <f>IF(ISBLANK(G1315),"",VLOOKUP(G1315,UFMT_CONVERSION!A:C,3,FALSE))</f>
        <v>SVT_NTWM_MSGTYPE to F70</v>
      </c>
      <c r="Q1315" t="str">
        <f t="shared" si="84"/>
        <v>Field '003 Fix Padded L', Value 'Tag, SVT_NTWM_MSGTYPE, integer', Conv 'SVT_NTWM_MSGTYPE to F70'</v>
      </c>
      <c r="S1315" t="str">
        <f t="shared" si="85"/>
        <v>Insert into UFMT_BUILD_RULE (FORMAT_ID, FIELD_NO, PRIORITY, FIELD_ID, COND_ID, VALUE_ID, CONV_KEY, F_CHECK, F_WRITE) Values ('500', '70', '1', '14', '', '46', '59', '0', '0');</v>
      </c>
      <c r="T1315" t="str">
        <f t="shared" si="86"/>
        <v>Update UFMT_BUILD_RULE SET FIELD_ID='14',COND_ID='',VALUE_ID='46',CONV_KEY='59',F_CHECK='0',F_WRITE='0' Where FORMAT_ID = '500' AND FIELD_NO = '70' AND PRIORITY = '1';</v>
      </c>
      <c r="U1315" t="str">
        <f t="shared" si="87"/>
        <v>Delete from UFMT_BUILD_RULE Where FORMAT_ID = '500' AND FIELD_NO = '70' AND PRIORITY = '1';</v>
      </c>
    </row>
    <row r="1316" spans="1:21" x14ac:dyDescent="0.35">
      <c r="A1316" t="s">
        <v>1439</v>
      </c>
      <c r="B1316" t="s">
        <v>29</v>
      </c>
      <c r="C1316" t="s">
        <v>12</v>
      </c>
      <c r="D1316" t="s">
        <v>72</v>
      </c>
      <c r="E1316"/>
      <c r="F1316" t="s">
        <v>209</v>
      </c>
      <c r="G1316"/>
      <c r="H1316" t="s">
        <v>13</v>
      </c>
      <c r="I1316" t="s">
        <v>13</v>
      </c>
      <c r="L1316" t="s">
        <v>7</v>
      </c>
      <c r="M1316" t="str">
        <f>VLOOKUP(D1316,UFMT_FIELD_FORMAT!A:H,8,FALSE)</f>
        <v>010 Fix Padded L0</v>
      </c>
      <c r="N1316" t="str">
        <f>IF(ISBLANK(E1316),"",VLOOKUP(E1316,UFMT_CONDITION!A:J,10,FALSE))</f>
        <v/>
      </c>
      <c r="O1316" t="str">
        <f>VLOOKUP(F1316,UFMT_VALUE!A:E,5,FALSE)</f>
        <v>Composite, Date time 87 format</v>
      </c>
      <c r="P1316" t="str">
        <f>IF(ISBLANK(G1316),"",VLOOKUP(G1316,UFMT_CONVERSION!A:C,3,FALSE))</f>
        <v/>
      </c>
      <c r="Q1316" t="str">
        <f t="shared" si="84"/>
        <v>Field '010 Fix Padded L0', Value 'Composite, Date time 87 format'</v>
      </c>
      <c r="S1316" t="str">
        <f t="shared" si="85"/>
        <v>Insert into UFMT_BUILD_RULE (FORMAT_ID, FIELD_NO, PRIORITY, FIELD_ID, COND_ID, VALUE_ID, CONV_KEY, F_CHECK, F_WRITE) Values ('501', '7', '1', '25', '', '80', '', '0', '0');</v>
      </c>
      <c r="T1316" t="str">
        <f t="shared" si="86"/>
        <v>Update UFMT_BUILD_RULE SET FIELD_ID='25',COND_ID='',VALUE_ID='80',CONV_KEY='',F_CHECK='0',F_WRITE='0' Where FORMAT_ID = '501' AND FIELD_NO = '7' AND PRIORITY = '1';</v>
      </c>
      <c r="U1316" t="str">
        <f t="shared" si="87"/>
        <v>Delete from UFMT_BUILD_RULE Where FORMAT_ID = '501' AND FIELD_NO = '7' AND PRIORITY = '1';</v>
      </c>
    </row>
    <row r="1317" spans="1:21" x14ac:dyDescent="0.35">
      <c r="A1317" t="s">
        <v>1439</v>
      </c>
      <c r="B1317" t="s">
        <v>40</v>
      </c>
      <c r="C1317" t="s">
        <v>12</v>
      </c>
      <c r="D1317" t="s">
        <v>23</v>
      </c>
      <c r="E1317"/>
      <c r="F1317" t="s">
        <v>48</v>
      </c>
      <c r="G1317"/>
      <c r="H1317" t="s">
        <v>13</v>
      </c>
      <c r="I1317" t="s">
        <v>13</v>
      </c>
      <c r="L1317" t="s">
        <v>7</v>
      </c>
      <c r="M1317" t="str">
        <f>VLOOKUP(D1317,UFMT_FIELD_FORMAT!A:H,8,FALSE)</f>
        <v>006 Fix Padded L0</v>
      </c>
      <c r="N1317" t="str">
        <f>IF(ISBLANK(E1317),"",VLOOKUP(E1317,UFMT_CONDITION!A:J,10,FALSE))</f>
        <v/>
      </c>
      <c r="O1317" t="str">
        <f>VLOOKUP(F1317,UFMT_VALUE!A:E,5,FALSE)</f>
        <v>Tag, SVT_ACQ_TRACE_NO, string</v>
      </c>
      <c r="P1317" t="str">
        <f>IF(ISBLANK(G1317),"",VLOOKUP(G1317,UFMT_CONVERSION!A:C,3,FALSE))</f>
        <v/>
      </c>
      <c r="Q1317" t="str">
        <f t="shared" si="84"/>
        <v>Field '006 Fix Padded L0', Value 'Tag, SVT_ACQ_TRACE_NO, string'</v>
      </c>
      <c r="S1317" t="str">
        <f t="shared" si="85"/>
        <v>Insert into UFMT_BUILD_RULE (FORMAT_ID, FIELD_NO, PRIORITY, FIELD_ID, COND_ID, VALUE_ID, CONV_KEY, F_CHECK, F_WRITE) Values ('501', '11', '1', '5', '', '47', '', '0', '0');</v>
      </c>
      <c r="T1317" t="str">
        <f t="shared" si="86"/>
        <v>Update UFMT_BUILD_RULE SET FIELD_ID='5',COND_ID='',VALUE_ID='47',CONV_KEY='',F_CHECK='0',F_WRITE='0' Where FORMAT_ID = '501' AND FIELD_NO = '11' AND PRIORITY = '1';</v>
      </c>
      <c r="U1317" t="str">
        <f t="shared" si="87"/>
        <v>Delete from UFMT_BUILD_RULE Where FORMAT_ID = '501' AND FIELD_NO = '11' AND PRIORITY = '1';</v>
      </c>
    </row>
    <row r="1318" spans="1:21" x14ac:dyDescent="0.35">
      <c r="A1318" t="s">
        <v>1439</v>
      </c>
      <c r="B1318" t="s">
        <v>42</v>
      </c>
      <c r="C1318" t="s">
        <v>12</v>
      </c>
      <c r="D1318" t="s">
        <v>23</v>
      </c>
      <c r="E1318"/>
      <c r="F1318" t="s">
        <v>47</v>
      </c>
      <c r="G1318"/>
      <c r="H1318" t="s">
        <v>13</v>
      </c>
      <c r="I1318" t="s">
        <v>13</v>
      </c>
      <c r="L1318" t="s">
        <v>7</v>
      </c>
      <c r="M1318" t="str">
        <f>VLOOKUP(D1318,UFMT_FIELD_FORMAT!A:H,8,FALSE)</f>
        <v>006 Fix Padded L0</v>
      </c>
      <c r="N1318" t="str">
        <f>IF(ISBLANK(E1318),"",VLOOKUP(E1318,UFMT_CONDITION!A:J,10,FALSE))</f>
        <v/>
      </c>
      <c r="O1318" t="str">
        <f>VLOOKUP(F1318,UFMT_VALUE!A:E,5,FALSE)</f>
        <v>Tag, SVT_ACQ_SW_TIME</v>
      </c>
      <c r="P1318" t="str">
        <f>IF(ISBLANK(G1318),"",VLOOKUP(G1318,UFMT_CONVERSION!A:C,3,FALSE))</f>
        <v/>
      </c>
      <c r="Q1318" t="str">
        <f t="shared" si="84"/>
        <v>Field '006 Fix Padded L0', Value 'Tag, SVT_ACQ_SW_TIME'</v>
      </c>
      <c r="S1318" t="str">
        <f t="shared" si="85"/>
        <v>Insert into UFMT_BUILD_RULE (FORMAT_ID, FIELD_NO, PRIORITY, FIELD_ID, COND_ID, VALUE_ID, CONV_KEY, F_CHECK, F_WRITE) Values ('501', '12', '1', '5', '', '14', '', '0', '0');</v>
      </c>
      <c r="T1318" t="str">
        <f t="shared" si="86"/>
        <v>Update UFMT_BUILD_RULE SET FIELD_ID='5',COND_ID='',VALUE_ID='14',CONV_KEY='',F_CHECK='0',F_WRITE='0' Where FORMAT_ID = '501' AND FIELD_NO = '12' AND PRIORITY = '1';</v>
      </c>
      <c r="U1318" t="str">
        <f t="shared" si="87"/>
        <v>Delete from UFMT_BUILD_RULE Where FORMAT_ID = '501' AND FIELD_NO = '12' AND PRIORITY = '1';</v>
      </c>
    </row>
    <row r="1319" spans="1:21" x14ac:dyDescent="0.35">
      <c r="A1319" t="s">
        <v>1439</v>
      </c>
      <c r="B1319" t="s">
        <v>44</v>
      </c>
      <c r="C1319" t="s">
        <v>12</v>
      </c>
      <c r="D1319" t="s">
        <v>32</v>
      </c>
      <c r="E1319"/>
      <c r="F1319" t="s">
        <v>44</v>
      </c>
      <c r="G1319"/>
      <c r="H1319" t="s">
        <v>13</v>
      </c>
      <c r="I1319" t="s">
        <v>13</v>
      </c>
      <c r="L1319" t="s">
        <v>7</v>
      </c>
      <c r="M1319" t="str">
        <f>VLOOKUP(D1319,UFMT_FIELD_FORMAT!A:H,8,FALSE)</f>
        <v>004 Fix Padded L0</v>
      </c>
      <c r="N1319" t="str">
        <f>IF(ISBLANK(E1319),"",VLOOKUP(E1319,UFMT_CONDITION!A:J,10,FALSE))</f>
        <v/>
      </c>
      <c r="O1319" t="str">
        <f>VLOOKUP(F1319,UFMT_VALUE!A:E,5,FALSE)</f>
        <v>Tag, SVT_ACQ_SW_DATE</v>
      </c>
      <c r="P1319" t="str">
        <f>IF(ISBLANK(G1319),"",VLOOKUP(G1319,UFMT_CONVERSION!A:C,3,FALSE))</f>
        <v/>
      </c>
      <c r="Q1319" t="str">
        <f t="shared" si="84"/>
        <v>Field '004 Fix Padded L0', Value 'Tag, SVT_ACQ_SW_DATE'</v>
      </c>
      <c r="S1319" t="str">
        <f t="shared" si="85"/>
        <v>Insert into UFMT_BUILD_RULE (FORMAT_ID, FIELD_NO, PRIORITY, FIELD_ID, COND_ID, VALUE_ID, CONV_KEY, F_CHECK, F_WRITE) Values ('501', '13', '1', '8', '', '13', '', '0', '0');</v>
      </c>
      <c r="T1319" t="str">
        <f t="shared" si="86"/>
        <v>Update UFMT_BUILD_RULE SET FIELD_ID='8',COND_ID='',VALUE_ID='13',CONV_KEY='',F_CHECK='0',F_WRITE='0' Where FORMAT_ID = '501' AND FIELD_NO = '13' AND PRIORITY = '1';</v>
      </c>
      <c r="U1319" t="str">
        <f t="shared" si="87"/>
        <v>Delete from UFMT_BUILD_RULE Where FORMAT_ID = '501' AND FIELD_NO = '13' AND PRIORITY = '1';</v>
      </c>
    </row>
    <row r="1320" spans="1:21" x14ac:dyDescent="0.35">
      <c r="A1320" t="s">
        <v>1439</v>
      </c>
      <c r="B1320" t="s">
        <v>102</v>
      </c>
      <c r="C1320" t="s">
        <v>12</v>
      </c>
      <c r="D1320" t="s">
        <v>77</v>
      </c>
      <c r="E1320"/>
      <c r="F1320" t="s">
        <v>60</v>
      </c>
      <c r="G1320" t="s">
        <v>101</v>
      </c>
      <c r="H1320" t="s">
        <v>13</v>
      </c>
      <c r="I1320" t="s">
        <v>12</v>
      </c>
      <c r="L1320" t="s">
        <v>7</v>
      </c>
      <c r="M1320" t="str">
        <f>VLOOKUP(D1320,UFMT_FIELD_FORMAT!A:H,8,FALSE)</f>
        <v>02 Fix Padded L0</v>
      </c>
      <c r="N1320" t="str">
        <f>IF(ISBLANK(E1320),"",VLOOKUP(E1320,UFMT_CONDITION!A:J,10,FALSE))</f>
        <v/>
      </c>
      <c r="O1320" t="str">
        <f>VLOOKUP(F1320,UFMT_VALUE!A:E,5,FALSE)</f>
        <v>Tag, SVT_SV_RESP</v>
      </c>
      <c r="P1320" t="str">
        <f>IF(ISBLANK(G1320),"",VLOOKUP(G1320,UFMT_CONVERSION!A:C,3,FALSE))</f>
        <v>Flexcube Response code conversion</v>
      </c>
      <c r="Q1320" t="str">
        <f t="shared" si="84"/>
        <v>Field '02 Fix Padded L0', Value 'Tag, SVT_SV_RESP', Conv 'Flexcube Response code conversion'</v>
      </c>
      <c r="S1320" t="str">
        <f t="shared" si="85"/>
        <v>Insert into UFMT_BUILD_RULE (FORMAT_ID, FIELD_NO, PRIORITY, FIELD_ID, COND_ID, VALUE_ID, CONV_KEY, F_CHECK, F_WRITE) Values ('501', '39', '1', '24', '', '44', '33', '0', '1');</v>
      </c>
      <c r="T1320" t="str">
        <f t="shared" si="86"/>
        <v>Update UFMT_BUILD_RULE SET FIELD_ID='24',COND_ID='',VALUE_ID='44',CONV_KEY='33',F_CHECK='0',F_WRITE='1' Where FORMAT_ID = '501' AND FIELD_NO = '39' AND PRIORITY = '1';</v>
      </c>
      <c r="U1320" t="str">
        <f t="shared" si="87"/>
        <v>Delete from UFMT_BUILD_RULE Where FORMAT_ID = '501' AND FIELD_NO = '39' AND PRIORITY = '1';</v>
      </c>
    </row>
    <row r="1321" spans="1:21" x14ac:dyDescent="0.35">
      <c r="A1321" t="s">
        <v>1439</v>
      </c>
      <c r="B1321" t="s">
        <v>185</v>
      </c>
      <c r="C1321" t="s">
        <v>12</v>
      </c>
      <c r="D1321" t="s">
        <v>47</v>
      </c>
      <c r="E1321"/>
      <c r="F1321" t="s">
        <v>223</v>
      </c>
      <c r="G1321"/>
      <c r="H1321" t="s">
        <v>13</v>
      </c>
      <c r="I1321" t="s">
        <v>13</v>
      </c>
      <c r="L1321" t="s">
        <v>7</v>
      </c>
      <c r="M1321" t="str">
        <f>VLOOKUP(D1321,UFMT_FIELD_FORMAT!A:H,8,FALSE)</f>
        <v>003 Fix Padded L</v>
      </c>
      <c r="N1321" t="str">
        <f>IF(ISBLANK(E1321),"",VLOOKUP(E1321,UFMT_CONDITION!A:J,10,FALSE))</f>
        <v/>
      </c>
      <c r="O1321" t="str">
        <f>VLOOKUP(F1321,UFMT_VALUE!A:E,5,FALSE)</f>
        <v>Const, Network code for 87 LOGIN</v>
      </c>
      <c r="P1321" t="str">
        <f>IF(ISBLANK(G1321),"",VLOOKUP(G1321,UFMT_CONVERSION!A:C,3,FALSE))</f>
        <v/>
      </c>
      <c r="Q1321" t="str">
        <f t="shared" si="84"/>
        <v>Field '003 Fix Padded L', Value 'Const, Network code for 87 LOGIN'</v>
      </c>
      <c r="S1321" t="str">
        <f t="shared" si="85"/>
        <v>Insert into UFMT_BUILD_RULE (FORMAT_ID, FIELD_NO, PRIORITY, FIELD_ID, COND_ID, VALUE_ID, CONV_KEY, F_CHECK, F_WRITE) Values ('501', '70', '1', '14', '', '86', '', '0', '0');</v>
      </c>
      <c r="T1321" t="str">
        <f t="shared" si="86"/>
        <v>Update UFMT_BUILD_RULE SET FIELD_ID='14',COND_ID='',VALUE_ID='86',CONV_KEY='',F_CHECK='0',F_WRITE='0' Where FORMAT_ID = '501' AND FIELD_NO = '70' AND PRIORITY = '1';</v>
      </c>
      <c r="U1321" t="str">
        <f t="shared" si="87"/>
        <v>Delete from UFMT_BUILD_RULE Where FORMAT_ID = '501' AND FIELD_NO = '70' AND PRIORITY = '1';</v>
      </c>
    </row>
    <row r="1322" spans="1:21" x14ac:dyDescent="0.35">
      <c r="A1322" t="s">
        <v>1441</v>
      </c>
      <c r="B1322" t="s">
        <v>40</v>
      </c>
      <c r="C1322" t="s">
        <v>12</v>
      </c>
      <c r="D1322" t="s">
        <v>23</v>
      </c>
      <c r="E1322"/>
      <c r="F1322" t="s">
        <v>48</v>
      </c>
      <c r="G1322"/>
      <c r="H1322" t="s">
        <v>13</v>
      </c>
      <c r="I1322" t="s">
        <v>12</v>
      </c>
      <c r="L1322" t="s">
        <v>7</v>
      </c>
      <c r="M1322" t="str">
        <f>VLOOKUP(D1322,UFMT_FIELD_FORMAT!A:H,8,FALSE)</f>
        <v>006 Fix Padded L0</v>
      </c>
      <c r="N1322" t="str">
        <f>IF(ISBLANK(E1322),"",VLOOKUP(E1322,UFMT_CONDITION!A:J,10,FALSE))</f>
        <v/>
      </c>
      <c r="O1322" t="str">
        <f>VLOOKUP(F1322,UFMT_VALUE!A:E,5,FALSE)</f>
        <v>Tag, SVT_ACQ_TRACE_NO, string</v>
      </c>
      <c r="P1322" t="str">
        <f>IF(ISBLANK(G1322),"",VLOOKUP(G1322,UFMT_CONVERSION!A:C,3,FALSE))</f>
        <v/>
      </c>
      <c r="Q1322" t="str">
        <f t="shared" si="84"/>
        <v>Field '006 Fix Padded L0', Value 'Tag, SVT_ACQ_TRACE_NO, string'</v>
      </c>
      <c r="S1322" t="str">
        <f t="shared" si="85"/>
        <v>Insert into UFMT_BUILD_RULE (FORMAT_ID, FIELD_NO, PRIORITY, FIELD_ID, COND_ID, VALUE_ID, CONV_KEY, F_CHECK, F_WRITE) Values ('502', '11', '1', '5', '', '47', '', '0', '1');</v>
      </c>
      <c r="T1322" t="str">
        <f t="shared" si="86"/>
        <v>Update UFMT_BUILD_RULE SET FIELD_ID='5',COND_ID='',VALUE_ID='47',CONV_KEY='',F_CHECK='0',F_WRITE='1' Where FORMAT_ID = '502' AND FIELD_NO = '11' AND PRIORITY = '1';</v>
      </c>
      <c r="U1322" t="str">
        <f t="shared" si="87"/>
        <v>Delete from UFMT_BUILD_RULE Where FORMAT_ID = '502' AND FIELD_NO = '11' AND PRIORITY = '1';</v>
      </c>
    </row>
    <row r="1323" spans="1:21" x14ac:dyDescent="0.35">
      <c r="A1323" t="s">
        <v>1441</v>
      </c>
      <c r="B1323" t="s">
        <v>42</v>
      </c>
      <c r="C1323" t="s">
        <v>12</v>
      </c>
      <c r="D1323" t="s">
        <v>26</v>
      </c>
      <c r="E1323"/>
      <c r="F1323" t="s">
        <v>24</v>
      </c>
      <c r="G1323"/>
      <c r="H1323" t="s">
        <v>13</v>
      </c>
      <c r="I1323" t="s">
        <v>12</v>
      </c>
      <c r="L1323" t="s">
        <v>7</v>
      </c>
      <c r="M1323" t="str">
        <f>VLOOKUP(D1323,UFMT_FIELD_FORMAT!A:H,8,FALSE)</f>
        <v>012 Fix Padded L0</v>
      </c>
      <c r="N1323" t="str">
        <f>IF(ISBLANK(E1323),"",VLOOKUP(E1323,UFMT_CONDITION!A:J,10,FALSE))</f>
        <v/>
      </c>
      <c r="O1323" t="str">
        <f>VLOOKUP(F1323,UFMT_VALUE!A:E,5,FALSE)</f>
        <v>DE12, Saved locally</v>
      </c>
      <c r="P1323" t="str">
        <f>IF(ISBLANK(G1323),"",VLOOKUP(G1323,UFMT_CONVERSION!A:C,3,FALSE))</f>
        <v/>
      </c>
      <c r="Q1323" t="str">
        <f t="shared" si="84"/>
        <v>Field '012 Fix Padded L0', Value 'DE12, Saved locally'</v>
      </c>
      <c r="S1323" t="str">
        <f t="shared" si="85"/>
        <v>Insert into UFMT_BUILD_RULE (FORMAT_ID, FIELD_NO, PRIORITY, FIELD_ID, COND_ID, VALUE_ID, CONV_KEY, F_CHECK, F_WRITE) Values ('502', '12', '1', '6', '', '53', '', '0', '1');</v>
      </c>
      <c r="T1323" t="str">
        <f t="shared" si="86"/>
        <v>Update UFMT_BUILD_RULE SET FIELD_ID='6',COND_ID='',VALUE_ID='53',CONV_KEY='',F_CHECK='0',F_WRITE='1' Where FORMAT_ID = '502' AND FIELD_NO = '12' AND PRIORITY = '1';</v>
      </c>
      <c r="U1323" t="str">
        <f t="shared" si="87"/>
        <v>Delete from UFMT_BUILD_RULE Where FORMAT_ID = '502' AND FIELD_NO = '12' AND PRIORITY = '1';</v>
      </c>
    </row>
    <row r="1324" spans="1:21" x14ac:dyDescent="0.35">
      <c r="A1324" t="s">
        <v>1441</v>
      </c>
      <c r="B1324" t="s">
        <v>77</v>
      </c>
      <c r="C1324" t="s">
        <v>12</v>
      </c>
      <c r="D1324" t="s">
        <v>35</v>
      </c>
      <c r="E1324"/>
      <c r="F1324" t="s">
        <v>45</v>
      </c>
      <c r="G1324"/>
      <c r="H1324" t="s">
        <v>13</v>
      </c>
      <c r="I1324" t="s">
        <v>12</v>
      </c>
      <c r="L1324" t="s">
        <v>7</v>
      </c>
      <c r="M1324" t="str">
        <f>VLOOKUP(D1324,UFMT_FIELD_FORMAT!A:H,8,FALSE)</f>
        <v>003 Fix Padded L0</v>
      </c>
      <c r="N1324" t="str">
        <f>IF(ISBLANK(E1324),"",VLOOKUP(E1324,UFMT_CONDITION!A:J,10,FALSE))</f>
        <v/>
      </c>
      <c r="O1324" t="str">
        <f>VLOOKUP(F1324,UFMT_VALUE!A:E,5,FALSE)</f>
        <v>Tag, SVT_NTWM_MSGTYPE, integer</v>
      </c>
      <c r="P1324" t="str">
        <f>IF(ISBLANK(G1324),"",VLOOKUP(G1324,UFMT_CONVERSION!A:C,3,FALSE))</f>
        <v/>
      </c>
      <c r="Q1324" t="str">
        <f t="shared" si="84"/>
        <v>Field '003 Fix Padded L0', Value 'Tag, SVT_NTWM_MSGTYPE, integer'</v>
      </c>
      <c r="S1324" t="str">
        <f t="shared" si="85"/>
        <v>Insert into UFMT_BUILD_RULE (FORMAT_ID, FIELD_NO, PRIORITY, FIELD_ID, COND_ID, VALUE_ID, CONV_KEY, F_CHECK, F_WRITE) Values ('502', '24', '1', '9', '', '46', '', '0', '1');</v>
      </c>
      <c r="T1324" t="str">
        <f t="shared" si="86"/>
        <v>Update UFMT_BUILD_RULE SET FIELD_ID='9',COND_ID='',VALUE_ID='46',CONV_KEY='',F_CHECK='0',F_WRITE='1' Where FORMAT_ID = '502' AND FIELD_NO = '24' AND PRIORITY = '1';</v>
      </c>
      <c r="U1324" t="str">
        <f t="shared" si="87"/>
        <v>Delete from UFMT_BUILD_RULE Where FORMAT_ID = '502' AND FIELD_NO = '24' AND PRIORITY = '1';</v>
      </c>
    </row>
    <row r="1325" spans="1:21" x14ac:dyDescent="0.35">
      <c r="A1325" t="s">
        <v>1441</v>
      </c>
      <c r="B1325" t="s">
        <v>102</v>
      </c>
      <c r="C1325" t="s">
        <v>12</v>
      </c>
      <c r="D1325" t="s">
        <v>35</v>
      </c>
      <c r="E1325"/>
      <c r="F1325" t="s">
        <v>77</v>
      </c>
      <c r="G1325"/>
      <c r="H1325" t="s">
        <v>13</v>
      </c>
      <c r="I1325" t="s">
        <v>12</v>
      </c>
      <c r="L1325" t="s">
        <v>7</v>
      </c>
      <c r="M1325" t="str">
        <f>VLOOKUP(D1325,UFMT_FIELD_FORMAT!A:H,8,FALSE)</f>
        <v>003 Fix Padded L0</v>
      </c>
      <c r="N1325" t="str">
        <f>IF(ISBLANK(E1325),"",VLOOKUP(E1325,UFMT_CONDITION!A:J,10,FALSE))</f>
        <v/>
      </c>
      <c r="O1325" t="str">
        <f>VLOOKUP(F1325,UFMT_VALUE!A:E,5,FALSE)</f>
        <v>Tag, SVT_ISO_ISS_RESP</v>
      </c>
      <c r="P1325" t="str">
        <f>IF(ISBLANK(G1325),"",VLOOKUP(G1325,UFMT_CONVERSION!A:C,3,FALSE))</f>
        <v/>
      </c>
      <c r="Q1325" t="str">
        <f t="shared" si="84"/>
        <v>Field '003 Fix Padded L0', Value 'Tag, SVT_ISO_ISS_RESP'</v>
      </c>
      <c r="S1325" t="str">
        <f t="shared" si="85"/>
        <v>Insert into UFMT_BUILD_RULE (FORMAT_ID, FIELD_NO, PRIORITY, FIELD_ID, COND_ID, VALUE_ID, CONV_KEY, F_CHECK, F_WRITE) Values ('502', '39', '1', '9', '', '24', '', '0', '1');</v>
      </c>
      <c r="T1325" t="str">
        <f t="shared" si="86"/>
        <v>Update UFMT_BUILD_RULE SET FIELD_ID='9',COND_ID='',VALUE_ID='24',CONV_KEY='',F_CHECK='0',F_WRITE='1' Where FORMAT_ID = '502' AND FIELD_NO = '39' AND PRIORITY = '1';</v>
      </c>
      <c r="U1325" t="str">
        <f t="shared" si="87"/>
        <v>Delete from UFMT_BUILD_RULE Where FORMAT_ID = '502' AND FIELD_NO = '39' AND PRIORITY = '1';</v>
      </c>
    </row>
    <row r="1326" spans="1:21" x14ac:dyDescent="0.35">
      <c r="A1326" t="s">
        <v>1441</v>
      </c>
      <c r="B1326" t="s">
        <v>158</v>
      </c>
      <c r="C1326" t="s">
        <v>12</v>
      </c>
      <c r="D1326" t="s">
        <v>65</v>
      </c>
      <c r="E1326"/>
      <c r="F1326" t="s">
        <v>136</v>
      </c>
      <c r="G1326"/>
      <c r="H1326" t="s">
        <v>13</v>
      </c>
      <c r="I1326" t="s">
        <v>12</v>
      </c>
      <c r="L1326" t="s">
        <v>7</v>
      </c>
      <c r="M1326" t="str">
        <f>VLOOKUP(D1326,UFMT_FIELD_FORMAT!A:H,8,FALSE)</f>
        <v>999 Var LLLA</v>
      </c>
      <c r="N1326" t="str">
        <f>IF(ISBLANK(E1326),"",VLOOKUP(E1326,UFMT_CONDITION!A:J,10,FALSE))</f>
        <v/>
      </c>
      <c r="O1326" t="str">
        <f>VLOOKUP(F1326,UFMT_VALUE!A:E,5,FALSE)</f>
        <v>DE59 Transport data</v>
      </c>
      <c r="P1326" t="str">
        <f>IF(ISBLANK(G1326),"",VLOOKUP(G1326,UFMT_CONVERSION!A:C,3,FALSE))</f>
        <v/>
      </c>
      <c r="Q1326" t="str">
        <f t="shared" si="84"/>
        <v>Field '999 Var LLLA', Value 'DE59 Transport data'</v>
      </c>
      <c r="S1326" t="str">
        <f t="shared" si="85"/>
        <v>Insert into UFMT_BUILD_RULE (FORMAT_ID, FIELD_NO, PRIORITY, FIELD_ID, COND_ID, VALUE_ID, CONV_KEY, F_CHECK, F_WRITE) Values ('502', '59', '1', '20', '', '48', '', '0', '1');</v>
      </c>
      <c r="T1326" t="str">
        <f t="shared" si="86"/>
        <v>Update UFMT_BUILD_RULE SET FIELD_ID='20',COND_ID='',VALUE_ID='48',CONV_KEY='',F_CHECK='0',F_WRITE='1' Where FORMAT_ID = '502' AND FIELD_NO = '59' AND PRIORITY = '1';</v>
      </c>
      <c r="U1326" t="str">
        <f t="shared" si="87"/>
        <v>Delete from UFMT_BUILD_RULE Where FORMAT_ID = '502' AND FIELD_NO = '59' AND PRIORITY = '1';</v>
      </c>
    </row>
    <row r="1327" spans="1:21" x14ac:dyDescent="0.35">
      <c r="A1327" t="s">
        <v>1441</v>
      </c>
      <c r="B1327" t="s">
        <v>242</v>
      </c>
      <c r="C1327" t="s">
        <v>12</v>
      </c>
      <c r="D1327" t="s">
        <v>68</v>
      </c>
      <c r="E1327"/>
      <c r="F1327" t="s">
        <v>125</v>
      </c>
      <c r="G1327"/>
      <c r="H1327" t="s">
        <v>13</v>
      </c>
      <c r="I1327" t="s">
        <v>13</v>
      </c>
      <c r="L1327" t="s">
        <v>7</v>
      </c>
      <c r="M1327" t="str">
        <f>VLOOKUP(D1327,UFMT_FIELD_FORMAT!A:H,8,FALSE)</f>
        <v>011 Var LLA</v>
      </c>
      <c r="N1327" t="str">
        <f>IF(ISBLANK(E1327),"",VLOOKUP(E1327,UFMT_CONDITION!A:J,10,FALSE))</f>
        <v/>
      </c>
      <c r="O1327" t="str">
        <f>VLOOKUP(F1327,UFMT_VALUE!A:E,5,FALSE)</f>
        <v>Const, Originator ID</v>
      </c>
      <c r="P1327" t="str">
        <f>IF(ISBLANK(G1327),"",VLOOKUP(G1327,UFMT_CONVERSION!A:C,3,FALSE))</f>
        <v/>
      </c>
      <c r="Q1327" t="str">
        <f t="shared" si="84"/>
        <v>Field '011 Var LLA', Value 'Const, Originator ID'</v>
      </c>
      <c r="S1327" t="str">
        <f t="shared" si="85"/>
        <v>Insert into UFMT_BUILD_RULE (FORMAT_ID, FIELD_NO, PRIORITY, FIELD_ID, COND_ID, VALUE_ID, CONV_KEY, F_CHECK, F_WRITE) Values ('502', '93', '1', '21', '', '43', '', '0', '0');</v>
      </c>
      <c r="T1327" t="str">
        <f t="shared" si="86"/>
        <v>Update UFMT_BUILD_RULE SET FIELD_ID='21',COND_ID='',VALUE_ID='43',CONV_KEY='',F_CHECK='0',F_WRITE='0' Where FORMAT_ID = '502' AND FIELD_NO = '93' AND PRIORITY = '1';</v>
      </c>
      <c r="U1327" t="str">
        <f t="shared" si="87"/>
        <v>Delete from UFMT_BUILD_RULE Where FORMAT_ID = '502' AND FIELD_NO = '93' AND PRIORITY = '1';</v>
      </c>
    </row>
    <row r="1328" spans="1:21" x14ac:dyDescent="0.35">
      <c r="A1328" t="s">
        <v>1441</v>
      </c>
      <c r="B1328" t="s">
        <v>38</v>
      </c>
      <c r="C1328" t="s">
        <v>12</v>
      </c>
      <c r="D1328" t="s">
        <v>68</v>
      </c>
      <c r="E1328"/>
      <c r="F1328" t="s">
        <v>125</v>
      </c>
      <c r="G1328"/>
      <c r="H1328" t="s">
        <v>13</v>
      </c>
      <c r="I1328" t="s">
        <v>13</v>
      </c>
      <c r="L1328" t="s">
        <v>7</v>
      </c>
      <c r="M1328" t="str">
        <f>VLOOKUP(D1328,UFMT_FIELD_FORMAT!A:H,8,FALSE)</f>
        <v>011 Var LLA</v>
      </c>
      <c r="N1328" t="str">
        <f>IF(ISBLANK(E1328),"",VLOOKUP(E1328,UFMT_CONDITION!A:J,10,FALSE))</f>
        <v/>
      </c>
      <c r="O1328" t="str">
        <f>VLOOKUP(F1328,UFMT_VALUE!A:E,5,FALSE)</f>
        <v>Const, Originator ID</v>
      </c>
      <c r="P1328" t="str">
        <f>IF(ISBLANK(G1328),"",VLOOKUP(G1328,UFMT_CONVERSION!A:C,3,FALSE))</f>
        <v/>
      </c>
      <c r="Q1328" t="str">
        <f t="shared" si="84"/>
        <v>Field '011 Var LLA', Value 'Const, Originator ID'</v>
      </c>
      <c r="S1328" t="str">
        <f t="shared" si="85"/>
        <v>Insert into UFMT_BUILD_RULE (FORMAT_ID, FIELD_NO, PRIORITY, FIELD_ID, COND_ID, VALUE_ID, CONV_KEY, F_CHECK, F_WRITE) Values ('502', '94', '1', '21', '', '43', '', '0', '0');</v>
      </c>
      <c r="T1328" t="str">
        <f t="shared" si="86"/>
        <v>Update UFMT_BUILD_RULE SET FIELD_ID='21',COND_ID='',VALUE_ID='43',CONV_KEY='',F_CHECK='0',F_WRITE='0' Where FORMAT_ID = '502' AND FIELD_NO = '94' AND PRIORITY = '1';</v>
      </c>
      <c r="U1328" t="str">
        <f t="shared" si="87"/>
        <v>Delete from UFMT_BUILD_RULE Where FORMAT_ID = '502' AND FIELD_NO = '94' AND PRIORITY = '1';</v>
      </c>
    </row>
    <row r="1329" spans="1:21" x14ac:dyDescent="0.35">
      <c r="A1329" t="s">
        <v>1441</v>
      </c>
      <c r="B1329" t="s">
        <v>143</v>
      </c>
      <c r="C1329" t="s">
        <v>12</v>
      </c>
      <c r="D1329" t="s">
        <v>65</v>
      </c>
      <c r="E1329"/>
      <c r="F1329" t="s">
        <v>113</v>
      </c>
      <c r="G1329"/>
      <c r="H1329" t="s">
        <v>13</v>
      </c>
      <c r="I1329" t="s">
        <v>13</v>
      </c>
      <c r="L1329" t="s">
        <v>7</v>
      </c>
      <c r="M1329" t="str">
        <f>VLOOKUP(D1329,UFMT_FIELD_FORMAT!A:H,8,FALSE)</f>
        <v>999 Var LLLA</v>
      </c>
      <c r="N1329" t="str">
        <f>IF(ISBLANK(E1329),"",VLOOKUP(E1329,UFMT_CONDITION!A:J,10,FALSE))</f>
        <v/>
      </c>
      <c r="O1329" t="str">
        <f>VLOOKUP(F1329,UFMT_VALUE!A:E,5,FALSE)</f>
        <v>Const, Channel ID Switch</v>
      </c>
      <c r="P1329" t="str">
        <f>IF(ISBLANK(G1329),"",VLOOKUP(G1329,UFMT_CONVERSION!A:C,3,FALSE))</f>
        <v/>
      </c>
      <c r="Q1329" t="str">
        <f t="shared" si="84"/>
        <v>Field '999 Var LLLA', Value 'Const, Channel ID Switch'</v>
      </c>
      <c r="S1329" t="str">
        <f t="shared" si="85"/>
        <v>Insert into UFMT_BUILD_RULE (FORMAT_ID, FIELD_NO, PRIORITY, FIELD_ID, COND_ID, VALUE_ID, CONV_KEY, F_CHECK, F_WRITE) Values ('502', '123', '1', '20', '', '38', '', '0', '0');</v>
      </c>
      <c r="T1329" t="str">
        <f t="shared" si="86"/>
        <v>Update UFMT_BUILD_RULE SET FIELD_ID='20',COND_ID='',VALUE_ID='38',CONV_KEY='',F_CHECK='0',F_WRITE='0' Where FORMAT_ID = '502' AND FIELD_NO = '123' AND PRIORITY = '1';</v>
      </c>
      <c r="U1329" t="str">
        <f t="shared" si="87"/>
        <v>Delete from UFMT_BUILD_RULE Where FORMAT_ID = '502' AND FIELD_NO = '123' AND PRIORITY = '1';</v>
      </c>
    </row>
    <row r="1330" spans="1:21" x14ac:dyDescent="0.35">
      <c r="A1330" t="s">
        <v>1441</v>
      </c>
      <c r="B1330" t="s">
        <v>813</v>
      </c>
      <c r="C1330" t="s">
        <v>12</v>
      </c>
      <c r="D1330" t="s">
        <v>65</v>
      </c>
      <c r="E1330"/>
      <c r="F1330" t="s">
        <v>109</v>
      </c>
      <c r="G1330" t="s">
        <v>23</v>
      </c>
      <c r="H1330" t="s">
        <v>13</v>
      </c>
      <c r="I1330" t="s">
        <v>12</v>
      </c>
      <c r="L1330" t="s">
        <v>7</v>
      </c>
      <c r="M1330" t="str">
        <f>VLOOKUP(D1330,UFMT_FIELD_FORMAT!A:H,8,FALSE)</f>
        <v>999 Var LLLA</v>
      </c>
      <c r="N1330" t="str">
        <f>IF(ISBLANK(E1330),"",VLOOKUP(E1330,UFMT_CONDITION!A:J,10,FALSE))</f>
        <v/>
      </c>
      <c r="O1330" t="str">
        <f>VLOOKUP(F1330,UFMT_VALUE!A:E,5,FALSE)</f>
        <v>DE126, Saved locally</v>
      </c>
      <c r="P1330" t="str">
        <f>IF(ISBLANK(G1330),"",VLOOKUP(G1330,UFMT_CONVERSION!A:C,3,FALSE))</f>
        <v>YYYYMMDD to YYYY</v>
      </c>
      <c r="Q1330" t="str">
        <f t="shared" si="84"/>
        <v>Field '999 Var LLLA', Value 'DE126, Saved locally', Conv 'YYYYMMDD to YYYY'</v>
      </c>
      <c r="S1330" t="str">
        <f t="shared" si="85"/>
        <v>Insert into UFMT_BUILD_RULE (FORMAT_ID, FIELD_NO, PRIORITY, FIELD_ID, COND_ID, VALUE_ID, CONV_KEY, F_CHECK, F_WRITE) Values ('502', '126', '1', '20', '', '54', '5', '0', '1');</v>
      </c>
      <c r="T1330" t="str">
        <f t="shared" si="86"/>
        <v>Update UFMT_BUILD_RULE SET FIELD_ID='20',COND_ID='',VALUE_ID='54',CONV_KEY='5',F_CHECK='0',F_WRITE='1' Where FORMAT_ID = '502' AND FIELD_NO = '126' AND PRIORITY = '1';</v>
      </c>
      <c r="U1330" t="str">
        <f t="shared" si="87"/>
        <v>Delete from UFMT_BUILD_RULE Where FORMAT_ID = '502' AND FIELD_NO = '126' AND PRIORITY = '1';</v>
      </c>
    </row>
    <row r="1331" spans="1:21" x14ac:dyDescent="0.35">
      <c r="A1331" t="s">
        <v>1443</v>
      </c>
      <c r="B1331" t="s">
        <v>40</v>
      </c>
      <c r="C1331" t="s">
        <v>12</v>
      </c>
      <c r="D1331" t="s">
        <v>23</v>
      </c>
      <c r="E1331"/>
      <c r="F1331" t="s">
        <v>117</v>
      </c>
      <c r="G1331" t="s">
        <v>21</v>
      </c>
      <c r="H1331" t="s">
        <v>13</v>
      </c>
      <c r="I1331" t="s">
        <v>12</v>
      </c>
      <c r="L1331" t="s">
        <v>7</v>
      </c>
      <c r="M1331" t="str">
        <f>VLOOKUP(D1331,UFMT_FIELD_FORMAT!A:H,8,FALSE)</f>
        <v>006 Fix Padded L0</v>
      </c>
      <c r="N1331" t="str">
        <f>IF(ISBLANK(E1331),"",VLOOKUP(E1331,UFMT_CONDITION!A:J,10,FALSE))</f>
        <v/>
      </c>
      <c r="O1331" t="str">
        <f>VLOOKUP(F1331,UFMT_VALUE!A:E,5,FALSE)</f>
        <v>Tag, SVT_UTRANSNO</v>
      </c>
      <c r="P1331" t="str">
        <f>IF(ISBLANK(G1331),"",VLOOKUP(G1331,UFMT_CONVERSION!A:C,3,FALSE))</f>
        <v>Get F11 from utrnno (last 6 digits)</v>
      </c>
      <c r="Q1331" t="str">
        <f t="shared" si="84"/>
        <v>Field '006 Fix Padded L0', Value 'Tag, SVT_UTRANSNO', Conv 'Get F11 from utrnno (last 6 digits)'</v>
      </c>
      <c r="S1331" t="str">
        <f t="shared" si="85"/>
        <v>Insert into UFMT_BUILD_RULE (FORMAT_ID, FIELD_NO, PRIORITY, FIELD_ID, COND_ID, VALUE_ID, CONV_KEY, F_CHECK, F_WRITE) Values ('503', '11', '1', '5', '', '40', '52', '0', '1');</v>
      </c>
      <c r="T1331" t="str">
        <f t="shared" si="86"/>
        <v>Update UFMT_BUILD_RULE SET FIELD_ID='5',COND_ID='',VALUE_ID='40',CONV_KEY='52',F_CHECK='0',F_WRITE='1' Where FORMAT_ID = '503' AND FIELD_NO = '11' AND PRIORITY = '1';</v>
      </c>
      <c r="U1331" t="str">
        <f t="shared" si="87"/>
        <v>Delete from UFMT_BUILD_RULE Where FORMAT_ID = '503' AND FIELD_NO = '11' AND PRIORITY = '1';</v>
      </c>
    </row>
    <row r="1332" spans="1:21" x14ac:dyDescent="0.35">
      <c r="A1332" t="s">
        <v>1443</v>
      </c>
      <c r="B1332" t="s">
        <v>42</v>
      </c>
      <c r="C1332" t="s">
        <v>12</v>
      </c>
      <c r="D1332" t="s">
        <v>26</v>
      </c>
      <c r="E1332"/>
      <c r="F1332" t="s">
        <v>24</v>
      </c>
      <c r="G1332"/>
      <c r="H1332" t="s">
        <v>13</v>
      </c>
      <c r="I1332" t="s">
        <v>12</v>
      </c>
      <c r="L1332" t="s">
        <v>7</v>
      </c>
      <c r="M1332" t="str">
        <f>VLOOKUP(D1332,UFMT_FIELD_FORMAT!A:H,8,FALSE)</f>
        <v>012 Fix Padded L0</v>
      </c>
      <c r="N1332" t="str">
        <f>IF(ISBLANK(E1332),"",VLOOKUP(E1332,UFMT_CONDITION!A:J,10,FALSE))</f>
        <v/>
      </c>
      <c r="O1332" t="str">
        <f>VLOOKUP(F1332,UFMT_VALUE!A:E,5,FALSE)</f>
        <v>DE12, Saved locally</v>
      </c>
      <c r="P1332" t="str">
        <f>IF(ISBLANK(G1332),"",VLOOKUP(G1332,UFMT_CONVERSION!A:C,3,FALSE))</f>
        <v/>
      </c>
      <c r="Q1332" t="str">
        <f t="shared" si="84"/>
        <v>Field '012 Fix Padded L0', Value 'DE12, Saved locally'</v>
      </c>
      <c r="S1332" t="str">
        <f t="shared" si="85"/>
        <v>Insert into UFMT_BUILD_RULE (FORMAT_ID, FIELD_NO, PRIORITY, FIELD_ID, COND_ID, VALUE_ID, CONV_KEY, F_CHECK, F_WRITE) Values ('503', '12', '1', '6', '', '53', '', '0', '1');</v>
      </c>
      <c r="T1332" t="str">
        <f t="shared" si="86"/>
        <v>Update UFMT_BUILD_RULE SET FIELD_ID='6',COND_ID='',VALUE_ID='53',CONV_KEY='',F_CHECK='0',F_WRITE='1' Where FORMAT_ID = '503' AND FIELD_NO = '12' AND PRIORITY = '1';</v>
      </c>
      <c r="U1332" t="str">
        <f t="shared" si="87"/>
        <v>Delete from UFMT_BUILD_RULE Where FORMAT_ID = '503' AND FIELD_NO = '12' AND PRIORITY = '1';</v>
      </c>
    </row>
    <row r="1333" spans="1:21" x14ac:dyDescent="0.35">
      <c r="A1333" t="s">
        <v>1443</v>
      </c>
      <c r="B1333" t="s">
        <v>77</v>
      </c>
      <c r="C1333" t="s">
        <v>12</v>
      </c>
      <c r="D1333" t="s">
        <v>35</v>
      </c>
      <c r="E1333"/>
      <c r="F1333" t="s">
        <v>45</v>
      </c>
      <c r="G1333"/>
      <c r="H1333" t="s">
        <v>13</v>
      </c>
      <c r="I1333" t="s">
        <v>13</v>
      </c>
      <c r="L1333" t="s">
        <v>7</v>
      </c>
      <c r="M1333" t="str">
        <f>VLOOKUP(D1333,UFMT_FIELD_FORMAT!A:H,8,FALSE)</f>
        <v>003 Fix Padded L0</v>
      </c>
      <c r="N1333" t="str">
        <f>IF(ISBLANK(E1333),"",VLOOKUP(E1333,UFMT_CONDITION!A:J,10,FALSE))</f>
        <v/>
      </c>
      <c r="O1333" t="str">
        <f>VLOOKUP(F1333,UFMT_VALUE!A:E,5,FALSE)</f>
        <v>Tag, SVT_NTWM_MSGTYPE, integer</v>
      </c>
      <c r="P1333" t="str">
        <f>IF(ISBLANK(G1333),"",VLOOKUP(G1333,UFMT_CONVERSION!A:C,3,FALSE))</f>
        <v/>
      </c>
      <c r="Q1333" t="str">
        <f t="shared" si="84"/>
        <v>Field '003 Fix Padded L0', Value 'Tag, SVT_NTWM_MSGTYPE, integer'</v>
      </c>
      <c r="S1333" t="str">
        <f t="shared" si="85"/>
        <v>Insert into UFMT_BUILD_RULE (FORMAT_ID, FIELD_NO, PRIORITY, FIELD_ID, COND_ID, VALUE_ID, CONV_KEY, F_CHECK, F_WRITE) Values ('503', '24', '1', '9', '', '46', '', '0', '0');</v>
      </c>
      <c r="T1333" t="str">
        <f t="shared" si="86"/>
        <v>Update UFMT_BUILD_RULE SET FIELD_ID='9',COND_ID='',VALUE_ID='46',CONV_KEY='',F_CHECK='0',F_WRITE='0' Where FORMAT_ID = '503' AND FIELD_NO = '24' AND PRIORITY = '1';</v>
      </c>
      <c r="U1333" t="str">
        <f t="shared" si="87"/>
        <v>Delete from UFMT_BUILD_RULE Where FORMAT_ID = '503' AND FIELD_NO = '24' AND PRIORITY = '1';</v>
      </c>
    </row>
    <row r="1334" spans="1:21" x14ac:dyDescent="0.35">
      <c r="A1334" t="s">
        <v>1443</v>
      </c>
      <c r="B1334" t="s">
        <v>102</v>
      </c>
      <c r="C1334" t="s">
        <v>12</v>
      </c>
      <c r="D1334" t="s">
        <v>35</v>
      </c>
      <c r="E1334"/>
      <c r="F1334" t="s">
        <v>21</v>
      </c>
      <c r="G1334"/>
      <c r="H1334" t="s">
        <v>13</v>
      </c>
      <c r="I1334" t="s">
        <v>12</v>
      </c>
      <c r="L1334" t="s">
        <v>7</v>
      </c>
      <c r="M1334" t="str">
        <f>VLOOKUP(D1334,UFMT_FIELD_FORMAT!A:H,8,FALSE)</f>
        <v>003 Fix Padded L0</v>
      </c>
      <c r="N1334" t="str">
        <f>IF(ISBLANK(E1334),"",VLOOKUP(E1334,UFMT_CONDITION!A:J,10,FALSE))</f>
        <v/>
      </c>
      <c r="O1334" t="str">
        <f>VLOOKUP(F1334,UFMT_VALUE!A:E,5,FALSE)</f>
        <v>Const, Success resp code for LOGIN</v>
      </c>
      <c r="P1334" t="str">
        <f>IF(ISBLANK(G1334),"",VLOOKUP(G1334,UFMT_CONVERSION!A:C,3,FALSE))</f>
        <v/>
      </c>
      <c r="Q1334" t="str">
        <f t="shared" si="84"/>
        <v>Field '003 Fix Padded L0', Value 'Const, Success resp code for LOGIN'</v>
      </c>
      <c r="S1334" t="str">
        <f t="shared" si="85"/>
        <v>Insert into UFMT_BUILD_RULE (FORMAT_ID, FIELD_NO, PRIORITY, FIELD_ID, COND_ID, VALUE_ID, CONV_KEY, F_CHECK, F_WRITE) Values ('503', '39', '1', '9', '', '52', '', '0', '1');</v>
      </c>
      <c r="T1334" t="str">
        <f t="shared" si="86"/>
        <v>Update UFMT_BUILD_RULE SET FIELD_ID='9',COND_ID='',VALUE_ID='52',CONV_KEY='',F_CHECK='0',F_WRITE='1' Where FORMAT_ID = '503' AND FIELD_NO = '39' AND PRIORITY = '1';</v>
      </c>
      <c r="U1334" t="str">
        <f t="shared" si="87"/>
        <v>Delete from UFMT_BUILD_RULE Where FORMAT_ID = '503' AND FIELD_NO = '39' AND PRIORITY = '1';</v>
      </c>
    </row>
    <row r="1335" spans="1:21" x14ac:dyDescent="0.35">
      <c r="A1335" t="s">
        <v>1443</v>
      </c>
      <c r="B1335" t="s">
        <v>158</v>
      </c>
      <c r="C1335" t="s">
        <v>12</v>
      </c>
      <c r="D1335" t="s">
        <v>65</v>
      </c>
      <c r="E1335"/>
      <c r="F1335" t="s">
        <v>136</v>
      </c>
      <c r="G1335"/>
      <c r="H1335" t="s">
        <v>13</v>
      </c>
      <c r="I1335" t="s">
        <v>12</v>
      </c>
      <c r="L1335" t="s">
        <v>7</v>
      </c>
      <c r="M1335" t="str">
        <f>VLOOKUP(D1335,UFMT_FIELD_FORMAT!A:H,8,FALSE)</f>
        <v>999 Var LLLA</v>
      </c>
      <c r="N1335" t="str">
        <f>IF(ISBLANK(E1335),"",VLOOKUP(E1335,UFMT_CONDITION!A:J,10,FALSE))</f>
        <v/>
      </c>
      <c r="O1335" t="str">
        <f>VLOOKUP(F1335,UFMT_VALUE!A:E,5,FALSE)</f>
        <v>DE59 Transport data</v>
      </c>
      <c r="P1335" t="str">
        <f>IF(ISBLANK(G1335),"",VLOOKUP(G1335,UFMT_CONVERSION!A:C,3,FALSE))</f>
        <v/>
      </c>
      <c r="Q1335" t="str">
        <f t="shared" si="84"/>
        <v>Field '999 Var LLLA', Value 'DE59 Transport data'</v>
      </c>
      <c r="S1335" t="str">
        <f t="shared" si="85"/>
        <v>Insert into UFMT_BUILD_RULE (FORMAT_ID, FIELD_NO, PRIORITY, FIELD_ID, COND_ID, VALUE_ID, CONV_KEY, F_CHECK, F_WRITE) Values ('503', '59', '1', '20', '', '48', '', '0', '1');</v>
      </c>
      <c r="T1335" t="str">
        <f t="shared" si="86"/>
        <v>Update UFMT_BUILD_RULE SET FIELD_ID='20',COND_ID='',VALUE_ID='48',CONV_KEY='',F_CHECK='0',F_WRITE='1' Where FORMAT_ID = '503' AND FIELD_NO = '59' AND PRIORITY = '1';</v>
      </c>
      <c r="U1335" t="str">
        <f t="shared" si="87"/>
        <v>Delete from UFMT_BUILD_RULE Where FORMAT_ID = '503' AND FIELD_NO = '59' AND PRIORITY = '1';</v>
      </c>
    </row>
    <row r="1336" spans="1:21" x14ac:dyDescent="0.35">
      <c r="A1336" t="s">
        <v>1443</v>
      </c>
      <c r="B1336" t="s">
        <v>242</v>
      </c>
      <c r="C1336" t="s">
        <v>12</v>
      </c>
      <c r="D1336" t="s">
        <v>68</v>
      </c>
      <c r="E1336"/>
      <c r="F1336" t="s">
        <v>122</v>
      </c>
      <c r="G1336"/>
      <c r="H1336" t="s">
        <v>13</v>
      </c>
      <c r="I1336" t="s">
        <v>13</v>
      </c>
      <c r="L1336" t="s">
        <v>7</v>
      </c>
      <c r="M1336" t="str">
        <f>VLOOKUP(D1336,UFMT_FIELD_FORMAT!A:H,8,FALSE)</f>
        <v>011 Var LLA</v>
      </c>
      <c r="N1336" t="str">
        <f>IF(ISBLANK(E1336),"",VLOOKUP(E1336,UFMT_CONDITION!A:J,10,FALSE))</f>
        <v/>
      </c>
      <c r="O1336" t="str">
        <f>VLOOKUP(F1336,UFMT_VALUE!A:E,5,FALSE)</f>
        <v>Const, Destination ID</v>
      </c>
      <c r="P1336" t="str">
        <f>IF(ISBLANK(G1336),"",VLOOKUP(G1336,UFMT_CONVERSION!A:C,3,FALSE))</f>
        <v/>
      </c>
      <c r="Q1336" t="str">
        <f t="shared" si="84"/>
        <v>Field '011 Var LLA', Value 'Const, Destination ID'</v>
      </c>
      <c r="S1336" t="str">
        <f t="shared" si="85"/>
        <v>Insert into UFMT_BUILD_RULE (FORMAT_ID, FIELD_NO, PRIORITY, FIELD_ID, COND_ID, VALUE_ID, CONV_KEY, F_CHECK, F_WRITE) Values ('503', '93', '1', '21', '', '42', '', '0', '0');</v>
      </c>
      <c r="T1336" t="str">
        <f t="shared" si="86"/>
        <v>Update UFMT_BUILD_RULE SET FIELD_ID='21',COND_ID='',VALUE_ID='42',CONV_KEY='',F_CHECK='0',F_WRITE='0' Where FORMAT_ID = '503' AND FIELD_NO = '93' AND PRIORITY = '1';</v>
      </c>
      <c r="U1336" t="str">
        <f t="shared" si="87"/>
        <v>Delete from UFMT_BUILD_RULE Where FORMAT_ID = '503' AND FIELD_NO = '93' AND PRIORITY = '1';</v>
      </c>
    </row>
    <row r="1337" spans="1:21" x14ac:dyDescent="0.35">
      <c r="A1337" t="s">
        <v>1443</v>
      </c>
      <c r="B1337" t="s">
        <v>38</v>
      </c>
      <c r="C1337" t="s">
        <v>12</v>
      </c>
      <c r="D1337" t="s">
        <v>68</v>
      </c>
      <c r="E1337"/>
      <c r="F1337" t="s">
        <v>125</v>
      </c>
      <c r="G1337"/>
      <c r="H1337" t="s">
        <v>13</v>
      </c>
      <c r="I1337" t="s">
        <v>13</v>
      </c>
      <c r="L1337" t="s">
        <v>7</v>
      </c>
      <c r="M1337" t="str">
        <f>VLOOKUP(D1337,UFMT_FIELD_FORMAT!A:H,8,FALSE)</f>
        <v>011 Var LLA</v>
      </c>
      <c r="N1337" t="str">
        <f>IF(ISBLANK(E1337),"",VLOOKUP(E1337,UFMT_CONDITION!A:J,10,FALSE))</f>
        <v/>
      </c>
      <c r="O1337" t="str">
        <f>VLOOKUP(F1337,UFMT_VALUE!A:E,5,FALSE)</f>
        <v>Const, Originator ID</v>
      </c>
      <c r="P1337" t="str">
        <f>IF(ISBLANK(G1337),"",VLOOKUP(G1337,UFMT_CONVERSION!A:C,3,FALSE))</f>
        <v/>
      </c>
      <c r="Q1337" t="str">
        <f t="shared" si="84"/>
        <v>Field '011 Var LLA', Value 'Const, Originator ID'</v>
      </c>
      <c r="S1337" t="str">
        <f t="shared" si="85"/>
        <v>Insert into UFMT_BUILD_RULE (FORMAT_ID, FIELD_NO, PRIORITY, FIELD_ID, COND_ID, VALUE_ID, CONV_KEY, F_CHECK, F_WRITE) Values ('503', '94', '1', '21', '', '43', '', '0', '0');</v>
      </c>
      <c r="T1337" t="str">
        <f t="shared" si="86"/>
        <v>Update UFMT_BUILD_RULE SET FIELD_ID='21',COND_ID='',VALUE_ID='43',CONV_KEY='',F_CHECK='0',F_WRITE='0' Where FORMAT_ID = '503' AND FIELD_NO = '94' AND PRIORITY = '1';</v>
      </c>
      <c r="U1337" t="str">
        <f t="shared" si="87"/>
        <v>Delete from UFMT_BUILD_RULE Where FORMAT_ID = '503' AND FIELD_NO = '94' AND PRIORITY = '1';</v>
      </c>
    </row>
    <row r="1338" spans="1:21" x14ac:dyDescent="0.35">
      <c r="A1338" t="s">
        <v>1443</v>
      </c>
      <c r="B1338" t="s">
        <v>143</v>
      </c>
      <c r="C1338" t="s">
        <v>12</v>
      </c>
      <c r="D1338" t="s">
        <v>65</v>
      </c>
      <c r="E1338"/>
      <c r="F1338" t="s">
        <v>113</v>
      </c>
      <c r="G1338"/>
      <c r="H1338" t="s">
        <v>13</v>
      </c>
      <c r="I1338" t="s">
        <v>13</v>
      </c>
      <c r="L1338" t="s">
        <v>7</v>
      </c>
      <c r="M1338" t="str">
        <f>VLOOKUP(D1338,UFMT_FIELD_FORMAT!A:H,8,FALSE)</f>
        <v>999 Var LLLA</v>
      </c>
      <c r="N1338" t="str">
        <f>IF(ISBLANK(E1338),"",VLOOKUP(E1338,UFMT_CONDITION!A:J,10,FALSE))</f>
        <v/>
      </c>
      <c r="O1338" t="str">
        <f>VLOOKUP(F1338,UFMT_VALUE!A:E,5,FALSE)</f>
        <v>Const, Channel ID Switch</v>
      </c>
      <c r="P1338" t="str">
        <f>IF(ISBLANK(G1338),"",VLOOKUP(G1338,UFMT_CONVERSION!A:C,3,FALSE))</f>
        <v/>
      </c>
      <c r="Q1338" t="str">
        <f t="shared" si="84"/>
        <v>Field '999 Var LLLA', Value 'Const, Channel ID Switch'</v>
      </c>
      <c r="S1338" t="str">
        <f t="shared" si="85"/>
        <v>Insert into UFMT_BUILD_RULE (FORMAT_ID, FIELD_NO, PRIORITY, FIELD_ID, COND_ID, VALUE_ID, CONV_KEY, F_CHECK, F_WRITE) Values ('503', '123', '1', '20', '', '38', '', '0', '0');</v>
      </c>
      <c r="T1338" t="str">
        <f t="shared" si="86"/>
        <v>Update UFMT_BUILD_RULE SET FIELD_ID='20',COND_ID='',VALUE_ID='38',CONV_KEY='',F_CHECK='0',F_WRITE='0' Where FORMAT_ID = '503' AND FIELD_NO = '123' AND PRIORITY = '1';</v>
      </c>
      <c r="U1338" t="str">
        <f t="shared" si="87"/>
        <v>Delete from UFMT_BUILD_RULE Where FORMAT_ID = '503' AND FIELD_NO = '123' AND PRIORITY = '1';</v>
      </c>
    </row>
    <row r="1339" spans="1:21" x14ac:dyDescent="0.35">
      <c r="A1339" t="s">
        <v>1443</v>
      </c>
      <c r="B1339" t="s">
        <v>813</v>
      </c>
      <c r="C1339" t="s">
        <v>12</v>
      </c>
      <c r="D1339" t="s">
        <v>65</v>
      </c>
      <c r="E1339"/>
      <c r="F1339" t="s">
        <v>109</v>
      </c>
      <c r="G1339" t="s">
        <v>23</v>
      </c>
      <c r="H1339" t="s">
        <v>13</v>
      </c>
      <c r="I1339" t="s">
        <v>12</v>
      </c>
      <c r="L1339" t="s">
        <v>7</v>
      </c>
      <c r="M1339" t="str">
        <f>VLOOKUP(D1339,UFMT_FIELD_FORMAT!A:H,8,FALSE)</f>
        <v>999 Var LLLA</v>
      </c>
      <c r="N1339" t="str">
        <f>IF(ISBLANK(E1339),"",VLOOKUP(E1339,UFMT_CONDITION!A:J,10,FALSE))</f>
        <v/>
      </c>
      <c r="O1339" t="str">
        <f>VLOOKUP(F1339,UFMT_VALUE!A:E,5,FALSE)</f>
        <v>DE126, Saved locally</v>
      </c>
      <c r="P1339" t="str">
        <f>IF(ISBLANK(G1339),"",VLOOKUP(G1339,UFMT_CONVERSION!A:C,3,FALSE))</f>
        <v>YYYYMMDD to YYYY</v>
      </c>
      <c r="Q1339" t="str">
        <f t="shared" si="84"/>
        <v>Field '999 Var LLLA', Value 'DE126, Saved locally', Conv 'YYYYMMDD to YYYY'</v>
      </c>
      <c r="S1339" t="str">
        <f t="shared" si="85"/>
        <v>Insert into UFMT_BUILD_RULE (FORMAT_ID, FIELD_NO, PRIORITY, FIELD_ID, COND_ID, VALUE_ID, CONV_KEY, F_CHECK, F_WRITE) Values ('503', '126', '1', '20', '', '54', '5', '0', '1');</v>
      </c>
      <c r="T1339" t="str">
        <f t="shared" si="86"/>
        <v>Update UFMT_BUILD_RULE SET FIELD_ID='20',COND_ID='',VALUE_ID='54',CONV_KEY='5',F_CHECK='0',F_WRITE='1' Where FORMAT_ID = '503' AND FIELD_NO = '126' AND PRIORITY = '1';</v>
      </c>
      <c r="U1339" t="str">
        <f t="shared" si="87"/>
        <v>Delete from UFMT_BUILD_RULE Where FORMAT_ID = '503' AND FIELD_NO = '126' AND PRIORITY = '1';</v>
      </c>
    </row>
    <row r="1340" spans="1:21" x14ac:dyDescent="0.35">
      <c r="A1340" t="s">
        <v>1445</v>
      </c>
      <c r="B1340" t="s">
        <v>15</v>
      </c>
      <c r="C1340" t="s">
        <v>12</v>
      </c>
      <c r="D1340" t="s">
        <v>12</v>
      </c>
      <c r="E1340"/>
      <c r="F1340" t="s">
        <v>392</v>
      </c>
      <c r="G1340"/>
      <c r="H1340" t="s">
        <v>13</v>
      </c>
      <c r="I1340" t="s">
        <v>13</v>
      </c>
      <c r="L1340" t="s">
        <v>7</v>
      </c>
      <c r="M1340" t="str">
        <f>VLOOKUP(D1340,UFMT_FIELD_FORMAT!A:H,8,FALSE)</f>
        <v>019 Var LLA</v>
      </c>
      <c r="N1340" t="str">
        <f>IF(ISBLANK(E1340),"",VLOOKUP(E1340,UFMT_CONDITION!A:J,10,FALSE))</f>
        <v/>
      </c>
      <c r="O1340" t="str">
        <f>VLOOKUP(F1340,UFMT_VALUE!A:E,5,FALSE)</f>
        <v>Tag, SVT_SMS_PHONE_NUMBER</v>
      </c>
      <c r="P1340" t="str">
        <f>IF(ISBLANK(G1340),"",VLOOKUP(G1340,UFMT_CONVERSION!A:C,3,FALSE))</f>
        <v/>
      </c>
      <c r="Q1340" t="str">
        <f t="shared" si="84"/>
        <v>Field '019 Var LLA', Value 'Tag, SVT_SMS_PHONE_NUMBER'</v>
      </c>
      <c r="S1340" t="str">
        <f t="shared" si="85"/>
        <v>Insert into UFMT_BUILD_RULE (FORMAT_ID, FIELD_NO, PRIORITY, FIELD_ID, COND_ID, VALUE_ID, CONV_KEY, F_CHECK, F_WRITE) Values ('510', '2', '1', '1', '', '201', '', '0', '0');</v>
      </c>
      <c r="T1340" t="str">
        <f t="shared" si="86"/>
        <v>Update UFMT_BUILD_RULE SET FIELD_ID='1',COND_ID='',VALUE_ID='201',CONV_KEY='',F_CHECK='0',F_WRITE='0' Where FORMAT_ID = '510' AND FIELD_NO = '2' AND PRIORITY = '1';</v>
      </c>
      <c r="U1340" t="str">
        <f t="shared" si="87"/>
        <v>Delete from UFMT_BUILD_RULE Where FORMAT_ID = '510' AND FIELD_NO = '2' AND PRIORITY = '1';</v>
      </c>
    </row>
    <row r="1341" spans="1:21" x14ac:dyDescent="0.35">
      <c r="A1341" t="s">
        <v>1445</v>
      </c>
      <c r="B1341" t="s">
        <v>17</v>
      </c>
      <c r="C1341" t="s">
        <v>12</v>
      </c>
      <c r="D1341" t="s">
        <v>15</v>
      </c>
      <c r="E1341" t="s">
        <v>24</v>
      </c>
      <c r="F1341" t="s">
        <v>497</v>
      </c>
      <c r="G1341"/>
      <c r="H1341" t="s">
        <v>13</v>
      </c>
      <c r="I1341" t="s">
        <v>13</v>
      </c>
      <c r="L1341" t="s">
        <v>7</v>
      </c>
      <c r="M1341" t="str">
        <f>VLOOKUP(D1341,UFMT_FIELD_FORMAT!A:H,8,FALSE)</f>
        <v>006 Fix Padded L0</v>
      </c>
      <c r="N1341" t="str">
        <f>IF(ISBLANK(E1341),"",VLOOKUP(E1341,UFMT_CONDITION!A:J,10,FALSE))</f>
        <v>Is PIN Setup (Mobilebanking)</v>
      </c>
      <c r="O1341" t="str">
        <f>VLOOKUP(F1341,UFMT_VALUE!A:E,5,FALSE)</f>
        <v>Const, F3 for PIN Setup (MB)</v>
      </c>
      <c r="P1341" t="str">
        <f>IF(ISBLANK(G1341),"",VLOOKUP(G1341,UFMT_CONVERSION!A:C,3,FALSE))</f>
        <v/>
      </c>
      <c r="Q1341" t="str">
        <f t="shared" si="84"/>
        <v>Field '006 Fix Padded L0',Cond 'Is PIN Setup (Mobilebanking)', Value 'Const, F3 for PIN Setup (MB)'</v>
      </c>
      <c r="S1341" t="str">
        <f t="shared" si="85"/>
        <v>Insert into UFMT_BUILD_RULE (FORMAT_ID, FIELD_NO, PRIORITY, FIELD_ID, COND_ID, VALUE_ID, CONV_KEY, F_CHECK, F_WRITE) Values ('510', '3', '1', '2', '53', '242', '', '0', '0');</v>
      </c>
      <c r="T1341" t="str">
        <f t="shared" si="86"/>
        <v>Update UFMT_BUILD_RULE SET FIELD_ID='2',COND_ID='53',VALUE_ID='242',CONV_KEY='',F_CHECK='0',F_WRITE='0' Where FORMAT_ID = '510' AND FIELD_NO = '3' AND PRIORITY = '1';</v>
      </c>
      <c r="U1341" t="str">
        <f t="shared" si="87"/>
        <v>Delete from UFMT_BUILD_RULE Where FORMAT_ID = '510' AND FIELD_NO = '3' AND PRIORITY = '1';</v>
      </c>
    </row>
    <row r="1342" spans="1:21" x14ac:dyDescent="0.35">
      <c r="A1342" t="s">
        <v>1445</v>
      </c>
      <c r="B1342" t="s">
        <v>17</v>
      </c>
      <c r="C1342" t="s">
        <v>15</v>
      </c>
      <c r="D1342" t="s">
        <v>15</v>
      </c>
      <c r="E1342"/>
      <c r="F1342" t="s">
        <v>17</v>
      </c>
      <c r="G1342" t="s">
        <v>161</v>
      </c>
      <c r="H1342" t="s">
        <v>13</v>
      </c>
      <c r="I1342" t="s">
        <v>13</v>
      </c>
      <c r="L1342" t="s">
        <v>7</v>
      </c>
      <c r="M1342" t="str">
        <f>VLOOKUP(D1342,UFMT_FIELD_FORMAT!A:H,8,FALSE)</f>
        <v>006 Fix Padded L0</v>
      </c>
      <c r="N1342" t="str">
        <f>IF(ISBLANK(E1342),"",VLOOKUP(E1342,UFMT_CONDITION!A:J,10,FALSE))</f>
        <v/>
      </c>
      <c r="O1342" t="str">
        <f>VLOOKUP(F1342,UFMT_VALUE!A:E,5,FALSE)</f>
        <v>Tag, SVT_TXN_TYPE</v>
      </c>
      <c r="P1342" t="str">
        <f>IF(ISBLANK(G1342),"",VLOOKUP(G1342,UFMT_CONVERSION!A:C,3,FALSE))</f>
        <v>Epayint prcode F3 mapping</v>
      </c>
      <c r="Q1342" t="str">
        <f t="shared" si="84"/>
        <v>Field '006 Fix Padded L0', Value 'Tag, SVT_TXN_TYPE', Conv 'Epayint prcode F3 mapping'</v>
      </c>
      <c r="S1342" t="str">
        <f t="shared" si="85"/>
        <v>Insert into UFMT_BUILD_RULE (FORMAT_ID, FIELD_NO, PRIORITY, FIELD_ID, COND_ID, VALUE_ID, CONV_KEY, F_CHECK, F_WRITE) Values ('510', '3', '2', '2', '', '3', '60', '0', '0');</v>
      </c>
      <c r="T1342" t="str">
        <f t="shared" si="86"/>
        <v>Update UFMT_BUILD_RULE SET FIELD_ID='2',COND_ID='',VALUE_ID='3',CONV_KEY='60',F_CHECK='0',F_WRITE='0' Where FORMAT_ID = '510' AND FIELD_NO = '3' AND PRIORITY = '2';</v>
      </c>
      <c r="U1342" t="str">
        <f t="shared" si="87"/>
        <v>Delete from UFMT_BUILD_RULE Where FORMAT_ID = '510' AND FIELD_NO = '3' AND PRIORITY = '2';</v>
      </c>
    </row>
    <row r="1343" spans="1:21" x14ac:dyDescent="0.35">
      <c r="A1343" t="s">
        <v>1445</v>
      </c>
      <c r="B1343" t="s">
        <v>20</v>
      </c>
      <c r="C1343" t="s">
        <v>12</v>
      </c>
      <c r="D1343" t="s">
        <v>17</v>
      </c>
      <c r="E1343"/>
      <c r="F1343" t="s">
        <v>29</v>
      </c>
      <c r="G1343"/>
      <c r="H1343" t="s">
        <v>13</v>
      </c>
      <c r="I1343" t="s">
        <v>13</v>
      </c>
      <c r="L1343" t="s">
        <v>7</v>
      </c>
      <c r="M1343" t="str">
        <f>VLOOKUP(D1343,UFMT_FIELD_FORMAT!A:H,8,FALSE)</f>
        <v>012 Fix Padded L0</v>
      </c>
      <c r="N1343" t="str">
        <f>IF(ISBLANK(E1343),"",VLOOKUP(E1343,UFMT_CONDITION!A:J,10,FALSE))</f>
        <v/>
      </c>
      <c r="O1343" t="str">
        <f>VLOOKUP(F1343,UFMT_VALUE!A:E,5,FALSE)</f>
        <v>Tag, SVT_TXN_AMOUNT</v>
      </c>
      <c r="P1343" t="str">
        <f>IF(ISBLANK(G1343),"",VLOOKUP(G1343,UFMT_CONVERSION!A:C,3,FALSE))</f>
        <v/>
      </c>
      <c r="Q1343" t="str">
        <f t="shared" si="84"/>
        <v>Field '012 Fix Padded L0', Value 'Tag, SVT_TXN_AMOUNT'</v>
      </c>
      <c r="S1343" t="str">
        <f t="shared" si="85"/>
        <v>Insert into UFMT_BUILD_RULE (FORMAT_ID, FIELD_NO, PRIORITY, FIELD_ID, COND_ID, VALUE_ID, CONV_KEY, F_CHECK, F_WRITE) Values ('510', '4', '1', '3', '', '7', '', '0', '0');</v>
      </c>
      <c r="T1343" t="str">
        <f t="shared" si="86"/>
        <v>Update UFMT_BUILD_RULE SET FIELD_ID='3',COND_ID='',VALUE_ID='7',CONV_KEY='',F_CHECK='0',F_WRITE='0' Where FORMAT_ID = '510' AND FIELD_NO = '4' AND PRIORITY = '1';</v>
      </c>
      <c r="U1343" t="str">
        <f t="shared" si="87"/>
        <v>Delete from UFMT_BUILD_RULE Where FORMAT_ID = '510' AND FIELD_NO = '4' AND PRIORITY = '1';</v>
      </c>
    </row>
    <row r="1344" spans="1:21" x14ac:dyDescent="0.35">
      <c r="A1344" t="s">
        <v>1445</v>
      </c>
      <c r="B1344" t="s">
        <v>29</v>
      </c>
      <c r="C1344" t="s">
        <v>15</v>
      </c>
      <c r="D1344" t="s">
        <v>72</v>
      </c>
      <c r="E1344"/>
      <c r="F1344" t="s">
        <v>209</v>
      </c>
      <c r="G1344"/>
      <c r="H1344" t="s">
        <v>13</v>
      </c>
      <c r="I1344" t="s">
        <v>12</v>
      </c>
      <c r="L1344" t="s">
        <v>7</v>
      </c>
      <c r="M1344" t="str">
        <f>VLOOKUP(D1344,UFMT_FIELD_FORMAT!A:H,8,FALSE)</f>
        <v>010 Fix Padded L0</v>
      </c>
      <c r="N1344" t="str">
        <f>IF(ISBLANK(E1344),"",VLOOKUP(E1344,UFMT_CONDITION!A:J,10,FALSE))</f>
        <v/>
      </c>
      <c r="O1344" t="str">
        <f>VLOOKUP(F1344,UFMT_VALUE!A:E,5,FALSE)</f>
        <v>Composite, Date time 87 format</v>
      </c>
      <c r="P1344" t="str">
        <f>IF(ISBLANK(G1344),"",VLOOKUP(G1344,UFMT_CONVERSION!A:C,3,FALSE))</f>
        <v/>
      </c>
      <c r="Q1344" t="str">
        <f t="shared" si="84"/>
        <v>Field '010 Fix Padded L0', Value 'Composite, Date time 87 format'</v>
      </c>
      <c r="S1344" t="str">
        <f t="shared" si="85"/>
        <v>Insert into UFMT_BUILD_RULE (FORMAT_ID, FIELD_NO, PRIORITY, FIELD_ID, COND_ID, VALUE_ID, CONV_KEY, F_CHECK, F_WRITE) Values ('510', '7', '2', '25', '', '80', '', '0', '1');</v>
      </c>
      <c r="T1344" t="str">
        <f t="shared" si="86"/>
        <v>Update UFMT_BUILD_RULE SET FIELD_ID='25',COND_ID='',VALUE_ID='80',CONV_KEY='',F_CHECK='0',F_WRITE='1' Where FORMAT_ID = '510' AND FIELD_NO = '7' AND PRIORITY = '2';</v>
      </c>
      <c r="U1344" t="str">
        <f t="shared" si="87"/>
        <v>Delete from UFMT_BUILD_RULE Where FORMAT_ID = '510' AND FIELD_NO = '7' AND PRIORITY = '2';</v>
      </c>
    </row>
    <row r="1345" spans="1:21" x14ac:dyDescent="0.35">
      <c r="A1345" t="s">
        <v>1445</v>
      </c>
      <c r="B1345" t="s">
        <v>40</v>
      </c>
      <c r="C1345" t="s">
        <v>12</v>
      </c>
      <c r="D1345" t="s">
        <v>23</v>
      </c>
      <c r="E1345"/>
      <c r="F1345" t="s">
        <v>117</v>
      </c>
      <c r="G1345" t="s">
        <v>21</v>
      </c>
      <c r="H1345" t="s">
        <v>13</v>
      </c>
      <c r="I1345" t="s">
        <v>12</v>
      </c>
      <c r="L1345" t="s">
        <v>7</v>
      </c>
      <c r="M1345" t="str">
        <f>VLOOKUP(D1345,UFMT_FIELD_FORMAT!A:H,8,FALSE)</f>
        <v>006 Fix Padded L0</v>
      </c>
      <c r="N1345" t="str">
        <f>IF(ISBLANK(E1345),"",VLOOKUP(E1345,UFMT_CONDITION!A:J,10,FALSE))</f>
        <v/>
      </c>
      <c r="O1345" t="str">
        <f>VLOOKUP(F1345,UFMT_VALUE!A:E,5,FALSE)</f>
        <v>Tag, SVT_UTRANSNO</v>
      </c>
      <c r="P1345" t="str">
        <f>IF(ISBLANK(G1345),"",VLOOKUP(G1345,UFMT_CONVERSION!A:C,3,FALSE))</f>
        <v>Get F11 from utrnno (last 6 digits)</v>
      </c>
      <c r="Q1345" t="str">
        <f t="shared" si="84"/>
        <v>Field '006 Fix Padded L0', Value 'Tag, SVT_UTRANSNO', Conv 'Get F11 from utrnno (last 6 digits)'</v>
      </c>
      <c r="S1345" t="str">
        <f t="shared" si="85"/>
        <v>Insert into UFMT_BUILD_RULE (FORMAT_ID, FIELD_NO, PRIORITY, FIELD_ID, COND_ID, VALUE_ID, CONV_KEY, F_CHECK, F_WRITE) Values ('510', '11', '1', '5', '', '40', '52', '0', '1');</v>
      </c>
      <c r="T1345" t="str">
        <f t="shared" si="86"/>
        <v>Update UFMT_BUILD_RULE SET FIELD_ID='5',COND_ID='',VALUE_ID='40',CONV_KEY='52',F_CHECK='0',F_WRITE='1' Where FORMAT_ID = '510' AND FIELD_NO = '11' AND PRIORITY = '1';</v>
      </c>
      <c r="U1345" t="str">
        <f t="shared" si="87"/>
        <v>Delete from UFMT_BUILD_RULE Where FORMAT_ID = '510' AND FIELD_NO = '11' AND PRIORITY = '1';</v>
      </c>
    </row>
    <row r="1346" spans="1:21" x14ac:dyDescent="0.35">
      <c r="A1346" t="s">
        <v>1445</v>
      </c>
      <c r="B1346" t="s">
        <v>42</v>
      </c>
      <c r="C1346" t="s">
        <v>12</v>
      </c>
      <c r="D1346" t="s">
        <v>23</v>
      </c>
      <c r="E1346"/>
      <c r="F1346" t="s">
        <v>47</v>
      </c>
      <c r="G1346"/>
      <c r="H1346" t="s">
        <v>13</v>
      </c>
      <c r="I1346" t="s">
        <v>13</v>
      </c>
      <c r="L1346" t="s">
        <v>7</v>
      </c>
      <c r="M1346" t="str">
        <f>VLOOKUP(D1346,UFMT_FIELD_FORMAT!A:H,8,FALSE)</f>
        <v>006 Fix Padded L0</v>
      </c>
      <c r="N1346" t="str">
        <f>IF(ISBLANK(E1346),"",VLOOKUP(E1346,UFMT_CONDITION!A:J,10,FALSE))</f>
        <v/>
      </c>
      <c r="O1346" t="str">
        <f>VLOOKUP(F1346,UFMT_VALUE!A:E,5,FALSE)</f>
        <v>Tag, SVT_ACQ_SW_TIME</v>
      </c>
      <c r="P1346" t="str">
        <f>IF(ISBLANK(G1346),"",VLOOKUP(G1346,UFMT_CONVERSION!A:C,3,FALSE))</f>
        <v/>
      </c>
      <c r="Q1346" t="str">
        <f t="shared" si="84"/>
        <v>Field '006 Fix Padded L0', Value 'Tag, SVT_ACQ_SW_TIME'</v>
      </c>
      <c r="S1346" t="str">
        <f t="shared" si="85"/>
        <v>Insert into UFMT_BUILD_RULE (FORMAT_ID, FIELD_NO, PRIORITY, FIELD_ID, COND_ID, VALUE_ID, CONV_KEY, F_CHECK, F_WRITE) Values ('510', '12', '1', '5', '', '14', '', '0', '0');</v>
      </c>
      <c r="T1346" t="str">
        <f t="shared" si="86"/>
        <v>Update UFMT_BUILD_RULE SET FIELD_ID='5',COND_ID='',VALUE_ID='14',CONV_KEY='',F_CHECK='0',F_WRITE='0' Where FORMAT_ID = '510' AND FIELD_NO = '12' AND PRIORITY = '1';</v>
      </c>
      <c r="U1346" t="str">
        <f t="shared" si="87"/>
        <v>Delete from UFMT_BUILD_RULE Where FORMAT_ID = '510' AND FIELD_NO = '12' AND PRIORITY = '1';</v>
      </c>
    </row>
    <row r="1347" spans="1:21" x14ac:dyDescent="0.35">
      <c r="A1347" t="s">
        <v>1445</v>
      </c>
      <c r="B1347" t="s">
        <v>44</v>
      </c>
      <c r="C1347" t="s">
        <v>12</v>
      </c>
      <c r="D1347" t="s">
        <v>32</v>
      </c>
      <c r="E1347"/>
      <c r="F1347" t="s">
        <v>165</v>
      </c>
      <c r="G1347"/>
      <c r="H1347" t="s">
        <v>13</v>
      </c>
      <c r="I1347" t="s">
        <v>13</v>
      </c>
      <c r="L1347" t="s">
        <v>7</v>
      </c>
      <c r="M1347" t="str">
        <f>VLOOKUP(D1347,UFMT_FIELD_FORMAT!A:H,8,FALSE)</f>
        <v>004 Fix Padded L0</v>
      </c>
      <c r="N1347" t="str">
        <f>IF(ISBLANK(E1347),"",VLOOKUP(E1347,UFMT_CONDITION!A:J,10,FALSE))</f>
        <v/>
      </c>
      <c r="O1347" t="str">
        <f>VLOOKUP(F1347,UFMT_VALUE!A:E,5,FALSE)</f>
        <v>Date MMDD format</v>
      </c>
      <c r="P1347" t="str">
        <f>IF(ISBLANK(G1347),"",VLOOKUP(G1347,UFMT_CONVERSION!A:C,3,FALSE))</f>
        <v/>
      </c>
      <c r="Q1347" t="str">
        <f t="shared" si="84"/>
        <v>Field '004 Fix Padded L0', Value 'Date MMDD format'</v>
      </c>
      <c r="S1347" t="str">
        <f t="shared" si="85"/>
        <v>Insert into UFMT_BUILD_RULE (FORMAT_ID, FIELD_NO, PRIORITY, FIELD_ID, COND_ID, VALUE_ID, CONV_KEY, F_CHECK, F_WRITE) Values ('510', '13', '1', '8', '', '81', '', '0', '0');</v>
      </c>
      <c r="T1347" t="str">
        <f t="shared" si="86"/>
        <v>Update UFMT_BUILD_RULE SET FIELD_ID='8',COND_ID='',VALUE_ID='81',CONV_KEY='',F_CHECK='0',F_WRITE='0' Where FORMAT_ID = '510' AND FIELD_NO = '13' AND PRIORITY = '1';</v>
      </c>
      <c r="U1347" t="str">
        <f t="shared" si="87"/>
        <v>Delete from UFMT_BUILD_RULE Where FORMAT_ID = '510' AND FIELD_NO = '13' AND PRIORITY = '1';</v>
      </c>
    </row>
    <row r="1348" spans="1:21" x14ac:dyDescent="0.35">
      <c r="A1348" t="s">
        <v>1445</v>
      </c>
      <c r="B1348" t="s">
        <v>56</v>
      </c>
      <c r="C1348" t="s">
        <v>12</v>
      </c>
      <c r="D1348" t="s">
        <v>32</v>
      </c>
      <c r="E1348"/>
      <c r="F1348" t="s">
        <v>165</v>
      </c>
      <c r="G1348"/>
      <c r="H1348" t="s">
        <v>13</v>
      </c>
      <c r="I1348" t="s">
        <v>13</v>
      </c>
      <c r="L1348" t="s">
        <v>7</v>
      </c>
      <c r="M1348" t="str">
        <f>VLOOKUP(D1348,UFMT_FIELD_FORMAT!A:H,8,FALSE)</f>
        <v>004 Fix Padded L0</v>
      </c>
      <c r="N1348" t="str">
        <f>IF(ISBLANK(E1348),"",VLOOKUP(E1348,UFMT_CONDITION!A:J,10,FALSE))</f>
        <v/>
      </c>
      <c r="O1348" t="str">
        <f>VLOOKUP(F1348,UFMT_VALUE!A:E,5,FALSE)</f>
        <v>Date MMDD format</v>
      </c>
      <c r="P1348" t="str">
        <f>IF(ISBLANK(G1348),"",VLOOKUP(G1348,UFMT_CONVERSION!A:C,3,FALSE))</f>
        <v/>
      </c>
      <c r="Q1348" t="str">
        <f t="shared" si="84"/>
        <v>Field '004 Fix Padded L0', Value 'Date MMDD format'</v>
      </c>
      <c r="S1348" t="str">
        <f t="shared" si="85"/>
        <v>Insert into UFMT_BUILD_RULE (FORMAT_ID, FIELD_NO, PRIORITY, FIELD_ID, COND_ID, VALUE_ID, CONV_KEY, F_CHECK, F_WRITE) Values ('510', '17', '1', '8', '', '81', '', '0', '0');</v>
      </c>
      <c r="T1348" t="str">
        <f t="shared" si="86"/>
        <v>Update UFMT_BUILD_RULE SET FIELD_ID='8',COND_ID='',VALUE_ID='81',CONV_KEY='',F_CHECK='0',F_WRITE='0' Where FORMAT_ID = '510' AND FIELD_NO = '17' AND PRIORITY = '1';</v>
      </c>
      <c r="U1348" t="str">
        <f t="shared" si="87"/>
        <v>Delete from UFMT_BUILD_RULE Where FORMAT_ID = '510' AND FIELD_NO = '17' AND PRIORITY = '1';</v>
      </c>
    </row>
    <row r="1349" spans="1:21" x14ac:dyDescent="0.35">
      <c r="A1349" t="s">
        <v>1445</v>
      </c>
      <c r="B1349" t="s">
        <v>98</v>
      </c>
      <c r="C1349" t="s">
        <v>12</v>
      </c>
      <c r="D1349" t="s">
        <v>40</v>
      </c>
      <c r="E1349"/>
      <c r="F1349" t="s">
        <v>65</v>
      </c>
      <c r="G1349"/>
      <c r="H1349" t="s">
        <v>13</v>
      </c>
      <c r="I1349" t="s">
        <v>13</v>
      </c>
      <c r="L1349" t="s">
        <v>7</v>
      </c>
      <c r="M1349" t="str">
        <f>VLOOKUP(D1349,UFMT_FIELD_FORMAT!A:H,8,FALSE)</f>
        <v xml:space="preserve">011 LLA </v>
      </c>
      <c r="N1349" t="str">
        <f>IF(ISBLANK(E1349),"",VLOOKUP(E1349,UFMT_CONDITION!A:J,10,FALSE))</f>
        <v/>
      </c>
      <c r="O1349" t="str">
        <f>VLOOKUP(F1349,UFMT_VALUE!A:E,5,FALSE)</f>
        <v>Tag, SVT_ISO_SRC_ACQID</v>
      </c>
      <c r="P1349" t="str">
        <f>IF(ISBLANK(G1349),"",VLOOKUP(G1349,UFMT_CONVERSION!A:C,3,FALSE))</f>
        <v/>
      </c>
      <c r="Q1349" t="str">
        <f t="shared" ref="Q1349:Q1412" si="88">"Field '"&amp;M1349&amp;IF(N1349="","","',Cond '"&amp;N1349)&amp;"', Value '"&amp;O1349&amp;IF(P1349="","","', Conv '"&amp;P1349)&amp;"'"</f>
        <v>Field '011 LLA ', Value 'Tag, SVT_ISO_SRC_ACQID'</v>
      </c>
      <c r="S1349" t="str">
        <f t="shared" ref="S1349:S1412" si="89">"Insert into UFMT_BUILD_RULE (FORMAT_ID, FIELD_NO, PRIORITY, FIELD_ID, COND_ID, VALUE_ID, CONV_KEY, F_CHECK, F_WRITE) Values ('"&amp;A1349&amp;"', '"&amp;B1349&amp;"', '"&amp;C1349&amp;"', '"&amp;D1349&amp;"', '"&amp;E1349&amp;"', '"&amp;F1349&amp;"', '"&amp;G1349&amp;"', '"&amp;H1349&amp;"', '"&amp;I1349&amp;"');"</f>
        <v>Insert into UFMT_BUILD_RULE (FORMAT_ID, FIELD_NO, PRIORITY, FIELD_ID, COND_ID, VALUE_ID, CONV_KEY, F_CHECK, F_WRITE) Values ('510', '32', '1', '11', '', '20', '', '0', '0');</v>
      </c>
      <c r="T1349" t="str">
        <f t="shared" ref="T1349:T1412" si="90">"Update UFMT_BUILD_RULE SET FIELD_ID='"&amp;D1349&amp;"',COND_ID='"&amp;E1349&amp;"',VALUE_ID='"&amp;F1349&amp;"',CONV_KEY='"&amp;G1349&amp;"',F_CHECK='"&amp;H1349&amp;"',F_WRITE='"&amp;I1349&amp;"' Where FORMAT_ID = '"&amp;A1349&amp;"' AND FIELD_NO = '"&amp;B1349&amp;"' AND PRIORITY = '"&amp;C1349&amp;"';"</f>
        <v>Update UFMT_BUILD_RULE SET FIELD_ID='11',COND_ID='',VALUE_ID='20',CONV_KEY='',F_CHECK='0',F_WRITE='0' Where FORMAT_ID = '510' AND FIELD_NO = '32' AND PRIORITY = '1';</v>
      </c>
      <c r="U1349" t="str">
        <f t="shared" ref="U1349:U1412" si="91">"Delete from UFMT_BUILD_RULE Where FORMAT_ID = '"&amp;A1349&amp;"' AND FIELD_NO = '"&amp;B1349&amp;"' AND PRIORITY = '"&amp;C1349&amp;"';"</f>
        <v>Delete from UFMT_BUILD_RULE Where FORMAT_ID = '510' AND FIELD_NO = '32' AND PRIORITY = '1';</v>
      </c>
    </row>
    <row r="1350" spans="1:21" x14ac:dyDescent="0.35">
      <c r="A1350" t="s">
        <v>1445</v>
      </c>
      <c r="B1350" t="s">
        <v>99</v>
      </c>
      <c r="C1350" t="s">
        <v>12</v>
      </c>
      <c r="D1350" t="s">
        <v>44</v>
      </c>
      <c r="E1350"/>
      <c r="F1350" t="s">
        <v>74</v>
      </c>
      <c r="G1350"/>
      <c r="H1350" t="s">
        <v>13</v>
      </c>
      <c r="I1350" t="s">
        <v>13</v>
      </c>
      <c r="L1350" t="s">
        <v>7</v>
      </c>
      <c r="M1350" t="str">
        <f>VLOOKUP(D1350,UFMT_FIELD_FORMAT!A:H,8,FALSE)</f>
        <v>012 Fix Padded R</v>
      </c>
      <c r="N1350" t="str">
        <f>IF(ISBLANK(E1350),"",VLOOKUP(E1350,UFMT_CONDITION!A:J,10,FALSE))</f>
        <v/>
      </c>
      <c r="O1350" t="str">
        <f>VLOOKUP(F1350,UFMT_VALUE!A:E,5,FALSE)</f>
        <v>Tag, SVT_ISO_ACQ_RRN</v>
      </c>
      <c r="P1350" t="str">
        <f>IF(ISBLANK(G1350),"",VLOOKUP(G1350,UFMT_CONVERSION!A:C,3,FALSE))</f>
        <v/>
      </c>
      <c r="Q1350" t="str">
        <f t="shared" si="88"/>
        <v>Field '012 Fix Padded R', Value 'Tag, SVT_ISO_ACQ_RRN'</v>
      </c>
      <c r="S1350" t="str">
        <f t="shared" si="89"/>
        <v>Insert into UFMT_BUILD_RULE (FORMAT_ID, FIELD_NO, PRIORITY, FIELD_ID, COND_ID, VALUE_ID, CONV_KEY, F_CHECK, F_WRITE) Values ('510', '37', '1', '13', '', '23', '', '0', '0');</v>
      </c>
      <c r="T1350" t="str">
        <f t="shared" si="90"/>
        <v>Update UFMT_BUILD_RULE SET FIELD_ID='13',COND_ID='',VALUE_ID='23',CONV_KEY='',F_CHECK='0',F_WRITE='0' Where FORMAT_ID = '510' AND FIELD_NO = '37' AND PRIORITY = '1';</v>
      </c>
      <c r="U1350" t="str">
        <f t="shared" si="91"/>
        <v>Delete from UFMT_BUILD_RULE Where FORMAT_ID = '510' AND FIELD_NO = '37' AND PRIORITY = '1';</v>
      </c>
    </row>
    <row r="1351" spans="1:21" x14ac:dyDescent="0.35">
      <c r="A1351" t="s">
        <v>1445</v>
      </c>
      <c r="B1351" t="s">
        <v>119</v>
      </c>
      <c r="C1351" t="s">
        <v>12</v>
      </c>
      <c r="D1351" t="s">
        <v>50</v>
      </c>
      <c r="E1351"/>
      <c r="F1351" t="s">
        <v>72</v>
      </c>
      <c r="G1351"/>
      <c r="H1351" t="s">
        <v>13</v>
      </c>
      <c r="I1351" t="s">
        <v>13</v>
      </c>
      <c r="L1351" t="s">
        <v>7</v>
      </c>
      <c r="M1351" t="str">
        <f>VLOOKUP(D1351,UFMT_FIELD_FORMAT!A:H,8,FALSE)</f>
        <v>008 Fix Padded R</v>
      </c>
      <c r="N1351" t="str">
        <f>IF(ISBLANK(E1351),"",VLOOKUP(E1351,UFMT_CONDITION!A:J,10,FALSE))</f>
        <v/>
      </c>
      <c r="O1351" t="str">
        <f>VLOOKUP(F1351,UFMT_VALUE!A:E,5,FALSE)</f>
        <v>Tag, SVT_TERMINAL</v>
      </c>
      <c r="P1351" t="str">
        <f>IF(ISBLANK(G1351),"",VLOOKUP(G1351,UFMT_CONVERSION!A:C,3,FALSE))</f>
        <v/>
      </c>
      <c r="Q1351" t="str">
        <f t="shared" si="88"/>
        <v>Field '008 Fix Padded R', Value 'Tag, SVT_TERMINAL'</v>
      </c>
      <c r="S1351" t="str">
        <f t="shared" si="89"/>
        <v>Insert into UFMT_BUILD_RULE (FORMAT_ID, FIELD_NO, PRIORITY, FIELD_ID, COND_ID, VALUE_ID, CONV_KEY, F_CHECK, F_WRITE) Values ('510', '41', '1', '15', '', '25', '', '0', '0');</v>
      </c>
      <c r="T1351" t="str">
        <f t="shared" si="90"/>
        <v>Update UFMT_BUILD_RULE SET FIELD_ID='15',COND_ID='',VALUE_ID='25',CONV_KEY='',F_CHECK='0',F_WRITE='0' Where FORMAT_ID = '510' AND FIELD_NO = '41' AND PRIORITY = '1';</v>
      </c>
      <c r="U1351" t="str">
        <f t="shared" si="91"/>
        <v>Delete from UFMT_BUILD_RULE Where FORMAT_ID = '510' AND FIELD_NO = '41' AND PRIORITY = '1';</v>
      </c>
    </row>
    <row r="1352" spans="1:21" x14ac:dyDescent="0.35">
      <c r="A1352" t="s">
        <v>1445</v>
      </c>
      <c r="B1352" t="s">
        <v>122</v>
      </c>
      <c r="C1352" t="s">
        <v>12</v>
      </c>
      <c r="D1352" t="s">
        <v>53</v>
      </c>
      <c r="E1352"/>
      <c r="F1352" t="s">
        <v>82</v>
      </c>
      <c r="G1352"/>
      <c r="H1352" t="s">
        <v>13</v>
      </c>
      <c r="I1352" t="s">
        <v>13</v>
      </c>
      <c r="L1352" t="s">
        <v>7</v>
      </c>
      <c r="M1352" t="str">
        <f>VLOOKUP(D1352,UFMT_FIELD_FORMAT!A:H,8,FALSE)</f>
        <v>008 Fix Padded R</v>
      </c>
      <c r="N1352" t="str">
        <f>IF(ISBLANK(E1352),"",VLOOKUP(E1352,UFMT_CONDITION!A:J,10,FALSE))</f>
        <v/>
      </c>
      <c r="O1352" t="str">
        <f>VLOOKUP(F1352,UFMT_VALUE!A:E,5,FALSE)</f>
        <v>Tag, SVT_CC_ACCEPTOR</v>
      </c>
      <c r="P1352" t="str">
        <f>IF(ISBLANK(G1352),"",VLOOKUP(G1352,UFMT_CONVERSION!A:C,3,FALSE))</f>
        <v/>
      </c>
      <c r="Q1352" t="str">
        <f t="shared" si="88"/>
        <v>Field '008 Fix Padded R', Value 'Tag, SVT_CC_ACCEPTOR'</v>
      </c>
      <c r="S1352" t="str">
        <f t="shared" si="89"/>
        <v>Insert into UFMT_BUILD_RULE (FORMAT_ID, FIELD_NO, PRIORITY, FIELD_ID, COND_ID, VALUE_ID, CONV_KEY, F_CHECK, F_WRITE) Values ('510', '42', '1', '16', '', '26', '', '0', '0');</v>
      </c>
      <c r="T1352" t="str">
        <f t="shared" si="90"/>
        <v>Update UFMT_BUILD_RULE SET FIELD_ID='16',COND_ID='',VALUE_ID='26',CONV_KEY='',F_CHECK='0',F_WRITE='0' Where FORMAT_ID = '510' AND FIELD_NO = '42' AND PRIORITY = '1';</v>
      </c>
      <c r="U1352" t="str">
        <f t="shared" si="91"/>
        <v>Delete from UFMT_BUILD_RULE Where FORMAT_ID = '510' AND FIELD_NO = '42' AND PRIORITY = '1';</v>
      </c>
    </row>
    <row r="1353" spans="1:21" x14ac:dyDescent="0.35">
      <c r="A1353" t="s">
        <v>1445</v>
      </c>
      <c r="B1353" t="s">
        <v>125</v>
      </c>
      <c r="C1353" t="s">
        <v>12</v>
      </c>
      <c r="D1353" t="s">
        <v>92</v>
      </c>
      <c r="E1353"/>
      <c r="F1353" t="s">
        <v>216</v>
      </c>
      <c r="G1353"/>
      <c r="H1353" t="s">
        <v>13</v>
      </c>
      <c r="I1353" t="s">
        <v>13</v>
      </c>
      <c r="L1353" t="s">
        <v>7</v>
      </c>
      <c r="M1353" t="str">
        <f>VLOOKUP(D1353,UFMT_FIELD_FORMAT!A:H,8,FALSE)</f>
        <v>040 Fix Padded R</v>
      </c>
      <c r="N1353" t="str">
        <f>IF(ISBLANK(E1353),"",VLOOKUP(E1353,UFMT_CONDITION!A:J,10,FALSE))</f>
        <v/>
      </c>
      <c r="O1353" t="str">
        <f>VLOOKUP(F1353,UFMT_VALUE!A:E,5,FALSE)</f>
        <v>Composite, Acceptor Name Location</v>
      </c>
      <c r="P1353" t="str">
        <f>IF(ISBLANK(G1353),"",VLOOKUP(G1353,UFMT_CONVERSION!A:C,3,FALSE))</f>
        <v/>
      </c>
      <c r="Q1353" t="str">
        <f t="shared" si="88"/>
        <v>Field '040 Fix Padded R', Value 'Composite, Acceptor Name Location'</v>
      </c>
      <c r="S1353" t="str">
        <f t="shared" si="89"/>
        <v>Insert into UFMT_BUILD_RULE (FORMAT_ID, FIELD_NO, PRIORITY, FIELD_ID, COND_ID, VALUE_ID, CONV_KEY, F_CHECK, F_WRITE) Values ('510', '43', '1', '30', '', '83', '', '0', '0');</v>
      </c>
      <c r="T1353" t="str">
        <f t="shared" si="90"/>
        <v>Update UFMT_BUILD_RULE SET FIELD_ID='30',COND_ID='',VALUE_ID='83',CONV_KEY='',F_CHECK='0',F_WRITE='0' Where FORMAT_ID = '510' AND FIELD_NO = '43' AND PRIORITY = '1';</v>
      </c>
      <c r="U1353" t="str">
        <f t="shared" si="91"/>
        <v>Delete from UFMT_BUILD_RULE Where FORMAT_ID = '510' AND FIELD_NO = '43' AND PRIORITY = '1';</v>
      </c>
    </row>
    <row r="1354" spans="1:21" x14ac:dyDescent="0.35">
      <c r="A1354" t="s">
        <v>1445</v>
      </c>
      <c r="B1354" t="s">
        <v>138</v>
      </c>
      <c r="C1354" t="s">
        <v>12</v>
      </c>
      <c r="D1354" t="s">
        <v>47</v>
      </c>
      <c r="E1354"/>
      <c r="F1354" t="s">
        <v>104</v>
      </c>
      <c r="G1354"/>
      <c r="H1354" t="s">
        <v>13</v>
      </c>
      <c r="I1354" t="s">
        <v>13</v>
      </c>
      <c r="L1354" t="s">
        <v>7</v>
      </c>
      <c r="M1354" t="str">
        <f>VLOOKUP(D1354,UFMT_FIELD_FORMAT!A:H,8,FALSE)</f>
        <v>003 Fix Padded L</v>
      </c>
      <c r="N1354" t="str">
        <f>IF(ISBLANK(E1354),"",VLOOKUP(E1354,UFMT_CONDITION!A:J,10,FALSE))</f>
        <v/>
      </c>
      <c r="O1354" t="str">
        <f>VLOOKUP(F1354,UFMT_VALUE!A:E,5,FALSE)</f>
        <v>Tag, SVT_TXN_CURRENCY</v>
      </c>
      <c r="P1354" t="str">
        <f>IF(ISBLANK(G1354),"",VLOOKUP(G1354,UFMT_CONVERSION!A:C,3,FALSE))</f>
        <v/>
      </c>
      <c r="Q1354" t="str">
        <f t="shared" si="88"/>
        <v>Field '003 Fix Padded L', Value 'Tag, SVT_TXN_CURRENCY'</v>
      </c>
      <c r="S1354" t="str">
        <f t="shared" si="89"/>
        <v>Insert into UFMT_BUILD_RULE (FORMAT_ID, FIELD_NO, PRIORITY, FIELD_ID, COND_ID, VALUE_ID, CONV_KEY, F_CHECK, F_WRITE) Values ('510', '49', '1', '14', '', '34', '', '0', '0');</v>
      </c>
      <c r="T1354" t="str">
        <f t="shared" si="90"/>
        <v>Update UFMT_BUILD_RULE SET FIELD_ID='14',COND_ID='',VALUE_ID='34',CONV_KEY='',F_CHECK='0',F_WRITE='0' Where FORMAT_ID = '510' AND FIELD_NO = '49' AND PRIORITY = '1';</v>
      </c>
      <c r="U1354" t="str">
        <f t="shared" si="91"/>
        <v>Delete from UFMT_BUILD_RULE Where FORMAT_ID = '510' AND FIELD_NO = '49' AND PRIORITY = '1';</v>
      </c>
    </row>
    <row r="1355" spans="1:21" x14ac:dyDescent="0.35">
      <c r="A1355" t="s">
        <v>1445</v>
      </c>
      <c r="B1355" t="s">
        <v>169</v>
      </c>
      <c r="C1355" t="s">
        <v>12</v>
      </c>
      <c r="D1355" t="s">
        <v>65</v>
      </c>
      <c r="E1355" t="s">
        <v>24</v>
      </c>
      <c r="F1355" t="s">
        <v>494</v>
      </c>
      <c r="G1355"/>
      <c r="H1355" t="s">
        <v>13</v>
      </c>
      <c r="I1355" t="s">
        <v>13</v>
      </c>
      <c r="L1355" t="s">
        <v>7</v>
      </c>
      <c r="M1355" t="str">
        <f>VLOOKUP(D1355,UFMT_FIELD_FORMAT!A:H,8,FALSE)</f>
        <v>999 Var LLLA</v>
      </c>
      <c r="N1355" t="str">
        <f>IF(ISBLANK(E1355),"",VLOOKUP(E1355,UFMT_CONDITION!A:J,10,FALSE))</f>
        <v>Is PIN Setup (Mobilebanking)</v>
      </c>
      <c r="O1355" t="str">
        <f>VLOOKUP(F1355,UFMT_VALUE!A:E,5,FALSE)</f>
        <v>Composite, NEW PIN | OTP (MB)</v>
      </c>
      <c r="P1355" t="str">
        <f>IF(ISBLANK(G1355),"",VLOOKUP(G1355,UFMT_CONVERSION!A:C,3,FALSE))</f>
        <v/>
      </c>
      <c r="Q1355" t="str">
        <f t="shared" si="88"/>
        <v>Field '999 Var LLLA',Cond 'Is PIN Setup (Mobilebanking)', Value 'Composite, NEW PIN | OTP (MB)'</v>
      </c>
      <c r="S1355" t="str">
        <f t="shared" si="89"/>
        <v>Insert into UFMT_BUILD_RULE (FORMAT_ID, FIELD_NO, PRIORITY, FIELD_ID, COND_ID, VALUE_ID, CONV_KEY, F_CHECK, F_WRITE) Values ('510', '63', '1', '20', '53', '241', '', '0', '0');</v>
      </c>
      <c r="T1355" t="str">
        <f t="shared" si="90"/>
        <v>Update UFMT_BUILD_RULE SET FIELD_ID='20',COND_ID='53',VALUE_ID='241',CONV_KEY='',F_CHECK='0',F_WRITE='0' Where FORMAT_ID = '510' AND FIELD_NO = '63' AND PRIORITY = '1';</v>
      </c>
      <c r="U1355" t="str">
        <f t="shared" si="91"/>
        <v>Delete from UFMT_BUILD_RULE Where FORMAT_ID = '510' AND FIELD_NO = '63' AND PRIORITY = '1';</v>
      </c>
    </row>
    <row r="1356" spans="1:21" x14ac:dyDescent="0.35">
      <c r="A1356" t="s">
        <v>1445</v>
      </c>
      <c r="B1356" t="s">
        <v>169</v>
      </c>
      <c r="C1356" t="s">
        <v>15</v>
      </c>
      <c r="D1356" t="s">
        <v>65</v>
      </c>
      <c r="E1356" t="s">
        <v>60</v>
      </c>
      <c r="F1356" t="s">
        <v>399</v>
      </c>
      <c r="G1356"/>
      <c r="H1356" t="s">
        <v>13</v>
      </c>
      <c r="I1356" t="s">
        <v>13</v>
      </c>
      <c r="L1356" t="s">
        <v>7</v>
      </c>
      <c r="M1356" t="str">
        <f>VLOOKUP(D1356,UFMT_FIELD_FORMAT!A:H,8,FALSE)</f>
        <v>999 Var LLLA</v>
      </c>
      <c r="N1356" t="str">
        <f>IF(ISBLANK(E1356),"",VLOOKUP(E1356,UFMT_CONDITION!A:J,10,FALSE))</f>
        <v>Trans_type is 700</v>
      </c>
      <c r="O1356" t="str">
        <f>VLOOKUP(F1356,UFMT_VALUE!A:E,5,FALSE)</f>
        <v>PMT_CODE2</v>
      </c>
      <c r="P1356" t="str">
        <f>IF(ISBLANK(G1356),"",VLOOKUP(G1356,UFMT_CONVERSION!A:C,3,FALSE))</f>
        <v/>
      </c>
      <c r="Q1356" t="str">
        <f t="shared" si="88"/>
        <v>Field '999 Var LLLA',Cond 'Trans_type is 700', Value 'PMT_CODE2'</v>
      </c>
      <c r="S1356" t="str">
        <f t="shared" si="89"/>
        <v>Insert into UFMT_BUILD_RULE (FORMAT_ID, FIELD_NO, PRIORITY, FIELD_ID, COND_ID, VALUE_ID, CONV_KEY, F_CHECK, F_WRITE) Values ('510', '63', '2', '20', '44', '204', '', '0', '0');</v>
      </c>
      <c r="T1356" t="str">
        <f t="shared" si="90"/>
        <v>Update UFMT_BUILD_RULE SET FIELD_ID='20',COND_ID='44',VALUE_ID='204',CONV_KEY='',F_CHECK='0',F_WRITE='0' Where FORMAT_ID = '510' AND FIELD_NO = '63' AND PRIORITY = '2';</v>
      </c>
      <c r="U1356" t="str">
        <f t="shared" si="91"/>
        <v>Delete from UFMT_BUILD_RULE Where FORMAT_ID = '510' AND FIELD_NO = '63' AND PRIORITY = '2';</v>
      </c>
    </row>
    <row r="1357" spans="1:21" x14ac:dyDescent="0.35">
      <c r="A1357" t="s">
        <v>1445</v>
      </c>
      <c r="B1357" t="s">
        <v>169</v>
      </c>
      <c r="C1357" t="s">
        <v>17</v>
      </c>
      <c r="D1357" t="s">
        <v>65</v>
      </c>
      <c r="E1357"/>
      <c r="F1357" t="s">
        <v>394</v>
      </c>
      <c r="G1357"/>
      <c r="H1357" t="s">
        <v>13</v>
      </c>
      <c r="I1357" t="s">
        <v>13</v>
      </c>
      <c r="L1357" t="s">
        <v>7</v>
      </c>
      <c r="M1357" t="str">
        <f>VLOOKUP(D1357,UFMT_FIELD_FORMAT!A:H,8,FALSE)</f>
        <v>999 Var LLLA</v>
      </c>
      <c r="N1357" t="str">
        <f>IF(ISBLANK(E1357),"",VLOOKUP(E1357,UFMT_CONDITION!A:J,10,FALSE))</f>
        <v/>
      </c>
      <c r="O1357" t="str">
        <f>VLOOKUP(F1357,UFMT_VALUE!A:E,5,FALSE)</f>
        <v>PMT_CODE1</v>
      </c>
      <c r="P1357" t="str">
        <f>IF(ISBLANK(G1357),"",VLOOKUP(G1357,UFMT_CONVERSION!A:C,3,FALSE))</f>
        <v/>
      </c>
      <c r="Q1357" t="str">
        <f t="shared" si="88"/>
        <v>Field '999 Var LLLA', Value 'PMT_CODE1'</v>
      </c>
      <c r="S1357" t="str">
        <f t="shared" si="89"/>
        <v>Insert into UFMT_BUILD_RULE (FORMAT_ID, FIELD_NO, PRIORITY, FIELD_ID, COND_ID, VALUE_ID, CONV_KEY, F_CHECK, F_WRITE) Values ('510', '63', '3', '20', '', '202', '', '0', '0');</v>
      </c>
      <c r="T1357" t="str">
        <f t="shared" si="90"/>
        <v>Update UFMT_BUILD_RULE SET FIELD_ID='20',COND_ID='',VALUE_ID='202',CONV_KEY='',F_CHECK='0',F_WRITE='0' Where FORMAT_ID = '510' AND FIELD_NO = '63' AND PRIORITY = '3';</v>
      </c>
      <c r="U1357" t="str">
        <f t="shared" si="91"/>
        <v>Delete from UFMT_BUILD_RULE Where FORMAT_ID = '510' AND FIELD_NO = '63' AND PRIORITY = '3';</v>
      </c>
    </row>
    <row r="1358" spans="1:21" x14ac:dyDescent="0.35">
      <c r="A1358" t="s">
        <v>1445</v>
      </c>
      <c r="B1358" t="s">
        <v>270</v>
      </c>
      <c r="C1358" t="s">
        <v>12</v>
      </c>
      <c r="D1358" t="s">
        <v>71</v>
      </c>
      <c r="E1358" t="s">
        <v>60</v>
      </c>
      <c r="F1358" t="s">
        <v>96</v>
      </c>
      <c r="G1358"/>
      <c r="H1358" t="s">
        <v>13</v>
      </c>
      <c r="I1358" t="s">
        <v>13</v>
      </c>
      <c r="L1358" t="s">
        <v>7</v>
      </c>
      <c r="M1358" t="str">
        <f>VLOOKUP(D1358,UFMT_FIELD_FORMAT!A:H,8,FALSE)</f>
        <v>028 Var LLA</v>
      </c>
      <c r="N1358" t="str">
        <f>IF(ISBLANK(E1358),"",VLOOKUP(E1358,UFMT_CONDITION!A:J,10,FALSE))</f>
        <v>Trans_type is 700</v>
      </c>
      <c r="O1358" t="str">
        <f>VLOOKUP(F1358,UFMT_VALUE!A:E,5,FALSE)</f>
        <v>Tag, SVT_ACCT1_NO</v>
      </c>
      <c r="P1358" t="str">
        <f>IF(ISBLANK(G1358),"",VLOOKUP(G1358,UFMT_CONVERSION!A:C,3,FALSE))</f>
        <v/>
      </c>
      <c r="Q1358" t="str">
        <f t="shared" si="88"/>
        <v>Field '028 Var LLA',Cond 'Trans_type is 700', Value 'Tag, SVT_ACCT1_NO'</v>
      </c>
      <c r="S1358" t="str">
        <f t="shared" si="89"/>
        <v>Insert into UFMT_BUILD_RULE (FORMAT_ID, FIELD_NO, PRIORITY, FIELD_ID, COND_ID, VALUE_ID, CONV_KEY, F_CHECK, F_WRITE) Values ('510', '102', '1', '22', '44', '36', '', '0', '0');</v>
      </c>
      <c r="T1358" t="str">
        <f t="shared" si="90"/>
        <v>Update UFMT_BUILD_RULE SET FIELD_ID='22',COND_ID='44',VALUE_ID='36',CONV_KEY='',F_CHECK='0',F_WRITE='0' Where FORMAT_ID = '510' AND FIELD_NO = '102' AND PRIORITY = '1';</v>
      </c>
      <c r="U1358" t="str">
        <f t="shared" si="91"/>
        <v>Delete from UFMT_BUILD_RULE Where FORMAT_ID = '510' AND FIELD_NO = '102' AND PRIORITY = '1';</v>
      </c>
    </row>
    <row r="1359" spans="1:21" x14ac:dyDescent="0.35">
      <c r="A1359" t="s">
        <v>1447</v>
      </c>
      <c r="B1359" t="s">
        <v>15</v>
      </c>
      <c r="C1359" t="s">
        <v>12</v>
      </c>
      <c r="D1359" t="s">
        <v>12</v>
      </c>
      <c r="E1359"/>
      <c r="F1359" t="s">
        <v>392</v>
      </c>
      <c r="G1359"/>
      <c r="H1359" t="s">
        <v>13</v>
      </c>
      <c r="I1359" t="s">
        <v>13</v>
      </c>
      <c r="L1359" t="s">
        <v>7</v>
      </c>
      <c r="M1359" t="str">
        <f>VLOOKUP(D1359,UFMT_FIELD_FORMAT!A:H,8,FALSE)</f>
        <v>019 Var LLA</v>
      </c>
      <c r="N1359" t="str">
        <f>IF(ISBLANK(E1359),"",VLOOKUP(E1359,UFMT_CONDITION!A:J,10,FALSE))</f>
        <v/>
      </c>
      <c r="O1359" t="str">
        <f>VLOOKUP(F1359,UFMT_VALUE!A:E,5,FALSE)</f>
        <v>Tag, SVT_SMS_PHONE_NUMBER</v>
      </c>
      <c r="P1359" t="str">
        <f>IF(ISBLANK(G1359),"",VLOOKUP(G1359,UFMT_CONVERSION!A:C,3,FALSE))</f>
        <v/>
      </c>
      <c r="Q1359" t="str">
        <f t="shared" si="88"/>
        <v>Field '019 Var LLA', Value 'Tag, SVT_SMS_PHONE_NUMBER'</v>
      </c>
      <c r="S1359" t="str">
        <f t="shared" si="89"/>
        <v>Insert into UFMT_BUILD_RULE (FORMAT_ID, FIELD_NO, PRIORITY, FIELD_ID, COND_ID, VALUE_ID, CONV_KEY, F_CHECK, F_WRITE) Values ('511', '2', '1', '1', '', '201', '', '0', '0');</v>
      </c>
      <c r="T1359" t="str">
        <f t="shared" si="90"/>
        <v>Update UFMT_BUILD_RULE SET FIELD_ID='1',COND_ID='',VALUE_ID='201',CONV_KEY='',F_CHECK='0',F_WRITE='0' Where FORMAT_ID = '511' AND FIELD_NO = '2' AND PRIORITY = '1';</v>
      </c>
      <c r="U1359" t="str">
        <f t="shared" si="91"/>
        <v>Delete from UFMT_BUILD_RULE Where FORMAT_ID = '511' AND FIELD_NO = '2' AND PRIORITY = '1';</v>
      </c>
    </row>
    <row r="1360" spans="1:21" x14ac:dyDescent="0.35">
      <c r="A1360" t="s">
        <v>1447</v>
      </c>
      <c r="B1360" t="s">
        <v>17</v>
      </c>
      <c r="C1360" t="s">
        <v>12</v>
      </c>
      <c r="D1360" t="s">
        <v>15</v>
      </c>
      <c r="E1360"/>
      <c r="F1360" t="s">
        <v>17</v>
      </c>
      <c r="G1360"/>
      <c r="H1360" t="s">
        <v>13</v>
      </c>
      <c r="I1360" t="s">
        <v>13</v>
      </c>
      <c r="L1360" t="s">
        <v>7</v>
      </c>
      <c r="M1360" t="str">
        <f>VLOOKUP(D1360,UFMT_FIELD_FORMAT!A:H,8,FALSE)</f>
        <v>006 Fix Padded L0</v>
      </c>
      <c r="N1360" t="str">
        <f>IF(ISBLANK(E1360),"",VLOOKUP(E1360,UFMT_CONDITION!A:J,10,FALSE))</f>
        <v/>
      </c>
      <c r="O1360" t="str">
        <f>VLOOKUP(F1360,UFMT_VALUE!A:E,5,FALSE)</f>
        <v>Tag, SVT_TXN_TYPE</v>
      </c>
      <c r="P1360" t="str">
        <f>IF(ISBLANK(G1360),"",VLOOKUP(G1360,UFMT_CONVERSION!A:C,3,FALSE))</f>
        <v/>
      </c>
      <c r="Q1360" t="str">
        <f t="shared" si="88"/>
        <v>Field '006 Fix Padded L0', Value 'Tag, SVT_TXN_TYPE'</v>
      </c>
      <c r="S1360" t="str">
        <f t="shared" si="89"/>
        <v>Insert into UFMT_BUILD_RULE (FORMAT_ID, FIELD_NO, PRIORITY, FIELD_ID, COND_ID, VALUE_ID, CONV_KEY, F_CHECK, F_WRITE) Values ('511', '3', '1', '2', '', '3', '', '0', '0');</v>
      </c>
      <c r="T1360" t="str">
        <f t="shared" si="90"/>
        <v>Update UFMT_BUILD_RULE SET FIELD_ID='2',COND_ID='',VALUE_ID='3',CONV_KEY='',F_CHECK='0',F_WRITE='0' Where FORMAT_ID = '511' AND FIELD_NO = '3' AND PRIORITY = '1';</v>
      </c>
      <c r="U1360" t="str">
        <f t="shared" si="91"/>
        <v>Delete from UFMT_BUILD_RULE Where FORMAT_ID = '511' AND FIELD_NO = '3' AND PRIORITY = '1';</v>
      </c>
    </row>
    <row r="1361" spans="1:21" x14ac:dyDescent="0.35">
      <c r="A1361" t="s">
        <v>1447</v>
      </c>
      <c r="B1361" t="s">
        <v>20</v>
      </c>
      <c r="C1361" t="s">
        <v>12</v>
      </c>
      <c r="D1361" t="s">
        <v>17</v>
      </c>
      <c r="E1361"/>
      <c r="F1361" t="s">
        <v>29</v>
      </c>
      <c r="G1361"/>
      <c r="H1361" t="s">
        <v>13</v>
      </c>
      <c r="I1361" t="s">
        <v>13</v>
      </c>
      <c r="L1361" t="s">
        <v>7</v>
      </c>
      <c r="M1361" t="str">
        <f>VLOOKUP(D1361,UFMT_FIELD_FORMAT!A:H,8,FALSE)</f>
        <v>012 Fix Padded L0</v>
      </c>
      <c r="N1361" t="str">
        <f>IF(ISBLANK(E1361),"",VLOOKUP(E1361,UFMT_CONDITION!A:J,10,FALSE))</f>
        <v/>
      </c>
      <c r="O1361" t="str">
        <f>VLOOKUP(F1361,UFMT_VALUE!A:E,5,FALSE)</f>
        <v>Tag, SVT_TXN_AMOUNT</v>
      </c>
      <c r="P1361" t="str">
        <f>IF(ISBLANK(G1361),"",VLOOKUP(G1361,UFMT_CONVERSION!A:C,3,FALSE))</f>
        <v/>
      </c>
      <c r="Q1361" t="str">
        <f t="shared" si="88"/>
        <v>Field '012 Fix Padded L0', Value 'Tag, SVT_TXN_AMOUNT'</v>
      </c>
      <c r="S1361" t="str">
        <f t="shared" si="89"/>
        <v>Insert into UFMT_BUILD_RULE (FORMAT_ID, FIELD_NO, PRIORITY, FIELD_ID, COND_ID, VALUE_ID, CONV_KEY, F_CHECK, F_WRITE) Values ('511', '4', '1', '3', '', '7', '', '0', '0');</v>
      </c>
      <c r="T1361" t="str">
        <f t="shared" si="90"/>
        <v>Update UFMT_BUILD_RULE SET FIELD_ID='3',COND_ID='',VALUE_ID='7',CONV_KEY='',F_CHECK='0',F_WRITE='0' Where FORMAT_ID = '511' AND FIELD_NO = '4' AND PRIORITY = '1';</v>
      </c>
      <c r="U1361" t="str">
        <f t="shared" si="91"/>
        <v>Delete from UFMT_BUILD_RULE Where FORMAT_ID = '511' AND FIELD_NO = '4' AND PRIORITY = '1';</v>
      </c>
    </row>
    <row r="1362" spans="1:21" x14ac:dyDescent="0.35">
      <c r="A1362" t="s">
        <v>1447</v>
      </c>
      <c r="B1362" t="s">
        <v>29</v>
      </c>
      <c r="C1362" t="s">
        <v>15</v>
      </c>
      <c r="D1362" t="s">
        <v>72</v>
      </c>
      <c r="E1362"/>
      <c r="F1362" t="s">
        <v>44</v>
      </c>
      <c r="G1362"/>
      <c r="H1362" t="s">
        <v>13</v>
      </c>
      <c r="I1362" t="s">
        <v>13</v>
      </c>
      <c r="L1362" t="s">
        <v>7</v>
      </c>
      <c r="M1362" t="str">
        <f>VLOOKUP(D1362,UFMT_FIELD_FORMAT!A:H,8,FALSE)</f>
        <v>010 Fix Padded L0</v>
      </c>
      <c r="N1362" t="str">
        <f>IF(ISBLANK(E1362),"",VLOOKUP(E1362,UFMT_CONDITION!A:J,10,FALSE))</f>
        <v/>
      </c>
      <c r="O1362" t="str">
        <f>VLOOKUP(F1362,UFMT_VALUE!A:E,5,FALSE)</f>
        <v>Tag, SVT_ACQ_SW_DATE</v>
      </c>
      <c r="P1362" t="str">
        <f>IF(ISBLANK(G1362),"",VLOOKUP(G1362,UFMT_CONVERSION!A:C,3,FALSE))</f>
        <v/>
      </c>
      <c r="Q1362" t="str">
        <f t="shared" si="88"/>
        <v>Field '010 Fix Padded L0', Value 'Tag, SVT_ACQ_SW_DATE'</v>
      </c>
      <c r="S1362" t="str">
        <f t="shared" si="89"/>
        <v>Insert into UFMT_BUILD_RULE (FORMAT_ID, FIELD_NO, PRIORITY, FIELD_ID, COND_ID, VALUE_ID, CONV_KEY, F_CHECK, F_WRITE) Values ('511', '7', '2', '25', '', '13', '', '0', '0');</v>
      </c>
      <c r="T1362" t="str">
        <f t="shared" si="90"/>
        <v>Update UFMT_BUILD_RULE SET FIELD_ID='25',COND_ID='',VALUE_ID='13',CONV_KEY='',F_CHECK='0',F_WRITE='0' Where FORMAT_ID = '511' AND FIELD_NO = '7' AND PRIORITY = '2';</v>
      </c>
      <c r="U1362" t="str">
        <f t="shared" si="91"/>
        <v>Delete from UFMT_BUILD_RULE Where FORMAT_ID = '511' AND FIELD_NO = '7' AND PRIORITY = '2';</v>
      </c>
    </row>
    <row r="1363" spans="1:21" x14ac:dyDescent="0.35">
      <c r="A1363" t="s">
        <v>1447</v>
      </c>
      <c r="B1363" t="s">
        <v>40</v>
      </c>
      <c r="C1363" t="s">
        <v>12</v>
      </c>
      <c r="D1363" t="s">
        <v>23</v>
      </c>
      <c r="E1363"/>
      <c r="F1363" t="s">
        <v>117</v>
      </c>
      <c r="G1363"/>
      <c r="H1363" t="s">
        <v>13</v>
      </c>
      <c r="I1363" t="s">
        <v>13</v>
      </c>
      <c r="L1363" t="s">
        <v>7</v>
      </c>
      <c r="M1363" t="str">
        <f>VLOOKUP(D1363,UFMT_FIELD_FORMAT!A:H,8,FALSE)</f>
        <v>006 Fix Padded L0</v>
      </c>
      <c r="N1363" t="str">
        <f>IF(ISBLANK(E1363),"",VLOOKUP(E1363,UFMT_CONDITION!A:J,10,FALSE))</f>
        <v/>
      </c>
      <c r="O1363" t="str">
        <f>VLOOKUP(F1363,UFMT_VALUE!A:E,5,FALSE)</f>
        <v>Tag, SVT_UTRANSNO</v>
      </c>
      <c r="P1363" t="str">
        <f>IF(ISBLANK(G1363),"",VLOOKUP(G1363,UFMT_CONVERSION!A:C,3,FALSE))</f>
        <v/>
      </c>
      <c r="Q1363" t="str">
        <f t="shared" si="88"/>
        <v>Field '006 Fix Padded L0', Value 'Tag, SVT_UTRANSNO'</v>
      </c>
      <c r="S1363" t="str">
        <f t="shared" si="89"/>
        <v>Insert into UFMT_BUILD_RULE (FORMAT_ID, FIELD_NO, PRIORITY, FIELD_ID, COND_ID, VALUE_ID, CONV_KEY, F_CHECK, F_WRITE) Values ('511', '11', '1', '5', '', '40', '', '0', '0');</v>
      </c>
      <c r="T1363" t="str">
        <f t="shared" si="90"/>
        <v>Update UFMT_BUILD_RULE SET FIELD_ID='5',COND_ID='',VALUE_ID='40',CONV_KEY='',F_CHECK='0',F_WRITE='0' Where FORMAT_ID = '511' AND FIELD_NO = '11' AND PRIORITY = '1';</v>
      </c>
      <c r="U1363" t="str">
        <f t="shared" si="91"/>
        <v>Delete from UFMT_BUILD_RULE Where FORMAT_ID = '511' AND FIELD_NO = '11' AND PRIORITY = '1';</v>
      </c>
    </row>
    <row r="1364" spans="1:21" x14ac:dyDescent="0.35">
      <c r="A1364" t="s">
        <v>1447</v>
      </c>
      <c r="B1364" t="s">
        <v>42</v>
      </c>
      <c r="C1364" t="s">
        <v>12</v>
      </c>
      <c r="D1364" t="s">
        <v>23</v>
      </c>
      <c r="E1364"/>
      <c r="F1364" t="s">
        <v>47</v>
      </c>
      <c r="G1364"/>
      <c r="H1364" t="s">
        <v>13</v>
      </c>
      <c r="I1364" t="s">
        <v>13</v>
      </c>
      <c r="L1364" t="s">
        <v>7</v>
      </c>
      <c r="M1364" t="str">
        <f>VLOOKUP(D1364,UFMT_FIELD_FORMAT!A:H,8,FALSE)</f>
        <v>006 Fix Padded L0</v>
      </c>
      <c r="N1364" t="str">
        <f>IF(ISBLANK(E1364),"",VLOOKUP(E1364,UFMT_CONDITION!A:J,10,FALSE))</f>
        <v/>
      </c>
      <c r="O1364" t="str">
        <f>VLOOKUP(F1364,UFMT_VALUE!A:E,5,FALSE)</f>
        <v>Tag, SVT_ACQ_SW_TIME</v>
      </c>
      <c r="P1364" t="str">
        <f>IF(ISBLANK(G1364),"",VLOOKUP(G1364,UFMT_CONVERSION!A:C,3,FALSE))</f>
        <v/>
      </c>
      <c r="Q1364" t="str">
        <f t="shared" si="88"/>
        <v>Field '006 Fix Padded L0', Value 'Tag, SVT_ACQ_SW_TIME'</v>
      </c>
      <c r="S1364" t="str">
        <f t="shared" si="89"/>
        <v>Insert into UFMT_BUILD_RULE (FORMAT_ID, FIELD_NO, PRIORITY, FIELD_ID, COND_ID, VALUE_ID, CONV_KEY, F_CHECK, F_WRITE) Values ('511', '12', '1', '5', '', '14', '', '0', '0');</v>
      </c>
      <c r="T1364" t="str">
        <f t="shared" si="90"/>
        <v>Update UFMT_BUILD_RULE SET FIELD_ID='5',COND_ID='',VALUE_ID='14',CONV_KEY='',F_CHECK='0',F_WRITE='0' Where FORMAT_ID = '511' AND FIELD_NO = '12' AND PRIORITY = '1';</v>
      </c>
      <c r="U1364" t="str">
        <f t="shared" si="91"/>
        <v>Delete from UFMT_BUILD_RULE Where FORMAT_ID = '511' AND FIELD_NO = '12' AND PRIORITY = '1';</v>
      </c>
    </row>
    <row r="1365" spans="1:21" x14ac:dyDescent="0.35">
      <c r="A1365" t="s">
        <v>1447</v>
      </c>
      <c r="B1365" t="s">
        <v>44</v>
      </c>
      <c r="C1365" t="s">
        <v>12</v>
      </c>
      <c r="D1365" t="s">
        <v>32</v>
      </c>
      <c r="E1365"/>
      <c r="F1365" t="s">
        <v>44</v>
      </c>
      <c r="G1365"/>
      <c r="H1365" t="s">
        <v>13</v>
      </c>
      <c r="I1365" t="s">
        <v>13</v>
      </c>
      <c r="L1365" t="s">
        <v>7</v>
      </c>
      <c r="M1365" t="str">
        <f>VLOOKUP(D1365,UFMT_FIELD_FORMAT!A:H,8,FALSE)</f>
        <v>004 Fix Padded L0</v>
      </c>
      <c r="N1365" t="str">
        <f>IF(ISBLANK(E1365),"",VLOOKUP(E1365,UFMT_CONDITION!A:J,10,FALSE))</f>
        <v/>
      </c>
      <c r="O1365" t="str">
        <f>VLOOKUP(F1365,UFMT_VALUE!A:E,5,FALSE)</f>
        <v>Tag, SVT_ACQ_SW_DATE</v>
      </c>
      <c r="P1365" t="str">
        <f>IF(ISBLANK(G1365),"",VLOOKUP(G1365,UFMT_CONVERSION!A:C,3,FALSE))</f>
        <v/>
      </c>
      <c r="Q1365" t="str">
        <f t="shared" si="88"/>
        <v>Field '004 Fix Padded L0', Value 'Tag, SVT_ACQ_SW_DATE'</v>
      </c>
      <c r="S1365" t="str">
        <f t="shared" si="89"/>
        <v>Insert into UFMT_BUILD_RULE (FORMAT_ID, FIELD_NO, PRIORITY, FIELD_ID, COND_ID, VALUE_ID, CONV_KEY, F_CHECK, F_WRITE) Values ('511', '13', '1', '8', '', '13', '', '0', '0');</v>
      </c>
      <c r="T1365" t="str">
        <f t="shared" si="90"/>
        <v>Update UFMT_BUILD_RULE SET FIELD_ID='8',COND_ID='',VALUE_ID='13',CONV_KEY='',F_CHECK='0',F_WRITE='0' Where FORMAT_ID = '511' AND FIELD_NO = '13' AND PRIORITY = '1';</v>
      </c>
      <c r="U1365" t="str">
        <f t="shared" si="91"/>
        <v>Delete from UFMT_BUILD_RULE Where FORMAT_ID = '511' AND FIELD_NO = '13' AND PRIORITY = '1';</v>
      </c>
    </row>
    <row r="1366" spans="1:21" x14ac:dyDescent="0.35">
      <c r="A1366" t="s">
        <v>1447</v>
      </c>
      <c r="B1366" t="s">
        <v>56</v>
      </c>
      <c r="C1366" t="s">
        <v>12</v>
      </c>
      <c r="D1366" t="s">
        <v>32</v>
      </c>
      <c r="E1366"/>
      <c r="F1366" t="s">
        <v>44</v>
      </c>
      <c r="G1366"/>
      <c r="H1366" t="s">
        <v>13</v>
      </c>
      <c r="I1366" t="s">
        <v>13</v>
      </c>
      <c r="L1366" t="s">
        <v>7</v>
      </c>
      <c r="M1366" t="str">
        <f>VLOOKUP(D1366,UFMT_FIELD_FORMAT!A:H,8,FALSE)</f>
        <v>004 Fix Padded L0</v>
      </c>
      <c r="N1366" t="str">
        <f>IF(ISBLANK(E1366),"",VLOOKUP(E1366,UFMT_CONDITION!A:J,10,FALSE))</f>
        <v/>
      </c>
      <c r="O1366" t="str">
        <f>VLOOKUP(F1366,UFMT_VALUE!A:E,5,FALSE)</f>
        <v>Tag, SVT_ACQ_SW_DATE</v>
      </c>
      <c r="P1366" t="str">
        <f>IF(ISBLANK(G1366),"",VLOOKUP(G1366,UFMT_CONVERSION!A:C,3,FALSE))</f>
        <v/>
      </c>
      <c r="Q1366" t="str">
        <f t="shared" si="88"/>
        <v>Field '004 Fix Padded L0', Value 'Tag, SVT_ACQ_SW_DATE'</v>
      </c>
      <c r="S1366" t="str">
        <f t="shared" si="89"/>
        <v>Insert into UFMT_BUILD_RULE (FORMAT_ID, FIELD_NO, PRIORITY, FIELD_ID, COND_ID, VALUE_ID, CONV_KEY, F_CHECK, F_WRITE) Values ('511', '17', '1', '8', '', '13', '', '0', '0');</v>
      </c>
      <c r="T1366" t="str">
        <f t="shared" si="90"/>
        <v>Update UFMT_BUILD_RULE SET FIELD_ID='8',COND_ID='',VALUE_ID='13',CONV_KEY='',F_CHECK='0',F_WRITE='0' Where FORMAT_ID = '511' AND FIELD_NO = '17' AND PRIORITY = '1';</v>
      </c>
      <c r="U1366" t="str">
        <f t="shared" si="91"/>
        <v>Delete from UFMT_BUILD_RULE Where FORMAT_ID = '511' AND FIELD_NO = '17' AND PRIORITY = '1';</v>
      </c>
    </row>
    <row r="1367" spans="1:21" x14ac:dyDescent="0.35">
      <c r="A1367" t="s">
        <v>1447</v>
      </c>
      <c r="B1367" t="s">
        <v>98</v>
      </c>
      <c r="C1367" t="s">
        <v>12</v>
      </c>
      <c r="D1367" t="s">
        <v>40</v>
      </c>
      <c r="E1367"/>
      <c r="F1367" t="s">
        <v>65</v>
      </c>
      <c r="G1367"/>
      <c r="H1367" t="s">
        <v>13</v>
      </c>
      <c r="I1367" t="s">
        <v>13</v>
      </c>
      <c r="L1367" t="s">
        <v>7</v>
      </c>
      <c r="M1367" t="str">
        <f>VLOOKUP(D1367,UFMT_FIELD_FORMAT!A:H,8,FALSE)</f>
        <v xml:space="preserve">011 LLA </v>
      </c>
      <c r="N1367" t="str">
        <f>IF(ISBLANK(E1367),"",VLOOKUP(E1367,UFMT_CONDITION!A:J,10,FALSE))</f>
        <v/>
      </c>
      <c r="O1367" t="str">
        <f>VLOOKUP(F1367,UFMT_VALUE!A:E,5,FALSE)</f>
        <v>Tag, SVT_ISO_SRC_ACQID</v>
      </c>
      <c r="P1367" t="str">
        <f>IF(ISBLANK(G1367),"",VLOOKUP(G1367,UFMT_CONVERSION!A:C,3,FALSE))</f>
        <v/>
      </c>
      <c r="Q1367" t="str">
        <f t="shared" si="88"/>
        <v>Field '011 LLA ', Value 'Tag, SVT_ISO_SRC_ACQID'</v>
      </c>
      <c r="S1367" t="str">
        <f t="shared" si="89"/>
        <v>Insert into UFMT_BUILD_RULE (FORMAT_ID, FIELD_NO, PRIORITY, FIELD_ID, COND_ID, VALUE_ID, CONV_KEY, F_CHECK, F_WRITE) Values ('511', '32', '1', '11', '', '20', '', '0', '0');</v>
      </c>
      <c r="T1367" t="str">
        <f t="shared" si="90"/>
        <v>Update UFMT_BUILD_RULE SET FIELD_ID='11',COND_ID='',VALUE_ID='20',CONV_KEY='',F_CHECK='0',F_WRITE='0' Where FORMAT_ID = '511' AND FIELD_NO = '32' AND PRIORITY = '1';</v>
      </c>
      <c r="U1367" t="str">
        <f t="shared" si="91"/>
        <v>Delete from UFMT_BUILD_RULE Where FORMAT_ID = '511' AND FIELD_NO = '32' AND PRIORITY = '1';</v>
      </c>
    </row>
    <row r="1368" spans="1:21" x14ac:dyDescent="0.35">
      <c r="A1368" t="s">
        <v>1447</v>
      </c>
      <c r="B1368" t="s">
        <v>99</v>
      </c>
      <c r="C1368" t="s">
        <v>12</v>
      </c>
      <c r="D1368" t="s">
        <v>44</v>
      </c>
      <c r="E1368"/>
      <c r="F1368" t="s">
        <v>74</v>
      </c>
      <c r="G1368"/>
      <c r="H1368" t="s">
        <v>13</v>
      </c>
      <c r="I1368" t="s">
        <v>13</v>
      </c>
      <c r="L1368" t="s">
        <v>7</v>
      </c>
      <c r="M1368" t="str">
        <f>VLOOKUP(D1368,UFMT_FIELD_FORMAT!A:H,8,FALSE)</f>
        <v>012 Fix Padded R</v>
      </c>
      <c r="N1368" t="str">
        <f>IF(ISBLANK(E1368),"",VLOOKUP(E1368,UFMT_CONDITION!A:J,10,FALSE))</f>
        <v/>
      </c>
      <c r="O1368" t="str">
        <f>VLOOKUP(F1368,UFMT_VALUE!A:E,5,FALSE)</f>
        <v>Tag, SVT_ISO_ACQ_RRN</v>
      </c>
      <c r="P1368" t="str">
        <f>IF(ISBLANK(G1368),"",VLOOKUP(G1368,UFMT_CONVERSION!A:C,3,FALSE))</f>
        <v/>
      </c>
      <c r="Q1368" t="str">
        <f t="shared" si="88"/>
        <v>Field '012 Fix Padded R', Value 'Tag, SVT_ISO_ACQ_RRN'</v>
      </c>
      <c r="S1368" t="str">
        <f t="shared" si="89"/>
        <v>Insert into UFMT_BUILD_RULE (FORMAT_ID, FIELD_NO, PRIORITY, FIELD_ID, COND_ID, VALUE_ID, CONV_KEY, F_CHECK, F_WRITE) Values ('511', '37', '1', '13', '', '23', '', '0', '0');</v>
      </c>
      <c r="T1368" t="str">
        <f t="shared" si="90"/>
        <v>Update UFMT_BUILD_RULE SET FIELD_ID='13',COND_ID='',VALUE_ID='23',CONV_KEY='',F_CHECK='0',F_WRITE='0' Where FORMAT_ID = '511' AND FIELD_NO = '37' AND PRIORITY = '1';</v>
      </c>
      <c r="U1368" t="str">
        <f t="shared" si="91"/>
        <v>Delete from UFMT_BUILD_RULE Where FORMAT_ID = '511' AND FIELD_NO = '37' AND PRIORITY = '1';</v>
      </c>
    </row>
    <row r="1369" spans="1:21" x14ac:dyDescent="0.35">
      <c r="A1369" t="s">
        <v>1447</v>
      </c>
      <c r="B1369" t="s">
        <v>113</v>
      </c>
      <c r="C1369" t="s">
        <v>12</v>
      </c>
      <c r="D1369" t="s">
        <v>29</v>
      </c>
      <c r="E1369"/>
      <c r="F1369" t="s">
        <v>138</v>
      </c>
      <c r="G1369"/>
      <c r="H1369" t="s">
        <v>13</v>
      </c>
      <c r="I1369" t="s">
        <v>12</v>
      </c>
      <c r="L1369" t="s">
        <v>7</v>
      </c>
      <c r="M1369" t="str">
        <f>VLOOKUP(D1369,UFMT_FIELD_FORMAT!A:H,8,FALSE)</f>
        <v>006 Fix Padded L</v>
      </c>
      <c r="N1369" t="str">
        <f>IF(ISBLANK(E1369),"",VLOOKUP(E1369,UFMT_CONDITION!A:J,10,FALSE))</f>
        <v/>
      </c>
      <c r="O1369" t="str">
        <f>VLOOKUP(F1369,UFMT_VALUE!A:E,5,FALSE)</f>
        <v>Tag, SVT_AUTH_ID_RESP, string</v>
      </c>
      <c r="P1369" t="str">
        <f>IF(ISBLANK(G1369),"",VLOOKUP(G1369,UFMT_CONVERSION!A:C,3,FALSE))</f>
        <v/>
      </c>
      <c r="Q1369" t="str">
        <f t="shared" si="88"/>
        <v>Field '006 Fix Padded L', Value 'Tag, SVT_AUTH_ID_RESP, string'</v>
      </c>
      <c r="S1369" t="str">
        <f t="shared" si="89"/>
        <v>Insert into UFMT_BUILD_RULE (FORMAT_ID, FIELD_NO, PRIORITY, FIELD_ID, COND_ID, VALUE_ID, CONV_KEY, F_CHECK, F_WRITE) Values ('511', '38', '1', '7', '', '49', '', '0', '1');</v>
      </c>
      <c r="T1369" t="str">
        <f t="shared" si="90"/>
        <v>Update UFMT_BUILD_RULE SET FIELD_ID='7',COND_ID='',VALUE_ID='49',CONV_KEY='',F_CHECK='0',F_WRITE='1' Where FORMAT_ID = '511' AND FIELD_NO = '38' AND PRIORITY = '1';</v>
      </c>
      <c r="U1369" t="str">
        <f t="shared" si="91"/>
        <v>Delete from UFMT_BUILD_RULE Where FORMAT_ID = '511' AND FIELD_NO = '38' AND PRIORITY = '1';</v>
      </c>
    </row>
    <row r="1370" spans="1:21" x14ac:dyDescent="0.35">
      <c r="A1370" t="s">
        <v>1447</v>
      </c>
      <c r="B1370" t="s">
        <v>102</v>
      </c>
      <c r="C1370" t="s">
        <v>15</v>
      </c>
      <c r="D1370" t="s">
        <v>77</v>
      </c>
      <c r="E1370"/>
      <c r="F1370" t="s">
        <v>60</v>
      </c>
      <c r="G1370"/>
      <c r="H1370" t="s">
        <v>13</v>
      </c>
      <c r="I1370" t="s">
        <v>12</v>
      </c>
      <c r="L1370" t="s">
        <v>7</v>
      </c>
      <c r="M1370" t="str">
        <f>VLOOKUP(D1370,UFMT_FIELD_FORMAT!A:H,8,FALSE)</f>
        <v>02 Fix Padded L0</v>
      </c>
      <c r="N1370" t="str">
        <f>IF(ISBLANK(E1370),"",VLOOKUP(E1370,UFMT_CONDITION!A:J,10,FALSE))</f>
        <v/>
      </c>
      <c r="O1370" t="str">
        <f>VLOOKUP(F1370,UFMT_VALUE!A:E,5,FALSE)</f>
        <v>Tag, SVT_SV_RESP</v>
      </c>
      <c r="P1370" t="str">
        <f>IF(ISBLANK(G1370),"",VLOOKUP(G1370,UFMT_CONVERSION!A:C,3,FALSE))</f>
        <v/>
      </c>
      <c r="Q1370" t="str">
        <f t="shared" si="88"/>
        <v>Field '02 Fix Padded L0', Value 'Tag, SVT_SV_RESP'</v>
      </c>
      <c r="S1370" t="str">
        <f t="shared" si="89"/>
        <v>Insert into UFMT_BUILD_RULE (FORMAT_ID, FIELD_NO, PRIORITY, FIELD_ID, COND_ID, VALUE_ID, CONV_KEY, F_CHECK, F_WRITE) Values ('511', '39', '2', '24', '', '44', '', '0', '1');</v>
      </c>
      <c r="T1370" t="str">
        <f t="shared" si="90"/>
        <v>Update UFMT_BUILD_RULE SET FIELD_ID='24',COND_ID='',VALUE_ID='44',CONV_KEY='',F_CHECK='0',F_WRITE='1' Where FORMAT_ID = '511' AND FIELD_NO = '39' AND PRIORITY = '2';</v>
      </c>
      <c r="U1370" t="str">
        <f t="shared" si="91"/>
        <v>Delete from UFMT_BUILD_RULE Where FORMAT_ID = '511' AND FIELD_NO = '39' AND PRIORITY = '2';</v>
      </c>
    </row>
    <row r="1371" spans="1:21" x14ac:dyDescent="0.35">
      <c r="A1371" t="s">
        <v>1447</v>
      </c>
      <c r="B1371" t="s">
        <v>119</v>
      </c>
      <c r="C1371" t="s">
        <v>12</v>
      </c>
      <c r="D1371" t="s">
        <v>50</v>
      </c>
      <c r="E1371"/>
      <c r="F1371" t="s">
        <v>72</v>
      </c>
      <c r="G1371"/>
      <c r="H1371" t="s">
        <v>13</v>
      </c>
      <c r="I1371" t="s">
        <v>13</v>
      </c>
      <c r="L1371" t="s">
        <v>7</v>
      </c>
      <c r="M1371" t="str">
        <f>VLOOKUP(D1371,UFMT_FIELD_FORMAT!A:H,8,FALSE)</f>
        <v>008 Fix Padded R</v>
      </c>
      <c r="N1371" t="str">
        <f>IF(ISBLANK(E1371),"",VLOOKUP(E1371,UFMT_CONDITION!A:J,10,FALSE))</f>
        <v/>
      </c>
      <c r="O1371" t="str">
        <f>VLOOKUP(F1371,UFMT_VALUE!A:E,5,FALSE)</f>
        <v>Tag, SVT_TERMINAL</v>
      </c>
      <c r="P1371" t="str">
        <f>IF(ISBLANK(G1371),"",VLOOKUP(G1371,UFMT_CONVERSION!A:C,3,FALSE))</f>
        <v/>
      </c>
      <c r="Q1371" t="str">
        <f t="shared" si="88"/>
        <v>Field '008 Fix Padded R', Value 'Tag, SVT_TERMINAL'</v>
      </c>
      <c r="S1371" t="str">
        <f t="shared" si="89"/>
        <v>Insert into UFMT_BUILD_RULE (FORMAT_ID, FIELD_NO, PRIORITY, FIELD_ID, COND_ID, VALUE_ID, CONV_KEY, F_CHECK, F_WRITE) Values ('511', '41', '1', '15', '', '25', '', '0', '0');</v>
      </c>
      <c r="T1371" t="str">
        <f t="shared" si="90"/>
        <v>Update UFMT_BUILD_RULE SET FIELD_ID='15',COND_ID='',VALUE_ID='25',CONV_KEY='',F_CHECK='0',F_WRITE='0' Where FORMAT_ID = '511' AND FIELD_NO = '41' AND PRIORITY = '1';</v>
      </c>
      <c r="U1371" t="str">
        <f t="shared" si="91"/>
        <v>Delete from UFMT_BUILD_RULE Where FORMAT_ID = '511' AND FIELD_NO = '41' AND PRIORITY = '1';</v>
      </c>
    </row>
    <row r="1372" spans="1:21" x14ac:dyDescent="0.35">
      <c r="A1372" t="s">
        <v>1447</v>
      </c>
      <c r="B1372" t="s">
        <v>122</v>
      </c>
      <c r="C1372" t="s">
        <v>12</v>
      </c>
      <c r="D1372" t="s">
        <v>53</v>
      </c>
      <c r="E1372"/>
      <c r="F1372" t="s">
        <v>82</v>
      </c>
      <c r="G1372"/>
      <c r="H1372" t="s">
        <v>13</v>
      </c>
      <c r="I1372" t="s">
        <v>13</v>
      </c>
      <c r="L1372" t="s">
        <v>7</v>
      </c>
      <c r="M1372" t="str">
        <f>VLOOKUP(D1372,UFMT_FIELD_FORMAT!A:H,8,FALSE)</f>
        <v>008 Fix Padded R</v>
      </c>
      <c r="N1372" t="str">
        <f>IF(ISBLANK(E1372),"",VLOOKUP(E1372,UFMT_CONDITION!A:J,10,FALSE))</f>
        <v/>
      </c>
      <c r="O1372" t="str">
        <f>VLOOKUP(F1372,UFMT_VALUE!A:E,5,FALSE)</f>
        <v>Tag, SVT_CC_ACCEPTOR</v>
      </c>
      <c r="P1372" t="str">
        <f>IF(ISBLANK(G1372),"",VLOOKUP(G1372,UFMT_CONVERSION!A:C,3,FALSE))</f>
        <v/>
      </c>
      <c r="Q1372" t="str">
        <f t="shared" si="88"/>
        <v>Field '008 Fix Padded R', Value 'Tag, SVT_CC_ACCEPTOR'</v>
      </c>
      <c r="S1372" t="str">
        <f t="shared" si="89"/>
        <v>Insert into UFMT_BUILD_RULE (FORMAT_ID, FIELD_NO, PRIORITY, FIELD_ID, COND_ID, VALUE_ID, CONV_KEY, F_CHECK, F_WRITE) Values ('511', '42', '1', '16', '', '26', '', '0', '0');</v>
      </c>
      <c r="T1372" t="str">
        <f t="shared" si="90"/>
        <v>Update UFMT_BUILD_RULE SET FIELD_ID='16',COND_ID='',VALUE_ID='26',CONV_KEY='',F_CHECK='0',F_WRITE='0' Where FORMAT_ID = '511' AND FIELD_NO = '42' AND PRIORITY = '1';</v>
      </c>
      <c r="U1372" t="str">
        <f t="shared" si="91"/>
        <v>Delete from UFMT_BUILD_RULE Where FORMAT_ID = '511' AND FIELD_NO = '42' AND PRIORITY = '1';</v>
      </c>
    </row>
    <row r="1373" spans="1:21" x14ac:dyDescent="0.35">
      <c r="A1373" t="s">
        <v>1447</v>
      </c>
      <c r="B1373" t="s">
        <v>125</v>
      </c>
      <c r="C1373" t="s">
        <v>12</v>
      </c>
      <c r="D1373" t="s">
        <v>82</v>
      </c>
      <c r="E1373"/>
      <c r="F1373" t="s">
        <v>216</v>
      </c>
      <c r="G1373"/>
      <c r="H1373" t="s">
        <v>13</v>
      </c>
      <c r="I1373" t="s">
        <v>13</v>
      </c>
      <c r="L1373" t="s">
        <v>7</v>
      </c>
      <c r="M1373" t="str">
        <f>VLOOKUP(D1373,UFMT_FIELD_FORMAT!A:H,8,FALSE)</f>
        <v>040 Fix Padded L</v>
      </c>
      <c r="N1373" t="str">
        <f>IF(ISBLANK(E1373),"",VLOOKUP(E1373,UFMT_CONDITION!A:J,10,FALSE))</f>
        <v/>
      </c>
      <c r="O1373" t="str">
        <f>VLOOKUP(F1373,UFMT_VALUE!A:E,5,FALSE)</f>
        <v>Composite, Acceptor Name Location</v>
      </c>
      <c r="P1373" t="str">
        <f>IF(ISBLANK(G1373),"",VLOOKUP(G1373,UFMT_CONVERSION!A:C,3,FALSE))</f>
        <v/>
      </c>
      <c r="Q1373" t="str">
        <f t="shared" si="88"/>
        <v>Field '040 Fix Padded L', Value 'Composite, Acceptor Name Location'</v>
      </c>
      <c r="S1373" t="str">
        <f t="shared" si="89"/>
        <v>Insert into UFMT_BUILD_RULE (FORMAT_ID, FIELD_NO, PRIORITY, FIELD_ID, COND_ID, VALUE_ID, CONV_KEY, F_CHECK, F_WRITE) Values ('511', '43', '1', '26', '', '83', '', '0', '0');</v>
      </c>
      <c r="T1373" t="str">
        <f t="shared" si="90"/>
        <v>Update UFMT_BUILD_RULE SET FIELD_ID='26',COND_ID='',VALUE_ID='83',CONV_KEY='',F_CHECK='0',F_WRITE='0' Where FORMAT_ID = '511' AND FIELD_NO = '43' AND PRIORITY = '1';</v>
      </c>
      <c r="U1373" t="str">
        <f t="shared" si="91"/>
        <v>Delete from UFMT_BUILD_RULE Where FORMAT_ID = '511' AND FIELD_NO = '43' AND PRIORITY = '1';</v>
      </c>
    </row>
    <row r="1374" spans="1:21" x14ac:dyDescent="0.35">
      <c r="A1374" t="s">
        <v>1447</v>
      </c>
      <c r="B1374" t="s">
        <v>60</v>
      </c>
      <c r="C1374" t="s">
        <v>12</v>
      </c>
      <c r="D1374" t="s">
        <v>71</v>
      </c>
      <c r="E1374"/>
      <c r="F1374" t="s">
        <v>96</v>
      </c>
      <c r="G1374"/>
      <c r="H1374" t="s">
        <v>13</v>
      </c>
      <c r="I1374" t="s">
        <v>13</v>
      </c>
      <c r="L1374" t="s">
        <v>7</v>
      </c>
      <c r="M1374" t="str">
        <f>VLOOKUP(D1374,UFMT_FIELD_FORMAT!A:H,8,FALSE)</f>
        <v>028 Var LLA</v>
      </c>
      <c r="N1374" t="str">
        <f>IF(ISBLANK(E1374),"",VLOOKUP(E1374,UFMT_CONDITION!A:J,10,FALSE))</f>
        <v/>
      </c>
      <c r="O1374" t="str">
        <f>VLOOKUP(F1374,UFMT_VALUE!A:E,5,FALSE)</f>
        <v>Tag, SVT_ACCT1_NO</v>
      </c>
      <c r="P1374" t="str">
        <f>IF(ISBLANK(G1374),"",VLOOKUP(G1374,UFMT_CONVERSION!A:C,3,FALSE))</f>
        <v/>
      </c>
      <c r="Q1374" t="str">
        <f t="shared" si="88"/>
        <v>Field '028 Var LLA', Value 'Tag, SVT_ACCT1_NO'</v>
      </c>
      <c r="S1374" t="str">
        <f t="shared" si="89"/>
        <v>Insert into UFMT_BUILD_RULE (FORMAT_ID, FIELD_NO, PRIORITY, FIELD_ID, COND_ID, VALUE_ID, CONV_KEY, F_CHECK, F_WRITE) Values ('511', '44', '1', '22', '', '36', '', '0', '0');</v>
      </c>
      <c r="T1374" t="str">
        <f t="shared" si="90"/>
        <v>Update UFMT_BUILD_RULE SET FIELD_ID='22',COND_ID='',VALUE_ID='36',CONV_KEY='',F_CHECK='0',F_WRITE='0' Where FORMAT_ID = '511' AND FIELD_NO = '44' AND PRIORITY = '1';</v>
      </c>
      <c r="U1374" t="str">
        <f t="shared" si="91"/>
        <v>Delete from UFMT_BUILD_RULE Where FORMAT_ID = '511' AND FIELD_NO = '44' AND PRIORITY = '1';</v>
      </c>
    </row>
    <row r="1375" spans="1:21" x14ac:dyDescent="0.35">
      <c r="A1375" t="s">
        <v>1447</v>
      </c>
      <c r="B1375" t="s">
        <v>136</v>
      </c>
      <c r="C1375" t="s">
        <v>12</v>
      </c>
      <c r="D1375" t="s">
        <v>65</v>
      </c>
      <c r="E1375"/>
      <c r="F1375" t="s">
        <v>80</v>
      </c>
      <c r="G1375"/>
      <c r="H1375" t="s">
        <v>13</v>
      </c>
      <c r="I1375" t="s">
        <v>13</v>
      </c>
      <c r="L1375" t="s">
        <v>7</v>
      </c>
      <c r="M1375" t="str">
        <f>VLOOKUP(D1375,UFMT_FIELD_FORMAT!A:H,8,FALSE)</f>
        <v>999 Var LLLA</v>
      </c>
      <c r="N1375" t="str">
        <f>IF(ISBLANK(E1375),"",VLOOKUP(E1375,UFMT_CONDITION!A:J,10,FALSE))</f>
        <v/>
      </c>
      <c r="O1375" t="str">
        <f>VLOOKUP(F1375,UFMT_VALUE!A:E,5,FALSE)</f>
        <v>DE48 Additional data</v>
      </c>
      <c r="P1375" t="str">
        <f>IF(ISBLANK(G1375),"",VLOOKUP(G1375,UFMT_CONVERSION!A:C,3,FALSE))</f>
        <v/>
      </c>
      <c r="Q1375" t="str">
        <f t="shared" si="88"/>
        <v>Field '999 Var LLLA', Value 'DE48 Additional data'</v>
      </c>
      <c r="S1375" t="str">
        <f t="shared" si="89"/>
        <v>Insert into UFMT_BUILD_RULE (FORMAT_ID, FIELD_NO, PRIORITY, FIELD_ID, COND_ID, VALUE_ID, CONV_KEY, F_CHECK, F_WRITE) Values ('511', '48', '1', '20', '', '50', '', '0', '0');</v>
      </c>
      <c r="T1375" t="str">
        <f t="shared" si="90"/>
        <v>Update UFMT_BUILD_RULE SET FIELD_ID='20',COND_ID='',VALUE_ID='50',CONV_KEY='',F_CHECK='0',F_WRITE='0' Where FORMAT_ID = '511' AND FIELD_NO = '48' AND PRIORITY = '1';</v>
      </c>
      <c r="U1375" t="str">
        <f t="shared" si="91"/>
        <v>Delete from UFMT_BUILD_RULE Where FORMAT_ID = '511' AND FIELD_NO = '48' AND PRIORITY = '1';</v>
      </c>
    </row>
    <row r="1376" spans="1:21" x14ac:dyDescent="0.35">
      <c r="A1376" t="s">
        <v>1447</v>
      </c>
      <c r="B1376" t="s">
        <v>138</v>
      </c>
      <c r="C1376" t="s">
        <v>12</v>
      </c>
      <c r="D1376" t="s">
        <v>47</v>
      </c>
      <c r="E1376"/>
      <c r="F1376" t="s">
        <v>104</v>
      </c>
      <c r="G1376"/>
      <c r="H1376" t="s">
        <v>13</v>
      </c>
      <c r="I1376" t="s">
        <v>13</v>
      </c>
      <c r="L1376" t="s">
        <v>7</v>
      </c>
      <c r="M1376" t="str">
        <f>VLOOKUP(D1376,UFMT_FIELD_FORMAT!A:H,8,FALSE)</f>
        <v>003 Fix Padded L</v>
      </c>
      <c r="N1376" t="str">
        <f>IF(ISBLANK(E1376),"",VLOOKUP(E1376,UFMT_CONDITION!A:J,10,FALSE))</f>
        <v/>
      </c>
      <c r="O1376" t="str">
        <f>VLOOKUP(F1376,UFMT_VALUE!A:E,5,FALSE)</f>
        <v>Tag, SVT_TXN_CURRENCY</v>
      </c>
      <c r="P1376" t="str">
        <f>IF(ISBLANK(G1376),"",VLOOKUP(G1376,UFMT_CONVERSION!A:C,3,FALSE))</f>
        <v/>
      </c>
      <c r="Q1376" t="str">
        <f t="shared" si="88"/>
        <v>Field '003 Fix Padded L', Value 'Tag, SVT_TXN_CURRENCY'</v>
      </c>
      <c r="S1376" t="str">
        <f t="shared" si="89"/>
        <v>Insert into UFMT_BUILD_RULE (FORMAT_ID, FIELD_NO, PRIORITY, FIELD_ID, COND_ID, VALUE_ID, CONV_KEY, F_CHECK, F_WRITE) Values ('511', '49', '1', '14', '', '34', '', '0', '0');</v>
      </c>
      <c r="T1376" t="str">
        <f t="shared" si="90"/>
        <v>Update UFMT_BUILD_RULE SET FIELD_ID='14',COND_ID='',VALUE_ID='34',CONV_KEY='',F_CHECK='0',F_WRITE='0' Where FORMAT_ID = '511' AND FIELD_NO = '49' AND PRIORITY = '1';</v>
      </c>
      <c r="U1376" t="str">
        <f t="shared" si="91"/>
        <v>Delete from UFMT_BUILD_RULE Where FORMAT_ID = '511' AND FIELD_NO = '49' AND PRIORITY = '1';</v>
      </c>
    </row>
    <row r="1377" spans="1:21" x14ac:dyDescent="0.35">
      <c r="A1377" t="s">
        <v>1447</v>
      </c>
      <c r="B1377" t="s">
        <v>109</v>
      </c>
      <c r="C1377" t="s">
        <v>12</v>
      </c>
      <c r="D1377" t="s">
        <v>65</v>
      </c>
      <c r="E1377"/>
      <c r="F1377" t="s">
        <v>105</v>
      </c>
      <c r="G1377"/>
      <c r="H1377" t="s">
        <v>13</v>
      </c>
      <c r="I1377" t="s">
        <v>13</v>
      </c>
      <c r="L1377" t="s">
        <v>7</v>
      </c>
      <c r="M1377" t="str">
        <f>VLOOKUP(D1377,UFMT_FIELD_FORMAT!A:H,8,FALSE)</f>
        <v>999 Var LLLA</v>
      </c>
      <c r="N1377" t="str">
        <f>IF(ISBLANK(E1377),"",VLOOKUP(E1377,UFMT_CONDITION!A:J,10,FALSE))</f>
        <v/>
      </c>
      <c r="O1377" t="str">
        <f>VLOOKUP(F1377,UFMT_VALUE!A:E,5,FALSE)</f>
        <v>Tag, SVT_ADDL_AMT</v>
      </c>
      <c r="P1377" t="str">
        <f>IF(ISBLANK(G1377),"",VLOOKUP(G1377,UFMT_CONVERSION!A:C,3,FALSE))</f>
        <v/>
      </c>
      <c r="Q1377" t="str">
        <f t="shared" si="88"/>
        <v>Field '999 Var LLLA', Value 'Tag, SVT_ADDL_AMT'</v>
      </c>
      <c r="S1377" t="str">
        <f t="shared" si="89"/>
        <v>Insert into UFMT_BUILD_RULE (FORMAT_ID, FIELD_NO, PRIORITY, FIELD_ID, COND_ID, VALUE_ID, CONV_KEY, F_CHECK, F_WRITE) Values ('511', '54', '1', '20', '', '97', '', '0', '0');</v>
      </c>
      <c r="T1377" t="str">
        <f t="shared" si="90"/>
        <v>Update UFMT_BUILD_RULE SET FIELD_ID='20',COND_ID='',VALUE_ID='97',CONV_KEY='',F_CHECK='0',F_WRITE='0' Where FORMAT_ID = '511' AND FIELD_NO = '54' AND PRIORITY = '1';</v>
      </c>
      <c r="U1377" t="str">
        <f t="shared" si="91"/>
        <v>Delete from UFMT_BUILD_RULE Where FORMAT_ID = '511' AND FIELD_NO = '54' AND PRIORITY = '1';</v>
      </c>
    </row>
    <row r="1378" spans="1:21" x14ac:dyDescent="0.35">
      <c r="A1378" t="s">
        <v>1447</v>
      </c>
      <c r="B1378" t="s">
        <v>270</v>
      </c>
      <c r="C1378" t="s">
        <v>12</v>
      </c>
      <c r="D1378" t="s">
        <v>71</v>
      </c>
      <c r="E1378"/>
      <c r="F1378" t="s">
        <v>96</v>
      </c>
      <c r="G1378"/>
      <c r="H1378" t="s">
        <v>13</v>
      </c>
      <c r="I1378" t="s">
        <v>13</v>
      </c>
      <c r="L1378" t="s">
        <v>7</v>
      </c>
      <c r="M1378" t="str">
        <f>VLOOKUP(D1378,UFMT_FIELD_FORMAT!A:H,8,FALSE)</f>
        <v>028 Var LLA</v>
      </c>
      <c r="N1378" t="str">
        <f>IF(ISBLANK(E1378),"",VLOOKUP(E1378,UFMT_CONDITION!A:J,10,FALSE))</f>
        <v/>
      </c>
      <c r="O1378" t="str">
        <f>VLOOKUP(F1378,UFMT_VALUE!A:E,5,FALSE)</f>
        <v>Tag, SVT_ACCT1_NO</v>
      </c>
      <c r="P1378" t="str">
        <f>IF(ISBLANK(G1378),"",VLOOKUP(G1378,UFMT_CONVERSION!A:C,3,FALSE))</f>
        <v/>
      </c>
      <c r="Q1378" t="str">
        <f t="shared" si="88"/>
        <v>Field '028 Var LLA', Value 'Tag, SVT_ACCT1_NO'</v>
      </c>
      <c r="S1378" t="str">
        <f t="shared" si="89"/>
        <v>Insert into UFMT_BUILD_RULE (FORMAT_ID, FIELD_NO, PRIORITY, FIELD_ID, COND_ID, VALUE_ID, CONV_KEY, F_CHECK, F_WRITE) Values ('511', '102', '1', '22', '', '36', '', '0', '0');</v>
      </c>
      <c r="T1378" t="str">
        <f t="shared" si="90"/>
        <v>Update UFMT_BUILD_RULE SET FIELD_ID='22',COND_ID='',VALUE_ID='36',CONV_KEY='',F_CHECK='0',F_WRITE='0' Where FORMAT_ID = '511' AND FIELD_NO = '102' AND PRIORITY = '1';</v>
      </c>
      <c r="U1378" t="str">
        <f t="shared" si="91"/>
        <v>Delete from UFMT_BUILD_RULE Where FORMAT_ID = '511' AND FIELD_NO = '102' AND PRIORITY = '1';</v>
      </c>
    </row>
    <row r="1379" spans="1:21" x14ac:dyDescent="0.35">
      <c r="A1379" t="s">
        <v>1447</v>
      </c>
      <c r="B1379" t="s">
        <v>434</v>
      </c>
      <c r="C1379" t="s">
        <v>12</v>
      </c>
      <c r="D1379" t="s">
        <v>65</v>
      </c>
      <c r="E1379"/>
      <c r="F1379" t="s">
        <v>12</v>
      </c>
      <c r="G1379"/>
      <c r="H1379" t="s">
        <v>13</v>
      </c>
      <c r="I1379" t="s">
        <v>13</v>
      </c>
      <c r="L1379" t="s">
        <v>7</v>
      </c>
      <c r="M1379" t="str">
        <f>VLOOKUP(D1379,UFMT_FIELD_FORMAT!A:H,8,FALSE)</f>
        <v>999 Var LLLA</v>
      </c>
      <c r="N1379" t="str">
        <f>IF(ISBLANK(E1379),"",VLOOKUP(E1379,UFMT_CONDITION!A:J,10,FALSE))</f>
        <v/>
      </c>
      <c r="O1379" t="str">
        <f>VLOOKUP(F1379,UFMT_VALUE!A:E,5,FALSE)</f>
        <v>Const, empty string</v>
      </c>
      <c r="P1379" t="str">
        <f>IF(ISBLANK(G1379),"",VLOOKUP(G1379,UFMT_CONVERSION!A:C,3,FALSE))</f>
        <v/>
      </c>
      <c r="Q1379" t="str">
        <f t="shared" si="88"/>
        <v>Field '999 Var LLLA', Value 'Const, empty string'</v>
      </c>
      <c r="S1379" t="str">
        <f t="shared" si="89"/>
        <v>Insert into UFMT_BUILD_RULE (FORMAT_ID, FIELD_NO, PRIORITY, FIELD_ID, COND_ID, VALUE_ID, CONV_KEY, F_CHECK, F_WRITE) Values ('511', '125', '1', '20', '', '1', '', '0', '0');</v>
      </c>
      <c r="T1379" t="str">
        <f t="shared" si="90"/>
        <v>Update UFMT_BUILD_RULE SET FIELD_ID='20',COND_ID='',VALUE_ID='1',CONV_KEY='',F_CHECK='0',F_WRITE='0' Where FORMAT_ID = '511' AND FIELD_NO = '125' AND PRIORITY = '1';</v>
      </c>
      <c r="U1379" t="str">
        <f t="shared" si="91"/>
        <v>Delete from UFMT_BUILD_RULE Where FORMAT_ID = '511' AND FIELD_NO = '125' AND PRIORITY = '1';</v>
      </c>
    </row>
    <row r="1380" spans="1:21" x14ac:dyDescent="0.35">
      <c r="A1380" t="s">
        <v>852</v>
      </c>
      <c r="B1380" t="s">
        <v>15</v>
      </c>
      <c r="C1380" t="s">
        <v>12</v>
      </c>
      <c r="D1380" t="s">
        <v>12</v>
      </c>
      <c r="E1380"/>
      <c r="F1380" t="s">
        <v>392</v>
      </c>
      <c r="G1380"/>
      <c r="H1380" t="s">
        <v>13</v>
      </c>
      <c r="I1380" t="s">
        <v>13</v>
      </c>
      <c r="L1380" t="s">
        <v>7</v>
      </c>
      <c r="M1380" t="str">
        <f>VLOOKUP(D1380,UFMT_FIELD_FORMAT!A:H,8,FALSE)</f>
        <v>019 Var LLA</v>
      </c>
      <c r="N1380" t="str">
        <f>IF(ISBLANK(E1380),"",VLOOKUP(E1380,UFMT_CONDITION!A:J,10,FALSE))</f>
        <v/>
      </c>
      <c r="O1380" t="str">
        <f>VLOOKUP(F1380,UFMT_VALUE!A:E,5,FALSE)</f>
        <v>Tag, SVT_SMS_PHONE_NUMBER</v>
      </c>
      <c r="P1380" t="str">
        <f>IF(ISBLANK(G1380),"",VLOOKUP(G1380,UFMT_CONVERSION!A:C,3,FALSE))</f>
        <v/>
      </c>
      <c r="Q1380" t="str">
        <f t="shared" si="88"/>
        <v>Field '019 Var LLA', Value 'Tag, SVT_SMS_PHONE_NUMBER'</v>
      </c>
      <c r="S1380" t="str">
        <f t="shared" si="89"/>
        <v>Insert into UFMT_BUILD_RULE (FORMAT_ID, FIELD_NO, PRIORITY, FIELD_ID, COND_ID, VALUE_ID, CONV_KEY, F_CHECK, F_WRITE) Values ('512', '2', '1', '1', '', '201', '', '0', '0');</v>
      </c>
      <c r="T1380" t="str">
        <f t="shared" si="90"/>
        <v>Update UFMT_BUILD_RULE SET FIELD_ID='1',COND_ID='',VALUE_ID='201',CONV_KEY='',F_CHECK='0',F_WRITE='0' Where FORMAT_ID = '512' AND FIELD_NO = '2' AND PRIORITY = '1';</v>
      </c>
      <c r="U1380" t="str">
        <f t="shared" si="91"/>
        <v>Delete from UFMT_BUILD_RULE Where FORMAT_ID = '512' AND FIELD_NO = '2' AND PRIORITY = '1';</v>
      </c>
    </row>
    <row r="1381" spans="1:21" x14ac:dyDescent="0.35">
      <c r="A1381" t="s">
        <v>852</v>
      </c>
      <c r="B1381" t="s">
        <v>17</v>
      </c>
      <c r="C1381" t="s">
        <v>12</v>
      </c>
      <c r="D1381" t="s">
        <v>15</v>
      </c>
      <c r="E1381"/>
      <c r="F1381" t="s">
        <v>17</v>
      </c>
      <c r="G1381"/>
      <c r="H1381" t="s">
        <v>13</v>
      </c>
      <c r="I1381" t="s">
        <v>13</v>
      </c>
      <c r="L1381" t="s">
        <v>7</v>
      </c>
      <c r="M1381" t="str">
        <f>VLOOKUP(D1381,UFMT_FIELD_FORMAT!A:H,8,FALSE)</f>
        <v>006 Fix Padded L0</v>
      </c>
      <c r="N1381" t="str">
        <f>IF(ISBLANK(E1381),"",VLOOKUP(E1381,UFMT_CONDITION!A:J,10,FALSE))</f>
        <v/>
      </c>
      <c r="O1381" t="str">
        <f>VLOOKUP(F1381,UFMT_VALUE!A:E,5,FALSE)</f>
        <v>Tag, SVT_TXN_TYPE</v>
      </c>
      <c r="P1381" t="str">
        <f>IF(ISBLANK(G1381),"",VLOOKUP(G1381,UFMT_CONVERSION!A:C,3,FALSE))</f>
        <v/>
      </c>
      <c r="Q1381" t="str">
        <f t="shared" si="88"/>
        <v>Field '006 Fix Padded L0', Value 'Tag, SVT_TXN_TYPE'</v>
      </c>
      <c r="S1381" t="str">
        <f t="shared" si="89"/>
        <v>Insert into UFMT_BUILD_RULE (FORMAT_ID, FIELD_NO, PRIORITY, FIELD_ID, COND_ID, VALUE_ID, CONV_KEY, F_CHECK, F_WRITE) Values ('512', '3', '1', '2', '', '3', '', '0', '0');</v>
      </c>
      <c r="T1381" t="str">
        <f t="shared" si="90"/>
        <v>Update UFMT_BUILD_RULE SET FIELD_ID='2',COND_ID='',VALUE_ID='3',CONV_KEY='',F_CHECK='0',F_WRITE='0' Where FORMAT_ID = '512' AND FIELD_NO = '3' AND PRIORITY = '1';</v>
      </c>
      <c r="U1381" t="str">
        <f t="shared" si="91"/>
        <v>Delete from UFMT_BUILD_RULE Where FORMAT_ID = '512' AND FIELD_NO = '3' AND PRIORITY = '1';</v>
      </c>
    </row>
    <row r="1382" spans="1:21" x14ac:dyDescent="0.35">
      <c r="A1382" t="s">
        <v>852</v>
      </c>
      <c r="B1382" t="s">
        <v>20</v>
      </c>
      <c r="C1382" t="s">
        <v>12</v>
      </c>
      <c r="D1382" t="s">
        <v>17</v>
      </c>
      <c r="E1382"/>
      <c r="F1382" t="s">
        <v>29</v>
      </c>
      <c r="G1382"/>
      <c r="H1382" t="s">
        <v>13</v>
      </c>
      <c r="I1382" t="s">
        <v>13</v>
      </c>
      <c r="L1382" t="s">
        <v>7</v>
      </c>
      <c r="M1382" t="str">
        <f>VLOOKUP(D1382,UFMT_FIELD_FORMAT!A:H,8,FALSE)</f>
        <v>012 Fix Padded L0</v>
      </c>
      <c r="N1382" t="str">
        <f>IF(ISBLANK(E1382),"",VLOOKUP(E1382,UFMT_CONDITION!A:J,10,FALSE))</f>
        <v/>
      </c>
      <c r="O1382" t="str">
        <f>VLOOKUP(F1382,UFMT_VALUE!A:E,5,FALSE)</f>
        <v>Tag, SVT_TXN_AMOUNT</v>
      </c>
      <c r="P1382" t="str">
        <f>IF(ISBLANK(G1382),"",VLOOKUP(G1382,UFMT_CONVERSION!A:C,3,FALSE))</f>
        <v/>
      </c>
      <c r="Q1382" t="str">
        <f t="shared" si="88"/>
        <v>Field '012 Fix Padded L0', Value 'Tag, SVT_TXN_AMOUNT'</v>
      </c>
      <c r="S1382" t="str">
        <f t="shared" si="89"/>
        <v>Insert into UFMT_BUILD_RULE (FORMAT_ID, FIELD_NO, PRIORITY, FIELD_ID, COND_ID, VALUE_ID, CONV_KEY, F_CHECK, F_WRITE) Values ('512', '4', '1', '3', '', '7', '', '0', '0');</v>
      </c>
      <c r="T1382" t="str">
        <f t="shared" si="90"/>
        <v>Update UFMT_BUILD_RULE SET FIELD_ID='3',COND_ID='',VALUE_ID='7',CONV_KEY='',F_CHECK='0',F_WRITE='0' Where FORMAT_ID = '512' AND FIELD_NO = '4' AND PRIORITY = '1';</v>
      </c>
      <c r="U1382" t="str">
        <f t="shared" si="91"/>
        <v>Delete from UFMT_BUILD_RULE Where FORMAT_ID = '512' AND FIELD_NO = '4' AND PRIORITY = '1';</v>
      </c>
    </row>
    <row r="1383" spans="1:21" x14ac:dyDescent="0.35">
      <c r="A1383" t="s">
        <v>852</v>
      </c>
      <c r="B1383" t="s">
        <v>29</v>
      </c>
      <c r="C1383" t="s">
        <v>15</v>
      </c>
      <c r="D1383" t="s">
        <v>72</v>
      </c>
      <c r="E1383"/>
      <c r="F1383" t="s">
        <v>44</v>
      </c>
      <c r="G1383"/>
      <c r="H1383" t="s">
        <v>13</v>
      </c>
      <c r="I1383" t="s">
        <v>13</v>
      </c>
      <c r="L1383" t="s">
        <v>7</v>
      </c>
      <c r="M1383" t="str">
        <f>VLOOKUP(D1383,UFMT_FIELD_FORMAT!A:H,8,FALSE)</f>
        <v>010 Fix Padded L0</v>
      </c>
      <c r="N1383" t="str">
        <f>IF(ISBLANK(E1383),"",VLOOKUP(E1383,UFMT_CONDITION!A:J,10,FALSE))</f>
        <v/>
      </c>
      <c r="O1383" t="str">
        <f>VLOOKUP(F1383,UFMT_VALUE!A:E,5,FALSE)</f>
        <v>Tag, SVT_ACQ_SW_DATE</v>
      </c>
      <c r="P1383" t="str">
        <f>IF(ISBLANK(G1383),"",VLOOKUP(G1383,UFMT_CONVERSION!A:C,3,FALSE))</f>
        <v/>
      </c>
      <c r="Q1383" t="str">
        <f t="shared" si="88"/>
        <v>Field '010 Fix Padded L0', Value 'Tag, SVT_ACQ_SW_DATE'</v>
      </c>
      <c r="S1383" t="str">
        <f t="shared" si="89"/>
        <v>Insert into UFMT_BUILD_RULE (FORMAT_ID, FIELD_NO, PRIORITY, FIELD_ID, COND_ID, VALUE_ID, CONV_KEY, F_CHECK, F_WRITE) Values ('512', '7', '2', '25', '', '13', '', '0', '0');</v>
      </c>
      <c r="T1383" t="str">
        <f t="shared" si="90"/>
        <v>Update UFMT_BUILD_RULE SET FIELD_ID='25',COND_ID='',VALUE_ID='13',CONV_KEY='',F_CHECK='0',F_WRITE='0' Where FORMAT_ID = '512' AND FIELD_NO = '7' AND PRIORITY = '2';</v>
      </c>
      <c r="U1383" t="str">
        <f t="shared" si="91"/>
        <v>Delete from UFMT_BUILD_RULE Where FORMAT_ID = '512' AND FIELD_NO = '7' AND PRIORITY = '2';</v>
      </c>
    </row>
    <row r="1384" spans="1:21" x14ac:dyDescent="0.35">
      <c r="A1384" t="s">
        <v>852</v>
      </c>
      <c r="B1384" t="s">
        <v>40</v>
      </c>
      <c r="C1384" t="s">
        <v>12</v>
      </c>
      <c r="D1384" t="s">
        <v>23</v>
      </c>
      <c r="E1384"/>
      <c r="F1384" t="s">
        <v>117</v>
      </c>
      <c r="G1384"/>
      <c r="H1384" t="s">
        <v>13</v>
      </c>
      <c r="I1384" t="s">
        <v>13</v>
      </c>
      <c r="L1384" t="s">
        <v>7</v>
      </c>
      <c r="M1384" t="str">
        <f>VLOOKUP(D1384,UFMT_FIELD_FORMAT!A:H,8,FALSE)</f>
        <v>006 Fix Padded L0</v>
      </c>
      <c r="N1384" t="str">
        <f>IF(ISBLANK(E1384),"",VLOOKUP(E1384,UFMT_CONDITION!A:J,10,FALSE))</f>
        <v/>
      </c>
      <c r="O1384" t="str">
        <f>VLOOKUP(F1384,UFMT_VALUE!A:E,5,FALSE)</f>
        <v>Tag, SVT_UTRANSNO</v>
      </c>
      <c r="P1384" t="str">
        <f>IF(ISBLANK(G1384),"",VLOOKUP(G1384,UFMT_CONVERSION!A:C,3,FALSE))</f>
        <v/>
      </c>
      <c r="Q1384" t="str">
        <f t="shared" si="88"/>
        <v>Field '006 Fix Padded L0', Value 'Tag, SVT_UTRANSNO'</v>
      </c>
      <c r="S1384" t="str">
        <f t="shared" si="89"/>
        <v>Insert into UFMT_BUILD_RULE (FORMAT_ID, FIELD_NO, PRIORITY, FIELD_ID, COND_ID, VALUE_ID, CONV_KEY, F_CHECK, F_WRITE) Values ('512', '11', '1', '5', '', '40', '', '0', '0');</v>
      </c>
      <c r="T1384" t="str">
        <f t="shared" si="90"/>
        <v>Update UFMT_BUILD_RULE SET FIELD_ID='5',COND_ID='',VALUE_ID='40',CONV_KEY='',F_CHECK='0',F_WRITE='0' Where FORMAT_ID = '512' AND FIELD_NO = '11' AND PRIORITY = '1';</v>
      </c>
      <c r="U1384" t="str">
        <f t="shared" si="91"/>
        <v>Delete from UFMT_BUILD_RULE Where FORMAT_ID = '512' AND FIELD_NO = '11' AND PRIORITY = '1';</v>
      </c>
    </row>
    <row r="1385" spans="1:21" x14ac:dyDescent="0.35">
      <c r="A1385" t="s">
        <v>852</v>
      </c>
      <c r="B1385" t="s">
        <v>42</v>
      </c>
      <c r="C1385" t="s">
        <v>12</v>
      </c>
      <c r="D1385" t="s">
        <v>23</v>
      </c>
      <c r="E1385"/>
      <c r="F1385" t="s">
        <v>47</v>
      </c>
      <c r="G1385"/>
      <c r="H1385" t="s">
        <v>13</v>
      </c>
      <c r="I1385" t="s">
        <v>13</v>
      </c>
      <c r="L1385" t="s">
        <v>7</v>
      </c>
      <c r="M1385" t="str">
        <f>VLOOKUP(D1385,UFMT_FIELD_FORMAT!A:H,8,FALSE)</f>
        <v>006 Fix Padded L0</v>
      </c>
      <c r="N1385" t="str">
        <f>IF(ISBLANK(E1385),"",VLOOKUP(E1385,UFMT_CONDITION!A:J,10,FALSE))</f>
        <v/>
      </c>
      <c r="O1385" t="str">
        <f>VLOOKUP(F1385,UFMT_VALUE!A:E,5,FALSE)</f>
        <v>Tag, SVT_ACQ_SW_TIME</v>
      </c>
      <c r="P1385" t="str">
        <f>IF(ISBLANK(G1385),"",VLOOKUP(G1385,UFMT_CONVERSION!A:C,3,FALSE))</f>
        <v/>
      </c>
      <c r="Q1385" t="str">
        <f t="shared" si="88"/>
        <v>Field '006 Fix Padded L0', Value 'Tag, SVT_ACQ_SW_TIME'</v>
      </c>
      <c r="S1385" t="str">
        <f t="shared" si="89"/>
        <v>Insert into UFMT_BUILD_RULE (FORMAT_ID, FIELD_NO, PRIORITY, FIELD_ID, COND_ID, VALUE_ID, CONV_KEY, F_CHECK, F_WRITE) Values ('512', '12', '1', '5', '', '14', '', '0', '0');</v>
      </c>
      <c r="T1385" t="str">
        <f t="shared" si="90"/>
        <v>Update UFMT_BUILD_RULE SET FIELD_ID='5',COND_ID='',VALUE_ID='14',CONV_KEY='',F_CHECK='0',F_WRITE='0' Where FORMAT_ID = '512' AND FIELD_NO = '12' AND PRIORITY = '1';</v>
      </c>
      <c r="U1385" t="str">
        <f t="shared" si="91"/>
        <v>Delete from UFMT_BUILD_RULE Where FORMAT_ID = '512' AND FIELD_NO = '12' AND PRIORITY = '1';</v>
      </c>
    </row>
    <row r="1386" spans="1:21" x14ac:dyDescent="0.35">
      <c r="A1386" t="s">
        <v>852</v>
      </c>
      <c r="B1386" t="s">
        <v>44</v>
      </c>
      <c r="C1386" t="s">
        <v>12</v>
      </c>
      <c r="D1386" t="s">
        <v>32</v>
      </c>
      <c r="E1386"/>
      <c r="F1386" t="s">
        <v>44</v>
      </c>
      <c r="G1386"/>
      <c r="H1386" t="s">
        <v>13</v>
      </c>
      <c r="I1386" t="s">
        <v>13</v>
      </c>
      <c r="L1386" t="s">
        <v>7</v>
      </c>
      <c r="M1386" t="str">
        <f>VLOOKUP(D1386,UFMT_FIELD_FORMAT!A:H,8,FALSE)</f>
        <v>004 Fix Padded L0</v>
      </c>
      <c r="N1386" t="str">
        <f>IF(ISBLANK(E1386),"",VLOOKUP(E1386,UFMT_CONDITION!A:J,10,FALSE))</f>
        <v/>
      </c>
      <c r="O1386" t="str">
        <f>VLOOKUP(F1386,UFMT_VALUE!A:E,5,FALSE)</f>
        <v>Tag, SVT_ACQ_SW_DATE</v>
      </c>
      <c r="P1386" t="str">
        <f>IF(ISBLANK(G1386),"",VLOOKUP(G1386,UFMT_CONVERSION!A:C,3,FALSE))</f>
        <v/>
      </c>
      <c r="Q1386" t="str">
        <f t="shared" si="88"/>
        <v>Field '004 Fix Padded L0', Value 'Tag, SVT_ACQ_SW_DATE'</v>
      </c>
      <c r="S1386" t="str">
        <f t="shared" si="89"/>
        <v>Insert into UFMT_BUILD_RULE (FORMAT_ID, FIELD_NO, PRIORITY, FIELD_ID, COND_ID, VALUE_ID, CONV_KEY, F_CHECK, F_WRITE) Values ('512', '13', '1', '8', '', '13', '', '0', '0');</v>
      </c>
      <c r="T1386" t="str">
        <f t="shared" si="90"/>
        <v>Update UFMT_BUILD_RULE SET FIELD_ID='8',COND_ID='',VALUE_ID='13',CONV_KEY='',F_CHECK='0',F_WRITE='0' Where FORMAT_ID = '512' AND FIELD_NO = '13' AND PRIORITY = '1';</v>
      </c>
      <c r="U1386" t="str">
        <f t="shared" si="91"/>
        <v>Delete from UFMT_BUILD_RULE Where FORMAT_ID = '512' AND FIELD_NO = '13' AND PRIORITY = '1';</v>
      </c>
    </row>
    <row r="1387" spans="1:21" x14ac:dyDescent="0.35">
      <c r="A1387" t="s">
        <v>852</v>
      </c>
      <c r="B1387" t="s">
        <v>56</v>
      </c>
      <c r="C1387" t="s">
        <v>12</v>
      </c>
      <c r="D1387" t="s">
        <v>32</v>
      </c>
      <c r="E1387"/>
      <c r="F1387" t="s">
        <v>44</v>
      </c>
      <c r="G1387"/>
      <c r="H1387" t="s">
        <v>13</v>
      </c>
      <c r="I1387" t="s">
        <v>13</v>
      </c>
      <c r="L1387" t="s">
        <v>7</v>
      </c>
      <c r="M1387" t="str">
        <f>VLOOKUP(D1387,UFMT_FIELD_FORMAT!A:H,8,FALSE)</f>
        <v>004 Fix Padded L0</v>
      </c>
      <c r="N1387" t="str">
        <f>IF(ISBLANK(E1387),"",VLOOKUP(E1387,UFMT_CONDITION!A:J,10,FALSE))</f>
        <v/>
      </c>
      <c r="O1387" t="str">
        <f>VLOOKUP(F1387,UFMT_VALUE!A:E,5,FALSE)</f>
        <v>Tag, SVT_ACQ_SW_DATE</v>
      </c>
      <c r="P1387" t="str">
        <f>IF(ISBLANK(G1387),"",VLOOKUP(G1387,UFMT_CONVERSION!A:C,3,FALSE))</f>
        <v/>
      </c>
      <c r="Q1387" t="str">
        <f t="shared" si="88"/>
        <v>Field '004 Fix Padded L0', Value 'Tag, SVT_ACQ_SW_DATE'</v>
      </c>
      <c r="S1387" t="str">
        <f t="shared" si="89"/>
        <v>Insert into UFMT_BUILD_RULE (FORMAT_ID, FIELD_NO, PRIORITY, FIELD_ID, COND_ID, VALUE_ID, CONV_KEY, F_CHECK, F_WRITE) Values ('512', '17', '1', '8', '', '13', '', '0', '0');</v>
      </c>
      <c r="T1387" t="str">
        <f t="shared" si="90"/>
        <v>Update UFMT_BUILD_RULE SET FIELD_ID='8',COND_ID='',VALUE_ID='13',CONV_KEY='',F_CHECK='0',F_WRITE='0' Where FORMAT_ID = '512' AND FIELD_NO = '17' AND PRIORITY = '1';</v>
      </c>
      <c r="U1387" t="str">
        <f t="shared" si="91"/>
        <v>Delete from UFMT_BUILD_RULE Where FORMAT_ID = '512' AND FIELD_NO = '17' AND PRIORITY = '1';</v>
      </c>
    </row>
    <row r="1388" spans="1:21" x14ac:dyDescent="0.35">
      <c r="A1388" t="s">
        <v>852</v>
      </c>
      <c r="B1388" t="s">
        <v>98</v>
      </c>
      <c r="C1388" t="s">
        <v>12</v>
      </c>
      <c r="D1388" t="s">
        <v>40</v>
      </c>
      <c r="E1388"/>
      <c r="F1388" t="s">
        <v>65</v>
      </c>
      <c r="G1388"/>
      <c r="H1388" t="s">
        <v>13</v>
      </c>
      <c r="I1388" t="s">
        <v>13</v>
      </c>
      <c r="L1388" t="s">
        <v>7</v>
      </c>
      <c r="M1388" t="str">
        <f>VLOOKUP(D1388,UFMT_FIELD_FORMAT!A:H,8,FALSE)</f>
        <v xml:space="preserve">011 LLA </v>
      </c>
      <c r="N1388" t="str">
        <f>IF(ISBLANK(E1388),"",VLOOKUP(E1388,UFMT_CONDITION!A:J,10,FALSE))</f>
        <v/>
      </c>
      <c r="O1388" t="str">
        <f>VLOOKUP(F1388,UFMT_VALUE!A:E,5,FALSE)</f>
        <v>Tag, SVT_ISO_SRC_ACQID</v>
      </c>
      <c r="P1388" t="str">
        <f>IF(ISBLANK(G1388),"",VLOOKUP(G1388,UFMT_CONVERSION!A:C,3,FALSE))</f>
        <v/>
      </c>
      <c r="Q1388" t="str">
        <f t="shared" si="88"/>
        <v>Field '011 LLA ', Value 'Tag, SVT_ISO_SRC_ACQID'</v>
      </c>
      <c r="S1388" t="str">
        <f t="shared" si="89"/>
        <v>Insert into UFMT_BUILD_RULE (FORMAT_ID, FIELD_NO, PRIORITY, FIELD_ID, COND_ID, VALUE_ID, CONV_KEY, F_CHECK, F_WRITE) Values ('512', '32', '1', '11', '', '20', '', '0', '0');</v>
      </c>
      <c r="T1388" t="str">
        <f t="shared" si="90"/>
        <v>Update UFMT_BUILD_RULE SET FIELD_ID='11',COND_ID='',VALUE_ID='20',CONV_KEY='',F_CHECK='0',F_WRITE='0' Where FORMAT_ID = '512' AND FIELD_NO = '32' AND PRIORITY = '1';</v>
      </c>
      <c r="U1388" t="str">
        <f t="shared" si="91"/>
        <v>Delete from UFMT_BUILD_RULE Where FORMAT_ID = '512' AND FIELD_NO = '32' AND PRIORITY = '1';</v>
      </c>
    </row>
    <row r="1389" spans="1:21" x14ac:dyDescent="0.35">
      <c r="A1389" t="s">
        <v>852</v>
      </c>
      <c r="B1389" t="s">
        <v>99</v>
      </c>
      <c r="C1389" t="s">
        <v>12</v>
      </c>
      <c r="D1389" t="s">
        <v>44</v>
      </c>
      <c r="E1389"/>
      <c r="F1389" t="s">
        <v>74</v>
      </c>
      <c r="G1389"/>
      <c r="H1389" t="s">
        <v>13</v>
      </c>
      <c r="I1389" t="s">
        <v>13</v>
      </c>
      <c r="L1389" t="s">
        <v>7</v>
      </c>
      <c r="M1389" t="str">
        <f>VLOOKUP(D1389,UFMT_FIELD_FORMAT!A:H,8,FALSE)</f>
        <v>012 Fix Padded R</v>
      </c>
      <c r="N1389" t="str">
        <f>IF(ISBLANK(E1389),"",VLOOKUP(E1389,UFMT_CONDITION!A:J,10,FALSE))</f>
        <v/>
      </c>
      <c r="O1389" t="str">
        <f>VLOOKUP(F1389,UFMT_VALUE!A:E,5,FALSE)</f>
        <v>Tag, SVT_ISO_ACQ_RRN</v>
      </c>
      <c r="P1389" t="str">
        <f>IF(ISBLANK(G1389),"",VLOOKUP(G1389,UFMT_CONVERSION!A:C,3,FALSE))</f>
        <v/>
      </c>
      <c r="Q1389" t="str">
        <f t="shared" si="88"/>
        <v>Field '012 Fix Padded R', Value 'Tag, SVT_ISO_ACQ_RRN'</v>
      </c>
      <c r="S1389" t="str">
        <f t="shared" si="89"/>
        <v>Insert into UFMT_BUILD_RULE (FORMAT_ID, FIELD_NO, PRIORITY, FIELD_ID, COND_ID, VALUE_ID, CONV_KEY, F_CHECK, F_WRITE) Values ('512', '37', '1', '13', '', '23', '', '0', '0');</v>
      </c>
      <c r="T1389" t="str">
        <f t="shared" si="90"/>
        <v>Update UFMT_BUILD_RULE SET FIELD_ID='13',COND_ID='',VALUE_ID='23',CONV_KEY='',F_CHECK='0',F_WRITE='0' Where FORMAT_ID = '512' AND FIELD_NO = '37' AND PRIORITY = '1';</v>
      </c>
      <c r="U1389" t="str">
        <f t="shared" si="91"/>
        <v>Delete from UFMT_BUILD_RULE Where FORMAT_ID = '512' AND FIELD_NO = '37' AND PRIORITY = '1';</v>
      </c>
    </row>
    <row r="1390" spans="1:21" x14ac:dyDescent="0.35">
      <c r="A1390" t="s">
        <v>852</v>
      </c>
      <c r="B1390" t="s">
        <v>113</v>
      </c>
      <c r="C1390" t="s">
        <v>12</v>
      </c>
      <c r="D1390" t="s">
        <v>29</v>
      </c>
      <c r="E1390"/>
      <c r="F1390" t="s">
        <v>138</v>
      </c>
      <c r="G1390"/>
      <c r="H1390" t="s">
        <v>13</v>
      </c>
      <c r="I1390" t="s">
        <v>12</v>
      </c>
      <c r="L1390" t="s">
        <v>7</v>
      </c>
      <c r="M1390" t="str">
        <f>VLOOKUP(D1390,UFMT_FIELD_FORMAT!A:H,8,FALSE)</f>
        <v>006 Fix Padded L</v>
      </c>
      <c r="N1390" t="str">
        <f>IF(ISBLANK(E1390),"",VLOOKUP(E1390,UFMT_CONDITION!A:J,10,FALSE))</f>
        <v/>
      </c>
      <c r="O1390" t="str">
        <f>VLOOKUP(F1390,UFMT_VALUE!A:E,5,FALSE)</f>
        <v>Tag, SVT_AUTH_ID_RESP, string</v>
      </c>
      <c r="P1390" t="str">
        <f>IF(ISBLANK(G1390),"",VLOOKUP(G1390,UFMT_CONVERSION!A:C,3,FALSE))</f>
        <v/>
      </c>
      <c r="Q1390" t="str">
        <f t="shared" si="88"/>
        <v>Field '006 Fix Padded L', Value 'Tag, SVT_AUTH_ID_RESP, string'</v>
      </c>
      <c r="S1390" t="str">
        <f t="shared" si="89"/>
        <v>Insert into UFMT_BUILD_RULE (FORMAT_ID, FIELD_NO, PRIORITY, FIELD_ID, COND_ID, VALUE_ID, CONV_KEY, F_CHECK, F_WRITE) Values ('512', '38', '1', '7', '', '49', '', '0', '1');</v>
      </c>
      <c r="T1390" t="str">
        <f t="shared" si="90"/>
        <v>Update UFMT_BUILD_RULE SET FIELD_ID='7',COND_ID='',VALUE_ID='49',CONV_KEY='',F_CHECK='0',F_WRITE='1' Where FORMAT_ID = '512' AND FIELD_NO = '38' AND PRIORITY = '1';</v>
      </c>
      <c r="U1390" t="str">
        <f t="shared" si="91"/>
        <v>Delete from UFMT_BUILD_RULE Where FORMAT_ID = '512' AND FIELD_NO = '38' AND PRIORITY = '1';</v>
      </c>
    </row>
    <row r="1391" spans="1:21" x14ac:dyDescent="0.35">
      <c r="A1391" t="s">
        <v>852</v>
      </c>
      <c r="B1391" t="s">
        <v>102</v>
      </c>
      <c r="C1391" t="s">
        <v>12</v>
      </c>
      <c r="D1391" t="s">
        <v>77</v>
      </c>
      <c r="E1391"/>
      <c r="F1391" t="s">
        <v>60</v>
      </c>
      <c r="G1391" t="s">
        <v>167</v>
      </c>
      <c r="H1391" t="s">
        <v>13</v>
      </c>
      <c r="I1391" t="s">
        <v>12</v>
      </c>
      <c r="L1391" t="s">
        <v>7</v>
      </c>
      <c r="M1391" t="str">
        <f>VLOOKUP(D1391,UFMT_FIELD_FORMAT!A:H,8,FALSE)</f>
        <v>02 Fix Padded L0</v>
      </c>
      <c r="N1391" t="str">
        <f>IF(ISBLANK(E1391),"",VLOOKUP(E1391,UFMT_CONDITION!A:J,10,FALSE))</f>
        <v/>
      </c>
      <c r="O1391" t="str">
        <f>VLOOKUP(F1391,UFMT_VALUE!A:E,5,FALSE)</f>
        <v>Tag, SVT_SV_RESP</v>
      </c>
      <c r="P1391" t="str">
        <f>IF(ISBLANK(G1391),"",VLOOKUP(G1391,UFMT_CONVERSION!A:C,3,FALSE))</f>
        <v>MobileBankiing Response code conversion</v>
      </c>
      <c r="Q1391" t="str">
        <f t="shared" si="88"/>
        <v>Field '02 Fix Padded L0', Value 'Tag, SVT_SV_RESP', Conv 'MobileBankiing Response code conversion'</v>
      </c>
      <c r="S1391" t="str">
        <f t="shared" si="89"/>
        <v>Insert into UFMT_BUILD_RULE (FORMAT_ID, FIELD_NO, PRIORITY, FIELD_ID, COND_ID, VALUE_ID, CONV_KEY, F_CHECK, F_WRITE) Values ('512', '39', '1', '24', '', '44', '62', '0', '1');</v>
      </c>
      <c r="T1391" t="str">
        <f t="shared" si="90"/>
        <v>Update UFMT_BUILD_RULE SET FIELD_ID='24',COND_ID='',VALUE_ID='44',CONV_KEY='62',F_CHECK='0',F_WRITE='1' Where FORMAT_ID = '512' AND FIELD_NO = '39' AND PRIORITY = '1';</v>
      </c>
      <c r="U1391" t="str">
        <f t="shared" si="91"/>
        <v>Delete from UFMT_BUILD_RULE Where FORMAT_ID = '512' AND FIELD_NO = '39' AND PRIORITY = '1';</v>
      </c>
    </row>
    <row r="1392" spans="1:21" x14ac:dyDescent="0.35">
      <c r="A1392" t="s">
        <v>852</v>
      </c>
      <c r="B1392" t="s">
        <v>102</v>
      </c>
      <c r="C1392" t="s">
        <v>15</v>
      </c>
      <c r="D1392" t="s">
        <v>77</v>
      </c>
      <c r="E1392" t="s">
        <v>57</v>
      </c>
      <c r="F1392" t="s">
        <v>60</v>
      </c>
      <c r="G1392" t="s">
        <v>815</v>
      </c>
      <c r="H1392" t="s">
        <v>13</v>
      </c>
      <c r="I1392" t="s">
        <v>12</v>
      </c>
      <c r="L1392" t="s">
        <v>7</v>
      </c>
      <c r="M1392" t="str">
        <f>VLOOKUP(D1392,UFMT_FIELD_FORMAT!A:H,8,FALSE)</f>
        <v>02 Fix Padded L0</v>
      </c>
      <c r="N1392" t="str">
        <f>IF(ISBLANK(E1392),"",VLOOKUP(E1392,UFMT_CONDITION!A:J,10,FALSE))</f>
        <v>Resp = -1 AND SVT_ACCT1_SRC = 2</v>
      </c>
      <c r="O1392" t="str">
        <f>VLOOKUP(F1392,UFMT_VALUE!A:E,5,FALSE)</f>
        <v>Tag, SVT_SV_RESP</v>
      </c>
      <c r="P1392" t="str">
        <f>IF(ISBLANK(G1392),"",VLOOKUP(G1392,UFMT_CONVERSION!A:C,3,FALSE))</f>
        <v>Set to 0</v>
      </c>
      <c r="Q1392" t="str">
        <f t="shared" si="88"/>
        <v>Field '02 Fix Padded L0',Cond 'Resp = -1 AND SVT_ACCT1_SRC = 2', Value 'Tag, SVT_SV_RESP', Conv 'Set to 0'</v>
      </c>
      <c r="S1392" t="str">
        <f t="shared" si="89"/>
        <v>Insert into UFMT_BUILD_RULE (FORMAT_ID, FIELD_NO, PRIORITY, FIELD_ID, COND_ID, VALUE_ID, CONV_KEY, F_CHECK, F_WRITE) Values ('512', '39', '2', '24', '75', '44', '127', '0', '1');</v>
      </c>
      <c r="T1392" t="str">
        <f t="shared" si="90"/>
        <v>Update UFMT_BUILD_RULE SET FIELD_ID='24',COND_ID='75',VALUE_ID='44',CONV_KEY='127',F_CHECK='0',F_WRITE='1' Where FORMAT_ID = '512' AND FIELD_NO = '39' AND PRIORITY = '2';</v>
      </c>
      <c r="U1392" t="str">
        <f t="shared" si="91"/>
        <v>Delete from UFMT_BUILD_RULE Where FORMAT_ID = '512' AND FIELD_NO = '39' AND PRIORITY = '2';</v>
      </c>
    </row>
    <row r="1393" spans="1:21" x14ac:dyDescent="0.35">
      <c r="A1393" t="s">
        <v>852</v>
      </c>
      <c r="B1393" t="s">
        <v>119</v>
      </c>
      <c r="C1393" t="s">
        <v>12</v>
      </c>
      <c r="D1393" t="s">
        <v>50</v>
      </c>
      <c r="E1393"/>
      <c r="F1393" t="s">
        <v>72</v>
      </c>
      <c r="G1393"/>
      <c r="H1393" t="s">
        <v>13</v>
      </c>
      <c r="I1393" t="s">
        <v>13</v>
      </c>
      <c r="L1393" t="s">
        <v>7</v>
      </c>
      <c r="M1393" t="str">
        <f>VLOOKUP(D1393,UFMT_FIELD_FORMAT!A:H,8,FALSE)</f>
        <v>008 Fix Padded R</v>
      </c>
      <c r="N1393" t="str">
        <f>IF(ISBLANK(E1393),"",VLOOKUP(E1393,UFMT_CONDITION!A:J,10,FALSE))</f>
        <v/>
      </c>
      <c r="O1393" t="str">
        <f>VLOOKUP(F1393,UFMT_VALUE!A:E,5,FALSE)</f>
        <v>Tag, SVT_TERMINAL</v>
      </c>
      <c r="P1393" t="str">
        <f>IF(ISBLANK(G1393),"",VLOOKUP(G1393,UFMT_CONVERSION!A:C,3,FALSE))</f>
        <v/>
      </c>
      <c r="Q1393" t="str">
        <f t="shared" si="88"/>
        <v>Field '008 Fix Padded R', Value 'Tag, SVT_TERMINAL'</v>
      </c>
      <c r="S1393" t="str">
        <f t="shared" si="89"/>
        <v>Insert into UFMT_BUILD_RULE (FORMAT_ID, FIELD_NO, PRIORITY, FIELD_ID, COND_ID, VALUE_ID, CONV_KEY, F_CHECK, F_WRITE) Values ('512', '41', '1', '15', '', '25', '', '0', '0');</v>
      </c>
      <c r="T1393" t="str">
        <f t="shared" si="90"/>
        <v>Update UFMT_BUILD_RULE SET FIELD_ID='15',COND_ID='',VALUE_ID='25',CONV_KEY='',F_CHECK='0',F_WRITE='0' Where FORMAT_ID = '512' AND FIELD_NO = '41' AND PRIORITY = '1';</v>
      </c>
      <c r="U1393" t="str">
        <f t="shared" si="91"/>
        <v>Delete from UFMT_BUILD_RULE Where FORMAT_ID = '512' AND FIELD_NO = '41' AND PRIORITY = '1';</v>
      </c>
    </row>
    <row r="1394" spans="1:21" x14ac:dyDescent="0.35">
      <c r="A1394" t="s">
        <v>852</v>
      </c>
      <c r="B1394" t="s">
        <v>122</v>
      </c>
      <c r="C1394" t="s">
        <v>12</v>
      </c>
      <c r="D1394" t="s">
        <v>53</v>
      </c>
      <c r="E1394"/>
      <c r="F1394" t="s">
        <v>82</v>
      </c>
      <c r="G1394"/>
      <c r="H1394" t="s">
        <v>13</v>
      </c>
      <c r="I1394" t="s">
        <v>13</v>
      </c>
      <c r="L1394" t="s">
        <v>7</v>
      </c>
      <c r="M1394" t="str">
        <f>VLOOKUP(D1394,UFMT_FIELD_FORMAT!A:H,8,FALSE)</f>
        <v>008 Fix Padded R</v>
      </c>
      <c r="N1394" t="str">
        <f>IF(ISBLANK(E1394),"",VLOOKUP(E1394,UFMT_CONDITION!A:J,10,FALSE))</f>
        <v/>
      </c>
      <c r="O1394" t="str">
        <f>VLOOKUP(F1394,UFMT_VALUE!A:E,5,FALSE)</f>
        <v>Tag, SVT_CC_ACCEPTOR</v>
      </c>
      <c r="P1394" t="str">
        <f>IF(ISBLANK(G1394),"",VLOOKUP(G1394,UFMT_CONVERSION!A:C,3,FALSE))</f>
        <v/>
      </c>
      <c r="Q1394" t="str">
        <f t="shared" si="88"/>
        <v>Field '008 Fix Padded R', Value 'Tag, SVT_CC_ACCEPTOR'</v>
      </c>
      <c r="S1394" t="str">
        <f t="shared" si="89"/>
        <v>Insert into UFMT_BUILD_RULE (FORMAT_ID, FIELD_NO, PRIORITY, FIELD_ID, COND_ID, VALUE_ID, CONV_KEY, F_CHECK, F_WRITE) Values ('512', '42', '1', '16', '', '26', '', '0', '0');</v>
      </c>
      <c r="T1394" t="str">
        <f t="shared" si="90"/>
        <v>Update UFMT_BUILD_RULE SET FIELD_ID='16',COND_ID='',VALUE_ID='26',CONV_KEY='',F_CHECK='0',F_WRITE='0' Where FORMAT_ID = '512' AND FIELD_NO = '42' AND PRIORITY = '1';</v>
      </c>
      <c r="U1394" t="str">
        <f t="shared" si="91"/>
        <v>Delete from UFMT_BUILD_RULE Where FORMAT_ID = '512' AND FIELD_NO = '42' AND PRIORITY = '1';</v>
      </c>
    </row>
    <row r="1395" spans="1:21" x14ac:dyDescent="0.35">
      <c r="A1395" t="s">
        <v>852</v>
      </c>
      <c r="B1395" t="s">
        <v>125</v>
      </c>
      <c r="C1395" t="s">
        <v>12</v>
      </c>
      <c r="D1395" t="s">
        <v>82</v>
      </c>
      <c r="E1395"/>
      <c r="F1395" t="s">
        <v>216</v>
      </c>
      <c r="G1395"/>
      <c r="H1395" t="s">
        <v>13</v>
      </c>
      <c r="I1395" t="s">
        <v>13</v>
      </c>
      <c r="L1395" t="s">
        <v>7</v>
      </c>
      <c r="M1395" t="str">
        <f>VLOOKUP(D1395,UFMT_FIELD_FORMAT!A:H,8,FALSE)</f>
        <v>040 Fix Padded L</v>
      </c>
      <c r="N1395" t="str">
        <f>IF(ISBLANK(E1395),"",VLOOKUP(E1395,UFMT_CONDITION!A:J,10,FALSE))</f>
        <v/>
      </c>
      <c r="O1395" t="str">
        <f>VLOOKUP(F1395,UFMT_VALUE!A:E,5,FALSE)</f>
        <v>Composite, Acceptor Name Location</v>
      </c>
      <c r="P1395" t="str">
        <f>IF(ISBLANK(G1395),"",VLOOKUP(G1395,UFMT_CONVERSION!A:C,3,FALSE))</f>
        <v/>
      </c>
      <c r="Q1395" t="str">
        <f t="shared" si="88"/>
        <v>Field '040 Fix Padded L', Value 'Composite, Acceptor Name Location'</v>
      </c>
      <c r="S1395" t="str">
        <f t="shared" si="89"/>
        <v>Insert into UFMT_BUILD_RULE (FORMAT_ID, FIELD_NO, PRIORITY, FIELD_ID, COND_ID, VALUE_ID, CONV_KEY, F_CHECK, F_WRITE) Values ('512', '43', '1', '26', '', '83', '', '0', '0');</v>
      </c>
      <c r="T1395" t="str">
        <f t="shared" si="90"/>
        <v>Update UFMT_BUILD_RULE SET FIELD_ID='26',COND_ID='',VALUE_ID='83',CONV_KEY='',F_CHECK='0',F_WRITE='0' Where FORMAT_ID = '512' AND FIELD_NO = '43' AND PRIORITY = '1';</v>
      </c>
      <c r="U1395" t="str">
        <f t="shared" si="91"/>
        <v>Delete from UFMT_BUILD_RULE Where FORMAT_ID = '512' AND FIELD_NO = '43' AND PRIORITY = '1';</v>
      </c>
    </row>
    <row r="1396" spans="1:21" x14ac:dyDescent="0.35">
      <c r="A1396" t="s">
        <v>852</v>
      </c>
      <c r="B1396" t="s">
        <v>60</v>
      </c>
      <c r="C1396" t="s">
        <v>12</v>
      </c>
      <c r="D1396" t="s">
        <v>71</v>
      </c>
      <c r="E1396"/>
      <c r="F1396" t="s">
        <v>96</v>
      </c>
      <c r="G1396"/>
      <c r="H1396" t="s">
        <v>13</v>
      </c>
      <c r="I1396" t="s">
        <v>13</v>
      </c>
      <c r="L1396" t="s">
        <v>7</v>
      </c>
      <c r="M1396" t="str">
        <f>VLOOKUP(D1396,UFMT_FIELD_FORMAT!A:H,8,FALSE)</f>
        <v>028 Var LLA</v>
      </c>
      <c r="N1396" t="str">
        <f>IF(ISBLANK(E1396),"",VLOOKUP(E1396,UFMT_CONDITION!A:J,10,FALSE))</f>
        <v/>
      </c>
      <c r="O1396" t="str">
        <f>VLOOKUP(F1396,UFMT_VALUE!A:E,5,FALSE)</f>
        <v>Tag, SVT_ACCT1_NO</v>
      </c>
      <c r="P1396" t="str">
        <f>IF(ISBLANK(G1396),"",VLOOKUP(G1396,UFMT_CONVERSION!A:C,3,FALSE))</f>
        <v/>
      </c>
      <c r="Q1396" t="str">
        <f t="shared" si="88"/>
        <v>Field '028 Var LLA', Value 'Tag, SVT_ACCT1_NO'</v>
      </c>
      <c r="S1396" t="str">
        <f t="shared" si="89"/>
        <v>Insert into UFMT_BUILD_RULE (FORMAT_ID, FIELD_NO, PRIORITY, FIELD_ID, COND_ID, VALUE_ID, CONV_KEY, F_CHECK, F_WRITE) Values ('512', '44', '1', '22', '', '36', '', '0', '0');</v>
      </c>
      <c r="T1396" t="str">
        <f t="shared" si="90"/>
        <v>Update UFMT_BUILD_RULE SET FIELD_ID='22',COND_ID='',VALUE_ID='36',CONV_KEY='',F_CHECK='0',F_WRITE='0' Where FORMAT_ID = '512' AND FIELD_NO = '44' AND PRIORITY = '1';</v>
      </c>
      <c r="U1396" t="str">
        <f t="shared" si="91"/>
        <v>Delete from UFMT_BUILD_RULE Where FORMAT_ID = '512' AND FIELD_NO = '44' AND PRIORITY = '1';</v>
      </c>
    </row>
    <row r="1397" spans="1:21" x14ac:dyDescent="0.35">
      <c r="A1397" t="s">
        <v>852</v>
      </c>
      <c r="B1397" t="s">
        <v>136</v>
      </c>
      <c r="C1397" t="s">
        <v>12</v>
      </c>
      <c r="D1397" t="s">
        <v>65</v>
      </c>
      <c r="E1397"/>
      <c r="F1397" t="s">
        <v>80</v>
      </c>
      <c r="G1397"/>
      <c r="H1397" t="s">
        <v>13</v>
      </c>
      <c r="I1397" t="s">
        <v>13</v>
      </c>
      <c r="L1397" t="s">
        <v>7</v>
      </c>
      <c r="M1397" t="str">
        <f>VLOOKUP(D1397,UFMT_FIELD_FORMAT!A:H,8,FALSE)</f>
        <v>999 Var LLLA</v>
      </c>
      <c r="N1397" t="str">
        <f>IF(ISBLANK(E1397),"",VLOOKUP(E1397,UFMT_CONDITION!A:J,10,FALSE))</f>
        <v/>
      </c>
      <c r="O1397" t="str">
        <f>VLOOKUP(F1397,UFMT_VALUE!A:E,5,FALSE)</f>
        <v>DE48 Additional data</v>
      </c>
      <c r="P1397" t="str">
        <f>IF(ISBLANK(G1397),"",VLOOKUP(G1397,UFMT_CONVERSION!A:C,3,FALSE))</f>
        <v/>
      </c>
      <c r="Q1397" t="str">
        <f t="shared" si="88"/>
        <v>Field '999 Var LLLA', Value 'DE48 Additional data'</v>
      </c>
      <c r="S1397" t="str">
        <f t="shared" si="89"/>
        <v>Insert into UFMT_BUILD_RULE (FORMAT_ID, FIELD_NO, PRIORITY, FIELD_ID, COND_ID, VALUE_ID, CONV_KEY, F_CHECK, F_WRITE) Values ('512', '48', '1', '20', '', '50', '', '0', '0');</v>
      </c>
      <c r="T1397" t="str">
        <f t="shared" si="90"/>
        <v>Update UFMT_BUILD_RULE SET FIELD_ID='20',COND_ID='',VALUE_ID='50',CONV_KEY='',F_CHECK='0',F_WRITE='0' Where FORMAT_ID = '512' AND FIELD_NO = '48' AND PRIORITY = '1';</v>
      </c>
      <c r="U1397" t="str">
        <f t="shared" si="91"/>
        <v>Delete from UFMT_BUILD_RULE Where FORMAT_ID = '512' AND FIELD_NO = '48' AND PRIORITY = '1';</v>
      </c>
    </row>
    <row r="1398" spans="1:21" x14ac:dyDescent="0.35">
      <c r="A1398" t="s">
        <v>852</v>
      </c>
      <c r="B1398" t="s">
        <v>138</v>
      </c>
      <c r="C1398" t="s">
        <v>12</v>
      </c>
      <c r="D1398" t="s">
        <v>47</v>
      </c>
      <c r="E1398"/>
      <c r="F1398" t="s">
        <v>104</v>
      </c>
      <c r="G1398"/>
      <c r="H1398" t="s">
        <v>13</v>
      </c>
      <c r="I1398" t="s">
        <v>13</v>
      </c>
      <c r="L1398" t="s">
        <v>7</v>
      </c>
      <c r="M1398" t="str">
        <f>VLOOKUP(D1398,UFMT_FIELD_FORMAT!A:H,8,FALSE)</f>
        <v>003 Fix Padded L</v>
      </c>
      <c r="N1398" t="str">
        <f>IF(ISBLANK(E1398),"",VLOOKUP(E1398,UFMT_CONDITION!A:J,10,FALSE))</f>
        <v/>
      </c>
      <c r="O1398" t="str">
        <f>VLOOKUP(F1398,UFMT_VALUE!A:E,5,FALSE)</f>
        <v>Tag, SVT_TXN_CURRENCY</v>
      </c>
      <c r="P1398" t="str">
        <f>IF(ISBLANK(G1398),"",VLOOKUP(G1398,UFMT_CONVERSION!A:C,3,FALSE))</f>
        <v/>
      </c>
      <c r="Q1398" t="str">
        <f t="shared" si="88"/>
        <v>Field '003 Fix Padded L', Value 'Tag, SVT_TXN_CURRENCY'</v>
      </c>
      <c r="S1398" t="str">
        <f t="shared" si="89"/>
        <v>Insert into UFMT_BUILD_RULE (FORMAT_ID, FIELD_NO, PRIORITY, FIELD_ID, COND_ID, VALUE_ID, CONV_KEY, F_CHECK, F_WRITE) Values ('512', '49', '1', '14', '', '34', '', '0', '0');</v>
      </c>
      <c r="T1398" t="str">
        <f t="shared" si="90"/>
        <v>Update UFMT_BUILD_RULE SET FIELD_ID='14',COND_ID='',VALUE_ID='34',CONV_KEY='',F_CHECK='0',F_WRITE='0' Where FORMAT_ID = '512' AND FIELD_NO = '49' AND PRIORITY = '1';</v>
      </c>
      <c r="U1398" t="str">
        <f t="shared" si="91"/>
        <v>Delete from UFMT_BUILD_RULE Where FORMAT_ID = '512' AND FIELD_NO = '49' AND PRIORITY = '1';</v>
      </c>
    </row>
    <row r="1399" spans="1:21" x14ac:dyDescent="0.35">
      <c r="A1399" t="s">
        <v>852</v>
      </c>
      <c r="B1399" t="s">
        <v>109</v>
      </c>
      <c r="C1399" t="s">
        <v>12</v>
      </c>
      <c r="D1399" t="s">
        <v>65</v>
      </c>
      <c r="E1399"/>
      <c r="F1399" t="s">
        <v>105</v>
      </c>
      <c r="G1399"/>
      <c r="H1399" t="s">
        <v>13</v>
      </c>
      <c r="I1399" t="s">
        <v>13</v>
      </c>
      <c r="L1399" t="s">
        <v>7</v>
      </c>
      <c r="M1399" t="str">
        <f>VLOOKUP(D1399,UFMT_FIELD_FORMAT!A:H,8,FALSE)</f>
        <v>999 Var LLLA</v>
      </c>
      <c r="N1399" t="str">
        <f>IF(ISBLANK(E1399),"",VLOOKUP(E1399,UFMT_CONDITION!A:J,10,FALSE))</f>
        <v/>
      </c>
      <c r="O1399" t="str">
        <f>VLOOKUP(F1399,UFMT_VALUE!A:E,5,FALSE)</f>
        <v>Tag, SVT_ADDL_AMT</v>
      </c>
      <c r="P1399" t="str">
        <f>IF(ISBLANK(G1399),"",VLOOKUP(G1399,UFMT_CONVERSION!A:C,3,FALSE))</f>
        <v/>
      </c>
      <c r="Q1399" t="str">
        <f t="shared" si="88"/>
        <v>Field '999 Var LLLA', Value 'Tag, SVT_ADDL_AMT'</v>
      </c>
      <c r="S1399" t="str">
        <f t="shared" si="89"/>
        <v>Insert into UFMT_BUILD_RULE (FORMAT_ID, FIELD_NO, PRIORITY, FIELD_ID, COND_ID, VALUE_ID, CONV_KEY, F_CHECK, F_WRITE) Values ('512', '54', '1', '20', '', '97', '', '0', '0');</v>
      </c>
      <c r="T1399" t="str">
        <f t="shared" si="90"/>
        <v>Update UFMT_BUILD_RULE SET FIELD_ID='20',COND_ID='',VALUE_ID='97',CONV_KEY='',F_CHECK='0',F_WRITE='0' Where FORMAT_ID = '512' AND FIELD_NO = '54' AND PRIORITY = '1';</v>
      </c>
      <c r="U1399" t="str">
        <f t="shared" si="91"/>
        <v>Delete from UFMT_BUILD_RULE Where FORMAT_ID = '512' AND FIELD_NO = '54' AND PRIORITY = '1';</v>
      </c>
    </row>
    <row r="1400" spans="1:21" x14ac:dyDescent="0.35">
      <c r="A1400" t="s">
        <v>852</v>
      </c>
      <c r="B1400" t="s">
        <v>270</v>
      </c>
      <c r="C1400" t="s">
        <v>12</v>
      </c>
      <c r="D1400" t="s">
        <v>71</v>
      </c>
      <c r="E1400"/>
      <c r="F1400" t="s">
        <v>96</v>
      </c>
      <c r="G1400"/>
      <c r="H1400" t="s">
        <v>13</v>
      </c>
      <c r="I1400" t="s">
        <v>13</v>
      </c>
      <c r="L1400" t="s">
        <v>7</v>
      </c>
      <c r="M1400" t="str">
        <f>VLOOKUP(D1400,UFMT_FIELD_FORMAT!A:H,8,FALSE)</f>
        <v>028 Var LLA</v>
      </c>
      <c r="N1400" t="str">
        <f>IF(ISBLANK(E1400),"",VLOOKUP(E1400,UFMT_CONDITION!A:J,10,FALSE))</f>
        <v/>
      </c>
      <c r="O1400" t="str">
        <f>VLOOKUP(F1400,UFMT_VALUE!A:E,5,FALSE)</f>
        <v>Tag, SVT_ACCT1_NO</v>
      </c>
      <c r="P1400" t="str">
        <f>IF(ISBLANK(G1400),"",VLOOKUP(G1400,UFMT_CONVERSION!A:C,3,FALSE))</f>
        <v/>
      </c>
      <c r="Q1400" t="str">
        <f t="shared" si="88"/>
        <v>Field '028 Var LLA', Value 'Tag, SVT_ACCT1_NO'</v>
      </c>
      <c r="S1400" t="str">
        <f t="shared" si="89"/>
        <v>Insert into UFMT_BUILD_RULE (FORMAT_ID, FIELD_NO, PRIORITY, FIELD_ID, COND_ID, VALUE_ID, CONV_KEY, F_CHECK, F_WRITE) Values ('512', '102', '1', '22', '', '36', '', '0', '0');</v>
      </c>
      <c r="T1400" t="str">
        <f t="shared" si="90"/>
        <v>Update UFMT_BUILD_RULE SET FIELD_ID='22',COND_ID='',VALUE_ID='36',CONV_KEY='',F_CHECK='0',F_WRITE='0' Where FORMAT_ID = '512' AND FIELD_NO = '102' AND PRIORITY = '1';</v>
      </c>
      <c r="U1400" t="str">
        <f t="shared" si="91"/>
        <v>Delete from UFMT_BUILD_RULE Where FORMAT_ID = '512' AND FIELD_NO = '102' AND PRIORITY = '1';</v>
      </c>
    </row>
    <row r="1401" spans="1:21" x14ac:dyDescent="0.35">
      <c r="A1401" t="s">
        <v>852</v>
      </c>
      <c r="B1401" t="s">
        <v>434</v>
      </c>
      <c r="C1401" t="s">
        <v>12</v>
      </c>
      <c r="D1401" t="s">
        <v>65</v>
      </c>
      <c r="E1401"/>
      <c r="F1401" t="s">
        <v>109</v>
      </c>
      <c r="G1401" t="s">
        <v>164</v>
      </c>
      <c r="H1401" t="s">
        <v>13</v>
      </c>
      <c r="I1401" t="s">
        <v>12</v>
      </c>
      <c r="L1401" t="s">
        <v>7</v>
      </c>
      <c r="M1401" t="str">
        <f>VLOOKUP(D1401,UFMT_FIELD_FORMAT!A:H,8,FALSE)</f>
        <v>999 Var LLLA</v>
      </c>
      <c r="N1401" t="str">
        <f>IF(ISBLANK(E1401),"",VLOOKUP(E1401,UFMT_CONDITION!A:J,10,FALSE))</f>
        <v/>
      </c>
      <c r="O1401" t="str">
        <f>VLOOKUP(F1401,UFMT_VALUE!A:E,5,FALSE)</f>
        <v>DE126, Saved locally</v>
      </c>
      <c r="P1401" t="str">
        <f>IF(ISBLANK(G1401),"",VLOOKUP(G1401,UFMT_CONVERSION!A:C,3,FALSE))</f>
        <v>Custom function for F125 from MB</v>
      </c>
      <c r="Q1401" t="str">
        <f t="shared" si="88"/>
        <v>Field '999 Var LLLA', Value 'DE126, Saved locally', Conv 'Custom function for F125 from MB'</v>
      </c>
      <c r="S1401" t="str">
        <f t="shared" si="89"/>
        <v>Insert into UFMT_BUILD_RULE (FORMAT_ID, FIELD_NO, PRIORITY, FIELD_ID, COND_ID, VALUE_ID, CONV_KEY, F_CHECK, F_WRITE) Values ('512', '125', '1', '20', '', '54', '61', '0', '1');</v>
      </c>
      <c r="T1401" t="str">
        <f t="shared" si="90"/>
        <v>Update UFMT_BUILD_RULE SET FIELD_ID='20',COND_ID='',VALUE_ID='54',CONV_KEY='61',F_CHECK='0',F_WRITE='1' Where FORMAT_ID = '512' AND FIELD_NO = '125' AND PRIORITY = '1';</v>
      </c>
      <c r="U1401" t="str">
        <f t="shared" si="91"/>
        <v>Delete from UFMT_BUILD_RULE Where FORMAT_ID = '512' AND FIELD_NO = '125' AND PRIORITY = '1';</v>
      </c>
    </row>
    <row r="1402" spans="1:21" x14ac:dyDescent="0.35">
      <c r="A1402" t="s">
        <v>1450</v>
      </c>
      <c r="B1402" t="s">
        <v>29</v>
      </c>
      <c r="C1402" t="s">
        <v>12</v>
      </c>
      <c r="D1402" t="s">
        <v>72</v>
      </c>
      <c r="E1402"/>
      <c r="F1402" t="s">
        <v>403</v>
      </c>
      <c r="G1402"/>
      <c r="H1402" t="s">
        <v>13</v>
      </c>
      <c r="I1402" t="s">
        <v>12</v>
      </c>
      <c r="L1402" t="s">
        <v>7</v>
      </c>
      <c r="M1402" t="str">
        <f>VLOOKUP(D1402,UFMT_FIELD_FORMAT!A:H,8,FALSE)</f>
        <v>010 Fix Padded L0</v>
      </c>
      <c r="N1402" t="str">
        <f>IF(ISBLANK(E1402),"",VLOOKUP(E1402,UFMT_CONDITION!A:J,10,FALSE))</f>
        <v/>
      </c>
      <c r="O1402" t="str">
        <f>VLOOKUP(F1402,UFMT_VALUE!A:E,5,FALSE)</f>
        <v>Tag, SVT_TRANSMIT_TIME, integer</v>
      </c>
      <c r="P1402" t="str">
        <f>IF(ISBLANK(G1402),"",VLOOKUP(G1402,UFMT_CONVERSION!A:C,3,FALSE))</f>
        <v/>
      </c>
      <c r="Q1402" t="str">
        <f t="shared" si="88"/>
        <v>Field '010 Fix Padded L0', Value 'Tag, SVT_TRANSMIT_TIME, integer'</v>
      </c>
      <c r="S1402" t="str">
        <f t="shared" si="89"/>
        <v>Insert into UFMT_BUILD_RULE (FORMAT_ID, FIELD_NO, PRIORITY, FIELD_ID, COND_ID, VALUE_ID, CONV_KEY, F_CHECK, F_WRITE) Values ('600', '7', '1', '25', '', '206', '', '0', '1');</v>
      </c>
      <c r="T1402" t="str">
        <f t="shared" si="90"/>
        <v>Update UFMT_BUILD_RULE SET FIELD_ID='25',COND_ID='',VALUE_ID='206',CONV_KEY='',F_CHECK='0',F_WRITE='1' Where FORMAT_ID = '600' AND FIELD_NO = '7' AND PRIORITY = '1';</v>
      </c>
      <c r="U1402" t="str">
        <f t="shared" si="91"/>
        <v>Delete from UFMT_BUILD_RULE Where FORMAT_ID = '600' AND FIELD_NO = '7' AND PRIORITY = '1';</v>
      </c>
    </row>
    <row r="1403" spans="1:21" x14ac:dyDescent="0.35">
      <c r="A1403" t="s">
        <v>1450</v>
      </c>
      <c r="B1403" t="s">
        <v>40</v>
      </c>
      <c r="C1403" t="s">
        <v>12</v>
      </c>
      <c r="D1403" t="s">
        <v>23</v>
      </c>
      <c r="E1403"/>
      <c r="F1403" t="s">
        <v>117</v>
      </c>
      <c r="G1403" t="s">
        <v>21</v>
      </c>
      <c r="H1403" t="s">
        <v>13</v>
      </c>
      <c r="I1403" t="s">
        <v>12</v>
      </c>
      <c r="L1403" t="s">
        <v>7</v>
      </c>
      <c r="M1403" t="str">
        <f>VLOOKUP(D1403,UFMT_FIELD_FORMAT!A:H,8,FALSE)</f>
        <v>006 Fix Padded L0</v>
      </c>
      <c r="N1403" t="str">
        <f>IF(ISBLANK(E1403),"",VLOOKUP(E1403,UFMT_CONDITION!A:J,10,FALSE))</f>
        <v/>
      </c>
      <c r="O1403" t="str">
        <f>VLOOKUP(F1403,UFMT_VALUE!A:E,5,FALSE)</f>
        <v>Tag, SVT_UTRANSNO</v>
      </c>
      <c r="P1403" t="str">
        <f>IF(ISBLANK(G1403),"",VLOOKUP(G1403,UFMT_CONVERSION!A:C,3,FALSE))</f>
        <v>Get F11 from utrnno (last 6 digits)</v>
      </c>
      <c r="Q1403" t="str">
        <f t="shared" si="88"/>
        <v>Field '006 Fix Padded L0', Value 'Tag, SVT_UTRANSNO', Conv 'Get F11 from utrnno (last 6 digits)'</v>
      </c>
      <c r="S1403" t="str">
        <f t="shared" si="89"/>
        <v>Insert into UFMT_BUILD_RULE (FORMAT_ID, FIELD_NO, PRIORITY, FIELD_ID, COND_ID, VALUE_ID, CONV_KEY, F_CHECK, F_WRITE) Values ('600', '11', '1', '5', '', '40', '52', '0', '1');</v>
      </c>
      <c r="T1403" t="str">
        <f t="shared" si="90"/>
        <v>Update UFMT_BUILD_RULE SET FIELD_ID='5',COND_ID='',VALUE_ID='40',CONV_KEY='52',F_CHECK='0',F_WRITE='1' Where FORMAT_ID = '600' AND FIELD_NO = '11' AND PRIORITY = '1';</v>
      </c>
      <c r="U1403" t="str">
        <f t="shared" si="91"/>
        <v>Delete from UFMT_BUILD_RULE Where FORMAT_ID = '600' AND FIELD_NO = '11' AND PRIORITY = '1';</v>
      </c>
    </row>
    <row r="1404" spans="1:21" x14ac:dyDescent="0.35">
      <c r="A1404" t="s">
        <v>1450</v>
      </c>
      <c r="B1404" t="s">
        <v>98</v>
      </c>
      <c r="C1404" t="s">
        <v>12</v>
      </c>
      <c r="D1404" t="s">
        <v>40</v>
      </c>
      <c r="E1404"/>
      <c r="F1404" t="s">
        <v>65</v>
      </c>
      <c r="G1404"/>
      <c r="H1404" t="s">
        <v>13</v>
      </c>
      <c r="I1404" t="s">
        <v>13</v>
      </c>
      <c r="L1404" t="s">
        <v>7</v>
      </c>
      <c r="M1404" t="str">
        <f>VLOOKUP(D1404,UFMT_FIELD_FORMAT!A:H,8,FALSE)</f>
        <v xml:space="preserve">011 LLA </v>
      </c>
      <c r="N1404" t="str">
        <f>IF(ISBLANK(E1404),"",VLOOKUP(E1404,UFMT_CONDITION!A:J,10,FALSE))</f>
        <v/>
      </c>
      <c r="O1404" t="str">
        <f>VLOOKUP(F1404,UFMT_VALUE!A:E,5,FALSE)</f>
        <v>Tag, SVT_ISO_SRC_ACQID</v>
      </c>
      <c r="P1404" t="str">
        <f>IF(ISBLANK(G1404),"",VLOOKUP(G1404,UFMT_CONVERSION!A:C,3,FALSE))</f>
        <v/>
      </c>
      <c r="Q1404" t="str">
        <f t="shared" si="88"/>
        <v>Field '011 LLA ', Value 'Tag, SVT_ISO_SRC_ACQID'</v>
      </c>
      <c r="S1404" t="str">
        <f t="shared" si="89"/>
        <v>Insert into UFMT_BUILD_RULE (FORMAT_ID, FIELD_NO, PRIORITY, FIELD_ID, COND_ID, VALUE_ID, CONV_KEY, F_CHECK, F_WRITE) Values ('600', '32', '1', '11', '', '20', '', '0', '0');</v>
      </c>
      <c r="T1404" t="str">
        <f t="shared" si="90"/>
        <v>Update UFMT_BUILD_RULE SET FIELD_ID='11',COND_ID='',VALUE_ID='20',CONV_KEY='',F_CHECK='0',F_WRITE='0' Where FORMAT_ID = '600' AND FIELD_NO = '32' AND PRIORITY = '1';</v>
      </c>
      <c r="U1404" t="str">
        <f t="shared" si="91"/>
        <v>Delete from UFMT_BUILD_RULE Where FORMAT_ID = '600' AND FIELD_NO = '32' AND PRIORITY = '1';</v>
      </c>
    </row>
    <row r="1405" spans="1:21" x14ac:dyDescent="0.35">
      <c r="A1405" t="s">
        <v>1450</v>
      </c>
      <c r="B1405" t="s">
        <v>185</v>
      </c>
      <c r="C1405" t="s">
        <v>12</v>
      </c>
      <c r="D1405" t="s">
        <v>47</v>
      </c>
      <c r="E1405"/>
      <c r="F1405" t="s">
        <v>45</v>
      </c>
      <c r="G1405"/>
      <c r="H1405" t="s">
        <v>13</v>
      </c>
      <c r="I1405" t="s">
        <v>13</v>
      </c>
      <c r="L1405" t="s">
        <v>7</v>
      </c>
      <c r="M1405" t="str">
        <f>VLOOKUP(D1405,UFMT_FIELD_FORMAT!A:H,8,FALSE)</f>
        <v>003 Fix Padded L</v>
      </c>
      <c r="N1405" t="str">
        <f>IF(ISBLANK(E1405),"",VLOOKUP(E1405,UFMT_CONDITION!A:J,10,FALSE))</f>
        <v/>
      </c>
      <c r="O1405" t="str">
        <f>VLOOKUP(F1405,UFMT_VALUE!A:E,5,FALSE)</f>
        <v>Tag, SVT_NTWM_MSGTYPE, integer</v>
      </c>
      <c r="P1405" t="str">
        <f>IF(ISBLANK(G1405),"",VLOOKUP(G1405,UFMT_CONVERSION!A:C,3,FALSE))</f>
        <v/>
      </c>
      <c r="Q1405" t="str">
        <f t="shared" si="88"/>
        <v>Field '003 Fix Padded L', Value 'Tag, SVT_NTWM_MSGTYPE, integer'</v>
      </c>
      <c r="S1405" t="str">
        <f t="shared" si="89"/>
        <v>Insert into UFMT_BUILD_RULE (FORMAT_ID, FIELD_NO, PRIORITY, FIELD_ID, COND_ID, VALUE_ID, CONV_KEY, F_CHECK, F_WRITE) Values ('600', '70', '1', '14', '', '46', '', '0', '0');</v>
      </c>
      <c r="T1405" t="str">
        <f t="shared" si="90"/>
        <v>Update UFMT_BUILD_RULE SET FIELD_ID='14',COND_ID='',VALUE_ID='46',CONV_KEY='',F_CHECK='0',F_WRITE='0' Where FORMAT_ID = '600' AND FIELD_NO = '70' AND PRIORITY = '1';</v>
      </c>
      <c r="U1405" t="str">
        <f t="shared" si="91"/>
        <v>Delete from UFMT_BUILD_RULE Where FORMAT_ID = '600' AND FIELD_NO = '70' AND PRIORITY = '1';</v>
      </c>
    </row>
    <row r="1406" spans="1:21" x14ac:dyDescent="0.35">
      <c r="A1406" t="s">
        <v>1452</v>
      </c>
      <c r="B1406" t="s">
        <v>29</v>
      </c>
      <c r="C1406" t="s">
        <v>12</v>
      </c>
      <c r="D1406" t="s">
        <v>72</v>
      </c>
      <c r="E1406"/>
      <c r="F1406" t="s">
        <v>209</v>
      </c>
      <c r="G1406"/>
      <c r="H1406" t="s">
        <v>13</v>
      </c>
      <c r="I1406" t="s">
        <v>13</v>
      </c>
      <c r="L1406" t="s">
        <v>7</v>
      </c>
      <c r="M1406" t="str">
        <f>VLOOKUP(D1406,UFMT_FIELD_FORMAT!A:H,8,FALSE)</f>
        <v>010 Fix Padded L0</v>
      </c>
      <c r="N1406" t="str">
        <f>IF(ISBLANK(E1406),"",VLOOKUP(E1406,UFMT_CONDITION!A:J,10,FALSE))</f>
        <v/>
      </c>
      <c r="O1406" t="str">
        <f>VLOOKUP(F1406,UFMT_VALUE!A:E,5,FALSE)</f>
        <v>Composite, Date time 87 format</v>
      </c>
      <c r="P1406" t="str">
        <f>IF(ISBLANK(G1406),"",VLOOKUP(G1406,UFMT_CONVERSION!A:C,3,FALSE))</f>
        <v/>
      </c>
      <c r="Q1406" t="str">
        <f t="shared" si="88"/>
        <v>Field '010 Fix Padded L0', Value 'Composite, Date time 87 format'</v>
      </c>
      <c r="S1406" t="str">
        <f t="shared" si="89"/>
        <v>Insert into UFMT_BUILD_RULE (FORMAT_ID, FIELD_NO, PRIORITY, FIELD_ID, COND_ID, VALUE_ID, CONV_KEY, F_CHECK, F_WRITE) Values ('601', '7', '1', '25', '', '80', '', '0', '0');</v>
      </c>
      <c r="T1406" t="str">
        <f t="shared" si="90"/>
        <v>Update UFMT_BUILD_RULE SET FIELD_ID='25',COND_ID='',VALUE_ID='80',CONV_KEY='',F_CHECK='0',F_WRITE='0' Where FORMAT_ID = '601' AND FIELD_NO = '7' AND PRIORITY = '1';</v>
      </c>
      <c r="U1406" t="str">
        <f t="shared" si="91"/>
        <v>Delete from UFMT_BUILD_RULE Where FORMAT_ID = '601' AND FIELD_NO = '7' AND PRIORITY = '1';</v>
      </c>
    </row>
    <row r="1407" spans="1:21" x14ac:dyDescent="0.35">
      <c r="A1407" t="s">
        <v>1452</v>
      </c>
      <c r="B1407" t="s">
        <v>40</v>
      </c>
      <c r="C1407" t="s">
        <v>12</v>
      </c>
      <c r="D1407" t="s">
        <v>23</v>
      </c>
      <c r="E1407"/>
      <c r="F1407" t="s">
        <v>48</v>
      </c>
      <c r="G1407"/>
      <c r="H1407" t="s">
        <v>13</v>
      </c>
      <c r="I1407" t="s">
        <v>13</v>
      </c>
      <c r="L1407" t="s">
        <v>7</v>
      </c>
      <c r="M1407" t="str">
        <f>VLOOKUP(D1407,UFMT_FIELD_FORMAT!A:H,8,FALSE)</f>
        <v>006 Fix Padded L0</v>
      </c>
      <c r="N1407" t="str">
        <f>IF(ISBLANK(E1407),"",VLOOKUP(E1407,UFMT_CONDITION!A:J,10,FALSE))</f>
        <v/>
      </c>
      <c r="O1407" t="str">
        <f>VLOOKUP(F1407,UFMT_VALUE!A:E,5,FALSE)</f>
        <v>Tag, SVT_ACQ_TRACE_NO, string</v>
      </c>
      <c r="P1407" t="str">
        <f>IF(ISBLANK(G1407),"",VLOOKUP(G1407,UFMT_CONVERSION!A:C,3,FALSE))</f>
        <v/>
      </c>
      <c r="Q1407" t="str">
        <f t="shared" si="88"/>
        <v>Field '006 Fix Padded L0', Value 'Tag, SVT_ACQ_TRACE_NO, string'</v>
      </c>
      <c r="S1407" t="str">
        <f t="shared" si="89"/>
        <v>Insert into UFMT_BUILD_RULE (FORMAT_ID, FIELD_NO, PRIORITY, FIELD_ID, COND_ID, VALUE_ID, CONV_KEY, F_CHECK, F_WRITE) Values ('601', '11', '1', '5', '', '47', '', '0', '0');</v>
      </c>
      <c r="T1407" t="str">
        <f t="shared" si="90"/>
        <v>Update UFMT_BUILD_RULE SET FIELD_ID='5',COND_ID='',VALUE_ID='47',CONV_KEY='',F_CHECK='0',F_WRITE='0' Where FORMAT_ID = '601' AND FIELD_NO = '11' AND PRIORITY = '1';</v>
      </c>
      <c r="U1407" t="str">
        <f t="shared" si="91"/>
        <v>Delete from UFMT_BUILD_RULE Where FORMAT_ID = '601' AND FIELD_NO = '11' AND PRIORITY = '1';</v>
      </c>
    </row>
    <row r="1408" spans="1:21" x14ac:dyDescent="0.35">
      <c r="A1408" t="s">
        <v>1452</v>
      </c>
      <c r="B1408" t="s">
        <v>98</v>
      </c>
      <c r="C1408" t="s">
        <v>12</v>
      </c>
      <c r="D1408" t="s">
        <v>40</v>
      </c>
      <c r="E1408"/>
      <c r="F1408" t="s">
        <v>65</v>
      </c>
      <c r="G1408"/>
      <c r="H1408" t="s">
        <v>13</v>
      </c>
      <c r="I1408" t="s">
        <v>13</v>
      </c>
      <c r="L1408" t="s">
        <v>7</v>
      </c>
      <c r="M1408" t="str">
        <f>VLOOKUP(D1408,UFMT_FIELD_FORMAT!A:H,8,FALSE)</f>
        <v xml:space="preserve">011 LLA </v>
      </c>
      <c r="N1408" t="str">
        <f>IF(ISBLANK(E1408),"",VLOOKUP(E1408,UFMT_CONDITION!A:J,10,FALSE))</f>
        <v/>
      </c>
      <c r="O1408" t="str">
        <f>VLOOKUP(F1408,UFMT_VALUE!A:E,5,FALSE)</f>
        <v>Tag, SVT_ISO_SRC_ACQID</v>
      </c>
      <c r="P1408" t="str">
        <f>IF(ISBLANK(G1408),"",VLOOKUP(G1408,UFMT_CONVERSION!A:C,3,FALSE))</f>
        <v/>
      </c>
      <c r="Q1408" t="str">
        <f t="shared" si="88"/>
        <v>Field '011 LLA ', Value 'Tag, SVT_ISO_SRC_ACQID'</v>
      </c>
      <c r="S1408" t="str">
        <f t="shared" si="89"/>
        <v>Insert into UFMT_BUILD_RULE (FORMAT_ID, FIELD_NO, PRIORITY, FIELD_ID, COND_ID, VALUE_ID, CONV_KEY, F_CHECK, F_WRITE) Values ('601', '32', '1', '11', '', '20', '', '0', '0');</v>
      </c>
      <c r="T1408" t="str">
        <f t="shared" si="90"/>
        <v>Update UFMT_BUILD_RULE SET FIELD_ID='11',COND_ID='',VALUE_ID='20',CONV_KEY='',F_CHECK='0',F_WRITE='0' Where FORMAT_ID = '601' AND FIELD_NO = '32' AND PRIORITY = '1';</v>
      </c>
      <c r="U1408" t="str">
        <f t="shared" si="91"/>
        <v>Delete from UFMT_BUILD_RULE Where FORMAT_ID = '601' AND FIELD_NO = '32' AND PRIORITY = '1';</v>
      </c>
    </row>
    <row r="1409" spans="1:21" x14ac:dyDescent="0.35">
      <c r="A1409" t="s">
        <v>1452</v>
      </c>
      <c r="B1409" t="s">
        <v>102</v>
      </c>
      <c r="C1409" t="s">
        <v>12</v>
      </c>
      <c r="D1409" t="s">
        <v>77</v>
      </c>
      <c r="E1409"/>
      <c r="F1409" t="s">
        <v>60</v>
      </c>
      <c r="G1409" t="s">
        <v>800</v>
      </c>
      <c r="H1409" t="s">
        <v>13</v>
      </c>
      <c r="I1409" t="s">
        <v>12</v>
      </c>
      <c r="L1409" t="s">
        <v>7</v>
      </c>
      <c r="M1409" t="str">
        <f>VLOOKUP(D1409,UFMT_FIELD_FORMAT!A:H,8,FALSE)</f>
        <v>02 Fix Padded L0</v>
      </c>
      <c r="N1409" t="str">
        <f>IF(ISBLANK(E1409),"",VLOOKUP(E1409,UFMT_CONDITION!A:J,10,FALSE))</f>
        <v/>
      </c>
      <c r="O1409" t="str">
        <f>VLOOKUP(F1409,UFMT_VALUE!A:E,5,FALSE)</f>
        <v>Tag, SVT_SV_RESP</v>
      </c>
      <c r="P1409" t="str">
        <f>IF(ISBLANK(G1409),"",VLOOKUP(G1409,UFMT_CONVERSION!A:C,3,FALSE))</f>
        <v>From RC mapping (for NBC)</v>
      </c>
      <c r="Q1409" t="str">
        <f t="shared" si="88"/>
        <v>Field '02 Fix Padded L0', Value 'Tag, SVT_SV_RESP', Conv 'From RC mapping (for NBC)'</v>
      </c>
      <c r="S1409" t="str">
        <f t="shared" si="89"/>
        <v>Insert into UFMT_BUILD_RULE (FORMAT_ID, FIELD_NO, PRIORITY, FIELD_ID, COND_ID, VALUE_ID, CONV_KEY, F_CHECK, F_WRITE) Values ('601', '39', '1', '24', '', '44', '117', '0', '1');</v>
      </c>
      <c r="T1409" t="str">
        <f t="shared" si="90"/>
        <v>Update UFMT_BUILD_RULE SET FIELD_ID='24',COND_ID='',VALUE_ID='44',CONV_KEY='117',F_CHECK='0',F_WRITE='1' Where FORMAT_ID = '601' AND FIELD_NO = '39' AND PRIORITY = '1';</v>
      </c>
      <c r="U1409" t="str">
        <f t="shared" si="91"/>
        <v>Delete from UFMT_BUILD_RULE Where FORMAT_ID = '601' AND FIELD_NO = '39' AND PRIORITY = '1';</v>
      </c>
    </row>
    <row r="1410" spans="1:21" x14ac:dyDescent="0.35">
      <c r="A1410" t="s">
        <v>1452</v>
      </c>
      <c r="B1410" t="s">
        <v>185</v>
      </c>
      <c r="C1410" t="s">
        <v>12</v>
      </c>
      <c r="D1410" t="s">
        <v>47</v>
      </c>
      <c r="E1410"/>
      <c r="F1410" t="s">
        <v>45</v>
      </c>
      <c r="G1410"/>
      <c r="H1410" t="s">
        <v>13</v>
      </c>
      <c r="I1410" t="s">
        <v>12</v>
      </c>
      <c r="L1410" t="s">
        <v>7</v>
      </c>
      <c r="M1410" t="str">
        <f>VLOOKUP(D1410,UFMT_FIELD_FORMAT!A:H,8,FALSE)</f>
        <v>003 Fix Padded L</v>
      </c>
      <c r="N1410" t="str">
        <f>IF(ISBLANK(E1410),"",VLOOKUP(E1410,UFMT_CONDITION!A:J,10,FALSE))</f>
        <v/>
      </c>
      <c r="O1410" t="str">
        <f>VLOOKUP(F1410,UFMT_VALUE!A:E,5,FALSE)</f>
        <v>Tag, SVT_NTWM_MSGTYPE, integer</v>
      </c>
      <c r="P1410" t="str">
        <f>IF(ISBLANK(G1410),"",VLOOKUP(G1410,UFMT_CONVERSION!A:C,3,FALSE))</f>
        <v/>
      </c>
      <c r="Q1410" t="str">
        <f t="shared" si="88"/>
        <v>Field '003 Fix Padded L', Value 'Tag, SVT_NTWM_MSGTYPE, integer'</v>
      </c>
      <c r="S1410" t="str">
        <f t="shared" si="89"/>
        <v>Insert into UFMT_BUILD_RULE (FORMAT_ID, FIELD_NO, PRIORITY, FIELD_ID, COND_ID, VALUE_ID, CONV_KEY, F_CHECK, F_WRITE) Values ('601', '70', '1', '14', '', '46', '', '0', '1');</v>
      </c>
      <c r="T1410" t="str">
        <f t="shared" si="90"/>
        <v>Update UFMT_BUILD_RULE SET FIELD_ID='14',COND_ID='',VALUE_ID='46',CONV_KEY='',F_CHECK='0',F_WRITE='1' Where FORMAT_ID = '601' AND FIELD_NO = '70' AND PRIORITY = '1';</v>
      </c>
      <c r="U1410" t="str">
        <f t="shared" si="91"/>
        <v>Delete from UFMT_BUILD_RULE Where FORMAT_ID = '601' AND FIELD_NO = '70' AND PRIORITY = '1';</v>
      </c>
    </row>
    <row r="1411" spans="1:21" x14ac:dyDescent="0.35">
      <c r="A1411" t="s">
        <v>1452</v>
      </c>
      <c r="B1411" t="s">
        <v>185</v>
      </c>
      <c r="C1411" t="s">
        <v>15</v>
      </c>
      <c r="D1411" t="s">
        <v>47</v>
      </c>
      <c r="E1411"/>
      <c r="F1411" t="s">
        <v>17</v>
      </c>
      <c r="G1411" t="s">
        <v>171</v>
      </c>
      <c r="H1411" t="s">
        <v>13</v>
      </c>
      <c r="I1411" t="s">
        <v>12</v>
      </c>
      <c r="L1411" t="s">
        <v>7</v>
      </c>
      <c r="M1411" t="str">
        <f>VLOOKUP(D1411,UFMT_FIELD_FORMAT!A:H,8,FALSE)</f>
        <v>003 Fix Padded L</v>
      </c>
      <c r="N1411" t="str">
        <f>IF(ISBLANK(E1411),"",VLOOKUP(E1411,UFMT_CONDITION!A:J,10,FALSE))</f>
        <v/>
      </c>
      <c r="O1411" t="str">
        <f>VLOOKUP(F1411,UFMT_VALUE!A:E,5,FALSE)</f>
        <v>Tag, SVT_TXN_TYPE</v>
      </c>
      <c r="P1411" t="str">
        <f>IF(ISBLANK(G1411),"",VLOOKUP(G1411,UFMT_CONVERSION!A:C,3,FALSE))</f>
        <v>F70 to trans_type (for NBC)</v>
      </c>
      <c r="Q1411" t="str">
        <f t="shared" si="88"/>
        <v>Field '003 Fix Padded L', Value 'Tag, SVT_TXN_TYPE', Conv 'F70 to trans_type (for NBC)'</v>
      </c>
      <c r="S1411" t="str">
        <f t="shared" si="89"/>
        <v>Insert into UFMT_BUILD_RULE (FORMAT_ID, FIELD_NO, PRIORITY, FIELD_ID, COND_ID, VALUE_ID, CONV_KEY, F_CHECK, F_WRITE) Values ('601', '70', '2', '14', '', '3', '64', '0', '1');</v>
      </c>
      <c r="T1411" t="str">
        <f t="shared" si="90"/>
        <v>Update UFMT_BUILD_RULE SET FIELD_ID='14',COND_ID='',VALUE_ID='3',CONV_KEY='64',F_CHECK='0',F_WRITE='1' Where FORMAT_ID = '601' AND FIELD_NO = '70' AND PRIORITY = '2';</v>
      </c>
      <c r="U1411" t="str">
        <f t="shared" si="91"/>
        <v>Delete from UFMT_BUILD_RULE Where FORMAT_ID = '601' AND FIELD_NO = '70' AND PRIORITY = '2';</v>
      </c>
    </row>
    <row r="1412" spans="1:21" x14ac:dyDescent="0.35">
      <c r="A1412" t="s">
        <v>1454</v>
      </c>
      <c r="B1412" t="s">
        <v>29</v>
      </c>
      <c r="C1412" t="s">
        <v>12</v>
      </c>
      <c r="D1412" t="s">
        <v>72</v>
      </c>
      <c r="E1412"/>
      <c r="F1412" t="s">
        <v>44</v>
      </c>
      <c r="G1412" t="s">
        <v>156</v>
      </c>
      <c r="H1412" t="s">
        <v>13</v>
      </c>
      <c r="I1412" t="s">
        <v>12</v>
      </c>
      <c r="L1412" t="s">
        <v>7</v>
      </c>
      <c r="M1412" t="str">
        <f>VLOOKUP(D1412,UFMT_FIELD_FORMAT!A:H,8,FALSE)</f>
        <v>010 Fix Padded L0</v>
      </c>
      <c r="N1412" t="str">
        <f>IF(ISBLANK(E1412),"",VLOOKUP(E1412,UFMT_CONDITION!A:J,10,FALSE))</f>
        <v/>
      </c>
      <c r="O1412" t="str">
        <f>VLOOKUP(F1412,UFMT_VALUE!A:E,5,FALSE)</f>
        <v>Tag, SVT_ACQ_SW_DATE</v>
      </c>
      <c r="P1412" t="str">
        <f>IF(ISBLANK(G1412),"",VLOOKUP(G1412,UFMT_CONVERSION!A:C,3,FALSE))</f>
        <v>From F7 (MMDDhhmmss) to date (YYYYMMDD)</v>
      </c>
      <c r="Q1412" t="str">
        <f t="shared" si="88"/>
        <v>Field '010 Fix Padded L0', Value 'Tag, SVT_ACQ_SW_DATE', Conv 'From F7 (MMDDhhmmss) to date (YYYYMMDD)'</v>
      </c>
      <c r="S1412" t="str">
        <f t="shared" si="89"/>
        <v>Insert into UFMT_BUILD_RULE (FORMAT_ID, FIELD_NO, PRIORITY, FIELD_ID, COND_ID, VALUE_ID, CONV_KEY, F_CHECK, F_WRITE) Values ('602', '7', '1', '25', '', '13', '67', '0', '1');</v>
      </c>
      <c r="T1412" t="str">
        <f t="shared" si="90"/>
        <v>Update UFMT_BUILD_RULE SET FIELD_ID='25',COND_ID='',VALUE_ID='13',CONV_KEY='67',F_CHECK='0',F_WRITE='1' Where FORMAT_ID = '602' AND FIELD_NO = '7' AND PRIORITY = '1';</v>
      </c>
      <c r="U1412" t="str">
        <f t="shared" si="91"/>
        <v>Delete from UFMT_BUILD_RULE Where FORMAT_ID = '602' AND FIELD_NO = '7' AND PRIORITY = '1';</v>
      </c>
    </row>
    <row r="1413" spans="1:21" x14ac:dyDescent="0.35">
      <c r="A1413" t="s">
        <v>1454</v>
      </c>
      <c r="B1413" t="s">
        <v>29</v>
      </c>
      <c r="C1413" t="s">
        <v>15</v>
      </c>
      <c r="D1413" t="s">
        <v>72</v>
      </c>
      <c r="E1413"/>
      <c r="F1413" t="s">
        <v>47</v>
      </c>
      <c r="G1413" t="s">
        <v>17</v>
      </c>
      <c r="H1413" t="s">
        <v>13</v>
      </c>
      <c r="I1413" t="s">
        <v>12</v>
      </c>
      <c r="L1413" t="s">
        <v>7</v>
      </c>
      <c r="M1413" t="str">
        <f>VLOOKUP(D1413,UFMT_FIELD_FORMAT!A:H,8,FALSE)</f>
        <v>010 Fix Padded L0</v>
      </c>
      <c r="N1413" t="str">
        <f>IF(ISBLANK(E1413),"",VLOOKUP(E1413,UFMT_CONDITION!A:J,10,FALSE))</f>
        <v/>
      </c>
      <c r="O1413" t="str">
        <f>VLOOKUP(F1413,UFMT_VALUE!A:E,5,FALSE)</f>
        <v>Tag, SVT_ACQ_SW_TIME</v>
      </c>
      <c r="P1413" t="str">
        <f>IF(ISBLANK(G1413),"",VLOOKUP(G1413,UFMT_CONVERSION!A:C,3,FALSE))</f>
        <v>YYYYMMDD to YYMMDD</v>
      </c>
      <c r="Q1413" t="str">
        <f t="shared" ref="Q1413:Q1476" si="92">"Field '"&amp;M1413&amp;IF(N1413="","","',Cond '"&amp;N1413)&amp;"', Value '"&amp;O1413&amp;IF(P1413="","","', Conv '"&amp;P1413)&amp;"'"</f>
        <v>Field '010 Fix Padded L0', Value 'Tag, SVT_ACQ_SW_TIME', Conv 'YYYYMMDD to YYMMDD'</v>
      </c>
      <c r="S1413" t="str">
        <f t="shared" ref="S1413:S1476" si="93">"Insert into UFMT_BUILD_RULE (FORMAT_ID, FIELD_NO, PRIORITY, FIELD_ID, COND_ID, VALUE_ID, CONV_KEY, F_CHECK, F_WRITE) Values ('"&amp;A1413&amp;"', '"&amp;B1413&amp;"', '"&amp;C1413&amp;"', '"&amp;D1413&amp;"', '"&amp;E1413&amp;"', '"&amp;F1413&amp;"', '"&amp;G1413&amp;"', '"&amp;H1413&amp;"', '"&amp;I1413&amp;"');"</f>
        <v>Insert into UFMT_BUILD_RULE (FORMAT_ID, FIELD_NO, PRIORITY, FIELD_ID, COND_ID, VALUE_ID, CONV_KEY, F_CHECK, F_WRITE) Values ('602', '7', '2', '25', '', '14', '3', '0', '1');</v>
      </c>
      <c r="T1413" t="str">
        <f t="shared" ref="T1413:T1476" si="94">"Update UFMT_BUILD_RULE SET FIELD_ID='"&amp;D1413&amp;"',COND_ID='"&amp;E1413&amp;"',VALUE_ID='"&amp;F1413&amp;"',CONV_KEY='"&amp;G1413&amp;"',F_CHECK='"&amp;H1413&amp;"',F_WRITE='"&amp;I1413&amp;"' Where FORMAT_ID = '"&amp;A1413&amp;"' AND FIELD_NO = '"&amp;B1413&amp;"' AND PRIORITY = '"&amp;C1413&amp;"';"</f>
        <v>Update UFMT_BUILD_RULE SET FIELD_ID='25',COND_ID='',VALUE_ID='14',CONV_KEY='3',F_CHECK='0',F_WRITE='1' Where FORMAT_ID = '602' AND FIELD_NO = '7' AND PRIORITY = '2';</v>
      </c>
      <c r="U1413" t="str">
        <f t="shared" ref="U1413:U1476" si="95">"Delete from UFMT_BUILD_RULE Where FORMAT_ID = '"&amp;A1413&amp;"' AND FIELD_NO = '"&amp;B1413&amp;"' AND PRIORITY = '"&amp;C1413&amp;"';"</f>
        <v>Delete from UFMT_BUILD_RULE Where FORMAT_ID = '602' AND FIELD_NO = '7' AND PRIORITY = '2';</v>
      </c>
    </row>
    <row r="1414" spans="1:21" x14ac:dyDescent="0.35">
      <c r="A1414" t="s">
        <v>1454</v>
      </c>
      <c r="B1414" t="s">
        <v>40</v>
      </c>
      <c r="C1414" t="s">
        <v>12</v>
      </c>
      <c r="D1414" t="s">
        <v>23</v>
      </c>
      <c r="E1414"/>
      <c r="F1414" t="s">
        <v>48</v>
      </c>
      <c r="G1414"/>
      <c r="H1414" t="s">
        <v>13</v>
      </c>
      <c r="I1414" t="s">
        <v>12</v>
      </c>
      <c r="L1414" t="s">
        <v>7</v>
      </c>
      <c r="M1414" t="str">
        <f>VLOOKUP(D1414,UFMT_FIELD_FORMAT!A:H,8,FALSE)</f>
        <v>006 Fix Padded L0</v>
      </c>
      <c r="N1414" t="str">
        <f>IF(ISBLANK(E1414),"",VLOOKUP(E1414,UFMT_CONDITION!A:J,10,FALSE))</f>
        <v/>
      </c>
      <c r="O1414" t="str">
        <f>VLOOKUP(F1414,UFMT_VALUE!A:E,5,FALSE)</f>
        <v>Tag, SVT_ACQ_TRACE_NO, string</v>
      </c>
      <c r="P1414" t="str">
        <f>IF(ISBLANK(G1414),"",VLOOKUP(G1414,UFMT_CONVERSION!A:C,3,FALSE))</f>
        <v/>
      </c>
      <c r="Q1414" t="str">
        <f t="shared" si="92"/>
        <v>Field '006 Fix Padded L0', Value 'Tag, SVT_ACQ_TRACE_NO, string'</v>
      </c>
      <c r="S1414" t="str">
        <f t="shared" si="93"/>
        <v>Insert into UFMT_BUILD_RULE (FORMAT_ID, FIELD_NO, PRIORITY, FIELD_ID, COND_ID, VALUE_ID, CONV_KEY, F_CHECK, F_WRITE) Values ('602', '11', '1', '5', '', '47', '', '0', '1');</v>
      </c>
      <c r="T1414" t="str">
        <f t="shared" si="94"/>
        <v>Update UFMT_BUILD_RULE SET FIELD_ID='5',COND_ID='',VALUE_ID='47',CONV_KEY='',F_CHECK='0',F_WRITE='1' Where FORMAT_ID = '602' AND FIELD_NO = '11' AND PRIORITY = '1';</v>
      </c>
      <c r="U1414" t="str">
        <f t="shared" si="95"/>
        <v>Delete from UFMT_BUILD_RULE Where FORMAT_ID = '602' AND FIELD_NO = '11' AND PRIORITY = '1';</v>
      </c>
    </row>
    <row r="1415" spans="1:21" x14ac:dyDescent="0.35">
      <c r="A1415" t="s">
        <v>1454</v>
      </c>
      <c r="B1415" t="s">
        <v>98</v>
      </c>
      <c r="C1415" t="s">
        <v>12</v>
      </c>
      <c r="D1415" t="s">
        <v>40</v>
      </c>
      <c r="E1415"/>
      <c r="F1415" t="s">
        <v>65</v>
      </c>
      <c r="G1415"/>
      <c r="H1415" t="s">
        <v>13</v>
      </c>
      <c r="I1415" t="s">
        <v>12</v>
      </c>
      <c r="L1415" t="s">
        <v>7</v>
      </c>
      <c r="M1415" t="str">
        <f>VLOOKUP(D1415,UFMT_FIELD_FORMAT!A:H,8,FALSE)</f>
        <v xml:space="preserve">011 LLA </v>
      </c>
      <c r="N1415" t="str">
        <f>IF(ISBLANK(E1415),"",VLOOKUP(E1415,UFMT_CONDITION!A:J,10,FALSE))</f>
        <v/>
      </c>
      <c r="O1415" t="str">
        <f>VLOOKUP(F1415,UFMT_VALUE!A:E,5,FALSE)</f>
        <v>Tag, SVT_ISO_SRC_ACQID</v>
      </c>
      <c r="P1415" t="str">
        <f>IF(ISBLANK(G1415),"",VLOOKUP(G1415,UFMT_CONVERSION!A:C,3,FALSE))</f>
        <v/>
      </c>
      <c r="Q1415" t="str">
        <f t="shared" si="92"/>
        <v>Field '011 LLA ', Value 'Tag, SVT_ISO_SRC_ACQID'</v>
      </c>
      <c r="S1415" t="str">
        <f t="shared" si="93"/>
        <v>Insert into UFMT_BUILD_RULE (FORMAT_ID, FIELD_NO, PRIORITY, FIELD_ID, COND_ID, VALUE_ID, CONV_KEY, F_CHECK, F_WRITE) Values ('602', '32', '1', '11', '', '20', '', '0', '1');</v>
      </c>
      <c r="T1415" t="str">
        <f t="shared" si="94"/>
        <v>Update UFMT_BUILD_RULE SET FIELD_ID='11',COND_ID='',VALUE_ID='20',CONV_KEY='',F_CHECK='0',F_WRITE='1' Where FORMAT_ID = '602' AND FIELD_NO = '32' AND PRIORITY = '1';</v>
      </c>
      <c r="U1415" t="str">
        <f t="shared" si="95"/>
        <v>Delete from UFMT_BUILD_RULE Where FORMAT_ID = '602' AND FIELD_NO = '32' AND PRIORITY = '1';</v>
      </c>
    </row>
    <row r="1416" spans="1:21" x14ac:dyDescent="0.35">
      <c r="A1416" t="s">
        <v>1454</v>
      </c>
      <c r="B1416" t="s">
        <v>136</v>
      </c>
      <c r="C1416" t="s">
        <v>12</v>
      </c>
      <c r="D1416" t="s">
        <v>65</v>
      </c>
      <c r="E1416"/>
      <c r="F1416" t="s">
        <v>80</v>
      </c>
      <c r="G1416"/>
      <c r="H1416" t="s">
        <v>13</v>
      </c>
      <c r="I1416" t="s">
        <v>12</v>
      </c>
      <c r="L1416" t="s">
        <v>7</v>
      </c>
      <c r="M1416" t="str">
        <f>VLOOKUP(D1416,UFMT_FIELD_FORMAT!A:H,8,FALSE)</f>
        <v>999 Var LLLA</v>
      </c>
      <c r="N1416" t="str">
        <f>IF(ISBLANK(E1416),"",VLOOKUP(E1416,UFMT_CONDITION!A:J,10,FALSE))</f>
        <v/>
      </c>
      <c r="O1416" t="str">
        <f>VLOOKUP(F1416,UFMT_VALUE!A:E,5,FALSE)</f>
        <v>DE48 Additional data</v>
      </c>
      <c r="P1416" t="str">
        <f>IF(ISBLANK(G1416),"",VLOOKUP(G1416,UFMT_CONVERSION!A:C,3,FALSE))</f>
        <v/>
      </c>
      <c r="Q1416" t="str">
        <f t="shared" si="92"/>
        <v>Field '999 Var LLLA', Value 'DE48 Additional data'</v>
      </c>
      <c r="S1416" t="str">
        <f t="shared" si="93"/>
        <v>Insert into UFMT_BUILD_RULE (FORMAT_ID, FIELD_NO, PRIORITY, FIELD_ID, COND_ID, VALUE_ID, CONV_KEY, F_CHECK, F_WRITE) Values ('602', '48', '1', '20', '', '50', '', '0', '1');</v>
      </c>
      <c r="T1416" t="str">
        <f t="shared" si="94"/>
        <v>Update UFMT_BUILD_RULE SET FIELD_ID='20',COND_ID='',VALUE_ID='50',CONV_KEY='',F_CHECK='0',F_WRITE='1' Where FORMAT_ID = '602' AND FIELD_NO = '48' AND PRIORITY = '1';</v>
      </c>
      <c r="U1416" t="str">
        <f t="shared" si="95"/>
        <v>Delete from UFMT_BUILD_RULE Where FORMAT_ID = '602' AND FIELD_NO = '48' AND PRIORITY = '1';</v>
      </c>
    </row>
    <row r="1417" spans="1:21" x14ac:dyDescent="0.35">
      <c r="A1417" t="s">
        <v>1454</v>
      </c>
      <c r="B1417" t="s">
        <v>136</v>
      </c>
      <c r="C1417" t="s">
        <v>15</v>
      </c>
      <c r="D1417" t="s">
        <v>65</v>
      </c>
      <c r="E1417"/>
      <c r="F1417" t="s">
        <v>149</v>
      </c>
      <c r="G1417"/>
      <c r="H1417" t="s">
        <v>13</v>
      </c>
      <c r="I1417" t="s">
        <v>12</v>
      </c>
      <c r="L1417" t="s">
        <v>7</v>
      </c>
      <c r="M1417" t="str">
        <f>VLOOKUP(D1417,UFMT_FIELD_FORMAT!A:H,8,FALSE)</f>
        <v>999 Var LLLA</v>
      </c>
      <c r="N1417" t="str">
        <f>IF(ISBLANK(E1417),"",VLOOKUP(E1417,UFMT_CONDITION!A:J,10,FALSE))</f>
        <v/>
      </c>
      <c r="O1417" t="str">
        <f>VLOOKUP(F1417,UFMT_VALUE!A:E,5,FALSE)</f>
        <v>Tag, SVT_ADDLDATA, string</v>
      </c>
      <c r="P1417" t="str">
        <f>IF(ISBLANK(G1417),"",VLOOKUP(G1417,UFMT_CONVERSION!A:C,3,FALSE))</f>
        <v/>
      </c>
      <c r="Q1417" t="str">
        <f t="shared" si="92"/>
        <v>Field '999 Var LLLA', Value 'Tag, SVT_ADDLDATA, string'</v>
      </c>
      <c r="S1417" t="str">
        <f t="shared" si="93"/>
        <v>Insert into UFMT_BUILD_RULE (FORMAT_ID, FIELD_NO, PRIORITY, FIELD_ID, COND_ID, VALUE_ID, CONV_KEY, F_CHECK, F_WRITE) Values ('602', '48', '2', '20', '', '56', '', '0', '1');</v>
      </c>
      <c r="T1417" t="str">
        <f t="shared" si="94"/>
        <v>Update UFMT_BUILD_RULE SET FIELD_ID='20',COND_ID='',VALUE_ID='56',CONV_KEY='',F_CHECK='0',F_WRITE='1' Where FORMAT_ID = '602' AND FIELD_NO = '48' AND PRIORITY = '2';</v>
      </c>
      <c r="U1417" t="str">
        <f t="shared" si="95"/>
        <v>Delete from UFMT_BUILD_RULE Where FORMAT_ID = '602' AND FIELD_NO = '48' AND PRIORITY = '2';</v>
      </c>
    </row>
    <row r="1418" spans="1:21" x14ac:dyDescent="0.35">
      <c r="A1418" t="s">
        <v>1454</v>
      </c>
      <c r="B1418" t="s">
        <v>185</v>
      </c>
      <c r="C1418" t="s">
        <v>12</v>
      </c>
      <c r="D1418" t="s">
        <v>47</v>
      </c>
      <c r="E1418"/>
      <c r="F1418" t="s">
        <v>45</v>
      </c>
      <c r="G1418"/>
      <c r="H1418" t="s">
        <v>13</v>
      </c>
      <c r="I1418" t="s">
        <v>12</v>
      </c>
      <c r="L1418" t="s">
        <v>7</v>
      </c>
      <c r="M1418" t="str">
        <f>VLOOKUP(D1418,UFMT_FIELD_FORMAT!A:H,8,FALSE)</f>
        <v>003 Fix Padded L</v>
      </c>
      <c r="N1418" t="str">
        <f>IF(ISBLANK(E1418),"",VLOOKUP(E1418,UFMT_CONDITION!A:J,10,FALSE))</f>
        <v/>
      </c>
      <c r="O1418" t="str">
        <f>VLOOKUP(F1418,UFMT_VALUE!A:E,5,FALSE)</f>
        <v>Tag, SVT_NTWM_MSGTYPE, integer</v>
      </c>
      <c r="P1418" t="str">
        <f>IF(ISBLANK(G1418),"",VLOOKUP(G1418,UFMT_CONVERSION!A:C,3,FALSE))</f>
        <v/>
      </c>
      <c r="Q1418" t="str">
        <f t="shared" si="92"/>
        <v>Field '003 Fix Padded L', Value 'Tag, SVT_NTWM_MSGTYPE, integer'</v>
      </c>
      <c r="S1418" t="str">
        <f t="shared" si="93"/>
        <v>Insert into UFMT_BUILD_RULE (FORMAT_ID, FIELD_NO, PRIORITY, FIELD_ID, COND_ID, VALUE_ID, CONV_KEY, F_CHECK, F_WRITE) Values ('602', '70', '1', '14', '', '46', '', '0', '1');</v>
      </c>
      <c r="T1418" t="str">
        <f t="shared" si="94"/>
        <v>Update UFMT_BUILD_RULE SET FIELD_ID='14',COND_ID='',VALUE_ID='46',CONV_KEY='',F_CHECK='0',F_WRITE='1' Where FORMAT_ID = '602' AND FIELD_NO = '70' AND PRIORITY = '1';</v>
      </c>
      <c r="U1418" t="str">
        <f t="shared" si="95"/>
        <v>Delete from UFMT_BUILD_RULE Where FORMAT_ID = '602' AND FIELD_NO = '70' AND PRIORITY = '1';</v>
      </c>
    </row>
    <row r="1419" spans="1:21" x14ac:dyDescent="0.35">
      <c r="A1419" t="s">
        <v>1454</v>
      </c>
      <c r="B1419" t="s">
        <v>185</v>
      </c>
      <c r="C1419" t="s">
        <v>15</v>
      </c>
      <c r="D1419" t="s">
        <v>47</v>
      </c>
      <c r="E1419"/>
      <c r="F1419" t="s">
        <v>17</v>
      </c>
      <c r="G1419" t="s">
        <v>171</v>
      </c>
      <c r="H1419" t="s">
        <v>13</v>
      </c>
      <c r="I1419" t="s">
        <v>12</v>
      </c>
      <c r="L1419" t="s">
        <v>7</v>
      </c>
      <c r="M1419" t="str">
        <f>VLOOKUP(D1419,UFMT_FIELD_FORMAT!A:H,8,FALSE)</f>
        <v>003 Fix Padded L</v>
      </c>
      <c r="N1419" t="str">
        <f>IF(ISBLANK(E1419),"",VLOOKUP(E1419,UFMT_CONDITION!A:J,10,FALSE))</f>
        <v/>
      </c>
      <c r="O1419" t="str">
        <f>VLOOKUP(F1419,UFMT_VALUE!A:E,5,FALSE)</f>
        <v>Tag, SVT_TXN_TYPE</v>
      </c>
      <c r="P1419" t="str">
        <f>IF(ISBLANK(G1419),"",VLOOKUP(G1419,UFMT_CONVERSION!A:C,3,FALSE))</f>
        <v>F70 to trans_type (for NBC)</v>
      </c>
      <c r="Q1419" t="str">
        <f t="shared" si="92"/>
        <v>Field '003 Fix Padded L', Value 'Tag, SVT_TXN_TYPE', Conv 'F70 to trans_type (for NBC)'</v>
      </c>
      <c r="S1419" t="str">
        <f t="shared" si="93"/>
        <v>Insert into UFMT_BUILD_RULE (FORMAT_ID, FIELD_NO, PRIORITY, FIELD_ID, COND_ID, VALUE_ID, CONV_KEY, F_CHECK, F_WRITE) Values ('602', '70', '2', '14', '', '3', '64', '0', '1');</v>
      </c>
      <c r="T1419" t="str">
        <f t="shared" si="94"/>
        <v>Update UFMT_BUILD_RULE SET FIELD_ID='14',COND_ID='',VALUE_ID='3',CONV_KEY='64',F_CHECK='0',F_WRITE='1' Where FORMAT_ID = '602' AND FIELD_NO = '70' AND PRIORITY = '2';</v>
      </c>
      <c r="U1419" t="str">
        <f t="shared" si="95"/>
        <v>Delete from UFMT_BUILD_RULE Where FORMAT_ID = '602' AND FIELD_NO = '70' AND PRIORITY = '2';</v>
      </c>
    </row>
    <row r="1420" spans="1:21" x14ac:dyDescent="0.35">
      <c r="A1420" t="s">
        <v>1456</v>
      </c>
      <c r="B1420" t="s">
        <v>29</v>
      </c>
      <c r="C1420" t="s">
        <v>12</v>
      </c>
      <c r="D1420" t="s">
        <v>72</v>
      </c>
      <c r="E1420"/>
      <c r="F1420" t="s">
        <v>209</v>
      </c>
      <c r="G1420"/>
      <c r="H1420" t="s">
        <v>13</v>
      </c>
      <c r="I1420" t="s">
        <v>13</v>
      </c>
      <c r="L1420" t="s">
        <v>7</v>
      </c>
      <c r="M1420" t="str">
        <f>VLOOKUP(D1420,UFMT_FIELD_FORMAT!A:H,8,FALSE)</f>
        <v>010 Fix Padded L0</v>
      </c>
      <c r="N1420" t="str">
        <f>IF(ISBLANK(E1420),"",VLOOKUP(E1420,UFMT_CONDITION!A:J,10,FALSE))</f>
        <v/>
      </c>
      <c r="O1420" t="str">
        <f>VLOOKUP(F1420,UFMT_VALUE!A:E,5,FALSE)</f>
        <v>Composite, Date time 87 format</v>
      </c>
      <c r="P1420" t="str">
        <f>IF(ISBLANK(G1420),"",VLOOKUP(G1420,UFMT_CONVERSION!A:C,3,FALSE))</f>
        <v/>
      </c>
      <c r="Q1420" t="str">
        <f t="shared" si="92"/>
        <v>Field '010 Fix Padded L0', Value 'Composite, Date time 87 format'</v>
      </c>
      <c r="S1420" t="str">
        <f t="shared" si="93"/>
        <v>Insert into UFMT_BUILD_RULE (FORMAT_ID, FIELD_NO, PRIORITY, FIELD_ID, COND_ID, VALUE_ID, CONV_KEY, F_CHECK, F_WRITE) Values ('603', '7', '1', '25', '', '80', '', '0', '0');</v>
      </c>
      <c r="T1420" t="str">
        <f t="shared" si="94"/>
        <v>Update UFMT_BUILD_RULE SET FIELD_ID='25',COND_ID='',VALUE_ID='80',CONV_KEY='',F_CHECK='0',F_WRITE='0' Where FORMAT_ID = '603' AND FIELD_NO = '7' AND PRIORITY = '1';</v>
      </c>
      <c r="U1420" t="str">
        <f t="shared" si="95"/>
        <v>Delete from UFMT_BUILD_RULE Where FORMAT_ID = '603' AND FIELD_NO = '7' AND PRIORITY = '1';</v>
      </c>
    </row>
    <row r="1421" spans="1:21" x14ac:dyDescent="0.35">
      <c r="A1421" t="s">
        <v>1456</v>
      </c>
      <c r="B1421" t="s">
        <v>40</v>
      </c>
      <c r="C1421" t="s">
        <v>12</v>
      </c>
      <c r="D1421" t="s">
        <v>23</v>
      </c>
      <c r="E1421"/>
      <c r="F1421" t="s">
        <v>48</v>
      </c>
      <c r="G1421"/>
      <c r="H1421" t="s">
        <v>13</v>
      </c>
      <c r="I1421" t="s">
        <v>13</v>
      </c>
      <c r="L1421" t="s">
        <v>7</v>
      </c>
      <c r="M1421" t="str">
        <f>VLOOKUP(D1421,UFMT_FIELD_FORMAT!A:H,8,FALSE)</f>
        <v>006 Fix Padded L0</v>
      </c>
      <c r="N1421" t="str">
        <f>IF(ISBLANK(E1421),"",VLOOKUP(E1421,UFMT_CONDITION!A:J,10,FALSE))</f>
        <v/>
      </c>
      <c r="O1421" t="str">
        <f>VLOOKUP(F1421,UFMT_VALUE!A:E,5,FALSE)</f>
        <v>Tag, SVT_ACQ_TRACE_NO, string</v>
      </c>
      <c r="P1421" t="str">
        <f>IF(ISBLANK(G1421),"",VLOOKUP(G1421,UFMT_CONVERSION!A:C,3,FALSE))</f>
        <v/>
      </c>
      <c r="Q1421" t="str">
        <f t="shared" si="92"/>
        <v>Field '006 Fix Padded L0', Value 'Tag, SVT_ACQ_TRACE_NO, string'</v>
      </c>
      <c r="S1421" t="str">
        <f t="shared" si="93"/>
        <v>Insert into UFMT_BUILD_RULE (FORMAT_ID, FIELD_NO, PRIORITY, FIELD_ID, COND_ID, VALUE_ID, CONV_KEY, F_CHECK, F_WRITE) Values ('603', '11', '1', '5', '', '47', '', '0', '0');</v>
      </c>
      <c r="T1421" t="str">
        <f t="shared" si="94"/>
        <v>Update UFMT_BUILD_RULE SET FIELD_ID='5',COND_ID='',VALUE_ID='47',CONV_KEY='',F_CHECK='0',F_WRITE='0' Where FORMAT_ID = '603' AND FIELD_NO = '11' AND PRIORITY = '1';</v>
      </c>
      <c r="U1421" t="str">
        <f t="shared" si="95"/>
        <v>Delete from UFMT_BUILD_RULE Where FORMAT_ID = '603' AND FIELD_NO = '11' AND PRIORITY = '1';</v>
      </c>
    </row>
    <row r="1422" spans="1:21" x14ac:dyDescent="0.35">
      <c r="A1422" t="s">
        <v>1456</v>
      </c>
      <c r="B1422" t="s">
        <v>98</v>
      </c>
      <c r="C1422" t="s">
        <v>12</v>
      </c>
      <c r="D1422" t="s">
        <v>40</v>
      </c>
      <c r="E1422"/>
      <c r="F1422" t="s">
        <v>65</v>
      </c>
      <c r="G1422"/>
      <c r="H1422" t="s">
        <v>13</v>
      </c>
      <c r="I1422" t="s">
        <v>13</v>
      </c>
      <c r="L1422" t="s">
        <v>7</v>
      </c>
      <c r="M1422" t="str">
        <f>VLOOKUP(D1422,UFMT_FIELD_FORMAT!A:H,8,FALSE)</f>
        <v xml:space="preserve">011 LLA </v>
      </c>
      <c r="N1422" t="str">
        <f>IF(ISBLANK(E1422),"",VLOOKUP(E1422,UFMT_CONDITION!A:J,10,FALSE))</f>
        <v/>
      </c>
      <c r="O1422" t="str">
        <f>VLOOKUP(F1422,UFMT_VALUE!A:E,5,FALSE)</f>
        <v>Tag, SVT_ISO_SRC_ACQID</v>
      </c>
      <c r="P1422" t="str">
        <f>IF(ISBLANK(G1422),"",VLOOKUP(G1422,UFMT_CONVERSION!A:C,3,FALSE))</f>
        <v/>
      </c>
      <c r="Q1422" t="str">
        <f t="shared" si="92"/>
        <v>Field '011 LLA ', Value 'Tag, SVT_ISO_SRC_ACQID'</v>
      </c>
      <c r="S1422" t="str">
        <f t="shared" si="93"/>
        <v>Insert into UFMT_BUILD_RULE (FORMAT_ID, FIELD_NO, PRIORITY, FIELD_ID, COND_ID, VALUE_ID, CONV_KEY, F_CHECK, F_WRITE) Values ('603', '32', '1', '11', '', '20', '', '0', '0');</v>
      </c>
      <c r="T1422" t="str">
        <f t="shared" si="94"/>
        <v>Update UFMT_BUILD_RULE SET FIELD_ID='11',COND_ID='',VALUE_ID='20',CONV_KEY='',F_CHECK='0',F_WRITE='0' Where FORMAT_ID = '603' AND FIELD_NO = '32' AND PRIORITY = '1';</v>
      </c>
      <c r="U1422" t="str">
        <f t="shared" si="95"/>
        <v>Delete from UFMT_BUILD_RULE Where FORMAT_ID = '603' AND FIELD_NO = '32' AND PRIORITY = '1';</v>
      </c>
    </row>
    <row r="1423" spans="1:21" x14ac:dyDescent="0.35">
      <c r="A1423" t="s">
        <v>1456</v>
      </c>
      <c r="B1423" t="s">
        <v>102</v>
      </c>
      <c r="C1423" t="s">
        <v>12</v>
      </c>
      <c r="D1423" t="s">
        <v>77</v>
      </c>
      <c r="E1423"/>
      <c r="F1423" t="s">
        <v>60</v>
      </c>
      <c r="G1423" t="s">
        <v>153</v>
      </c>
      <c r="H1423" t="s">
        <v>13</v>
      </c>
      <c r="I1423" t="s">
        <v>13</v>
      </c>
      <c r="L1423" t="s">
        <v>7</v>
      </c>
      <c r="M1423" t="str">
        <f>VLOOKUP(D1423,UFMT_FIELD_FORMAT!A:H,8,FALSE)</f>
        <v>02 Fix Padded L0</v>
      </c>
      <c r="N1423" t="str">
        <f>IF(ISBLANK(E1423),"",VLOOKUP(E1423,UFMT_CONDITION!A:J,10,FALSE))</f>
        <v/>
      </c>
      <c r="O1423" t="str">
        <f>VLOOKUP(F1423,UFMT_VALUE!A:E,5,FALSE)</f>
        <v>Tag, SVT_SV_RESP</v>
      </c>
      <c r="P1423" t="str">
        <f>IF(ISBLANK(G1423),"",VLOOKUP(G1423,UFMT_CONVERSION!A:C,3,FALSE))</f>
        <v>To RC mapping (for NBC)</v>
      </c>
      <c r="Q1423" t="str">
        <f t="shared" si="92"/>
        <v>Field '02 Fix Padded L0', Value 'Tag, SVT_SV_RESP', Conv 'To RC mapping (for NBC)'</v>
      </c>
      <c r="S1423" t="str">
        <f t="shared" si="93"/>
        <v>Insert into UFMT_BUILD_RULE (FORMAT_ID, FIELD_NO, PRIORITY, FIELD_ID, COND_ID, VALUE_ID, CONV_KEY, F_CHECK, F_WRITE) Values ('603', '39', '1', '24', '', '44', '65', '0', '0');</v>
      </c>
      <c r="T1423" t="str">
        <f t="shared" si="94"/>
        <v>Update UFMT_BUILD_RULE SET FIELD_ID='24',COND_ID='',VALUE_ID='44',CONV_KEY='65',F_CHECK='0',F_WRITE='0' Where FORMAT_ID = '603' AND FIELD_NO = '39' AND PRIORITY = '1';</v>
      </c>
      <c r="U1423" t="str">
        <f t="shared" si="95"/>
        <v>Delete from UFMT_BUILD_RULE Where FORMAT_ID = '603' AND FIELD_NO = '39' AND PRIORITY = '1';</v>
      </c>
    </row>
    <row r="1424" spans="1:21" x14ac:dyDescent="0.35">
      <c r="A1424" t="s">
        <v>1456</v>
      </c>
      <c r="B1424" t="s">
        <v>185</v>
      </c>
      <c r="C1424" t="s">
        <v>12</v>
      </c>
      <c r="D1424" t="s">
        <v>47</v>
      </c>
      <c r="E1424"/>
      <c r="F1424" t="s">
        <v>45</v>
      </c>
      <c r="G1424"/>
      <c r="H1424" t="s">
        <v>13</v>
      </c>
      <c r="I1424" t="s">
        <v>13</v>
      </c>
      <c r="L1424" t="s">
        <v>7</v>
      </c>
      <c r="M1424" t="str">
        <f>VLOOKUP(D1424,UFMT_FIELD_FORMAT!A:H,8,FALSE)</f>
        <v>003 Fix Padded L</v>
      </c>
      <c r="N1424" t="str">
        <f>IF(ISBLANK(E1424),"",VLOOKUP(E1424,UFMT_CONDITION!A:J,10,FALSE))</f>
        <v/>
      </c>
      <c r="O1424" t="str">
        <f>VLOOKUP(F1424,UFMT_VALUE!A:E,5,FALSE)</f>
        <v>Tag, SVT_NTWM_MSGTYPE, integer</v>
      </c>
      <c r="P1424" t="str">
        <f>IF(ISBLANK(G1424),"",VLOOKUP(G1424,UFMT_CONVERSION!A:C,3,FALSE))</f>
        <v/>
      </c>
      <c r="Q1424" t="str">
        <f t="shared" si="92"/>
        <v>Field '003 Fix Padded L', Value 'Tag, SVT_NTWM_MSGTYPE, integer'</v>
      </c>
      <c r="S1424" t="str">
        <f t="shared" si="93"/>
        <v>Insert into UFMT_BUILD_RULE (FORMAT_ID, FIELD_NO, PRIORITY, FIELD_ID, COND_ID, VALUE_ID, CONV_KEY, F_CHECK, F_WRITE) Values ('603', '70', '1', '14', '', '46', '', '0', '0');</v>
      </c>
      <c r="T1424" t="str">
        <f t="shared" si="94"/>
        <v>Update UFMT_BUILD_RULE SET FIELD_ID='14',COND_ID='',VALUE_ID='46',CONV_KEY='',F_CHECK='0',F_WRITE='0' Where FORMAT_ID = '603' AND FIELD_NO = '70' AND PRIORITY = '1';</v>
      </c>
      <c r="U1424" t="str">
        <f t="shared" si="95"/>
        <v>Delete from UFMT_BUILD_RULE Where FORMAT_ID = '603' AND FIELD_NO = '70' AND PRIORITY = '1';</v>
      </c>
    </row>
    <row r="1425" spans="1:21" x14ac:dyDescent="0.35">
      <c r="A1425" t="s">
        <v>507</v>
      </c>
      <c r="B1425" t="s">
        <v>15</v>
      </c>
      <c r="C1425" t="s">
        <v>12</v>
      </c>
      <c r="D1425" t="s">
        <v>12</v>
      </c>
      <c r="E1425"/>
      <c r="F1425" t="s">
        <v>15</v>
      </c>
      <c r="G1425"/>
      <c r="H1425" t="s">
        <v>13</v>
      </c>
      <c r="I1425" t="s">
        <v>12</v>
      </c>
      <c r="L1425" t="s">
        <v>7</v>
      </c>
      <c r="M1425" t="str">
        <f>VLOOKUP(D1425,UFMT_FIELD_FORMAT!A:H,8,FALSE)</f>
        <v>019 Var LLA</v>
      </c>
      <c r="N1425" t="str">
        <f>IF(ISBLANK(E1425),"",VLOOKUP(E1425,UFMT_CONDITION!A:J,10,FALSE))</f>
        <v/>
      </c>
      <c r="O1425" t="str">
        <f>VLOOKUP(F1425,UFMT_VALUE!A:E,5,FALSE)</f>
        <v>Tag, SVT_CARD_NUM</v>
      </c>
      <c r="P1425" t="str">
        <f>IF(ISBLANK(G1425),"",VLOOKUP(G1425,UFMT_CONVERSION!A:C,3,FALSE))</f>
        <v/>
      </c>
      <c r="Q1425" t="str">
        <f t="shared" si="92"/>
        <v>Field '019 Var LLA', Value 'Tag, SVT_CARD_NUM'</v>
      </c>
      <c r="S1425" t="str">
        <f t="shared" si="93"/>
        <v>Insert into UFMT_BUILD_RULE (FORMAT_ID, FIELD_NO, PRIORITY, FIELD_ID, COND_ID, VALUE_ID, CONV_KEY, F_CHECK, F_WRITE) Values ('610', '2', '1', '1', '', '2', '', '0', '1');</v>
      </c>
      <c r="T1425" t="str">
        <f t="shared" si="94"/>
        <v>Update UFMT_BUILD_RULE SET FIELD_ID='1',COND_ID='',VALUE_ID='2',CONV_KEY='',F_CHECK='0',F_WRITE='1' Where FORMAT_ID = '610' AND FIELD_NO = '2' AND PRIORITY = '1';</v>
      </c>
      <c r="U1425" t="str">
        <f t="shared" si="95"/>
        <v>Delete from UFMT_BUILD_RULE Where FORMAT_ID = '610' AND FIELD_NO = '2' AND PRIORITY = '1';</v>
      </c>
    </row>
    <row r="1426" spans="1:21" x14ac:dyDescent="0.35">
      <c r="A1426" t="s">
        <v>507</v>
      </c>
      <c r="B1426" t="s">
        <v>17</v>
      </c>
      <c r="C1426" t="s">
        <v>12</v>
      </c>
      <c r="D1426" t="s">
        <v>29</v>
      </c>
      <c r="E1426"/>
      <c r="F1426" t="s">
        <v>17</v>
      </c>
      <c r="G1426" t="s">
        <v>185</v>
      </c>
      <c r="H1426" t="s">
        <v>13</v>
      </c>
      <c r="I1426" t="s">
        <v>12</v>
      </c>
      <c r="L1426" t="s">
        <v>7</v>
      </c>
      <c r="M1426" t="str">
        <f>VLOOKUP(D1426,UFMT_FIELD_FORMAT!A:H,8,FALSE)</f>
        <v>006 Fix Padded L</v>
      </c>
      <c r="N1426" t="str">
        <f>IF(ISBLANK(E1426),"",VLOOKUP(E1426,UFMT_CONDITION!A:J,10,FALSE))</f>
        <v/>
      </c>
      <c r="O1426" t="str">
        <f>VLOOKUP(F1426,UFMT_VALUE!A:E,5,FALSE)</f>
        <v>Tag, SVT_TXN_TYPE</v>
      </c>
      <c r="P1426" t="str">
        <f>IF(ISBLANK(G1426),"",VLOOKUP(G1426,UFMT_CONVERSION!A:C,3,FALSE))</f>
        <v>Prcode-&gt;trans_type(NBC)(field extract)</v>
      </c>
      <c r="Q1426" t="str">
        <f t="shared" si="92"/>
        <v>Field '006 Fix Padded L', Value 'Tag, SVT_TXN_TYPE', Conv 'Prcode-&gt;trans_type(NBC)(field extract)'</v>
      </c>
      <c r="S1426" t="str">
        <f t="shared" si="93"/>
        <v>Insert into UFMT_BUILD_RULE (FORMAT_ID, FIELD_NO, PRIORITY, FIELD_ID, COND_ID, VALUE_ID, CONV_KEY, F_CHECK, F_WRITE) Values ('610', '3', '1', '7', '', '3', '70', '0', '1');</v>
      </c>
      <c r="T1426" t="str">
        <f t="shared" si="94"/>
        <v>Update UFMT_BUILD_RULE SET FIELD_ID='7',COND_ID='',VALUE_ID='3',CONV_KEY='70',F_CHECK='0',F_WRITE='1' Where FORMAT_ID = '610' AND FIELD_NO = '3' AND PRIORITY = '1';</v>
      </c>
      <c r="U1426" t="str">
        <f t="shared" si="95"/>
        <v>Delete from UFMT_BUILD_RULE Where FORMAT_ID = '610' AND FIELD_NO = '3' AND PRIORITY = '1';</v>
      </c>
    </row>
    <row r="1427" spans="1:21" x14ac:dyDescent="0.35">
      <c r="A1427" t="s">
        <v>507</v>
      </c>
      <c r="B1427" t="s">
        <v>17</v>
      </c>
      <c r="C1427" t="s">
        <v>15</v>
      </c>
      <c r="D1427" t="s">
        <v>29</v>
      </c>
      <c r="E1427"/>
      <c r="F1427" t="s">
        <v>441</v>
      </c>
      <c r="G1427" t="s">
        <v>209</v>
      </c>
      <c r="H1427" t="s">
        <v>13</v>
      </c>
      <c r="I1427" t="s">
        <v>12</v>
      </c>
      <c r="L1427" t="s">
        <v>7</v>
      </c>
      <c r="M1427" t="str">
        <f>VLOOKUP(D1427,UFMT_FIELD_FORMAT!A:H,8,FALSE)</f>
        <v>006 Fix Padded L</v>
      </c>
      <c r="N1427" t="str">
        <f>IF(ISBLANK(E1427),"",VLOOKUP(E1427,UFMT_CONDITION!A:J,10,FALSE))</f>
        <v/>
      </c>
      <c r="O1427" t="str">
        <f>VLOOKUP(F1427,UFMT_VALUE!A:E,5,FALSE)</f>
        <v>Tag, SVT_FINTRAN, integer</v>
      </c>
      <c r="P1427" t="str">
        <f>IF(ISBLANK(G1427),"",VLOOKUP(G1427,UFMT_CONVERSION!A:C,3,FALSE))</f>
        <v>Prcode-&gt;fintran(NBC)(field extract)</v>
      </c>
      <c r="Q1427" t="str">
        <f t="shared" si="92"/>
        <v>Field '006 Fix Padded L', Value 'Tag, SVT_FINTRAN, integer', Conv 'Prcode-&gt;fintran(NBC)(field extract)'</v>
      </c>
      <c r="S1427" t="str">
        <f t="shared" si="93"/>
        <v>Insert into UFMT_BUILD_RULE (FORMAT_ID, FIELD_NO, PRIORITY, FIELD_ID, COND_ID, VALUE_ID, CONV_KEY, F_CHECK, F_WRITE) Values ('610', '3', '2', '7', '', '220', '80', '0', '1');</v>
      </c>
      <c r="T1427" t="str">
        <f t="shared" si="94"/>
        <v>Update UFMT_BUILD_RULE SET FIELD_ID='7',COND_ID='',VALUE_ID='220',CONV_KEY='80',F_CHECK='0',F_WRITE='1' Where FORMAT_ID = '610' AND FIELD_NO = '3' AND PRIORITY = '2';</v>
      </c>
      <c r="U1427" t="str">
        <f t="shared" si="95"/>
        <v>Delete from UFMT_BUILD_RULE Where FORMAT_ID = '610' AND FIELD_NO = '3' AND PRIORITY = '2';</v>
      </c>
    </row>
    <row r="1428" spans="1:21" x14ac:dyDescent="0.35">
      <c r="A1428" t="s">
        <v>507</v>
      </c>
      <c r="B1428" t="s">
        <v>17</v>
      </c>
      <c r="C1428" t="s">
        <v>17</v>
      </c>
      <c r="D1428" t="s">
        <v>29</v>
      </c>
      <c r="E1428"/>
      <c r="F1428" t="s">
        <v>484</v>
      </c>
      <c r="G1428"/>
      <c r="H1428" t="s">
        <v>13</v>
      </c>
      <c r="I1428" t="s">
        <v>12</v>
      </c>
      <c r="L1428" t="s">
        <v>7</v>
      </c>
      <c r="M1428" t="str">
        <f>VLOOKUP(D1428,UFMT_FIELD_FORMAT!A:H,8,FALSE)</f>
        <v>006 Fix Padded L</v>
      </c>
      <c r="N1428" t="str">
        <f>IF(ISBLANK(E1428),"",VLOOKUP(E1428,UFMT_CONDITION!A:J,10,FALSE))</f>
        <v/>
      </c>
      <c r="O1428" t="str">
        <f>VLOOKUP(F1428,UFMT_VALUE!A:E,5,FALSE)</f>
        <v>DE03, Saved locally</v>
      </c>
      <c r="P1428" t="str">
        <f>IF(ISBLANK(G1428),"",VLOOKUP(G1428,UFMT_CONVERSION!A:C,3,FALSE))</f>
        <v/>
      </c>
      <c r="Q1428" t="str">
        <f t="shared" si="92"/>
        <v>Field '006 Fix Padded L', Value 'DE03, Saved locally'</v>
      </c>
      <c r="S1428" t="str">
        <f t="shared" si="93"/>
        <v>Insert into UFMT_BUILD_RULE (FORMAT_ID, FIELD_NO, PRIORITY, FIELD_ID, COND_ID, VALUE_ID, CONV_KEY, F_CHECK, F_WRITE) Values ('610', '3', '3', '7', '', '237', '', '0', '1');</v>
      </c>
      <c r="T1428" t="str">
        <f t="shared" si="94"/>
        <v>Update UFMT_BUILD_RULE SET FIELD_ID='7',COND_ID='',VALUE_ID='237',CONV_KEY='',F_CHECK='0',F_WRITE='1' Where FORMAT_ID = '610' AND FIELD_NO = '3' AND PRIORITY = '3';</v>
      </c>
      <c r="U1428" t="str">
        <f t="shared" si="95"/>
        <v>Delete from UFMT_BUILD_RULE Where FORMAT_ID = '610' AND FIELD_NO = '3' AND PRIORITY = '3';</v>
      </c>
    </row>
    <row r="1429" spans="1:21" x14ac:dyDescent="0.35">
      <c r="A1429" t="s">
        <v>507</v>
      </c>
      <c r="B1429" t="s">
        <v>17</v>
      </c>
      <c r="C1429" t="s">
        <v>20</v>
      </c>
      <c r="D1429" t="s">
        <v>29</v>
      </c>
      <c r="E1429" t="s">
        <v>158</v>
      </c>
      <c r="F1429" t="s">
        <v>572</v>
      </c>
      <c r="G1429" t="s">
        <v>139</v>
      </c>
      <c r="H1429" t="s">
        <v>13</v>
      </c>
      <c r="I1429" t="s">
        <v>12</v>
      </c>
      <c r="L1429" t="s">
        <v>7</v>
      </c>
      <c r="M1429" t="str">
        <f>VLOOKUP(D1429,UFMT_FIELD_FORMAT!A:H,8,FALSE)</f>
        <v>006 Fix Padded L</v>
      </c>
      <c r="N1429" t="str">
        <f>IF(ISBLANK(E1429),"",VLOOKUP(E1429,UFMT_CONDITION!A:J,10,FALSE))</f>
        <v>Trans_type is 752</v>
      </c>
      <c r="O1429" t="str">
        <f>VLOOKUP(F1429,UFMT_VALUE!A:E,5,FALSE)</f>
        <v>Tag, SVT_BANK_ID1, int</v>
      </c>
      <c r="P1429" t="str">
        <f>IF(ISBLANK(G1429),"",VLOOKUP(G1429,UFMT_CONVERSION!A:C,3,FALSE))</f>
        <v>Set BANK_ID to 99999</v>
      </c>
      <c r="Q1429" t="str">
        <f t="shared" si="92"/>
        <v>Field '006 Fix Padded L',Cond 'Trans_type is 752', Value 'Tag, SVT_BANK_ID1, int', Conv 'Set BANK_ID to 99999'</v>
      </c>
      <c r="S1429" t="str">
        <f t="shared" si="93"/>
        <v>Insert into UFMT_BUILD_RULE (FORMAT_ID, FIELD_NO, PRIORITY, FIELD_ID, COND_ID, VALUE_ID, CONV_KEY, F_CHECK, F_WRITE) Values ('610', '3', '4', '7', '59', '269', '118', '0', '1');</v>
      </c>
      <c r="T1429" t="str">
        <f t="shared" si="94"/>
        <v>Update UFMT_BUILD_RULE SET FIELD_ID='7',COND_ID='59',VALUE_ID='269',CONV_KEY='118',F_CHECK='0',F_WRITE='1' Where FORMAT_ID = '610' AND FIELD_NO = '3' AND PRIORITY = '4';</v>
      </c>
      <c r="U1429" t="str">
        <f t="shared" si="95"/>
        <v>Delete from UFMT_BUILD_RULE Where FORMAT_ID = '610' AND FIELD_NO = '3' AND PRIORITY = '4';</v>
      </c>
    </row>
    <row r="1430" spans="1:21" x14ac:dyDescent="0.35">
      <c r="A1430" t="s">
        <v>507</v>
      </c>
      <c r="B1430" t="s">
        <v>17</v>
      </c>
      <c r="C1430" t="s">
        <v>23</v>
      </c>
      <c r="D1430" t="s">
        <v>29</v>
      </c>
      <c r="E1430" t="s">
        <v>158</v>
      </c>
      <c r="F1430" t="s">
        <v>452</v>
      </c>
      <c r="G1430" t="s">
        <v>803</v>
      </c>
      <c r="H1430" t="s">
        <v>13</v>
      </c>
      <c r="I1430" t="s">
        <v>12</v>
      </c>
      <c r="L1430" t="s">
        <v>7</v>
      </c>
      <c r="M1430" t="str">
        <f>VLOOKUP(D1430,UFMT_FIELD_FORMAT!A:H,8,FALSE)</f>
        <v>006 Fix Padded L</v>
      </c>
      <c r="N1430" t="str">
        <f>IF(ISBLANK(E1430),"",VLOOKUP(E1430,UFMT_CONDITION!A:J,10,FALSE))</f>
        <v>Trans_type is 752</v>
      </c>
      <c r="O1430" t="str">
        <f>VLOOKUP(F1430,UFMT_VALUE!A:E,5,FALSE)</f>
        <v>Tag, SVT_BANK_ID2, int</v>
      </c>
      <c r="P1430" t="str">
        <f>IF(ISBLANK(G1430),"",VLOOKUP(G1430,UFMT_CONVERSION!A:C,3,FALSE))</f>
        <v>Set BANK_ID to 99998</v>
      </c>
      <c r="Q1430" t="str">
        <f t="shared" si="92"/>
        <v>Field '006 Fix Padded L',Cond 'Trans_type is 752', Value 'Tag, SVT_BANK_ID2, int', Conv 'Set BANK_ID to 99998'</v>
      </c>
      <c r="S1430" t="str">
        <f t="shared" si="93"/>
        <v>Insert into UFMT_BUILD_RULE (FORMAT_ID, FIELD_NO, PRIORITY, FIELD_ID, COND_ID, VALUE_ID, CONV_KEY, F_CHECK, F_WRITE) Values ('610', '3', '5', '7', '59', '224', '119', '0', '1');</v>
      </c>
      <c r="T1430" t="str">
        <f t="shared" si="94"/>
        <v>Update UFMT_BUILD_RULE SET FIELD_ID='7',COND_ID='59',VALUE_ID='224',CONV_KEY='119',F_CHECK='0',F_WRITE='1' Where FORMAT_ID = '610' AND FIELD_NO = '3' AND PRIORITY = '5';</v>
      </c>
      <c r="U1430" t="str">
        <f t="shared" si="95"/>
        <v>Delete from UFMT_BUILD_RULE Where FORMAT_ID = '610' AND FIELD_NO = '3' AND PRIORITY = '5';</v>
      </c>
    </row>
    <row r="1431" spans="1:21" x14ac:dyDescent="0.35">
      <c r="A1431" t="s">
        <v>507</v>
      </c>
      <c r="B1431" t="s">
        <v>20</v>
      </c>
      <c r="C1431" t="s">
        <v>12</v>
      </c>
      <c r="D1431" t="s">
        <v>17</v>
      </c>
      <c r="E1431"/>
      <c r="F1431" t="s">
        <v>29</v>
      </c>
      <c r="G1431"/>
      <c r="H1431" t="s">
        <v>13</v>
      </c>
      <c r="I1431" t="s">
        <v>12</v>
      </c>
      <c r="L1431" t="s">
        <v>7</v>
      </c>
      <c r="M1431" t="str">
        <f>VLOOKUP(D1431,UFMT_FIELD_FORMAT!A:H,8,FALSE)</f>
        <v>012 Fix Padded L0</v>
      </c>
      <c r="N1431" t="str">
        <f>IF(ISBLANK(E1431),"",VLOOKUP(E1431,UFMT_CONDITION!A:J,10,FALSE))</f>
        <v/>
      </c>
      <c r="O1431" t="str">
        <f>VLOOKUP(F1431,UFMT_VALUE!A:E,5,FALSE)</f>
        <v>Tag, SVT_TXN_AMOUNT</v>
      </c>
      <c r="P1431" t="str">
        <f>IF(ISBLANK(G1431),"",VLOOKUP(G1431,UFMT_CONVERSION!A:C,3,FALSE))</f>
        <v/>
      </c>
      <c r="Q1431" t="str">
        <f t="shared" si="92"/>
        <v>Field '012 Fix Padded L0', Value 'Tag, SVT_TXN_AMOUNT'</v>
      </c>
      <c r="S1431" t="str">
        <f t="shared" si="93"/>
        <v>Insert into UFMT_BUILD_RULE (FORMAT_ID, FIELD_NO, PRIORITY, FIELD_ID, COND_ID, VALUE_ID, CONV_KEY, F_CHECK, F_WRITE) Values ('610', '4', '1', '3', '', '7', '', '0', '1');</v>
      </c>
      <c r="T1431" t="str">
        <f t="shared" si="94"/>
        <v>Update UFMT_BUILD_RULE SET FIELD_ID='3',COND_ID='',VALUE_ID='7',CONV_KEY='',F_CHECK='0',F_WRITE='1' Where FORMAT_ID = '610' AND FIELD_NO = '4' AND PRIORITY = '1';</v>
      </c>
      <c r="U1431" t="str">
        <f t="shared" si="95"/>
        <v>Delete from UFMT_BUILD_RULE Where FORMAT_ID = '610' AND FIELD_NO = '4' AND PRIORITY = '1';</v>
      </c>
    </row>
    <row r="1432" spans="1:21" x14ac:dyDescent="0.35">
      <c r="A1432" t="s">
        <v>507</v>
      </c>
      <c r="B1432" t="s">
        <v>20</v>
      </c>
      <c r="C1432" t="s">
        <v>15</v>
      </c>
      <c r="D1432" t="s">
        <v>17</v>
      </c>
      <c r="E1432"/>
      <c r="F1432" t="s">
        <v>429</v>
      </c>
      <c r="G1432"/>
      <c r="H1432" t="s">
        <v>13</v>
      </c>
      <c r="I1432" t="s">
        <v>12</v>
      </c>
      <c r="L1432" t="s">
        <v>7</v>
      </c>
      <c r="M1432" t="str">
        <f>VLOOKUP(D1432,UFMT_FIELD_FORMAT!A:H,8,FALSE)</f>
        <v>012 Fix Padded L0</v>
      </c>
      <c r="N1432" t="str">
        <f>IF(ISBLANK(E1432),"",VLOOKUP(E1432,UFMT_CONDITION!A:J,10,FALSE))</f>
        <v/>
      </c>
      <c r="O1432" t="str">
        <f>VLOOKUP(F1432,UFMT_VALUE!A:E,5,FALSE)</f>
        <v>Money Fields UM_REQAMT</v>
      </c>
      <c r="P1432" t="str">
        <f>IF(ISBLANK(G1432),"",VLOOKUP(G1432,UFMT_CONVERSION!A:C,3,FALSE))</f>
        <v/>
      </c>
      <c r="Q1432" t="str">
        <f t="shared" si="92"/>
        <v>Field '012 Fix Padded L0', Value 'Money Fields UM_REQAMT'</v>
      </c>
      <c r="S1432" t="str">
        <f t="shared" si="93"/>
        <v>Insert into UFMT_BUILD_RULE (FORMAT_ID, FIELD_NO, PRIORITY, FIELD_ID, COND_ID, VALUE_ID, CONV_KEY, F_CHECK, F_WRITE) Values ('610', '4', '2', '3', '', '215', '', '0', '1');</v>
      </c>
      <c r="T1432" t="str">
        <f t="shared" si="94"/>
        <v>Update UFMT_BUILD_RULE SET FIELD_ID='3',COND_ID='',VALUE_ID='215',CONV_KEY='',F_CHECK='0',F_WRITE='1' Where FORMAT_ID = '610' AND FIELD_NO = '4' AND PRIORITY = '2';</v>
      </c>
      <c r="U1432" t="str">
        <f t="shared" si="95"/>
        <v>Delete from UFMT_BUILD_RULE Where FORMAT_ID = '610' AND FIELD_NO = '4' AND PRIORITY = '2';</v>
      </c>
    </row>
    <row r="1433" spans="1:21" x14ac:dyDescent="0.35">
      <c r="A1433" t="s">
        <v>507</v>
      </c>
      <c r="B1433" t="s">
        <v>26</v>
      </c>
      <c r="C1433" t="s">
        <v>12</v>
      </c>
      <c r="D1433" t="s">
        <v>17</v>
      </c>
      <c r="E1433"/>
      <c r="F1433" t="s">
        <v>153</v>
      </c>
      <c r="G1433"/>
      <c r="H1433" t="s">
        <v>13</v>
      </c>
      <c r="I1433" t="s">
        <v>13</v>
      </c>
      <c r="L1433" t="s">
        <v>7</v>
      </c>
      <c r="M1433" t="str">
        <f>VLOOKUP(D1433,UFMT_FIELD_FORMAT!A:H,8,FALSE)</f>
        <v>012 Fix Padded L0</v>
      </c>
      <c r="N1433" t="str">
        <f>IF(ISBLANK(E1433),"",VLOOKUP(E1433,UFMT_CONDITION!A:J,10,FALSE))</f>
        <v/>
      </c>
      <c r="O1433" t="str">
        <f>VLOOKUP(F1433,UFMT_VALUE!A:E,5,FALSE)</f>
        <v>Tag, SVT_CCH_BILL_AMT</v>
      </c>
      <c r="P1433" t="str">
        <f>IF(ISBLANK(G1433),"",VLOOKUP(G1433,UFMT_CONVERSION!A:C,3,FALSE))</f>
        <v/>
      </c>
      <c r="Q1433" t="str">
        <f t="shared" si="92"/>
        <v>Field '012 Fix Padded L0', Value 'Tag, SVT_CCH_BILL_AMT'</v>
      </c>
      <c r="S1433" t="str">
        <f t="shared" si="93"/>
        <v>Insert into UFMT_BUILD_RULE (FORMAT_ID, FIELD_NO, PRIORITY, FIELD_ID, COND_ID, VALUE_ID, CONV_KEY, F_CHECK, F_WRITE) Values ('610', '6', '1', '3', '', '65', '', '0', '0');</v>
      </c>
      <c r="T1433" t="str">
        <f t="shared" si="94"/>
        <v>Update UFMT_BUILD_RULE SET FIELD_ID='3',COND_ID='',VALUE_ID='65',CONV_KEY='',F_CHECK='0',F_WRITE='0' Where FORMAT_ID = '610' AND FIELD_NO = '6' AND PRIORITY = '1';</v>
      </c>
      <c r="U1433" t="str">
        <f t="shared" si="95"/>
        <v>Delete from UFMT_BUILD_RULE Where FORMAT_ID = '610' AND FIELD_NO = '6' AND PRIORITY = '1';</v>
      </c>
    </row>
    <row r="1434" spans="1:21" x14ac:dyDescent="0.35">
      <c r="A1434" t="s">
        <v>507</v>
      </c>
      <c r="B1434" t="s">
        <v>29</v>
      </c>
      <c r="C1434" t="s">
        <v>12</v>
      </c>
      <c r="D1434" t="s">
        <v>72</v>
      </c>
      <c r="E1434"/>
      <c r="F1434" t="s">
        <v>406</v>
      </c>
      <c r="G1434" t="s">
        <v>156</v>
      </c>
      <c r="H1434" t="s">
        <v>13</v>
      </c>
      <c r="I1434" t="s">
        <v>12</v>
      </c>
      <c r="L1434" t="s">
        <v>7</v>
      </c>
      <c r="M1434" t="str">
        <f>VLOOKUP(D1434,UFMT_FIELD_FORMAT!A:H,8,FALSE)</f>
        <v>010 Fix Padded L0</v>
      </c>
      <c r="N1434" t="str">
        <f>IF(ISBLANK(E1434),"",VLOOKUP(E1434,UFMT_CONDITION!A:J,10,FALSE))</f>
        <v/>
      </c>
      <c r="O1434" t="str">
        <f>VLOOKUP(F1434,UFMT_VALUE!A:E,5,FALSE)</f>
        <v>Tag, SVT_TRANSMIT_DATE, integer</v>
      </c>
      <c r="P1434" t="str">
        <f>IF(ISBLANK(G1434),"",VLOOKUP(G1434,UFMT_CONVERSION!A:C,3,FALSE))</f>
        <v>From F7 (MMDDhhmmss) to date (YYYYMMDD)</v>
      </c>
      <c r="Q1434" t="str">
        <f t="shared" si="92"/>
        <v>Field '010 Fix Padded L0', Value 'Tag, SVT_TRANSMIT_DATE, integer', Conv 'From F7 (MMDDhhmmss) to date (YYYYMMDD)'</v>
      </c>
      <c r="S1434" t="str">
        <f t="shared" si="93"/>
        <v>Insert into UFMT_BUILD_RULE (FORMAT_ID, FIELD_NO, PRIORITY, FIELD_ID, COND_ID, VALUE_ID, CONV_KEY, F_CHECK, F_WRITE) Values ('610', '7', '1', '25', '', '207', '67', '0', '1');</v>
      </c>
      <c r="T1434" t="str">
        <f t="shared" si="94"/>
        <v>Update UFMT_BUILD_RULE SET FIELD_ID='25',COND_ID='',VALUE_ID='207',CONV_KEY='67',F_CHECK='0',F_WRITE='1' Where FORMAT_ID = '610' AND FIELD_NO = '7' AND PRIORITY = '1';</v>
      </c>
      <c r="U1434" t="str">
        <f t="shared" si="95"/>
        <v>Delete from UFMT_BUILD_RULE Where FORMAT_ID = '610' AND FIELD_NO = '7' AND PRIORITY = '1';</v>
      </c>
    </row>
    <row r="1435" spans="1:21" x14ac:dyDescent="0.35">
      <c r="A1435" t="s">
        <v>507</v>
      </c>
      <c r="B1435" t="s">
        <v>29</v>
      </c>
      <c r="C1435" t="s">
        <v>15</v>
      </c>
      <c r="D1435" t="s">
        <v>72</v>
      </c>
      <c r="E1435"/>
      <c r="F1435" t="s">
        <v>403</v>
      </c>
      <c r="G1435" t="s">
        <v>17</v>
      </c>
      <c r="H1435" t="s">
        <v>13</v>
      </c>
      <c r="I1435" t="s">
        <v>12</v>
      </c>
      <c r="L1435" t="s">
        <v>7</v>
      </c>
      <c r="M1435" t="str">
        <f>VLOOKUP(D1435,UFMT_FIELD_FORMAT!A:H,8,FALSE)</f>
        <v>010 Fix Padded L0</v>
      </c>
      <c r="N1435" t="str">
        <f>IF(ISBLANK(E1435),"",VLOOKUP(E1435,UFMT_CONDITION!A:J,10,FALSE))</f>
        <v/>
      </c>
      <c r="O1435" t="str">
        <f>VLOOKUP(F1435,UFMT_VALUE!A:E,5,FALSE)</f>
        <v>Tag, SVT_TRANSMIT_TIME, integer</v>
      </c>
      <c r="P1435" t="str">
        <f>IF(ISBLANK(G1435),"",VLOOKUP(G1435,UFMT_CONVERSION!A:C,3,FALSE))</f>
        <v>YYYYMMDD to YYMMDD</v>
      </c>
      <c r="Q1435" t="str">
        <f t="shared" si="92"/>
        <v>Field '010 Fix Padded L0', Value 'Tag, SVT_TRANSMIT_TIME, integer', Conv 'YYYYMMDD to YYMMDD'</v>
      </c>
      <c r="S1435" t="str">
        <f t="shared" si="93"/>
        <v>Insert into UFMT_BUILD_RULE (FORMAT_ID, FIELD_NO, PRIORITY, FIELD_ID, COND_ID, VALUE_ID, CONV_KEY, F_CHECK, F_WRITE) Values ('610', '7', '2', '25', '', '206', '3', '0', '1');</v>
      </c>
      <c r="T1435" t="str">
        <f t="shared" si="94"/>
        <v>Update UFMT_BUILD_RULE SET FIELD_ID='25',COND_ID='',VALUE_ID='206',CONV_KEY='3',F_CHECK='0',F_WRITE='1' Where FORMAT_ID = '610' AND FIELD_NO = '7' AND PRIORITY = '2';</v>
      </c>
      <c r="U1435" t="str">
        <f t="shared" si="95"/>
        <v>Delete from UFMT_BUILD_RULE Where FORMAT_ID = '610' AND FIELD_NO = '7' AND PRIORITY = '2';</v>
      </c>
    </row>
    <row r="1436" spans="1:21" x14ac:dyDescent="0.35">
      <c r="A1436" t="s">
        <v>507</v>
      </c>
      <c r="B1436" t="s">
        <v>32</v>
      </c>
      <c r="C1436" t="s">
        <v>12</v>
      </c>
      <c r="D1436" t="s">
        <v>20</v>
      </c>
      <c r="E1436"/>
      <c r="F1436" t="s">
        <v>545</v>
      </c>
      <c r="G1436"/>
      <c r="H1436" t="s">
        <v>13</v>
      </c>
      <c r="I1436" t="s">
        <v>12</v>
      </c>
      <c r="L1436" t="s">
        <v>7</v>
      </c>
      <c r="M1436" t="str">
        <f>VLOOKUP(D1436,UFMT_FIELD_FORMAT!A:H,8,FALSE)</f>
        <v>008 Fix Padded L0</v>
      </c>
      <c r="N1436" t="str">
        <f>IF(ISBLANK(E1436),"",VLOOKUP(E1436,UFMT_CONDITION!A:J,10,FALSE))</f>
        <v/>
      </c>
      <c r="O1436" t="str">
        <f>VLOOKUP(F1436,UFMT_VALUE!A:E,5,FALSE)</f>
        <v>DE08, Saved locally (to/from NBC )</v>
      </c>
      <c r="P1436" t="str">
        <f>IF(ISBLANK(G1436),"",VLOOKUP(G1436,UFMT_CONVERSION!A:C,3,FALSE))</f>
        <v/>
      </c>
      <c r="Q1436" t="str">
        <f t="shared" si="92"/>
        <v>Field '008 Fix Padded L0', Value 'DE08, Saved locally (to/from NBC )'</v>
      </c>
      <c r="S1436" t="str">
        <f t="shared" si="93"/>
        <v>Insert into UFMT_BUILD_RULE (FORMAT_ID, FIELD_NO, PRIORITY, FIELD_ID, COND_ID, VALUE_ID, CONV_KEY, F_CHECK, F_WRITE) Values ('610', '8', '1', '4', '', '259', '', '0', '1');</v>
      </c>
      <c r="T1436" t="str">
        <f t="shared" si="94"/>
        <v>Update UFMT_BUILD_RULE SET FIELD_ID='4',COND_ID='',VALUE_ID='259',CONV_KEY='',F_CHECK='0',F_WRITE='1' Where FORMAT_ID = '610' AND FIELD_NO = '8' AND PRIORITY = '1';</v>
      </c>
      <c r="U1436" t="str">
        <f t="shared" si="95"/>
        <v>Delete from UFMT_BUILD_RULE Where FORMAT_ID = '610' AND FIELD_NO = '8' AND PRIORITY = '1';</v>
      </c>
    </row>
    <row r="1437" spans="1:21" x14ac:dyDescent="0.35">
      <c r="A1437" t="s">
        <v>507</v>
      </c>
      <c r="B1437" t="s">
        <v>37</v>
      </c>
      <c r="C1437" t="s">
        <v>12</v>
      </c>
      <c r="D1437" t="s">
        <v>20</v>
      </c>
      <c r="E1437"/>
      <c r="F1437" t="s">
        <v>37</v>
      </c>
      <c r="G1437"/>
      <c r="H1437" t="s">
        <v>13</v>
      </c>
      <c r="I1437" t="s">
        <v>13</v>
      </c>
      <c r="L1437" t="s">
        <v>7</v>
      </c>
      <c r="M1437" t="str">
        <f>VLOOKUP(D1437,UFMT_FIELD_FORMAT!A:H,8,FALSE)</f>
        <v>008 Fix Padded L0</v>
      </c>
      <c r="N1437" t="str">
        <f>IF(ISBLANK(E1437),"",VLOOKUP(E1437,UFMT_CONDITION!A:J,10,FALSE))</f>
        <v/>
      </c>
      <c r="O1437" t="str">
        <f>VLOOKUP(F1437,UFMT_VALUE!A:E,5,FALSE)</f>
        <v>Tag, SVT_ACCT1_RATE, binary</v>
      </c>
      <c r="P1437" t="str">
        <f>IF(ISBLANK(G1437),"",VLOOKUP(G1437,UFMT_CONVERSION!A:C,3,FALSE))</f>
        <v/>
      </c>
      <c r="Q1437" t="str">
        <f t="shared" si="92"/>
        <v>Field '008 Fix Padded L0', Value 'Tag, SVT_ACCT1_RATE, binary'</v>
      </c>
      <c r="S1437" t="str">
        <f t="shared" si="93"/>
        <v>Insert into UFMT_BUILD_RULE (FORMAT_ID, FIELD_NO, PRIORITY, FIELD_ID, COND_ID, VALUE_ID, CONV_KEY, F_CHECK, F_WRITE) Values ('610', '10', '1', '4', '', '10', '', '0', '0');</v>
      </c>
      <c r="T1437" t="str">
        <f t="shared" si="94"/>
        <v>Update UFMT_BUILD_RULE SET FIELD_ID='4',COND_ID='',VALUE_ID='10',CONV_KEY='',F_CHECK='0',F_WRITE='0' Where FORMAT_ID = '610' AND FIELD_NO = '10' AND PRIORITY = '1';</v>
      </c>
      <c r="U1437" t="str">
        <f t="shared" si="95"/>
        <v>Delete from UFMT_BUILD_RULE Where FORMAT_ID = '610' AND FIELD_NO = '10' AND PRIORITY = '1';</v>
      </c>
    </row>
    <row r="1438" spans="1:21" x14ac:dyDescent="0.35">
      <c r="A1438" t="s">
        <v>507</v>
      </c>
      <c r="B1438" t="s">
        <v>40</v>
      </c>
      <c r="C1438" t="s">
        <v>12</v>
      </c>
      <c r="D1438" t="s">
        <v>23</v>
      </c>
      <c r="E1438"/>
      <c r="F1438" t="s">
        <v>48</v>
      </c>
      <c r="G1438"/>
      <c r="H1438" t="s">
        <v>13</v>
      </c>
      <c r="I1438" t="s">
        <v>12</v>
      </c>
      <c r="L1438" t="s">
        <v>7</v>
      </c>
      <c r="M1438" t="str">
        <f>VLOOKUP(D1438,UFMT_FIELD_FORMAT!A:H,8,FALSE)</f>
        <v>006 Fix Padded L0</v>
      </c>
      <c r="N1438" t="str">
        <f>IF(ISBLANK(E1438),"",VLOOKUP(E1438,UFMT_CONDITION!A:J,10,FALSE))</f>
        <v/>
      </c>
      <c r="O1438" t="str">
        <f>VLOOKUP(F1438,UFMT_VALUE!A:E,5,FALSE)</f>
        <v>Tag, SVT_ACQ_TRACE_NO, string</v>
      </c>
      <c r="P1438" t="str">
        <f>IF(ISBLANK(G1438),"",VLOOKUP(G1438,UFMT_CONVERSION!A:C,3,FALSE))</f>
        <v/>
      </c>
      <c r="Q1438" t="str">
        <f t="shared" si="92"/>
        <v>Field '006 Fix Padded L0', Value 'Tag, SVT_ACQ_TRACE_NO, string'</v>
      </c>
      <c r="S1438" t="str">
        <f t="shared" si="93"/>
        <v>Insert into UFMT_BUILD_RULE (FORMAT_ID, FIELD_NO, PRIORITY, FIELD_ID, COND_ID, VALUE_ID, CONV_KEY, F_CHECK, F_WRITE) Values ('610', '11', '1', '5', '', '47', '', '0', '1');</v>
      </c>
      <c r="T1438" t="str">
        <f t="shared" si="94"/>
        <v>Update UFMT_BUILD_RULE SET FIELD_ID='5',COND_ID='',VALUE_ID='47',CONV_KEY='',F_CHECK='0',F_WRITE='1' Where FORMAT_ID = '610' AND FIELD_NO = '11' AND PRIORITY = '1';</v>
      </c>
      <c r="U1438" t="str">
        <f t="shared" si="95"/>
        <v>Delete from UFMT_BUILD_RULE Where FORMAT_ID = '610' AND FIELD_NO = '11' AND PRIORITY = '1';</v>
      </c>
    </row>
    <row r="1439" spans="1:21" x14ac:dyDescent="0.35">
      <c r="A1439" t="s">
        <v>507</v>
      </c>
      <c r="B1439" t="s">
        <v>42</v>
      </c>
      <c r="C1439" t="s">
        <v>12</v>
      </c>
      <c r="D1439" t="s">
        <v>23</v>
      </c>
      <c r="E1439"/>
      <c r="F1439" t="s">
        <v>47</v>
      </c>
      <c r="G1439"/>
      <c r="H1439" t="s">
        <v>13</v>
      </c>
      <c r="I1439" t="s">
        <v>12</v>
      </c>
      <c r="L1439" t="s">
        <v>7</v>
      </c>
      <c r="M1439" t="str">
        <f>VLOOKUP(D1439,UFMT_FIELD_FORMAT!A:H,8,FALSE)</f>
        <v>006 Fix Padded L0</v>
      </c>
      <c r="N1439" t="str">
        <f>IF(ISBLANK(E1439),"",VLOOKUP(E1439,UFMT_CONDITION!A:J,10,FALSE))</f>
        <v/>
      </c>
      <c r="O1439" t="str">
        <f>VLOOKUP(F1439,UFMT_VALUE!A:E,5,FALSE)</f>
        <v>Tag, SVT_ACQ_SW_TIME</v>
      </c>
      <c r="P1439" t="str">
        <f>IF(ISBLANK(G1439),"",VLOOKUP(G1439,UFMT_CONVERSION!A:C,3,FALSE))</f>
        <v/>
      </c>
      <c r="Q1439" t="str">
        <f t="shared" si="92"/>
        <v>Field '006 Fix Padded L0', Value 'Tag, SVT_ACQ_SW_TIME'</v>
      </c>
      <c r="S1439" t="str">
        <f t="shared" si="93"/>
        <v>Insert into UFMT_BUILD_RULE (FORMAT_ID, FIELD_NO, PRIORITY, FIELD_ID, COND_ID, VALUE_ID, CONV_KEY, F_CHECK, F_WRITE) Values ('610', '12', '1', '5', '', '14', '', '0', '1');</v>
      </c>
      <c r="T1439" t="str">
        <f t="shared" si="94"/>
        <v>Update UFMT_BUILD_RULE SET FIELD_ID='5',COND_ID='',VALUE_ID='14',CONV_KEY='',F_CHECK='0',F_WRITE='1' Where FORMAT_ID = '610' AND FIELD_NO = '12' AND PRIORITY = '1';</v>
      </c>
      <c r="U1439" t="str">
        <f t="shared" si="95"/>
        <v>Delete from UFMT_BUILD_RULE Where FORMAT_ID = '610' AND FIELD_NO = '12' AND PRIORITY = '1';</v>
      </c>
    </row>
    <row r="1440" spans="1:21" x14ac:dyDescent="0.35">
      <c r="A1440" t="s">
        <v>507</v>
      </c>
      <c r="B1440" t="s">
        <v>44</v>
      </c>
      <c r="C1440" t="s">
        <v>12</v>
      </c>
      <c r="D1440" t="s">
        <v>32</v>
      </c>
      <c r="E1440"/>
      <c r="F1440" t="s">
        <v>44</v>
      </c>
      <c r="G1440" t="s">
        <v>180</v>
      </c>
      <c r="H1440" t="s">
        <v>13</v>
      </c>
      <c r="I1440" t="s">
        <v>12</v>
      </c>
      <c r="L1440" t="s">
        <v>7</v>
      </c>
      <c r="M1440" t="str">
        <f>VLOOKUP(D1440,UFMT_FIELD_FORMAT!A:H,8,FALSE)</f>
        <v>004 Fix Padded L0</v>
      </c>
      <c r="N1440" t="str">
        <f>IF(ISBLANK(E1440),"",VLOOKUP(E1440,UFMT_CONDITION!A:J,10,FALSE))</f>
        <v/>
      </c>
      <c r="O1440" t="str">
        <f>VLOOKUP(F1440,UFMT_VALUE!A:E,5,FALSE)</f>
        <v>Tag, SVT_ACQ_SW_DATE</v>
      </c>
      <c r="P1440" t="str">
        <f>IF(ISBLANK(G1440),"",VLOOKUP(G1440,UFMT_CONVERSION!A:C,3,FALSE))</f>
        <v>MMDD to YYYYMMDD</v>
      </c>
      <c r="Q1440" t="str">
        <f t="shared" si="92"/>
        <v>Field '004 Fix Padded L0', Value 'Tag, SVT_ACQ_SW_DATE', Conv 'MMDD to YYYYMMDD'</v>
      </c>
      <c r="S1440" t="str">
        <f t="shared" si="93"/>
        <v>Insert into UFMT_BUILD_RULE (FORMAT_ID, FIELD_NO, PRIORITY, FIELD_ID, COND_ID, VALUE_ID, CONV_KEY, F_CHECK, F_WRITE) Values ('610', '13', '1', '8', '', '13', '68', '0', '1');</v>
      </c>
      <c r="T1440" t="str">
        <f t="shared" si="94"/>
        <v>Update UFMT_BUILD_RULE SET FIELD_ID='8',COND_ID='',VALUE_ID='13',CONV_KEY='68',F_CHECK='0',F_WRITE='1' Where FORMAT_ID = '610' AND FIELD_NO = '13' AND PRIORITY = '1';</v>
      </c>
      <c r="U1440" t="str">
        <f t="shared" si="95"/>
        <v>Delete from UFMT_BUILD_RULE Where FORMAT_ID = '610' AND FIELD_NO = '13' AND PRIORITY = '1';</v>
      </c>
    </row>
    <row r="1441" spans="1:21" x14ac:dyDescent="0.35">
      <c r="A1441" t="s">
        <v>507</v>
      </c>
      <c r="B1441" t="s">
        <v>50</v>
      </c>
      <c r="C1441" t="s">
        <v>12</v>
      </c>
      <c r="D1441" t="s">
        <v>32</v>
      </c>
      <c r="E1441"/>
      <c r="F1441" t="s">
        <v>44</v>
      </c>
      <c r="G1441"/>
      <c r="H1441" t="s">
        <v>13</v>
      </c>
      <c r="I1441" t="s">
        <v>13</v>
      </c>
      <c r="L1441" t="s">
        <v>7</v>
      </c>
      <c r="M1441" t="str">
        <f>VLOOKUP(D1441,UFMT_FIELD_FORMAT!A:H,8,FALSE)</f>
        <v>004 Fix Padded L0</v>
      </c>
      <c r="N1441" t="str">
        <f>IF(ISBLANK(E1441),"",VLOOKUP(E1441,UFMT_CONDITION!A:J,10,FALSE))</f>
        <v/>
      </c>
      <c r="O1441" t="str">
        <f>VLOOKUP(F1441,UFMT_VALUE!A:E,5,FALSE)</f>
        <v>Tag, SVT_ACQ_SW_DATE</v>
      </c>
      <c r="P1441" t="str">
        <f>IF(ISBLANK(G1441),"",VLOOKUP(G1441,UFMT_CONVERSION!A:C,3,FALSE))</f>
        <v/>
      </c>
      <c r="Q1441" t="str">
        <f t="shared" si="92"/>
        <v>Field '004 Fix Padded L0', Value 'Tag, SVT_ACQ_SW_DATE'</v>
      </c>
      <c r="S1441" t="str">
        <f t="shared" si="93"/>
        <v>Insert into UFMT_BUILD_RULE (FORMAT_ID, FIELD_NO, PRIORITY, FIELD_ID, COND_ID, VALUE_ID, CONV_KEY, F_CHECK, F_WRITE) Values ('610', '15', '1', '8', '', '13', '', '0', '0');</v>
      </c>
      <c r="T1441" t="str">
        <f t="shared" si="94"/>
        <v>Update UFMT_BUILD_RULE SET FIELD_ID='8',COND_ID='',VALUE_ID='13',CONV_KEY='',F_CHECK='0',F_WRITE='0' Where FORMAT_ID = '610' AND FIELD_NO = '15' AND PRIORITY = '1';</v>
      </c>
      <c r="U1441" t="str">
        <f t="shared" si="95"/>
        <v>Delete from UFMT_BUILD_RULE Where FORMAT_ID = '610' AND FIELD_NO = '15' AND PRIORITY = '1';</v>
      </c>
    </row>
    <row r="1442" spans="1:21" x14ac:dyDescent="0.35">
      <c r="A1442" t="s">
        <v>507</v>
      </c>
      <c r="B1442" t="s">
        <v>59</v>
      </c>
      <c r="C1442" t="s">
        <v>12</v>
      </c>
      <c r="D1442" t="s">
        <v>32</v>
      </c>
      <c r="E1442"/>
      <c r="F1442" t="s">
        <v>233</v>
      </c>
      <c r="G1442"/>
      <c r="H1442" t="s">
        <v>13</v>
      </c>
      <c r="I1442" t="s">
        <v>12</v>
      </c>
      <c r="L1442" t="s">
        <v>7</v>
      </c>
      <c r="M1442" t="str">
        <f>VLOOKUP(D1442,UFMT_FIELD_FORMAT!A:H,8,FALSE)</f>
        <v>004 Fix Padded L0</v>
      </c>
      <c r="N1442" t="str">
        <f>IF(ISBLANK(E1442),"",VLOOKUP(E1442,UFMT_CONDITION!A:J,10,FALSE))</f>
        <v/>
      </c>
      <c r="O1442" t="str">
        <f>VLOOKUP(F1442,UFMT_VALUE!A:E,5,FALSE)</f>
        <v>Tag, SVT_SV_MCC, int</v>
      </c>
      <c r="P1442" t="str">
        <f>IF(ISBLANK(G1442),"",VLOOKUP(G1442,UFMT_CONVERSION!A:C,3,FALSE))</f>
        <v/>
      </c>
      <c r="Q1442" t="str">
        <f t="shared" si="92"/>
        <v>Field '004 Fix Padded L0', Value 'Tag, SVT_SV_MCC, int'</v>
      </c>
      <c r="S1442" t="str">
        <f t="shared" si="93"/>
        <v>Insert into UFMT_BUILD_RULE (FORMAT_ID, FIELD_NO, PRIORITY, FIELD_ID, COND_ID, VALUE_ID, CONV_KEY, F_CHECK, F_WRITE) Values ('610', '18', '1', '8', '', '90', '', '0', '1');</v>
      </c>
      <c r="T1442" t="str">
        <f t="shared" si="94"/>
        <v>Update UFMT_BUILD_RULE SET FIELD_ID='8',COND_ID='',VALUE_ID='90',CONV_KEY='',F_CHECK='0',F_WRITE='1' Where FORMAT_ID = '610' AND FIELD_NO = '18' AND PRIORITY = '1';</v>
      </c>
      <c r="U1442" t="str">
        <f t="shared" si="95"/>
        <v>Delete from UFMT_BUILD_RULE Where FORMAT_ID = '610' AND FIELD_NO = '18' AND PRIORITY = '1';</v>
      </c>
    </row>
    <row r="1443" spans="1:21" x14ac:dyDescent="0.35">
      <c r="A1443" t="s">
        <v>507</v>
      </c>
      <c r="B1443" t="s">
        <v>59</v>
      </c>
      <c r="C1443" t="s">
        <v>15</v>
      </c>
      <c r="D1443" t="s">
        <v>32</v>
      </c>
      <c r="E1443"/>
      <c r="F1443" t="s">
        <v>85</v>
      </c>
      <c r="G1443" t="s">
        <v>199</v>
      </c>
      <c r="H1443" t="s">
        <v>13</v>
      </c>
      <c r="I1443" t="s">
        <v>12</v>
      </c>
      <c r="L1443" t="s">
        <v>7</v>
      </c>
      <c r="M1443" t="str">
        <f>VLOOKUP(D1443,UFMT_FIELD_FORMAT!A:H,8,FALSE)</f>
        <v>004 Fix Padded L0</v>
      </c>
      <c r="N1443" t="str">
        <f>IF(ISBLANK(E1443),"",VLOOKUP(E1443,UFMT_CONDITION!A:J,10,FALSE))</f>
        <v/>
      </c>
      <c r="O1443" t="str">
        <f>VLOOKUP(F1443,UFMT_VALUE!A:E,5,FALSE)</f>
        <v>Tag, SVT_TERM_TYPE</v>
      </c>
      <c r="P1443" t="str">
        <f>IF(ISBLANK(G1443),"",VLOOKUP(G1443,UFMT_CONVERSION!A:C,3,FALSE))</f>
        <v>MCC to terminal type (NBC)</v>
      </c>
      <c r="Q1443" t="str">
        <f t="shared" si="92"/>
        <v>Field '004 Fix Padded L0', Value 'Tag, SVT_TERM_TYPE', Conv 'MCC to terminal type (NBC)'</v>
      </c>
      <c r="S1443" t="str">
        <f t="shared" si="93"/>
        <v>Insert into UFMT_BUILD_RULE (FORMAT_ID, FIELD_NO, PRIORITY, FIELD_ID, COND_ID, VALUE_ID, CONV_KEY, F_CHECK, F_WRITE) Values ('610', '18', '2', '8', '', '27', '76', '0', '1');</v>
      </c>
      <c r="T1443" t="str">
        <f t="shared" si="94"/>
        <v>Update UFMT_BUILD_RULE SET FIELD_ID='8',COND_ID='',VALUE_ID='27',CONV_KEY='76',F_CHECK='0',F_WRITE='1' Where FORMAT_ID = '610' AND FIELD_NO = '18' AND PRIORITY = '2';</v>
      </c>
      <c r="U1443" t="str">
        <f t="shared" si="95"/>
        <v>Delete from UFMT_BUILD_RULE Where FORMAT_ID = '610' AND FIELD_NO = '18' AND PRIORITY = '2';</v>
      </c>
    </row>
    <row r="1444" spans="1:21" x14ac:dyDescent="0.35">
      <c r="A1444" t="s">
        <v>507</v>
      </c>
      <c r="B1444" t="s">
        <v>59</v>
      </c>
      <c r="C1444" t="s">
        <v>17</v>
      </c>
      <c r="D1444" t="s">
        <v>32</v>
      </c>
      <c r="E1444" t="s">
        <v>153</v>
      </c>
      <c r="F1444" t="s">
        <v>17</v>
      </c>
      <c r="G1444" t="s">
        <v>78</v>
      </c>
      <c r="H1444" t="s">
        <v>13</v>
      </c>
      <c r="I1444" t="s">
        <v>12</v>
      </c>
      <c r="L1444" t="s">
        <v>7</v>
      </c>
      <c r="M1444" t="str">
        <f>VLOOKUP(D1444,UFMT_FIELD_FORMAT!A:H,8,FALSE)</f>
        <v>004 Fix Padded L0</v>
      </c>
      <c r="N1444" t="str">
        <f>IF(ISBLANK(E1444),"",VLOOKUP(E1444,UFMT_CONDITION!A:J,10,FALSE))</f>
        <v>TT is 700 and Terminal type is POS</v>
      </c>
      <c r="O1444" t="str">
        <f>VLOOKUP(F1444,UFMT_VALUE!A:E,5,FALSE)</f>
        <v>Tag, SVT_TXN_TYPE</v>
      </c>
      <c r="P1444" t="str">
        <f>IF(ISBLANK(G1444),"",VLOOKUP(G1444,UFMT_CONVERSION!A:C,3,FALSE))</f>
        <v>Set TT to 777</v>
      </c>
      <c r="Q1444" t="str">
        <f t="shared" si="92"/>
        <v>Field '004 Fix Padded L0',Cond 'TT is 700 and Terminal type is POS', Value 'Tag, SVT_TXN_TYPE', Conv 'Set TT to 777'</v>
      </c>
      <c r="S1444" t="str">
        <f t="shared" si="93"/>
        <v>Insert into UFMT_BUILD_RULE (FORMAT_ID, FIELD_NO, PRIORITY, FIELD_ID, COND_ID, VALUE_ID, CONV_KEY, F_CHECK, F_WRITE) Values ('610', '18', '3', '8', '65', '3', '120', '0', '1');</v>
      </c>
      <c r="T1444" t="str">
        <f t="shared" si="94"/>
        <v>Update UFMT_BUILD_RULE SET FIELD_ID='8',COND_ID='65',VALUE_ID='3',CONV_KEY='120',F_CHECK='0',F_WRITE='1' Where FORMAT_ID = '610' AND FIELD_NO = '18' AND PRIORITY = '3';</v>
      </c>
      <c r="U1444" t="str">
        <f t="shared" si="95"/>
        <v>Delete from UFMT_BUILD_RULE Where FORMAT_ID = '610' AND FIELD_NO = '18' AND PRIORITY = '3';</v>
      </c>
    </row>
    <row r="1445" spans="1:21" x14ac:dyDescent="0.35">
      <c r="A1445" t="s">
        <v>507</v>
      </c>
      <c r="B1445" t="s">
        <v>62</v>
      </c>
      <c r="C1445" t="s">
        <v>12</v>
      </c>
      <c r="D1445" t="s">
        <v>35</v>
      </c>
      <c r="E1445"/>
      <c r="F1445" t="s">
        <v>426</v>
      </c>
      <c r="G1445"/>
      <c r="H1445" t="s">
        <v>13</v>
      </c>
      <c r="I1445" t="s">
        <v>12</v>
      </c>
      <c r="L1445" t="s">
        <v>7</v>
      </c>
      <c r="M1445" t="str">
        <f>VLOOKUP(D1445,UFMT_FIELD_FORMAT!A:H,8,FALSE)</f>
        <v>003 Fix Padded L0</v>
      </c>
      <c r="N1445" t="str">
        <f>IF(ISBLANK(E1445),"",VLOOKUP(E1445,UFMT_CONDITION!A:J,10,FALSE))</f>
        <v/>
      </c>
      <c r="O1445" t="str">
        <f>VLOOKUP(F1445,UFMT_VALUE!A:E,5,FALSE)</f>
        <v>Tag, SVT_ACQ_COUNTRY, integer</v>
      </c>
      <c r="P1445" t="str">
        <f>IF(ISBLANK(G1445),"",VLOOKUP(G1445,UFMT_CONVERSION!A:C,3,FALSE))</f>
        <v/>
      </c>
      <c r="Q1445" t="str">
        <f t="shared" si="92"/>
        <v>Field '003 Fix Padded L0', Value 'Tag, SVT_ACQ_COUNTRY, integer'</v>
      </c>
      <c r="S1445" t="str">
        <f t="shared" si="93"/>
        <v>Insert into UFMT_BUILD_RULE (FORMAT_ID, FIELD_NO, PRIORITY, FIELD_ID, COND_ID, VALUE_ID, CONV_KEY, F_CHECK, F_WRITE) Values ('610', '19', '1', '9', '', '214', '', '0', '1');</v>
      </c>
      <c r="T1445" t="str">
        <f t="shared" si="94"/>
        <v>Update UFMT_BUILD_RULE SET FIELD_ID='9',COND_ID='',VALUE_ID='214',CONV_KEY='',F_CHECK='0',F_WRITE='1' Where FORMAT_ID = '610' AND FIELD_NO = '19' AND PRIORITY = '1';</v>
      </c>
      <c r="U1445" t="str">
        <f t="shared" si="95"/>
        <v>Delete from UFMT_BUILD_RULE Where FORMAT_ID = '610' AND FIELD_NO = '19' AND PRIORITY = '1';</v>
      </c>
    </row>
    <row r="1446" spans="1:21" x14ac:dyDescent="0.35">
      <c r="A1446" t="s">
        <v>507</v>
      </c>
      <c r="B1446" t="s">
        <v>71</v>
      </c>
      <c r="C1446" t="s">
        <v>12</v>
      </c>
      <c r="D1446" t="s">
        <v>35</v>
      </c>
      <c r="E1446"/>
      <c r="F1446" t="s">
        <v>412</v>
      </c>
      <c r="G1446"/>
      <c r="H1446" t="s">
        <v>13</v>
      </c>
      <c r="I1446" t="s">
        <v>12</v>
      </c>
      <c r="L1446" t="s">
        <v>7</v>
      </c>
      <c r="M1446" t="str">
        <f>VLOOKUP(D1446,UFMT_FIELD_FORMAT!A:H,8,FALSE)</f>
        <v>003 Fix Padded L0</v>
      </c>
      <c r="N1446" t="str">
        <f>IF(ISBLANK(E1446),"",VLOOKUP(E1446,UFMT_CONDITION!A:J,10,FALSE))</f>
        <v/>
      </c>
      <c r="O1446" t="str">
        <f>VLOOKUP(F1446,UFMT_VALUE!A:E,5,FALSE)</f>
        <v>Tag, SVT_POSENTRYCC, integer</v>
      </c>
      <c r="P1446" t="str">
        <f>IF(ISBLANK(G1446),"",VLOOKUP(G1446,UFMT_CONVERSION!A:C,3,FALSE))</f>
        <v/>
      </c>
      <c r="Q1446" t="str">
        <f t="shared" si="92"/>
        <v>Field '003 Fix Padded L0', Value 'Tag, SVT_POSENTRYCC, integer'</v>
      </c>
      <c r="S1446" t="str">
        <f t="shared" si="93"/>
        <v>Insert into UFMT_BUILD_RULE (FORMAT_ID, FIELD_NO, PRIORITY, FIELD_ID, COND_ID, VALUE_ID, CONV_KEY, F_CHECK, F_WRITE) Values ('610', '22', '1', '9', '', '209', '', '0', '1');</v>
      </c>
      <c r="T1446" t="str">
        <f t="shared" si="94"/>
        <v>Update UFMT_BUILD_RULE SET FIELD_ID='9',COND_ID='',VALUE_ID='209',CONV_KEY='',F_CHECK='0',F_WRITE='1' Where FORMAT_ID = '610' AND FIELD_NO = '22' AND PRIORITY = '1';</v>
      </c>
      <c r="U1446" t="str">
        <f t="shared" si="95"/>
        <v>Delete from UFMT_BUILD_RULE Where FORMAT_ID = '610' AND FIELD_NO = '22' AND PRIORITY = '1';</v>
      </c>
    </row>
    <row r="1447" spans="1:21" x14ac:dyDescent="0.35">
      <c r="A1447" t="s">
        <v>507</v>
      </c>
      <c r="B1447" t="s">
        <v>72</v>
      </c>
      <c r="C1447" t="s">
        <v>12</v>
      </c>
      <c r="D1447" t="s">
        <v>77</v>
      </c>
      <c r="E1447"/>
      <c r="F1447" t="s">
        <v>415</v>
      </c>
      <c r="G1447"/>
      <c r="H1447" t="s">
        <v>13</v>
      </c>
      <c r="I1447" t="s">
        <v>12</v>
      </c>
      <c r="L1447" t="s">
        <v>7</v>
      </c>
      <c r="M1447" t="str">
        <f>VLOOKUP(D1447,UFMT_FIELD_FORMAT!A:H,8,FALSE)</f>
        <v>02 Fix Padded L0</v>
      </c>
      <c r="N1447" t="str">
        <f>IF(ISBLANK(E1447),"",VLOOKUP(E1447,UFMT_CONDITION!A:J,10,FALSE))</f>
        <v/>
      </c>
      <c r="O1447" t="str">
        <f>VLOOKUP(F1447,UFMT_VALUE!A:E,5,FALSE)</f>
        <v>Tag, SVT_POSCONDC, integer</v>
      </c>
      <c r="P1447" t="str">
        <f>IF(ISBLANK(G1447),"",VLOOKUP(G1447,UFMT_CONVERSION!A:C,3,FALSE))</f>
        <v/>
      </c>
      <c r="Q1447" t="str">
        <f t="shared" si="92"/>
        <v>Field '02 Fix Padded L0', Value 'Tag, SVT_POSCONDC, integer'</v>
      </c>
      <c r="S1447" t="str">
        <f t="shared" si="93"/>
        <v>Insert into UFMT_BUILD_RULE (FORMAT_ID, FIELD_NO, PRIORITY, FIELD_ID, COND_ID, VALUE_ID, CONV_KEY, F_CHECK, F_WRITE) Values ('610', '25', '1', '24', '', '210', '', '0', '1');</v>
      </c>
      <c r="T1447" t="str">
        <f t="shared" si="94"/>
        <v>Update UFMT_BUILD_RULE SET FIELD_ID='24',COND_ID='',VALUE_ID='210',CONV_KEY='',F_CHECK='0',F_WRITE='1' Where FORMAT_ID = '610' AND FIELD_NO = '25' AND PRIORITY = '1';</v>
      </c>
      <c r="U1447" t="str">
        <f t="shared" si="95"/>
        <v>Delete from UFMT_BUILD_RULE Where FORMAT_ID = '610' AND FIELD_NO = '25' AND PRIORITY = '1';</v>
      </c>
    </row>
    <row r="1448" spans="1:21" x14ac:dyDescent="0.35">
      <c r="A1448" t="s">
        <v>507</v>
      </c>
      <c r="B1448" t="s">
        <v>72</v>
      </c>
      <c r="C1448" t="s">
        <v>15</v>
      </c>
      <c r="D1448" t="s">
        <v>77</v>
      </c>
      <c r="E1448"/>
      <c r="F1448" t="s">
        <v>409</v>
      </c>
      <c r="G1448" t="s">
        <v>792</v>
      </c>
      <c r="H1448" t="s">
        <v>13</v>
      </c>
      <c r="I1448" t="s">
        <v>12</v>
      </c>
      <c r="L1448" t="s">
        <v>7</v>
      </c>
      <c r="M1448" t="str">
        <f>VLOOKUP(D1448,UFMT_FIELD_FORMAT!A:H,8,FALSE)</f>
        <v>02 Fix Padded L0</v>
      </c>
      <c r="N1448" t="str">
        <f>IF(ISBLANK(E1448),"",VLOOKUP(E1448,UFMT_CONDITION!A:J,10,FALSE))</f>
        <v/>
      </c>
      <c r="O1448" t="str">
        <f>VLOOKUP(F1448,UFMT_VALUE!A:E,5,FALSE)</f>
        <v>Tag, SVT_POS_DCODE, char</v>
      </c>
      <c r="P1448" t="str">
        <f>IF(ISBLANK(G1448),"",VLOOKUP(G1448,UFMT_CONVERSION!A:C,3,FALSE))</f>
        <v>NBC SET POS DATA CODE</v>
      </c>
      <c r="Q1448" t="str">
        <f t="shared" si="92"/>
        <v>Field '02 Fix Padded L0', Value 'Tag, SVT_POS_DCODE, char', Conv 'NBC SET POS DATA CODE'</v>
      </c>
      <c r="S1448" t="str">
        <f t="shared" si="93"/>
        <v>Insert into UFMT_BUILD_RULE (FORMAT_ID, FIELD_NO, PRIORITY, FIELD_ID, COND_ID, VALUE_ID, CONV_KEY, F_CHECK, F_WRITE) Values ('610', '25', '2', '24', '', '208', '111', '0', '1');</v>
      </c>
      <c r="T1448" t="str">
        <f t="shared" si="94"/>
        <v>Update UFMT_BUILD_RULE SET FIELD_ID='24',COND_ID='',VALUE_ID='208',CONV_KEY='111',F_CHECK='0',F_WRITE='1' Where FORMAT_ID = '610' AND FIELD_NO = '25' AND PRIORITY = '2';</v>
      </c>
      <c r="U1448" t="str">
        <f t="shared" si="95"/>
        <v>Delete from UFMT_BUILD_RULE Where FORMAT_ID = '610' AND FIELD_NO = '25' AND PRIORITY = '2';</v>
      </c>
    </row>
    <row r="1449" spans="1:21" x14ac:dyDescent="0.35">
      <c r="A1449" t="s">
        <v>507</v>
      </c>
      <c r="B1449" t="s">
        <v>88</v>
      </c>
      <c r="C1449" t="s">
        <v>12</v>
      </c>
      <c r="D1449" t="s">
        <v>20</v>
      </c>
      <c r="E1449"/>
      <c r="F1449" t="s">
        <v>543</v>
      </c>
      <c r="G1449"/>
      <c r="H1449" t="s">
        <v>13</v>
      </c>
      <c r="I1449" t="s">
        <v>12</v>
      </c>
      <c r="L1449" t="s">
        <v>7</v>
      </c>
      <c r="M1449" t="str">
        <f>VLOOKUP(D1449,UFMT_FIELD_FORMAT!A:H,8,FALSE)</f>
        <v>008 Fix Padded L0</v>
      </c>
      <c r="N1449" t="str">
        <f>IF(ISBLANK(E1449),"",VLOOKUP(E1449,UFMT_CONDITION!A:J,10,FALSE))</f>
        <v/>
      </c>
      <c r="O1449" t="str">
        <f>VLOOKUP(F1449,UFMT_VALUE!A:E,5,FALSE)</f>
        <v>DE28, Saved locally (to/from NBC )</v>
      </c>
      <c r="P1449" t="str">
        <f>IF(ISBLANK(G1449),"",VLOOKUP(G1449,UFMT_CONVERSION!A:C,3,FALSE))</f>
        <v/>
      </c>
      <c r="Q1449" t="str">
        <f t="shared" si="92"/>
        <v>Field '008 Fix Padded L0', Value 'DE28, Saved locally (to/from NBC )'</v>
      </c>
      <c r="S1449" t="str">
        <f t="shared" si="93"/>
        <v>Insert into UFMT_BUILD_RULE (FORMAT_ID, FIELD_NO, PRIORITY, FIELD_ID, COND_ID, VALUE_ID, CONV_KEY, F_CHECK, F_WRITE) Values ('610', '28', '1', '4', '', '258', '', '0', '1');</v>
      </c>
      <c r="T1449" t="str">
        <f t="shared" si="94"/>
        <v>Update UFMT_BUILD_RULE SET FIELD_ID='4',COND_ID='',VALUE_ID='258',CONV_KEY='',F_CHECK='0',F_WRITE='1' Where FORMAT_ID = '610' AND FIELD_NO = '28' AND PRIORITY = '1';</v>
      </c>
      <c r="U1449" t="str">
        <f t="shared" si="95"/>
        <v>Delete from UFMT_BUILD_RULE Where FORMAT_ID = '610' AND FIELD_NO = '28' AND PRIORITY = '1';</v>
      </c>
    </row>
    <row r="1450" spans="1:21" x14ac:dyDescent="0.35">
      <c r="A1450" t="s">
        <v>507</v>
      </c>
      <c r="B1450" t="s">
        <v>98</v>
      </c>
      <c r="C1450" t="s">
        <v>12</v>
      </c>
      <c r="D1450" t="s">
        <v>40</v>
      </c>
      <c r="E1450"/>
      <c r="F1450" t="s">
        <v>65</v>
      </c>
      <c r="G1450"/>
      <c r="H1450" t="s">
        <v>13</v>
      </c>
      <c r="I1450" t="s">
        <v>12</v>
      </c>
      <c r="L1450" t="s">
        <v>7</v>
      </c>
      <c r="M1450" t="str">
        <f>VLOOKUP(D1450,UFMT_FIELD_FORMAT!A:H,8,FALSE)</f>
        <v xml:space="preserve">011 LLA </v>
      </c>
      <c r="N1450" t="str">
        <f>IF(ISBLANK(E1450),"",VLOOKUP(E1450,UFMT_CONDITION!A:J,10,FALSE))</f>
        <v/>
      </c>
      <c r="O1450" t="str">
        <f>VLOOKUP(F1450,UFMT_VALUE!A:E,5,FALSE)</f>
        <v>Tag, SVT_ISO_SRC_ACQID</v>
      </c>
      <c r="P1450" t="str">
        <f>IF(ISBLANK(G1450),"",VLOOKUP(G1450,UFMT_CONVERSION!A:C,3,FALSE))</f>
        <v/>
      </c>
      <c r="Q1450" t="str">
        <f t="shared" si="92"/>
        <v>Field '011 LLA ', Value 'Tag, SVT_ISO_SRC_ACQID'</v>
      </c>
      <c r="S1450" t="str">
        <f t="shared" si="93"/>
        <v>Insert into UFMT_BUILD_RULE (FORMAT_ID, FIELD_NO, PRIORITY, FIELD_ID, COND_ID, VALUE_ID, CONV_KEY, F_CHECK, F_WRITE) Values ('610', '32', '1', '11', '', '20', '', '0', '1');</v>
      </c>
      <c r="T1450" t="str">
        <f t="shared" si="94"/>
        <v>Update UFMT_BUILD_RULE SET FIELD_ID='11',COND_ID='',VALUE_ID='20',CONV_KEY='',F_CHECK='0',F_WRITE='1' Where FORMAT_ID = '610' AND FIELD_NO = '32' AND PRIORITY = '1';</v>
      </c>
      <c r="U1450" t="str">
        <f t="shared" si="95"/>
        <v>Delete from UFMT_BUILD_RULE Where FORMAT_ID = '610' AND FIELD_NO = '32' AND PRIORITY = '1';</v>
      </c>
    </row>
    <row r="1451" spans="1:21" x14ac:dyDescent="0.35">
      <c r="A1451" t="s">
        <v>507</v>
      </c>
      <c r="B1451" t="s">
        <v>93</v>
      </c>
      <c r="C1451" t="s">
        <v>12</v>
      </c>
      <c r="D1451" t="s">
        <v>42</v>
      </c>
      <c r="E1451"/>
      <c r="F1451" t="s">
        <v>71</v>
      </c>
      <c r="G1451"/>
      <c r="H1451" t="s">
        <v>13</v>
      </c>
      <c r="I1451" t="s">
        <v>12</v>
      </c>
      <c r="L1451" t="s">
        <v>7</v>
      </c>
      <c r="M1451" t="str">
        <f>VLOOKUP(D1451,UFMT_FIELD_FORMAT!A:H,8,FALSE)</f>
        <v>037 LLA</v>
      </c>
      <c r="N1451" t="str">
        <f>IF(ISBLANK(E1451),"",VLOOKUP(E1451,UFMT_CONDITION!A:J,10,FALSE))</f>
        <v/>
      </c>
      <c r="O1451" t="str">
        <f>VLOOKUP(F1451,UFMT_VALUE!A:E,5,FALSE)</f>
        <v>Tag, SVT_TRACK2</v>
      </c>
      <c r="P1451" t="str">
        <f>IF(ISBLANK(G1451),"",VLOOKUP(G1451,UFMT_CONVERSION!A:C,3,FALSE))</f>
        <v/>
      </c>
      <c r="Q1451" t="str">
        <f t="shared" si="92"/>
        <v>Field '037 LLA', Value 'Tag, SVT_TRACK2'</v>
      </c>
      <c r="S1451" t="str">
        <f t="shared" si="93"/>
        <v>Insert into UFMT_BUILD_RULE (FORMAT_ID, FIELD_NO, PRIORITY, FIELD_ID, COND_ID, VALUE_ID, CONV_KEY, F_CHECK, F_WRITE) Values ('610', '35', '1', '12', '', '22', '', '0', '1');</v>
      </c>
      <c r="T1451" t="str">
        <f t="shared" si="94"/>
        <v>Update UFMT_BUILD_RULE SET FIELD_ID='12',COND_ID='',VALUE_ID='22',CONV_KEY='',F_CHECK='0',F_WRITE='1' Where FORMAT_ID = '610' AND FIELD_NO = '35' AND PRIORITY = '1';</v>
      </c>
      <c r="U1451" t="str">
        <f t="shared" si="95"/>
        <v>Delete from UFMT_BUILD_RULE Where FORMAT_ID = '610' AND FIELD_NO = '35' AND PRIORITY = '1';</v>
      </c>
    </row>
    <row r="1452" spans="1:21" x14ac:dyDescent="0.35">
      <c r="A1452" t="s">
        <v>507</v>
      </c>
      <c r="B1452" t="s">
        <v>99</v>
      </c>
      <c r="C1452" t="s">
        <v>12</v>
      </c>
      <c r="D1452" t="s">
        <v>44</v>
      </c>
      <c r="E1452"/>
      <c r="F1452" t="s">
        <v>74</v>
      </c>
      <c r="G1452"/>
      <c r="H1452" t="s">
        <v>13</v>
      </c>
      <c r="I1452" t="s">
        <v>12</v>
      </c>
      <c r="L1452" t="s">
        <v>7</v>
      </c>
      <c r="M1452" t="str">
        <f>VLOOKUP(D1452,UFMT_FIELD_FORMAT!A:H,8,FALSE)</f>
        <v>012 Fix Padded R</v>
      </c>
      <c r="N1452" t="str">
        <f>IF(ISBLANK(E1452),"",VLOOKUP(E1452,UFMT_CONDITION!A:J,10,FALSE))</f>
        <v/>
      </c>
      <c r="O1452" t="str">
        <f>VLOOKUP(F1452,UFMT_VALUE!A:E,5,FALSE)</f>
        <v>Tag, SVT_ISO_ACQ_RRN</v>
      </c>
      <c r="P1452" t="str">
        <f>IF(ISBLANK(G1452),"",VLOOKUP(G1452,UFMT_CONVERSION!A:C,3,FALSE))</f>
        <v/>
      </c>
      <c r="Q1452" t="str">
        <f t="shared" si="92"/>
        <v>Field '012 Fix Padded R', Value 'Tag, SVT_ISO_ACQ_RRN'</v>
      </c>
      <c r="S1452" t="str">
        <f t="shared" si="93"/>
        <v>Insert into UFMT_BUILD_RULE (FORMAT_ID, FIELD_NO, PRIORITY, FIELD_ID, COND_ID, VALUE_ID, CONV_KEY, F_CHECK, F_WRITE) Values ('610', '37', '1', '13', '', '23', '', '0', '1');</v>
      </c>
      <c r="T1452" t="str">
        <f t="shared" si="94"/>
        <v>Update UFMT_BUILD_RULE SET FIELD_ID='13',COND_ID='',VALUE_ID='23',CONV_KEY='',F_CHECK='0',F_WRITE='1' Where FORMAT_ID = '610' AND FIELD_NO = '37' AND PRIORITY = '1';</v>
      </c>
      <c r="U1452" t="str">
        <f t="shared" si="95"/>
        <v>Delete from UFMT_BUILD_RULE Where FORMAT_ID = '610' AND FIELD_NO = '37' AND PRIORITY = '1';</v>
      </c>
    </row>
    <row r="1453" spans="1:21" x14ac:dyDescent="0.35">
      <c r="A1453" t="s">
        <v>507</v>
      </c>
      <c r="B1453" t="s">
        <v>119</v>
      </c>
      <c r="C1453" t="s">
        <v>12</v>
      </c>
      <c r="D1453" t="s">
        <v>50</v>
      </c>
      <c r="E1453"/>
      <c r="F1453" t="s">
        <v>72</v>
      </c>
      <c r="G1453"/>
      <c r="H1453" t="s">
        <v>13</v>
      </c>
      <c r="I1453" t="s">
        <v>12</v>
      </c>
      <c r="L1453" t="s">
        <v>7</v>
      </c>
      <c r="M1453" t="str">
        <f>VLOOKUP(D1453,UFMT_FIELD_FORMAT!A:H,8,FALSE)</f>
        <v>008 Fix Padded R</v>
      </c>
      <c r="N1453" t="str">
        <f>IF(ISBLANK(E1453),"",VLOOKUP(E1453,UFMT_CONDITION!A:J,10,FALSE))</f>
        <v/>
      </c>
      <c r="O1453" t="str">
        <f>VLOOKUP(F1453,UFMT_VALUE!A:E,5,FALSE)</f>
        <v>Tag, SVT_TERMINAL</v>
      </c>
      <c r="P1453" t="str">
        <f>IF(ISBLANK(G1453),"",VLOOKUP(G1453,UFMT_CONVERSION!A:C,3,FALSE))</f>
        <v/>
      </c>
      <c r="Q1453" t="str">
        <f t="shared" si="92"/>
        <v>Field '008 Fix Padded R', Value 'Tag, SVT_TERMINAL'</v>
      </c>
      <c r="S1453" t="str">
        <f t="shared" si="93"/>
        <v>Insert into UFMT_BUILD_RULE (FORMAT_ID, FIELD_NO, PRIORITY, FIELD_ID, COND_ID, VALUE_ID, CONV_KEY, F_CHECK, F_WRITE) Values ('610', '41', '1', '15', '', '25', '', '0', '1');</v>
      </c>
      <c r="T1453" t="str">
        <f t="shared" si="94"/>
        <v>Update UFMT_BUILD_RULE SET FIELD_ID='15',COND_ID='',VALUE_ID='25',CONV_KEY='',F_CHECK='0',F_WRITE='1' Where FORMAT_ID = '610' AND FIELD_NO = '41' AND PRIORITY = '1';</v>
      </c>
      <c r="U1453" t="str">
        <f t="shared" si="95"/>
        <v>Delete from UFMT_BUILD_RULE Where FORMAT_ID = '610' AND FIELD_NO = '41' AND PRIORITY = '1';</v>
      </c>
    </row>
    <row r="1454" spans="1:21" x14ac:dyDescent="0.35">
      <c r="A1454" t="s">
        <v>507</v>
      </c>
      <c r="B1454" t="s">
        <v>122</v>
      </c>
      <c r="C1454" t="s">
        <v>12</v>
      </c>
      <c r="D1454" t="s">
        <v>53</v>
      </c>
      <c r="E1454"/>
      <c r="F1454" t="s">
        <v>82</v>
      </c>
      <c r="G1454"/>
      <c r="H1454" t="s">
        <v>13</v>
      </c>
      <c r="I1454" t="s">
        <v>12</v>
      </c>
      <c r="L1454" t="s">
        <v>7</v>
      </c>
      <c r="M1454" t="str">
        <f>VLOOKUP(D1454,UFMT_FIELD_FORMAT!A:H,8,FALSE)</f>
        <v>008 Fix Padded R</v>
      </c>
      <c r="N1454" t="str">
        <f>IF(ISBLANK(E1454),"",VLOOKUP(E1454,UFMT_CONDITION!A:J,10,FALSE))</f>
        <v/>
      </c>
      <c r="O1454" t="str">
        <f>VLOOKUP(F1454,UFMT_VALUE!A:E,5,FALSE)</f>
        <v>Tag, SVT_CC_ACCEPTOR</v>
      </c>
      <c r="P1454" t="str">
        <f>IF(ISBLANK(G1454),"",VLOOKUP(G1454,UFMT_CONVERSION!A:C,3,FALSE))</f>
        <v/>
      </c>
      <c r="Q1454" t="str">
        <f t="shared" si="92"/>
        <v>Field '008 Fix Padded R', Value 'Tag, SVT_CC_ACCEPTOR'</v>
      </c>
      <c r="S1454" t="str">
        <f t="shared" si="93"/>
        <v>Insert into UFMT_BUILD_RULE (FORMAT_ID, FIELD_NO, PRIORITY, FIELD_ID, COND_ID, VALUE_ID, CONV_KEY, F_CHECK, F_WRITE) Values ('610', '42', '1', '16', '', '26', '', '0', '1');</v>
      </c>
      <c r="T1454" t="str">
        <f t="shared" si="94"/>
        <v>Update UFMT_BUILD_RULE SET FIELD_ID='16',COND_ID='',VALUE_ID='26',CONV_KEY='',F_CHECK='0',F_WRITE='1' Where FORMAT_ID = '610' AND FIELD_NO = '42' AND PRIORITY = '1';</v>
      </c>
      <c r="U1454" t="str">
        <f t="shared" si="95"/>
        <v>Delete from UFMT_BUILD_RULE Where FORMAT_ID = '610' AND FIELD_NO = '42' AND PRIORITY = '1';</v>
      </c>
    </row>
    <row r="1455" spans="1:21" x14ac:dyDescent="0.35">
      <c r="A1455" t="s">
        <v>507</v>
      </c>
      <c r="B1455" t="s">
        <v>125</v>
      </c>
      <c r="C1455" t="s">
        <v>12</v>
      </c>
      <c r="D1455" t="s">
        <v>82</v>
      </c>
      <c r="E1455"/>
      <c r="F1455" t="s">
        <v>92</v>
      </c>
      <c r="G1455" t="s">
        <v>191</v>
      </c>
      <c r="H1455" t="s">
        <v>13</v>
      </c>
      <c r="I1455" t="s">
        <v>12</v>
      </c>
      <c r="L1455" t="s">
        <v>7</v>
      </c>
      <c r="M1455" t="str">
        <f>VLOOKUP(D1455,UFMT_FIELD_FORMAT!A:H,8,FALSE)</f>
        <v>040 Fix Padded L</v>
      </c>
      <c r="N1455" t="str">
        <f>IF(ISBLANK(E1455),"",VLOOKUP(E1455,UFMT_CONDITION!A:J,10,FALSE))</f>
        <v/>
      </c>
      <c r="O1455" t="str">
        <f>VLOOKUP(F1455,UFMT_VALUE!A:E,5,FALSE)</f>
        <v>Tag, SVT_ADDR_NAME</v>
      </c>
      <c r="P1455" t="str">
        <f>IF(ISBLANK(G1455),"",VLOOKUP(G1455,UFMT_CONVERSION!A:C,3,FALSE))</f>
        <v>F43 -&gt; Name (NBC)</v>
      </c>
      <c r="Q1455" t="str">
        <f t="shared" si="92"/>
        <v>Field '040 Fix Padded L', Value 'Tag, SVT_ADDR_NAME', Conv 'F43 -&gt; Name (NBC)'</v>
      </c>
      <c r="S1455" t="str">
        <f t="shared" si="93"/>
        <v>Insert into UFMT_BUILD_RULE (FORMAT_ID, FIELD_NO, PRIORITY, FIELD_ID, COND_ID, VALUE_ID, CONV_KEY, F_CHECK, F_WRITE) Values ('610', '43', '1', '26', '', '30', '72', '0', '1');</v>
      </c>
      <c r="T1455" t="str">
        <f t="shared" si="94"/>
        <v>Update UFMT_BUILD_RULE SET FIELD_ID='26',COND_ID='',VALUE_ID='30',CONV_KEY='72',F_CHECK='0',F_WRITE='1' Where FORMAT_ID = '610' AND FIELD_NO = '43' AND PRIORITY = '1';</v>
      </c>
      <c r="U1455" t="str">
        <f t="shared" si="95"/>
        <v>Delete from UFMT_BUILD_RULE Where FORMAT_ID = '610' AND FIELD_NO = '43' AND PRIORITY = '1';</v>
      </c>
    </row>
    <row r="1456" spans="1:21" x14ac:dyDescent="0.35">
      <c r="A1456" t="s">
        <v>507</v>
      </c>
      <c r="B1456" t="s">
        <v>125</v>
      </c>
      <c r="C1456" t="s">
        <v>15</v>
      </c>
      <c r="D1456" t="s">
        <v>82</v>
      </c>
      <c r="E1456"/>
      <c r="F1456" t="s">
        <v>98</v>
      </c>
      <c r="G1456" t="s">
        <v>194</v>
      </c>
      <c r="H1456" t="s">
        <v>13</v>
      </c>
      <c r="I1456" t="s">
        <v>12</v>
      </c>
      <c r="L1456" t="s">
        <v>7</v>
      </c>
      <c r="M1456" t="str">
        <f>VLOOKUP(D1456,UFMT_FIELD_FORMAT!A:H,8,FALSE)</f>
        <v>040 Fix Padded L</v>
      </c>
      <c r="N1456" t="str">
        <f>IF(ISBLANK(E1456),"",VLOOKUP(E1456,UFMT_CONDITION!A:J,10,FALSE))</f>
        <v/>
      </c>
      <c r="O1456" t="str">
        <f>VLOOKUP(F1456,UFMT_VALUE!A:E,5,FALSE)</f>
        <v>Tag, SVT_ADDR_CITY</v>
      </c>
      <c r="P1456" t="str">
        <f>IF(ISBLANK(G1456),"",VLOOKUP(G1456,UFMT_CONVERSION!A:C,3,FALSE))</f>
        <v>F43 -&gt; City (NBC)</v>
      </c>
      <c r="Q1456" t="str">
        <f t="shared" si="92"/>
        <v>Field '040 Fix Padded L', Value 'Tag, SVT_ADDR_CITY', Conv 'F43 -&gt; City (NBC)'</v>
      </c>
      <c r="S1456" t="str">
        <f t="shared" si="93"/>
        <v>Insert into UFMT_BUILD_RULE (FORMAT_ID, FIELD_NO, PRIORITY, FIELD_ID, COND_ID, VALUE_ID, CONV_KEY, F_CHECK, F_WRITE) Values ('610', '43', '2', '26', '', '32', '73', '0', '1');</v>
      </c>
      <c r="T1456" t="str">
        <f t="shared" si="94"/>
        <v>Update UFMT_BUILD_RULE SET FIELD_ID='26',COND_ID='',VALUE_ID='32',CONV_KEY='73',F_CHECK='0',F_WRITE='1' Where FORMAT_ID = '610' AND FIELD_NO = '43' AND PRIORITY = '2';</v>
      </c>
      <c r="U1456" t="str">
        <f t="shared" si="95"/>
        <v>Delete from UFMT_BUILD_RULE Where FORMAT_ID = '610' AND FIELD_NO = '43' AND PRIORITY = '2';</v>
      </c>
    </row>
    <row r="1457" spans="1:21" x14ac:dyDescent="0.35">
      <c r="A1457" t="s">
        <v>507</v>
      </c>
      <c r="B1457" t="s">
        <v>125</v>
      </c>
      <c r="C1457" t="s">
        <v>17</v>
      </c>
      <c r="D1457" t="s">
        <v>82</v>
      </c>
      <c r="E1457"/>
      <c r="F1457" t="s">
        <v>101</v>
      </c>
      <c r="G1457" t="s">
        <v>196</v>
      </c>
      <c r="H1457" t="s">
        <v>13</v>
      </c>
      <c r="I1457" t="s">
        <v>12</v>
      </c>
      <c r="L1457" t="s">
        <v>7</v>
      </c>
      <c r="M1457" t="str">
        <f>VLOOKUP(D1457,UFMT_FIELD_FORMAT!A:H,8,FALSE)</f>
        <v>040 Fix Padded L</v>
      </c>
      <c r="N1457" t="str">
        <f>IF(ISBLANK(E1457),"",VLOOKUP(E1457,UFMT_CONDITION!A:J,10,FALSE))</f>
        <v/>
      </c>
      <c r="O1457" t="str">
        <f>VLOOKUP(F1457,UFMT_VALUE!A:E,5,FALSE)</f>
        <v>Tag, SVT_ADDR_COUNTRY</v>
      </c>
      <c r="P1457" t="str">
        <f>IF(ISBLANK(G1457),"",VLOOKUP(G1457,UFMT_CONVERSION!A:C,3,FALSE))</f>
        <v>F43 -&gt; Country (NBC)</v>
      </c>
      <c r="Q1457" t="str">
        <f t="shared" si="92"/>
        <v>Field '040 Fix Padded L', Value 'Tag, SVT_ADDR_COUNTRY', Conv 'F43 -&gt; Country (NBC)'</v>
      </c>
      <c r="S1457" t="str">
        <f t="shared" si="93"/>
        <v>Insert into UFMT_BUILD_RULE (FORMAT_ID, FIELD_NO, PRIORITY, FIELD_ID, COND_ID, VALUE_ID, CONV_KEY, F_CHECK, F_WRITE) Values ('610', '43', '3', '26', '', '33', '74', '0', '1');</v>
      </c>
      <c r="T1457" t="str">
        <f t="shared" si="94"/>
        <v>Update UFMT_BUILD_RULE SET FIELD_ID='26',COND_ID='',VALUE_ID='33',CONV_KEY='74',F_CHECK='0',F_WRITE='1' Where FORMAT_ID = '610' AND FIELD_NO = '43' AND PRIORITY = '3';</v>
      </c>
      <c r="U1457" t="str">
        <f t="shared" si="95"/>
        <v>Delete from UFMT_BUILD_RULE Where FORMAT_ID = '610' AND FIELD_NO = '43' AND PRIORITY = '3';</v>
      </c>
    </row>
    <row r="1458" spans="1:21" x14ac:dyDescent="0.35">
      <c r="A1458" t="s">
        <v>507</v>
      </c>
      <c r="B1458" t="s">
        <v>136</v>
      </c>
      <c r="C1458" t="s">
        <v>12</v>
      </c>
      <c r="D1458" t="s">
        <v>65</v>
      </c>
      <c r="E1458"/>
      <c r="F1458" t="s">
        <v>80</v>
      </c>
      <c r="G1458"/>
      <c r="H1458" t="s">
        <v>13</v>
      </c>
      <c r="I1458" t="s">
        <v>12</v>
      </c>
      <c r="L1458" t="s">
        <v>7</v>
      </c>
      <c r="M1458" t="str">
        <f>VLOOKUP(D1458,UFMT_FIELD_FORMAT!A:H,8,FALSE)</f>
        <v>999 Var LLLA</v>
      </c>
      <c r="N1458" t="str">
        <f>IF(ISBLANK(E1458),"",VLOOKUP(E1458,UFMT_CONDITION!A:J,10,FALSE))</f>
        <v/>
      </c>
      <c r="O1458" t="str">
        <f>VLOOKUP(F1458,UFMT_VALUE!A:E,5,FALSE)</f>
        <v>DE48 Additional data</v>
      </c>
      <c r="P1458" t="str">
        <f>IF(ISBLANK(G1458),"",VLOOKUP(G1458,UFMT_CONVERSION!A:C,3,FALSE))</f>
        <v/>
      </c>
      <c r="Q1458" t="str">
        <f t="shared" si="92"/>
        <v>Field '999 Var LLLA', Value 'DE48 Additional data'</v>
      </c>
      <c r="S1458" t="str">
        <f t="shared" si="93"/>
        <v>Insert into UFMT_BUILD_RULE (FORMAT_ID, FIELD_NO, PRIORITY, FIELD_ID, COND_ID, VALUE_ID, CONV_KEY, F_CHECK, F_WRITE) Values ('610', '48', '1', '20', '', '50', '', '0', '1');</v>
      </c>
      <c r="T1458" t="str">
        <f t="shared" si="94"/>
        <v>Update UFMT_BUILD_RULE SET FIELD_ID='20',COND_ID='',VALUE_ID='50',CONV_KEY='',F_CHECK='0',F_WRITE='1' Where FORMAT_ID = '610' AND FIELD_NO = '48' AND PRIORITY = '1';</v>
      </c>
      <c r="U1458" t="str">
        <f t="shared" si="95"/>
        <v>Delete from UFMT_BUILD_RULE Where FORMAT_ID = '610' AND FIELD_NO = '48' AND PRIORITY = '1';</v>
      </c>
    </row>
    <row r="1459" spans="1:21" x14ac:dyDescent="0.35">
      <c r="A1459" t="s">
        <v>507</v>
      </c>
      <c r="B1459" t="s">
        <v>136</v>
      </c>
      <c r="C1459" t="s">
        <v>15</v>
      </c>
      <c r="D1459" t="s">
        <v>65</v>
      </c>
      <c r="E1459" t="s">
        <v>138</v>
      </c>
      <c r="F1459" t="s">
        <v>455</v>
      </c>
      <c r="G1459" t="s">
        <v>174</v>
      </c>
      <c r="H1459" t="s">
        <v>13</v>
      </c>
      <c r="I1459" t="s">
        <v>12</v>
      </c>
      <c r="L1459" t="s">
        <v>7</v>
      </c>
      <c r="M1459" t="str">
        <f>VLOOKUP(D1459,UFMT_FIELD_FORMAT!A:H,8,FALSE)</f>
        <v>999 Var LLLA</v>
      </c>
      <c r="N1459" t="str">
        <f>IF(ISBLANK(E1459),"",VLOOKUP(E1459,UFMT_CONDITION!A:J,10,FALSE))</f>
        <v>NBC IBFT trans_type</v>
      </c>
      <c r="O1459" t="str">
        <f>VLOOKUP(F1459,UFMT_VALUE!A:E,5,FALSE)</f>
        <v>NBC IBFT BNB ACC_TP</v>
      </c>
      <c r="P1459" t="str">
        <f>IF(ISBLANK(G1459),"",VLOOKUP(G1459,UFMT_CONVERSION!A:C,3,FALSE))</f>
        <v>F48 -&gt; NBC IBFT BNB ACC_TP</v>
      </c>
      <c r="Q1459" t="str">
        <f t="shared" si="92"/>
        <v>Field '999 Var LLLA',Cond 'NBC IBFT trans_type', Value 'NBC IBFT BNB ACC_TP', Conv 'F48 -&gt; NBC IBFT BNB ACC_TP'</v>
      </c>
      <c r="S1459" t="str">
        <f t="shared" si="93"/>
        <v>Insert into UFMT_BUILD_RULE (FORMAT_ID, FIELD_NO, PRIORITY, FIELD_ID, COND_ID, VALUE_ID, CONV_KEY, F_CHECK, F_WRITE) Values ('610', '48', '2', '20', '49', '225', '84', '0', '1');</v>
      </c>
      <c r="T1459" t="str">
        <f t="shared" si="94"/>
        <v>Update UFMT_BUILD_RULE SET FIELD_ID='20',COND_ID='49',VALUE_ID='225',CONV_KEY='84',F_CHECK='0',F_WRITE='1' Where FORMAT_ID = '610' AND FIELD_NO = '48' AND PRIORITY = '2';</v>
      </c>
      <c r="U1459" t="str">
        <f t="shared" si="95"/>
        <v>Delete from UFMT_BUILD_RULE Where FORMAT_ID = '610' AND FIELD_NO = '48' AND PRIORITY = '2';</v>
      </c>
    </row>
    <row r="1460" spans="1:21" x14ac:dyDescent="0.35">
      <c r="A1460" t="s">
        <v>507</v>
      </c>
      <c r="B1460" t="s">
        <v>136</v>
      </c>
      <c r="C1460" t="s">
        <v>17</v>
      </c>
      <c r="D1460" t="s">
        <v>65</v>
      </c>
      <c r="E1460" t="s">
        <v>138</v>
      </c>
      <c r="F1460" t="s">
        <v>457</v>
      </c>
      <c r="G1460" t="s">
        <v>220</v>
      </c>
      <c r="H1460" t="s">
        <v>13</v>
      </c>
      <c r="I1460" t="s">
        <v>12</v>
      </c>
      <c r="L1460" t="s">
        <v>7</v>
      </c>
      <c r="M1460" t="str">
        <f>VLOOKUP(D1460,UFMT_FIELD_FORMAT!A:H,8,FALSE)</f>
        <v>999 Var LLLA</v>
      </c>
      <c r="N1460" t="str">
        <f>IF(ISBLANK(E1460),"",VLOOKUP(E1460,UFMT_CONDITION!A:J,10,FALSE))</f>
        <v>NBC IBFT trans_type</v>
      </c>
      <c r="O1460" t="str">
        <f>VLOOKUP(F1460,UFMT_VALUE!A:E,5,FALSE)</f>
        <v>NBC IBFT BNB BNK_CODE</v>
      </c>
      <c r="P1460" t="str">
        <f>IF(ISBLANK(G1460),"",VLOOKUP(G1460,UFMT_CONVERSION!A:C,3,FALSE))</f>
        <v>F48 -&gt; NBC IBFT BNB BNK_CODE</v>
      </c>
      <c r="Q1460" t="str">
        <f t="shared" si="92"/>
        <v>Field '999 Var LLLA',Cond 'NBC IBFT trans_type', Value 'NBC IBFT BNB BNK_CODE', Conv 'F48 -&gt; NBC IBFT BNB BNK_CODE'</v>
      </c>
      <c r="S1460" t="str">
        <f t="shared" si="93"/>
        <v>Insert into UFMT_BUILD_RULE (FORMAT_ID, FIELD_NO, PRIORITY, FIELD_ID, COND_ID, VALUE_ID, CONV_KEY, F_CHECK, F_WRITE) Values ('610', '48', '3', '20', '49', '226', '85', '0', '1');</v>
      </c>
      <c r="T1460" t="str">
        <f t="shared" si="94"/>
        <v>Update UFMT_BUILD_RULE SET FIELD_ID='20',COND_ID='49',VALUE_ID='226',CONV_KEY='85',F_CHECK='0',F_WRITE='1' Where FORMAT_ID = '610' AND FIELD_NO = '48' AND PRIORITY = '3';</v>
      </c>
      <c r="U1460" t="str">
        <f t="shared" si="95"/>
        <v>Delete from UFMT_BUILD_RULE Where FORMAT_ID = '610' AND FIELD_NO = '48' AND PRIORITY = '3';</v>
      </c>
    </row>
    <row r="1461" spans="1:21" x14ac:dyDescent="0.35">
      <c r="A1461" t="s">
        <v>507</v>
      </c>
      <c r="B1461" t="s">
        <v>136</v>
      </c>
      <c r="C1461" t="s">
        <v>20</v>
      </c>
      <c r="D1461" t="s">
        <v>65</v>
      </c>
      <c r="E1461" t="s">
        <v>138</v>
      </c>
      <c r="F1461" t="s">
        <v>459</v>
      </c>
      <c r="G1461" t="s">
        <v>223</v>
      </c>
      <c r="H1461" t="s">
        <v>13</v>
      </c>
      <c r="I1461" t="s">
        <v>12</v>
      </c>
      <c r="L1461" t="s">
        <v>7</v>
      </c>
      <c r="M1461" t="str">
        <f>VLOOKUP(D1461,UFMT_FIELD_FORMAT!A:H,8,FALSE)</f>
        <v>999 Var LLLA</v>
      </c>
      <c r="N1461" t="str">
        <f>IF(ISBLANK(E1461),"",VLOOKUP(E1461,UFMT_CONDITION!A:J,10,FALSE))</f>
        <v>NBC IBFT trans_type</v>
      </c>
      <c r="O1461" t="str">
        <f>VLOOKUP(F1461,UFMT_VALUE!A:E,5,FALSE)</f>
        <v>NBC IBFT BNB BNK_NAME</v>
      </c>
      <c r="P1461" t="str">
        <f>IF(ISBLANK(G1461),"",VLOOKUP(G1461,UFMT_CONVERSION!A:C,3,FALSE))</f>
        <v>F48 -&gt; NBC IBFT BNB BNK_NAME</v>
      </c>
      <c r="Q1461" t="str">
        <f t="shared" si="92"/>
        <v>Field '999 Var LLLA',Cond 'NBC IBFT trans_type', Value 'NBC IBFT BNB BNK_NAME', Conv 'F48 -&gt; NBC IBFT BNB BNK_NAME'</v>
      </c>
      <c r="S1461" t="str">
        <f t="shared" si="93"/>
        <v>Insert into UFMT_BUILD_RULE (FORMAT_ID, FIELD_NO, PRIORITY, FIELD_ID, COND_ID, VALUE_ID, CONV_KEY, F_CHECK, F_WRITE) Values ('610', '48', '4', '20', '49', '227', '86', '0', '1');</v>
      </c>
      <c r="T1461" t="str">
        <f t="shared" si="94"/>
        <v>Update UFMT_BUILD_RULE SET FIELD_ID='20',COND_ID='49',VALUE_ID='227',CONV_KEY='86',F_CHECK='0',F_WRITE='1' Where FORMAT_ID = '610' AND FIELD_NO = '48' AND PRIORITY = '4';</v>
      </c>
      <c r="U1461" t="str">
        <f t="shared" si="95"/>
        <v>Delete from UFMT_BUILD_RULE Where FORMAT_ID = '610' AND FIELD_NO = '48' AND PRIORITY = '4';</v>
      </c>
    </row>
    <row r="1462" spans="1:21" x14ac:dyDescent="0.35">
      <c r="A1462" t="s">
        <v>507</v>
      </c>
      <c r="B1462" t="s">
        <v>136</v>
      </c>
      <c r="C1462" t="s">
        <v>23</v>
      </c>
      <c r="D1462" t="s">
        <v>65</v>
      </c>
      <c r="E1462" t="s">
        <v>138</v>
      </c>
      <c r="F1462" t="s">
        <v>461</v>
      </c>
      <c r="G1462" t="s">
        <v>33</v>
      </c>
      <c r="H1462" t="s">
        <v>13</v>
      </c>
      <c r="I1462" t="s">
        <v>12</v>
      </c>
      <c r="L1462" t="s">
        <v>7</v>
      </c>
      <c r="M1462" t="str">
        <f>VLOOKUP(D1462,UFMT_FIELD_FORMAT!A:H,8,FALSE)</f>
        <v>999 Var LLLA</v>
      </c>
      <c r="N1462" t="str">
        <f>IF(ISBLANK(E1462),"",VLOOKUP(E1462,UFMT_CONDITION!A:J,10,FALSE))</f>
        <v>NBC IBFT trans_type</v>
      </c>
      <c r="O1462" t="str">
        <f>VLOOKUP(F1462,UFMT_VALUE!A:E,5,FALSE)</f>
        <v>NBC IBFT BNB ACC_NO</v>
      </c>
      <c r="P1462" t="str">
        <f>IF(ISBLANK(G1462),"",VLOOKUP(G1462,UFMT_CONVERSION!A:C,3,FALSE))</f>
        <v>F48 -&gt; NBC IBFT BNB ACC_NO</v>
      </c>
      <c r="Q1462" t="str">
        <f t="shared" si="92"/>
        <v>Field '999 Var LLLA',Cond 'NBC IBFT trans_type', Value 'NBC IBFT BNB ACC_NO', Conv 'F48 -&gt; NBC IBFT BNB ACC_NO'</v>
      </c>
      <c r="S1462" t="str">
        <f t="shared" si="93"/>
        <v>Insert into UFMT_BUILD_RULE (FORMAT_ID, FIELD_NO, PRIORITY, FIELD_ID, COND_ID, VALUE_ID, CONV_KEY, F_CHECK, F_WRITE) Values ('610', '48', '5', '20', '49', '228', '87', '0', '1');</v>
      </c>
      <c r="T1462" t="str">
        <f t="shared" si="94"/>
        <v>Update UFMT_BUILD_RULE SET FIELD_ID='20',COND_ID='49',VALUE_ID='228',CONV_KEY='87',F_CHECK='0',F_WRITE='1' Where FORMAT_ID = '610' AND FIELD_NO = '48' AND PRIORITY = '5';</v>
      </c>
      <c r="U1462" t="str">
        <f t="shared" si="95"/>
        <v>Delete from UFMT_BUILD_RULE Where FORMAT_ID = '610' AND FIELD_NO = '48' AND PRIORITY = '5';</v>
      </c>
    </row>
    <row r="1463" spans="1:21" x14ac:dyDescent="0.35">
      <c r="A1463" t="s">
        <v>507</v>
      </c>
      <c r="B1463" t="s">
        <v>136</v>
      </c>
      <c r="C1463" t="s">
        <v>26</v>
      </c>
      <c r="D1463" t="s">
        <v>65</v>
      </c>
      <c r="E1463" t="s">
        <v>138</v>
      </c>
      <c r="F1463" t="s">
        <v>463</v>
      </c>
      <c r="G1463" t="s">
        <v>228</v>
      </c>
      <c r="H1463" t="s">
        <v>13</v>
      </c>
      <c r="I1463" t="s">
        <v>12</v>
      </c>
      <c r="L1463" t="s">
        <v>7</v>
      </c>
      <c r="M1463" t="str">
        <f>VLOOKUP(D1463,UFMT_FIELD_FORMAT!A:H,8,FALSE)</f>
        <v>999 Var LLLA</v>
      </c>
      <c r="N1463" t="str">
        <f>IF(ISBLANK(E1463),"",VLOOKUP(E1463,UFMT_CONDITION!A:J,10,FALSE))</f>
        <v>NBC IBFT trans_type</v>
      </c>
      <c r="O1463" t="str">
        <f>VLOOKUP(F1463,UFMT_VALUE!A:E,5,FALSE)</f>
        <v>NBC IBFT BNB ACC_NAME</v>
      </c>
      <c r="P1463" t="str">
        <f>IF(ISBLANK(G1463),"",VLOOKUP(G1463,UFMT_CONVERSION!A:C,3,FALSE))</f>
        <v>F48 -&gt; NBC IBFT BNB ACC_NAME</v>
      </c>
      <c r="Q1463" t="str">
        <f t="shared" si="92"/>
        <v>Field '999 Var LLLA',Cond 'NBC IBFT trans_type', Value 'NBC IBFT BNB ACC_NAME', Conv 'F48 -&gt; NBC IBFT BNB ACC_NAME'</v>
      </c>
      <c r="S1463" t="str">
        <f t="shared" si="93"/>
        <v>Insert into UFMT_BUILD_RULE (FORMAT_ID, FIELD_NO, PRIORITY, FIELD_ID, COND_ID, VALUE_ID, CONV_KEY, F_CHECK, F_WRITE) Values ('610', '48', '6', '20', '49', '229', '88', '0', '1');</v>
      </c>
      <c r="T1463" t="str">
        <f t="shared" si="94"/>
        <v>Update UFMT_BUILD_RULE SET FIELD_ID='20',COND_ID='49',VALUE_ID='229',CONV_KEY='88',F_CHECK='0',F_WRITE='1' Where FORMAT_ID = '610' AND FIELD_NO = '48' AND PRIORITY = '6';</v>
      </c>
      <c r="U1463" t="str">
        <f t="shared" si="95"/>
        <v>Delete from UFMT_BUILD_RULE Where FORMAT_ID = '610' AND FIELD_NO = '48' AND PRIORITY = '6';</v>
      </c>
    </row>
    <row r="1464" spans="1:21" x14ac:dyDescent="0.35">
      <c r="A1464" t="s">
        <v>507</v>
      </c>
      <c r="B1464" t="s">
        <v>136</v>
      </c>
      <c r="C1464" t="s">
        <v>29</v>
      </c>
      <c r="D1464" t="s">
        <v>65</v>
      </c>
      <c r="E1464" t="s">
        <v>138</v>
      </c>
      <c r="F1464" t="s">
        <v>251</v>
      </c>
      <c r="G1464" t="s">
        <v>231</v>
      </c>
      <c r="H1464" t="s">
        <v>13</v>
      </c>
      <c r="I1464" t="s">
        <v>12</v>
      </c>
      <c r="L1464" t="s">
        <v>7</v>
      </c>
      <c r="M1464" t="str">
        <f>VLOOKUP(D1464,UFMT_FIELD_FORMAT!A:H,8,FALSE)</f>
        <v>999 Var LLLA</v>
      </c>
      <c r="N1464" t="str">
        <f>IF(ISBLANK(E1464),"",VLOOKUP(E1464,UFMT_CONDITION!A:J,10,FALSE))</f>
        <v>NBC IBFT trans_type</v>
      </c>
      <c r="O1464" t="str">
        <f>VLOOKUP(F1464,UFMT_VALUE!A:E,5,FALSE)</f>
        <v>NBC IBFT BNB AMOUNT</v>
      </c>
      <c r="P1464" t="str">
        <f>IF(ISBLANK(G1464),"",VLOOKUP(G1464,UFMT_CONVERSION!A:C,3,FALSE))</f>
        <v>F48 -&gt; NBC IBFT BNB AMOUNT</v>
      </c>
      <c r="Q1464" t="str">
        <f t="shared" si="92"/>
        <v>Field '999 Var LLLA',Cond 'NBC IBFT trans_type', Value 'NBC IBFT BNB AMOUNT', Conv 'F48 -&gt; NBC IBFT BNB AMOUNT'</v>
      </c>
      <c r="S1464" t="str">
        <f t="shared" si="93"/>
        <v>Insert into UFMT_BUILD_RULE (FORMAT_ID, FIELD_NO, PRIORITY, FIELD_ID, COND_ID, VALUE_ID, CONV_KEY, F_CHECK, F_WRITE) Values ('610', '48', '7', '20', '49', '230', '89', '0', '1');</v>
      </c>
      <c r="T1464" t="str">
        <f t="shared" si="94"/>
        <v>Update UFMT_BUILD_RULE SET FIELD_ID='20',COND_ID='49',VALUE_ID='230',CONV_KEY='89',F_CHECK='0',F_WRITE='1' Where FORMAT_ID = '610' AND FIELD_NO = '48' AND PRIORITY = '7';</v>
      </c>
      <c r="U1464" t="str">
        <f t="shared" si="95"/>
        <v>Delete from UFMT_BUILD_RULE Where FORMAT_ID = '610' AND FIELD_NO = '48' AND PRIORITY = '7';</v>
      </c>
    </row>
    <row r="1465" spans="1:21" x14ac:dyDescent="0.35">
      <c r="A1465" t="s">
        <v>507</v>
      </c>
      <c r="B1465" t="s">
        <v>136</v>
      </c>
      <c r="C1465" t="s">
        <v>32</v>
      </c>
      <c r="D1465" t="s">
        <v>65</v>
      </c>
      <c r="E1465" t="s">
        <v>176</v>
      </c>
      <c r="F1465" t="s">
        <v>579</v>
      </c>
      <c r="G1465"/>
      <c r="H1465" t="s">
        <v>13</v>
      </c>
      <c r="I1465" t="s">
        <v>12</v>
      </c>
      <c r="L1465" t="s">
        <v>7</v>
      </c>
      <c r="M1465" t="str">
        <f>VLOOKUP(D1465,UFMT_FIELD_FORMAT!A:H,8,FALSE)</f>
        <v>999 Var LLLA</v>
      </c>
      <c r="N1465" t="str">
        <f>IF(ISBLANK(E1465),"",VLOOKUP(E1465,UFMT_CONDITION!A:J,10,FALSE))</f>
        <v>Trans_type is 751</v>
      </c>
      <c r="O1465" t="str">
        <f>VLOOKUP(F1465,UFMT_VALUE!A:E,5,FALSE)</f>
        <v>Tag, SVT_NEW_ENC_PIN, char</v>
      </c>
      <c r="P1465" t="str">
        <f>IF(ISBLANK(G1465),"",VLOOKUP(G1465,UFMT_CONVERSION!A:C,3,FALSE))</f>
        <v/>
      </c>
      <c r="Q1465" t="str">
        <f t="shared" si="92"/>
        <v>Field '999 Var LLLA',Cond 'Trans_type is 751', Value 'Tag, SVT_NEW_ENC_PIN, char'</v>
      </c>
      <c r="S1465" t="str">
        <f t="shared" si="93"/>
        <v>Insert into UFMT_BUILD_RULE (FORMAT_ID, FIELD_NO, PRIORITY, FIELD_ID, COND_ID, VALUE_ID, CONV_KEY, F_CHECK, F_WRITE) Values ('610', '48', '8', '20', '66', '272', '', '0', '1');</v>
      </c>
      <c r="T1465" t="str">
        <f t="shared" si="94"/>
        <v>Update UFMT_BUILD_RULE SET FIELD_ID='20',COND_ID='66',VALUE_ID='272',CONV_KEY='',F_CHECK='0',F_WRITE='1' Where FORMAT_ID = '610' AND FIELD_NO = '48' AND PRIORITY = '8';</v>
      </c>
      <c r="U1465" t="str">
        <f t="shared" si="95"/>
        <v>Delete from UFMT_BUILD_RULE Where FORMAT_ID = '610' AND FIELD_NO = '48' AND PRIORITY = '8';</v>
      </c>
    </row>
    <row r="1466" spans="1:21" x14ac:dyDescent="0.35">
      <c r="A1466" t="s">
        <v>507</v>
      </c>
      <c r="B1466" t="s">
        <v>136</v>
      </c>
      <c r="C1466" t="s">
        <v>35</v>
      </c>
      <c r="D1466" t="s">
        <v>65</v>
      </c>
      <c r="E1466" t="s">
        <v>158</v>
      </c>
      <c r="F1466" t="s">
        <v>602</v>
      </c>
      <c r="G1466" t="s">
        <v>185</v>
      </c>
      <c r="H1466" t="s">
        <v>13</v>
      </c>
      <c r="I1466" t="s">
        <v>12</v>
      </c>
      <c r="L1466" t="s">
        <v>7</v>
      </c>
      <c r="M1466" t="str">
        <f>VLOOKUP(D1466,UFMT_FIELD_FORMAT!A:H,8,FALSE)</f>
        <v>999 Var LLLA</v>
      </c>
      <c r="N1466" t="str">
        <f>IF(ISBLANK(E1466),"",VLOOKUP(E1466,UFMT_CONDITION!A:J,10,FALSE))</f>
        <v>Trans_type is 752</v>
      </c>
      <c r="O1466" t="str">
        <f>VLOOKUP(F1466,UFMT_VALUE!A:E,5,FALSE)</f>
        <v>Tag, SVT_ORIG_TRANS_TYPE</v>
      </c>
      <c r="P1466" t="str">
        <f>IF(ISBLANK(G1466),"",VLOOKUP(G1466,UFMT_CONVERSION!A:C,3,FALSE))</f>
        <v>Prcode-&gt;trans_type(NBC)(field extract)</v>
      </c>
      <c r="Q1466" t="str">
        <f t="shared" si="92"/>
        <v>Field '999 Var LLLA',Cond 'Trans_type is 752', Value 'Tag, SVT_ORIG_TRANS_TYPE', Conv 'Prcode-&gt;trans_type(NBC)(field extract)'</v>
      </c>
      <c r="S1466" t="str">
        <f t="shared" si="93"/>
        <v>Insert into UFMT_BUILD_RULE (FORMAT_ID, FIELD_NO, PRIORITY, FIELD_ID, COND_ID, VALUE_ID, CONV_KEY, F_CHECK, F_WRITE) Values ('610', '48', '9', '20', '59', '280', '70', '0', '1');</v>
      </c>
      <c r="T1466" t="str">
        <f t="shared" si="94"/>
        <v>Update UFMT_BUILD_RULE SET FIELD_ID='20',COND_ID='59',VALUE_ID='280',CONV_KEY='70',F_CHECK='0',F_WRITE='1' Where FORMAT_ID = '610' AND FIELD_NO = '48' AND PRIORITY = '9';</v>
      </c>
      <c r="U1466" t="str">
        <f t="shared" si="95"/>
        <v>Delete from UFMT_BUILD_RULE Where FORMAT_ID = '610' AND FIELD_NO = '48' AND PRIORITY = '9';</v>
      </c>
    </row>
    <row r="1467" spans="1:21" x14ac:dyDescent="0.35">
      <c r="A1467" t="s">
        <v>507</v>
      </c>
      <c r="B1467" t="s">
        <v>136</v>
      </c>
      <c r="C1467" t="s">
        <v>37</v>
      </c>
      <c r="D1467" t="s">
        <v>65</v>
      </c>
      <c r="E1467" t="s">
        <v>158</v>
      </c>
      <c r="F1467" t="s">
        <v>17</v>
      </c>
      <c r="G1467" t="s">
        <v>826</v>
      </c>
      <c r="H1467" t="s">
        <v>13</v>
      </c>
      <c r="I1467" t="s">
        <v>12</v>
      </c>
      <c r="L1467" t="s">
        <v>7</v>
      </c>
      <c r="M1467" t="str">
        <f>VLOOKUP(D1467,UFMT_FIELD_FORMAT!A:H,8,FALSE)</f>
        <v>999 Var LLLA</v>
      </c>
      <c r="N1467" t="str">
        <f>IF(ISBLANK(E1467),"",VLOOKUP(E1467,UFMT_CONDITION!A:J,10,FALSE))</f>
        <v>Trans_type is 752</v>
      </c>
      <c r="O1467" t="str">
        <f>VLOOKUP(F1467,UFMT_VALUE!A:E,5,FALSE)</f>
        <v>Tag, SVT_TXN_TYPE</v>
      </c>
      <c r="P1467" t="str">
        <f>IF(ISBLANK(G1467),"",VLOOKUP(G1467,UFMT_CONVERSION!A:C,3,FALSE))</f>
        <v>Set to TT 794</v>
      </c>
      <c r="Q1467" t="str">
        <f t="shared" si="92"/>
        <v>Field '999 Var LLLA',Cond 'Trans_type is 752', Value 'Tag, SVT_TXN_TYPE', Conv 'Set to TT 794'</v>
      </c>
      <c r="S1467" t="str">
        <f t="shared" si="93"/>
        <v>Insert into UFMT_BUILD_RULE (FORMAT_ID, FIELD_NO, PRIORITY, FIELD_ID, COND_ID, VALUE_ID, CONV_KEY, F_CHECK, F_WRITE) Values ('610', '48', '10', '20', '59', '3', '134', '0', '1');</v>
      </c>
      <c r="T1467" t="str">
        <f t="shared" si="94"/>
        <v>Update UFMT_BUILD_RULE SET FIELD_ID='20',COND_ID='59',VALUE_ID='3',CONV_KEY='134',F_CHECK='0',F_WRITE='1' Where FORMAT_ID = '610' AND FIELD_NO = '48' AND PRIORITY = '10';</v>
      </c>
      <c r="U1467" t="str">
        <f t="shared" si="95"/>
        <v>Delete from UFMT_BUILD_RULE Where FORMAT_ID = '610' AND FIELD_NO = '48' AND PRIORITY = '10';</v>
      </c>
    </row>
    <row r="1468" spans="1:21" x14ac:dyDescent="0.35">
      <c r="A1468" t="s">
        <v>507</v>
      </c>
      <c r="B1468" t="s">
        <v>136</v>
      </c>
      <c r="C1468" t="s">
        <v>40</v>
      </c>
      <c r="D1468" t="s">
        <v>65</v>
      </c>
      <c r="E1468" t="s">
        <v>138</v>
      </c>
      <c r="F1468" t="s">
        <v>521</v>
      </c>
      <c r="G1468" t="s">
        <v>228</v>
      </c>
      <c r="H1468" t="s">
        <v>13</v>
      </c>
      <c r="I1468" t="s">
        <v>12</v>
      </c>
      <c r="L1468" t="s">
        <v>7</v>
      </c>
      <c r="M1468" t="str">
        <f>VLOOKUP(D1468,UFMT_FIELD_FORMAT!A:H,8,FALSE)</f>
        <v>999 Var LLLA</v>
      </c>
      <c r="N1468" t="str">
        <f>IF(ISBLANK(E1468),"",VLOOKUP(E1468,UFMT_CONDITION!A:J,10,FALSE))</f>
        <v>NBC IBFT trans_type</v>
      </c>
      <c r="O1468" t="str">
        <f>VLOOKUP(F1468,UFMT_VALUE!A:E,5,FALSE)</f>
        <v>Tag, SVT_CARDHOLDER2_NAME, char</v>
      </c>
      <c r="P1468" t="str">
        <f>IF(ISBLANK(G1468),"",VLOOKUP(G1468,UFMT_CONVERSION!A:C,3,FALSE))</f>
        <v>F48 -&gt; NBC IBFT BNB ACC_NAME</v>
      </c>
      <c r="Q1468" t="str">
        <f t="shared" si="92"/>
        <v>Field '999 Var LLLA',Cond 'NBC IBFT trans_type', Value 'Tag, SVT_CARDHOLDER2_NAME, char', Conv 'F48 -&gt; NBC IBFT BNB ACC_NAME'</v>
      </c>
      <c r="S1468" t="str">
        <f t="shared" si="93"/>
        <v>Insert into UFMT_BUILD_RULE (FORMAT_ID, FIELD_NO, PRIORITY, FIELD_ID, COND_ID, VALUE_ID, CONV_KEY, F_CHECK, F_WRITE) Values ('610', '48', '11', '20', '49', '250', '88', '0', '1');</v>
      </c>
      <c r="T1468" t="str">
        <f t="shared" si="94"/>
        <v>Update UFMT_BUILD_RULE SET FIELD_ID='20',COND_ID='49',VALUE_ID='250',CONV_KEY='88',F_CHECK='0',F_WRITE='1' Where FORMAT_ID = '610' AND FIELD_NO = '48' AND PRIORITY = '11';</v>
      </c>
      <c r="U1468" t="str">
        <f t="shared" si="95"/>
        <v>Delete from UFMT_BUILD_RULE Where FORMAT_ID = '610' AND FIELD_NO = '48' AND PRIORITY = '11';</v>
      </c>
    </row>
    <row r="1469" spans="1:21" x14ac:dyDescent="0.35">
      <c r="A1469" t="s">
        <v>507</v>
      </c>
      <c r="B1469" t="s">
        <v>138</v>
      </c>
      <c r="C1469" t="s">
        <v>12</v>
      </c>
      <c r="D1469" t="s">
        <v>47</v>
      </c>
      <c r="E1469"/>
      <c r="F1469" t="s">
        <v>104</v>
      </c>
      <c r="G1469"/>
      <c r="H1469" t="s">
        <v>13</v>
      </c>
      <c r="I1469" t="s">
        <v>12</v>
      </c>
      <c r="L1469" t="s">
        <v>7</v>
      </c>
      <c r="M1469" t="str">
        <f>VLOOKUP(D1469,UFMT_FIELD_FORMAT!A:H,8,FALSE)</f>
        <v>003 Fix Padded L</v>
      </c>
      <c r="N1469" t="str">
        <f>IF(ISBLANK(E1469),"",VLOOKUP(E1469,UFMT_CONDITION!A:J,10,FALSE))</f>
        <v/>
      </c>
      <c r="O1469" t="str">
        <f>VLOOKUP(F1469,UFMT_VALUE!A:E,5,FALSE)</f>
        <v>Tag, SVT_TXN_CURRENCY</v>
      </c>
      <c r="P1469" t="str">
        <f>IF(ISBLANK(G1469),"",VLOOKUP(G1469,UFMT_CONVERSION!A:C,3,FALSE))</f>
        <v/>
      </c>
      <c r="Q1469" t="str">
        <f t="shared" si="92"/>
        <v>Field '003 Fix Padded L', Value 'Tag, SVT_TXN_CURRENCY'</v>
      </c>
      <c r="S1469" t="str">
        <f t="shared" si="93"/>
        <v>Insert into UFMT_BUILD_RULE (FORMAT_ID, FIELD_NO, PRIORITY, FIELD_ID, COND_ID, VALUE_ID, CONV_KEY, F_CHECK, F_WRITE) Values ('610', '49', '1', '14', '', '34', '', '0', '1');</v>
      </c>
      <c r="T1469" t="str">
        <f t="shared" si="94"/>
        <v>Update UFMT_BUILD_RULE SET FIELD_ID='14',COND_ID='',VALUE_ID='34',CONV_KEY='',F_CHECK='0',F_WRITE='1' Where FORMAT_ID = '610' AND FIELD_NO = '49' AND PRIORITY = '1';</v>
      </c>
      <c r="U1469" t="str">
        <f t="shared" si="95"/>
        <v>Delete from UFMT_BUILD_RULE Where FORMAT_ID = '610' AND FIELD_NO = '49' AND PRIORITY = '1';</v>
      </c>
    </row>
    <row r="1470" spans="1:21" x14ac:dyDescent="0.35">
      <c r="A1470" t="s">
        <v>507</v>
      </c>
      <c r="B1470" t="s">
        <v>138</v>
      </c>
      <c r="C1470" t="s">
        <v>15</v>
      </c>
      <c r="D1470" t="s">
        <v>47</v>
      </c>
      <c r="E1470"/>
      <c r="F1470" t="s">
        <v>431</v>
      </c>
      <c r="G1470"/>
      <c r="H1470" t="s">
        <v>13</v>
      </c>
      <c r="I1470" t="s">
        <v>12</v>
      </c>
      <c r="L1470" t="s">
        <v>7</v>
      </c>
      <c r="M1470" t="str">
        <f>VLOOKUP(D1470,UFMT_FIELD_FORMAT!A:H,8,FALSE)</f>
        <v>003 Fix Padded L</v>
      </c>
      <c r="N1470" t="str">
        <f>IF(ISBLANK(E1470),"",VLOOKUP(E1470,UFMT_CONDITION!A:J,10,FALSE))</f>
        <v/>
      </c>
      <c r="O1470" t="str">
        <f>VLOOKUP(F1470,UFMT_VALUE!A:E,5,FALSE)</f>
        <v>Money Fields UM_CURRENCY</v>
      </c>
      <c r="P1470" t="str">
        <f>IF(ISBLANK(G1470),"",VLOOKUP(G1470,UFMT_CONVERSION!A:C,3,FALSE))</f>
        <v/>
      </c>
      <c r="Q1470" t="str">
        <f t="shared" si="92"/>
        <v>Field '003 Fix Padded L', Value 'Money Fields UM_CURRENCY'</v>
      </c>
      <c r="S1470" t="str">
        <f t="shared" si="93"/>
        <v>Insert into UFMT_BUILD_RULE (FORMAT_ID, FIELD_NO, PRIORITY, FIELD_ID, COND_ID, VALUE_ID, CONV_KEY, F_CHECK, F_WRITE) Values ('610', '49', '2', '14', '', '216', '', '0', '1');</v>
      </c>
      <c r="T1470" t="str">
        <f t="shared" si="94"/>
        <v>Update UFMT_BUILD_RULE SET FIELD_ID='14',COND_ID='',VALUE_ID='216',CONV_KEY='',F_CHECK='0',F_WRITE='1' Where FORMAT_ID = '610' AND FIELD_NO = '49' AND PRIORITY = '2';</v>
      </c>
      <c r="U1470" t="str">
        <f t="shared" si="95"/>
        <v>Delete from UFMT_BUILD_RULE Where FORMAT_ID = '610' AND FIELD_NO = '49' AND PRIORITY = '2';</v>
      </c>
    </row>
    <row r="1471" spans="1:21" x14ac:dyDescent="0.35">
      <c r="A1471" t="s">
        <v>507</v>
      </c>
      <c r="B1471" t="s">
        <v>142</v>
      </c>
      <c r="C1471" t="s">
        <v>12</v>
      </c>
      <c r="D1471" t="s">
        <v>47</v>
      </c>
      <c r="E1471"/>
      <c r="F1471" t="s">
        <v>104</v>
      </c>
      <c r="G1471"/>
      <c r="H1471" t="s">
        <v>13</v>
      </c>
      <c r="I1471" t="s">
        <v>13</v>
      </c>
      <c r="L1471" t="s">
        <v>7</v>
      </c>
      <c r="M1471" t="str">
        <f>VLOOKUP(D1471,UFMT_FIELD_FORMAT!A:H,8,FALSE)</f>
        <v>003 Fix Padded L</v>
      </c>
      <c r="N1471" t="str">
        <f>IF(ISBLANK(E1471),"",VLOOKUP(E1471,UFMT_CONDITION!A:J,10,FALSE))</f>
        <v/>
      </c>
      <c r="O1471" t="str">
        <f>VLOOKUP(F1471,UFMT_VALUE!A:E,5,FALSE)</f>
        <v>Tag, SVT_TXN_CURRENCY</v>
      </c>
      <c r="P1471" t="str">
        <f>IF(ISBLANK(G1471),"",VLOOKUP(G1471,UFMT_CONVERSION!A:C,3,FALSE))</f>
        <v/>
      </c>
      <c r="Q1471" t="str">
        <f t="shared" si="92"/>
        <v>Field '003 Fix Padded L', Value 'Tag, SVT_TXN_CURRENCY'</v>
      </c>
      <c r="S1471" t="str">
        <f t="shared" si="93"/>
        <v>Insert into UFMT_BUILD_RULE (FORMAT_ID, FIELD_NO, PRIORITY, FIELD_ID, COND_ID, VALUE_ID, CONV_KEY, F_CHECK, F_WRITE) Values ('610', '51', '1', '14', '', '34', '', '0', '0');</v>
      </c>
      <c r="T1471" t="str">
        <f t="shared" si="94"/>
        <v>Update UFMT_BUILD_RULE SET FIELD_ID='14',COND_ID='',VALUE_ID='34',CONV_KEY='',F_CHECK='0',F_WRITE='0' Where FORMAT_ID = '610' AND FIELD_NO = '51' AND PRIORITY = '1';</v>
      </c>
      <c r="U1471" t="str">
        <f t="shared" si="95"/>
        <v>Delete from UFMT_BUILD_RULE Where FORMAT_ID = '610' AND FIELD_NO = '51' AND PRIORITY = '1';</v>
      </c>
    </row>
    <row r="1472" spans="1:21" x14ac:dyDescent="0.35">
      <c r="A1472" t="s">
        <v>507</v>
      </c>
      <c r="B1472" t="s">
        <v>21</v>
      </c>
      <c r="C1472" t="s">
        <v>12</v>
      </c>
      <c r="D1472" t="s">
        <v>98</v>
      </c>
      <c r="E1472"/>
      <c r="F1472" t="s">
        <v>424</v>
      </c>
      <c r="G1472"/>
      <c r="H1472" t="s">
        <v>13</v>
      </c>
      <c r="I1472" t="s">
        <v>12</v>
      </c>
      <c r="L1472" t="s">
        <v>7</v>
      </c>
      <c r="M1472" t="str">
        <f>VLOOKUP(D1472,UFMT_FIELD_FORMAT!A:H,8,FALSE)</f>
        <v>016 Fix Padded L</v>
      </c>
      <c r="N1472" t="str">
        <f>IF(ISBLANK(E1472),"",VLOOKUP(E1472,UFMT_CONDITION!A:J,10,FALSE))</f>
        <v/>
      </c>
      <c r="O1472" t="str">
        <f>VLOOKUP(F1472,UFMT_VALUE!A:E,5,FALSE)</f>
        <v>Tag, SVT_ENC_PIN, char</v>
      </c>
      <c r="P1472" t="str">
        <f>IF(ISBLANK(G1472),"",VLOOKUP(G1472,UFMT_CONVERSION!A:C,3,FALSE))</f>
        <v/>
      </c>
      <c r="Q1472" t="str">
        <f t="shared" si="92"/>
        <v>Field '016 Fix Padded L', Value 'Tag, SVT_ENC_PIN, char'</v>
      </c>
      <c r="S1472" t="str">
        <f t="shared" si="93"/>
        <v>Insert into UFMT_BUILD_RULE (FORMAT_ID, FIELD_NO, PRIORITY, FIELD_ID, COND_ID, VALUE_ID, CONV_KEY, F_CHECK, F_WRITE) Values ('610', '52', '1', '32', '', '213', '', '0', '1');</v>
      </c>
      <c r="T1472" t="str">
        <f t="shared" si="94"/>
        <v>Update UFMT_BUILD_RULE SET FIELD_ID='32',COND_ID='',VALUE_ID='213',CONV_KEY='',F_CHECK='0',F_WRITE='1' Where FORMAT_ID = '610' AND FIELD_NO = '52' AND PRIORITY = '1';</v>
      </c>
      <c r="U1472" t="str">
        <f t="shared" si="95"/>
        <v>Delete from UFMT_BUILD_RULE Where FORMAT_ID = '610' AND FIELD_NO = '52' AND PRIORITY = '1';</v>
      </c>
    </row>
    <row r="1473" spans="1:21" x14ac:dyDescent="0.35">
      <c r="A1473" t="s">
        <v>507</v>
      </c>
      <c r="B1473" t="s">
        <v>774</v>
      </c>
      <c r="C1473" t="s">
        <v>12</v>
      </c>
      <c r="D1473" t="s">
        <v>68</v>
      </c>
      <c r="E1473"/>
      <c r="F1473" t="s">
        <v>449</v>
      </c>
      <c r="G1473" t="s">
        <v>216</v>
      </c>
      <c r="H1473" t="s">
        <v>13</v>
      </c>
      <c r="I1473" t="s">
        <v>12</v>
      </c>
      <c r="L1473" t="s">
        <v>7</v>
      </c>
      <c r="M1473" t="str">
        <f>VLOOKUP(D1473,UFMT_FIELD_FORMAT!A:H,8,FALSE)</f>
        <v>011 Var LLA</v>
      </c>
      <c r="N1473" t="str">
        <f>IF(ISBLANK(E1473),"",VLOOKUP(E1473,UFMT_CONDITION!A:J,10,FALSE))</f>
        <v/>
      </c>
      <c r="O1473" t="str">
        <f>VLOOKUP(F1473,UFMT_VALUE!A:E,5,FALSE)</f>
        <v>Tag, SVT_RECV_ID, char</v>
      </c>
      <c r="P1473" t="str">
        <f>IF(ISBLANK(G1473),"",VLOOKUP(G1473,UFMT_CONVERSION!A:C,3,FALSE))</f>
        <v>Custom function set_rout_by_bankid</v>
      </c>
      <c r="Q1473" t="str">
        <f t="shared" si="92"/>
        <v>Field '011 Var LLA', Value 'Tag, SVT_RECV_ID, char', Conv 'Custom function set_rout_by_bankid'</v>
      </c>
      <c r="S1473" t="str">
        <f t="shared" si="93"/>
        <v>Insert into UFMT_BUILD_RULE (FORMAT_ID, FIELD_NO, PRIORITY, FIELD_ID, COND_ID, VALUE_ID, CONV_KEY, F_CHECK, F_WRITE) Values ('610', '100', '1', '21', '', '223', '83', '0', '1');</v>
      </c>
      <c r="T1473" t="str">
        <f t="shared" si="94"/>
        <v>Update UFMT_BUILD_RULE SET FIELD_ID='21',COND_ID='',VALUE_ID='223',CONV_KEY='83',F_CHECK='0',F_WRITE='1' Where FORMAT_ID = '610' AND FIELD_NO = '100' AND PRIORITY = '1';</v>
      </c>
      <c r="U1473" t="str">
        <f t="shared" si="95"/>
        <v>Delete from UFMT_BUILD_RULE Where FORMAT_ID = '610' AND FIELD_NO = '100' AND PRIORITY = '1';</v>
      </c>
    </row>
    <row r="1474" spans="1:21" x14ac:dyDescent="0.35">
      <c r="A1474" t="s">
        <v>507</v>
      </c>
      <c r="B1474" t="s">
        <v>774</v>
      </c>
      <c r="C1474" t="s">
        <v>15</v>
      </c>
      <c r="D1474" t="s">
        <v>68</v>
      </c>
      <c r="E1474"/>
      <c r="F1474" t="s">
        <v>452</v>
      </c>
      <c r="G1474" t="s">
        <v>30</v>
      </c>
      <c r="H1474" t="s">
        <v>13</v>
      </c>
      <c r="I1474" t="s">
        <v>12</v>
      </c>
      <c r="L1474" t="s">
        <v>7</v>
      </c>
      <c r="M1474" t="str">
        <f>VLOOKUP(D1474,UFMT_FIELD_FORMAT!A:H,8,FALSE)</f>
        <v>011 Var LLA</v>
      </c>
      <c r="N1474" t="str">
        <f>IF(ISBLANK(E1474),"",VLOOKUP(E1474,UFMT_CONDITION!A:J,10,FALSE))</f>
        <v/>
      </c>
      <c r="O1474" t="str">
        <f>VLOOKUP(F1474,UFMT_VALUE!A:E,5,FALSE)</f>
        <v>Tag, SVT_BANK_ID2, int</v>
      </c>
      <c r="P1474" t="str">
        <f>IF(ISBLANK(G1474),"",VLOOKUP(G1474,UFMT_CONVERSION!A:C,3,FALSE))</f>
        <v>ReceiveID -&gt; BANK_ID2</v>
      </c>
      <c r="Q1474" t="str">
        <f t="shared" si="92"/>
        <v>Field '011 Var LLA', Value 'Tag, SVT_BANK_ID2, int', Conv 'ReceiveID -&gt; BANK_ID2'</v>
      </c>
      <c r="S1474" t="str">
        <f t="shared" si="93"/>
        <v>Insert into UFMT_BUILD_RULE (FORMAT_ID, FIELD_NO, PRIORITY, FIELD_ID, COND_ID, VALUE_ID, CONV_KEY, F_CHECK, F_WRITE) Values ('610', '100', '2', '21', '', '224', '82', '0', '1');</v>
      </c>
      <c r="T1474" t="str">
        <f t="shared" si="94"/>
        <v>Update UFMT_BUILD_RULE SET FIELD_ID='21',COND_ID='',VALUE_ID='224',CONV_KEY='82',F_CHECK='0',F_WRITE='1' Where FORMAT_ID = '610' AND FIELD_NO = '100' AND PRIORITY = '2';</v>
      </c>
      <c r="U1474" t="str">
        <f t="shared" si="95"/>
        <v>Delete from UFMT_BUILD_RULE Where FORMAT_ID = '610' AND FIELD_NO = '100' AND PRIORITY = '2';</v>
      </c>
    </row>
    <row r="1475" spans="1:21" x14ac:dyDescent="0.35">
      <c r="A1475" t="s">
        <v>507</v>
      </c>
      <c r="B1475" t="s">
        <v>774</v>
      </c>
      <c r="C1475" t="s">
        <v>17</v>
      </c>
      <c r="D1475" t="s">
        <v>68</v>
      </c>
      <c r="E1475"/>
      <c r="F1475" t="s">
        <v>449</v>
      </c>
      <c r="G1475"/>
      <c r="H1475" t="s">
        <v>13</v>
      </c>
      <c r="I1475" t="s">
        <v>12</v>
      </c>
      <c r="L1475" t="s">
        <v>7</v>
      </c>
      <c r="M1475" t="str">
        <f>VLOOKUP(D1475,UFMT_FIELD_FORMAT!A:H,8,FALSE)</f>
        <v>011 Var LLA</v>
      </c>
      <c r="N1475" t="str">
        <f>IF(ISBLANK(E1475),"",VLOOKUP(E1475,UFMT_CONDITION!A:J,10,FALSE))</f>
        <v/>
      </c>
      <c r="O1475" t="str">
        <f>VLOOKUP(F1475,UFMT_VALUE!A:E,5,FALSE)</f>
        <v>Tag, SVT_RECV_ID, char</v>
      </c>
      <c r="P1475" t="str">
        <f>IF(ISBLANK(G1475),"",VLOOKUP(G1475,UFMT_CONVERSION!A:C,3,FALSE))</f>
        <v/>
      </c>
      <c r="Q1475" t="str">
        <f t="shared" si="92"/>
        <v>Field '011 Var LLA', Value 'Tag, SVT_RECV_ID, char'</v>
      </c>
      <c r="S1475" t="str">
        <f t="shared" si="93"/>
        <v>Insert into UFMT_BUILD_RULE (FORMAT_ID, FIELD_NO, PRIORITY, FIELD_ID, COND_ID, VALUE_ID, CONV_KEY, F_CHECK, F_WRITE) Values ('610', '100', '3', '21', '', '223', '', '0', '1');</v>
      </c>
      <c r="T1475" t="str">
        <f t="shared" si="94"/>
        <v>Update UFMT_BUILD_RULE SET FIELD_ID='21',COND_ID='',VALUE_ID='223',CONV_KEY='',F_CHECK='0',F_WRITE='1' Where FORMAT_ID = '610' AND FIELD_NO = '100' AND PRIORITY = '3';</v>
      </c>
      <c r="U1475" t="str">
        <f t="shared" si="95"/>
        <v>Delete from UFMT_BUILD_RULE Where FORMAT_ID = '610' AND FIELD_NO = '100' AND PRIORITY = '3';</v>
      </c>
    </row>
    <row r="1476" spans="1:21" x14ac:dyDescent="0.35">
      <c r="A1476" t="s">
        <v>507</v>
      </c>
      <c r="B1476" t="s">
        <v>270</v>
      </c>
      <c r="C1476" t="s">
        <v>12</v>
      </c>
      <c r="D1476" t="s">
        <v>71</v>
      </c>
      <c r="E1476"/>
      <c r="F1476" t="s">
        <v>96</v>
      </c>
      <c r="G1476"/>
      <c r="H1476" t="s">
        <v>13</v>
      </c>
      <c r="I1476" t="s">
        <v>12</v>
      </c>
      <c r="L1476" t="s">
        <v>7</v>
      </c>
      <c r="M1476" t="str">
        <f>VLOOKUP(D1476,UFMT_FIELD_FORMAT!A:H,8,FALSE)</f>
        <v>028 Var LLA</v>
      </c>
      <c r="N1476" t="str">
        <f>IF(ISBLANK(E1476),"",VLOOKUP(E1476,UFMT_CONDITION!A:J,10,FALSE))</f>
        <v/>
      </c>
      <c r="O1476" t="str">
        <f>VLOOKUP(F1476,UFMT_VALUE!A:E,5,FALSE)</f>
        <v>Tag, SVT_ACCT1_NO</v>
      </c>
      <c r="P1476" t="str">
        <f>IF(ISBLANK(G1476),"",VLOOKUP(G1476,UFMT_CONVERSION!A:C,3,FALSE))</f>
        <v/>
      </c>
      <c r="Q1476" t="str">
        <f t="shared" si="92"/>
        <v>Field '028 Var LLA', Value 'Tag, SVT_ACCT1_NO'</v>
      </c>
      <c r="S1476" t="str">
        <f t="shared" si="93"/>
        <v>Insert into UFMT_BUILD_RULE (FORMAT_ID, FIELD_NO, PRIORITY, FIELD_ID, COND_ID, VALUE_ID, CONV_KEY, F_CHECK, F_WRITE) Values ('610', '102', '1', '22', '', '36', '', '0', '1');</v>
      </c>
      <c r="T1476" t="str">
        <f t="shared" si="94"/>
        <v>Update UFMT_BUILD_RULE SET FIELD_ID='22',COND_ID='',VALUE_ID='36',CONV_KEY='',F_CHECK='0',F_WRITE='1' Where FORMAT_ID = '610' AND FIELD_NO = '102' AND PRIORITY = '1';</v>
      </c>
      <c r="U1476" t="str">
        <f t="shared" si="95"/>
        <v>Delete from UFMT_BUILD_RULE Where FORMAT_ID = '610' AND FIELD_NO = '102' AND PRIORITY = '1';</v>
      </c>
    </row>
    <row r="1477" spans="1:21" x14ac:dyDescent="0.35">
      <c r="A1477" t="s">
        <v>507</v>
      </c>
      <c r="B1477" t="s">
        <v>778</v>
      </c>
      <c r="C1477" t="s">
        <v>12</v>
      </c>
      <c r="D1477" t="s">
        <v>71</v>
      </c>
      <c r="E1477"/>
      <c r="F1477" t="s">
        <v>99</v>
      </c>
      <c r="G1477"/>
      <c r="H1477" t="s">
        <v>13</v>
      </c>
      <c r="I1477" t="s">
        <v>12</v>
      </c>
      <c r="L1477" t="s">
        <v>7</v>
      </c>
      <c r="M1477" t="str">
        <f>VLOOKUP(D1477,UFMT_FIELD_FORMAT!A:H,8,FALSE)</f>
        <v>028 Var LLA</v>
      </c>
      <c r="N1477" t="str">
        <f>IF(ISBLANK(E1477),"",VLOOKUP(E1477,UFMT_CONDITION!A:J,10,FALSE))</f>
        <v/>
      </c>
      <c r="O1477" t="str">
        <f>VLOOKUP(F1477,UFMT_VALUE!A:E,5,FALSE)</f>
        <v>Tag, SVT_ACCT2_NO</v>
      </c>
      <c r="P1477" t="str">
        <f>IF(ISBLANK(G1477),"",VLOOKUP(G1477,UFMT_CONVERSION!A:C,3,FALSE))</f>
        <v/>
      </c>
      <c r="Q1477" t="str">
        <f t="shared" ref="Q1477:Q1540" si="96">"Field '"&amp;M1477&amp;IF(N1477="","","',Cond '"&amp;N1477)&amp;"', Value '"&amp;O1477&amp;IF(P1477="","","', Conv '"&amp;P1477)&amp;"'"</f>
        <v>Field '028 Var LLA', Value 'Tag, SVT_ACCT2_NO'</v>
      </c>
      <c r="S1477" t="str">
        <f t="shared" ref="S1477:S1540" si="97">"Insert into UFMT_BUILD_RULE (FORMAT_ID, FIELD_NO, PRIORITY, FIELD_ID, COND_ID, VALUE_ID, CONV_KEY, F_CHECK, F_WRITE) Values ('"&amp;A1477&amp;"', '"&amp;B1477&amp;"', '"&amp;C1477&amp;"', '"&amp;D1477&amp;"', '"&amp;E1477&amp;"', '"&amp;F1477&amp;"', '"&amp;G1477&amp;"', '"&amp;H1477&amp;"', '"&amp;I1477&amp;"');"</f>
        <v>Insert into UFMT_BUILD_RULE (FORMAT_ID, FIELD_NO, PRIORITY, FIELD_ID, COND_ID, VALUE_ID, CONV_KEY, F_CHECK, F_WRITE) Values ('610', '103', '1', '22', '', '37', '', '0', '1');</v>
      </c>
      <c r="T1477" t="str">
        <f t="shared" ref="T1477:T1540" si="98">"Update UFMT_BUILD_RULE SET FIELD_ID='"&amp;D1477&amp;"',COND_ID='"&amp;E1477&amp;"',VALUE_ID='"&amp;F1477&amp;"',CONV_KEY='"&amp;G1477&amp;"',F_CHECK='"&amp;H1477&amp;"',F_WRITE='"&amp;I1477&amp;"' Where FORMAT_ID = '"&amp;A1477&amp;"' AND FIELD_NO = '"&amp;B1477&amp;"' AND PRIORITY = '"&amp;C1477&amp;"';"</f>
        <v>Update UFMT_BUILD_RULE SET FIELD_ID='22',COND_ID='',VALUE_ID='37',CONV_KEY='',F_CHECK='0',F_WRITE='1' Where FORMAT_ID = '610' AND FIELD_NO = '103' AND PRIORITY = '1';</v>
      </c>
      <c r="U1477" t="str">
        <f t="shared" ref="U1477:U1540" si="99">"Delete from UFMT_BUILD_RULE Where FORMAT_ID = '"&amp;A1477&amp;"' AND FIELD_NO = '"&amp;B1477&amp;"' AND PRIORITY = '"&amp;C1477&amp;"';"</f>
        <v>Delete from UFMT_BUILD_RULE Where FORMAT_ID = '610' AND FIELD_NO = '103' AND PRIORITY = '1';</v>
      </c>
    </row>
    <row r="1478" spans="1:21" x14ac:dyDescent="0.35">
      <c r="A1478" t="s">
        <v>507</v>
      </c>
      <c r="B1478" t="s">
        <v>83</v>
      </c>
      <c r="C1478" t="s">
        <v>12</v>
      </c>
      <c r="D1478" t="s">
        <v>104</v>
      </c>
      <c r="E1478"/>
      <c r="F1478" t="s">
        <v>537</v>
      </c>
      <c r="G1478"/>
      <c r="H1478" t="s">
        <v>13</v>
      </c>
      <c r="I1478" t="s">
        <v>12</v>
      </c>
      <c r="L1478" t="s">
        <v>7</v>
      </c>
      <c r="M1478" t="str">
        <f>VLOOKUP(D1478,UFMT_FIELD_FORMAT!A:H,8,FALSE)</f>
        <v>8 Var LLLA</v>
      </c>
      <c r="N1478" t="str">
        <f>IF(ISBLANK(E1478),"",VLOOKUP(E1478,UFMT_CONDITION!A:J,10,FALSE))</f>
        <v/>
      </c>
      <c r="O1478" t="str">
        <f>VLOOKUP(F1478,UFMT_VALUE!A:E,5,FALSE)</f>
        <v>Tag, SVT_NET_FEE, double</v>
      </c>
      <c r="P1478" t="str">
        <f>IF(ISBLANK(G1478),"",VLOOKUP(G1478,UFMT_CONVERSION!A:C,3,FALSE))</f>
        <v/>
      </c>
      <c r="Q1478" t="str">
        <f t="shared" si="96"/>
        <v>Field '8 Var LLLA', Value 'Tag, SVT_NET_FEE, double'</v>
      </c>
      <c r="S1478" t="str">
        <f t="shared" si="97"/>
        <v>Insert into UFMT_BUILD_RULE (FORMAT_ID, FIELD_NO, PRIORITY, FIELD_ID, COND_ID, VALUE_ID, CONV_KEY, F_CHECK, F_WRITE) Values ('610', '121', '1', '34', '', '256', '', '0', '1');</v>
      </c>
      <c r="T1478" t="str">
        <f t="shared" si="98"/>
        <v>Update UFMT_BUILD_RULE SET FIELD_ID='34',COND_ID='',VALUE_ID='256',CONV_KEY='',F_CHECK='0',F_WRITE='1' Where FORMAT_ID = '610' AND FIELD_NO = '121' AND PRIORITY = '1';</v>
      </c>
      <c r="U1478" t="str">
        <f t="shared" si="99"/>
        <v>Delete from UFMT_BUILD_RULE Where FORMAT_ID = '610' AND FIELD_NO = '121' AND PRIORITY = '1';</v>
      </c>
    </row>
    <row r="1479" spans="1:21" x14ac:dyDescent="0.35">
      <c r="A1479" t="s">
        <v>507</v>
      </c>
      <c r="B1479" t="s">
        <v>83</v>
      </c>
      <c r="C1479" t="s">
        <v>15</v>
      </c>
      <c r="D1479" t="s">
        <v>104</v>
      </c>
      <c r="E1479"/>
      <c r="F1479" t="s">
        <v>547</v>
      </c>
      <c r="G1479"/>
      <c r="H1479" t="s">
        <v>13</v>
      </c>
      <c r="I1479" t="s">
        <v>12</v>
      </c>
      <c r="L1479" t="s">
        <v>7</v>
      </c>
      <c r="M1479" t="str">
        <f>VLOOKUP(D1479,UFMT_FIELD_FORMAT!A:H,8,FALSE)</f>
        <v>8 Var LLLA</v>
      </c>
      <c r="N1479" t="str">
        <f>IF(ISBLANK(E1479),"",VLOOKUP(E1479,UFMT_CONDITION!A:J,10,FALSE))</f>
        <v/>
      </c>
      <c r="O1479" t="str">
        <f>VLOOKUP(F1479,UFMT_VALUE!A:E,5,FALSE)</f>
        <v>DE121, Saved locally (from NBC )</v>
      </c>
      <c r="P1479" t="str">
        <f>IF(ISBLANK(G1479),"",VLOOKUP(G1479,UFMT_CONVERSION!A:C,3,FALSE))</f>
        <v/>
      </c>
      <c r="Q1479" t="str">
        <f t="shared" si="96"/>
        <v>Field '8 Var LLLA', Value 'DE121, Saved locally (from NBC )'</v>
      </c>
      <c r="S1479" t="str">
        <f t="shared" si="97"/>
        <v>Insert into UFMT_BUILD_RULE (FORMAT_ID, FIELD_NO, PRIORITY, FIELD_ID, COND_ID, VALUE_ID, CONV_KEY, F_CHECK, F_WRITE) Values ('610', '121', '2', '34', '', '260', '', '0', '1');</v>
      </c>
      <c r="T1479" t="str">
        <f t="shared" si="98"/>
        <v>Update UFMT_BUILD_RULE SET FIELD_ID='34',COND_ID='',VALUE_ID='260',CONV_KEY='',F_CHECK='0',F_WRITE='1' Where FORMAT_ID = '610' AND FIELD_NO = '121' AND PRIORITY = '2';</v>
      </c>
      <c r="U1479" t="str">
        <f t="shared" si="99"/>
        <v>Delete from UFMT_BUILD_RULE Where FORMAT_ID = '610' AND FIELD_NO = '121' AND PRIORITY = '2';</v>
      </c>
    </row>
    <row r="1480" spans="1:21" x14ac:dyDescent="0.35">
      <c r="A1480" t="s">
        <v>507</v>
      </c>
      <c r="B1480" t="s">
        <v>807</v>
      </c>
      <c r="C1480" t="s">
        <v>12</v>
      </c>
      <c r="D1480" t="s">
        <v>104</v>
      </c>
      <c r="E1480"/>
      <c r="F1480" t="s">
        <v>534</v>
      </c>
      <c r="G1480"/>
      <c r="H1480" t="s">
        <v>13</v>
      </c>
      <c r="I1480" t="s">
        <v>12</v>
      </c>
      <c r="L1480" t="s">
        <v>7</v>
      </c>
      <c r="M1480" t="str">
        <f>VLOOKUP(D1480,UFMT_FIELD_FORMAT!A:H,8,FALSE)</f>
        <v>8 Var LLLA</v>
      </c>
      <c r="N1480" t="str">
        <f>IF(ISBLANK(E1480),"",VLOOKUP(E1480,UFMT_CONDITION!A:J,10,FALSE))</f>
        <v/>
      </c>
      <c r="O1480" t="str">
        <f>VLOOKUP(F1480,UFMT_VALUE!A:E,5,FALSE)</f>
        <v>Tag, SVT_ACQ_FEE, double</v>
      </c>
      <c r="P1480" t="str">
        <f>IF(ISBLANK(G1480),"",VLOOKUP(G1480,UFMT_CONVERSION!A:C,3,FALSE))</f>
        <v/>
      </c>
      <c r="Q1480" t="str">
        <f t="shared" si="96"/>
        <v>Field '8 Var LLLA', Value 'Tag, SVT_ACQ_FEE, double'</v>
      </c>
      <c r="S1480" t="str">
        <f t="shared" si="97"/>
        <v>Insert into UFMT_BUILD_RULE (FORMAT_ID, FIELD_NO, PRIORITY, FIELD_ID, COND_ID, VALUE_ID, CONV_KEY, F_CHECK, F_WRITE) Values ('610', '122', '1', '34', '', '255', '', '0', '1');</v>
      </c>
      <c r="T1480" t="str">
        <f t="shared" si="98"/>
        <v>Update UFMT_BUILD_RULE SET FIELD_ID='34',COND_ID='',VALUE_ID='255',CONV_KEY='',F_CHECK='0',F_WRITE='1' Where FORMAT_ID = '610' AND FIELD_NO = '122' AND PRIORITY = '1';</v>
      </c>
      <c r="U1480" t="str">
        <f t="shared" si="99"/>
        <v>Delete from UFMT_BUILD_RULE Where FORMAT_ID = '610' AND FIELD_NO = '122' AND PRIORITY = '1';</v>
      </c>
    </row>
    <row r="1481" spans="1:21" x14ac:dyDescent="0.35">
      <c r="A1481" t="s">
        <v>507</v>
      </c>
      <c r="B1481" t="s">
        <v>807</v>
      </c>
      <c r="C1481" t="s">
        <v>15</v>
      </c>
      <c r="D1481" t="s">
        <v>104</v>
      </c>
      <c r="E1481"/>
      <c r="F1481" t="s">
        <v>549</v>
      </c>
      <c r="G1481"/>
      <c r="H1481" t="s">
        <v>13</v>
      </c>
      <c r="I1481" t="s">
        <v>12</v>
      </c>
      <c r="L1481" t="s">
        <v>7</v>
      </c>
      <c r="M1481" t="str">
        <f>VLOOKUP(D1481,UFMT_FIELD_FORMAT!A:H,8,FALSE)</f>
        <v>8 Var LLLA</v>
      </c>
      <c r="N1481" t="str">
        <f>IF(ISBLANK(E1481),"",VLOOKUP(E1481,UFMT_CONDITION!A:J,10,FALSE))</f>
        <v/>
      </c>
      <c r="O1481" t="str">
        <f>VLOOKUP(F1481,UFMT_VALUE!A:E,5,FALSE)</f>
        <v>DE122, Saved locally (from NBC )</v>
      </c>
      <c r="P1481" t="str">
        <f>IF(ISBLANK(G1481),"",VLOOKUP(G1481,UFMT_CONVERSION!A:C,3,FALSE))</f>
        <v/>
      </c>
      <c r="Q1481" t="str">
        <f t="shared" si="96"/>
        <v>Field '8 Var LLLA', Value 'DE122, Saved locally (from NBC )'</v>
      </c>
      <c r="S1481" t="str">
        <f t="shared" si="97"/>
        <v>Insert into UFMT_BUILD_RULE (FORMAT_ID, FIELD_NO, PRIORITY, FIELD_ID, COND_ID, VALUE_ID, CONV_KEY, F_CHECK, F_WRITE) Values ('610', '122', '2', '34', '', '261', '', '0', '1');</v>
      </c>
      <c r="T1481" t="str">
        <f t="shared" si="98"/>
        <v>Update UFMT_BUILD_RULE SET FIELD_ID='34',COND_ID='',VALUE_ID='261',CONV_KEY='',F_CHECK='0',F_WRITE='1' Where FORMAT_ID = '610' AND FIELD_NO = '122' AND PRIORITY = '2';</v>
      </c>
      <c r="U1481" t="str">
        <f t="shared" si="99"/>
        <v>Delete from UFMT_BUILD_RULE Where FORMAT_ID = '610' AND FIELD_NO = '122' AND PRIORITY = '2';</v>
      </c>
    </row>
    <row r="1482" spans="1:21" x14ac:dyDescent="0.35">
      <c r="A1482" t="s">
        <v>507</v>
      </c>
      <c r="B1482" t="s">
        <v>143</v>
      </c>
      <c r="C1482" t="s">
        <v>12</v>
      </c>
      <c r="D1482" t="s">
        <v>104</v>
      </c>
      <c r="E1482"/>
      <c r="F1482" t="s">
        <v>599</v>
      </c>
      <c r="G1482"/>
      <c r="H1482" t="s">
        <v>13</v>
      </c>
      <c r="I1482" t="s">
        <v>12</v>
      </c>
      <c r="L1482" t="s">
        <v>7</v>
      </c>
      <c r="M1482" t="str">
        <f>VLOOKUP(D1482,UFMT_FIELD_FORMAT!A:H,8,FALSE)</f>
        <v>8 Var LLLA</v>
      </c>
      <c r="N1482" t="str">
        <f>IF(ISBLANK(E1482),"",VLOOKUP(E1482,UFMT_CONDITION!A:J,10,FALSE))</f>
        <v/>
      </c>
      <c r="O1482" t="str">
        <f>VLOOKUP(F1482,UFMT_VALUE!A:E,5,FALSE)</f>
        <v>Tag, SVT_ISS_FEE_TRX_CURR, double</v>
      </c>
      <c r="P1482" t="str">
        <f>IF(ISBLANK(G1482),"",VLOOKUP(G1482,UFMT_CONVERSION!A:C,3,FALSE))</f>
        <v/>
      </c>
      <c r="Q1482" t="str">
        <f t="shared" si="96"/>
        <v>Field '8 Var LLLA', Value 'Tag, SVT_ISS_FEE_TRX_CURR, double'</v>
      </c>
      <c r="S1482" t="str">
        <f t="shared" si="97"/>
        <v>Insert into UFMT_BUILD_RULE (FORMAT_ID, FIELD_NO, PRIORITY, FIELD_ID, COND_ID, VALUE_ID, CONV_KEY, F_CHECK, F_WRITE) Values ('610', '123', '1', '34', '', '279', '', '0', '1');</v>
      </c>
      <c r="T1482" t="str">
        <f t="shared" si="98"/>
        <v>Update UFMT_BUILD_RULE SET FIELD_ID='34',COND_ID='',VALUE_ID='279',CONV_KEY='',F_CHECK='0',F_WRITE='1' Where FORMAT_ID = '610' AND FIELD_NO = '123' AND PRIORITY = '1';</v>
      </c>
      <c r="U1482" t="str">
        <f t="shared" si="99"/>
        <v>Delete from UFMT_BUILD_RULE Where FORMAT_ID = '610' AND FIELD_NO = '123' AND PRIORITY = '1';</v>
      </c>
    </row>
    <row r="1483" spans="1:21" x14ac:dyDescent="0.35">
      <c r="A1483" t="s">
        <v>507</v>
      </c>
      <c r="B1483" t="s">
        <v>810</v>
      </c>
      <c r="C1483" t="s">
        <v>12</v>
      </c>
      <c r="D1483" t="s">
        <v>104</v>
      </c>
      <c r="E1483"/>
      <c r="F1483" t="s">
        <v>540</v>
      </c>
      <c r="G1483"/>
      <c r="H1483" t="s">
        <v>13</v>
      </c>
      <c r="I1483" t="s">
        <v>12</v>
      </c>
      <c r="L1483" t="s">
        <v>7</v>
      </c>
      <c r="M1483" t="str">
        <f>VLOOKUP(D1483,UFMT_FIELD_FORMAT!A:H,8,FALSE)</f>
        <v>8 Var LLLA</v>
      </c>
      <c r="N1483" t="str">
        <f>IF(ISBLANK(E1483),"",VLOOKUP(E1483,UFMT_CONDITION!A:J,10,FALSE))</f>
        <v/>
      </c>
      <c r="O1483" t="str">
        <f>VLOOKUP(F1483,UFMT_VALUE!A:E,5,FALSE)</f>
        <v>Tag, SVT_IBFT_BNB_FEE, double</v>
      </c>
      <c r="P1483" t="str">
        <f>IF(ISBLANK(G1483),"",VLOOKUP(G1483,UFMT_CONVERSION!A:C,3,FALSE))</f>
        <v/>
      </c>
      <c r="Q1483" t="str">
        <f t="shared" si="96"/>
        <v>Field '8 Var LLLA', Value 'Tag, SVT_IBFT_BNB_FEE, double'</v>
      </c>
      <c r="S1483" t="str">
        <f t="shared" si="97"/>
        <v>Insert into UFMT_BUILD_RULE (FORMAT_ID, FIELD_NO, PRIORITY, FIELD_ID, COND_ID, VALUE_ID, CONV_KEY, F_CHECK, F_WRITE) Values ('610', '124', '1', '34', '', '257', '', '0', '1');</v>
      </c>
      <c r="T1483" t="str">
        <f t="shared" si="98"/>
        <v>Update UFMT_BUILD_RULE SET FIELD_ID='34',COND_ID='',VALUE_ID='257',CONV_KEY='',F_CHECK='0',F_WRITE='1' Where FORMAT_ID = '610' AND FIELD_NO = '124' AND PRIORITY = '1';</v>
      </c>
      <c r="U1483" t="str">
        <f t="shared" si="99"/>
        <v>Delete from UFMT_BUILD_RULE Where FORMAT_ID = '610' AND FIELD_NO = '124' AND PRIORITY = '1';</v>
      </c>
    </row>
    <row r="1484" spans="1:21" x14ac:dyDescent="0.35">
      <c r="A1484" t="s">
        <v>507</v>
      </c>
      <c r="B1484" t="s">
        <v>134</v>
      </c>
      <c r="C1484" t="s">
        <v>12</v>
      </c>
      <c r="D1484" t="s">
        <v>98</v>
      </c>
      <c r="E1484"/>
      <c r="F1484" t="s">
        <v>532</v>
      </c>
      <c r="G1484" t="s">
        <v>774</v>
      </c>
      <c r="H1484" t="s">
        <v>13</v>
      </c>
      <c r="I1484" t="s">
        <v>12</v>
      </c>
      <c r="L1484" t="s">
        <v>7</v>
      </c>
      <c r="M1484" t="str">
        <f>VLOOKUP(D1484,UFMT_FIELD_FORMAT!A:H,8,FALSE)</f>
        <v>016 Fix Padded L</v>
      </c>
      <c r="N1484" t="str">
        <f>IF(ISBLANK(E1484),"",VLOOKUP(E1484,UFMT_CONDITION!A:J,10,FALSE))</f>
        <v/>
      </c>
      <c r="O1484" t="str">
        <f>VLOOKUP(F1484,UFMT_VALUE!A:E,5,FALSE)</f>
        <v>DE128, Saved locally (to/from NBC )</v>
      </c>
      <c r="P1484" t="str">
        <f>IF(ISBLANK(G1484),"",VLOOKUP(G1484,UFMT_CONVERSION!A:C,3,FALSE))</f>
        <v>Custom function ufmt_check_mac</v>
      </c>
      <c r="Q1484" t="str">
        <f t="shared" si="96"/>
        <v>Field '016 Fix Padded L', Value 'DE128, Saved locally (to/from NBC )', Conv 'Custom function ufmt_check_mac'</v>
      </c>
      <c r="S1484" t="str">
        <f t="shared" si="97"/>
        <v>Insert into UFMT_BUILD_RULE (FORMAT_ID, FIELD_NO, PRIORITY, FIELD_ID, COND_ID, VALUE_ID, CONV_KEY, F_CHECK, F_WRITE) Values ('610', '128', '1', '32', '', '254', '100', '0', '1');</v>
      </c>
      <c r="T1484" t="str">
        <f t="shared" si="98"/>
        <v>Update UFMT_BUILD_RULE SET FIELD_ID='32',COND_ID='',VALUE_ID='254',CONV_KEY='100',F_CHECK='0',F_WRITE='1' Where FORMAT_ID = '610' AND FIELD_NO = '128' AND PRIORITY = '1';</v>
      </c>
      <c r="U1484" t="str">
        <f t="shared" si="99"/>
        <v>Delete from UFMT_BUILD_RULE Where FORMAT_ID = '610' AND FIELD_NO = '128' AND PRIORITY = '1';</v>
      </c>
    </row>
    <row r="1485" spans="1:21" x14ac:dyDescent="0.35">
      <c r="A1485" t="s">
        <v>1459</v>
      </c>
      <c r="B1485" t="s">
        <v>15</v>
      </c>
      <c r="C1485" t="s">
        <v>12</v>
      </c>
      <c r="D1485" t="s">
        <v>12</v>
      </c>
      <c r="E1485"/>
      <c r="F1485" t="s">
        <v>15</v>
      </c>
      <c r="G1485"/>
      <c r="H1485" t="s">
        <v>13</v>
      </c>
      <c r="I1485" t="s">
        <v>13</v>
      </c>
      <c r="L1485" t="s">
        <v>7</v>
      </c>
      <c r="M1485" t="str">
        <f>VLOOKUP(D1485,UFMT_FIELD_FORMAT!A:H,8,FALSE)</f>
        <v>019 Var LLA</v>
      </c>
      <c r="N1485" t="str">
        <f>IF(ISBLANK(E1485),"",VLOOKUP(E1485,UFMT_CONDITION!A:J,10,FALSE))</f>
        <v/>
      </c>
      <c r="O1485" t="str">
        <f>VLOOKUP(F1485,UFMT_VALUE!A:E,5,FALSE)</f>
        <v>Tag, SVT_CARD_NUM</v>
      </c>
      <c r="P1485" t="str">
        <f>IF(ISBLANK(G1485),"",VLOOKUP(G1485,UFMT_CONVERSION!A:C,3,FALSE))</f>
        <v/>
      </c>
      <c r="Q1485" t="str">
        <f t="shared" si="96"/>
        <v>Field '019 Var LLA', Value 'Tag, SVT_CARD_NUM'</v>
      </c>
      <c r="S1485" t="str">
        <f t="shared" si="97"/>
        <v>Insert into UFMT_BUILD_RULE (FORMAT_ID, FIELD_NO, PRIORITY, FIELD_ID, COND_ID, VALUE_ID, CONV_KEY, F_CHECK, F_WRITE) Values ('611', '2', '1', '1', '', '2', '', '0', '0');</v>
      </c>
      <c r="T1485" t="str">
        <f t="shared" si="98"/>
        <v>Update UFMT_BUILD_RULE SET FIELD_ID='1',COND_ID='',VALUE_ID='2',CONV_KEY='',F_CHECK='0',F_WRITE='0' Where FORMAT_ID = '611' AND FIELD_NO = '2' AND PRIORITY = '1';</v>
      </c>
      <c r="U1485" t="str">
        <f t="shared" si="99"/>
        <v>Delete from UFMT_BUILD_RULE Where FORMAT_ID = '611' AND FIELD_NO = '2' AND PRIORITY = '1';</v>
      </c>
    </row>
    <row r="1486" spans="1:21" x14ac:dyDescent="0.35">
      <c r="A1486" t="s">
        <v>1459</v>
      </c>
      <c r="B1486" t="s">
        <v>17</v>
      </c>
      <c r="C1486" t="s">
        <v>12</v>
      </c>
      <c r="D1486" t="s">
        <v>15</v>
      </c>
      <c r="E1486"/>
      <c r="F1486" t="s">
        <v>484</v>
      </c>
      <c r="G1486"/>
      <c r="H1486" t="s">
        <v>13</v>
      </c>
      <c r="I1486" t="s">
        <v>13</v>
      </c>
      <c r="L1486" t="s">
        <v>7</v>
      </c>
      <c r="M1486" t="str">
        <f>VLOOKUP(D1486,UFMT_FIELD_FORMAT!A:H,8,FALSE)</f>
        <v>006 Fix Padded L0</v>
      </c>
      <c r="N1486" t="str">
        <f>IF(ISBLANK(E1486),"",VLOOKUP(E1486,UFMT_CONDITION!A:J,10,FALSE))</f>
        <v/>
      </c>
      <c r="O1486" t="str">
        <f>VLOOKUP(F1486,UFMT_VALUE!A:E,5,FALSE)</f>
        <v>DE03, Saved locally</v>
      </c>
      <c r="P1486" t="str">
        <f>IF(ISBLANK(G1486),"",VLOOKUP(G1486,UFMT_CONVERSION!A:C,3,FALSE))</f>
        <v/>
      </c>
      <c r="Q1486" t="str">
        <f t="shared" si="96"/>
        <v>Field '006 Fix Padded L0', Value 'DE03, Saved locally'</v>
      </c>
      <c r="S1486" t="str">
        <f t="shared" si="97"/>
        <v>Insert into UFMT_BUILD_RULE (FORMAT_ID, FIELD_NO, PRIORITY, FIELD_ID, COND_ID, VALUE_ID, CONV_KEY, F_CHECK, F_WRITE) Values ('611', '3', '1', '2', '', '237', '', '0', '0');</v>
      </c>
      <c r="T1486" t="str">
        <f t="shared" si="98"/>
        <v>Update UFMT_BUILD_RULE SET FIELD_ID='2',COND_ID='',VALUE_ID='237',CONV_KEY='',F_CHECK='0',F_WRITE='0' Where FORMAT_ID = '611' AND FIELD_NO = '3' AND PRIORITY = '1';</v>
      </c>
      <c r="U1486" t="str">
        <f t="shared" si="99"/>
        <v>Delete from UFMT_BUILD_RULE Where FORMAT_ID = '611' AND FIELD_NO = '3' AND PRIORITY = '1';</v>
      </c>
    </row>
    <row r="1487" spans="1:21" x14ac:dyDescent="0.35">
      <c r="A1487" t="s">
        <v>1459</v>
      </c>
      <c r="B1487" t="s">
        <v>20</v>
      </c>
      <c r="C1487" t="s">
        <v>12</v>
      </c>
      <c r="D1487" t="s">
        <v>17</v>
      </c>
      <c r="E1487"/>
      <c r="F1487" t="s">
        <v>29</v>
      </c>
      <c r="G1487"/>
      <c r="H1487" t="s">
        <v>13</v>
      </c>
      <c r="I1487" t="s">
        <v>13</v>
      </c>
      <c r="L1487" t="s">
        <v>7</v>
      </c>
      <c r="M1487" t="str">
        <f>VLOOKUP(D1487,UFMT_FIELD_FORMAT!A:H,8,FALSE)</f>
        <v>012 Fix Padded L0</v>
      </c>
      <c r="N1487" t="str">
        <f>IF(ISBLANK(E1487),"",VLOOKUP(E1487,UFMT_CONDITION!A:J,10,FALSE))</f>
        <v/>
      </c>
      <c r="O1487" t="str">
        <f>VLOOKUP(F1487,UFMT_VALUE!A:E,5,FALSE)</f>
        <v>Tag, SVT_TXN_AMOUNT</v>
      </c>
      <c r="P1487" t="str">
        <f>IF(ISBLANK(G1487),"",VLOOKUP(G1487,UFMT_CONVERSION!A:C,3,FALSE))</f>
        <v/>
      </c>
      <c r="Q1487" t="str">
        <f t="shared" si="96"/>
        <v>Field '012 Fix Padded L0', Value 'Tag, SVT_TXN_AMOUNT'</v>
      </c>
      <c r="S1487" t="str">
        <f t="shared" si="97"/>
        <v>Insert into UFMT_BUILD_RULE (FORMAT_ID, FIELD_NO, PRIORITY, FIELD_ID, COND_ID, VALUE_ID, CONV_KEY, F_CHECK, F_WRITE) Values ('611', '4', '1', '3', '', '7', '', '0', '0');</v>
      </c>
      <c r="T1487" t="str">
        <f t="shared" si="98"/>
        <v>Update UFMT_BUILD_RULE SET FIELD_ID='3',COND_ID='',VALUE_ID='7',CONV_KEY='',F_CHECK='0',F_WRITE='0' Where FORMAT_ID = '611' AND FIELD_NO = '4' AND PRIORITY = '1';</v>
      </c>
      <c r="U1487" t="str">
        <f t="shared" si="99"/>
        <v>Delete from UFMT_BUILD_RULE Where FORMAT_ID = '611' AND FIELD_NO = '4' AND PRIORITY = '1';</v>
      </c>
    </row>
    <row r="1488" spans="1:21" x14ac:dyDescent="0.35">
      <c r="A1488" t="s">
        <v>1459</v>
      </c>
      <c r="B1488" t="s">
        <v>26</v>
      </c>
      <c r="C1488" t="s">
        <v>12</v>
      </c>
      <c r="D1488" t="s">
        <v>17</v>
      </c>
      <c r="E1488" t="s">
        <v>171</v>
      </c>
      <c r="F1488" t="s">
        <v>354</v>
      </c>
      <c r="G1488"/>
      <c r="H1488" t="s">
        <v>13</v>
      </c>
      <c r="I1488" t="s">
        <v>13</v>
      </c>
      <c r="L1488" t="s">
        <v>7</v>
      </c>
      <c r="M1488" t="str">
        <f>VLOOKUP(D1488,UFMT_FIELD_FORMAT!A:H,8,FALSE)</f>
        <v>012 Fix Padded L0</v>
      </c>
      <c r="N1488" t="str">
        <f>IF(ISBLANK(E1488),"",VLOOKUP(E1488,UFMT_CONDITION!A:J,10,FALSE))</f>
        <v>Send Cross-currency fields</v>
      </c>
      <c r="O1488" t="str">
        <f>VLOOKUP(F1488,UFMT_VALUE!A:E,5,FALSE)</f>
        <v>Const, 0</v>
      </c>
      <c r="P1488" t="str">
        <f>IF(ISBLANK(G1488),"",VLOOKUP(G1488,UFMT_CONVERSION!A:C,3,FALSE))</f>
        <v/>
      </c>
      <c r="Q1488" t="str">
        <f t="shared" si="96"/>
        <v>Field '012 Fix Padded L0',Cond 'Send Cross-currency fields', Value 'Const, 0'</v>
      </c>
      <c r="S1488" t="str">
        <f t="shared" si="97"/>
        <v>Insert into UFMT_BUILD_RULE (FORMAT_ID, FIELD_NO, PRIORITY, FIELD_ID, COND_ID, VALUE_ID, CONV_KEY, F_CHECK, F_WRITE) Values ('611', '6', '1', '3', '64', '186', '', '0', '0');</v>
      </c>
      <c r="T1488" t="str">
        <f t="shared" si="98"/>
        <v>Update UFMT_BUILD_RULE SET FIELD_ID='3',COND_ID='64',VALUE_ID='186',CONV_KEY='',F_CHECK='0',F_WRITE='0' Where FORMAT_ID = '611' AND FIELD_NO = '6' AND PRIORITY = '1';</v>
      </c>
      <c r="U1488" t="str">
        <f t="shared" si="99"/>
        <v>Delete from UFMT_BUILD_RULE Where FORMAT_ID = '611' AND FIELD_NO = '6' AND PRIORITY = '1';</v>
      </c>
    </row>
    <row r="1489" spans="1:21" x14ac:dyDescent="0.35">
      <c r="A1489" t="s">
        <v>1459</v>
      </c>
      <c r="B1489" t="s">
        <v>29</v>
      </c>
      <c r="C1489" t="s">
        <v>12</v>
      </c>
      <c r="D1489" t="s">
        <v>72</v>
      </c>
      <c r="E1489"/>
      <c r="F1489" t="s">
        <v>298</v>
      </c>
      <c r="G1489"/>
      <c r="H1489" t="s">
        <v>13</v>
      </c>
      <c r="I1489" t="s">
        <v>13</v>
      </c>
      <c r="L1489" t="s">
        <v>7</v>
      </c>
      <c r="M1489" t="str">
        <f>VLOOKUP(D1489,UFMT_FIELD_FORMAT!A:H,8,FALSE)</f>
        <v>010 Fix Padded L0</v>
      </c>
      <c r="N1489" t="str">
        <f>IF(ISBLANK(E1489),"",VLOOKUP(E1489,UFMT_CONDITION!A:J,10,FALSE))</f>
        <v/>
      </c>
      <c r="O1489" t="str">
        <f>VLOOKUP(F1489,UFMT_VALUE!A:E,5,FALSE)</f>
        <v>Composite, Datetime ( MMDDhhmmss)</v>
      </c>
      <c r="P1489" t="str">
        <f>IF(ISBLANK(G1489),"",VLOOKUP(G1489,UFMT_CONVERSION!A:C,3,FALSE))</f>
        <v/>
      </c>
      <c r="Q1489" t="str">
        <f t="shared" si="96"/>
        <v>Field '010 Fix Padded L0', Value 'Composite, Datetime ( MMDDhhmmss)'</v>
      </c>
      <c r="S1489" t="str">
        <f t="shared" si="97"/>
        <v>Insert into UFMT_BUILD_RULE (FORMAT_ID, FIELD_NO, PRIORITY, FIELD_ID, COND_ID, VALUE_ID, CONV_KEY, F_CHECK, F_WRITE) Values ('611', '7', '1', '25', '', '205', '', '0', '0');</v>
      </c>
      <c r="T1489" t="str">
        <f t="shared" si="98"/>
        <v>Update UFMT_BUILD_RULE SET FIELD_ID='25',COND_ID='',VALUE_ID='205',CONV_KEY='',F_CHECK='0',F_WRITE='0' Where FORMAT_ID = '611' AND FIELD_NO = '7' AND PRIORITY = '1';</v>
      </c>
      <c r="U1489" t="str">
        <f t="shared" si="99"/>
        <v>Delete from UFMT_BUILD_RULE Where FORMAT_ID = '611' AND FIELD_NO = '7' AND PRIORITY = '1';</v>
      </c>
    </row>
    <row r="1490" spans="1:21" x14ac:dyDescent="0.35">
      <c r="A1490" t="s">
        <v>1459</v>
      </c>
      <c r="B1490" t="s">
        <v>32</v>
      </c>
      <c r="C1490" t="s">
        <v>12</v>
      </c>
      <c r="D1490" t="s">
        <v>20</v>
      </c>
      <c r="E1490" t="s">
        <v>171</v>
      </c>
      <c r="F1490" t="s">
        <v>354</v>
      </c>
      <c r="G1490"/>
      <c r="H1490" t="s">
        <v>13</v>
      </c>
      <c r="I1490" t="s">
        <v>13</v>
      </c>
      <c r="L1490" t="s">
        <v>7</v>
      </c>
      <c r="M1490" t="str">
        <f>VLOOKUP(D1490,UFMT_FIELD_FORMAT!A:H,8,FALSE)</f>
        <v>008 Fix Padded L0</v>
      </c>
      <c r="N1490" t="str">
        <f>IF(ISBLANK(E1490),"",VLOOKUP(E1490,UFMT_CONDITION!A:J,10,FALSE))</f>
        <v>Send Cross-currency fields</v>
      </c>
      <c r="O1490" t="str">
        <f>VLOOKUP(F1490,UFMT_VALUE!A:E,5,FALSE)</f>
        <v>Const, 0</v>
      </c>
      <c r="P1490" t="str">
        <f>IF(ISBLANK(G1490),"",VLOOKUP(G1490,UFMT_CONVERSION!A:C,3,FALSE))</f>
        <v/>
      </c>
      <c r="Q1490" t="str">
        <f t="shared" si="96"/>
        <v>Field '008 Fix Padded L0',Cond 'Send Cross-currency fields', Value 'Const, 0'</v>
      </c>
      <c r="S1490" t="str">
        <f t="shared" si="97"/>
        <v>Insert into UFMT_BUILD_RULE (FORMAT_ID, FIELD_NO, PRIORITY, FIELD_ID, COND_ID, VALUE_ID, CONV_KEY, F_CHECK, F_WRITE) Values ('611', '8', '1', '4', '64', '186', '', '0', '0');</v>
      </c>
      <c r="T1490" t="str">
        <f t="shared" si="98"/>
        <v>Update UFMT_BUILD_RULE SET FIELD_ID='4',COND_ID='64',VALUE_ID='186',CONV_KEY='',F_CHECK='0',F_WRITE='0' Where FORMAT_ID = '611' AND FIELD_NO = '8' AND PRIORITY = '1';</v>
      </c>
      <c r="U1490" t="str">
        <f t="shared" si="99"/>
        <v>Delete from UFMT_BUILD_RULE Where FORMAT_ID = '611' AND FIELD_NO = '8' AND PRIORITY = '1';</v>
      </c>
    </row>
    <row r="1491" spans="1:21" x14ac:dyDescent="0.35">
      <c r="A1491" t="s">
        <v>1459</v>
      </c>
      <c r="B1491" t="s">
        <v>37</v>
      </c>
      <c r="C1491" t="s">
        <v>12</v>
      </c>
      <c r="D1491" t="s">
        <v>20</v>
      </c>
      <c r="E1491" t="s">
        <v>171</v>
      </c>
      <c r="F1491" t="s">
        <v>321</v>
      </c>
      <c r="G1491"/>
      <c r="H1491" t="s">
        <v>13</v>
      </c>
      <c r="I1491" t="s">
        <v>13</v>
      </c>
      <c r="L1491" t="s">
        <v>7</v>
      </c>
      <c r="M1491" t="str">
        <f>VLOOKUP(D1491,UFMT_FIELD_FORMAT!A:H,8,FALSE)</f>
        <v>008 Fix Padded L0</v>
      </c>
      <c r="N1491" t="str">
        <f>IF(ISBLANK(E1491),"",VLOOKUP(E1491,UFMT_CONDITION!A:J,10,FALSE))</f>
        <v>Send Cross-currency fields</v>
      </c>
      <c r="O1491" t="str">
        <f>VLOOKUP(F1491,UFMT_VALUE!A:E,5,FALSE)</f>
        <v>Const, 1</v>
      </c>
      <c r="P1491" t="str">
        <f>IF(ISBLANK(G1491),"",VLOOKUP(G1491,UFMT_CONVERSION!A:C,3,FALSE))</f>
        <v/>
      </c>
      <c r="Q1491" t="str">
        <f t="shared" si="96"/>
        <v>Field '008 Fix Padded L0',Cond 'Send Cross-currency fields', Value 'Const, 1'</v>
      </c>
      <c r="S1491" t="str">
        <f t="shared" si="97"/>
        <v>Insert into UFMT_BUILD_RULE (FORMAT_ID, FIELD_NO, PRIORITY, FIELD_ID, COND_ID, VALUE_ID, CONV_KEY, F_CHECK, F_WRITE) Values ('611', '10', '1', '4', '64', '173', '', '0', '0');</v>
      </c>
      <c r="T1491" t="str">
        <f t="shared" si="98"/>
        <v>Update UFMT_BUILD_RULE SET FIELD_ID='4',COND_ID='64',VALUE_ID='173',CONV_KEY='',F_CHECK='0',F_WRITE='0' Where FORMAT_ID = '611' AND FIELD_NO = '10' AND PRIORITY = '1';</v>
      </c>
      <c r="U1491" t="str">
        <f t="shared" si="99"/>
        <v>Delete from UFMT_BUILD_RULE Where FORMAT_ID = '611' AND FIELD_NO = '10' AND PRIORITY = '1';</v>
      </c>
    </row>
    <row r="1492" spans="1:21" x14ac:dyDescent="0.35">
      <c r="A1492" t="s">
        <v>1459</v>
      </c>
      <c r="B1492" t="s">
        <v>40</v>
      </c>
      <c r="C1492" t="s">
        <v>12</v>
      </c>
      <c r="D1492" t="s">
        <v>23</v>
      </c>
      <c r="E1492"/>
      <c r="F1492" t="s">
        <v>48</v>
      </c>
      <c r="G1492"/>
      <c r="H1492" t="s">
        <v>13</v>
      </c>
      <c r="I1492" t="s">
        <v>13</v>
      </c>
      <c r="L1492" t="s">
        <v>7</v>
      </c>
      <c r="M1492" t="str">
        <f>VLOOKUP(D1492,UFMT_FIELD_FORMAT!A:H,8,FALSE)</f>
        <v>006 Fix Padded L0</v>
      </c>
      <c r="N1492" t="str">
        <f>IF(ISBLANK(E1492),"",VLOOKUP(E1492,UFMT_CONDITION!A:J,10,FALSE))</f>
        <v/>
      </c>
      <c r="O1492" t="str">
        <f>VLOOKUP(F1492,UFMT_VALUE!A:E,5,FALSE)</f>
        <v>Tag, SVT_ACQ_TRACE_NO, string</v>
      </c>
      <c r="P1492" t="str">
        <f>IF(ISBLANK(G1492),"",VLOOKUP(G1492,UFMT_CONVERSION!A:C,3,FALSE))</f>
        <v/>
      </c>
      <c r="Q1492" t="str">
        <f t="shared" si="96"/>
        <v>Field '006 Fix Padded L0', Value 'Tag, SVT_ACQ_TRACE_NO, string'</v>
      </c>
      <c r="S1492" t="str">
        <f t="shared" si="97"/>
        <v>Insert into UFMT_BUILD_RULE (FORMAT_ID, FIELD_NO, PRIORITY, FIELD_ID, COND_ID, VALUE_ID, CONV_KEY, F_CHECK, F_WRITE) Values ('611', '11', '1', '5', '', '47', '', '0', '0');</v>
      </c>
      <c r="T1492" t="str">
        <f t="shared" si="98"/>
        <v>Update UFMT_BUILD_RULE SET FIELD_ID='5',COND_ID='',VALUE_ID='47',CONV_KEY='',F_CHECK='0',F_WRITE='0' Where FORMAT_ID = '611' AND FIELD_NO = '11' AND PRIORITY = '1';</v>
      </c>
      <c r="U1492" t="str">
        <f t="shared" si="99"/>
        <v>Delete from UFMT_BUILD_RULE Where FORMAT_ID = '611' AND FIELD_NO = '11' AND PRIORITY = '1';</v>
      </c>
    </row>
    <row r="1493" spans="1:21" x14ac:dyDescent="0.35">
      <c r="A1493" t="s">
        <v>1459</v>
      </c>
      <c r="B1493" t="s">
        <v>42</v>
      </c>
      <c r="C1493" t="s">
        <v>12</v>
      </c>
      <c r="D1493" t="s">
        <v>23</v>
      </c>
      <c r="E1493"/>
      <c r="F1493" t="s">
        <v>47</v>
      </c>
      <c r="G1493"/>
      <c r="H1493" t="s">
        <v>13</v>
      </c>
      <c r="I1493" t="s">
        <v>13</v>
      </c>
      <c r="L1493" t="s">
        <v>7</v>
      </c>
      <c r="M1493" t="str">
        <f>VLOOKUP(D1493,UFMT_FIELD_FORMAT!A:H,8,FALSE)</f>
        <v>006 Fix Padded L0</v>
      </c>
      <c r="N1493" t="str">
        <f>IF(ISBLANK(E1493),"",VLOOKUP(E1493,UFMT_CONDITION!A:J,10,FALSE))</f>
        <v/>
      </c>
      <c r="O1493" t="str">
        <f>VLOOKUP(F1493,UFMT_VALUE!A:E,5,FALSE)</f>
        <v>Tag, SVT_ACQ_SW_TIME</v>
      </c>
      <c r="P1493" t="str">
        <f>IF(ISBLANK(G1493),"",VLOOKUP(G1493,UFMT_CONVERSION!A:C,3,FALSE))</f>
        <v/>
      </c>
      <c r="Q1493" t="str">
        <f t="shared" si="96"/>
        <v>Field '006 Fix Padded L0', Value 'Tag, SVT_ACQ_SW_TIME'</v>
      </c>
      <c r="S1493" t="str">
        <f t="shared" si="97"/>
        <v>Insert into UFMT_BUILD_RULE (FORMAT_ID, FIELD_NO, PRIORITY, FIELD_ID, COND_ID, VALUE_ID, CONV_KEY, F_CHECK, F_WRITE) Values ('611', '12', '1', '5', '', '14', '', '0', '0');</v>
      </c>
      <c r="T1493" t="str">
        <f t="shared" si="98"/>
        <v>Update UFMT_BUILD_RULE SET FIELD_ID='5',COND_ID='',VALUE_ID='14',CONV_KEY='',F_CHECK='0',F_WRITE='0' Where FORMAT_ID = '611' AND FIELD_NO = '12' AND PRIORITY = '1';</v>
      </c>
      <c r="U1493" t="str">
        <f t="shared" si="99"/>
        <v>Delete from UFMT_BUILD_RULE Where FORMAT_ID = '611' AND FIELD_NO = '12' AND PRIORITY = '1';</v>
      </c>
    </row>
    <row r="1494" spans="1:21" x14ac:dyDescent="0.35">
      <c r="A1494" t="s">
        <v>1459</v>
      </c>
      <c r="B1494" t="s">
        <v>44</v>
      </c>
      <c r="C1494" t="s">
        <v>12</v>
      </c>
      <c r="D1494" t="s">
        <v>32</v>
      </c>
      <c r="E1494"/>
      <c r="F1494" t="s">
        <v>44</v>
      </c>
      <c r="G1494" t="s">
        <v>183</v>
      </c>
      <c r="H1494" t="s">
        <v>13</v>
      </c>
      <c r="I1494" t="s">
        <v>13</v>
      </c>
      <c r="L1494" t="s">
        <v>7</v>
      </c>
      <c r="M1494" t="str">
        <f>VLOOKUP(D1494,UFMT_FIELD_FORMAT!A:H,8,FALSE)</f>
        <v>004 Fix Padded L0</v>
      </c>
      <c r="N1494" t="str">
        <f>IF(ISBLANK(E1494),"",VLOOKUP(E1494,UFMT_CONDITION!A:J,10,FALSE))</f>
        <v/>
      </c>
      <c r="O1494" t="str">
        <f>VLOOKUP(F1494,UFMT_VALUE!A:E,5,FALSE)</f>
        <v>Tag, SVT_ACQ_SW_DATE</v>
      </c>
      <c r="P1494" t="str">
        <f>IF(ISBLANK(G1494),"",VLOOKUP(G1494,UFMT_CONVERSION!A:C,3,FALSE))</f>
        <v>YYYYMMDD to MMDD</v>
      </c>
      <c r="Q1494" t="str">
        <f t="shared" si="96"/>
        <v>Field '004 Fix Padded L0', Value 'Tag, SVT_ACQ_SW_DATE', Conv 'YYYYMMDD to MMDD'</v>
      </c>
      <c r="S1494" t="str">
        <f t="shared" si="97"/>
        <v>Insert into UFMT_BUILD_RULE (FORMAT_ID, FIELD_NO, PRIORITY, FIELD_ID, COND_ID, VALUE_ID, CONV_KEY, F_CHECK, F_WRITE) Values ('611', '13', '1', '8', '', '13', '69', '0', '0');</v>
      </c>
      <c r="T1494" t="str">
        <f t="shared" si="98"/>
        <v>Update UFMT_BUILD_RULE SET FIELD_ID='8',COND_ID='',VALUE_ID='13',CONV_KEY='69',F_CHECK='0',F_WRITE='0' Where FORMAT_ID = '611' AND FIELD_NO = '13' AND PRIORITY = '1';</v>
      </c>
      <c r="U1494" t="str">
        <f t="shared" si="99"/>
        <v>Delete from UFMT_BUILD_RULE Where FORMAT_ID = '611' AND FIELD_NO = '13' AND PRIORITY = '1';</v>
      </c>
    </row>
    <row r="1495" spans="1:21" x14ac:dyDescent="0.35">
      <c r="A1495" t="s">
        <v>1459</v>
      </c>
      <c r="B1495" t="s">
        <v>50</v>
      </c>
      <c r="C1495" t="s">
        <v>12</v>
      </c>
      <c r="D1495" t="s">
        <v>32</v>
      </c>
      <c r="E1495"/>
      <c r="F1495" t="s">
        <v>44</v>
      </c>
      <c r="G1495" t="s">
        <v>183</v>
      </c>
      <c r="H1495" t="s">
        <v>13</v>
      </c>
      <c r="I1495" t="s">
        <v>13</v>
      </c>
      <c r="L1495" t="s">
        <v>7</v>
      </c>
      <c r="M1495" t="str">
        <f>VLOOKUP(D1495,UFMT_FIELD_FORMAT!A:H,8,FALSE)</f>
        <v>004 Fix Padded L0</v>
      </c>
      <c r="N1495" t="str">
        <f>IF(ISBLANK(E1495),"",VLOOKUP(E1495,UFMT_CONDITION!A:J,10,FALSE))</f>
        <v/>
      </c>
      <c r="O1495" t="str">
        <f>VLOOKUP(F1495,UFMT_VALUE!A:E,5,FALSE)</f>
        <v>Tag, SVT_ACQ_SW_DATE</v>
      </c>
      <c r="P1495" t="str">
        <f>IF(ISBLANK(G1495),"",VLOOKUP(G1495,UFMT_CONVERSION!A:C,3,FALSE))</f>
        <v>YYYYMMDD to MMDD</v>
      </c>
      <c r="Q1495" t="str">
        <f t="shared" si="96"/>
        <v>Field '004 Fix Padded L0', Value 'Tag, SVT_ACQ_SW_DATE', Conv 'YYYYMMDD to MMDD'</v>
      </c>
      <c r="S1495" t="str">
        <f t="shared" si="97"/>
        <v>Insert into UFMT_BUILD_RULE (FORMAT_ID, FIELD_NO, PRIORITY, FIELD_ID, COND_ID, VALUE_ID, CONV_KEY, F_CHECK, F_WRITE) Values ('611', '15', '1', '8', '', '13', '69', '0', '0');</v>
      </c>
      <c r="T1495" t="str">
        <f t="shared" si="98"/>
        <v>Update UFMT_BUILD_RULE SET FIELD_ID='8',COND_ID='',VALUE_ID='13',CONV_KEY='69',F_CHECK='0',F_WRITE='0' Where FORMAT_ID = '611' AND FIELD_NO = '15' AND PRIORITY = '1';</v>
      </c>
      <c r="U1495" t="str">
        <f t="shared" si="99"/>
        <v>Delete from UFMT_BUILD_RULE Where FORMAT_ID = '611' AND FIELD_NO = '15' AND PRIORITY = '1';</v>
      </c>
    </row>
    <row r="1496" spans="1:21" x14ac:dyDescent="0.35">
      <c r="A1496" t="s">
        <v>1459</v>
      </c>
      <c r="B1496" t="s">
        <v>59</v>
      </c>
      <c r="C1496" t="s">
        <v>12</v>
      </c>
      <c r="D1496" t="s">
        <v>32</v>
      </c>
      <c r="E1496"/>
      <c r="F1496" t="s">
        <v>233</v>
      </c>
      <c r="G1496"/>
      <c r="H1496" t="s">
        <v>13</v>
      </c>
      <c r="I1496" t="s">
        <v>13</v>
      </c>
      <c r="L1496" t="s">
        <v>7</v>
      </c>
      <c r="M1496" t="str">
        <f>VLOOKUP(D1496,UFMT_FIELD_FORMAT!A:H,8,FALSE)</f>
        <v>004 Fix Padded L0</v>
      </c>
      <c r="N1496" t="str">
        <f>IF(ISBLANK(E1496),"",VLOOKUP(E1496,UFMT_CONDITION!A:J,10,FALSE))</f>
        <v/>
      </c>
      <c r="O1496" t="str">
        <f>VLOOKUP(F1496,UFMT_VALUE!A:E,5,FALSE)</f>
        <v>Tag, SVT_SV_MCC, int</v>
      </c>
      <c r="P1496" t="str">
        <f>IF(ISBLANK(G1496),"",VLOOKUP(G1496,UFMT_CONVERSION!A:C,3,FALSE))</f>
        <v/>
      </c>
      <c r="Q1496" t="str">
        <f t="shared" si="96"/>
        <v>Field '004 Fix Padded L0', Value 'Tag, SVT_SV_MCC, int'</v>
      </c>
      <c r="S1496" t="str">
        <f t="shared" si="97"/>
        <v>Insert into UFMT_BUILD_RULE (FORMAT_ID, FIELD_NO, PRIORITY, FIELD_ID, COND_ID, VALUE_ID, CONV_KEY, F_CHECK, F_WRITE) Values ('611', '18', '1', '8', '', '90', '', '0', '0');</v>
      </c>
      <c r="T1496" t="str">
        <f t="shared" si="98"/>
        <v>Update UFMT_BUILD_RULE SET FIELD_ID='8',COND_ID='',VALUE_ID='90',CONV_KEY='',F_CHECK='0',F_WRITE='0' Where FORMAT_ID = '611' AND FIELD_NO = '18' AND PRIORITY = '1';</v>
      </c>
      <c r="U1496" t="str">
        <f t="shared" si="99"/>
        <v>Delete from UFMT_BUILD_RULE Where FORMAT_ID = '611' AND FIELD_NO = '18' AND PRIORITY = '1';</v>
      </c>
    </row>
    <row r="1497" spans="1:21" x14ac:dyDescent="0.35">
      <c r="A1497" t="s">
        <v>1459</v>
      </c>
      <c r="B1497" t="s">
        <v>88</v>
      </c>
      <c r="C1497" t="s">
        <v>12</v>
      </c>
      <c r="D1497" t="s">
        <v>20</v>
      </c>
      <c r="E1497" t="s">
        <v>155</v>
      </c>
      <c r="F1497" t="s">
        <v>543</v>
      </c>
      <c r="G1497" t="s">
        <v>780</v>
      </c>
      <c r="H1497" t="s">
        <v>13</v>
      </c>
      <c r="I1497" t="s">
        <v>13</v>
      </c>
      <c r="L1497" t="s">
        <v>7</v>
      </c>
      <c r="M1497" t="str">
        <f>VLOOKUP(D1497,UFMT_FIELD_FORMAT!A:H,8,FALSE)</f>
        <v>008 Fix Padded L0</v>
      </c>
      <c r="N1497" t="str">
        <f>IF(ISBLANK(E1497),"",VLOOKUP(E1497,UFMT_CONDITION!A:J,10,FALSE))</f>
        <v>TT for sending NBC F28</v>
      </c>
      <c r="O1497" t="str">
        <f>VLOOKUP(F1497,UFMT_VALUE!A:E,5,FALSE)</f>
        <v>DE28, Saved locally (to/from NBC )</v>
      </c>
      <c r="P1497" t="str">
        <f>IF(ISBLANK(G1497),"",VLOOKUP(G1497,UFMT_CONVERSION!A:C,3,FALSE))</f>
        <v>NBC Total fee calculation (from local)</v>
      </c>
      <c r="Q1497" t="str">
        <f t="shared" si="96"/>
        <v>Field '008 Fix Padded L0',Cond 'TT for sending NBC F28', Value 'DE28, Saved locally (to/from NBC )', Conv 'NBC Total fee calculation (from local)'</v>
      </c>
      <c r="S1497" t="str">
        <f t="shared" si="97"/>
        <v>Insert into UFMT_BUILD_RULE (FORMAT_ID, FIELD_NO, PRIORITY, FIELD_ID, COND_ID, VALUE_ID, CONV_KEY, F_CHECK, F_WRITE) Values ('611', '28', '1', '4', '58', '258', '104', '0', '0');</v>
      </c>
      <c r="T1497" t="str">
        <f t="shared" si="98"/>
        <v>Update UFMT_BUILD_RULE SET FIELD_ID='4',COND_ID='58',VALUE_ID='258',CONV_KEY='104',F_CHECK='0',F_WRITE='0' Where FORMAT_ID = '611' AND FIELD_NO = '28' AND PRIORITY = '1';</v>
      </c>
      <c r="U1497" t="str">
        <f t="shared" si="99"/>
        <v>Delete from UFMT_BUILD_RULE Where FORMAT_ID = '611' AND FIELD_NO = '28' AND PRIORITY = '1';</v>
      </c>
    </row>
    <row r="1498" spans="1:21" x14ac:dyDescent="0.35">
      <c r="A1498" t="s">
        <v>1459</v>
      </c>
      <c r="B1498" t="s">
        <v>98</v>
      </c>
      <c r="C1498" t="s">
        <v>12</v>
      </c>
      <c r="D1498" t="s">
        <v>40</v>
      </c>
      <c r="E1498"/>
      <c r="F1498" t="s">
        <v>65</v>
      </c>
      <c r="G1498"/>
      <c r="H1498" t="s">
        <v>13</v>
      </c>
      <c r="I1498" t="s">
        <v>13</v>
      </c>
      <c r="L1498" t="s">
        <v>7</v>
      </c>
      <c r="M1498" t="str">
        <f>VLOOKUP(D1498,UFMT_FIELD_FORMAT!A:H,8,FALSE)</f>
        <v xml:space="preserve">011 LLA </v>
      </c>
      <c r="N1498" t="str">
        <f>IF(ISBLANK(E1498),"",VLOOKUP(E1498,UFMT_CONDITION!A:J,10,FALSE))</f>
        <v/>
      </c>
      <c r="O1498" t="str">
        <f>VLOOKUP(F1498,UFMT_VALUE!A:E,5,FALSE)</f>
        <v>Tag, SVT_ISO_SRC_ACQID</v>
      </c>
      <c r="P1498" t="str">
        <f>IF(ISBLANK(G1498),"",VLOOKUP(G1498,UFMT_CONVERSION!A:C,3,FALSE))</f>
        <v/>
      </c>
      <c r="Q1498" t="str">
        <f t="shared" si="96"/>
        <v>Field '011 LLA ', Value 'Tag, SVT_ISO_SRC_ACQID'</v>
      </c>
      <c r="S1498" t="str">
        <f t="shared" si="97"/>
        <v>Insert into UFMT_BUILD_RULE (FORMAT_ID, FIELD_NO, PRIORITY, FIELD_ID, COND_ID, VALUE_ID, CONV_KEY, F_CHECK, F_WRITE) Values ('611', '32', '1', '11', '', '20', '', '0', '0');</v>
      </c>
      <c r="T1498" t="str">
        <f t="shared" si="98"/>
        <v>Update UFMT_BUILD_RULE SET FIELD_ID='11',COND_ID='',VALUE_ID='20',CONV_KEY='',F_CHECK='0',F_WRITE='0' Where FORMAT_ID = '611' AND FIELD_NO = '32' AND PRIORITY = '1';</v>
      </c>
      <c r="U1498" t="str">
        <f t="shared" si="99"/>
        <v>Delete from UFMT_BUILD_RULE Where FORMAT_ID = '611' AND FIELD_NO = '32' AND PRIORITY = '1';</v>
      </c>
    </row>
    <row r="1499" spans="1:21" x14ac:dyDescent="0.35">
      <c r="A1499" t="s">
        <v>1459</v>
      </c>
      <c r="B1499" t="s">
        <v>99</v>
      </c>
      <c r="C1499" t="s">
        <v>12</v>
      </c>
      <c r="D1499" t="s">
        <v>44</v>
      </c>
      <c r="E1499"/>
      <c r="F1499" t="s">
        <v>74</v>
      </c>
      <c r="G1499"/>
      <c r="H1499" t="s">
        <v>13</v>
      </c>
      <c r="I1499" t="s">
        <v>13</v>
      </c>
      <c r="L1499" t="s">
        <v>7</v>
      </c>
      <c r="M1499" t="str">
        <f>VLOOKUP(D1499,UFMT_FIELD_FORMAT!A:H,8,FALSE)</f>
        <v>012 Fix Padded R</v>
      </c>
      <c r="N1499" t="str">
        <f>IF(ISBLANK(E1499),"",VLOOKUP(E1499,UFMT_CONDITION!A:J,10,FALSE))</f>
        <v/>
      </c>
      <c r="O1499" t="str">
        <f>VLOOKUP(F1499,UFMT_VALUE!A:E,5,FALSE)</f>
        <v>Tag, SVT_ISO_ACQ_RRN</v>
      </c>
      <c r="P1499" t="str">
        <f>IF(ISBLANK(G1499),"",VLOOKUP(G1499,UFMT_CONVERSION!A:C,3,FALSE))</f>
        <v/>
      </c>
      <c r="Q1499" t="str">
        <f t="shared" si="96"/>
        <v>Field '012 Fix Padded R', Value 'Tag, SVT_ISO_ACQ_RRN'</v>
      </c>
      <c r="S1499" t="str">
        <f t="shared" si="97"/>
        <v>Insert into UFMT_BUILD_RULE (FORMAT_ID, FIELD_NO, PRIORITY, FIELD_ID, COND_ID, VALUE_ID, CONV_KEY, F_CHECK, F_WRITE) Values ('611', '37', '1', '13', '', '23', '', '0', '0');</v>
      </c>
      <c r="T1499" t="str">
        <f t="shared" si="98"/>
        <v>Update UFMT_BUILD_RULE SET FIELD_ID='13',COND_ID='',VALUE_ID='23',CONV_KEY='',F_CHECK='0',F_WRITE='0' Where FORMAT_ID = '611' AND FIELD_NO = '37' AND PRIORITY = '1';</v>
      </c>
      <c r="U1499" t="str">
        <f t="shared" si="99"/>
        <v>Delete from UFMT_BUILD_RULE Where FORMAT_ID = '611' AND FIELD_NO = '37' AND PRIORITY = '1';</v>
      </c>
    </row>
    <row r="1500" spans="1:21" x14ac:dyDescent="0.35">
      <c r="A1500" t="s">
        <v>1459</v>
      </c>
      <c r="B1500" t="s">
        <v>113</v>
      </c>
      <c r="C1500" t="s">
        <v>12</v>
      </c>
      <c r="D1500" t="s">
        <v>29</v>
      </c>
      <c r="E1500" t="s">
        <v>127</v>
      </c>
      <c r="F1500" t="s">
        <v>138</v>
      </c>
      <c r="G1500"/>
      <c r="H1500" t="s">
        <v>13</v>
      </c>
      <c r="I1500" t="s">
        <v>13</v>
      </c>
      <c r="L1500" t="s">
        <v>7</v>
      </c>
      <c r="M1500" t="str">
        <f>VLOOKUP(D1500,UFMT_FIELD_FORMAT!A:H,8,FALSE)</f>
        <v>006 Fix Padded L</v>
      </c>
      <c r="N1500" t="str">
        <f>IF(ISBLANK(E1500),"",VLOOKUP(E1500,UFMT_CONDITION!A:J,10,FALSE))</f>
        <v>authidresp is not empty</v>
      </c>
      <c r="O1500" t="str">
        <f>VLOOKUP(F1500,UFMT_VALUE!A:E,5,FALSE)</f>
        <v>Tag, SVT_AUTH_ID_RESP, string</v>
      </c>
      <c r="P1500" t="str">
        <f>IF(ISBLANK(G1500),"",VLOOKUP(G1500,UFMT_CONVERSION!A:C,3,FALSE))</f>
        <v/>
      </c>
      <c r="Q1500" t="str">
        <f t="shared" si="96"/>
        <v>Field '006 Fix Padded L',Cond 'authidresp is not empty', Value 'Tag, SVT_AUTH_ID_RESP, string'</v>
      </c>
      <c r="S1500" t="str">
        <f t="shared" si="97"/>
        <v>Insert into UFMT_BUILD_RULE (FORMAT_ID, FIELD_NO, PRIORITY, FIELD_ID, COND_ID, VALUE_ID, CONV_KEY, F_CHECK, F_WRITE) Values ('611', '38', '1', '7', '57', '49', '', '0', '0');</v>
      </c>
      <c r="T1500" t="str">
        <f t="shared" si="98"/>
        <v>Update UFMT_BUILD_RULE SET FIELD_ID='7',COND_ID='57',VALUE_ID='49',CONV_KEY='',F_CHECK='0',F_WRITE='0' Where FORMAT_ID = '611' AND FIELD_NO = '38' AND PRIORITY = '1';</v>
      </c>
      <c r="U1500" t="str">
        <f t="shared" si="99"/>
        <v>Delete from UFMT_BUILD_RULE Where FORMAT_ID = '611' AND FIELD_NO = '38' AND PRIORITY = '1';</v>
      </c>
    </row>
    <row r="1501" spans="1:21" x14ac:dyDescent="0.35">
      <c r="A1501" t="s">
        <v>1459</v>
      </c>
      <c r="B1501" t="s">
        <v>113</v>
      </c>
      <c r="C1501" t="s">
        <v>15</v>
      </c>
      <c r="D1501" t="s">
        <v>23</v>
      </c>
      <c r="E1501" t="s">
        <v>44</v>
      </c>
      <c r="F1501" t="s">
        <v>354</v>
      </c>
      <c r="G1501"/>
      <c r="H1501" t="s">
        <v>13</v>
      </c>
      <c r="I1501" t="s">
        <v>13</v>
      </c>
      <c r="L1501" t="s">
        <v>7</v>
      </c>
      <c r="M1501" t="str">
        <f>VLOOKUP(D1501,UFMT_FIELD_FORMAT!A:H,8,FALSE)</f>
        <v>006 Fix Padded L0</v>
      </c>
      <c r="N1501" t="str">
        <f>IF(ISBLANK(E1501),"",VLOOKUP(E1501,UFMT_CONDITION!A:J,10,FALSE))</f>
        <v>Terminal type is POS</v>
      </c>
      <c r="O1501" t="str">
        <f>VLOOKUP(F1501,UFMT_VALUE!A:E,5,FALSE)</f>
        <v>Const, 0</v>
      </c>
      <c r="P1501" t="str">
        <f>IF(ISBLANK(G1501),"",VLOOKUP(G1501,UFMT_CONVERSION!A:C,3,FALSE))</f>
        <v/>
      </c>
      <c r="Q1501" t="str">
        <f t="shared" si="96"/>
        <v>Field '006 Fix Padded L0',Cond 'Terminal type is POS', Value 'Const, 0'</v>
      </c>
      <c r="S1501" t="str">
        <f t="shared" si="97"/>
        <v>Insert into UFMT_BUILD_RULE (FORMAT_ID, FIELD_NO, PRIORITY, FIELD_ID, COND_ID, VALUE_ID, CONV_KEY, F_CHECK, F_WRITE) Values ('611', '38', '2', '5', '13', '186', '', '0', '0');</v>
      </c>
      <c r="T1501" t="str">
        <f t="shared" si="98"/>
        <v>Update UFMT_BUILD_RULE SET FIELD_ID='5',COND_ID='13',VALUE_ID='186',CONV_KEY='',F_CHECK='0',F_WRITE='0' Where FORMAT_ID = '611' AND FIELD_NO = '38' AND PRIORITY = '2';</v>
      </c>
      <c r="U1501" t="str">
        <f t="shared" si="99"/>
        <v>Delete from UFMT_BUILD_RULE Where FORMAT_ID = '611' AND FIELD_NO = '38' AND PRIORITY = '2';</v>
      </c>
    </row>
    <row r="1502" spans="1:21" x14ac:dyDescent="0.35">
      <c r="A1502" t="s">
        <v>1459</v>
      </c>
      <c r="B1502" t="s">
        <v>102</v>
      </c>
      <c r="C1502" t="s">
        <v>12</v>
      </c>
      <c r="D1502" t="s">
        <v>77</v>
      </c>
      <c r="E1502"/>
      <c r="F1502" t="s">
        <v>60</v>
      </c>
      <c r="G1502" t="s">
        <v>153</v>
      </c>
      <c r="H1502" t="s">
        <v>13</v>
      </c>
      <c r="I1502" t="s">
        <v>13</v>
      </c>
      <c r="L1502" t="s">
        <v>7</v>
      </c>
      <c r="M1502" t="str">
        <f>VLOOKUP(D1502,UFMT_FIELD_FORMAT!A:H,8,FALSE)</f>
        <v>02 Fix Padded L0</v>
      </c>
      <c r="N1502" t="str">
        <f>IF(ISBLANK(E1502),"",VLOOKUP(E1502,UFMT_CONDITION!A:J,10,FALSE))</f>
        <v/>
      </c>
      <c r="O1502" t="str">
        <f>VLOOKUP(F1502,UFMT_VALUE!A:E,5,FALSE)</f>
        <v>Tag, SVT_SV_RESP</v>
      </c>
      <c r="P1502" t="str">
        <f>IF(ISBLANK(G1502),"",VLOOKUP(G1502,UFMT_CONVERSION!A:C,3,FALSE))</f>
        <v>To RC mapping (for NBC)</v>
      </c>
      <c r="Q1502" t="str">
        <f t="shared" si="96"/>
        <v>Field '02 Fix Padded L0', Value 'Tag, SVT_SV_RESP', Conv 'To RC mapping (for NBC)'</v>
      </c>
      <c r="S1502" t="str">
        <f t="shared" si="97"/>
        <v>Insert into UFMT_BUILD_RULE (FORMAT_ID, FIELD_NO, PRIORITY, FIELD_ID, COND_ID, VALUE_ID, CONV_KEY, F_CHECK, F_WRITE) Values ('611', '39', '1', '24', '', '44', '65', '0', '0');</v>
      </c>
      <c r="T1502" t="str">
        <f t="shared" si="98"/>
        <v>Update UFMT_BUILD_RULE SET FIELD_ID='24',COND_ID='',VALUE_ID='44',CONV_KEY='65',F_CHECK='0',F_WRITE='0' Where FORMAT_ID = '611' AND FIELD_NO = '39' AND PRIORITY = '1';</v>
      </c>
      <c r="U1502" t="str">
        <f t="shared" si="99"/>
        <v>Delete from UFMT_BUILD_RULE Where FORMAT_ID = '611' AND FIELD_NO = '39' AND PRIORITY = '1';</v>
      </c>
    </row>
    <row r="1503" spans="1:21" x14ac:dyDescent="0.35">
      <c r="A1503" t="s">
        <v>1459</v>
      </c>
      <c r="B1503" t="s">
        <v>119</v>
      </c>
      <c r="C1503" t="s">
        <v>12</v>
      </c>
      <c r="D1503" t="s">
        <v>50</v>
      </c>
      <c r="E1503"/>
      <c r="F1503" t="s">
        <v>72</v>
      </c>
      <c r="G1503"/>
      <c r="H1503" t="s">
        <v>13</v>
      </c>
      <c r="I1503" t="s">
        <v>13</v>
      </c>
      <c r="L1503" t="s">
        <v>7</v>
      </c>
      <c r="M1503" t="str">
        <f>VLOOKUP(D1503,UFMT_FIELD_FORMAT!A:H,8,FALSE)</f>
        <v>008 Fix Padded R</v>
      </c>
      <c r="N1503" t="str">
        <f>IF(ISBLANK(E1503),"",VLOOKUP(E1503,UFMT_CONDITION!A:J,10,FALSE))</f>
        <v/>
      </c>
      <c r="O1503" t="str">
        <f>VLOOKUP(F1503,UFMT_VALUE!A:E,5,FALSE)</f>
        <v>Tag, SVT_TERMINAL</v>
      </c>
      <c r="P1503" t="str">
        <f>IF(ISBLANK(G1503),"",VLOOKUP(G1503,UFMT_CONVERSION!A:C,3,FALSE))</f>
        <v/>
      </c>
      <c r="Q1503" t="str">
        <f t="shared" si="96"/>
        <v>Field '008 Fix Padded R', Value 'Tag, SVT_TERMINAL'</v>
      </c>
      <c r="S1503" t="str">
        <f t="shared" si="97"/>
        <v>Insert into UFMT_BUILD_RULE (FORMAT_ID, FIELD_NO, PRIORITY, FIELD_ID, COND_ID, VALUE_ID, CONV_KEY, F_CHECK, F_WRITE) Values ('611', '41', '1', '15', '', '25', '', '0', '0');</v>
      </c>
      <c r="T1503" t="str">
        <f t="shared" si="98"/>
        <v>Update UFMT_BUILD_RULE SET FIELD_ID='15',COND_ID='',VALUE_ID='25',CONV_KEY='',F_CHECK='0',F_WRITE='0' Where FORMAT_ID = '611' AND FIELD_NO = '41' AND PRIORITY = '1';</v>
      </c>
      <c r="U1503" t="str">
        <f t="shared" si="99"/>
        <v>Delete from UFMT_BUILD_RULE Where FORMAT_ID = '611' AND FIELD_NO = '41' AND PRIORITY = '1';</v>
      </c>
    </row>
    <row r="1504" spans="1:21" x14ac:dyDescent="0.35">
      <c r="A1504" t="s">
        <v>1459</v>
      </c>
      <c r="B1504" t="s">
        <v>136</v>
      </c>
      <c r="C1504" t="s">
        <v>12</v>
      </c>
      <c r="D1504" t="s">
        <v>65</v>
      </c>
      <c r="E1504" t="s">
        <v>199</v>
      </c>
      <c r="F1504" t="s">
        <v>149</v>
      </c>
      <c r="G1504" t="s">
        <v>205</v>
      </c>
      <c r="H1504" t="s">
        <v>13</v>
      </c>
      <c r="I1504" t="s">
        <v>13</v>
      </c>
      <c r="L1504" t="s">
        <v>7</v>
      </c>
      <c r="M1504" t="str">
        <f>VLOOKUP(D1504,UFMT_FIELD_FORMAT!A:H,8,FALSE)</f>
        <v>999 Var LLLA</v>
      </c>
      <c r="N1504" t="str">
        <f>IF(ISBLANK(E1504),"",VLOOKUP(E1504,UFMT_CONDITION!A:J,10,FALSE))</f>
        <v>Resp = -1 AND Trans_type is 704</v>
      </c>
      <c r="O1504" t="str">
        <f>VLOOKUP(F1504,UFMT_VALUE!A:E,5,FALSE)</f>
        <v>Tag, SVT_ADDLDATA, string</v>
      </c>
      <c r="P1504" t="str">
        <f>IF(ISBLANK(G1504),"",VLOOKUP(G1504,UFMT_CONVERSION!A:C,3,FALSE))</f>
        <v>Custom function build_mini_statment_nbc</v>
      </c>
      <c r="Q1504" t="str">
        <f t="shared" si="96"/>
        <v>Field '999 Var LLLA',Cond 'Resp = -1 AND Trans_type is 704', Value 'Tag, SVT_ADDLDATA, string', Conv 'Custom function build_mini_statment_nbc'</v>
      </c>
      <c r="S1504" t="str">
        <f t="shared" si="97"/>
        <v>Insert into UFMT_BUILD_RULE (FORMAT_ID, FIELD_NO, PRIORITY, FIELD_ID, COND_ID, VALUE_ID, CONV_KEY, F_CHECK, F_WRITE) Values ('611', '48', '1', '20', '76', '56', '78', '0', '0');</v>
      </c>
      <c r="T1504" t="str">
        <f t="shared" si="98"/>
        <v>Update UFMT_BUILD_RULE SET FIELD_ID='20',COND_ID='76',VALUE_ID='56',CONV_KEY='78',F_CHECK='0',F_WRITE='0' Where FORMAT_ID = '611' AND FIELD_NO = '48' AND PRIORITY = '1';</v>
      </c>
      <c r="U1504" t="str">
        <f t="shared" si="99"/>
        <v>Delete from UFMT_BUILD_RULE Where FORMAT_ID = '611' AND FIELD_NO = '48' AND PRIORITY = '1';</v>
      </c>
    </row>
    <row r="1505" spans="1:21" x14ac:dyDescent="0.35">
      <c r="A1505" t="s">
        <v>1459</v>
      </c>
      <c r="B1505" t="s">
        <v>136</v>
      </c>
      <c r="C1505" t="s">
        <v>15</v>
      </c>
      <c r="D1505" t="s">
        <v>65</v>
      </c>
      <c r="E1505" t="s">
        <v>45</v>
      </c>
      <c r="F1505" t="s">
        <v>354</v>
      </c>
      <c r="G1505"/>
      <c r="H1505" t="s">
        <v>13</v>
      </c>
      <c r="I1505" t="s">
        <v>13</v>
      </c>
      <c r="L1505" t="s">
        <v>7</v>
      </c>
      <c r="M1505" t="str">
        <f>VLOOKUP(D1505,UFMT_FIELD_FORMAT!A:H,8,FALSE)</f>
        <v>999 Var LLLA</v>
      </c>
      <c r="N1505" t="str">
        <f>IF(ISBLANK(E1505),"",VLOOKUP(E1505,UFMT_CONDITION!A:J,10,FALSE))</f>
        <v>Trans_type is 704</v>
      </c>
      <c r="O1505" t="str">
        <f>VLOOKUP(F1505,UFMT_VALUE!A:E,5,FALSE)</f>
        <v>Const, 0</v>
      </c>
      <c r="P1505" t="str">
        <f>IF(ISBLANK(G1505),"",VLOOKUP(G1505,UFMT_CONVERSION!A:C,3,FALSE))</f>
        <v/>
      </c>
      <c r="Q1505" t="str">
        <f t="shared" si="96"/>
        <v>Field '999 Var LLLA',Cond 'Trans_type is 704', Value 'Const, 0'</v>
      </c>
      <c r="S1505" t="str">
        <f t="shared" si="97"/>
        <v>Insert into UFMT_BUILD_RULE (FORMAT_ID, FIELD_NO, PRIORITY, FIELD_ID, COND_ID, VALUE_ID, CONV_KEY, F_CHECK, F_WRITE) Values ('611', '48', '2', '20', '46', '186', '', '0', '0');</v>
      </c>
      <c r="T1505" t="str">
        <f t="shared" si="98"/>
        <v>Update UFMT_BUILD_RULE SET FIELD_ID='20',COND_ID='46',VALUE_ID='186',CONV_KEY='',F_CHECK='0',F_WRITE='0' Where FORMAT_ID = '611' AND FIELD_NO = '48' AND PRIORITY = '2';</v>
      </c>
      <c r="U1505" t="str">
        <f t="shared" si="99"/>
        <v>Delete from UFMT_BUILD_RULE Where FORMAT_ID = '611' AND FIELD_NO = '48' AND PRIORITY = '2';</v>
      </c>
    </row>
    <row r="1506" spans="1:21" x14ac:dyDescent="0.35">
      <c r="A1506" t="s">
        <v>1459</v>
      </c>
      <c r="B1506" t="s">
        <v>136</v>
      </c>
      <c r="C1506" t="s">
        <v>17</v>
      </c>
      <c r="D1506" t="s">
        <v>65</v>
      </c>
      <c r="E1506" t="s">
        <v>138</v>
      </c>
      <c r="F1506" t="s">
        <v>518</v>
      </c>
      <c r="G1506"/>
      <c r="H1506" t="s">
        <v>13</v>
      </c>
      <c r="I1506" t="s">
        <v>13</v>
      </c>
      <c r="L1506" t="s">
        <v>7</v>
      </c>
      <c r="M1506" t="str">
        <f>VLOOKUP(D1506,UFMT_FIELD_FORMAT!A:H,8,FALSE)</f>
        <v>999 Var LLLA</v>
      </c>
      <c r="N1506" t="str">
        <f>IF(ISBLANK(E1506),"",VLOOKUP(E1506,UFMT_CONDITION!A:J,10,FALSE))</f>
        <v>NBC IBFT trans_type</v>
      </c>
      <c r="O1506" t="str">
        <f>VLOOKUP(F1506,UFMT_VALUE!A:E,5,FALSE)</f>
        <v>Composite, NBC IBFT F48 from ISS INQ</v>
      </c>
      <c r="P1506" t="str">
        <f>IF(ISBLANK(G1506),"",VLOOKUP(G1506,UFMT_CONVERSION!A:C,3,FALSE))</f>
        <v/>
      </c>
      <c r="Q1506" t="str">
        <f t="shared" si="96"/>
        <v>Field '999 Var LLLA',Cond 'NBC IBFT trans_type', Value 'Composite, NBC IBFT F48 from ISS INQ'</v>
      </c>
      <c r="S1506" t="str">
        <f t="shared" si="97"/>
        <v>Insert into UFMT_BUILD_RULE (FORMAT_ID, FIELD_NO, PRIORITY, FIELD_ID, COND_ID, VALUE_ID, CONV_KEY, F_CHECK, F_WRITE) Values ('611', '48', '3', '20', '49', '249', '', '0', '0');</v>
      </c>
      <c r="T1506" t="str">
        <f t="shared" si="98"/>
        <v>Update UFMT_BUILD_RULE SET FIELD_ID='20',COND_ID='49',VALUE_ID='249',CONV_KEY='',F_CHECK='0',F_WRITE='0' Where FORMAT_ID = '611' AND FIELD_NO = '48' AND PRIORITY = '3';</v>
      </c>
      <c r="U1506" t="str">
        <f t="shared" si="99"/>
        <v>Delete from UFMT_BUILD_RULE Where FORMAT_ID = '611' AND FIELD_NO = '48' AND PRIORITY = '3';</v>
      </c>
    </row>
    <row r="1507" spans="1:21" x14ac:dyDescent="0.35">
      <c r="A1507" t="s">
        <v>1459</v>
      </c>
      <c r="B1507" t="s">
        <v>136</v>
      </c>
      <c r="C1507" t="s">
        <v>20</v>
      </c>
      <c r="D1507" t="s">
        <v>65</v>
      </c>
      <c r="E1507" t="s">
        <v>191</v>
      </c>
      <c r="F1507" t="s">
        <v>80</v>
      </c>
      <c r="G1507"/>
      <c r="H1507" t="s">
        <v>13</v>
      </c>
      <c r="I1507" t="s">
        <v>13</v>
      </c>
      <c r="L1507" t="s">
        <v>7</v>
      </c>
      <c r="M1507" t="str">
        <f>VLOOKUP(D1507,UFMT_FIELD_FORMAT!A:H,8,FALSE)</f>
        <v>999 Var LLLA</v>
      </c>
      <c r="N1507" t="str">
        <f>IF(ISBLANK(E1507),"",VLOOKUP(E1507,UFMT_CONDITION!A:J,10,FALSE))</f>
        <v>Trans_type is 794</v>
      </c>
      <c r="O1507" t="str">
        <f>VLOOKUP(F1507,UFMT_VALUE!A:E,5,FALSE)</f>
        <v>DE48 Additional data</v>
      </c>
      <c r="P1507" t="str">
        <f>IF(ISBLANK(G1507),"",VLOOKUP(G1507,UFMT_CONVERSION!A:C,3,FALSE))</f>
        <v/>
      </c>
      <c r="Q1507" t="str">
        <f t="shared" si="96"/>
        <v>Field '999 Var LLLA',Cond 'Trans_type is 794', Value 'DE48 Additional data'</v>
      </c>
      <c r="S1507" t="str">
        <f t="shared" si="97"/>
        <v>Insert into UFMT_BUILD_RULE (FORMAT_ID, FIELD_NO, PRIORITY, FIELD_ID, COND_ID, VALUE_ID, CONV_KEY, F_CHECK, F_WRITE) Values ('611', '48', '4', '20', '72', '50', '', '0', '0');</v>
      </c>
      <c r="T1507" t="str">
        <f t="shared" si="98"/>
        <v>Update UFMT_BUILD_RULE SET FIELD_ID='20',COND_ID='72',VALUE_ID='50',CONV_KEY='',F_CHECK='0',F_WRITE='0' Where FORMAT_ID = '611' AND FIELD_NO = '48' AND PRIORITY = '4';</v>
      </c>
      <c r="U1507" t="str">
        <f t="shared" si="99"/>
        <v>Delete from UFMT_BUILD_RULE Where FORMAT_ID = '611' AND FIELD_NO = '48' AND PRIORITY = '4';</v>
      </c>
    </row>
    <row r="1508" spans="1:21" x14ac:dyDescent="0.35">
      <c r="A1508" t="s">
        <v>1459</v>
      </c>
      <c r="B1508" t="s">
        <v>138</v>
      </c>
      <c r="C1508" t="s">
        <v>12</v>
      </c>
      <c r="D1508" t="s">
        <v>47</v>
      </c>
      <c r="E1508"/>
      <c r="F1508" t="s">
        <v>104</v>
      </c>
      <c r="G1508"/>
      <c r="H1508" t="s">
        <v>13</v>
      </c>
      <c r="I1508" t="s">
        <v>13</v>
      </c>
      <c r="L1508" t="s">
        <v>7</v>
      </c>
      <c r="M1508" t="str">
        <f>VLOOKUP(D1508,UFMT_FIELD_FORMAT!A:H,8,FALSE)</f>
        <v>003 Fix Padded L</v>
      </c>
      <c r="N1508" t="str">
        <f>IF(ISBLANK(E1508),"",VLOOKUP(E1508,UFMT_CONDITION!A:J,10,FALSE))</f>
        <v/>
      </c>
      <c r="O1508" t="str">
        <f>VLOOKUP(F1508,UFMT_VALUE!A:E,5,FALSE)</f>
        <v>Tag, SVT_TXN_CURRENCY</v>
      </c>
      <c r="P1508" t="str">
        <f>IF(ISBLANK(G1508),"",VLOOKUP(G1508,UFMT_CONVERSION!A:C,3,FALSE))</f>
        <v/>
      </c>
      <c r="Q1508" t="str">
        <f t="shared" si="96"/>
        <v>Field '003 Fix Padded L', Value 'Tag, SVT_TXN_CURRENCY'</v>
      </c>
      <c r="S1508" t="str">
        <f t="shared" si="97"/>
        <v>Insert into UFMT_BUILD_RULE (FORMAT_ID, FIELD_NO, PRIORITY, FIELD_ID, COND_ID, VALUE_ID, CONV_KEY, F_CHECK, F_WRITE) Values ('611', '49', '1', '14', '', '34', '', '0', '0');</v>
      </c>
      <c r="T1508" t="str">
        <f t="shared" si="98"/>
        <v>Update UFMT_BUILD_RULE SET FIELD_ID='14',COND_ID='',VALUE_ID='34',CONV_KEY='',F_CHECK='0',F_WRITE='0' Where FORMAT_ID = '611' AND FIELD_NO = '49' AND PRIORITY = '1';</v>
      </c>
      <c r="U1508" t="str">
        <f t="shared" si="99"/>
        <v>Delete from UFMT_BUILD_RULE Where FORMAT_ID = '611' AND FIELD_NO = '49' AND PRIORITY = '1';</v>
      </c>
    </row>
    <row r="1509" spans="1:21" x14ac:dyDescent="0.35">
      <c r="A1509" t="s">
        <v>1459</v>
      </c>
      <c r="B1509" t="s">
        <v>142</v>
      </c>
      <c r="C1509" t="s">
        <v>12</v>
      </c>
      <c r="D1509" t="s">
        <v>47</v>
      </c>
      <c r="E1509" t="s">
        <v>171</v>
      </c>
      <c r="F1509" t="s">
        <v>93</v>
      </c>
      <c r="G1509"/>
      <c r="H1509" t="s">
        <v>13</v>
      </c>
      <c r="I1509" t="s">
        <v>13</v>
      </c>
      <c r="L1509" t="s">
        <v>7</v>
      </c>
      <c r="M1509" t="str">
        <f>VLOOKUP(D1509,UFMT_FIELD_FORMAT!A:H,8,FALSE)</f>
        <v>003 Fix Padded L</v>
      </c>
      <c r="N1509" t="str">
        <f>IF(ISBLANK(E1509),"",VLOOKUP(E1509,UFMT_CONDITION!A:J,10,FALSE))</f>
        <v>Send Cross-currency fields</v>
      </c>
      <c r="O1509" t="str">
        <f>VLOOKUP(F1509,UFMT_VALUE!A:E,5,FALSE)</f>
        <v>Tag, SVT_ACCT1_CURR</v>
      </c>
      <c r="P1509" t="str">
        <f>IF(ISBLANK(G1509),"",VLOOKUP(G1509,UFMT_CONVERSION!A:C,3,FALSE))</f>
        <v/>
      </c>
      <c r="Q1509" t="str">
        <f t="shared" si="96"/>
        <v>Field '003 Fix Padded L',Cond 'Send Cross-currency fields', Value 'Tag, SVT_ACCT1_CURR'</v>
      </c>
      <c r="S1509" t="str">
        <f t="shared" si="97"/>
        <v>Insert into UFMT_BUILD_RULE (FORMAT_ID, FIELD_NO, PRIORITY, FIELD_ID, COND_ID, VALUE_ID, CONV_KEY, F_CHECK, F_WRITE) Values ('611', '51', '1', '14', '64', '35', '', '0', '0');</v>
      </c>
      <c r="T1509" t="str">
        <f t="shared" si="98"/>
        <v>Update UFMT_BUILD_RULE SET FIELD_ID='14',COND_ID='64',VALUE_ID='35',CONV_KEY='',F_CHECK='0',F_WRITE='0' Where FORMAT_ID = '611' AND FIELD_NO = '51' AND PRIORITY = '1';</v>
      </c>
      <c r="U1509" t="str">
        <f t="shared" si="99"/>
        <v>Delete from UFMT_BUILD_RULE Where FORMAT_ID = '611' AND FIELD_NO = '51' AND PRIORITY = '1';</v>
      </c>
    </row>
    <row r="1510" spans="1:21" x14ac:dyDescent="0.35">
      <c r="A1510" t="s">
        <v>1459</v>
      </c>
      <c r="B1510" t="s">
        <v>109</v>
      </c>
      <c r="C1510" t="s">
        <v>12</v>
      </c>
      <c r="D1510" t="s">
        <v>65</v>
      </c>
      <c r="E1510" t="s">
        <v>174</v>
      </c>
      <c r="F1510" t="s">
        <v>105</v>
      </c>
      <c r="G1510"/>
      <c r="H1510" t="s">
        <v>13</v>
      </c>
      <c r="I1510" t="s">
        <v>13</v>
      </c>
      <c r="L1510" t="s">
        <v>7</v>
      </c>
      <c r="M1510" t="str">
        <f>VLOOKUP(D1510,UFMT_FIELD_FORMAT!A:H,8,FALSE)</f>
        <v>999 Var LLLA</v>
      </c>
      <c r="N1510" t="str">
        <f>IF(ISBLANK(E1510),"",VLOOKUP(E1510,UFMT_CONDITION!A:J,10,FALSE))</f>
        <v>TT for sending NBC F54</v>
      </c>
      <c r="O1510" t="str">
        <f>VLOOKUP(F1510,UFMT_VALUE!A:E,5,FALSE)</f>
        <v>Tag, SVT_ADDL_AMT</v>
      </c>
      <c r="P1510" t="str">
        <f>IF(ISBLANK(G1510),"",VLOOKUP(G1510,UFMT_CONVERSION!A:C,3,FALSE))</f>
        <v/>
      </c>
      <c r="Q1510" t="str">
        <f t="shared" si="96"/>
        <v>Field '999 Var LLLA',Cond 'TT for sending NBC F54', Value 'Tag, SVT_ADDL_AMT'</v>
      </c>
      <c r="S1510" t="str">
        <f t="shared" si="97"/>
        <v>Insert into UFMT_BUILD_RULE (FORMAT_ID, FIELD_NO, PRIORITY, FIELD_ID, COND_ID, VALUE_ID, CONV_KEY, F_CHECK, F_WRITE) Values ('611', '54', '1', '20', '84', '97', '', '0', '0');</v>
      </c>
      <c r="T1510" t="str">
        <f t="shared" si="98"/>
        <v>Update UFMT_BUILD_RULE SET FIELD_ID='20',COND_ID='84',VALUE_ID='97',CONV_KEY='',F_CHECK='0',F_WRITE='0' Where FORMAT_ID = '611' AND FIELD_NO = '54' AND PRIORITY = '1';</v>
      </c>
      <c r="U1510" t="str">
        <f t="shared" si="99"/>
        <v>Delete from UFMT_BUILD_RULE Where FORMAT_ID = '611' AND FIELD_NO = '54' AND PRIORITY = '1';</v>
      </c>
    </row>
    <row r="1511" spans="1:21" x14ac:dyDescent="0.35">
      <c r="A1511" t="s">
        <v>1459</v>
      </c>
      <c r="B1511" t="s">
        <v>774</v>
      </c>
      <c r="C1511" t="s">
        <v>12</v>
      </c>
      <c r="D1511" t="s">
        <v>68</v>
      </c>
      <c r="E1511" t="s">
        <v>138</v>
      </c>
      <c r="F1511" t="s">
        <v>449</v>
      </c>
      <c r="G1511"/>
      <c r="H1511" t="s">
        <v>13</v>
      </c>
      <c r="I1511" t="s">
        <v>13</v>
      </c>
      <c r="L1511" t="s">
        <v>7</v>
      </c>
      <c r="M1511" t="str">
        <f>VLOOKUP(D1511,UFMT_FIELD_FORMAT!A:H,8,FALSE)</f>
        <v>011 Var LLA</v>
      </c>
      <c r="N1511" t="str">
        <f>IF(ISBLANK(E1511),"",VLOOKUP(E1511,UFMT_CONDITION!A:J,10,FALSE))</f>
        <v>NBC IBFT trans_type</v>
      </c>
      <c r="O1511" t="str">
        <f>VLOOKUP(F1511,UFMT_VALUE!A:E,5,FALSE)</f>
        <v>Tag, SVT_RECV_ID, char</v>
      </c>
      <c r="P1511" t="str">
        <f>IF(ISBLANK(G1511),"",VLOOKUP(G1511,UFMT_CONVERSION!A:C,3,FALSE))</f>
        <v/>
      </c>
      <c r="Q1511" t="str">
        <f t="shared" si="96"/>
        <v>Field '011 Var LLA',Cond 'NBC IBFT trans_type', Value 'Tag, SVT_RECV_ID, char'</v>
      </c>
      <c r="S1511" t="str">
        <f t="shared" si="97"/>
        <v>Insert into UFMT_BUILD_RULE (FORMAT_ID, FIELD_NO, PRIORITY, FIELD_ID, COND_ID, VALUE_ID, CONV_KEY, F_CHECK, F_WRITE) Values ('611', '100', '1', '21', '49', '223', '', '0', '0');</v>
      </c>
      <c r="T1511" t="str">
        <f t="shared" si="98"/>
        <v>Update UFMT_BUILD_RULE SET FIELD_ID='21',COND_ID='49',VALUE_ID='223',CONV_KEY='',F_CHECK='0',F_WRITE='0' Where FORMAT_ID = '611' AND FIELD_NO = '100' AND PRIORITY = '1';</v>
      </c>
      <c r="U1511" t="str">
        <f t="shared" si="99"/>
        <v>Delete from UFMT_BUILD_RULE Where FORMAT_ID = '611' AND FIELD_NO = '100' AND PRIORITY = '1';</v>
      </c>
    </row>
    <row r="1512" spans="1:21" x14ac:dyDescent="0.35">
      <c r="A1512" t="s">
        <v>1459</v>
      </c>
      <c r="B1512" t="s">
        <v>270</v>
      </c>
      <c r="C1512" t="s">
        <v>12</v>
      </c>
      <c r="D1512" t="s">
        <v>71</v>
      </c>
      <c r="E1512" t="s">
        <v>33</v>
      </c>
      <c r="F1512" t="s">
        <v>96</v>
      </c>
      <c r="G1512"/>
      <c r="H1512" t="s">
        <v>13</v>
      </c>
      <c r="I1512" t="s">
        <v>13</v>
      </c>
      <c r="L1512" t="s">
        <v>7</v>
      </c>
      <c r="M1512" t="str">
        <f>VLOOKUP(D1512,UFMT_FIELD_FORMAT!A:H,8,FALSE)</f>
        <v>028 Var LLA</v>
      </c>
      <c r="N1512" t="str">
        <f>IF(ISBLANK(E1512),"",VLOOKUP(E1512,UFMT_CONDITION!A:J,10,FALSE))</f>
        <v>TT not 430 n Acct1 not empty</v>
      </c>
      <c r="O1512" t="str">
        <f>VLOOKUP(F1512,UFMT_VALUE!A:E,5,FALSE)</f>
        <v>Tag, SVT_ACCT1_NO</v>
      </c>
      <c r="P1512" t="str">
        <f>IF(ISBLANK(G1512),"",VLOOKUP(G1512,UFMT_CONVERSION!A:C,3,FALSE))</f>
        <v/>
      </c>
      <c r="Q1512" t="str">
        <f t="shared" si="96"/>
        <v>Field '028 Var LLA',Cond 'TT not 430 n Acct1 not empty', Value 'Tag, SVT_ACCT1_NO'</v>
      </c>
      <c r="S1512" t="str">
        <f t="shared" si="97"/>
        <v>Insert into UFMT_BUILD_RULE (FORMAT_ID, FIELD_NO, PRIORITY, FIELD_ID, COND_ID, VALUE_ID, CONV_KEY, F_CHECK, F_WRITE) Values ('611', '102', '1', '22', '87', '36', '', '0', '0');</v>
      </c>
      <c r="T1512" t="str">
        <f t="shared" si="98"/>
        <v>Update UFMT_BUILD_RULE SET FIELD_ID='22',COND_ID='87',VALUE_ID='36',CONV_KEY='',F_CHECK='0',F_WRITE='0' Where FORMAT_ID = '611' AND FIELD_NO = '102' AND PRIORITY = '1';</v>
      </c>
      <c r="U1512" t="str">
        <f t="shared" si="99"/>
        <v>Delete from UFMT_BUILD_RULE Where FORMAT_ID = '611' AND FIELD_NO = '102' AND PRIORITY = '1';</v>
      </c>
    </row>
    <row r="1513" spans="1:21" x14ac:dyDescent="0.35">
      <c r="A1513" t="s">
        <v>1459</v>
      </c>
      <c r="B1513" t="s">
        <v>270</v>
      </c>
      <c r="C1513" t="s">
        <v>15</v>
      </c>
      <c r="D1513" t="s">
        <v>71</v>
      </c>
      <c r="E1513" t="s">
        <v>42</v>
      </c>
      <c r="F1513" t="s">
        <v>446</v>
      </c>
      <c r="G1513"/>
      <c r="H1513" t="s">
        <v>13</v>
      </c>
      <c r="I1513" t="s">
        <v>13</v>
      </c>
      <c r="L1513" t="s">
        <v>7</v>
      </c>
      <c r="M1513" t="str">
        <f>VLOOKUP(D1513,UFMT_FIELD_FORMAT!A:H,8,FALSE)</f>
        <v>028 Var LLA</v>
      </c>
      <c r="N1513" t="str">
        <f>IF(ISBLANK(E1513),"",VLOOKUP(E1513,UFMT_CONDITION!A:J,10,FALSE))</f>
        <v>ALWAYS FALSE condition</v>
      </c>
      <c r="O1513" t="str">
        <f>VLOOKUP(F1513,UFMT_VALUE!A:E,5,FALSE)</f>
        <v>Const, 00000000000000000000</v>
      </c>
      <c r="P1513" t="str">
        <f>IF(ISBLANK(G1513),"",VLOOKUP(G1513,UFMT_CONVERSION!A:C,3,FALSE))</f>
        <v/>
      </c>
      <c r="Q1513" t="str">
        <f t="shared" si="96"/>
        <v>Field '028 Var LLA',Cond 'ALWAYS FALSE condition', Value 'Const, 00000000000000000000'</v>
      </c>
      <c r="S1513" t="str">
        <f t="shared" si="97"/>
        <v>Insert into UFMT_BUILD_RULE (FORMAT_ID, FIELD_NO, PRIORITY, FIELD_ID, COND_ID, VALUE_ID, CONV_KEY, F_CHECK, F_WRITE) Values ('611', '102', '2', '22', '12', '222', '', '0', '0');</v>
      </c>
      <c r="T1513" t="str">
        <f t="shared" si="98"/>
        <v>Update UFMT_BUILD_RULE SET FIELD_ID='22',COND_ID='12',VALUE_ID='222',CONV_KEY='',F_CHECK='0',F_WRITE='0' Where FORMAT_ID = '611' AND FIELD_NO = '102' AND PRIORITY = '2';</v>
      </c>
      <c r="U1513" t="str">
        <f t="shared" si="99"/>
        <v>Delete from UFMT_BUILD_RULE Where FORMAT_ID = '611' AND FIELD_NO = '102' AND PRIORITY = '2';</v>
      </c>
    </row>
    <row r="1514" spans="1:21" x14ac:dyDescent="0.35">
      <c r="A1514" t="s">
        <v>1459</v>
      </c>
      <c r="B1514" t="s">
        <v>778</v>
      </c>
      <c r="C1514" t="s">
        <v>12</v>
      </c>
      <c r="D1514" t="s">
        <v>71</v>
      </c>
      <c r="E1514" t="s">
        <v>138</v>
      </c>
      <c r="F1514" t="s">
        <v>99</v>
      </c>
      <c r="G1514"/>
      <c r="H1514" t="s">
        <v>13</v>
      </c>
      <c r="I1514" t="s">
        <v>13</v>
      </c>
      <c r="L1514" t="s">
        <v>7</v>
      </c>
      <c r="M1514" t="str">
        <f>VLOOKUP(D1514,UFMT_FIELD_FORMAT!A:H,8,FALSE)</f>
        <v>028 Var LLA</v>
      </c>
      <c r="N1514" t="str">
        <f>IF(ISBLANK(E1514),"",VLOOKUP(E1514,UFMT_CONDITION!A:J,10,FALSE))</f>
        <v>NBC IBFT trans_type</v>
      </c>
      <c r="O1514" t="str">
        <f>VLOOKUP(F1514,UFMT_VALUE!A:E,5,FALSE)</f>
        <v>Tag, SVT_ACCT2_NO</v>
      </c>
      <c r="P1514" t="str">
        <f>IF(ISBLANK(G1514),"",VLOOKUP(G1514,UFMT_CONVERSION!A:C,3,FALSE))</f>
        <v/>
      </c>
      <c r="Q1514" t="str">
        <f t="shared" si="96"/>
        <v>Field '028 Var LLA',Cond 'NBC IBFT trans_type', Value 'Tag, SVT_ACCT2_NO'</v>
      </c>
      <c r="S1514" t="str">
        <f t="shared" si="97"/>
        <v>Insert into UFMT_BUILD_RULE (FORMAT_ID, FIELD_NO, PRIORITY, FIELD_ID, COND_ID, VALUE_ID, CONV_KEY, F_CHECK, F_WRITE) Values ('611', '103', '1', '22', '49', '37', '', '0', '0');</v>
      </c>
      <c r="T1514" t="str">
        <f t="shared" si="98"/>
        <v>Update UFMT_BUILD_RULE SET FIELD_ID='22',COND_ID='49',VALUE_ID='37',CONV_KEY='',F_CHECK='0',F_WRITE='0' Where FORMAT_ID = '611' AND FIELD_NO = '103' AND PRIORITY = '1';</v>
      </c>
      <c r="U1514" t="str">
        <f t="shared" si="99"/>
        <v>Delete from UFMT_BUILD_RULE Where FORMAT_ID = '611' AND FIELD_NO = '103' AND PRIORITY = '1';</v>
      </c>
    </row>
    <row r="1515" spans="1:21" x14ac:dyDescent="0.35">
      <c r="A1515" t="s">
        <v>1459</v>
      </c>
      <c r="B1515" t="s">
        <v>83</v>
      </c>
      <c r="C1515" t="s">
        <v>12</v>
      </c>
      <c r="D1515" t="s">
        <v>104</v>
      </c>
      <c r="E1515"/>
      <c r="F1515" t="s">
        <v>547</v>
      </c>
      <c r="G1515" t="s">
        <v>270</v>
      </c>
      <c r="H1515" t="s">
        <v>13</v>
      </c>
      <c r="I1515" t="s">
        <v>13</v>
      </c>
      <c r="L1515" t="s">
        <v>7</v>
      </c>
      <c r="M1515" t="str">
        <f>VLOOKUP(D1515,UFMT_FIELD_FORMAT!A:H,8,FALSE)</f>
        <v>8 Var LLLA</v>
      </c>
      <c r="N1515" t="str">
        <f>IF(ISBLANK(E1515),"",VLOOKUP(E1515,UFMT_CONDITION!A:J,10,FALSE))</f>
        <v/>
      </c>
      <c r="O1515" t="str">
        <f>VLOOKUP(F1515,UFMT_VALUE!A:E,5,FALSE)</f>
        <v>DE121, Saved locally (from NBC )</v>
      </c>
      <c r="P1515" t="str">
        <f>IF(ISBLANK(G1515),"",VLOOKUP(G1515,UFMT_CONVERSION!A:C,3,FALSE))</f>
        <v>Format fee value ( add leading zeroes )</v>
      </c>
      <c r="Q1515" t="str">
        <f t="shared" si="96"/>
        <v>Field '8 Var LLLA', Value 'DE121, Saved locally (from NBC )', Conv 'Format fee value ( add leading zeroes )'</v>
      </c>
      <c r="S1515" t="str">
        <f t="shared" si="97"/>
        <v>Insert into UFMT_BUILD_RULE (FORMAT_ID, FIELD_NO, PRIORITY, FIELD_ID, COND_ID, VALUE_ID, CONV_KEY, F_CHECK, F_WRITE) Values ('611', '121', '1', '34', '', '260', '102', '0', '0');</v>
      </c>
      <c r="T1515" t="str">
        <f t="shared" si="98"/>
        <v>Update UFMT_BUILD_RULE SET FIELD_ID='34',COND_ID='',VALUE_ID='260',CONV_KEY='102',F_CHECK='0',F_WRITE='0' Where FORMAT_ID = '611' AND FIELD_NO = '121' AND PRIORITY = '1';</v>
      </c>
      <c r="U1515" t="str">
        <f t="shared" si="99"/>
        <v>Delete from UFMT_BUILD_RULE Where FORMAT_ID = '611' AND FIELD_NO = '121' AND PRIORITY = '1';</v>
      </c>
    </row>
    <row r="1516" spans="1:21" x14ac:dyDescent="0.35">
      <c r="A1516" t="s">
        <v>1459</v>
      </c>
      <c r="B1516" t="s">
        <v>807</v>
      </c>
      <c r="C1516" t="s">
        <v>12</v>
      </c>
      <c r="D1516" t="s">
        <v>104</v>
      </c>
      <c r="E1516"/>
      <c r="F1516" t="s">
        <v>549</v>
      </c>
      <c r="G1516" t="s">
        <v>270</v>
      </c>
      <c r="H1516" t="s">
        <v>13</v>
      </c>
      <c r="I1516" t="s">
        <v>13</v>
      </c>
      <c r="L1516" t="s">
        <v>7</v>
      </c>
      <c r="M1516" t="str">
        <f>VLOOKUP(D1516,UFMT_FIELD_FORMAT!A:H,8,FALSE)</f>
        <v>8 Var LLLA</v>
      </c>
      <c r="N1516" t="str">
        <f>IF(ISBLANK(E1516),"",VLOOKUP(E1516,UFMT_CONDITION!A:J,10,FALSE))</f>
        <v/>
      </c>
      <c r="O1516" t="str">
        <f>VLOOKUP(F1516,UFMT_VALUE!A:E,5,FALSE)</f>
        <v>DE122, Saved locally (from NBC )</v>
      </c>
      <c r="P1516" t="str">
        <f>IF(ISBLANK(G1516),"",VLOOKUP(G1516,UFMT_CONVERSION!A:C,3,FALSE))</f>
        <v>Format fee value ( add leading zeroes )</v>
      </c>
      <c r="Q1516" t="str">
        <f t="shared" si="96"/>
        <v>Field '8 Var LLLA', Value 'DE122, Saved locally (from NBC )', Conv 'Format fee value ( add leading zeroes )'</v>
      </c>
      <c r="S1516" t="str">
        <f t="shared" si="97"/>
        <v>Insert into UFMT_BUILD_RULE (FORMAT_ID, FIELD_NO, PRIORITY, FIELD_ID, COND_ID, VALUE_ID, CONV_KEY, F_CHECK, F_WRITE) Values ('611', '122', '1', '34', '', '261', '102', '0', '0');</v>
      </c>
      <c r="T1516" t="str">
        <f t="shared" si="98"/>
        <v>Update UFMT_BUILD_RULE SET FIELD_ID='34',COND_ID='',VALUE_ID='261',CONV_KEY='102',F_CHECK='0',F_WRITE='0' Where FORMAT_ID = '611' AND FIELD_NO = '122' AND PRIORITY = '1';</v>
      </c>
      <c r="U1516" t="str">
        <f t="shared" si="99"/>
        <v>Delete from UFMT_BUILD_RULE Where FORMAT_ID = '611' AND FIELD_NO = '122' AND PRIORITY = '1';</v>
      </c>
    </row>
    <row r="1517" spans="1:21" x14ac:dyDescent="0.35">
      <c r="A1517" t="s">
        <v>1459</v>
      </c>
      <c r="B1517" t="s">
        <v>143</v>
      </c>
      <c r="C1517" t="s">
        <v>15</v>
      </c>
      <c r="D1517" t="s">
        <v>104</v>
      </c>
      <c r="E1517"/>
      <c r="F1517" t="s">
        <v>599</v>
      </c>
      <c r="G1517" t="s">
        <v>270</v>
      </c>
      <c r="H1517" t="s">
        <v>13</v>
      </c>
      <c r="I1517" t="s">
        <v>13</v>
      </c>
      <c r="L1517" t="s">
        <v>7</v>
      </c>
      <c r="M1517" t="str">
        <f>VLOOKUP(D1517,UFMT_FIELD_FORMAT!A:H,8,FALSE)</f>
        <v>8 Var LLLA</v>
      </c>
      <c r="N1517" t="str">
        <f>IF(ISBLANK(E1517),"",VLOOKUP(E1517,UFMT_CONDITION!A:J,10,FALSE))</f>
        <v/>
      </c>
      <c r="O1517" t="str">
        <f>VLOOKUP(F1517,UFMT_VALUE!A:E,5,FALSE)</f>
        <v>Tag, SVT_ISS_FEE_TRX_CURR, double</v>
      </c>
      <c r="P1517" t="str">
        <f>IF(ISBLANK(G1517),"",VLOOKUP(G1517,UFMT_CONVERSION!A:C,3,FALSE))</f>
        <v>Format fee value ( add leading zeroes )</v>
      </c>
      <c r="Q1517" t="str">
        <f t="shared" si="96"/>
        <v>Field '8 Var LLLA', Value 'Tag, SVT_ISS_FEE_TRX_CURR, double', Conv 'Format fee value ( add leading zeroes )'</v>
      </c>
      <c r="S1517" t="str">
        <f t="shared" si="97"/>
        <v>Insert into UFMT_BUILD_RULE (FORMAT_ID, FIELD_NO, PRIORITY, FIELD_ID, COND_ID, VALUE_ID, CONV_KEY, F_CHECK, F_WRITE) Values ('611', '123', '2', '34', '', '279', '102', '0', '0');</v>
      </c>
      <c r="T1517" t="str">
        <f t="shared" si="98"/>
        <v>Update UFMT_BUILD_RULE SET FIELD_ID='34',COND_ID='',VALUE_ID='279',CONV_KEY='102',F_CHECK='0',F_WRITE='0' Where FORMAT_ID = '611' AND FIELD_NO = '123' AND PRIORITY = '2';</v>
      </c>
      <c r="U1517" t="str">
        <f t="shared" si="99"/>
        <v>Delete from UFMT_BUILD_RULE Where FORMAT_ID = '611' AND FIELD_NO = '123' AND PRIORITY = '2';</v>
      </c>
    </row>
    <row r="1518" spans="1:21" x14ac:dyDescent="0.35">
      <c r="A1518" t="s">
        <v>1459</v>
      </c>
      <c r="B1518" t="s">
        <v>810</v>
      </c>
      <c r="C1518" t="s">
        <v>12</v>
      </c>
      <c r="D1518" t="s">
        <v>104</v>
      </c>
      <c r="E1518" t="s">
        <v>138</v>
      </c>
      <c r="F1518" t="s">
        <v>540</v>
      </c>
      <c r="G1518" t="s">
        <v>270</v>
      </c>
      <c r="H1518" t="s">
        <v>13</v>
      </c>
      <c r="I1518" t="s">
        <v>13</v>
      </c>
      <c r="L1518" t="s">
        <v>7</v>
      </c>
      <c r="M1518" t="str">
        <f>VLOOKUP(D1518,UFMT_FIELD_FORMAT!A:H,8,FALSE)</f>
        <v>8 Var LLLA</v>
      </c>
      <c r="N1518" t="str">
        <f>IF(ISBLANK(E1518),"",VLOOKUP(E1518,UFMT_CONDITION!A:J,10,FALSE))</f>
        <v>NBC IBFT trans_type</v>
      </c>
      <c r="O1518" t="str">
        <f>VLOOKUP(F1518,UFMT_VALUE!A:E,5,FALSE)</f>
        <v>Tag, SVT_IBFT_BNB_FEE, double</v>
      </c>
      <c r="P1518" t="str">
        <f>IF(ISBLANK(G1518),"",VLOOKUP(G1518,UFMT_CONVERSION!A:C,3,FALSE))</f>
        <v>Format fee value ( add leading zeroes )</v>
      </c>
      <c r="Q1518" t="str">
        <f t="shared" si="96"/>
        <v>Field '8 Var LLLA',Cond 'NBC IBFT trans_type', Value 'Tag, SVT_IBFT_BNB_FEE, double', Conv 'Format fee value ( add leading zeroes )'</v>
      </c>
      <c r="S1518" t="str">
        <f t="shared" si="97"/>
        <v>Insert into UFMT_BUILD_RULE (FORMAT_ID, FIELD_NO, PRIORITY, FIELD_ID, COND_ID, VALUE_ID, CONV_KEY, F_CHECK, F_WRITE) Values ('611', '124', '1', '34', '49', '257', '102', '0', '0');</v>
      </c>
      <c r="T1518" t="str">
        <f t="shared" si="98"/>
        <v>Update UFMT_BUILD_RULE SET FIELD_ID='34',COND_ID='49',VALUE_ID='257',CONV_KEY='102',F_CHECK='0',F_WRITE='0' Where FORMAT_ID = '611' AND FIELD_NO = '124' AND PRIORITY = '1';</v>
      </c>
      <c r="U1518" t="str">
        <f t="shared" si="99"/>
        <v>Delete from UFMT_BUILD_RULE Where FORMAT_ID = '611' AND FIELD_NO = '124' AND PRIORITY = '1';</v>
      </c>
    </row>
    <row r="1519" spans="1:21" x14ac:dyDescent="0.35">
      <c r="A1519" t="s">
        <v>1459</v>
      </c>
      <c r="B1519" t="s">
        <v>810</v>
      </c>
      <c r="C1519" t="s">
        <v>15</v>
      </c>
      <c r="D1519" t="s">
        <v>104</v>
      </c>
      <c r="E1519" t="s">
        <v>30</v>
      </c>
      <c r="F1519" t="s">
        <v>540</v>
      </c>
      <c r="G1519" t="s">
        <v>270</v>
      </c>
      <c r="H1519" t="s">
        <v>13</v>
      </c>
      <c r="I1519" t="s">
        <v>13</v>
      </c>
      <c r="L1519" t="s">
        <v>7</v>
      </c>
      <c r="M1519" t="str">
        <f>VLOOKUP(D1519,UFMT_FIELD_FORMAT!A:H,8,FALSE)</f>
        <v>8 Var LLLA</v>
      </c>
      <c r="N1519" t="str">
        <f>IF(ISBLANK(E1519),"",VLOOKUP(E1519,UFMT_CONDITION!A:J,10,FALSE))</f>
        <v>TT 794 for IBFT</v>
      </c>
      <c r="O1519" t="str">
        <f>VLOOKUP(F1519,UFMT_VALUE!A:E,5,FALSE)</f>
        <v>Tag, SVT_IBFT_BNB_FEE, double</v>
      </c>
      <c r="P1519" t="str">
        <f>IF(ISBLANK(G1519),"",VLOOKUP(G1519,UFMT_CONVERSION!A:C,3,FALSE))</f>
        <v>Format fee value ( add leading zeroes )</v>
      </c>
      <c r="Q1519" t="str">
        <f t="shared" si="96"/>
        <v>Field '8 Var LLLA',Cond 'TT 794 for IBFT', Value 'Tag, SVT_IBFT_BNB_FEE, double', Conv 'Format fee value ( add leading zeroes )'</v>
      </c>
      <c r="S1519" t="str">
        <f t="shared" si="97"/>
        <v>Insert into UFMT_BUILD_RULE (FORMAT_ID, FIELD_NO, PRIORITY, FIELD_ID, COND_ID, VALUE_ID, CONV_KEY, F_CHECK, F_WRITE) Values ('611', '124', '2', '34', '82', '257', '102', '0', '0');</v>
      </c>
      <c r="T1519" t="str">
        <f t="shared" si="98"/>
        <v>Update UFMT_BUILD_RULE SET FIELD_ID='34',COND_ID='82',VALUE_ID='257',CONV_KEY='102',F_CHECK='0',F_WRITE='0' Where FORMAT_ID = '611' AND FIELD_NO = '124' AND PRIORITY = '2';</v>
      </c>
      <c r="U1519" t="str">
        <f t="shared" si="99"/>
        <v>Delete from UFMT_BUILD_RULE Where FORMAT_ID = '611' AND FIELD_NO = '124' AND PRIORITY = '2';</v>
      </c>
    </row>
    <row r="1520" spans="1:21" x14ac:dyDescent="0.35">
      <c r="A1520" t="s">
        <v>1459</v>
      </c>
      <c r="B1520" t="s">
        <v>134</v>
      </c>
      <c r="C1520" t="s">
        <v>12</v>
      </c>
      <c r="D1520" t="s">
        <v>98</v>
      </c>
      <c r="E1520"/>
      <c r="F1520" t="s">
        <v>532</v>
      </c>
      <c r="G1520" t="s">
        <v>107</v>
      </c>
      <c r="H1520" t="s">
        <v>13</v>
      </c>
      <c r="I1520" t="s">
        <v>13</v>
      </c>
      <c r="L1520" t="s">
        <v>7</v>
      </c>
      <c r="M1520" t="str">
        <f>VLOOKUP(D1520,UFMT_FIELD_FORMAT!A:H,8,FALSE)</f>
        <v>016 Fix Padded L</v>
      </c>
      <c r="N1520" t="str">
        <f>IF(ISBLANK(E1520),"",VLOOKUP(E1520,UFMT_CONDITION!A:J,10,FALSE))</f>
        <v/>
      </c>
      <c r="O1520" t="str">
        <f>VLOOKUP(F1520,UFMT_VALUE!A:E,5,FALSE)</f>
        <v>DE128, Saved locally (to/from NBC )</v>
      </c>
      <c r="P1520" t="str">
        <f>IF(ISBLANK(G1520),"",VLOOKUP(G1520,UFMT_CONVERSION!A:C,3,FALSE))</f>
        <v>Custom function ufmt_generate_mac</v>
      </c>
      <c r="Q1520" t="str">
        <f t="shared" si="96"/>
        <v>Field '016 Fix Padded L', Value 'DE128, Saved locally (to/from NBC )', Conv 'Custom function ufmt_generate_mac'</v>
      </c>
      <c r="S1520" t="str">
        <f t="shared" si="97"/>
        <v>Insert into UFMT_BUILD_RULE (FORMAT_ID, FIELD_NO, PRIORITY, FIELD_ID, COND_ID, VALUE_ID, CONV_KEY, F_CHECK, F_WRITE) Values ('611', '128', '1', '32', '', '254', '101', '0', '0');</v>
      </c>
      <c r="T1520" t="str">
        <f t="shared" si="98"/>
        <v>Update UFMT_BUILD_RULE SET FIELD_ID='32',COND_ID='',VALUE_ID='254',CONV_KEY='101',F_CHECK='0',F_WRITE='0' Where FORMAT_ID = '611' AND FIELD_NO = '128' AND PRIORITY = '1';</v>
      </c>
      <c r="U1520" t="str">
        <f t="shared" si="99"/>
        <v>Delete from UFMT_BUILD_RULE Where FORMAT_ID = '611' AND FIELD_NO = '128' AND PRIORITY = '1';</v>
      </c>
    </row>
    <row r="1521" spans="1:21" x14ac:dyDescent="0.35">
      <c r="A1521" t="s">
        <v>1461</v>
      </c>
      <c r="B1521" t="s">
        <v>15</v>
      </c>
      <c r="C1521" t="s">
        <v>12</v>
      </c>
      <c r="D1521" t="s">
        <v>12</v>
      </c>
      <c r="E1521"/>
      <c r="F1521" t="s">
        <v>15</v>
      </c>
      <c r="G1521"/>
      <c r="H1521" t="s">
        <v>13</v>
      </c>
      <c r="I1521" t="s">
        <v>13</v>
      </c>
      <c r="L1521" t="s">
        <v>7</v>
      </c>
      <c r="M1521" t="str">
        <f>VLOOKUP(D1521,UFMT_FIELD_FORMAT!A:H,8,FALSE)</f>
        <v>019 Var LLA</v>
      </c>
      <c r="N1521" t="str">
        <f>IF(ISBLANK(E1521),"",VLOOKUP(E1521,UFMT_CONDITION!A:J,10,FALSE))</f>
        <v/>
      </c>
      <c r="O1521" t="str">
        <f>VLOOKUP(F1521,UFMT_VALUE!A:E,5,FALSE)</f>
        <v>Tag, SVT_CARD_NUM</v>
      </c>
      <c r="P1521" t="str">
        <f>IF(ISBLANK(G1521),"",VLOOKUP(G1521,UFMT_CONVERSION!A:C,3,FALSE))</f>
        <v/>
      </c>
      <c r="Q1521" t="str">
        <f t="shared" si="96"/>
        <v>Field '019 Var LLA', Value 'Tag, SVT_CARD_NUM'</v>
      </c>
      <c r="S1521" t="str">
        <f t="shared" si="97"/>
        <v>Insert into UFMT_BUILD_RULE (FORMAT_ID, FIELD_NO, PRIORITY, FIELD_ID, COND_ID, VALUE_ID, CONV_KEY, F_CHECK, F_WRITE) Values ('612', '2', '1', '1', '', '2', '', '0', '0');</v>
      </c>
      <c r="T1521" t="str">
        <f t="shared" si="98"/>
        <v>Update UFMT_BUILD_RULE SET FIELD_ID='1',COND_ID='',VALUE_ID='2',CONV_KEY='',F_CHECK='0',F_WRITE='0' Where FORMAT_ID = '612' AND FIELD_NO = '2' AND PRIORITY = '1';</v>
      </c>
      <c r="U1521" t="str">
        <f t="shared" si="99"/>
        <v>Delete from UFMT_BUILD_RULE Where FORMAT_ID = '612' AND FIELD_NO = '2' AND PRIORITY = '1';</v>
      </c>
    </row>
    <row r="1522" spans="1:21" x14ac:dyDescent="0.35">
      <c r="A1522" t="s">
        <v>1461</v>
      </c>
      <c r="B1522" t="s">
        <v>17</v>
      </c>
      <c r="C1522" t="s">
        <v>12</v>
      </c>
      <c r="D1522" t="s">
        <v>15</v>
      </c>
      <c r="E1522" t="s">
        <v>21</v>
      </c>
      <c r="F1522" t="s">
        <v>478</v>
      </c>
      <c r="G1522"/>
      <c r="H1522" t="s">
        <v>13</v>
      </c>
      <c r="I1522" t="s">
        <v>13</v>
      </c>
      <c r="L1522" t="s">
        <v>7</v>
      </c>
      <c r="M1522" t="str">
        <f>VLOOKUP(D1522,UFMT_FIELD_FORMAT!A:H,8,FALSE)</f>
        <v>006 Fix Padded L0</v>
      </c>
      <c r="N1522" t="str">
        <f>IF(ISBLANK(E1522),"",VLOOKUP(E1522,UFMT_CONDITION!A:J,10,FALSE))</f>
        <v>cond 51 AND cond 50</v>
      </c>
      <c r="O1522" t="str">
        <f>VLOOKUP(F1522,UFMT_VALUE!A:E,5,FALSE)</f>
        <v>Const, NBC prcode for IBFT inq w PIN</v>
      </c>
      <c r="P1522" t="str">
        <f>IF(ISBLANK(G1522),"",VLOOKUP(G1522,UFMT_CONVERSION!A:C,3,FALSE))</f>
        <v/>
      </c>
      <c r="Q1522" t="str">
        <f t="shared" si="96"/>
        <v>Field '006 Fix Padded L0',Cond 'cond 51 AND cond 50', Value 'Const, NBC prcode for IBFT inq w PIN'</v>
      </c>
      <c r="S1522" t="str">
        <f t="shared" si="97"/>
        <v>Insert into UFMT_BUILD_RULE (FORMAT_ID, FIELD_NO, PRIORITY, FIELD_ID, COND_ID, VALUE_ID, CONV_KEY, F_CHECK, F_WRITE) Values ('612', '3', '1', '2', '52', '235', '', '0', '0');</v>
      </c>
      <c r="T1522" t="str">
        <f t="shared" si="98"/>
        <v>Update UFMT_BUILD_RULE SET FIELD_ID='2',COND_ID='52',VALUE_ID='235',CONV_KEY='',F_CHECK='0',F_WRITE='0' Where FORMAT_ID = '612' AND FIELD_NO = '3' AND PRIORITY = '1';</v>
      </c>
      <c r="U1522" t="str">
        <f t="shared" si="99"/>
        <v>Delete from UFMT_BUILD_RULE Where FORMAT_ID = '612' AND FIELD_NO = '3' AND PRIORITY = '1';</v>
      </c>
    </row>
    <row r="1523" spans="1:21" x14ac:dyDescent="0.35">
      <c r="A1523" t="s">
        <v>1461</v>
      </c>
      <c r="B1523" t="s">
        <v>17</v>
      </c>
      <c r="C1523" t="s">
        <v>15</v>
      </c>
      <c r="D1523" t="s">
        <v>15</v>
      </c>
      <c r="E1523" t="s">
        <v>142</v>
      </c>
      <c r="F1523" t="s">
        <v>666</v>
      </c>
      <c r="G1523"/>
      <c r="H1523" t="s">
        <v>13</v>
      </c>
      <c r="I1523" t="s">
        <v>13</v>
      </c>
      <c r="L1523" t="s">
        <v>7</v>
      </c>
      <c r="M1523" t="str">
        <f>VLOOKUP(D1523,UFMT_FIELD_FORMAT!A:H,8,FALSE)</f>
        <v>006 Fix Padded L0</v>
      </c>
      <c r="N1523" t="str">
        <f>IF(ISBLANK(E1523),"",VLOOKUP(E1523,UFMT_CONDITION!A:J,10,FALSE))</f>
        <v>Trans_type is IBFT_INQUIRY</v>
      </c>
      <c r="O1523" t="str">
        <f>VLOOKUP(F1523,UFMT_VALUE!A:E,5,FALSE)</f>
        <v>Composite, NSS prcode (default account)</v>
      </c>
      <c r="P1523" t="str">
        <f>IF(ISBLANK(G1523),"",VLOOKUP(G1523,UFMT_CONVERSION!A:C,3,FALSE))</f>
        <v/>
      </c>
      <c r="Q1523" t="str">
        <f t="shared" si="96"/>
        <v>Field '006 Fix Padded L0',Cond 'Trans_type is IBFT_INQUIRY', Value 'Composite, NSS prcode (default account)'</v>
      </c>
      <c r="S1523" t="str">
        <f t="shared" si="97"/>
        <v>Insert into UFMT_BUILD_RULE (FORMAT_ID, FIELD_NO, PRIORITY, FIELD_ID, COND_ID, VALUE_ID, CONV_KEY, F_CHECK, F_WRITE) Values ('612', '3', '2', '2', '51', '306', '', '0', '0');</v>
      </c>
      <c r="T1523" t="str">
        <f t="shared" si="98"/>
        <v>Update UFMT_BUILD_RULE SET FIELD_ID='2',COND_ID='51',VALUE_ID='306',CONV_KEY='',F_CHECK='0',F_WRITE='0' Where FORMAT_ID = '612' AND FIELD_NO = '3' AND PRIORITY = '2';</v>
      </c>
      <c r="U1523" t="str">
        <f t="shared" si="99"/>
        <v>Delete from UFMT_BUILD_RULE Where FORMAT_ID = '612' AND FIELD_NO = '3' AND PRIORITY = '2';</v>
      </c>
    </row>
    <row r="1524" spans="1:21" x14ac:dyDescent="0.35">
      <c r="A1524" t="s">
        <v>1461</v>
      </c>
      <c r="B1524" t="s">
        <v>17</v>
      </c>
      <c r="C1524" t="s">
        <v>17</v>
      </c>
      <c r="D1524" t="s">
        <v>15</v>
      </c>
      <c r="E1524"/>
      <c r="F1524" t="s">
        <v>418</v>
      </c>
      <c r="G1524"/>
      <c r="H1524" t="s">
        <v>13</v>
      </c>
      <c r="I1524" t="s">
        <v>13</v>
      </c>
      <c r="L1524" t="s">
        <v>7</v>
      </c>
      <c r="M1524" t="str">
        <f>VLOOKUP(D1524,UFMT_FIELD_FORMAT!A:H,8,FALSE)</f>
        <v>006 Fix Padded L0</v>
      </c>
      <c r="N1524" t="str">
        <f>IF(ISBLANK(E1524),"",VLOOKUP(E1524,UFMT_CONDITION!A:J,10,FALSE))</f>
        <v/>
      </c>
      <c r="O1524" t="str">
        <f>VLOOKUP(F1524,UFMT_VALUE!A:E,5,FALSE)</f>
        <v>Composite, Processing code (NBC)</v>
      </c>
      <c r="P1524" t="str">
        <f>IF(ISBLANK(G1524),"",VLOOKUP(G1524,UFMT_CONVERSION!A:C,3,FALSE))</f>
        <v/>
      </c>
      <c r="Q1524" t="str">
        <f t="shared" si="96"/>
        <v>Field '006 Fix Padded L0', Value 'Composite, Processing code (NBC)'</v>
      </c>
      <c r="S1524" t="str">
        <f t="shared" si="97"/>
        <v>Insert into UFMT_BUILD_RULE (FORMAT_ID, FIELD_NO, PRIORITY, FIELD_ID, COND_ID, VALUE_ID, CONV_KEY, F_CHECK, F_WRITE) Values ('612', '3', '3', '2', '', '211', '', '0', '0');</v>
      </c>
      <c r="T1524" t="str">
        <f t="shared" si="98"/>
        <v>Update UFMT_BUILD_RULE SET FIELD_ID='2',COND_ID='',VALUE_ID='211',CONV_KEY='',F_CHECK='0',F_WRITE='0' Where FORMAT_ID = '612' AND FIELD_NO = '3' AND PRIORITY = '3';</v>
      </c>
      <c r="U1524" t="str">
        <f t="shared" si="99"/>
        <v>Delete from UFMT_BUILD_RULE Where FORMAT_ID = '612' AND FIELD_NO = '3' AND PRIORITY = '3';</v>
      </c>
    </row>
    <row r="1525" spans="1:21" x14ac:dyDescent="0.35">
      <c r="A1525" t="s">
        <v>1461</v>
      </c>
      <c r="B1525" t="s">
        <v>20</v>
      </c>
      <c r="C1525" t="s">
        <v>12</v>
      </c>
      <c r="D1525" t="s">
        <v>17</v>
      </c>
      <c r="E1525"/>
      <c r="F1525" t="s">
        <v>29</v>
      </c>
      <c r="G1525"/>
      <c r="H1525" t="s">
        <v>13</v>
      </c>
      <c r="I1525" t="s">
        <v>13</v>
      </c>
      <c r="L1525" t="s">
        <v>7</v>
      </c>
      <c r="M1525" t="str">
        <f>VLOOKUP(D1525,UFMT_FIELD_FORMAT!A:H,8,FALSE)</f>
        <v>012 Fix Padded L0</v>
      </c>
      <c r="N1525" t="str">
        <f>IF(ISBLANK(E1525),"",VLOOKUP(E1525,UFMT_CONDITION!A:J,10,FALSE))</f>
        <v/>
      </c>
      <c r="O1525" t="str">
        <f>VLOOKUP(F1525,UFMT_VALUE!A:E,5,FALSE)</f>
        <v>Tag, SVT_TXN_AMOUNT</v>
      </c>
      <c r="P1525" t="str">
        <f>IF(ISBLANK(G1525),"",VLOOKUP(G1525,UFMT_CONVERSION!A:C,3,FALSE))</f>
        <v/>
      </c>
      <c r="Q1525" t="str">
        <f t="shared" si="96"/>
        <v>Field '012 Fix Padded L0', Value 'Tag, SVT_TXN_AMOUNT'</v>
      </c>
      <c r="S1525" t="str">
        <f t="shared" si="97"/>
        <v>Insert into UFMT_BUILD_RULE (FORMAT_ID, FIELD_NO, PRIORITY, FIELD_ID, COND_ID, VALUE_ID, CONV_KEY, F_CHECK, F_WRITE) Values ('612', '4', '1', '3', '', '7', '', '0', '0');</v>
      </c>
      <c r="T1525" t="str">
        <f t="shared" si="98"/>
        <v>Update UFMT_BUILD_RULE SET FIELD_ID='3',COND_ID='',VALUE_ID='7',CONV_KEY='',F_CHECK='0',F_WRITE='0' Where FORMAT_ID = '612' AND FIELD_NO = '4' AND PRIORITY = '1';</v>
      </c>
      <c r="U1525" t="str">
        <f t="shared" si="99"/>
        <v>Delete from UFMT_BUILD_RULE Where FORMAT_ID = '612' AND FIELD_NO = '4' AND PRIORITY = '1';</v>
      </c>
    </row>
    <row r="1526" spans="1:21" x14ac:dyDescent="0.35">
      <c r="A1526" t="s">
        <v>1461</v>
      </c>
      <c r="B1526" t="s">
        <v>26</v>
      </c>
      <c r="C1526" t="s">
        <v>12</v>
      </c>
      <c r="D1526" t="s">
        <v>17</v>
      </c>
      <c r="E1526" t="s">
        <v>171</v>
      </c>
      <c r="F1526" t="s">
        <v>354</v>
      </c>
      <c r="G1526"/>
      <c r="H1526" t="s">
        <v>13</v>
      </c>
      <c r="I1526" t="s">
        <v>13</v>
      </c>
      <c r="L1526" t="s">
        <v>7</v>
      </c>
      <c r="M1526" t="str">
        <f>VLOOKUP(D1526,UFMT_FIELD_FORMAT!A:H,8,FALSE)</f>
        <v>012 Fix Padded L0</v>
      </c>
      <c r="N1526" t="str">
        <f>IF(ISBLANK(E1526),"",VLOOKUP(E1526,UFMT_CONDITION!A:J,10,FALSE))</f>
        <v>Send Cross-currency fields</v>
      </c>
      <c r="O1526" t="str">
        <f>VLOOKUP(F1526,UFMT_VALUE!A:E,5,FALSE)</f>
        <v>Const, 0</v>
      </c>
      <c r="P1526" t="str">
        <f>IF(ISBLANK(G1526),"",VLOOKUP(G1526,UFMT_CONVERSION!A:C,3,FALSE))</f>
        <v/>
      </c>
      <c r="Q1526" t="str">
        <f t="shared" si="96"/>
        <v>Field '012 Fix Padded L0',Cond 'Send Cross-currency fields', Value 'Const, 0'</v>
      </c>
      <c r="S1526" t="str">
        <f t="shared" si="97"/>
        <v>Insert into UFMT_BUILD_RULE (FORMAT_ID, FIELD_NO, PRIORITY, FIELD_ID, COND_ID, VALUE_ID, CONV_KEY, F_CHECK, F_WRITE) Values ('612', '6', '1', '3', '64', '186', '', '0', '0');</v>
      </c>
      <c r="T1526" t="str">
        <f t="shared" si="98"/>
        <v>Update UFMT_BUILD_RULE SET FIELD_ID='3',COND_ID='64',VALUE_ID='186',CONV_KEY='',F_CHECK='0',F_WRITE='0' Where FORMAT_ID = '612' AND FIELD_NO = '6' AND PRIORITY = '1';</v>
      </c>
      <c r="U1526" t="str">
        <f t="shared" si="99"/>
        <v>Delete from UFMT_BUILD_RULE Where FORMAT_ID = '612' AND FIELD_NO = '6' AND PRIORITY = '1';</v>
      </c>
    </row>
    <row r="1527" spans="1:21" x14ac:dyDescent="0.35">
      <c r="A1527" t="s">
        <v>1461</v>
      </c>
      <c r="B1527" t="s">
        <v>29</v>
      </c>
      <c r="C1527" t="s">
        <v>12</v>
      </c>
      <c r="D1527" t="s">
        <v>72</v>
      </c>
      <c r="E1527"/>
      <c r="F1527" t="s">
        <v>298</v>
      </c>
      <c r="G1527"/>
      <c r="H1527" t="s">
        <v>13</v>
      </c>
      <c r="I1527" t="s">
        <v>13</v>
      </c>
      <c r="L1527" t="s">
        <v>7</v>
      </c>
      <c r="M1527" t="str">
        <f>VLOOKUP(D1527,UFMT_FIELD_FORMAT!A:H,8,FALSE)</f>
        <v>010 Fix Padded L0</v>
      </c>
      <c r="N1527" t="str">
        <f>IF(ISBLANK(E1527),"",VLOOKUP(E1527,UFMT_CONDITION!A:J,10,FALSE))</f>
        <v/>
      </c>
      <c r="O1527" t="str">
        <f>VLOOKUP(F1527,UFMT_VALUE!A:E,5,FALSE)</f>
        <v>Composite, Datetime ( MMDDhhmmss)</v>
      </c>
      <c r="P1527" t="str">
        <f>IF(ISBLANK(G1527),"",VLOOKUP(G1527,UFMT_CONVERSION!A:C,3,FALSE))</f>
        <v/>
      </c>
      <c r="Q1527" t="str">
        <f t="shared" si="96"/>
        <v>Field '010 Fix Padded L0', Value 'Composite, Datetime ( MMDDhhmmss)'</v>
      </c>
      <c r="S1527" t="str">
        <f t="shared" si="97"/>
        <v>Insert into UFMT_BUILD_RULE (FORMAT_ID, FIELD_NO, PRIORITY, FIELD_ID, COND_ID, VALUE_ID, CONV_KEY, F_CHECK, F_WRITE) Values ('612', '7', '1', '25', '', '205', '', '0', '0');</v>
      </c>
      <c r="T1527" t="str">
        <f t="shared" si="98"/>
        <v>Update UFMT_BUILD_RULE SET FIELD_ID='25',COND_ID='',VALUE_ID='205',CONV_KEY='',F_CHECK='0',F_WRITE='0' Where FORMAT_ID = '612' AND FIELD_NO = '7' AND PRIORITY = '1';</v>
      </c>
      <c r="U1527" t="str">
        <f t="shared" si="99"/>
        <v>Delete from UFMT_BUILD_RULE Where FORMAT_ID = '612' AND FIELD_NO = '7' AND PRIORITY = '1';</v>
      </c>
    </row>
    <row r="1528" spans="1:21" x14ac:dyDescent="0.35">
      <c r="A1528" t="s">
        <v>1461</v>
      </c>
      <c r="B1528" t="s">
        <v>32</v>
      </c>
      <c r="C1528" t="s">
        <v>12</v>
      </c>
      <c r="D1528" t="s">
        <v>20</v>
      </c>
      <c r="E1528" t="s">
        <v>171</v>
      </c>
      <c r="F1528" t="s">
        <v>354</v>
      </c>
      <c r="G1528"/>
      <c r="H1528" t="s">
        <v>13</v>
      </c>
      <c r="I1528" t="s">
        <v>13</v>
      </c>
      <c r="L1528" t="s">
        <v>7</v>
      </c>
      <c r="M1528" t="str">
        <f>VLOOKUP(D1528,UFMT_FIELD_FORMAT!A:H,8,FALSE)</f>
        <v>008 Fix Padded L0</v>
      </c>
      <c r="N1528" t="str">
        <f>IF(ISBLANK(E1528),"",VLOOKUP(E1528,UFMT_CONDITION!A:J,10,FALSE))</f>
        <v>Send Cross-currency fields</v>
      </c>
      <c r="O1528" t="str">
        <f>VLOOKUP(F1528,UFMT_VALUE!A:E,5,FALSE)</f>
        <v>Const, 0</v>
      </c>
      <c r="P1528" t="str">
        <f>IF(ISBLANK(G1528),"",VLOOKUP(G1528,UFMT_CONVERSION!A:C,3,FALSE))</f>
        <v/>
      </c>
      <c r="Q1528" t="str">
        <f t="shared" si="96"/>
        <v>Field '008 Fix Padded L0',Cond 'Send Cross-currency fields', Value 'Const, 0'</v>
      </c>
      <c r="S1528" t="str">
        <f t="shared" si="97"/>
        <v>Insert into UFMT_BUILD_RULE (FORMAT_ID, FIELD_NO, PRIORITY, FIELD_ID, COND_ID, VALUE_ID, CONV_KEY, F_CHECK, F_WRITE) Values ('612', '8', '1', '4', '64', '186', '', '0', '0');</v>
      </c>
      <c r="T1528" t="str">
        <f t="shared" si="98"/>
        <v>Update UFMT_BUILD_RULE SET FIELD_ID='4',COND_ID='64',VALUE_ID='186',CONV_KEY='',F_CHECK='0',F_WRITE='0' Where FORMAT_ID = '612' AND FIELD_NO = '8' AND PRIORITY = '1';</v>
      </c>
      <c r="U1528" t="str">
        <f t="shared" si="99"/>
        <v>Delete from UFMT_BUILD_RULE Where FORMAT_ID = '612' AND FIELD_NO = '8' AND PRIORITY = '1';</v>
      </c>
    </row>
    <row r="1529" spans="1:21" x14ac:dyDescent="0.35">
      <c r="A1529" t="s">
        <v>1461</v>
      </c>
      <c r="B1529" t="s">
        <v>37</v>
      </c>
      <c r="C1529" t="s">
        <v>12</v>
      </c>
      <c r="D1529" t="s">
        <v>20</v>
      </c>
      <c r="E1529" t="s">
        <v>171</v>
      </c>
      <c r="F1529" t="s">
        <v>321</v>
      </c>
      <c r="G1529"/>
      <c r="H1529" t="s">
        <v>13</v>
      </c>
      <c r="I1529" t="s">
        <v>13</v>
      </c>
      <c r="L1529" t="s">
        <v>7</v>
      </c>
      <c r="M1529" t="str">
        <f>VLOOKUP(D1529,UFMT_FIELD_FORMAT!A:H,8,FALSE)</f>
        <v>008 Fix Padded L0</v>
      </c>
      <c r="N1529" t="str">
        <f>IF(ISBLANK(E1529),"",VLOOKUP(E1529,UFMT_CONDITION!A:J,10,FALSE))</f>
        <v>Send Cross-currency fields</v>
      </c>
      <c r="O1529" t="str">
        <f>VLOOKUP(F1529,UFMT_VALUE!A:E,5,FALSE)</f>
        <v>Const, 1</v>
      </c>
      <c r="P1529" t="str">
        <f>IF(ISBLANK(G1529),"",VLOOKUP(G1529,UFMT_CONVERSION!A:C,3,FALSE))</f>
        <v/>
      </c>
      <c r="Q1529" t="str">
        <f t="shared" si="96"/>
        <v>Field '008 Fix Padded L0',Cond 'Send Cross-currency fields', Value 'Const, 1'</v>
      </c>
      <c r="S1529" t="str">
        <f t="shared" si="97"/>
        <v>Insert into UFMT_BUILD_RULE (FORMAT_ID, FIELD_NO, PRIORITY, FIELD_ID, COND_ID, VALUE_ID, CONV_KEY, F_CHECK, F_WRITE) Values ('612', '10', '1', '4', '64', '173', '', '0', '0');</v>
      </c>
      <c r="T1529" t="str">
        <f t="shared" si="98"/>
        <v>Update UFMT_BUILD_RULE SET FIELD_ID='4',COND_ID='64',VALUE_ID='173',CONV_KEY='',F_CHECK='0',F_WRITE='0' Where FORMAT_ID = '612' AND FIELD_NO = '10' AND PRIORITY = '1';</v>
      </c>
      <c r="U1529" t="str">
        <f t="shared" si="99"/>
        <v>Delete from UFMT_BUILD_RULE Where FORMAT_ID = '612' AND FIELD_NO = '10' AND PRIORITY = '1';</v>
      </c>
    </row>
    <row r="1530" spans="1:21" x14ac:dyDescent="0.35">
      <c r="A1530" t="s">
        <v>1461</v>
      </c>
      <c r="B1530" t="s">
        <v>40</v>
      </c>
      <c r="C1530" t="s">
        <v>12</v>
      </c>
      <c r="D1530" t="s">
        <v>23</v>
      </c>
      <c r="E1530"/>
      <c r="F1530" t="s">
        <v>48</v>
      </c>
      <c r="G1530"/>
      <c r="H1530" t="s">
        <v>13</v>
      </c>
      <c r="I1530" t="s">
        <v>13</v>
      </c>
      <c r="L1530" t="s">
        <v>7</v>
      </c>
      <c r="M1530" t="str">
        <f>VLOOKUP(D1530,UFMT_FIELD_FORMAT!A:H,8,FALSE)</f>
        <v>006 Fix Padded L0</v>
      </c>
      <c r="N1530" t="str">
        <f>IF(ISBLANK(E1530),"",VLOOKUP(E1530,UFMT_CONDITION!A:J,10,FALSE))</f>
        <v/>
      </c>
      <c r="O1530" t="str">
        <f>VLOOKUP(F1530,UFMT_VALUE!A:E,5,FALSE)</f>
        <v>Tag, SVT_ACQ_TRACE_NO, string</v>
      </c>
      <c r="P1530" t="str">
        <f>IF(ISBLANK(G1530),"",VLOOKUP(G1530,UFMT_CONVERSION!A:C,3,FALSE))</f>
        <v/>
      </c>
      <c r="Q1530" t="str">
        <f t="shared" si="96"/>
        <v>Field '006 Fix Padded L0', Value 'Tag, SVT_ACQ_TRACE_NO, string'</v>
      </c>
      <c r="S1530" t="str">
        <f t="shared" si="97"/>
        <v>Insert into UFMT_BUILD_RULE (FORMAT_ID, FIELD_NO, PRIORITY, FIELD_ID, COND_ID, VALUE_ID, CONV_KEY, F_CHECK, F_WRITE) Values ('612', '11', '1', '5', '', '47', '', '0', '0');</v>
      </c>
      <c r="T1530" t="str">
        <f t="shared" si="98"/>
        <v>Update UFMT_BUILD_RULE SET FIELD_ID='5',COND_ID='',VALUE_ID='47',CONV_KEY='',F_CHECK='0',F_WRITE='0' Where FORMAT_ID = '612' AND FIELD_NO = '11' AND PRIORITY = '1';</v>
      </c>
      <c r="U1530" t="str">
        <f t="shared" si="99"/>
        <v>Delete from UFMT_BUILD_RULE Where FORMAT_ID = '612' AND FIELD_NO = '11' AND PRIORITY = '1';</v>
      </c>
    </row>
    <row r="1531" spans="1:21" x14ac:dyDescent="0.35">
      <c r="A1531" t="s">
        <v>1461</v>
      </c>
      <c r="B1531" t="s">
        <v>42</v>
      </c>
      <c r="C1531" t="s">
        <v>12</v>
      </c>
      <c r="D1531" t="s">
        <v>23</v>
      </c>
      <c r="E1531"/>
      <c r="F1531" t="s">
        <v>47</v>
      </c>
      <c r="G1531"/>
      <c r="H1531" t="s">
        <v>13</v>
      </c>
      <c r="I1531" t="s">
        <v>13</v>
      </c>
      <c r="L1531" t="s">
        <v>7</v>
      </c>
      <c r="M1531" t="str">
        <f>VLOOKUP(D1531,UFMT_FIELD_FORMAT!A:H,8,FALSE)</f>
        <v>006 Fix Padded L0</v>
      </c>
      <c r="N1531" t="str">
        <f>IF(ISBLANK(E1531),"",VLOOKUP(E1531,UFMT_CONDITION!A:J,10,FALSE))</f>
        <v/>
      </c>
      <c r="O1531" t="str">
        <f>VLOOKUP(F1531,UFMT_VALUE!A:E,5,FALSE)</f>
        <v>Tag, SVT_ACQ_SW_TIME</v>
      </c>
      <c r="P1531" t="str">
        <f>IF(ISBLANK(G1531),"",VLOOKUP(G1531,UFMT_CONVERSION!A:C,3,FALSE))</f>
        <v/>
      </c>
      <c r="Q1531" t="str">
        <f t="shared" si="96"/>
        <v>Field '006 Fix Padded L0', Value 'Tag, SVT_ACQ_SW_TIME'</v>
      </c>
      <c r="S1531" t="str">
        <f t="shared" si="97"/>
        <v>Insert into UFMT_BUILD_RULE (FORMAT_ID, FIELD_NO, PRIORITY, FIELD_ID, COND_ID, VALUE_ID, CONV_KEY, F_CHECK, F_WRITE) Values ('612', '12', '1', '5', '', '14', '', '0', '0');</v>
      </c>
      <c r="T1531" t="str">
        <f t="shared" si="98"/>
        <v>Update UFMT_BUILD_RULE SET FIELD_ID='5',COND_ID='',VALUE_ID='14',CONV_KEY='',F_CHECK='0',F_WRITE='0' Where FORMAT_ID = '612' AND FIELD_NO = '12' AND PRIORITY = '1';</v>
      </c>
      <c r="U1531" t="str">
        <f t="shared" si="99"/>
        <v>Delete from UFMT_BUILD_RULE Where FORMAT_ID = '612' AND FIELD_NO = '12' AND PRIORITY = '1';</v>
      </c>
    </row>
    <row r="1532" spans="1:21" x14ac:dyDescent="0.35">
      <c r="A1532" t="s">
        <v>1461</v>
      </c>
      <c r="B1532" t="s">
        <v>44</v>
      </c>
      <c r="C1532" t="s">
        <v>12</v>
      </c>
      <c r="D1532" t="s">
        <v>32</v>
      </c>
      <c r="E1532"/>
      <c r="F1532" t="s">
        <v>44</v>
      </c>
      <c r="G1532" t="s">
        <v>20</v>
      </c>
      <c r="H1532" t="s">
        <v>13</v>
      </c>
      <c r="I1532" t="s">
        <v>13</v>
      </c>
      <c r="L1532" t="s">
        <v>7</v>
      </c>
      <c r="M1532" t="str">
        <f>VLOOKUP(D1532,UFMT_FIELD_FORMAT!A:H,8,FALSE)</f>
        <v>004 Fix Padded L0</v>
      </c>
      <c r="N1532" t="str">
        <f>IF(ISBLANK(E1532),"",VLOOKUP(E1532,UFMT_CONDITION!A:J,10,FALSE))</f>
        <v/>
      </c>
      <c r="O1532" t="str">
        <f>VLOOKUP(F1532,UFMT_VALUE!A:E,5,FALSE)</f>
        <v>Tag, SVT_ACQ_SW_DATE</v>
      </c>
      <c r="P1532" t="str">
        <f>IF(ISBLANK(G1532),"",VLOOKUP(G1532,UFMT_CONVERSION!A:C,3,FALSE))</f>
        <v>YYYYMMDD to MMDD</v>
      </c>
      <c r="Q1532" t="str">
        <f t="shared" si="96"/>
        <v>Field '004 Fix Padded L0', Value 'Tag, SVT_ACQ_SW_DATE', Conv 'YYYYMMDD to MMDD'</v>
      </c>
      <c r="S1532" t="str">
        <f t="shared" si="97"/>
        <v>Insert into UFMT_BUILD_RULE (FORMAT_ID, FIELD_NO, PRIORITY, FIELD_ID, COND_ID, VALUE_ID, CONV_KEY, F_CHECK, F_WRITE) Values ('612', '13', '1', '8', '', '13', '4', '0', '0');</v>
      </c>
      <c r="T1532" t="str">
        <f t="shared" si="98"/>
        <v>Update UFMT_BUILD_RULE SET FIELD_ID='8',COND_ID='',VALUE_ID='13',CONV_KEY='4',F_CHECK='0',F_WRITE='0' Where FORMAT_ID = '612' AND FIELD_NO = '13' AND PRIORITY = '1';</v>
      </c>
      <c r="U1532" t="str">
        <f t="shared" si="99"/>
        <v>Delete from UFMT_BUILD_RULE Where FORMAT_ID = '612' AND FIELD_NO = '13' AND PRIORITY = '1';</v>
      </c>
    </row>
    <row r="1533" spans="1:21" x14ac:dyDescent="0.35">
      <c r="A1533" t="s">
        <v>1461</v>
      </c>
      <c r="B1533" t="s">
        <v>50</v>
      </c>
      <c r="C1533" t="s">
        <v>12</v>
      </c>
      <c r="D1533" t="s">
        <v>32</v>
      </c>
      <c r="E1533"/>
      <c r="F1533" t="s">
        <v>44</v>
      </c>
      <c r="G1533" t="s">
        <v>20</v>
      </c>
      <c r="H1533" t="s">
        <v>13</v>
      </c>
      <c r="I1533" t="s">
        <v>13</v>
      </c>
      <c r="L1533" t="s">
        <v>7</v>
      </c>
      <c r="M1533" t="str">
        <f>VLOOKUP(D1533,UFMT_FIELD_FORMAT!A:H,8,FALSE)</f>
        <v>004 Fix Padded L0</v>
      </c>
      <c r="N1533" t="str">
        <f>IF(ISBLANK(E1533),"",VLOOKUP(E1533,UFMT_CONDITION!A:J,10,FALSE))</f>
        <v/>
      </c>
      <c r="O1533" t="str">
        <f>VLOOKUP(F1533,UFMT_VALUE!A:E,5,FALSE)</f>
        <v>Tag, SVT_ACQ_SW_DATE</v>
      </c>
      <c r="P1533" t="str">
        <f>IF(ISBLANK(G1533),"",VLOOKUP(G1533,UFMT_CONVERSION!A:C,3,FALSE))</f>
        <v>YYYYMMDD to MMDD</v>
      </c>
      <c r="Q1533" t="str">
        <f t="shared" si="96"/>
        <v>Field '004 Fix Padded L0', Value 'Tag, SVT_ACQ_SW_DATE', Conv 'YYYYMMDD to MMDD'</v>
      </c>
      <c r="S1533" t="str">
        <f t="shared" si="97"/>
        <v>Insert into UFMT_BUILD_RULE (FORMAT_ID, FIELD_NO, PRIORITY, FIELD_ID, COND_ID, VALUE_ID, CONV_KEY, F_CHECK, F_WRITE) Values ('612', '15', '1', '8', '', '13', '4', '0', '0');</v>
      </c>
      <c r="T1533" t="str">
        <f t="shared" si="98"/>
        <v>Update UFMT_BUILD_RULE SET FIELD_ID='8',COND_ID='',VALUE_ID='13',CONV_KEY='4',F_CHECK='0',F_WRITE='0' Where FORMAT_ID = '612' AND FIELD_NO = '15' AND PRIORITY = '1';</v>
      </c>
      <c r="U1533" t="str">
        <f t="shared" si="99"/>
        <v>Delete from UFMT_BUILD_RULE Where FORMAT_ID = '612' AND FIELD_NO = '15' AND PRIORITY = '1';</v>
      </c>
    </row>
    <row r="1534" spans="1:21" x14ac:dyDescent="0.35">
      <c r="A1534" t="s">
        <v>1461</v>
      </c>
      <c r="B1534" t="s">
        <v>59</v>
      </c>
      <c r="C1534" t="s">
        <v>12</v>
      </c>
      <c r="D1534" t="s">
        <v>32</v>
      </c>
      <c r="E1534"/>
      <c r="F1534" t="s">
        <v>233</v>
      </c>
      <c r="G1534"/>
      <c r="H1534" t="s">
        <v>13</v>
      </c>
      <c r="I1534" t="s">
        <v>13</v>
      </c>
      <c r="L1534" t="s">
        <v>7</v>
      </c>
      <c r="M1534" t="str">
        <f>VLOOKUP(D1534,UFMT_FIELD_FORMAT!A:H,8,FALSE)</f>
        <v>004 Fix Padded L0</v>
      </c>
      <c r="N1534" t="str">
        <f>IF(ISBLANK(E1534),"",VLOOKUP(E1534,UFMT_CONDITION!A:J,10,FALSE))</f>
        <v/>
      </c>
      <c r="O1534" t="str">
        <f>VLOOKUP(F1534,UFMT_VALUE!A:E,5,FALSE)</f>
        <v>Tag, SVT_SV_MCC, int</v>
      </c>
      <c r="P1534" t="str">
        <f>IF(ISBLANK(G1534),"",VLOOKUP(G1534,UFMT_CONVERSION!A:C,3,FALSE))</f>
        <v/>
      </c>
      <c r="Q1534" t="str">
        <f t="shared" si="96"/>
        <v>Field '004 Fix Padded L0', Value 'Tag, SVT_SV_MCC, int'</v>
      </c>
      <c r="S1534" t="str">
        <f t="shared" si="97"/>
        <v>Insert into UFMT_BUILD_RULE (FORMAT_ID, FIELD_NO, PRIORITY, FIELD_ID, COND_ID, VALUE_ID, CONV_KEY, F_CHECK, F_WRITE) Values ('612', '18', '1', '8', '', '90', '', '0', '0');</v>
      </c>
      <c r="T1534" t="str">
        <f t="shared" si="98"/>
        <v>Update UFMT_BUILD_RULE SET FIELD_ID='8',COND_ID='',VALUE_ID='90',CONV_KEY='',F_CHECK='0',F_WRITE='0' Where FORMAT_ID = '612' AND FIELD_NO = '18' AND PRIORITY = '1';</v>
      </c>
      <c r="U1534" t="str">
        <f t="shared" si="99"/>
        <v>Delete from UFMT_BUILD_RULE Where FORMAT_ID = '612' AND FIELD_NO = '18' AND PRIORITY = '1';</v>
      </c>
    </row>
    <row r="1535" spans="1:21" x14ac:dyDescent="0.35">
      <c r="A1535" t="s">
        <v>1461</v>
      </c>
      <c r="B1535" t="s">
        <v>71</v>
      </c>
      <c r="C1535" t="s">
        <v>12</v>
      </c>
      <c r="D1535" t="s">
        <v>35</v>
      </c>
      <c r="E1535"/>
      <c r="F1535" t="s">
        <v>509</v>
      </c>
      <c r="G1535"/>
      <c r="H1535" t="s">
        <v>13</v>
      </c>
      <c r="I1535" t="s">
        <v>13</v>
      </c>
      <c r="L1535" t="s">
        <v>7</v>
      </c>
      <c r="M1535" t="str">
        <f>VLOOKUP(D1535,UFMT_FIELD_FORMAT!A:H,8,FALSE)</f>
        <v>003 Fix Padded L0</v>
      </c>
      <c r="N1535" t="str">
        <f>IF(ISBLANK(E1535),"",VLOOKUP(E1535,UFMT_CONDITION!A:J,10,FALSE))</f>
        <v/>
      </c>
      <c r="O1535" t="str">
        <f>VLOOKUP(F1535,UFMT_VALUE!A:E,5,FALSE)</f>
        <v>Const, default F22 value (NBC)</v>
      </c>
      <c r="P1535" t="str">
        <f>IF(ISBLANK(G1535),"",VLOOKUP(G1535,UFMT_CONVERSION!A:C,3,FALSE))</f>
        <v/>
      </c>
      <c r="Q1535" t="str">
        <f t="shared" si="96"/>
        <v>Field '003 Fix Padded L0', Value 'Const, default F22 value (NBC)'</v>
      </c>
      <c r="S1535" t="str">
        <f t="shared" si="97"/>
        <v>Insert into UFMT_BUILD_RULE (FORMAT_ID, FIELD_NO, PRIORITY, FIELD_ID, COND_ID, VALUE_ID, CONV_KEY, F_CHECK, F_WRITE) Values ('612', '22', '1', '9', '', '246', '', '0', '0');</v>
      </c>
      <c r="T1535" t="str">
        <f t="shared" si="98"/>
        <v>Update UFMT_BUILD_RULE SET FIELD_ID='9',COND_ID='',VALUE_ID='246',CONV_KEY='',F_CHECK='0',F_WRITE='0' Where FORMAT_ID = '612' AND FIELD_NO = '22' AND PRIORITY = '1';</v>
      </c>
      <c r="U1535" t="str">
        <f t="shared" si="99"/>
        <v>Delete from UFMT_BUILD_RULE Where FORMAT_ID = '612' AND FIELD_NO = '22' AND PRIORITY = '1';</v>
      </c>
    </row>
    <row r="1536" spans="1:21" x14ac:dyDescent="0.35">
      <c r="A1536" t="s">
        <v>1461</v>
      </c>
      <c r="B1536" t="s">
        <v>72</v>
      </c>
      <c r="C1536" t="s">
        <v>12</v>
      </c>
      <c r="D1536" t="s">
        <v>77</v>
      </c>
      <c r="E1536"/>
      <c r="F1536" t="s">
        <v>415</v>
      </c>
      <c r="G1536"/>
      <c r="H1536" t="s">
        <v>13</v>
      </c>
      <c r="I1536" t="s">
        <v>13</v>
      </c>
      <c r="L1536" t="s">
        <v>7</v>
      </c>
      <c r="M1536" t="str">
        <f>VLOOKUP(D1536,UFMT_FIELD_FORMAT!A:H,8,FALSE)</f>
        <v>02 Fix Padded L0</v>
      </c>
      <c r="N1536" t="str">
        <f>IF(ISBLANK(E1536),"",VLOOKUP(E1536,UFMT_CONDITION!A:J,10,FALSE))</f>
        <v/>
      </c>
      <c r="O1536" t="str">
        <f>VLOOKUP(F1536,UFMT_VALUE!A:E,5,FALSE)</f>
        <v>Tag, SVT_POSCONDC, integer</v>
      </c>
      <c r="P1536" t="str">
        <f>IF(ISBLANK(G1536),"",VLOOKUP(G1536,UFMT_CONVERSION!A:C,3,FALSE))</f>
        <v/>
      </c>
      <c r="Q1536" t="str">
        <f t="shared" si="96"/>
        <v>Field '02 Fix Padded L0', Value 'Tag, SVT_POSCONDC, integer'</v>
      </c>
      <c r="S1536" t="str">
        <f t="shared" si="97"/>
        <v>Insert into UFMT_BUILD_RULE (FORMAT_ID, FIELD_NO, PRIORITY, FIELD_ID, COND_ID, VALUE_ID, CONV_KEY, F_CHECK, F_WRITE) Values ('612', '25', '1', '24', '', '210', '', '0', '0');</v>
      </c>
      <c r="T1536" t="str">
        <f t="shared" si="98"/>
        <v>Update UFMT_BUILD_RULE SET FIELD_ID='24',COND_ID='',VALUE_ID='210',CONV_KEY='',F_CHECK='0',F_WRITE='0' Where FORMAT_ID = '612' AND FIELD_NO = '25' AND PRIORITY = '1';</v>
      </c>
      <c r="U1536" t="str">
        <f t="shared" si="99"/>
        <v>Delete from UFMT_BUILD_RULE Where FORMAT_ID = '612' AND FIELD_NO = '25' AND PRIORITY = '1';</v>
      </c>
    </row>
    <row r="1537" spans="1:21" x14ac:dyDescent="0.35">
      <c r="A1537" t="s">
        <v>1461</v>
      </c>
      <c r="B1537" t="s">
        <v>88</v>
      </c>
      <c r="C1537" t="s">
        <v>12</v>
      </c>
      <c r="D1537" t="s">
        <v>20</v>
      </c>
      <c r="E1537" t="s">
        <v>155</v>
      </c>
      <c r="F1537" t="s">
        <v>543</v>
      </c>
      <c r="G1537" t="s">
        <v>778</v>
      </c>
      <c r="H1537" t="s">
        <v>13</v>
      </c>
      <c r="I1537" t="s">
        <v>13</v>
      </c>
      <c r="L1537" t="s">
        <v>7</v>
      </c>
      <c r="M1537" t="str">
        <f>VLOOKUP(D1537,UFMT_FIELD_FORMAT!A:H,8,FALSE)</f>
        <v>008 Fix Padded L0</v>
      </c>
      <c r="N1537" t="str">
        <f>IF(ISBLANK(E1537),"",VLOOKUP(E1537,UFMT_CONDITION!A:J,10,FALSE))</f>
        <v>TT for sending NBC F28</v>
      </c>
      <c r="O1537" t="str">
        <f>VLOOKUP(F1537,UFMT_VALUE!A:E,5,FALSE)</f>
        <v>DE28, Saved locally (to/from NBC )</v>
      </c>
      <c r="P1537" t="str">
        <f>IF(ISBLANK(G1537),"",VLOOKUP(G1537,UFMT_CONVERSION!A:C,3,FALSE))</f>
        <v>NBC Total fee calculation</v>
      </c>
      <c r="Q1537" t="str">
        <f t="shared" si="96"/>
        <v>Field '008 Fix Padded L0',Cond 'TT for sending NBC F28', Value 'DE28, Saved locally (to/from NBC )', Conv 'NBC Total fee calculation'</v>
      </c>
      <c r="S1537" t="str">
        <f t="shared" si="97"/>
        <v>Insert into UFMT_BUILD_RULE (FORMAT_ID, FIELD_NO, PRIORITY, FIELD_ID, COND_ID, VALUE_ID, CONV_KEY, F_CHECK, F_WRITE) Values ('612', '28', '1', '4', '58', '258', '103', '0', '0');</v>
      </c>
      <c r="T1537" t="str">
        <f t="shared" si="98"/>
        <v>Update UFMT_BUILD_RULE SET FIELD_ID='4',COND_ID='58',VALUE_ID='258',CONV_KEY='103',F_CHECK='0',F_WRITE='0' Where FORMAT_ID = '612' AND FIELD_NO = '28' AND PRIORITY = '1';</v>
      </c>
      <c r="U1537" t="str">
        <f t="shared" si="99"/>
        <v>Delete from UFMT_BUILD_RULE Where FORMAT_ID = '612' AND FIELD_NO = '28' AND PRIORITY = '1';</v>
      </c>
    </row>
    <row r="1538" spans="1:21" x14ac:dyDescent="0.35">
      <c r="A1538" t="s">
        <v>1461</v>
      </c>
      <c r="B1538" t="s">
        <v>98</v>
      </c>
      <c r="C1538" t="s">
        <v>12</v>
      </c>
      <c r="D1538" t="s">
        <v>40</v>
      </c>
      <c r="E1538"/>
      <c r="F1538" t="s">
        <v>512</v>
      </c>
      <c r="G1538"/>
      <c r="H1538" t="s">
        <v>13</v>
      </c>
      <c r="I1538" t="s">
        <v>13</v>
      </c>
      <c r="L1538" t="s">
        <v>7</v>
      </c>
      <c r="M1538" t="str">
        <f>VLOOKUP(D1538,UFMT_FIELD_FORMAT!A:H,8,FALSE)</f>
        <v xml:space="preserve">011 LLA </v>
      </c>
      <c r="N1538" t="str">
        <f>IF(ISBLANK(E1538),"",VLOOKUP(E1538,UFMT_CONDITION!A:J,10,FALSE))</f>
        <v/>
      </c>
      <c r="O1538" t="str">
        <f>VLOOKUP(F1538,UFMT_VALUE!A:E,5,FALSE)</f>
        <v>Const, default F32 value (NBC)</v>
      </c>
      <c r="P1538" t="str">
        <f>IF(ISBLANK(G1538),"",VLOOKUP(G1538,UFMT_CONVERSION!A:C,3,FALSE))</f>
        <v/>
      </c>
      <c r="Q1538" t="str">
        <f t="shared" si="96"/>
        <v>Field '011 LLA ', Value 'Const, default F32 value (NBC)'</v>
      </c>
      <c r="S1538" t="str">
        <f t="shared" si="97"/>
        <v>Insert into UFMT_BUILD_RULE (FORMAT_ID, FIELD_NO, PRIORITY, FIELD_ID, COND_ID, VALUE_ID, CONV_KEY, F_CHECK, F_WRITE) Values ('612', '32', '1', '11', '', '247', '', '0', '0');</v>
      </c>
      <c r="T1538" t="str">
        <f t="shared" si="98"/>
        <v>Update UFMT_BUILD_RULE SET FIELD_ID='11',COND_ID='',VALUE_ID='247',CONV_KEY='',F_CHECK='0',F_WRITE='0' Where FORMAT_ID = '612' AND FIELD_NO = '32' AND PRIORITY = '1';</v>
      </c>
      <c r="U1538" t="str">
        <f t="shared" si="99"/>
        <v>Delete from UFMT_BUILD_RULE Where FORMAT_ID = '612' AND FIELD_NO = '32' AND PRIORITY = '1';</v>
      </c>
    </row>
    <row r="1539" spans="1:21" x14ac:dyDescent="0.35">
      <c r="A1539" t="s">
        <v>1461</v>
      </c>
      <c r="B1539" t="s">
        <v>93</v>
      </c>
      <c r="C1539" t="s">
        <v>12</v>
      </c>
      <c r="D1539" t="s">
        <v>42</v>
      </c>
      <c r="E1539" t="s">
        <v>35</v>
      </c>
      <c r="F1539" t="s">
        <v>71</v>
      </c>
      <c r="G1539" t="s">
        <v>99</v>
      </c>
      <c r="H1539" t="s">
        <v>13</v>
      </c>
      <c r="I1539" t="s">
        <v>13</v>
      </c>
      <c r="L1539" t="s">
        <v>7</v>
      </c>
      <c r="M1539" t="str">
        <f>VLOOKUP(D1539,UFMT_FIELD_FORMAT!A:H,8,FALSE)</f>
        <v>037 LLA</v>
      </c>
      <c r="N1539" t="str">
        <f>IF(ISBLANK(E1539),"",VLOOKUP(E1539,UFMT_CONDITION!A:J,10,FALSE))</f>
        <v>Track 2 is not empty</v>
      </c>
      <c r="O1539" t="str">
        <f>VLOOKUP(F1539,UFMT_VALUE!A:E,5,FALSE)</f>
        <v>Tag, SVT_TRACK2</v>
      </c>
      <c r="P1539" t="str">
        <f>IF(ISBLANK(G1539),"",VLOOKUP(G1539,UFMT_CONVERSION!A:C,3,FALSE))</f>
        <v>Custom Function format_track2</v>
      </c>
      <c r="Q1539" t="str">
        <f t="shared" si="96"/>
        <v>Field '037 LLA',Cond 'Track 2 is not empty', Value 'Tag, SVT_TRACK2', Conv 'Custom Function format_track2'</v>
      </c>
      <c r="S1539" t="str">
        <f t="shared" si="97"/>
        <v>Insert into UFMT_BUILD_RULE (FORMAT_ID, FIELD_NO, PRIORITY, FIELD_ID, COND_ID, VALUE_ID, CONV_KEY, F_CHECK, F_WRITE) Values ('612', '35', '1', '12', '9', '22', '37', '0', '0');</v>
      </c>
      <c r="T1539" t="str">
        <f t="shared" si="98"/>
        <v>Update UFMT_BUILD_RULE SET FIELD_ID='12',COND_ID='9',VALUE_ID='22',CONV_KEY='37',F_CHECK='0',F_WRITE='0' Where FORMAT_ID = '612' AND FIELD_NO = '35' AND PRIORITY = '1';</v>
      </c>
      <c r="U1539" t="str">
        <f t="shared" si="99"/>
        <v>Delete from UFMT_BUILD_RULE Where FORMAT_ID = '612' AND FIELD_NO = '35' AND PRIORITY = '1';</v>
      </c>
    </row>
    <row r="1540" spans="1:21" x14ac:dyDescent="0.35">
      <c r="A1540" t="s">
        <v>1461</v>
      </c>
      <c r="B1540" t="s">
        <v>99</v>
      </c>
      <c r="C1540" t="s">
        <v>12</v>
      </c>
      <c r="D1540" t="s">
        <v>44</v>
      </c>
      <c r="E1540"/>
      <c r="F1540" t="s">
        <v>74</v>
      </c>
      <c r="G1540"/>
      <c r="H1540" t="s">
        <v>13</v>
      </c>
      <c r="I1540" t="s">
        <v>13</v>
      </c>
      <c r="L1540" t="s">
        <v>7</v>
      </c>
      <c r="M1540" t="str">
        <f>VLOOKUP(D1540,UFMT_FIELD_FORMAT!A:H,8,FALSE)</f>
        <v>012 Fix Padded R</v>
      </c>
      <c r="N1540" t="str">
        <f>IF(ISBLANK(E1540),"",VLOOKUP(E1540,UFMT_CONDITION!A:J,10,FALSE))</f>
        <v/>
      </c>
      <c r="O1540" t="str">
        <f>VLOOKUP(F1540,UFMT_VALUE!A:E,5,FALSE)</f>
        <v>Tag, SVT_ISO_ACQ_RRN</v>
      </c>
      <c r="P1540" t="str">
        <f>IF(ISBLANK(G1540),"",VLOOKUP(G1540,UFMT_CONVERSION!A:C,3,FALSE))</f>
        <v/>
      </c>
      <c r="Q1540" t="str">
        <f t="shared" si="96"/>
        <v>Field '012 Fix Padded R', Value 'Tag, SVT_ISO_ACQ_RRN'</v>
      </c>
      <c r="S1540" t="str">
        <f t="shared" si="97"/>
        <v>Insert into UFMT_BUILD_RULE (FORMAT_ID, FIELD_NO, PRIORITY, FIELD_ID, COND_ID, VALUE_ID, CONV_KEY, F_CHECK, F_WRITE) Values ('612', '37', '1', '13', '', '23', '', '0', '0');</v>
      </c>
      <c r="T1540" t="str">
        <f t="shared" si="98"/>
        <v>Update UFMT_BUILD_RULE SET FIELD_ID='13',COND_ID='',VALUE_ID='23',CONV_KEY='',F_CHECK='0',F_WRITE='0' Where FORMAT_ID = '612' AND FIELD_NO = '37' AND PRIORITY = '1';</v>
      </c>
      <c r="U1540" t="str">
        <f t="shared" si="99"/>
        <v>Delete from UFMT_BUILD_RULE Where FORMAT_ID = '612' AND FIELD_NO = '37' AND PRIORITY = '1';</v>
      </c>
    </row>
    <row r="1541" spans="1:21" x14ac:dyDescent="0.35">
      <c r="A1541" t="s">
        <v>1461</v>
      </c>
      <c r="B1541" t="s">
        <v>119</v>
      </c>
      <c r="C1541" t="s">
        <v>12</v>
      </c>
      <c r="D1541" t="s">
        <v>50</v>
      </c>
      <c r="E1541"/>
      <c r="F1541" t="s">
        <v>72</v>
      </c>
      <c r="G1541"/>
      <c r="H1541" t="s">
        <v>13</v>
      </c>
      <c r="I1541" t="s">
        <v>13</v>
      </c>
      <c r="L1541" t="s">
        <v>7</v>
      </c>
      <c r="M1541" t="str">
        <f>VLOOKUP(D1541,UFMT_FIELD_FORMAT!A:H,8,FALSE)</f>
        <v>008 Fix Padded R</v>
      </c>
      <c r="N1541" t="str">
        <f>IF(ISBLANK(E1541),"",VLOOKUP(E1541,UFMT_CONDITION!A:J,10,FALSE))</f>
        <v/>
      </c>
      <c r="O1541" t="str">
        <f>VLOOKUP(F1541,UFMT_VALUE!A:E,5,FALSE)</f>
        <v>Tag, SVT_TERMINAL</v>
      </c>
      <c r="P1541" t="str">
        <f>IF(ISBLANK(G1541),"",VLOOKUP(G1541,UFMT_CONVERSION!A:C,3,FALSE))</f>
        <v/>
      </c>
      <c r="Q1541" t="str">
        <f t="shared" ref="Q1541:Q1604" si="100">"Field '"&amp;M1541&amp;IF(N1541="","","',Cond '"&amp;N1541)&amp;"', Value '"&amp;O1541&amp;IF(P1541="","","', Conv '"&amp;P1541)&amp;"'"</f>
        <v>Field '008 Fix Padded R', Value 'Tag, SVT_TERMINAL'</v>
      </c>
      <c r="S1541" t="str">
        <f t="shared" ref="S1541:S1604" si="101">"Insert into UFMT_BUILD_RULE (FORMAT_ID, FIELD_NO, PRIORITY, FIELD_ID, COND_ID, VALUE_ID, CONV_KEY, F_CHECK, F_WRITE) Values ('"&amp;A1541&amp;"', '"&amp;B1541&amp;"', '"&amp;C1541&amp;"', '"&amp;D1541&amp;"', '"&amp;E1541&amp;"', '"&amp;F1541&amp;"', '"&amp;G1541&amp;"', '"&amp;H1541&amp;"', '"&amp;I1541&amp;"');"</f>
        <v>Insert into UFMT_BUILD_RULE (FORMAT_ID, FIELD_NO, PRIORITY, FIELD_ID, COND_ID, VALUE_ID, CONV_KEY, F_CHECK, F_WRITE) Values ('612', '41', '1', '15', '', '25', '', '0', '0');</v>
      </c>
      <c r="T1541" t="str">
        <f t="shared" ref="T1541:T1604" si="102">"Update UFMT_BUILD_RULE SET FIELD_ID='"&amp;D1541&amp;"',COND_ID='"&amp;E1541&amp;"',VALUE_ID='"&amp;F1541&amp;"',CONV_KEY='"&amp;G1541&amp;"',F_CHECK='"&amp;H1541&amp;"',F_WRITE='"&amp;I1541&amp;"' Where FORMAT_ID = '"&amp;A1541&amp;"' AND FIELD_NO = '"&amp;B1541&amp;"' AND PRIORITY = '"&amp;C1541&amp;"';"</f>
        <v>Update UFMT_BUILD_RULE SET FIELD_ID='15',COND_ID='',VALUE_ID='25',CONV_KEY='',F_CHECK='0',F_WRITE='0' Where FORMAT_ID = '612' AND FIELD_NO = '41' AND PRIORITY = '1';</v>
      </c>
      <c r="U1541" t="str">
        <f t="shared" ref="U1541:U1604" si="103">"Delete from UFMT_BUILD_RULE Where FORMAT_ID = '"&amp;A1541&amp;"' AND FIELD_NO = '"&amp;B1541&amp;"' AND PRIORITY = '"&amp;C1541&amp;"';"</f>
        <v>Delete from UFMT_BUILD_RULE Where FORMAT_ID = '612' AND FIELD_NO = '41' AND PRIORITY = '1';</v>
      </c>
    </row>
    <row r="1542" spans="1:21" x14ac:dyDescent="0.35">
      <c r="A1542" t="s">
        <v>1461</v>
      </c>
      <c r="B1542" t="s">
        <v>122</v>
      </c>
      <c r="C1542" t="s">
        <v>12</v>
      </c>
      <c r="D1542" t="s">
        <v>53</v>
      </c>
      <c r="E1542"/>
      <c r="F1542" t="s">
        <v>82</v>
      </c>
      <c r="G1542"/>
      <c r="H1542" t="s">
        <v>13</v>
      </c>
      <c r="I1542" t="s">
        <v>13</v>
      </c>
      <c r="L1542" t="s">
        <v>7</v>
      </c>
      <c r="M1542" t="str">
        <f>VLOOKUP(D1542,UFMT_FIELD_FORMAT!A:H,8,FALSE)</f>
        <v>008 Fix Padded R</v>
      </c>
      <c r="N1542" t="str">
        <f>IF(ISBLANK(E1542),"",VLOOKUP(E1542,UFMT_CONDITION!A:J,10,FALSE))</f>
        <v/>
      </c>
      <c r="O1542" t="str">
        <f>VLOOKUP(F1542,UFMT_VALUE!A:E,5,FALSE)</f>
        <v>Tag, SVT_CC_ACCEPTOR</v>
      </c>
      <c r="P1542" t="str">
        <f>IF(ISBLANK(G1542),"",VLOOKUP(G1542,UFMT_CONVERSION!A:C,3,FALSE))</f>
        <v/>
      </c>
      <c r="Q1542" t="str">
        <f t="shared" si="100"/>
        <v>Field '008 Fix Padded R', Value 'Tag, SVT_CC_ACCEPTOR'</v>
      </c>
      <c r="S1542" t="str">
        <f t="shared" si="101"/>
        <v>Insert into UFMT_BUILD_RULE (FORMAT_ID, FIELD_NO, PRIORITY, FIELD_ID, COND_ID, VALUE_ID, CONV_KEY, F_CHECK, F_WRITE) Values ('612', '42', '1', '16', '', '26', '', '0', '0');</v>
      </c>
      <c r="T1542" t="str">
        <f t="shared" si="102"/>
        <v>Update UFMT_BUILD_RULE SET FIELD_ID='16',COND_ID='',VALUE_ID='26',CONV_KEY='',F_CHECK='0',F_WRITE='0' Where FORMAT_ID = '612' AND FIELD_NO = '42' AND PRIORITY = '1';</v>
      </c>
      <c r="U1542" t="str">
        <f t="shared" si="103"/>
        <v>Delete from UFMT_BUILD_RULE Where FORMAT_ID = '612' AND FIELD_NO = '42' AND PRIORITY = '1';</v>
      </c>
    </row>
    <row r="1543" spans="1:21" x14ac:dyDescent="0.35">
      <c r="A1543" t="s">
        <v>1461</v>
      </c>
      <c r="B1543" t="s">
        <v>125</v>
      </c>
      <c r="C1543" t="s">
        <v>12</v>
      </c>
      <c r="D1543" t="s">
        <v>82</v>
      </c>
      <c r="E1543"/>
      <c r="F1543" t="s">
        <v>421</v>
      </c>
      <c r="G1543"/>
      <c r="H1543" t="s">
        <v>13</v>
      </c>
      <c r="I1543" t="s">
        <v>13</v>
      </c>
      <c r="L1543" t="s">
        <v>7</v>
      </c>
      <c r="M1543" t="str">
        <f>VLOOKUP(D1543,UFMT_FIELD_FORMAT!A:H,8,FALSE)</f>
        <v>040 Fix Padded L</v>
      </c>
      <c r="N1543" t="str">
        <f>IF(ISBLANK(E1543),"",VLOOKUP(E1543,UFMT_CONDITION!A:J,10,FALSE))</f>
        <v/>
      </c>
      <c r="O1543" t="str">
        <f>VLOOKUP(F1543,UFMT_VALUE!A:E,5,FALSE)</f>
        <v>Const, F43 hardcode for NBC</v>
      </c>
      <c r="P1543" t="str">
        <f>IF(ISBLANK(G1543),"",VLOOKUP(G1543,UFMT_CONVERSION!A:C,3,FALSE))</f>
        <v/>
      </c>
      <c r="Q1543" t="str">
        <f t="shared" si="100"/>
        <v>Field '040 Fix Padded L', Value 'Const, F43 hardcode for NBC'</v>
      </c>
      <c r="S1543" t="str">
        <f t="shared" si="101"/>
        <v>Insert into UFMT_BUILD_RULE (FORMAT_ID, FIELD_NO, PRIORITY, FIELD_ID, COND_ID, VALUE_ID, CONV_KEY, F_CHECK, F_WRITE) Values ('612', '43', '1', '26', '', '212', '', '0', '0');</v>
      </c>
      <c r="T1543" t="str">
        <f t="shared" si="102"/>
        <v>Update UFMT_BUILD_RULE SET FIELD_ID='26',COND_ID='',VALUE_ID='212',CONV_KEY='',F_CHECK='0',F_WRITE='0' Where FORMAT_ID = '612' AND FIELD_NO = '43' AND PRIORITY = '1';</v>
      </c>
      <c r="U1543" t="str">
        <f t="shared" si="103"/>
        <v>Delete from UFMT_BUILD_RULE Where FORMAT_ID = '612' AND FIELD_NO = '43' AND PRIORITY = '1';</v>
      </c>
    </row>
    <row r="1544" spans="1:21" x14ac:dyDescent="0.35">
      <c r="A1544" t="s">
        <v>1461</v>
      </c>
      <c r="B1544" t="s">
        <v>136</v>
      </c>
      <c r="C1544" t="s">
        <v>12</v>
      </c>
      <c r="D1544" t="s">
        <v>65</v>
      </c>
      <c r="E1544" t="s">
        <v>161</v>
      </c>
      <c r="F1544" t="s">
        <v>475</v>
      </c>
      <c r="G1544"/>
      <c r="H1544" t="s">
        <v>13</v>
      </c>
      <c r="I1544" t="s">
        <v>13</v>
      </c>
      <c r="L1544" t="s">
        <v>7</v>
      </c>
      <c r="M1544" t="str">
        <f>VLOOKUP(D1544,UFMT_FIELD_FORMAT!A:H,8,FALSE)</f>
        <v>999 Var LLLA</v>
      </c>
      <c r="N1544" t="str">
        <f>IF(ISBLANK(E1544),"",VLOOKUP(E1544,UFMT_CONDITION!A:J,10,FALSE))</f>
        <v>Trans_type is 430</v>
      </c>
      <c r="O1544" t="str">
        <f>VLOOKUP(F1544,UFMT_VALUE!A:E,5,FALSE)</f>
        <v>Composite, NBC IBFT F48 from ACQ INQ</v>
      </c>
      <c r="P1544" t="str">
        <f>IF(ISBLANK(G1544),"",VLOOKUP(G1544,UFMT_CONVERSION!A:C,3,FALSE))</f>
        <v/>
      </c>
      <c r="Q1544" t="str">
        <f t="shared" si="100"/>
        <v>Field '999 Var LLLA',Cond 'Trans_type is 430', Value 'Composite, NBC IBFT F48 from ACQ INQ'</v>
      </c>
      <c r="S1544" t="str">
        <f t="shared" si="101"/>
        <v>Insert into UFMT_BUILD_RULE (FORMAT_ID, FIELD_NO, PRIORITY, FIELD_ID, COND_ID, VALUE_ID, CONV_KEY, F_CHECK, F_WRITE) Values ('612', '48', '1', '20', '60', '234', '', '0', '0');</v>
      </c>
      <c r="T1544" t="str">
        <f t="shared" si="102"/>
        <v>Update UFMT_BUILD_RULE SET FIELD_ID='20',COND_ID='60',VALUE_ID='234',CONV_KEY='',F_CHECK='0',F_WRITE='0' Where FORMAT_ID = '612' AND FIELD_NO = '48' AND PRIORITY = '1';</v>
      </c>
      <c r="U1544" t="str">
        <f t="shared" si="103"/>
        <v>Delete from UFMT_BUILD_RULE Where FORMAT_ID = '612' AND FIELD_NO = '48' AND PRIORITY = '1';</v>
      </c>
    </row>
    <row r="1545" spans="1:21" x14ac:dyDescent="0.35">
      <c r="A1545" t="s">
        <v>1461</v>
      </c>
      <c r="B1545" t="s">
        <v>136</v>
      </c>
      <c r="C1545" t="s">
        <v>15</v>
      </c>
      <c r="D1545" t="s">
        <v>65</v>
      </c>
      <c r="E1545" t="s">
        <v>138</v>
      </c>
      <c r="F1545" t="s">
        <v>575</v>
      </c>
      <c r="G1545"/>
      <c r="H1545" t="s">
        <v>13</v>
      </c>
      <c r="I1545" t="s">
        <v>13</v>
      </c>
      <c r="L1545" t="s">
        <v>7</v>
      </c>
      <c r="M1545" t="str">
        <f>VLOOKUP(D1545,UFMT_FIELD_FORMAT!A:H,8,FALSE)</f>
        <v>999 Var LLLA</v>
      </c>
      <c r="N1545" t="str">
        <f>IF(ISBLANK(E1545),"",VLOOKUP(E1545,UFMT_CONDITION!A:J,10,FALSE))</f>
        <v>NBC IBFT trans_type</v>
      </c>
      <c r="O1545" t="str">
        <f>VLOOKUP(F1545,UFMT_VALUE!A:E,5,FALSE)</f>
        <v>Composite, NBC IBFT F48 from ACQ (FT)</v>
      </c>
      <c r="P1545" t="str">
        <f>IF(ISBLANK(G1545),"",VLOOKUP(G1545,UFMT_CONVERSION!A:C,3,FALSE))</f>
        <v/>
      </c>
      <c r="Q1545" t="str">
        <f t="shared" si="100"/>
        <v>Field '999 Var LLLA',Cond 'NBC IBFT trans_type', Value 'Composite, NBC IBFT F48 from ACQ (FT)'</v>
      </c>
      <c r="S1545" t="str">
        <f t="shared" si="101"/>
        <v>Insert into UFMT_BUILD_RULE (FORMAT_ID, FIELD_NO, PRIORITY, FIELD_ID, COND_ID, VALUE_ID, CONV_KEY, F_CHECK, F_WRITE) Values ('612', '48', '2', '20', '49', '270', '', '0', '0');</v>
      </c>
      <c r="T1545" t="str">
        <f t="shared" si="102"/>
        <v>Update UFMT_BUILD_RULE SET FIELD_ID='20',COND_ID='49',VALUE_ID='270',CONV_KEY='',F_CHECK='0',F_WRITE='0' Where FORMAT_ID = '612' AND FIELD_NO = '48' AND PRIORITY = '2';</v>
      </c>
      <c r="U1545" t="str">
        <f t="shared" si="103"/>
        <v>Delete from UFMT_BUILD_RULE Where FORMAT_ID = '612' AND FIELD_NO = '48' AND PRIORITY = '2';</v>
      </c>
    </row>
    <row r="1546" spans="1:21" x14ac:dyDescent="0.35">
      <c r="A1546" t="s">
        <v>1461</v>
      </c>
      <c r="B1546" t="s">
        <v>136</v>
      </c>
      <c r="C1546" t="s">
        <v>17</v>
      </c>
      <c r="D1546" t="s">
        <v>65</v>
      </c>
      <c r="E1546" t="s">
        <v>176</v>
      </c>
      <c r="F1546" t="s">
        <v>579</v>
      </c>
      <c r="G1546"/>
      <c r="H1546" t="s">
        <v>13</v>
      </c>
      <c r="I1546" t="s">
        <v>13</v>
      </c>
      <c r="L1546" t="s">
        <v>7</v>
      </c>
      <c r="M1546" t="str">
        <f>VLOOKUP(D1546,UFMT_FIELD_FORMAT!A:H,8,FALSE)</f>
        <v>999 Var LLLA</v>
      </c>
      <c r="N1546" t="str">
        <f>IF(ISBLANK(E1546),"",VLOOKUP(E1546,UFMT_CONDITION!A:J,10,FALSE))</f>
        <v>Trans_type is 751</v>
      </c>
      <c r="O1546" t="str">
        <f>VLOOKUP(F1546,UFMT_VALUE!A:E,5,FALSE)</f>
        <v>Tag, SVT_NEW_ENC_PIN, char</v>
      </c>
      <c r="P1546" t="str">
        <f>IF(ISBLANK(G1546),"",VLOOKUP(G1546,UFMT_CONVERSION!A:C,3,FALSE))</f>
        <v/>
      </c>
      <c r="Q1546" t="str">
        <f t="shared" si="100"/>
        <v>Field '999 Var LLLA',Cond 'Trans_type is 751', Value 'Tag, SVT_NEW_ENC_PIN, char'</v>
      </c>
      <c r="S1546" t="str">
        <f t="shared" si="101"/>
        <v>Insert into UFMT_BUILD_RULE (FORMAT_ID, FIELD_NO, PRIORITY, FIELD_ID, COND_ID, VALUE_ID, CONV_KEY, F_CHECK, F_WRITE) Values ('612', '48', '3', '20', '66', '272', '', '0', '0');</v>
      </c>
      <c r="T1546" t="str">
        <f t="shared" si="102"/>
        <v>Update UFMT_BUILD_RULE SET FIELD_ID='20',COND_ID='66',VALUE_ID='272',CONV_KEY='',F_CHECK='0',F_WRITE='0' Where FORMAT_ID = '612' AND FIELD_NO = '48' AND PRIORITY = '3';</v>
      </c>
      <c r="U1546" t="str">
        <f t="shared" si="103"/>
        <v>Delete from UFMT_BUILD_RULE Where FORMAT_ID = '612' AND FIELD_NO = '48' AND PRIORITY = '3';</v>
      </c>
    </row>
    <row r="1547" spans="1:21" x14ac:dyDescent="0.35">
      <c r="A1547" t="s">
        <v>1461</v>
      </c>
      <c r="B1547" t="s">
        <v>136</v>
      </c>
      <c r="C1547" t="s">
        <v>20</v>
      </c>
      <c r="D1547" t="s">
        <v>65</v>
      </c>
      <c r="E1547" t="s">
        <v>191</v>
      </c>
      <c r="F1547" t="s">
        <v>605</v>
      </c>
      <c r="G1547"/>
      <c r="H1547" t="s">
        <v>13</v>
      </c>
      <c r="I1547" t="s">
        <v>13</v>
      </c>
      <c r="L1547" t="s">
        <v>7</v>
      </c>
      <c r="M1547" t="str">
        <f>VLOOKUP(D1547,UFMT_FIELD_FORMAT!A:H,8,FALSE)</f>
        <v>999 Var LLLA</v>
      </c>
      <c r="N1547" t="str">
        <f>IF(ISBLANK(E1547),"",VLOOKUP(E1547,UFMT_CONDITION!A:J,10,FALSE))</f>
        <v>Trans_type is 794</v>
      </c>
      <c r="O1547" t="str">
        <f>VLOOKUP(F1547,UFMT_VALUE!A:E,5,FALSE)</f>
        <v>Composite, NBC F48 for PIN verify</v>
      </c>
      <c r="P1547" t="str">
        <f>IF(ISBLANK(G1547),"",VLOOKUP(G1547,UFMT_CONVERSION!A:C,3,FALSE))</f>
        <v/>
      </c>
      <c r="Q1547" t="str">
        <f t="shared" si="100"/>
        <v>Field '999 Var LLLA',Cond 'Trans_type is 794', Value 'Composite, NBC F48 for PIN verify'</v>
      </c>
      <c r="S1547" t="str">
        <f t="shared" si="101"/>
        <v>Insert into UFMT_BUILD_RULE (FORMAT_ID, FIELD_NO, PRIORITY, FIELD_ID, COND_ID, VALUE_ID, CONV_KEY, F_CHECK, F_WRITE) Values ('612', '48', '4', '20', '72', '281', '', '0', '0');</v>
      </c>
      <c r="T1547" t="str">
        <f t="shared" si="102"/>
        <v>Update UFMT_BUILD_RULE SET FIELD_ID='20',COND_ID='72',VALUE_ID='281',CONV_KEY='',F_CHECK='0',F_WRITE='0' Where FORMAT_ID = '612' AND FIELD_NO = '48' AND PRIORITY = '4';</v>
      </c>
      <c r="U1547" t="str">
        <f t="shared" si="103"/>
        <v>Delete from UFMT_BUILD_RULE Where FORMAT_ID = '612' AND FIELD_NO = '48' AND PRIORITY = '4';</v>
      </c>
    </row>
    <row r="1548" spans="1:21" x14ac:dyDescent="0.35">
      <c r="A1548" t="s">
        <v>1461</v>
      </c>
      <c r="B1548" t="s">
        <v>136</v>
      </c>
      <c r="C1548" t="s">
        <v>23</v>
      </c>
      <c r="D1548" t="s">
        <v>65</v>
      </c>
      <c r="E1548" t="s">
        <v>158</v>
      </c>
      <c r="F1548" t="s">
        <v>631</v>
      </c>
      <c r="G1548"/>
      <c r="H1548" t="s">
        <v>13</v>
      </c>
      <c r="I1548" t="s">
        <v>13</v>
      </c>
      <c r="L1548" t="s">
        <v>7</v>
      </c>
      <c r="M1548" t="str">
        <f>VLOOKUP(D1548,UFMT_FIELD_FORMAT!A:H,8,FALSE)</f>
        <v>999 Var LLLA</v>
      </c>
      <c r="N1548" t="str">
        <f>IF(ISBLANK(E1548),"",VLOOKUP(E1548,UFMT_CONDITION!A:J,10,FALSE))</f>
        <v>Trans_type is 752</v>
      </c>
      <c r="O1548" t="str">
        <f>VLOOKUP(F1548,UFMT_VALUE!A:E,5,FALSE)</f>
        <v>Composite, NBC F48 (IBFT PIN)</v>
      </c>
      <c r="P1548" t="str">
        <f>IF(ISBLANK(G1548),"",VLOOKUP(G1548,UFMT_CONVERSION!A:C,3,FALSE))</f>
        <v/>
      </c>
      <c r="Q1548" t="str">
        <f t="shared" si="100"/>
        <v>Field '999 Var LLLA',Cond 'Trans_type is 752', Value 'Composite, NBC F48 (IBFT PIN)'</v>
      </c>
      <c r="S1548" t="str">
        <f t="shared" si="101"/>
        <v>Insert into UFMT_BUILD_RULE (FORMAT_ID, FIELD_NO, PRIORITY, FIELD_ID, COND_ID, VALUE_ID, CONV_KEY, F_CHECK, F_WRITE) Values ('612', '48', '5', '20', '59', '291', '', '0', '0');</v>
      </c>
      <c r="T1548" t="str">
        <f t="shared" si="102"/>
        <v>Update UFMT_BUILD_RULE SET FIELD_ID='20',COND_ID='59',VALUE_ID='291',CONV_KEY='',F_CHECK='0',F_WRITE='0' Where FORMAT_ID = '612' AND FIELD_NO = '48' AND PRIORITY = '5';</v>
      </c>
      <c r="U1548" t="str">
        <f t="shared" si="103"/>
        <v>Delete from UFMT_BUILD_RULE Where FORMAT_ID = '612' AND FIELD_NO = '48' AND PRIORITY = '5';</v>
      </c>
    </row>
    <row r="1549" spans="1:21" x14ac:dyDescent="0.35">
      <c r="A1549" t="s">
        <v>1461</v>
      </c>
      <c r="B1549" t="s">
        <v>138</v>
      </c>
      <c r="C1549" t="s">
        <v>12</v>
      </c>
      <c r="D1549" t="s">
        <v>47</v>
      </c>
      <c r="E1549"/>
      <c r="F1549" t="s">
        <v>104</v>
      </c>
      <c r="G1549"/>
      <c r="H1549" t="s">
        <v>13</v>
      </c>
      <c r="I1549" t="s">
        <v>13</v>
      </c>
      <c r="L1549" t="s">
        <v>7</v>
      </c>
      <c r="M1549" t="str">
        <f>VLOOKUP(D1549,UFMT_FIELD_FORMAT!A:H,8,FALSE)</f>
        <v>003 Fix Padded L</v>
      </c>
      <c r="N1549" t="str">
        <f>IF(ISBLANK(E1549),"",VLOOKUP(E1549,UFMT_CONDITION!A:J,10,FALSE))</f>
        <v/>
      </c>
      <c r="O1549" t="str">
        <f>VLOOKUP(F1549,UFMT_VALUE!A:E,5,FALSE)</f>
        <v>Tag, SVT_TXN_CURRENCY</v>
      </c>
      <c r="P1549" t="str">
        <f>IF(ISBLANK(G1549),"",VLOOKUP(G1549,UFMT_CONVERSION!A:C,3,FALSE))</f>
        <v/>
      </c>
      <c r="Q1549" t="str">
        <f t="shared" si="100"/>
        <v>Field '003 Fix Padded L', Value 'Tag, SVT_TXN_CURRENCY'</v>
      </c>
      <c r="S1549" t="str">
        <f t="shared" si="101"/>
        <v>Insert into UFMT_BUILD_RULE (FORMAT_ID, FIELD_NO, PRIORITY, FIELD_ID, COND_ID, VALUE_ID, CONV_KEY, F_CHECK, F_WRITE) Values ('612', '49', '1', '14', '', '34', '', '0', '0');</v>
      </c>
      <c r="T1549" t="str">
        <f t="shared" si="102"/>
        <v>Update UFMT_BUILD_RULE SET FIELD_ID='14',COND_ID='',VALUE_ID='34',CONV_KEY='',F_CHECK='0',F_WRITE='0' Where FORMAT_ID = '612' AND FIELD_NO = '49' AND PRIORITY = '1';</v>
      </c>
      <c r="U1549" t="str">
        <f t="shared" si="103"/>
        <v>Delete from UFMT_BUILD_RULE Where FORMAT_ID = '612' AND FIELD_NO = '49' AND PRIORITY = '1';</v>
      </c>
    </row>
    <row r="1550" spans="1:21" x14ac:dyDescent="0.35">
      <c r="A1550" t="s">
        <v>1461</v>
      </c>
      <c r="B1550" t="s">
        <v>142</v>
      </c>
      <c r="C1550" t="s">
        <v>12</v>
      </c>
      <c r="D1550" t="s">
        <v>47</v>
      </c>
      <c r="E1550" t="s">
        <v>171</v>
      </c>
      <c r="F1550" t="s">
        <v>93</v>
      </c>
      <c r="G1550"/>
      <c r="H1550" t="s">
        <v>13</v>
      </c>
      <c r="I1550" t="s">
        <v>13</v>
      </c>
      <c r="L1550" t="s">
        <v>7</v>
      </c>
      <c r="M1550" t="str">
        <f>VLOOKUP(D1550,UFMT_FIELD_FORMAT!A:H,8,FALSE)</f>
        <v>003 Fix Padded L</v>
      </c>
      <c r="N1550" t="str">
        <f>IF(ISBLANK(E1550),"",VLOOKUP(E1550,UFMT_CONDITION!A:J,10,FALSE))</f>
        <v>Send Cross-currency fields</v>
      </c>
      <c r="O1550" t="str">
        <f>VLOOKUP(F1550,UFMT_VALUE!A:E,5,FALSE)</f>
        <v>Tag, SVT_ACCT1_CURR</v>
      </c>
      <c r="P1550" t="str">
        <f>IF(ISBLANK(G1550),"",VLOOKUP(G1550,UFMT_CONVERSION!A:C,3,FALSE))</f>
        <v/>
      </c>
      <c r="Q1550" t="str">
        <f t="shared" si="100"/>
        <v>Field '003 Fix Padded L',Cond 'Send Cross-currency fields', Value 'Tag, SVT_ACCT1_CURR'</v>
      </c>
      <c r="S1550" t="str">
        <f t="shared" si="101"/>
        <v>Insert into UFMT_BUILD_RULE (FORMAT_ID, FIELD_NO, PRIORITY, FIELD_ID, COND_ID, VALUE_ID, CONV_KEY, F_CHECK, F_WRITE) Values ('612', '51', '1', '14', '64', '35', '', '0', '0');</v>
      </c>
      <c r="T1550" t="str">
        <f t="shared" si="102"/>
        <v>Update UFMT_BUILD_RULE SET FIELD_ID='14',COND_ID='64',VALUE_ID='35',CONV_KEY='',F_CHECK='0',F_WRITE='0' Where FORMAT_ID = '612' AND FIELD_NO = '51' AND PRIORITY = '1';</v>
      </c>
      <c r="U1550" t="str">
        <f t="shared" si="103"/>
        <v>Delete from UFMT_BUILD_RULE Where FORMAT_ID = '612' AND FIELD_NO = '51' AND PRIORITY = '1';</v>
      </c>
    </row>
    <row r="1551" spans="1:21" x14ac:dyDescent="0.35">
      <c r="A1551" t="s">
        <v>1461</v>
      </c>
      <c r="B1551" t="s">
        <v>21</v>
      </c>
      <c r="C1551" t="s">
        <v>12</v>
      </c>
      <c r="D1551" t="s">
        <v>95</v>
      </c>
      <c r="E1551" t="s">
        <v>80</v>
      </c>
      <c r="F1551" t="s">
        <v>424</v>
      </c>
      <c r="G1551"/>
      <c r="H1551" t="s">
        <v>13</v>
      </c>
      <c r="I1551" t="s">
        <v>13</v>
      </c>
      <c r="L1551" t="s">
        <v>7</v>
      </c>
      <c r="M1551" t="str">
        <f>VLOOKUP(D1551,UFMT_FIELD_FORMAT!A:H,8,FALSE)</f>
        <v>016 Fix Padded LF</v>
      </c>
      <c r="N1551" t="str">
        <f>IF(ISBLANK(E1551),"",VLOOKUP(E1551,UFMT_CONDITION!A:J,10,FALSE))</f>
        <v>PIN block is not empty</v>
      </c>
      <c r="O1551" t="str">
        <f>VLOOKUP(F1551,UFMT_VALUE!A:E,5,FALSE)</f>
        <v>Tag, SVT_ENC_PIN, char</v>
      </c>
      <c r="P1551" t="str">
        <f>IF(ISBLANK(G1551),"",VLOOKUP(G1551,UFMT_CONVERSION!A:C,3,FALSE))</f>
        <v/>
      </c>
      <c r="Q1551" t="str">
        <f t="shared" si="100"/>
        <v>Field '016 Fix Padded LF',Cond 'PIN block is not empty', Value 'Tag, SVT_ENC_PIN, char'</v>
      </c>
      <c r="S1551" t="str">
        <f t="shared" si="101"/>
        <v>Insert into UFMT_BUILD_RULE (FORMAT_ID, FIELD_NO, PRIORITY, FIELD_ID, COND_ID, VALUE_ID, CONV_KEY, F_CHECK, F_WRITE) Values ('612', '52', '1', '31', '50', '213', '', '0', '0');</v>
      </c>
      <c r="T1551" t="str">
        <f t="shared" si="102"/>
        <v>Update UFMT_BUILD_RULE SET FIELD_ID='31',COND_ID='50',VALUE_ID='213',CONV_KEY='',F_CHECK='0',F_WRITE='0' Where FORMAT_ID = '612' AND FIELD_NO = '52' AND PRIORITY = '1';</v>
      </c>
      <c r="U1551" t="str">
        <f t="shared" si="103"/>
        <v>Delete from UFMT_BUILD_RULE Where FORMAT_ID = '612' AND FIELD_NO = '52' AND PRIORITY = '1';</v>
      </c>
    </row>
    <row r="1552" spans="1:21" x14ac:dyDescent="0.35">
      <c r="A1552" t="s">
        <v>1461</v>
      </c>
      <c r="B1552" t="s">
        <v>774</v>
      </c>
      <c r="C1552" t="s">
        <v>12</v>
      </c>
      <c r="D1552" t="s">
        <v>68</v>
      </c>
      <c r="E1552" t="s">
        <v>138</v>
      </c>
      <c r="F1552" t="s">
        <v>452</v>
      </c>
      <c r="G1552" t="s">
        <v>236</v>
      </c>
      <c r="H1552" t="s">
        <v>13</v>
      </c>
      <c r="I1552" t="s">
        <v>13</v>
      </c>
      <c r="L1552" t="s">
        <v>7</v>
      </c>
      <c r="M1552" t="str">
        <f>VLOOKUP(D1552,UFMT_FIELD_FORMAT!A:H,8,FALSE)</f>
        <v>011 Var LLA</v>
      </c>
      <c r="N1552" t="str">
        <f>IF(ISBLANK(E1552),"",VLOOKUP(E1552,UFMT_CONDITION!A:J,10,FALSE))</f>
        <v>NBC IBFT trans_type</v>
      </c>
      <c r="O1552" t="str">
        <f>VLOOKUP(F1552,UFMT_VALUE!A:E,5,FALSE)</f>
        <v>Tag, SVT_BANK_ID2, int</v>
      </c>
      <c r="P1552" t="str">
        <f>IF(ISBLANK(G1552),"",VLOOKUP(G1552,UFMT_CONVERSION!A:C,3,FALSE))</f>
        <v>BANK_ID2-&gt;ReceiveID (NBC)</v>
      </c>
      <c r="Q1552" t="str">
        <f t="shared" si="100"/>
        <v>Field '011 Var LLA',Cond 'NBC IBFT trans_type', Value 'Tag, SVT_BANK_ID2, int', Conv 'BANK_ID2-&gt;ReceiveID (NBC)'</v>
      </c>
      <c r="S1552" t="str">
        <f t="shared" si="101"/>
        <v>Insert into UFMT_BUILD_RULE (FORMAT_ID, FIELD_NO, PRIORITY, FIELD_ID, COND_ID, VALUE_ID, CONV_KEY, F_CHECK, F_WRITE) Values ('612', '100', '1', '21', '49', '224', '91', '0', '0');</v>
      </c>
      <c r="T1552" t="str">
        <f t="shared" si="102"/>
        <v>Update UFMT_BUILD_RULE SET FIELD_ID='21',COND_ID='49',VALUE_ID='224',CONV_KEY='91',F_CHECK='0',F_WRITE='0' Where FORMAT_ID = '612' AND FIELD_NO = '100' AND PRIORITY = '1';</v>
      </c>
      <c r="U1552" t="str">
        <f t="shared" si="103"/>
        <v>Delete from UFMT_BUILD_RULE Where FORMAT_ID = '612' AND FIELD_NO = '100' AND PRIORITY = '1';</v>
      </c>
    </row>
    <row r="1553" spans="1:21" x14ac:dyDescent="0.35">
      <c r="A1553" t="s">
        <v>1461</v>
      </c>
      <c r="B1553" t="s">
        <v>270</v>
      </c>
      <c r="C1553" t="s">
        <v>12</v>
      </c>
      <c r="D1553" t="s">
        <v>71</v>
      </c>
      <c r="E1553" t="s">
        <v>156</v>
      </c>
      <c r="F1553" t="s">
        <v>96</v>
      </c>
      <c r="G1553"/>
      <c r="H1553" t="s">
        <v>13</v>
      </c>
      <c r="I1553" t="s">
        <v>13</v>
      </c>
      <c r="L1553" t="s">
        <v>7</v>
      </c>
      <c r="M1553" t="str">
        <f>VLOOKUP(D1553,UFMT_FIELD_FORMAT!A:H,8,FALSE)</f>
        <v>028 Var LLA</v>
      </c>
      <c r="N1553" t="str">
        <f>IF(ISBLANK(E1553),"",VLOOKUP(E1553,UFMT_CONDITION!A:J,10,FALSE))</f>
        <v>Trans_type is 621</v>
      </c>
      <c r="O1553" t="str">
        <f>VLOOKUP(F1553,UFMT_VALUE!A:E,5,FALSE)</f>
        <v>Tag, SVT_ACCT1_NO</v>
      </c>
      <c r="P1553" t="str">
        <f>IF(ISBLANK(G1553),"",VLOOKUP(G1553,UFMT_CONVERSION!A:C,3,FALSE))</f>
        <v/>
      </c>
      <c r="Q1553" t="str">
        <f t="shared" si="100"/>
        <v>Field '028 Var LLA',Cond 'Trans_type is 621', Value 'Tag, SVT_ACCT1_NO'</v>
      </c>
      <c r="S1553" t="str">
        <f t="shared" si="101"/>
        <v>Insert into UFMT_BUILD_RULE (FORMAT_ID, FIELD_NO, PRIORITY, FIELD_ID, COND_ID, VALUE_ID, CONV_KEY, F_CHECK, F_WRITE) Values ('612', '102', '1', '22', '67', '36', '', '0', '0');</v>
      </c>
      <c r="T1553" t="str">
        <f t="shared" si="102"/>
        <v>Update UFMT_BUILD_RULE SET FIELD_ID='22',COND_ID='67',VALUE_ID='36',CONV_KEY='',F_CHECK='0',F_WRITE='0' Where FORMAT_ID = '612' AND FIELD_NO = '102' AND PRIORITY = '1';</v>
      </c>
      <c r="U1553" t="str">
        <f t="shared" si="103"/>
        <v>Delete from UFMT_BUILD_RULE Where FORMAT_ID = '612' AND FIELD_NO = '102' AND PRIORITY = '1';</v>
      </c>
    </row>
    <row r="1554" spans="1:21" x14ac:dyDescent="0.35">
      <c r="A1554" t="s">
        <v>1461</v>
      </c>
      <c r="B1554" t="s">
        <v>778</v>
      </c>
      <c r="C1554" t="s">
        <v>12</v>
      </c>
      <c r="D1554" t="s">
        <v>71</v>
      </c>
      <c r="E1554" t="s">
        <v>138</v>
      </c>
      <c r="F1554" t="s">
        <v>99</v>
      </c>
      <c r="G1554"/>
      <c r="H1554" t="s">
        <v>13</v>
      </c>
      <c r="I1554" t="s">
        <v>13</v>
      </c>
      <c r="L1554" t="s">
        <v>7</v>
      </c>
      <c r="M1554" t="str">
        <f>VLOOKUP(D1554,UFMT_FIELD_FORMAT!A:H,8,FALSE)</f>
        <v>028 Var LLA</v>
      </c>
      <c r="N1554" t="str">
        <f>IF(ISBLANK(E1554),"",VLOOKUP(E1554,UFMT_CONDITION!A:J,10,FALSE))</f>
        <v>NBC IBFT trans_type</v>
      </c>
      <c r="O1554" t="str">
        <f>VLOOKUP(F1554,UFMT_VALUE!A:E,5,FALSE)</f>
        <v>Tag, SVT_ACCT2_NO</v>
      </c>
      <c r="P1554" t="str">
        <f>IF(ISBLANK(G1554),"",VLOOKUP(G1554,UFMT_CONVERSION!A:C,3,FALSE))</f>
        <v/>
      </c>
      <c r="Q1554" t="str">
        <f t="shared" si="100"/>
        <v>Field '028 Var LLA',Cond 'NBC IBFT trans_type', Value 'Tag, SVT_ACCT2_NO'</v>
      </c>
      <c r="S1554" t="str">
        <f t="shared" si="101"/>
        <v>Insert into UFMT_BUILD_RULE (FORMAT_ID, FIELD_NO, PRIORITY, FIELD_ID, COND_ID, VALUE_ID, CONV_KEY, F_CHECK, F_WRITE) Values ('612', '103', '1', '22', '49', '37', '', '0', '0');</v>
      </c>
      <c r="T1554" t="str">
        <f t="shared" si="102"/>
        <v>Update UFMT_BUILD_RULE SET FIELD_ID='22',COND_ID='49',VALUE_ID='37',CONV_KEY='',F_CHECK='0',F_WRITE='0' Where FORMAT_ID = '612' AND FIELD_NO = '103' AND PRIORITY = '1';</v>
      </c>
      <c r="U1554" t="str">
        <f t="shared" si="103"/>
        <v>Delete from UFMT_BUILD_RULE Where FORMAT_ID = '612' AND FIELD_NO = '103' AND PRIORITY = '1';</v>
      </c>
    </row>
    <row r="1555" spans="1:21" x14ac:dyDescent="0.35">
      <c r="A1555" t="s">
        <v>1461</v>
      </c>
      <c r="B1555" t="s">
        <v>83</v>
      </c>
      <c r="C1555" t="s">
        <v>12</v>
      </c>
      <c r="D1555" t="s">
        <v>104</v>
      </c>
      <c r="E1555"/>
      <c r="F1555" t="s">
        <v>537</v>
      </c>
      <c r="G1555" t="s">
        <v>270</v>
      </c>
      <c r="H1555" t="s">
        <v>13</v>
      </c>
      <c r="I1555" t="s">
        <v>13</v>
      </c>
      <c r="L1555" t="s">
        <v>7</v>
      </c>
      <c r="M1555" t="str">
        <f>VLOOKUP(D1555,UFMT_FIELD_FORMAT!A:H,8,FALSE)</f>
        <v>8 Var LLLA</v>
      </c>
      <c r="N1555" t="str">
        <f>IF(ISBLANK(E1555),"",VLOOKUP(E1555,UFMT_CONDITION!A:J,10,FALSE))</f>
        <v/>
      </c>
      <c r="O1555" t="str">
        <f>VLOOKUP(F1555,UFMT_VALUE!A:E,5,FALSE)</f>
        <v>Tag, SVT_NET_FEE, double</v>
      </c>
      <c r="P1555" t="str">
        <f>IF(ISBLANK(G1555),"",VLOOKUP(G1555,UFMT_CONVERSION!A:C,3,FALSE))</f>
        <v>Format fee value ( add leading zeroes )</v>
      </c>
      <c r="Q1555" t="str">
        <f t="shared" si="100"/>
        <v>Field '8 Var LLLA', Value 'Tag, SVT_NET_FEE, double', Conv 'Format fee value ( add leading zeroes )'</v>
      </c>
      <c r="S1555" t="str">
        <f t="shared" si="101"/>
        <v>Insert into UFMT_BUILD_RULE (FORMAT_ID, FIELD_NO, PRIORITY, FIELD_ID, COND_ID, VALUE_ID, CONV_KEY, F_CHECK, F_WRITE) Values ('612', '121', '1', '34', '', '256', '102', '0', '0');</v>
      </c>
      <c r="T1555" t="str">
        <f t="shared" si="102"/>
        <v>Update UFMT_BUILD_RULE SET FIELD_ID='34',COND_ID='',VALUE_ID='256',CONV_KEY='102',F_CHECK='0',F_WRITE='0' Where FORMAT_ID = '612' AND FIELD_NO = '121' AND PRIORITY = '1';</v>
      </c>
      <c r="U1555" t="str">
        <f t="shared" si="103"/>
        <v>Delete from UFMT_BUILD_RULE Where FORMAT_ID = '612' AND FIELD_NO = '121' AND PRIORITY = '1';</v>
      </c>
    </row>
    <row r="1556" spans="1:21" x14ac:dyDescent="0.35">
      <c r="A1556" t="s">
        <v>1461</v>
      </c>
      <c r="B1556" t="s">
        <v>807</v>
      </c>
      <c r="C1556" t="s">
        <v>12</v>
      </c>
      <c r="D1556" t="s">
        <v>104</v>
      </c>
      <c r="E1556"/>
      <c r="F1556" t="s">
        <v>534</v>
      </c>
      <c r="G1556" t="s">
        <v>270</v>
      </c>
      <c r="H1556" t="s">
        <v>13</v>
      </c>
      <c r="I1556" t="s">
        <v>13</v>
      </c>
      <c r="L1556" t="s">
        <v>7</v>
      </c>
      <c r="M1556" t="str">
        <f>VLOOKUP(D1556,UFMT_FIELD_FORMAT!A:H,8,FALSE)</f>
        <v>8 Var LLLA</v>
      </c>
      <c r="N1556" t="str">
        <f>IF(ISBLANK(E1556),"",VLOOKUP(E1556,UFMT_CONDITION!A:J,10,FALSE))</f>
        <v/>
      </c>
      <c r="O1556" t="str">
        <f>VLOOKUP(F1556,UFMT_VALUE!A:E,5,FALSE)</f>
        <v>Tag, SVT_ACQ_FEE, double</v>
      </c>
      <c r="P1556" t="str">
        <f>IF(ISBLANK(G1556),"",VLOOKUP(G1556,UFMT_CONVERSION!A:C,3,FALSE))</f>
        <v>Format fee value ( add leading zeroes )</v>
      </c>
      <c r="Q1556" t="str">
        <f t="shared" si="100"/>
        <v>Field '8 Var LLLA', Value 'Tag, SVT_ACQ_FEE, double', Conv 'Format fee value ( add leading zeroes )'</v>
      </c>
      <c r="S1556" t="str">
        <f t="shared" si="101"/>
        <v>Insert into UFMT_BUILD_RULE (FORMAT_ID, FIELD_NO, PRIORITY, FIELD_ID, COND_ID, VALUE_ID, CONV_KEY, F_CHECK, F_WRITE) Values ('612', '122', '1', '34', '', '255', '102', '0', '0');</v>
      </c>
      <c r="T1556" t="str">
        <f t="shared" si="102"/>
        <v>Update UFMT_BUILD_RULE SET FIELD_ID='34',COND_ID='',VALUE_ID='255',CONV_KEY='102',F_CHECK='0',F_WRITE='0' Where FORMAT_ID = '612' AND FIELD_NO = '122' AND PRIORITY = '1';</v>
      </c>
      <c r="U1556" t="str">
        <f t="shared" si="103"/>
        <v>Delete from UFMT_BUILD_RULE Where FORMAT_ID = '612' AND FIELD_NO = '122' AND PRIORITY = '1';</v>
      </c>
    </row>
    <row r="1557" spans="1:21" x14ac:dyDescent="0.35">
      <c r="A1557" t="s">
        <v>1461</v>
      </c>
      <c r="B1557" t="s">
        <v>143</v>
      </c>
      <c r="C1557" t="s">
        <v>12</v>
      </c>
      <c r="D1557" t="s">
        <v>104</v>
      </c>
      <c r="E1557"/>
      <c r="F1557" t="s">
        <v>599</v>
      </c>
      <c r="G1557" t="s">
        <v>270</v>
      </c>
      <c r="H1557" t="s">
        <v>13</v>
      </c>
      <c r="I1557" t="s">
        <v>13</v>
      </c>
      <c r="L1557" t="s">
        <v>7</v>
      </c>
      <c r="M1557" t="str">
        <f>VLOOKUP(D1557,UFMT_FIELD_FORMAT!A:H,8,FALSE)</f>
        <v>8 Var LLLA</v>
      </c>
      <c r="N1557" t="str">
        <f>IF(ISBLANK(E1557),"",VLOOKUP(E1557,UFMT_CONDITION!A:J,10,FALSE))</f>
        <v/>
      </c>
      <c r="O1557" t="str">
        <f>VLOOKUP(F1557,UFMT_VALUE!A:E,5,FALSE)</f>
        <v>Tag, SVT_ISS_FEE_TRX_CURR, double</v>
      </c>
      <c r="P1557" t="str">
        <f>IF(ISBLANK(G1557),"",VLOOKUP(G1557,UFMT_CONVERSION!A:C,3,FALSE))</f>
        <v>Format fee value ( add leading zeroes )</v>
      </c>
      <c r="Q1557" t="str">
        <f t="shared" si="100"/>
        <v>Field '8 Var LLLA', Value 'Tag, SVT_ISS_FEE_TRX_CURR, double', Conv 'Format fee value ( add leading zeroes )'</v>
      </c>
      <c r="S1557" t="str">
        <f t="shared" si="101"/>
        <v>Insert into UFMT_BUILD_RULE (FORMAT_ID, FIELD_NO, PRIORITY, FIELD_ID, COND_ID, VALUE_ID, CONV_KEY, F_CHECK, F_WRITE) Values ('612', '123', '1', '34', '', '279', '102', '0', '0');</v>
      </c>
      <c r="T1557" t="str">
        <f t="shared" si="102"/>
        <v>Update UFMT_BUILD_RULE SET FIELD_ID='34',COND_ID='',VALUE_ID='279',CONV_KEY='102',F_CHECK='0',F_WRITE='0' Where FORMAT_ID = '612' AND FIELD_NO = '123' AND PRIORITY = '1';</v>
      </c>
      <c r="U1557" t="str">
        <f t="shared" si="103"/>
        <v>Delete from UFMT_BUILD_RULE Where FORMAT_ID = '612' AND FIELD_NO = '123' AND PRIORITY = '1';</v>
      </c>
    </row>
    <row r="1558" spans="1:21" x14ac:dyDescent="0.35">
      <c r="A1558" t="s">
        <v>1461</v>
      </c>
      <c r="B1558" t="s">
        <v>810</v>
      </c>
      <c r="C1558" t="s">
        <v>12</v>
      </c>
      <c r="D1558" t="s">
        <v>104</v>
      </c>
      <c r="E1558" t="s">
        <v>138</v>
      </c>
      <c r="F1558" t="s">
        <v>540</v>
      </c>
      <c r="G1558" t="s">
        <v>270</v>
      </c>
      <c r="H1558" t="s">
        <v>13</v>
      </c>
      <c r="I1558" t="s">
        <v>13</v>
      </c>
      <c r="L1558" t="s">
        <v>7</v>
      </c>
      <c r="M1558" t="str">
        <f>VLOOKUP(D1558,UFMT_FIELD_FORMAT!A:H,8,FALSE)</f>
        <v>8 Var LLLA</v>
      </c>
      <c r="N1558" t="str">
        <f>IF(ISBLANK(E1558),"",VLOOKUP(E1558,UFMT_CONDITION!A:J,10,FALSE))</f>
        <v>NBC IBFT trans_type</v>
      </c>
      <c r="O1558" t="str">
        <f>VLOOKUP(F1558,UFMT_VALUE!A:E,5,FALSE)</f>
        <v>Tag, SVT_IBFT_BNB_FEE, double</v>
      </c>
      <c r="P1558" t="str">
        <f>IF(ISBLANK(G1558),"",VLOOKUP(G1558,UFMT_CONVERSION!A:C,3,FALSE))</f>
        <v>Format fee value ( add leading zeroes )</v>
      </c>
      <c r="Q1558" t="str">
        <f t="shared" si="100"/>
        <v>Field '8 Var LLLA',Cond 'NBC IBFT trans_type', Value 'Tag, SVT_IBFT_BNB_FEE, double', Conv 'Format fee value ( add leading zeroes )'</v>
      </c>
      <c r="S1558" t="str">
        <f t="shared" si="101"/>
        <v>Insert into UFMT_BUILD_RULE (FORMAT_ID, FIELD_NO, PRIORITY, FIELD_ID, COND_ID, VALUE_ID, CONV_KEY, F_CHECK, F_WRITE) Values ('612', '124', '1', '34', '49', '257', '102', '0', '0');</v>
      </c>
      <c r="T1558" t="str">
        <f t="shared" si="102"/>
        <v>Update UFMT_BUILD_RULE SET FIELD_ID='34',COND_ID='49',VALUE_ID='257',CONV_KEY='102',F_CHECK='0',F_WRITE='0' Where FORMAT_ID = '612' AND FIELD_NO = '124' AND PRIORITY = '1';</v>
      </c>
      <c r="U1558" t="str">
        <f t="shared" si="103"/>
        <v>Delete from UFMT_BUILD_RULE Where FORMAT_ID = '612' AND FIELD_NO = '124' AND PRIORITY = '1';</v>
      </c>
    </row>
    <row r="1559" spans="1:21" x14ac:dyDescent="0.35">
      <c r="A1559" t="s">
        <v>1461</v>
      </c>
      <c r="B1559" t="s">
        <v>810</v>
      </c>
      <c r="C1559" t="s">
        <v>15</v>
      </c>
      <c r="D1559" t="s">
        <v>104</v>
      </c>
      <c r="E1559" t="s">
        <v>158</v>
      </c>
      <c r="F1559" t="s">
        <v>540</v>
      </c>
      <c r="G1559" t="s">
        <v>270</v>
      </c>
      <c r="H1559" t="s">
        <v>13</v>
      </c>
      <c r="I1559" t="s">
        <v>13</v>
      </c>
      <c r="L1559" t="s">
        <v>7</v>
      </c>
      <c r="M1559" t="str">
        <f>VLOOKUP(D1559,UFMT_FIELD_FORMAT!A:H,8,FALSE)</f>
        <v>8 Var LLLA</v>
      </c>
      <c r="N1559" t="str">
        <f>IF(ISBLANK(E1559),"",VLOOKUP(E1559,UFMT_CONDITION!A:J,10,FALSE))</f>
        <v>Trans_type is 752</v>
      </c>
      <c r="O1559" t="str">
        <f>VLOOKUP(F1559,UFMT_VALUE!A:E,5,FALSE)</f>
        <v>Tag, SVT_IBFT_BNB_FEE, double</v>
      </c>
      <c r="P1559" t="str">
        <f>IF(ISBLANK(G1559),"",VLOOKUP(G1559,UFMT_CONVERSION!A:C,3,FALSE))</f>
        <v>Format fee value ( add leading zeroes )</v>
      </c>
      <c r="Q1559" t="str">
        <f t="shared" si="100"/>
        <v>Field '8 Var LLLA',Cond 'Trans_type is 752', Value 'Tag, SVT_IBFT_BNB_FEE, double', Conv 'Format fee value ( add leading zeroes )'</v>
      </c>
      <c r="S1559" t="str">
        <f t="shared" si="101"/>
        <v>Insert into UFMT_BUILD_RULE (FORMAT_ID, FIELD_NO, PRIORITY, FIELD_ID, COND_ID, VALUE_ID, CONV_KEY, F_CHECK, F_WRITE) Values ('612', '124', '2', '34', '59', '257', '102', '0', '0');</v>
      </c>
      <c r="T1559" t="str">
        <f t="shared" si="102"/>
        <v>Update UFMT_BUILD_RULE SET FIELD_ID='34',COND_ID='59',VALUE_ID='257',CONV_KEY='102',F_CHECK='0',F_WRITE='0' Where FORMAT_ID = '612' AND FIELD_NO = '124' AND PRIORITY = '2';</v>
      </c>
      <c r="U1559" t="str">
        <f t="shared" si="103"/>
        <v>Delete from UFMT_BUILD_RULE Where FORMAT_ID = '612' AND FIELD_NO = '124' AND PRIORITY = '2';</v>
      </c>
    </row>
    <row r="1560" spans="1:21" x14ac:dyDescent="0.35">
      <c r="A1560" t="s">
        <v>1461</v>
      </c>
      <c r="B1560" t="s">
        <v>134</v>
      </c>
      <c r="C1560" t="s">
        <v>12</v>
      </c>
      <c r="D1560" t="s">
        <v>98</v>
      </c>
      <c r="E1560"/>
      <c r="F1560" t="s">
        <v>532</v>
      </c>
      <c r="G1560" t="s">
        <v>107</v>
      </c>
      <c r="H1560" t="s">
        <v>13</v>
      </c>
      <c r="I1560" t="s">
        <v>13</v>
      </c>
      <c r="L1560" t="s">
        <v>7</v>
      </c>
      <c r="M1560" t="str">
        <f>VLOOKUP(D1560,UFMT_FIELD_FORMAT!A:H,8,FALSE)</f>
        <v>016 Fix Padded L</v>
      </c>
      <c r="N1560" t="str">
        <f>IF(ISBLANK(E1560),"",VLOOKUP(E1560,UFMT_CONDITION!A:J,10,FALSE))</f>
        <v/>
      </c>
      <c r="O1560" t="str">
        <f>VLOOKUP(F1560,UFMT_VALUE!A:E,5,FALSE)</f>
        <v>DE128, Saved locally (to/from NBC )</v>
      </c>
      <c r="P1560" t="str">
        <f>IF(ISBLANK(G1560),"",VLOOKUP(G1560,UFMT_CONVERSION!A:C,3,FALSE))</f>
        <v>Custom function ufmt_generate_mac</v>
      </c>
      <c r="Q1560" t="str">
        <f t="shared" si="100"/>
        <v>Field '016 Fix Padded L', Value 'DE128, Saved locally (to/from NBC )', Conv 'Custom function ufmt_generate_mac'</v>
      </c>
      <c r="S1560" t="str">
        <f t="shared" si="101"/>
        <v>Insert into UFMT_BUILD_RULE (FORMAT_ID, FIELD_NO, PRIORITY, FIELD_ID, COND_ID, VALUE_ID, CONV_KEY, F_CHECK, F_WRITE) Values ('612', '128', '1', '32', '', '254', '101', '0', '0');</v>
      </c>
      <c r="T1560" t="str">
        <f t="shared" si="102"/>
        <v>Update UFMT_BUILD_RULE SET FIELD_ID='32',COND_ID='',VALUE_ID='254',CONV_KEY='101',F_CHECK='0',F_WRITE='0' Where FORMAT_ID = '612' AND FIELD_NO = '128' AND PRIORITY = '1';</v>
      </c>
      <c r="U1560" t="str">
        <f t="shared" si="103"/>
        <v>Delete from UFMT_BUILD_RULE Where FORMAT_ID = '612' AND FIELD_NO = '128' AND PRIORITY = '1';</v>
      </c>
    </row>
    <row r="1561" spans="1:21" x14ac:dyDescent="0.35">
      <c r="A1561" t="s">
        <v>1174</v>
      </c>
      <c r="B1561" t="s">
        <v>15</v>
      </c>
      <c r="C1561" t="s">
        <v>12</v>
      </c>
      <c r="D1561" t="s">
        <v>12</v>
      </c>
      <c r="E1561"/>
      <c r="F1561" t="s">
        <v>15</v>
      </c>
      <c r="G1561"/>
      <c r="H1561" t="s">
        <v>13</v>
      </c>
      <c r="I1561" t="s">
        <v>13</v>
      </c>
      <c r="L1561" t="s">
        <v>7</v>
      </c>
      <c r="M1561" t="str">
        <f>VLOOKUP(D1561,UFMT_FIELD_FORMAT!A:H,8,FALSE)</f>
        <v>019 Var LLA</v>
      </c>
      <c r="N1561" t="str">
        <f>IF(ISBLANK(E1561),"",VLOOKUP(E1561,UFMT_CONDITION!A:J,10,FALSE))</f>
        <v/>
      </c>
      <c r="O1561" t="str">
        <f>VLOOKUP(F1561,UFMT_VALUE!A:E,5,FALSE)</f>
        <v>Tag, SVT_CARD_NUM</v>
      </c>
      <c r="P1561" t="str">
        <f>IF(ISBLANK(G1561),"",VLOOKUP(G1561,UFMT_CONVERSION!A:C,3,FALSE))</f>
        <v/>
      </c>
      <c r="Q1561" t="str">
        <f t="shared" si="100"/>
        <v>Field '019 Var LLA', Value 'Tag, SVT_CARD_NUM'</v>
      </c>
      <c r="S1561" t="str">
        <f t="shared" si="101"/>
        <v>Insert into UFMT_BUILD_RULE (FORMAT_ID, FIELD_NO, PRIORITY, FIELD_ID, COND_ID, VALUE_ID, CONV_KEY, F_CHECK, F_WRITE) Values ('613', '2', '1', '1', '', '2', '', '0', '0');</v>
      </c>
      <c r="T1561" t="str">
        <f t="shared" si="102"/>
        <v>Update UFMT_BUILD_RULE SET FIELD_ID='1',COND_ID='',VALUE_ID='2',CONV_KEY='',F_CHECK='0',F_WRITE='0' Where FORMAT_ID = '613' AND FIELD_NO = '2' AND PRIORITY = '1';</v>
      </c>
      <c r="U1561" t="str">
        <f t="shared" si="103"/>
        <v>Delete from UFMT_BUILD_RULE Where FORMAT_ID = '613' AND FIELD_NO = '2' AND PRIORITY = '1';</v>
      </c>
    </row>
    <row r="1562" spans="1:21" x14ac:dyDescent="0.35">
      <c r="A1562" t="s">
        <v>1174</v>
      </c>
      <c r="B1562" t="s">
        <v>17</v>
      </c>
      <c r="C1562" t="s">
        <v>12</v>
      </c>
      <c r="D1562" t="s">
        <v>15</v>
      </c>
      <c r="E1562"/>
      <c r="F1562" t="s">
        <v>17</v>
      </c>
      <c r="G1562" t="s">
        <v>185</v>
      </c>
      <c r="H1562" t="s">
        <v>13</v>
      </c>
      <c r="I1562" t="s">
        <v>13</v>
      </c>
      <c r="L1562" t="s">
        <v>7</v>
      </c>
      <c r="M1562" t="str">
        <f>VLOOKUP(D1562,UFMT_FIELD_FORMAT!A:H,8,FALSE)</f>
        <v>006 Fix Padded L0</v>
      </c>
      <c r="N1562" t="str">
        <f>IF(ISBLANK(E1562),"",VLOOKUP(E1562,UFMT_CONDITION!A:J,10,FALSE))</f>
        <v/>
      </c>
      <c r="O1562" t="str">
        <f>VLOOKUP(F1562,UFMT_VALUE!A:E,5,FALSE)</f>
        <v>Tag, SVT_TXN_TYPE</v>
      </c>
      <c r="P1562" t="str">
        <f>IF(ISBLANK(G1562),"",VLOOKUP(G1562,UFMT_CONVERSION!A:C,3,FALSE))</f>
        <v>Prcode-&gt;trans_type(NBC)(field extract)</v>
      </c>
      <c r="Q1562" t="str">
        <f t="shared" si="100"/>
        <v>Field '006 Fix Padded L0', Value 'Tag, SVT_TXN_TYPE', Conv 'Prcode-&gt;trans_type(NBC)(field extract)'</v>
      </c>
      <c r="S1562" t="str">
        <f t="shared" si="101"/>
        <v>Insert into UFMT_BUILD_RULE (FORMAT_ID, FIELD_NO, PRIORITY, FIELD_ID, COND_ID, VALUE_ID, CONV_KEY, F_CHECK, F_WRITE) Values ('613', '3', '1', '2', '', '3', '70', '0', '0');</v>
      </c>
      <c r="T1562" t="str">
        <f t="shared" si="102"/>
        <v>Update UFMT_BUILD_RULE SET FIELD_ID='2',COND_ID='',VALUE_ID='3',CONV_KEY='70',F_CHECK='0',F_WRITE='0' Where FORMAT_ID = '613' AND FIELD_NO = '3' AND PRIORITY = '1';</v>
      </c>
      <c r="U1562" t="str">
        <f t="shared" si="103"/>
        <v>Delete from UFMT_BUILD_RULE Where FORMAT_ID = '613' AND FIELD_NO = '3' AND PRIORITY = '1';</v>
      </c>
    </row>
    <row r="1563" spans="1:21" x14ac:dyDescent="0.35">
      <c r="A1563" t="s">
        <v>1174</v>
      </c>
      <c r="B1563" t="s">
        <v>20</v>
      </c>
      <c r="C1563" t="s">
        <v>12</v>
      </c>
      <c r="D1563" t="s">
        <v>17</v>
      </c>
      <c r="E1563"/>
      <c r="F1563" t="s">
        <v>29</v>
      </c>
      <c r="G1563"/>
      <c r="H1563" t="s">
        <v>13</v>
      </c>
      <c r="I1563" t="s">
        <v>13</v>
      </c>
      <c r="L1563" t="s">
        <v>7</v>
      </c>
      <c r="M1563" t="s">
        <v>1356</v>
      </c>
      <c r="N1563"/>
      <c r="O1563" t="s">
        <v>451</v>
      </c>
      <c r="P1563"/>
      <c r="Q1563" t="str">
        <f t="shared" si="100"/>
        <v>Field '011 Var LLA', Value 'Tag, SVT_RECV_ID, char'</v>
      </c>
      <c r="S1563" t="str">
        <f t="shared" si="101"/>
        <v>Insert into UFMT_BUILD_RULE (FORMAT_ID, FIELD_NO, PRIORITY, FIELD_ID, COND_ID, VALUE_ID, CONV_KEY, F_CHECK, F_WRITE) Values ('613', '4', '1', '3', '', '7', '', '0', '0');</v>
      </c>
      <c r="T1563" t="str">
        <f t="shared" si="102"/>
        <v>Update UFMT_BUILD_RULE SET FIELD_ID='3',COND_ID='',VALUE_ID='7',CONV_KEY='',F_CHECK='0',F_WRITE='0' Where FORMAT_ID = '613' AND FIELD_NO = '4' AND PRIORITY = '1';</v>
      </c>
      <c r="U1563" t="str">
        <f t="shared" si="103"/>
        <v>Delete from UFMT_BUILD_RULE Where FORMAT_ID = '613' AND FIELD_NO = '4' AND PRIORITY = '1';</v>
      </c>
    </row>
    <row r="1564" spans="1:21" x14ac:dyDescent="0.35">
      <c r="A1564" t="s">
        <v>1174</v>
      </c>
      <c r="B1564" t="s">
        <v>26</v>
      </c>
      <c r="C1564" t="s">
        <v>12</v>
      </c>
      <c r="D1564" t="s">
        <v>17</v>
      </c>
      <c r="E1564"/>
      <c r="F1564" t="s">
        <v>153</v>
      </c>
      <c r="G1564"/>
      <c r="H1564" t="s">
        <v>13</v>
      </c>
      <c r="I1564" t="s">
        <v>13</v>
      </c>
      <c r="L1564" t="s">
        <v>7</v>
      </c>
      <c r="M1564" t="s">
        <v>1357</v>
      </c>
      <c r="N1564"/>
      <c r="O1564" t="s">
        <v>110</v>
      </c>
      <c r="P1564"/>
      <c r="Q1564" t="str">
        <f t="shared" si="100"/>
        <v>Field '028 Var LLA', Value 'Tag, SVT_ACCT1_NO'</v>
      </c>
      <c r="S1564" t="str">
        <f t="shared" si="101"/>
        <v>Insert into UFMT_BUILD_RULE (FORMAT_ID, FIELD_NO, PRIORITY, FIELD_ID, COND_ID, VALUE_ID, CONV_KEY, F_CHECK, F_WRITE) Values ('613', '6', '1', '3', '', '65', '', '0', '0');</v>
      </c>
      <c r="T1564" t="str">
        <f t="shared" si="102"/>
        <v>Update UFMT_BUILD_RULE SET FIELD_ID='3',COND_ID='',VALUE_ID='65',CONV_KEY='',F_CHECK='0',F_WRITE='0' Where FORMAT_ID = '613' AND FIELD_NO = '6' AND PRIORITY = '1';</v>
      </c>
      <c r="U1564" t="str">
        <f t="shared" si="103"/>
        <v>Delete from UFMT_BUILD_RULE Where FORMAT_ID = '613' AND FIELD_NO = '6' AND PRIORITY = '1';</v>
      </c>
    </row>
    <row r="1565" spans="1:21" x14ac:dyDescent="0.35">
      <c r="A1565" t="s">
        <v>1174</v>
      </c>
      <c r="B1565" t="s">
        <v>29</v>
      </c>
      <c r="C1565" t="s">
        <v>12</v>
      </c>
      <c r="D1565" t="s">
        <v>72</v>
      </c>
      <c r="E1565"/>
      <c r="F1565" t="s">
        <v>298</v>
      </c>
      <c r="G1565"/>
      <c r="H1565" t="s">
        <v>13</v>
      </c>
      <c r="I1565" t="s">
        <v>13</v>
      </c>
      <c r="L1565" t="s">
        <v>7</v>
      </c>
      <c r="M1565" t="str">
        <f>VLOOKUP(D1565,UFMT_FIELD_FORMAT!A:H,8,FALSE)</f>
        <v>010 Fix Padded L0</v>
      </c>
      <c r="N1565" t="str">
        <f>IF(ISBLANK(E1565),"",VLOOKUP(E1565,UFMT_CONDITION!A:J,10,FALSE))</f>
        <v/>
      </c>
      <c r="O1565" t="str">
        <f>VLOOKUP(F1565,UFMT_VALUE!A:E,5,FALSE)</f>
        <v>Composite, Datetime ( MMDDhhmmss)</v>
      </c>
      <c r="P1565" t="str">
        <f>IF(ISBLANK(G1565),"",VLOOKUP(G1565,UFMT_CONVERSION!A:C,3,FALSE))</f>
        <v/>
      </c>
      <c r="Q1565" t="str">
        <f t="shared" si="100"/>
        <v>Field '010 Fix Padded L0', Value 'Composite, Datetime ( MMDDhhmmss)'</v>
      </c>
      <c r="S1565" t="str">
        <f t="shared" si="101"/>
        <v>Insert into UFMT_BUILD_RULE (FORMAT_ID, FIELD_NO, PRIORITY, FIELD_ID, COND_ID, VALUE_ID, CONV_KEY, F_CHECK, F_WRITE) Values ('613', '7', '1', '25', '', '205', '', '0', '0');</v>
      </c>
      <c r="T1565" t="str">
        <f t="shared" si="102"/>
        <v>Update UFMT_BUILD_RULE SET FIELD_ID='25',COND_ID='',VALUE_ID='205',CONV_KEY='',F_CHECK='0',F_WRITE='0' Where FORMAT_ID = '613' AND FIELD_NO = '7' AND PRIORITY = '1';</v>
      </c>
      <c r="U1565" t="str">
        <f t="shared" si="103"/>
        <v>Delete from UFMT_BUILD_RULE Where FORMAT_ID = '613' AND FIELD_NO = '7' AND PRIORITY = '1';</v>
      </c>
    </row>
    <row r="1566" spans="1:21" x14ac:dyDescent="0.35">
      <c r="A1566" t="s">
        <v>1174</v>
      </c>
      <c r="B1566" t="s">
        <v>29</v>
      </c>
      <c r="C1566" t="s">
        <v>15</v>
      </c>
      <c r="D1566" t="s">
        <v>101</v>
      </c>
      <c r="E1566"/>
      <c r="F1566" t="s">
        <v>524</v>
      </c>
      <c r="G1566"/>
      <c r="H1566" t="s">
        <v>13</v>
      </c>
      <c r="I1566" t="s">
        <v>12</v>
      </c>
      <c r="L1566" t="s">
        <v>7</v>
      </c>
      <c r="M1566" t="str">
        <f>VLOOKUP(D1566,UFMT_FIELD_FORMAT!A:H,8,FALSE)</f>
        <v>010 Fix</v>
      </c>
      <c r="N1566" t="str">
        <f>IF(ISBLANK(E1566),"",VLOOKUP(E1566,UFMT_CONDITION!A:J,10,FALSE))</f>
        <v/>
      </c>
      <c r="O1566" t="str">
        <f>VLOOKUP(F1566,UFMT_VALUE!A:E,5,FALSE)</f>
        <v>DE07, Saved locally (from NBC )</v>
      </c>
      <c r="P1566" t="str">
        <f>IF(ISBLANK(G1566),"",VLOOKUP(G1566,UFMT_CONVERSION!A:C,3,FALSE))</f>
        <v/>
      </c>
      <c r="Q1566" t="str">
        <f t="shared" si="100"/>
        <v>Field '010 Fix', Value 'DE07, Saved locally (from NBC )'</v>
      </c>
      <c r="S1566" t="str">
        <f t="shared" si="101"/>
        <v>Insert into UFMT_BUILD_RULE (FORMAT_ID, FIELD_NO, PRIORITY, FIELD_ID, COND_ID, VALUE_ID, CONV_KEY, F_CHECK, F_WRITE) Values ('613', '7', '2', '33', '', '251', '', '0', '1');</v>
      </c>
      <c r="T1566" t="str">
        <f t="shared" si="102"/>
        <v>Update UFMT_BUILD_RULE SET FIELD_ID='33',COND_ID='',VALUE_ID='251',CONV_KEY='',F_CHECK='0',F_WRITE='1' Where FORMAT_ID = '613' AND FIELD_NO = '7' AND PRIORITY = '2';</v>
      </c>
      <c r="U1566" t="str">
        <f t="shared" si="103"/>
        <v>Delete from UFMT_BUILD_RULE Where FORMAT_ID = '613' AND FIELD_NO = '7' AND PRIORITY = '2';</v>
      </c>
    </row>
    <row r="1567" spans="1:21" x14ac:dyDescent="0.35">
      <c r="A1567" t="s">
        <v>1174</v>
      </c>
      <c r="B1567" t="s">
        <v>32</v>
      </c>
      <c r="C1567" t="s">
        <v>12</v>
      </c>
      <c r="D1567" t="s">
        <v>20</v>
      </c>
      <c r="E1567"/>
      <c r="F1567" t="s">
        <v>545</v>
      </c>
      <c r="G1567"/>
      <c r="H1567" t="s">
        <v>13</v>
      </c>
      <c r="I1567" t="s">
        <v>12</v>
      </c>
      <c r="L1567" t="s">
        <v>7</v>
      </c>
      <c r="M1567" t="str">
        <f>VLOOKUP(D1567,UFMT_FIELD_FORMAT!A:H,8,FALSE)</f>
        <v>008 Fix Padded L0</v>
      </c>
      <c r="N1567" t="str">
        <f>IF(ISBLANK(E1567),"",VLOOKUP(E1567,UFMT_CONDITION!A:J,10,FALSE))</f>
        <v/>
      </c>
      <c r="O1567" t="str">
        <f>VLOOKUP(F1567,UFMT_VALUE!A:E,5,FALSE)</f>
        <v>DE08, Saved locally (to/from NBC )</v>
      </c>
      <c r="P1567" t="str">
        <f>IF(ISBLANK(G1567),"",VLOOKUP(G1567,UFMT_CONVERSION!A:C,3,FALSE))</f>
        <v/>
      </c>
      <c r="Q1567" t="str">
        <f t="shared" si="100"/>
        <v>Field '008 Fix Padded L0', Value 'DE08, Saved locally (to/from NBC )'</v>
      </c>
      <c r="S1567" t="str">
        <f t="shared" si="101"/>
        <v>Insert into UFMT_BUILD_RULE (FORMAT_ID, FIELD_NO, PRIORITY, FIELD_ID, COND_ID, VALUE_ID, CONV_KEY, F_CHECK, F_WRITE) Values ('613', '8', '1', '4', '', '259', '', '0', '1');</v>
      </c>
      <c r="T1567" t="str">
        <f t="shared" si="102"/>
        <v>Update UFMT_BUILD_RULE SET FIELD_ID='4',COND_ID='',VALUE_ID='259',CONV_KEY='',F_CHECK='0',F_WRITE='1' Where FORMAT_ID = '613' AND FIELD_NO = '8' AND PRIORITY = '1';</v>
      </c>
      <c r="U1567" t="str">
        <f t="shared" si="103"/>
        <v>Delete from UFMT_BUILD_RULE Where FORMAT_ID = '613' AND FIELD_NO = '8' AND PRIORITY = '1';</v>
      </c>
    </row>
    <row r="1568" spans="1:21" x14ac:dyDescent="0.35">
      <c r="A1568" t="s">
        <v>1174</v>
      </c>
      <c r="B1568" t="s">
        <v>37</v>
      </c>
      <c r="C1568" t="s">
        <v>12</v>
      </c>
      <c r="D1568" t="s">
        <v>20</v>
      </c>
      <c r="E1568"/>
      <c r="F1568" t="s">
        <v>37</v>
      </c>
      <c r="G1568"/>
      <c r="H1568" t="s">
        <v>13</v>
      </c>
      <c r="I1568" t="s">
        <v>13</v>
      </c>
      <c r="L1568" t="s">
        <v>7</v>
      </c>
      <c r="M1568" t="str">
        <f>VLOOKUP(D1568,UFMT_FIELD_FORMAT!A:H,8,FALSE)</f>
        <v>008 Fix Padded L0</v>
      </c>
      <c r="N1568" t="str">
        <f>IF(ISBLANK(E1568),"",VLOOKUP(E1568,UFMT_CONDITION!A:J,10,FALSE))</f>
        <v/>
      </c>
      <c r="O1568" t="str">
        <f>VLOOKUP(F1568,UFMT_VALUE!A:E,5,FALSE)</f>
        <v>Tag, SVT_ACCT1_RATE, binary</v>
      </c>
      <c r="P1568" t="str">
        <f>IF(ISBLANK(G1568),"",VLOOKUP(G1568,UFMT_CONVERSION!A:C,3,FALSE))</f>
        <v/>
      </c>
      <c r="Q1568" t="str">
        <f t="shared" si="100"/>
        <v>Field '008 Fix Padded L0', Value 'Tag, SVT_ACCT1_RATE, binary'</v>
      </c>
      <c r="S1568" t="str">
        <f t="shared" si="101"/>
        <v>Insert into UFMT_BUILD_RULE (FORMAT_ID, FIELD_NO, PRIORITY, FIELD_ID, COND_ID, VALUE_ID, CONV_KEY, F_CHECK, F_WRITE) Values ('613', '10', '1', '4', '', '10', '', '0', '0');</v>
      </c>
      <c r="T1568" t="str">
        <f t="shared" si="102"/>
        <v>Update UFMT_BUILD_RULE SET FIELD_ID='4',COND_ID='',VALUE_ID='10',CONV_KEY='',F_CHECK='0',F_WRITE='0' Where FORMAT_ID = '613' AND FIELD_NO = '10' AND PRIORITY = '1';</v>
      </c>
      <c r="U1568" t="str">
        <f t="shared" si="103"/>
        <v>Delete from UFMT_BUILD_RULE Where FORMAT_ID = '613' AND FIELD_NO = '10' AND PRIORITY = '1';</v>
      </c>
    </row>
    <row r="1569" spans="1:21" x14ac:dyDescent="0.35">
      <c r="A1569" t="s">
        <v>1174</v>
      </c>
      <c r="B1569" t="s">
        <v>40</v>
      </c>
      <c r="C1569" t="s">
        <v>12</v>
      </c>
      <c r="D1569" t="s">
        <v>23</v>
      </c>
      <c r="E1569"/>
      <c r="F1569" t="s">
        <v>48</v>
      </c>
      <c r="G1569"/>
      <c r="H1569" t="s">
        <v>13</v>
      </c>
      <c r="I1569" t="s">
        <v>12</v>
      </c>
      <c r="L1569" t="s">
        <v>7</v>
      </c>
      <c r="M1569" t="str">
        <f>VLOOKUP(D1569,UFMT_FIELD_FORMAT!A:H,8,FALSE)</f>
        <v>006 Fix Padded L0</v>
      </c>
      <c r="N1569" t="str">
        <f>IF(ISBLANK(E1569),"",VLOOKUP(E1569,UFMT_CONDITION!A:J,10,FALSE))</f>
        <v/>
      </c>
      <c r="O1569" t="str">
        <f>VLOOKUP(F1569,UFMT_VALUE!A:E,5,FALSE)</f>
        <v>Tag, SVT_ACQ_TRACE_NO, string</v>
      </c>
      <c r="P1569" t="str">
        <f>IF(ISBLANK(G1569),"",VLOOKUP(G1569,UFMT_CONVERSION!A:C,3,FALSE))</f>
        <v/>
      </c>
      <c r="Q1569" t="str">
        <f t="shared" si="100"/>
        <v>Field '006 Fix Padded L0', Value 'Tag, SVT_ACQ_TRACE_NO, string'</v>
      </c>
      <c r="S1569" t="str">
        <f t="shared" si="101"/>
        <v>Insert into UFMT_BUILD_RULE (FORMAT_ID, FIELD_NO, PRIORITY, FIELD_ID, COND_ID, VALUE_ID, CONV_KEY, F_CHECK, F_WRITE) Values ('613', '11', '1', '5', '', '47', '', '0', '1');</v>
      </c>
      <c r="T1569" t="str">
        <f t="shared" si="102"/>
        <v>Update UFMT_BUILD_RULE SET FIELD_ID='5',COND_ID='',VALUE_ID='47',CONV_KEY='',F_CHECK='0',F_WRITE='1' Where FORMAT_ID = '613' AND FIELD_NO = '11' AND PRIORITY = '1';</v>
      </c>
      <c r="U1569" t="str">
        <f t="shared" si="103"/>
        <v>Delete from UFMT_BUILD_RULE Where FORMAT_ID = '613' AND FIELD_NO = '11' AND PRIORITY = '1';</v>
      </c>
    </row>
    <row r="1570" spans="1:21" x14ac:dyDescent="0.35">
      <c r="A1570" t="s">
        <v>1174</v>
      </c>
      <c r="B1570" t="s">
        <v>42</v>
      </c>
      <c r="C1570" t="s">
        <v>12</v>
      </c>
      <c r="D1570" t="s">
        <v>23</v>
      </c>
      <c r="E1570"/>
      <c r="F1570" t="s">
        <v>47</v>
      </c>
      <c r="G1570"/>
      <c r="H1570" t="s">
        <v>13</v>
      </c>
      <c r="I1570" t="s">
        <v>13</v>
      </c>
      <c r="L1570" t="s">
        <v>7</v>
      </c>
      <c r="M1570" t="str">
        <f>VLOOKUP(D1570,UFMT_FIELD_FORMAT!A:H,8,FALSE)</f>
        <v>006 Fix Padded L0</v>
      </c>
      <c r="N1570" t="str">
        <f>IF(ISBLANK(E1570),"",VLOOKUP(E1570,UFMT_CONDITION!A:J,10,FALSE))</f>
        <v/>
      </c>
      <c r="O1570" t="str">
        <f>VLOOKUP(F1570,UFMT_VALUE!A:E,5,FALSE)</f>
        <v>Tag, SVT_ACQ_SW_TIME</v>
      </c>
      <c r="P1570" t="str">
        <f>IF(ISBLANK(G1570),"",VLOOKUP(G1570,UFMT_CONVERSION!A:C,3,FALSE))</f>
        <v/>
      </c>
      <c r="Q1570" t="str">
        <f t="shared" si="100"/>
        <v>Field '006 Fix Padded L0', Value 'Tag, SVT_ACQ_SW_TIME'</v>
      </c>
      <c r="S1570" t="str">
        <f t="shared" si="101"/>
        <v>Insert into UFMT_BUILD_RULE (FORMAT_ID, FIELD_NO, PRIORITY, FIELD_ID, COND_ID, VALUE_ID, CONV_KEY, F_CHECK, F_WRITE) Values ('613', '12', '1', '5', '', '14', '', '0', '0');</v>
      </c>
      <c r="T1570" t="str">
        <f t="shared" si="102"/>
        <v>Update UFMT_BUILD_RULE SET FIELD_ID='5',COND_ID='',VALUE_ID='14',CONV_KEY='',F_CHECK='0',F_WRITE='0' Where FORMAT_ID = '613' AND FIELD_NO = '12' AND PRIORITY = '1';</v>
      </c>
      <c r="U1570" t="str">
        <f t="shared" si="103"/>
        <v>Delete from UFMT_BUILD_RULE Where FORMAT_ID = '613' AND FIELD_NO = '12' AND PRIORITY = '1';</v>
      </c>
    </row>
    <row r="1571" spans="1:21" x14ac:dyDescent="0.35">
      <c r="A1571" t="s">
        <v>1174</v>
      </c>
      <c r="B1571" t="s">
        <v>44</v>
      </c>
      <c r="C1571" t="s">
        <v>12</v>
      </c>
      <c r="D1571" t="s">
        <v>32</v>
      </c>
      <c r="E1571"/>
      <c r="F1571" t="s">
        <v>44</v>
      </c>
      <c r="G1571"/>
      <c r="H1571" t="s">
        <v>13</v>
      </c>
      <c r="I1571" t="s">
        <v>13</v>
      </c>
      <c r="L1571" t="s">
        <v>7</v>
      </c>
      <c r="M1571" t="str">
        <f>VLOOKUP(D1571,UFMT_FIELD_FORMAT!A:H,8,FALSE)</f>
        <v>004 Fix Padded L0</v>
      </c>
      <c r="N1571" t="str">
        <f>IF(ISBLANK(E1571),"",VLOOKUP(E1571,UFMT_CONDITION!A:J,10,FALSE))</f>
        <v/>
      </c>
      <c r="O1571" t="str">
        <f>VLOOKUP(F1571,UFMT_VALUE!A:E,5,FALSE)</f>
        <v>Tag, SVT_ACQ_SW_DATE</v>
      </c>
      <c r="P1571" t="str">
        <f>IF(ISBLANK(G1571),"",VLOOKUP(G1571,UFMT_CONVERSION!A:C,3,FALSE))</f>
        <v/>
      </c>
      <c r="Q1571" t="str">
        <f t="shared" si="100"/>
        <v>Field '004 Fix Padded L0', Value 'Tag, SVT_ACQ_SW_DATE'</v>
      </c>
      <c r="S1571" t="str">
        <f t="shared" si="101"/>
        <v>Insert into UFMT_BUILD_RULE (FORMAT_ID, FIELD_NO, PRIORITY, FIELD_ID, COND_ID, VALUE_ID, CONV_KEY, F_CHECK, F_WRITE) Values ('613', '13', '1', '8', '', '13', '', '0', '0');</v>
      </c>
      <c r="T1571" t="str">
        <f t="shared" si="102"/>
        <v>Update UFMT_BUILD_RULE SET FIELD_ID='8',COND_ID='',VALUE_ID='13',CONV_KEY='',F_CHECK='0',F_WRITE='0' Where FORMAT_ID = '613' AND FIELD_NO = '13' AND PRIORITY = '1';</v>
      </c>
      <c r="U1571" t="str">
        <f t="shared" si="103"/>
        <v>Delete from UFMT_BUILD_RULE Where FORMAT_ID = '613' AND FIELD_NO = '13' AND PRIORITY = '1';</v>
      </c>
    </row>
    <row r="1572" spans="1:21" x14ac:dyDescent="0.35">
      <c r="A1572" t="s">
        <v>1174</v>
      </c>
      <c r="B1572" t="s">
        <v>50</v>
      </c>
      <c r="C1572" t="s">
        <v>12</v>
      </c>
      <c r="D1572" t="s">
        <v>32</v>
      </c>
      <c r="E1572"/>
      <c r="F1572" t="s">
        <v>44</v>
      </c>
      <c r="G1572"/>
      <c r="H1572" t="s">
        <v>13</v>
      </c>
      <c r="I1572" t="s">
        <v>13</v>
      </c>
      <c r="L1572" t="s">
        <v>7</v>
      </c>
      <c r="M1572" t="str">
        <f>VLOOKUP(D1572,UFMT_FIELD_FORMAT!A:H,8,FALSE)</f>
        <v>004 Fix Padded L0</v>
      </c>
      <c r="N1572" t="str">
        <f>IF(ISBLANK(E1572),"",VLOOKUP(E1572,UFMT_CONDITION!A:J,10,FALSE))</f>
        <v/>
      </c>
      <c r="O1572" t="str">
        <f>VLOOKUP(F1572,UFMT_VALUE!A:E,5,FALSE)</f>
        <v>Tag, SVT_ACQ_SW_DATE</v>
      </c>
      <c r="P1572" t="str">
        <f>IF(ISBLANK(G1572),"",VLOOKUP(G1572,UFMT_CONVERSION!A:C,3,FALSE))</f>
        <v/>
      </c>
      <c r="Q1572" t="str">
        <f t="shared" si="100"/>
        <v>Field '004 Fix Padded L0', Value 'Tag, SVT_ACQ_SW_DATE'</v>
      </c>
      <c r="S1572" t="str">
        <f t="shared" si="101"/>
        <v>Insert into UFMT_BUILD_RULE (FORMAT_ID, FIELD_NO, PRIORITY, FIELD_ID, COND_ID, VALUE_ID, CONV_KEY, F_CHECK, F_WRITE) Values ('613', '15', '1', '8', '', '13', '', '0', '0');</v>
      </c>
      <c r="T1572" t="str">
        <f t="shared" si="102"/>
        <v>Update UFMT_BUILD_RULE SET FIELD_ID='8',COND_ID='',VALUE_ID='13',CONV_KEY='',F_CHECK='0',F_WRITE='0' Where FORMAT_ID = '613' AND FIELD_NO = '15' AND PRIORITY = '1';</v>
      </c>
      <c r="U1572" t="str">
        <f t="shared" si="103"/>
        <v>Delete from UFMT_BUILD_RULE Where FORMAT_ID = '613' AND FIELD_NO = '15' AND PRIORITY = '1';</v>
      </c>
    </row>
    <row r="1573" spans="1:21" x14ac:dyDescent="0.35">
      <c r="A1573" t="s">
        <v>1174</v>
      </c>
      <c r="B1573" t="s">
        <v>59</v>
      </c>
      <c r="C1573" t="s">
        <v>12</v>
      </c>
      <c r="D1573" t="s">
        <v>32</v>
      </c>
      <c r="E1573"/>
      <c r="F1573" t="s">
        <v>233</v>
      </c>
      <c r="G1573"/>
      <c r="H1573" t="s">
        <v>13</v>
      </c>
      <c r="I1573" t="s">
        <v>13</v>
      </c>
      <c r="L1573" t="s">
        <v>7</v>
      </c>
      <c r="M1573" t="str">
        <f>VLOOKUP(D1573,UFMT_FIELD_FORMAT!A:H,8,FALSE)</f>
        <v>004 Fix Padded L0</v>
      </c>
      <c r="N1573" t="str">
        <f>IF(ISBLANK(E1573),"",VLOOKUP(E1573,UFMT_CONDITION!A:J,10,FALSE))</f>
        <v/>
      </c>
      <c r="O1573" t="str">
        <f>VLOOKUP(F1573,UFMT_VALUE!A:E,5,FALSE)</f>
        <v>Tag, SVT_SV_MCC, int</v>
      </c>
      <c r="P1573" t="str">
        <f>IF(ISBLANK(G1573),"",VLOOKUP(G1573,UFMT_CONVERSION!A:C,3,FALSE))</f>
        <v/>
      </c>
      <c r="Q1573" t="str">
        <f t="shared" si="100"/>
        <v>Field '004 Fix Padded L0', Value 'Tag, SVT_SV_MCC, int'</v>
      </c>
      <c r="S1573" t="str">
        <f t="shared" si="101"/>
        <v>Insert into UFMT_BUILD_RULE (FORMAT_ID, FIELD_NO, PRIORITY, FIELD_ID, COND_ID, VALUE_ID, CONV_KEY, F_CHECK, F_WRITE) Values ('613', '18', '1', '8', '', '90', '', '0', '0');</v>
      </c>
      <c r="T1573" t="str">
        <f t="shared" si="102"/>
        <v>Update UFMT_BUILD_RULE SET FIELD_ID='8',COND_ID='',VALUE_ID='90',CONV_KEY='',F_CHECK='0',F_WRITE='0' Where FORMAT_ID = '613' AND FIELD_NO = '18' AND PRIORITY = '1';</v>
      </c>
      <c r="U1573" t="str">
        <f t="shared" si="103"/>
        <v>Delete from UFMT_BUILD_RULE Where FORMAT_ID = '613' AND FIELD_NO = '18' AND PRIORITY = '1';</v>
      </c>
    </row>
    <row r="1574" spans="1:21" x14ac:dyDescent="0.35">
      <c r="A1574" t="s">
        <v>1174</v>
      </c>
      <c r="B1574" t="s">
        <v>62</v>
      </c>
      <c r="C1574" t="s">
        <v>12</v>
      </c>
      <c r="D1574" t="s">
        <v>35</v>
      </c>
      <c r="E1574"/>
      <c r="F1574" t="s">
        <v>426</v>
      </c>
      <c r="G1574"/>
      <c r="H1574" t="s">
        <v>13</v>
      </c>
      <c r="I1574" t="s">
        <v>13</v>
      </c>
      <c r="L1574" t="s">
        <v>7</v>
      </c>
      <c r="M1574" t="str">
        <f>VLOOKUP(D1574,UFMT_FIELD_FORMAT!A:H,8,FALSE)</f>
        <v>003 Fix Padded L0</v>
      </c>
      <c r="N1574" t="str">
        <f>IF(ISBLANK(E1574),"",VLOOKUP(E1574,UFMT_CONDITION!A:J,10,FALSE))</f>
        <v/>
      </c>
      <c r="O1574" t="str">
        <f>VLOOKUP(F1574,UFMT_VALUE!A:E,5,FALSE)</f>
        <v>Tag, SVT_ACQ_COUNTRY, integer</v>
      </c>
      <c r="P1574" t="str">
        <f>IF(ISBLANK(G1574),"",VLOOKUP(G1574,UFMT_CONVERSION!A:C,3,FALSE))</f>
        <v/>
      </c>
      <c r="Q1574" t="str">
        <f t="shared" si="100"/>
        <v>Field '003 Fix Padded L0', Value 'Tag, SVT_ACQ_COUNTRY, integer'</v>
      </c>
      <c r="S1574" t="str">
        <f t="shared" si="101"/>
        <v>Insert into UFMT_BUILD_RULE (FORMAT_ID, FIELD_NO, PRIORITY, FIELD_ID, COND_ID, VALUE_ID, CONV_KEY, F_CHECK, F_WRITE) Values ('613', '19', '1', '9', '', '214', '', '0', '0');</v>
      </c>
      <c r="T1574" t="str">
        <f t="shared" si="102"/>
        <v>Update UFMT_BUILD_RULE SET FIELD_ID='9',COND_ID='',VALUE_ID='214',CONV_KEY='',F_CHECK='0',F_WRITE='0' Where FORMAT_ID = '613' AND FIELD_NO = '19' AND PRIORITY = '1';</v>
      </c>
      <c r="U1574" t="str">
        <f t="shared" si="103"/>
        <v>Delete from UFMT_BUILD_RULE Where FORMAT_ID = '613' AND FIELD_NO = '19' AND PRIORITY = '1';</v>
      </c>
    </row>
    <row r="1575" spans="1:21" x14ac:dyDescent="0.35">
      <c r="A1575" t="s">
        <v>1174</v>
      </c>
      <c r="B1575" t="s">
        <v>88</v>
      </c>
      <c r="C1575" t="s">
        <v>12</v>
      </c>
      <c r="D1575" t="s">
        <v>20</v>
      </c>
      <c r="E1575"/>
      <c r="F1575" t="s">
        <v>543</v>
      </c>
      <c r="G1575"/>
      <c r="H1575" t="s">
        <v>13</v>
      </c>
      <c r="I1575" t="s">
        <v>12</v>
      </c>
      <c r="L1575" t="s">
        <v>7</v>
      </c>
      <c r="M1575" t="str">
        <f>VLOOKUP(D1575,UFMT_FIELD_FORMAT!A:H,8,FALSE)</f>
        <v>008 Fix Padded L0</v>
      </c>
      <c r="N1575" t="str">
        <f>IF(ISBLANK(E1575),"",VLOOKUP(E1575,UFMT_CONDITION!A:J,10,FALSE))</f>
        <v/>
      </c>
      <c r="O1575" t="str">
        <f>VLOOKUP(F1575,UFMT_VALUE!A:E,5,FALSE)</f>
        <v>DE28, Saved locally (to/from NBC )</v>
      </c>
      <c r="P1575" t="str">
        <f>IF(ISBLANK(G1575),"",VLOOKUP(G1575,UFMT_CONVERSION!A:C,3,FALSE))</f>
        <v/>
      </c>
      <c r="Q1575" t="str">
        <f t="shared" si="100"/>
        <v>Field '008 Fix Padded L0', Value 'DE28, Saved locally (to/from NBC )'</v>
      </c>
      <c r="S1575" t="str">
        <f t="shared" si="101"/>
        <v>Insert into UFMT_BUILD_RULE (FORMAT_ID, FIELD_NO, PRIORITY, FIELD_ID, COND_ID, VALUE_ID, CONV_KEY, F_CHECK, F_WRITE) Values ('613', '28', '1', '4', '', '258', '', '0', '1');</v>
      </c>
      <c r="T1575" t="str">
        <f t="shared" si="102"/>
        <v>Update UFMT_BUILD_RULE SET FIELD_ID='4',COND_ID='',VALUE_ID='258',CONV_KEY='',F_CHECK='0',F_WRITE='1' Where FORMAT_ID = '613' AND FIELD_NO = '28' AND PRIORITY = '1';</v>
      </c>
      <c r="U1575" t="str">
        <f t="shared" si="103"/>
        <v>Delete from UFMT_BUILD_RULE Where FORMAT_ID = '613' AND FIELD_NO = '28' AND PRIORITY = '1';</v>
      </c>
    </row>
    <row r="1576" spans="1:21" x14ac:dyDescent="0.35">
      <c r="A1576" t="s">
        <v>1174</v>
      </c>
      <c r="B1576" t="s">
        <v>98</v>
      </c>
      <c r="C1576" t="s">
        <v>12</v>
      </c>
      <c r="D1576" t="s">
        <v>40</v>
      </c>
      <c r="E1576"/>
      <c r="F1576" t="s">
        <v>65</v>
      </c>
      <c r="G1576"/>
      <c r="H1576" t="s">
        <v>13</v>
      </c>
      <c r="I1576" t="s">
        <v>12</v>
      </c>
      <c r="L1576" t="s">
        <v>7</v>
      </c>
      <c r="M1576" t="str">
        <f>VLOOKUP(D1576,UFMT_FIELD_FORMAT!A:H,8,FALSE)</f>
        <v xml:space="preserve">011 LLA </v>
      </c>
      <c r="N1576" t="str">
        <f>IF(ISBLANK(E1576),"",VLOOKUP(E1576,UFMT_CONDITION!A:J,10,FALSE))</f>
        <v/>
      </c>
      <c r="O1576" t="str">
        <f>VLOOKUP(F1576,UFMT_VALUE!A:E,5,FALSE)</f>
        <v>Tag, SVT_ISO_SRC_ACQID</v>
      </c>
      <c r="P1576" t="str">
        <f>IF(ISBLANK(G1576),"",VLOOKUP(G1576,UFMT_CONVERSION!A:C,3,FALSE))</f>
        <v/>
      </c>
      <c r="Q1576" t="str">
        <f t="shared" si="100"/>
        <v>Field '011 LLA ', Value 'Tag, SVT_ISO_SRC_ACQID'</v>
      </c>
      <c r="S1576" t="str">
        <f t="shared" si="101"/>
        <v>Insert into UFMT_BUILD_RULE (FORMAT_ID, FIELD_NO, PRIORITY, FIELD_ID, COND_ID, VALUE_ID, CONV_KEY, F_CHECK, F_WRITE) Values ('613', '32', '1', '11', '', '20', '', '0', '1');</v>
      </c>
      <c r="T1576" t="str">
        <f t="shared" si="102"/>
        <v>Update UFMT_BUILD_RULE SET FIELD_ID='11',COND_ID='',VALUE_ID='20',CONV_KEY='',F_CHECK='0',F_WRITE='1' Where FORMAT_ID = '613' AND FIELD_NO = '32' AND PRIORITY = '1';</v>
      </c>
      <c r="U1576" t="str">
        <f t="shared" si="103"/>
        <v>Delete from UFMT_BUILD_RULE Where FORMAT_ID = '613' AND FIELD_NO = '32' AND PRIORITY = '1';</v>
      </c>
    </row>
    <row r="1577" spans="1:21" x14ac:dyDescent="0.35">
      <c r="A1577" t="s">
        <v>1174</v>
      </c>
      <c r="B1577" t="s">
        <v>98</v>
      </c>
      <c r="C1577" t="s">
        <v>15</v>
      </c>
      <c r="D1577" t="s">
        <v>40</v>
      </c>
      <c r="E1577"/>
      <c r="F1577" t="s">
        <v>433</v>
      </c>
      <c r="G1577" t="s">
        <v>813</v>
      </c>
      <c r="H1577" t="s">
        <v>13</v>
      </c>
      <c r="I1577" t="s">
        <v>12</v>
      </c>
      <c r="L1577" t="s">
        <v>7</v>
      </c>
      <c r="M1577" t="str">
        <f>VLOOKUP(D1577,UFMT_FIELD_FORMAT!A:H,8,FALSE)</f>
        <v xml:space="preserve">011 LLA </v>
      </c>
      <c r="N1577" t="str">
        <f>IF(ISBLANK(E1577),"",VLOOKUP(E1577,UFMT_CONDITION!A:J,10,FALSE))</f>
        <v/>
      </c>
      <c r="O1577" t="str">
        <f>VLOOKUP(F1577,UFMT_VALUE!A:E,5,FALSE)</f>
        <v>Tag, SVT_ISO_ACQ_ODATA, char</v>
      </c>
      <c r="P1577" t="str">
        <f>IF(ISBLANK(G1577),"",VLOOKUP(G1577,UFMT_CONVERSION!A:C,3,FALSE))</f>
        <v>NBC Set Orig Data Element</v>
      </c>
      <c r="Q1577" t="str">
        <f t="shared" si="100"/>
        <v>Field '011 LLA ', Value 'Tag, SVT_ISO_ACQ_ODATA, char', Conv 'NBC Set Orig Data Element'</v>
      </c>
      <c r="S1577" t="str">
        <f t="shared" si="101"/>
        <v>Insert into UFMT_BUILD_RULE (FORMAT_ID, FIELD_NO, PRIORITY, FIELD_ID, COND_ID, VALUE_ID, CONV_KEY, F_CHECK, F_WRITE) Values ('613', '32', '2', '11', '', '217', '126', '0', '1');</v>
      </c>
      <c r="T1577" t="str">
        <f t="shared" si="102"/>
        <v>Update UFMT_BUILD_RULE SET FIELD_ID='11',COND_ID='',VALUE_ID='217',CONV_KEY='126',F_CHECK='0',F_WRITE='1' Where FORMAT_ID = '613' AND FIELD_NO = '32' AND PRIORITY = '2';</v>
      </c>
      <c r="U1577" t="str">
        <f t="shared" si="103"/>
        <v>Delete from UFMT_BUILD_RULE Where FORMAT_ID = '613' AND FIELD_NO = '32' AND PRIORITY = '2';</v>
      </c>
    </row>
    <row r="1578" spans="1:21" x14ac:dyDescent="0.35">
      <c r="A1578" t="s">
        <v>1174</v>
      </c>
      <c r="B1578" t="s">
        <v>99</v>
      </c>
      <c r="C1578" t="s">
        <v>12</v>
      </c>
      <c r="D1578" t="s">
        <v>44</v>
      </c>
      <c r="E1578"/>
      <c r="F1578" t="s">
        <v>74</v>
      </c>
      <c r="G1578"/>
      <c r="H1578" t="s">
        <v>13</v>
      </c>
      <c r="I1578" t="s">
        <v>13</v>
      </c>
      <c r="L1578" t="s">
        <v>7</v>
      </c>
      <c r="M1578" t="str">
        <f>VLOOKUP(D1578,UFMT_FIELD_FORMAT!A:H,8,FALSE)</f>
        <v>012 Fix Padded R</v>
      </c>
      <c r="N1578" t="str">
        <f>IF(ISBLANK(E1578),"",VLOOKUP(E1578,UFMT_CONDITION!A:J,10,FALSE))</f>
        <v/>
      </c>
      <c r="O1578" t="str">
        <f>VLOOKUP(F1578,UFMT_VALUE!A:E,5,FALSE)</f>
        <v>Tag, SVT_ISO_ACQ_RRN</v>
      </c>
      <c r="P1578" t="str">
        <f>IF(ISBLANK(G1578),"",VLOOKUP(G1578,UFMT_CONVERSION!A:C,3,FALSE))</f>
        <v/>
      </c>
      <c r="Q1578" t="str">
        <f t="shared" si="100"/>
        <v>Field '012 Fix Padded R', Value 'Tag, SVT_ISO_ACQ_RRN'</v>
      </c>
      <c r="S1578" t="str">
        <f t="shared" si="101"/>
        <v>Insert into UFMT_BUILD_RULE (FORMAT_ID, FIELD_NO, PRIORITY, FIELD_ID, COND_ID, VALUE_ID, CONV_KEY, F_CHECK, F_WRITE) Values ('613', '37', '1', '13', '', '23', '', '0', '0');</v>
      </c>
      <c r="T1578" t="str">
        <f t="shared" si="102"/>
        <v>Update UFMT_BUILD_RULE SET FIELD_ID='13',COND_ID='',VALUE_ID='23',CONV_KEY='',F_CHECK='0',F_WRITE='0' Where FORMAT_ID = '613' AND FIELD_NO = '37' AND PRIORITY = '1';</v>
      </c>
      <c r="U1578" t="str">
        <f t="shared" si="103"/>
        <v>Delete from UFMT_BUILD_RULE Where FORMAT_ID = '613' AND FIELD_NO = '37' AND PRIORITY = '1';</v>
      </c>
    </row>
    <row r="1579" spans="1:21" x14ac:dyDescent="0.35">
      <c r="A1579" t="s">
        <v>1174</v>
      </c>
      <c r="B1579" t="s">
        <v>113</v>
      </c>
      <c r="C1579" t="s">
        <v>12</v>
      </c>
      <c r="D1579" t="s">
        <v>29</v>
      </c>
      <c r="E1579"/>
      <c r="F1579" t="s">
        <v>138</v>
      </c>
      <c r="G1579"/>
      <c r="H1579" t="s">
        <v>13</v>
      </c>
      <c r="I1579" t="s">
        <v>12</v>
      </c>
      <c r="L1579" t="s">
        <v>7</v>
      </c>
      <c r="M1579" t="str">
        <f>VLOOKUP(D1579,UFMT_FIELD_FORMAT!A:H,8,FALSE)</f>
        <v>006 Fix Padded L</v>
      </c>
      <c r="N1579" t="str">
        <f>IF(ISBLANK(E1579),"",VLOOKUP(E1579,UFMT_CONDITION!A:J,10,FALSE))</f>
        <v/>
      </c>
      <c r="O1579" t="str">
        <f>VLOOKUP(F1579,UFMT_VALUE!A:E,5,FALSE)</f>
        <v>Tag, SVT_AUTH_ID_RESP, string</v>
      </c>
      <c r="P1579" t="str">
        <f>IF(ISBLANK(G1579),"",VLOOKUP(G1579,UFMT_CONVERSION!A:C,3,FALSE))</f>
        <v/>
      </c>
      <c r="Q1579" t="str">
        <f t="shared" si="100"/>
        <v>Field '006 Fix Padded L', Value 'Tag, SVT_AUTH_ID_RESP, string'</v>
      </c>
      <c r="S1579" t="str">
        <f t="shared" si="101"/>
        <v>Insert into UFMT_BUILD_RULE (FORMAT_ID, FIELD_NO, PRIORITY, FIELD_ID, COND_ID, VALUE_ID, CONV_KEY, F_CHECK, F_WRITE) Values ('613', '38', '1', '7', '', '49', '', '0', '1');</v>
      </c>
      <c r="T1579" t="str">
        <f t="shared" si="102"/>
        <v>Update UFMT_BUILD_RULE SET FIELD_ID='7',COND_ID='',VALUE_ID='49',CONV_KEY='',F_CHECK='0',F_WRITE='1' Where FORMAT_ID = '613' AND FIELD_NO = '38' AND PRIORITY = '1';</v>
      </c>
      <c r="U1579" t="str">
        <f t="shared" si="103"/>
        <v>Delete from UFMT_BUILD_RULE Where FORMAT_ID = '613' AND FIELD_NO = '38' AND PRIORITY = '1';</v>
      </c>
    </row>
    <row r="1580" spans="1:21" x14ac:dyDescent="0.35">
      <c r="A1580" t="s">
        <v>1174</v>
      </c>
      <c r="B1580" t="s">
        <v>102</v>
      </c>
      <c r="C1580" t="s">
        <v>12</v>
      </c>
      <c r="D1580" t="s">
        <v>77</v>
      </c>
      <c r="E1580"/>
      <c r="F1580" t="s">
        <v>60</v>
      </c>
      <c r="G1580" t="s">
        <v>800</v>
      </c>
      <c r="H1580" t="s">
        <v>13</v>
      </c>
      <c r="I1580" t="s">
        <v>12</v>
      </c>
      <c r="L1580" t="s">
        <v>7</v>
      </c>
      <c r="M1580" t="str">
        <f>VLOOKUP(D1580,UFMT_FIELD_FORMAT!A:H,8,FALSE)</f>
        <v>02 Fix Padded L0</v>
      </c>
      <c r="N1580" t="str">
        <f>IF(ISBLANK(E1580),"",VLOOKUP(E1580,UFMT_CONDITION!A:J,10,FALSE))</f>
        <v/>
      </c>
      <c r="O1580" t="str">
        <f>VLOOKUP(F1580,UFMT_VALUE!A:E,5,FALSE)</f>
        <v>Tag, SVT_SV_RESP</v>
      </c>
      <c r="P1580" t="str">
        <f>IF(ISBLANK(G1580),"",VLOOKUP(G1580,UFMT_CONVERSION!A:C,3,FALSE))</f>
        <v>From RC mapping (for NBC)</v>
      </c>
      <c r="Q1580" t="str">
        <f t="shared" si="100"/>
        <v>Field '02 Fix Padded L0', Value 'Tag, SVT_SV_RESP', Conv 'From RC mapping (for NBC)'</v>
      </c>
      <c r="S1580" t="str">
        <f t="shared" si="101"/>
        <v>Insert into UFMT_BUILD_RULE (FORMAT_ID, FIELD_NO, PRIORITY, FIELD_ID, COND_ID, VALUE_ID, CONV_KEY, F_CHECK, F_WRITE) Values ('613', '39', '1', '24', '', '44', '117', '0', '1');</v>
      </c>
      <c r="T1580" t="str">
        <f t="shared" si="102"/>
        <v>Update UFMT_BUILD_RULE SET FIELD_ID='24',COND_ID='',VALUE_ID='44',CONV_KEY='117',F_CHECK='0',F_WRITE='1' Where FORMAT_ID = '613' AND FIELD_NO = '39' AND PRIORITY = '1';</v>
      </c>
      <c r="U1580" t="str">
        <f t="shared" si="103"/>
        <v>Delete from UFMT_BUILD_RULE Where FORMAT_ID = '613' AND FIELD_NO = '39' AND PRIORITY = '1';</v>
      </c>
    </row>
    <row r="1581" spans="1:21" x14ac:dyDescent="0.35">
      <c r="A1581" t="s">
        <v>1174</v>
      </c>
      <c r="B1581" t="s">
        <v>119</v>
      </c>
      <c r="C1581" t="s">
        <v>12</v>
      </c>
      <c r="D1581" t="s">
        <v>50</v>
      </c>
      <c r="E1581"/>
      <c r="F1581" t="s">
        <v>72</v>
      </c>
      <c r="G1581"/>
      <c r="H1581" t="s">
        <v>13</v>
      </c>
      <c r="I1581" t="s">
        <v>13</v>
      </c>
      <c r="L1581" t="s">
        <v>7</v>
      </c>
      <c r="M1581" t="str">
        <f>VLOOKUP(D1581,UFMT_FIELD_FORMAT!A:H,8,FALSE)</f>
        <v>008 Fix Padded R</v>
      </c>
      <c r="N1581" t="str">
        <f>IF(ISBLANK(E1581),"",VLOOKUP(E1581,UFMT_CONDITION!A:J,10,FALSE))</f>
        <v/>
      </c>
      <c r="O1581" t="str">
        <f>VLOOKUP(F1581,UFMT_VALUE!A:E,5,FALSE)</f>
        <v>Tag, SVT_TERMINAL</v>
      </c>
      <c r="P1581" t="str">
        <f>IF(ISBLANK(G1581),"",VLOOKUP(G1581,UFMT_CONVERSION!A:C,3,FALSE))</f>
        <v/>
      </c>
      <c r="Q1581" t="str">
        <f t="shared" si="100"/>
        <v>Field '008 Fix Padded R', Value 'Tag, SVT_TERMINAL'</v>
      </c>
      <c r="S1581" t="str">
        <f t="shared" si="101"/>
        <v>Insert into UFMT_BUILD_RULE (FORMAT_ID, FIELD_NO, PRIORITY, FIELD_ID, COND_ID, VALUE_ID, CONV_KEY, F_CHECK, F_WRITE) Values ('613', '41', '1', '15', '', '25', '', '0', '0');</v>
      </c>
      <c r="T1581" t="str">
        <f t="shared" si="102"/>
        <v>Update UFMT_BUILD_RULE SET FIELD_ID='15',COND_ID='',VALUE_ID='25',CONV_KEY='',F_CHECK='0',F_WRITE='0' Where FORMAT_ID = '613' AND FIELD_NO = '41' AND PRIORITY = '1';</v>
      </c>
      <c r="U1581" t="str">
        <f t="shared" si="103"/>
        <v>Delete from UFMT_BUILD_RULE Where FORMAT_ID = '613' AND FIELD_NO = '41' AND PRIORITY = '1';</v>
      </c>
    </row>
    <row r="1582" spans="1:21" x14ac:dyDescent="0.35">
      <c r="A1582" t="s">
        <v>1174</v>
      </c>
      <c r="B1582" t="s">
        <v>136</v>
      </c>
      <c r="C1582" t="s">
        <v>12</v>
      </c>
      <c r="D1582" t="s">
        <v>65</v>
      </c>
      <c r="E1582"/>
      <c r="F1582" t="s">
        <v>80</v>
      </c>
      <c r="G1582"/>
      <c r="H1582" t="s">
        <v>13</v>
      </c>
      <c r="I1582" t="s">
        <v>13</v>
      </c>
      <c r="L1582" t="s">
        <v>7</v>
      </c>
      <c r="M1582" t="str">
        <f>VLOOKUP(D1582,UFMT_FIELD_FORMAT!A:H,8,FALSE)</f>
        <v>999 Var LLLA</v>
      </c>
      <c r="N1582" t="str">
        <f>IF(ISBLANK(E1582),"",VLOOKUP(E1582,UFMT_CONDITION!A:J,10,FALSE))</f>
        <v/>
      </c>
      <c r="O1582" t="str">
        <f>VLOOKUP(F1582,UFMT_VALUE!A:E,5,FALSE)</f>
        <v>DE48 Additional data</v>
      </c>
      <c r="P1582" t="str">
        <f>IF(ISBLANK(G1582),"",VLOOKUP(G1582,UFMT_CONVERSION!A:C,3,FALSE))</f>
        <v/>
      </c>
      <c r="Q1582" t="str">
        <f t="shared" si="100"/>
        <v>Field '999 Var LLLA', Value 'DE48 Additional data'</v>
      </c>
      <c r="S1582" t="str">
        <f t="shared" si="101"/>
        <v>Insert into UFMT_BUILD_RULE (FORMAT_ID, FIELD_NO, PRIORITY, FIELD_ID, COND_ID, VALUE_ID, CONV_KEY, F_CHECK, F_WRITE) Values ('613', '48', '1', '20', '', '50', '', '0', '0');</v>
      </c>
      <c r="T1582" t="str">
        <f t="shared" si="102"/>
        <v>Update UFMT_BUILD_RULE SET FIELD_ID='20',COND_ID='',VALUE_ID='50',CONV_KEY='',F_CHECK='0',F_WRITE='0' Where FORMAT_ID = '613' AND FIELD_NO = '48' AND PRIORITY = '1';</v>
      </c>
      <c r="U1582" t="str">
        <f t="shared" si="103"/>
        <v>Delete from UFMT_BUILD_RULE Where FORMAT_ID = '613' AND FIELD_NO = '48' AND PRIORITY = '1';</v>
      </c>
    </row>
    <row r="1583" spans="1:21" x14ac:dyDescent="0.35">
      <c r="A1583" t="s">
        <v>1174</v>
      </c>
      <c r="B1583" t="s">
        <v>136</v>
      </c>
      <c r="C1583" t="s">
        <v>15</v>
      </c>
      <c r="D1583" t="s">
        <v>65</v>
      </c>
      <c r="E1583" t="s">
        <v>161</v>
      </c>
      <c r="F1583" t="s">
        <v>521</v>
      </c>
      <c r="G1583" t="s">
        <v>228</v>
      </c>
      <c r="H1583" t="s">
        <v>13</v>
      </c>
      <c r="I1583" t="s">
        <v>12</v>
      </c>
      <c r="L1583" t="s">
        <v>7</v>
      </c>
      <c r="M1583" t="str">
        <f>VLOOKUP(D1583,UFMT_FIELD_FORMAT!A:H,8,FALSE)</f>
        <v>999 Var LLLA</v>
      </c>
      <c r="N1583" t="str">
        <f>IF(ISBLANK(E1583),"",VLOOKUP(E1583,UFMT_CONDITION!A:J,10,FALSE))</f>
        <v>Trans_type is 430</v>
      </c>
      <c r="O1583" t="str">
        <f>VLOOKUP(F1583,UFMT_VALUE!A:E,5,FALSE)</f>
        <v>Tag, SVT_CARDHOLDER2_NAME, char</v>
      </c>
      <c r="P1583" t="str">
        <f>IF(ISBLANK(G1583),"",VLOOKUP(G1583,UFMT_CONVERSION!A:C,3,FALSE))</f>
        <v>F48 -&gt; NBC IBFT BNB ACC_NAME</v>
      </c>
      <c r="Q1583" t="str">
        <f t="shared" si="100"/>
        <v>Field '999 Var LLLA',Cond 'Trans_type is 430', Value 'Tag, SVT_CARDHOLDER2_NAME, char', Conv 'F48 -&gt; NBC IBFT BNB ACC_NAME'</v>
      </c>
      <c r="S1583" t="str">
        <f t="shared" si="101"/>
        <v>Insert into UFMT_BUILD_RULE (FORMAT_ID, FIELD_NO, PRIORITY, FIELD_ID, COND_ID, VALUE_ID, CONV_KEY, F_CHECK, F_WRITE) Values ('613', '48', '2', '20', '60', '250', '88', '0', '1');</v>
      </c>
      <c r="T1583" t="str">
        <f t="shared" si="102"/>
        <v>Update UFMT_BUILD_RULE SET FIELD_ID='20',COND_ID='60',VALUE_ID='250',CONV_KEY='88',F_CHECK='0',F_WRITE='1' Where FORMAT_ID = '613' AND FIELD_NO = '48' AND PRIORITY = '2';</v>
      </c>
      <c r="U1583" t="str">
        <f t="shared" si="103"/>
        <v>Delete from UFMT_BUILD_RULE Where FORMAT_ID = '613' AND FIELD_NO = '48' AND PRIORITY = '2';</v>
      </c>
    </row>
    <row r="1584" spans="1:21" x14ac:dyDescent="0.35">
      <c r="A1584" t="s">
        <v>1174</v>
      </c>
      <c r="B1584" t="s">
        <v>138</v>
      </c>
      <c r="C1584" t="s">
        <v>12</v>
      </c>
      <c r="D1584" t="s">
        <v>47</v>
      </c>
      <c r="E1584"/>
      <c r="F1584" t="s">
        <v>104</v>
      </c>
      <c r="G1584"/>
      <c r="H1584" t="s">
        <v>13</v>
      </c>
      <c r="I1584" t="s">
        <v>13</v>
      </c>
      <c r="L1584" t="s">
        <v>7</v>
      </c>
      <c r="M1584" t="str">
        <f>VLOOKUP(D1584,UFMT_FIELD_FORMAT!A:H,8,FALSE)</f>
        <v>003 Fix Padded L</v>
      </c>
      <c r="N1584" t="str">
        <f>IF(ISBLANK(E1584),"",VLOOKUP(E1584,UFMT_CONDITION!A:J,10,FALSE))</f>
        <v/>
      </c>
      <c r="O1584" t="str">
        <f>VLOOKUP(F1584,UFMT_VALUE!A:E,5,FALSE)</f>
        <v>Tag, SVT_TXN_CURRENCY</v>
      </c>
      <c r="P1584" t="str">
        <f>IF(ISBLANK(G1584),"",VLOOKUP(G1584,UFMT_CONVERSION!A:C,3,FALSE))</f>
        <v/>
      </c>
      <c r="Q1584" t="str">
        <f t="shared" si="100"/>
        <v>Field '003 Fix Padded L', Value 'Tag, SVT_TXN_CURRENCY'</v>
      </c>
      <c r="S1584" t="str">
        <f t="shared" si="101"/>
        <v>Insert into UFMT_BUILD_RULE (FORMAT_ID, FIELD_NO, PRIORITY, FIELD_ID, COND_ID, VALUE_ID, CONV_KEY, F_CHECK, F_WRITE) Values ('613', '49', '1', '14', '', '34', '', '0', '0');</v>
      </c>
      <c r="T1584" t="str">
        <f t="shared" si="102"/>
        <v>Update UFMT_BUILD_RULE SET FIELD_ID='14',COND_ID='',VALUE_ID='34',CONV_KEY='',F_CHECK='0',F_WRITE='0' Where FORMAT_ID = '613' AND FIELD_NO = '49' AND PRIORITY = '1';</v>
      </c>
      <c r="U1584" t="str">
        <f t="shared" si="103"/>
        <v>Delete from UFMT_BUILD_RULE Where FORMAT_ID = '613' AND FIELD_NO = '49' AND PRIORITY = '1';</v>
      </c>
    </row>
    <row r="1585" spans="1:21" x14ac:dyDescent="0.35">
      <c r="A1585" t="s">
        <v>1174</v>
      </c>
      <c r="B1585" t="s">
        <v>142</v>
      </c>
      <c r="C1585" t="s">
        <v>12</v>
      </c>
      <c r="D1585" t="s">
        <v>47</v>
      </c>
      <c r="E1585"/>
      <c r="F1585" t="s">
        <v>104</v>
      </c>
      <c r="G1585"/>
      <c r="H1585" t="s">
        <v>13</v>
      </c>
      <c r="I1585" t="s">
        <v>13</v>
      </c>
      <c r="L1585" t="s">
        <v>7</v>
      </c>
      <c r="M1585" t="str">
        <f>VLOOKUP(D1585,UFMT_FIELD_FORMAT!A:H,8,FALSE)</f>
        <v>003 Fix Padded L</v>
      </c>
      <c r="N1585" t="str">
        <f>IF(ISBLANK(E1585),"",VLOOKUP(E1585,UFMT_CONDITION!A:J,10,FALSE))</f>
        <v/>
      </c>
      <c r="O1585" t="str">
        <f>VLOOKUP(F1585,UFMT_VALUE!A:E,5,FALSE)</f>
        <v>Tag, SVT_TXN_CURRENCY</v>
      </c>
      <c r="P1585" t="str">
        <f>IF(ISBLANK(G1585),"",VLOOKUP(G1585,UFMT_CONVERSION!A:C,3,FALSE))</f>
        <v/>
      </c>
      <c r="Q1585" t="str">
        <f t="shared" si="100"/>
        <v>Field '003 Fix Padded L', Value 'Tag, SVT_TXN_CURRENCY'</v>
      </c>
      <c r="S1585" t="str">
        <f t="shared" si="101"/>
        <v>Insert into UFMT_BUILD_RULE (FORMAT_ID, FIELD_NO, PRIORITY, FIELD_ID, COND_ID, VALUE_ID, CONV_KEY, F_CHECK, F_WRITE) Values ('613', '51', '1', '14', '', '34', '', '0', '0');</v>
      </c>
      <c r="T1585" t="str">
        <f t="shared" si="102"/>
        <v>Update UFMT_BUILD_RULE SET FIELD_ID='14',COND_ID='',VALUE_ID='34',CONV_KEY='',F_CHECK='0',F_WRITE='0' Where FORMAT_ID = '613' AND FIELD_NO = '51' AND PRIORITY = '1';</v>
      </c>
      <c r="U1585" t="str">
        <f t="shared" si="103"/>
        <v>Delete from UFMT_BUILD_RULE Where FORMAT_ID = '613' AND FIELD_NO = '51' AND PRIORITY = '1';</v>
      </c>
    </row>
    <row r="1586" spans="1:21" x14ac:dyDescent="0.35">
      <c r="A1586" t="s">
        <v>1174</v>
      </c>
      <c r="B1586" t="s">
        <v>109</v>
      </c>
      <c r="C1586" t="s">
        <v>12</v>
      </c>
      <c r="D1586" t="s">
        <v>65</v>
      </c>
      <c r="E1586"/>
      <c r="F1586" t="s">
        <v>105</v>
      </c>
      <c r="G1586" s="2" t="s">
        <v>92</v>
      </c>
      <c r="H1586" t="s">
        <v>13</v>
      </c>
      <c r="I1586" s="2" t="s">
        <v>12</v>
      </c>
      <c r="L1586" t="s">
        <v>7</v>
      </c>
      <c r="M1586" t="str">
        <f>VLOOKUP(D1586,UFMT_FIELD_FORMAT!A:H,8,FALSE)</f>
        <v>999 Var LLLA</v>
      </c>
      <c r="N1586" t="str">
        <f>IF(ISBLANK(E1586),"",VLOOKUP(E1586,UFMT_CONDITION!A:J,10,FALSE))</f>
        <v/>
      </c>
      <c r="O1586" t="str">
        <f>VLOOKUP(F1586,UFMT_VALUE!A:E,5,FALSE)</f>
        <v>Tag, SVT_ADDL_AMT</v>
      </c>
      <c r="P1586" t="str">
        <f>IF(ISBLANK(G1586),"",VLOOKUP(G1586,UFMT_CONVERSION!A:C,3,FALSE))</f>
        <v>Custom Function get_balance_DE54</v>
      </c>
      <c r="Q1586" t="str">
        <f t="shared" si="100"/>
        <v>Field '999 Var LLLA', Value 'Tag, SVT_ADDL_AMT', Conv 'Custom Function get_balance_DE54'</v>
      </c>
      <c r="S1586" t="str">
        <f t="shared" si="101"/>
        <v>Insert into UFMT_BUILD_RULE (FORMAT_ID, FIELD_NO, PRIORITY, FIELD_ID, COND_ID, VALUE_ID, CONV_KEY, F_CHECK, F_WRITE) Values ('613', '54', '1', '20', '', '97', '30', '0', '1');</v>
      </c>
      <c r="T1586" t="str">
        <f t="shared" si="102"/>
        <v>Update UFMT_BUILD_RULE SET FIELD_ID='20',COND_ID='',VALUE_ID='97',CONV_KEY='30',F_CHECK='0',F_WRITE='1' Where FORMAT_ID = '613' AND FIELD_NO = '54' AND PRIORITY = '1';</v>
      </c>
      <c r="U1586" t="str">
        <f t="shared" si="103"/>
        <v>Delete from UFMT_BUILD_RULE Where FORMAT_ID = '613' AND FIELD_NO = '54' AND PRIORITY = '1';</v>
      </c>
    </row>
    <row r="1587" spans="1:21" x14ac:dyDescent="0.35">
      <c r="A1587" t="s">
        <v>1174</v>
      </c>
      <c r="B1587" t="s">
        <v>774</v>
      </c>
      <c r="C1587" t="s">
        <v>12</v>
      </c>
      <c r="D1587" t="s">
        <v>68</v>
      </c>
      <c r="E1587"/>
      <c r="F1587" t="s">
        <v>449</v>
      </c>
      <c r="G1587"/>
      <c r="H1587" t="s">
        <v>13</v>
      </c>
      <c r="I1587" t="s">
        <v>13</v>
      </c>
      <c r="L1587" t="s">
        <v>7</v>
      </c>
      <c r="M1587" t="str">
        <f>VLOOKUP(D1587,UFMT_FIELD_FORMAT!A:H,8,FALSE)</f>
        <v>011 Var LLA</v>
      </c>
      <c r="N1587" t="str">
        <f>IF(ISBLANK(E1587),"",VLOOKUP(E1587,UFMT_CONDITION!A:J,10,FALSE))</f>
        <v/>
      </c>
      <c r="O1587" t="str">
        <f>VLOOKUP(F1587,UFMT_VALUE!A:E,5,FALSE)</f>
        <v>Tag, SVT_RECV_ID, char</v>
      </c>
      <c r="P1587" t="str">
        <f>IF(ISBLANK(G1587),"",VLOOKUP(G1587,UFMT_CONVERSION!A:C,3,FALSE))</f>
        <v/>
      </c>
      <c r="Q1587" t="str">
        <f t="shared" si="100"/>
        <v>Field '011 Var LLA', Value 'Tag, SVT_RECV_ID, char'</v>
      </c>
      <c r="S1587" t="str">
        <f t="shared" si="101"/>
        <v>Insert into UFMT_BUILD_RULE (FORMAT_ID, FIELD_NO, PRIORITY, FIELD_ID, COND_ID, VALUE_ID, CONV_KEY, F_CHECK, F_WRITE) Values ('613', '100', '1', '21', '', '223', '', '0', '0');</v>
      </c>
      <c r="T1587" t="str">
        <f t="shared" si="102"/>
        <v>Update UFMT_BUILD_RULE SET FIELD_ID='21',COND_ID='',VALUE_ID='223',CONV_KEY='',F_CHECK='0',F_WRITE='0' Where FORMAT_ID = '613' AND FIELD_NO = '100' AND PRIORITY = '1';</v>
      </c>
      <c r="U1587" t="str">
        <f t="shared" si="103"/>
        <v>Delete from UFMT_BUILD_RULE Where FORMAT_ID = '613' AND FIELD_NO = '100' AND PRIORITY = '1';</v>
      </c>
    </row>
    <row r="1588" spans="1:21" x14ac:dyDescent="0.35">
      <c r="A1588" t="s">
        <v>1174</v>
      </c>
      <c r="B1588" t="s">
        <v>270</v>
      </c>
      <c r="C1588" t="s">
        <v>12</v>
      </c>
      <c r="D1588" t="s">
        <v>71</v>
      </c>
      <c r="E1588"/>
      <c r="F1588" t="s">
        <v>96</v>
      </c>
      <c r="G1588"/>
      <c r="H1588" t="s">
        <v>13</v>
      </c>
      <c r="I1588" t="s">
        <v>12</v>
      </c>
      <c r="L1588" t="s">
        <v>7</v>
      </c>
      <c r="M1588" t="str">
        <f>VLOOKUP(D1588,UFMT_FIELD_FORMAT!A:H,8,FALSE)</f>
        <v>028 Var LLA</v>
      </c>
      <c r="N1588" t="str">
        <f>IF(ISBLANK(E1588),"",VLOOKUP(E1588,UFMT_CONDITION!A:J,10,FALSE))</f>
        <v/>
      </c>
      <c r="O1588" t="str">
        <f>VLOOKUP(F1588,UFMT_VALUE!A:E,5,FALSE)</f>
        <v>Tag, SVT_ACCT1_NO</v>
      </c>
      <c r="P1588" t="str">
        <f>IF(ISBLANK(G1588),"",VLOOKUP(G1588,UFMT_CONVERSION!A:C,3,FALSE))</f>
        <v/>
      </c>
      <c r="Q1588" t="str">
        <f t="shared" si="100"/>
        <v>Field '028 Var LLA', Value 'Tag, SVT_ACCT1_NO'</v>
      </c>
      <c r="S1588" t="str">
        <f t="shared" si="101"/>
        <v>Insert into UFMT_BUILD_RULE (FORMAT_ID, FIELD_NO, PRIORITY, FIELD_ID, COND_ID, VALUE_ID, CONV_KEY, F_CHECK, F_WRITE) Values ('613', '102', '1', '22', '', '36', '', '0', '1');</v>
      </c>
      <c r="T1588" t="str">
        <f t="shared" si="102"/>
        <v>Update UFMT_BUILD_RULE SET FIELD_ID='22',COND_ID='',VALUE_ID='36',CONV_KEY='',F_CHECK='0',F_WRITE='1' Where FORMAT_ID = '613' AND FIELD_NO = '102' AND PRIORITY = '1';</v>
      </c>
      <c r="U1588" t="str">
        <f t="shared" si="103"/>
        <v>Delete from UFMT_BUILD_RULE Where FORMAT_ID = '613' AND FIELD_NO = '102' AND PRIORITY = '1';</v>
      </c>
    </row>
    <row r="1589" spans="1:21" x14ac:dyDescent="0.35">
      <c r="A1589" t="s">
        <v>1174</v>
      </c>
      <c r="B1589" t="s">
        <v>778</v>
      </c>
      <c r="C1589" t="s">
        <v>12</v>
      </c>
      <c r="D1589" t="s">
        <v>71</v>
      </c>
      <c r="E1589"/>
      <c r="F1589" t="s">
        <v>99</v>
      </c>
      <c r="G1589"/>
      <c r="H1589" t="s">
        <v>13</v>
      </c>
      <c r="I1589" t="s">
        <v>13</v>
      </c>
      <c r="L1589" t="s">
        <v>7</v>
      </c>
      <c r="M1589" t="str">
        <f>VLOOKUP(D1589,UFMT_FIELD_FORMAT!A:H,8,FALSE)</f>
        <v>028 Var LLA</v>
      </c>
      <c r="N1589" t="str">
        <f>IF(ISBLANK(E1589),"",VLOOKUP(E1589,UFMT_CONDITION!A:J,10,FALSE))</f>
        <v/>
      </c>
      <c r="O1589" t="str">
        <f>VLOOKUP(F1589,UFMT_VALUE!A:E,5,FALSE)</f>
        <v>Tag, SVT_ACCT2_NO</v>
      </c>
      <c r="P1589" t="str">
        <f>IF(ISBLANK(G1589),"",VLOOKUP(G1589,UFMT_CONVERSION!A:C,3,FALSE))</f>
        <v/>
      </c>
      <c r="Q1589" t="str">
        <f t="shared" si="100"/>
        <v>Field '028 Var LLA', Value 'Tag, SVT_ACCT2_NO'</v>
      </c>
      <c r="S1589" t="str">
        <f t="shared" si="101"/>
        <v>Insert into UFMT_BUILD_RULE (FORMAT_ID, FIELD_NO, PRIORITY, FIELD_ID, COND_ID, VALUE_ID, CONV_KEY, F_CHECK, F_WRITE) Values ('613', '103', '1', '22', '', '37', '', '0', '0');</v>
      </c>
      <c r="T1589" t="str">
        <f t="shared" si="102"/>
        <v>Update UFMT_BUILD_RULE SET FIELD_ID='22',COND_ID='',VALUE_ID='37',CONV_KEY='',F_CHECK='0',F_WRITE='0' Where FORMAT_ID = '613' AND FIELD_NO = '103' AND PRIORITY = '1';</v>
      </c>
      <c r="U1589" t="str">
        <f t="shared" si="103"/>
        <v>Delete from UFMT_BUILD_RULE Where FORMAT_ID = '613' AND FIELD_NO = '103' AND PRIORITY = '1';</v>
      </c>
    </row>
    <row r="1590" spans="1:21" x14ac:dyDescent="0.35">
      <c r="A1590" t="s">
        <v>1174</v>
      </c>
      <c r="B1590" t="s">
        <v>83</v>
      </c>
      <c r="C1590" t="s">
        <v>12</v>
      </c>
      <c r="D1590" t="s">
        <v>104</v>
      </c>
      <c r="E1590"/>
      <c r="F1590" t="s">
        <v>537</v>
      </c>
      <c r="G1590"/>
      <c r="H1590" t="s">
        <v>13</v>
      </c>
      <c r="I1590" t="s">
        <v>12</v>
      </c>
      <c r="L1590" t="s">
        <v>7</v>
      </c>
      <c r="M1590" t="str">
        <f>VLOOKUP(D1590,UFMT_FIELD_FORMAT!A:H,8,FALSE)</f>
        <v>8 Var LLLA</v>
      </c>
      <c r="N1590" t="str">
        <f>IF(ISBLANK(E1590),"",VLOOKUP(E1590,UFMT_CONDITION!A:J,10,FALSE))</f>
        <v/>
      </c>
      <c r="O1590" t="str">
        <f>VLOOKUP(F1590,UFMT_VALUE!A:E,5,FALSE)</f>
        <v>Tag, SVT_NET_FEE, double</v>
      </c>
      <c r="P1590" t="str">
        <f>IF(ISBLANK(G1590),"",VLOOKUP(G1590,UFMT_CONVERSION!A:C,3,FALSE))</f>
        <v/>
      </c>
      <c r="Q1590" t="str">
        <f t="shared" si="100"/>
        <v>Field '8 Var LLLA', Value 'Tag, SVT_NET_FEE, double'</v>
      </c>
      <c r="S1590" t="str">
        <f t="shared" si="101"/>
        <v>Insert into UFMT_BUILD_RULE (FORMAT_ID, FIELD_NO, PRIORITY, FIELD_ID, COND_ID, VALUE_ID, CONV_KEY, F_CHECK, F_WRITE) Values ('613', '121', '1', '34', '', '256', '', '0', '1');</v>
      </c>
      <c r="T1590" t="str">
        <f t="shared" si="102"/>
        <v>Update UFMT_BUILD_RULE SET FIELD_ID='34',COND_ID='',VALUE_ID='256',CONV_KEY='',F_CHECK='0',F_WRITE='1' Where FORMAT_ID = '613' AND FIELD_NO = '121' AND PRIORITY = '1';</v>
      </c>
      <c r="U1590" t="str">
        <f t="shared" si="103"/>
        <v>Delete from UFMT_BUILD_RULE Where FORMAT_ID = '613' AND FIELD_NO = '121' AND PRIORITY = '1';</v>
      </c>
    </row>
    <row r="1591" spans="1:21" x14ac:dyDescent="0.35">
      <c r="A1591" t="s">
        <v>1174</v>
      </c>
      <c r="B1591" t="s">
        <v>807</v>
      </c>
      <c r="C1591" t="s">
        <v>12</v>
      </c>
      <c r="D1591" t="s">
        <v>104</v>
      </c>
      <c r="E1591"/>
      <c r="F1591" t="s">
        <v>534</v>
      </c>
      <c r="G1591"/>
      <c r="H1591" t="s">
        <v>13</v>
      </c>
      <c r="I1591" t="s">
        <v>12</v>
      </c>
      <c r="L1591" t="s">
        <v>7</v>
      </c>
      <c r="M1591" t="str">
        <f>VLOOKUP(D1591,UFMT_FIELD_FORMAT!A:H,8,FALSE)</f>
        <v>8 Var LLLA</v>
      </c>
      <c r="N1591" t="str">
        <f>IF(ISBLANK(E1591),"",VLOOKUP(E1591,UFMT_CONDITION!A:J,10,FALSE))</f>
        <v/>
      </c>
      <c r="O1591" t="str">
        <f>VLOOKUP(F1591,UFMT_VALUE!A:E,5,FALSE)</f>
        <v>Tag, SVT_ACQ_FEE, double</v>
      </c>
      <c r="P1591" t="str">
        <f>IF(ISBLANK(G1591),"",VLOOKUP(G1591,UFMT_CONVERSION!A:C,3,FALSE))</f>
        <v/>
      </c>
      <c r="Q1591" t="str">
        <f t="shared" si="100"/>
        <v>Field '8 Var LLLA', Value 'Tag, SVT_ACQ_FEE, double'</v>
      </c>
      <c r="S1591" t="str">
        <f t="shared" si="101"/>
        <v>Insert into UFMT_BUILD_RULE (FORMAT_ID, FIELD_NO, PRIORITY, FIELD_ID, COND_ID, VALUE_ID, CONV_KEY, F_CHECK, F_WRITE) Values ('613', '122', '1', '34', '', '255', '', '0', '1');</v>
      </c>
      <c r="T1591" t="str">
        <f t="shared" si="102"/>
        <v>Update UFMT_BUILD_RULE SET FIELD_ID='34',COND_ID='',VALUE_ID='255',CONV_KEY='',F_CHECK='0',F_WRITE='1' Where FORMAT_ID = '613' AND FIELD_NO = '122' AND PRIORITY = '1';</v>
      </c>
      <c r="U1591" t="str">
        <f t="shared" si="103"/>
        <v>Delete from UFMT_BUILD_RULE Where FORMAT_ID = '613' AND FIELD_NO = '122' AND PRIORITY = '1';</v>
      </c>
    </row>
    <row r="1592" spans="1:21" x14ac:dyDescent="0.35">
      <c r="A1592" t="s">
        <v>1174</v>
      </c>
      <c r="B1592" t="s">
        <v>143</v>
      </c>
      <c r="C1592" t="s">
        <v>12</v>
      </c>
      <c r="D1592" t="s">
        <v>104</v>
      </c>
      <c r="E1592"/>
      <c r="F1592" t="s">
        <v>599</v>
      </c>
      <c r="G1592"/>
      <c r="H1592" t="s">
        <v>13</v>
      </c>
      <c r="I1592" t="s">
        <v>12</v>
      </c>
      <c r="L1592" t="s">
        <v>7</v>
      </c>
      <c r="M1592" t="str">
        <f>VLOOKUP(D1592,UFMT_FIELD_FORMAT!A:H,8,FALSE)</f>
        <v>8 Var LLLA</v>
      </c>
      <c r="N1592" t="str">
        <f>IF(ISBLANK(E1592),"",VLOOKUP(E1592,UFMT_CONDITION!A:J,10,FALSE))</f>
        <v/>
      </c>
      <c r="O1592" t="str">
        <f>VLOOKUP(F1592,UFMT_VALUE!A:E,5,FALSE)</f>
        <v>Tag, SVT_ISS_FEE_TRX_CURR, double</v>
      </c>
      <c r="P1592" t="str">
        <f>IF(ISBLANK(G1592),"",VLOOKUP(G1592,UFMT_CONVERSION!A:C,3,FALSE))</f>
        <v/>
      </c>
      <c r="Q1592" t="str">
        <f t="shared" si="100"/>
        <v>Field '8 Var LLLA', Value 'Tag, SVT_ISS_FEE_TRX_CURR, double'</v>
      </c>
      <c r="S1592" t="str">
        <f t="shared" si="101"/>
        <v>Insert into UFMT_BUILD_RULE (FORMAT_ID, FIELD_NO, PRIORITY, FIELD_ID, COND_ID, VALUE_ID, CONV_KEY, F_CHECK, F_WRITE) Values ('613', '123', '1', '34', '', '279', '', '0', '1');</v>
      </c>
      <c r="T1592" t="str">
        <f t="shared" si="102"/>
        <v>Update UFMT_BUILD_RULE SET FIELD_ID='34',COND_ID='',VALUE_ID='279',CONV_KEY='',F_CHECK='0',F_WRITE='1' Where FORMAT_ID = '613' AND FIELD_NO = '123' AND PRIORITY = '1';</v>
      </c>
      <c r="U1592" t="str">
        <f t="shared" si="103"/>
        <v>Delete from UFMT_BUILD_RULE Where FORMAT_ID = '613' AND FIELD_NO = '123' AND PRIORITY = '1';</v>
      </c>
    </row>
    <row r="1593" spans="1:21" x14ac:dyDescent="0.35">
      <c r="A1593" t="s">
        <v>1174</v>
      </c>
      <c r="B1593" t="s">
        <v>810</v>
      </c>
      <c r="C1593" t="s">
        <v>12</v>
      </c>
      <c r="D1593" t="s">
        <v>104</v>
      </c>
      <c r="E1593"/>
      <c r="F1593" t="s">
        <v>540</v>
      </c>
      <c r="G1593"/>
      <c r="H1593" t="s">
        <v>13</v>
      </c>
      <c r="I1593" t="s">
        <v>12</v>
      </c>
      <c r="L1593" t="s">
        <v>7</v>
      </c>
      <c r="M1593" t="str">
        <f>VLOOKUP(D1593,UFMT_FIELD_FORMAT!A:H,8,FALSE)</f>
        <v>8 Var LLLA</v>
      </c>
      <c r="N1593" t="str">
        <f>IF(ISBLANK(E1593),"",VLOOKUP(E1593,UFMT_CONDITION!A:J,10,FALSE))</f>
        <v/>
      </c>
      <c r="O1593" t="str">
        <f>VLOOKUP(F1593,UFMT_VALUE!A:E,5,FALSE)</f>
        <v>Tag, SVT_IBFT_BNB_FEE, double</v>
      </c>
      <c r="P1593" t="str">
        <f>IF(ISBLANK(G1593),"",VLOOKUP(G1593,UFMT_CONVERSION!A:C,3,FALSE))</f>
        <v/>
      </c>
      <c r="Q1593" t="str">
        <f t="shared" si="100"/>
        <v>Field '8 Var LLLA', Value 'Tag, SVT_IBFT_BNB_FEE, double'</v>
      </c>
      <c r="S1593" t="str">
        <f t="shared" si="101"/>
        <v>Insert into UFMT_BUILD_RULE (FORMAT_ID, FIELD_NO, PRIORITY, FIELD_ID, COND_ID, VALUE_ID, CONV_KEY, F_CHECK, F_WRITE) Values ('613', '124', '1', '34', '', '257', '', '0', '1');</v>
      </c>
      <c r="T1593" t="str">
        <f t="shared" si="102"/>
        <v>Update UFMT_BUILD_RULE SET FIELD_ID='34',COND_ID='',VALUE_ID='257',CONV_KEY='',F_CHECK='0',F_WRITE='1' Where FORMAT_ID = '613' AND FIELD_NO = '124' AND PRIORITY = '1';</v>
      </c>
      <c r="U1593" t="str">
        <f t="shared" si="103"/>
        <v>Delete from UFMT_BUILD_RULE Where FORMAT_ID = '613' AND FIELD_NO = '124' AND PRIORITY = '1';</v>
      </c>
    </row>
    <row r="1594" spans="1:21" x14ac:dyDescent="0.35">
      <c r="A1594" t="s">
        <v>1174</v>
      </c>
      <c r="B1594" t="s">
        <v>134</v>
      </c>
      <c r="C1594" t="s">
        <v>12</v>
      </c>
      <c r="D1594" t="s">
        <v>98</v>
      </c>
      <c r="E1594"/>
      <c r="F1594" t="s">
        <v>532</v>
      </c>
      <c r="G1594" t="s">
        <v>774</v>
      </c>
      <c r="H1594" t="s">
        <v>13</v>
      </c>
      <c r="I1594" t="s">
        <v>12</v>
      </c>
      <c r="L1594" t="s">
        <v>7</v>
      </c>
      <c r="M1594" t="str">
        <f>VLOOKUP(D1594,UFMT_FIELD_FORMAT!A:H,8,FALSE)</f>
        <v>016 Fix Padded L</v>
      </c>
      <c r="N1594" t="str">
        <f>IF(ISBLANK(E1594),"",VLOOKUP(E1594,UFMT_CONDITION!A:J,10,FALSE))</f>
        <v/>
      </c>
      <c r="O1594" t="str">
        <f>VLOOKUP(F1594,UFMT_VALUE!A:E,5,FALSE)</f>
        <v>DE128, Saved locally (to/from NBC )</v>
      </c>
      <c r="P1594" t="str">
        <f>IF(ISBLANK(G1594),"",VLOOKUP(G1594,UFMT_CONVERSION!A:C,3,FALSE))</f>
        <v>Custom function ufmt_check_mac</v>
      </c>
      <c r="Q1594" t="str">
        <f t="shared" si="100"/>
        <v>Field '016 Fix Padded L', Value 'DE128, Saved locally (to/from NBC )', Conv 'Custom function ufmt_check_mac'</v>
      </c>
      <c r="S1594" t="str">
        <f t="shared" si="101"/>
        <v>Insert into UFMT_BUILD_RULE (FORMAT_ID, FIELD_NO, PRIORITY, FIELD_ID, COND_ID, VALUE_ID, CONV_KEY, F_CHECK, F_WRITE) Values ('613', '128', '1', '32', '', '254', '100', '0', '1');</v>
      </c>
      <c r="T1594" t="str">
        <f t="shared" si="102"/>
        <v>Update UFMT_BUILD_RULE SET FIELD_ID='32',COND_ID='',VALUE_ID='254',CONV_KEY='100',F_CHECK='0',F_WRITE='1' Where FORMAT_ID = '613' AND FIELD_NO = '128' AND PRIORITY = '1';</v>
      </c>
      <c r="U1594" t="str">
        <f t="shared" si="103"/>
        <v>Delete from UFMT_BUILD_RULE Where FORMAT_ID = '613' AND FIELD_NO = '128' AND PRIORITY = '1';</v>
      </c>
    </row>
    <row r="1595" spans="1:21" x14ac:dyDescent="0.35">
      <c r="A1595" t="s">
        <v>1464</v>
      </c>
      <c r="B1595" t="s">
        <v>15</v>
      </c>
      <c r="C1595" t="s">
        <v>12</v>
      </c>
      <c r="D1595" t="s">
        <v>12</v>
      </c>
      <c r="E1595"/>
      <c r="F1595" t="s">
        <v>15</v>
      </c>
      <c r="G1595"/>
      <c r="H1595" t="s">
        <v>13</v>
      </c>
      <c r="I1595" t="s">
        <v>12</v>
      </c>
      <c r="L1595" t="s">
        <v>7</v>
      </c>
      <c r="M1595" t="str">
        <f>VLOOKUP(D1595,UFMT_FIELD_FORMAT!A:H,8,FALSE)</f>
        <v>019 Var LLA</v>
      </c>
      <c r="N1595" t="str">
        <f>IF(ISBLANK(E1595),"",VLOOKUP(E1595,UFMT_CONDITION!A:J,10,FALSE))</f>
        <v/>
      </c>
      <c r="O1595" t="str">
        <f>VLOOKUP(F1595,UFMT_VALUE!A:E,5,FALSE)</f>
        <v>Tag, SVT_CARD_NUM</v>
      </c>
      <c r="P1595" t="str">
        <f>IF(ISBLANK(G1595),"",VLOOKUP(G1595,UFMT_CONVERSION!A:C,3,FALSE))</f>
        <v/>
      </c>
      <c r="Q1595" t="str">
        <f t="shared" si="100"/>
        <v>Field '019 Var LLA', Value 'Tag, SVT_CARD_NUM'</v>
      </c>
      <c r="S1595" t="str">
        <f t="shared" si="101"/>
        <v>Insert into UFMT_BUILD_RULE (FORMAT_ID, FIELD_NO, PRIORITY, FIELD_ID, COND_ID, VALUE_ID, CONV_KEY, F_CHECK, F_WRITE) Values ('620', '2', '1', '1', '', '2', '', '0', '1');</v>
      </c>
      <c r="T1595" t="str">
        <f t="shared" si="102"/>
        <v>Update UFMT_BUILD_RULE SET FIELD_ID='1',COND_ID='',VALUE_ID='2',CONV_KEY='',F_CHECK='0',F_WRITE='1' Where FORMAT_ID = '620' AND FIELD_NO = '2' AND PRIORITY = '1';</v>
      </c>
      <c r="U1595" t="str">
        <f t="shared" si="103"/>
        <v>Delete from UFMT_BUILD_RULE Where FORMAT_ID = '620' AND FIELD_NO = '2' AND PRIORITY = '1';</v>
      </c>
    </row>
    <row r="1596" spans="1:21" x14ac:dyDescent="0.35">
      <c r="A1596" t="s">
        <v>1464</v>
      </c>
      <c r="B1596" t="s">
        <v>17</v>
      </c>
      <c r="C1596" t="s">
        <v>12</v>
      </c>
      <c r="D1596" t="s">
        <v>29</v>
      </c>
      <c r="E1596"/>
      <c r="F1596" t="s">
        <v>17</v>
      </c>
      <c r="G1596" t="s">
        <v>185</v>
      </c>
      <c r="H1596" t="s">
        <v>13</v>
      </c>
      <c r="I1596" t="s">
        <v>12</v>
      </c>
      <c r="L1596" t="s">
        <v>7</v>
      </c>
      <c r="M1596" t="str">
        <f>VLOOKUP(D1596,UFMT_FIELD_FORMAT!A:H,8,FALSE)</f>
        <v>006 Fix Padded L</v>
      </c>
      <c r="N1596" t="str">
        <f>IF(ISBLANK(E1596),"",VLOOKUP(E1596,UFMT_CONDITION!A:J,10,FALSE))</f>
        <v/>
      </c>
      <c r="O1596" t="str">
        <f>VLOOKUP(F1596,UFMT_VALUE!A:E,5,FALSE)</f>
        <v>Tag, SVT_TXN_TYPE</v>
      </c>
      <c r="P1596" t="str">
        <f>IF(ISBLANK(G1596),"",VLOOKUP(G1596,UFMT_CONVERSION!A:C,3,FALSE))</f>
        <v>Prcode-&gt;trans_type(NBC)(field extract)</v>
      </c>
      <c r="Q1596" t="str">
        <f t="shared" si="100"/>
        <v>Field '006 Fix Padded L', Value 'Tag, SVT_TXN_TYPE', Conv 'Prcode-&gt;trans_type(NBC)(field extract)'</v>
      </c>
      <c r="S1596" t="str">
        <f t="shared" si="101"/>
        <v>Insert into UFMT_BUILD_RULE (FORMAT_ID, FIELD_NO, PRIORITY, FIELD_ID, COND_ID, VALUE_ID, CONV_KEY, F_CHECK, F_WRITE) Values ('620', '3', '1', '7', '', '3', '70', '0', '1');</v>
      </c>
      <c r="T1596" t="str">
        <f t="shared" si="102"/>
        <v>Update UFMT_BUILD_RULE SET FIELD_ID='7',COND_ID='',VALUE_ID='3',CONV_KEY='70',F_CHECK='0',F_WRITE='1' Where FORMAT_ID = '620' AND FIELD_NO = '3' AND PRIORITY = '1';</v>
      </c>
      <c r="U1596" t="str">
        <f t="shared" si="103"/>
        <v>Delete from UFMT_BUILD_RULE Where FORMAT_ID = '620' AND FIELD_NO = '3' AND PRIORITY = '1';</v>
      </c>
    </row>
    <row r="1597" spans="1:21" x14ac:dyDescent="0.35">
      <c r="A1597" t="s">
        <v>1464</v>
      </c>
      <c r="B1597" t="s">
        <v>17</v>
      </c>
      <c r="C1597" t="s">
        <v>15</v>
      </c>
      <c r="D1597" t="s">
        <v>29</v>
      </c>
      <c r="E1597"/>
      <c r="F1597" t="s">
        <v>441</v>
      </c>
      <c r="G1597" t="s">
        <v>209</v>
      </c>
      <c r="H1597" t="s">
        <v>13</v>
      </c>
      <c r="I1597" t="s">
        <v>12</v>
      </c>
      <c r="L1597" t="s">
        <v>7</v>
      </c>
      <c r="M1597" t="str">
        <f>VLOOKUP(D1597,UFMT_FIELD_FORMAT!A:H,8,FALSE)</f>
        <v>006 Fix Padded L</v>
      </c>
      <c r="N1597" t="str">
        <f>IF(ISBLANK(E1597),"",VLOOKUP(E1597,UFMT_CONDITION!A:J,10,FALSE))</f>
        <v/>
      </c>
      <c r="O1597" t="str">
        <f>VLOOKUP(F1597,UFMT_VALUE!A:E,5,FALSE)</f>
        <v>Tag, SVT_FINTRAN, integer</v>
      </c>
      <c r="P1597" t="str">
        <f>IF(ISBLANK(G1597),"",VLOOKUP(G1597,UFMT_CONVERSION!A:C,3,FALSE))</f>
        <v>Prcode-&gt;fintran(NBC)(field extract)</v>
      </c>
      <c r="Q1597" t="str">
        <f t="shared" si="100"/>
        <v>Field '006 Fix Padded L', Value 'Tag, SVT_FINTRAN, integer', Conv 'Prcode-&gt;fintran(NBC)(field extract)'</v>
      </c>
      <c r="S1597" t="str">
        <f t="shared" si="101"/>
        <v>Insert into UFMT_BUILD_RULE (FORMAT_ID, FIELD_NO, PRIORITY, FIELD_ID, COND_ID, VALUE_ID, CONV_KEY, F_CHECK, F_WRITE) Values ('620', '3', '2', '7', '', '220', '80', '0', '1');</v>
      </c>
      <c r="T1597" t="str">
        <f t="shared" si="102"/>
        <v>Update UFMT_BUILD_RULE SET FIELD_ID='7',COND_ID='',VALUE_ID='220',CONV_KEY='80',F_CHECK='0',F_WRITE='1' Where FORMAT_ID = '620' AND FIELD_NO = '3' AND PRIORITY = '2';</v>
      </c>
      <c r="U1597" t="str">
        <f t="shared" si="103"/>
        <v>Delete from UFMT_BUILD_RULE Where FORMAT_ID = '620' AND FIELD_NO = '3' AND PRIORITY = '2';</v>
      </c>
    </row>
    <row r="1598" spans="1:21" x14ac:dyDescent="0.35">
      <c r="A1598" t="s">
        <v>1464</v>
      </c>
      <c r="B1598" t="s">
        <v>17</v>
      </c>
      <c r="C1598" t="s">
        <v>17</v>
      </c>
      <c r="D1598" t="s">
        <v>29</v>
      </c>
      <c r="E1598"/>
      <c r="F1598" t="s">
        <v>484</v>
      </c>
      <c r="G1598"/>
      <c r="H1598" t="s">
        <v>13</v>
      </c>
      <c r="I1598" t="s">
        <v>12</v>
      </c>
      <c r="L1598" t="s">
        <v>7</v>
      </c>
      <c r="M1598" t="str">
        <f>VLOOKUP(D1598,UFMT_FIELD_FORMAT!A:H,8,FALSE)</f>
        <v>006 Fix Padded L</v>
      </c>
      <c r="N1598" t="str">
        <f>IF(ISBLANK(E1598),"",VLOOKUP(E1598,UFMT_CONDITION!A:J,10,FALSE))</f>
        <v/>
      </c>
      <c r="O1598" t="str">
        <f>VLOOKUP(F1598,UFMT_VALUE!A:E,5,FALSE)</f>
        <v>DE03, Saved locally</v>
      </c>
      <c r="P1598" t="str">
        <f>IF(ISBLANK(G1598),"",VLOOKUP(G1598,UFMT_CONVERSION!A:C,3,FALSE))</f>
        <v/>
      </c>
      <c r="Q1598" t="str">
        <f t="shared" si="100"/>
        <v>Field '006 Fix Padded L', Value 'DE03, Saved locally'</v>
      </c>
      <c r="S1598" t="str">
        <f t="shared" si="101"/>
        <v>Insert into UFMT_BUILD_RULE (FORMAT_ID, FIELD_NO, PRIORITY, FIELD_ID, COND_ID, VALUE_ID, CONV_KEY, F_CHECK, F_WRITE) Values ('620', '3', '3', '7', '', '237', '', '0', '1');</v>
      </c>
      <c r="T1598" t="str">
        <f t="shared" si="102"/>
        <v>Update UFMT_BUILD_RULE SET FIELD_ID='7',COND_ID='',VALUE_ID='237',CONV_KEY='',F_CHECK='0',F_WRITE='1' Where FORMAT_ID = '620' AND FIELD_NO = '3' AND PRIORITY = '3';</v>
      </c>
      <c r="U1598" t="str">
        <f t="shared" si="103"/>
        <v>Delete from UFMT_BUILD_RULE Where FORMAT_ID = '620' AND FIELD_NO = '3' AND PRIORITY = '3';</v>
      </c>
    </row>
    <row r="1599" spans="1:21" x14ac:dyDescent="0.35">
      <c r="A1599" t="s">
        <v>1464</v>
      </c>
      <c r="B1599" t="s">
        <v>17</v>
      </c>
      <c r="C1599" t="s">
        <v>20</v>
      </c>
      <c r="D1599" t="s">
        <v>29</v>
      </c>
      <c r="E1599" t="s">
        <v>149</v>
      </c>
      <c r="F1599" t="s">
        <v>17</v>
      </c>
      <c r="G1599" t="s">
        <v>772</v>
      </c>
      <c r="H1599" t="s">
        <v>13</v>
      </c>
      <c r="I1599" t="s">
        <v>12</v>
      </c>
      <c r="L1599" t="s">
        <v>7</v>
      </c>
      <c r="M1599" t="str">
        <f>VLOOKUP(D1599,UFMT_FIELD_FORMAT!A:H,8,FALSE)</f>
        <v>006 Fix Padded L</v>
      </c>
      <c r="N1599" t="str">
        <f>IF(ISBLANK(E1599),"",VLOOKUP(E1599,UFMT_CONDITION!A:J,10,FALSE))</f>
        <v>Trans_type is 610</v>
      </c>
      <c r="O1599" t="str">
        <f>VLOOKUP(F1599,UFMT_VALUE!A:E,5,FALSE)</f>
        <v>Tag, SVT_TXN_TYPE</v>
      </c>
      <c r="P1599" t="str">
        <f>IF(ISBLANK(G1599),"",VLOOKUP(G1599,UFMT_CONVERSION!A:C,3,FALSE))</f>
        <v>Set TT to 621</v>
      </c>
      <c r="Q1599" t="str">
        <f t="shared" si="100"/>
        <v>Field '006 Fix Padded L',Cond 'Trans_type is 610', Value 'Tag, SVT_TXN_TYPE', Conv 'Set TT to 621'</v>
      </c>
      <c r="S1599" t="str">
        <f t="shared" si="101"/>
        <v>Insert into UFMT_BUILD_RULE (FORMAT_ID, FIELD_NO, PRIORITY, FIELD_ID, COND_ID, VALUE_ID, CONV_KEY, F_CHECK, F_WRITE) Values ('620', '3', '4', '7', '56', '3', '99', '0', '1');</v>
      </c>
      <c r="T1599" t="str">
        <f t="shared" si="102"/>
        <v>Update UFMT_BUILD_RULE SET FIELD_ID='7',COND_ID='56',VALUE_ID='3',CONV_KEY='99',F_CHECK='0',F_WRITE='1' Where FORMAT_ID = '620' AND FIELD_NO = '3' AND PRIORITY = '4';</v>
      </c>
      <c r="U1599" t="str">
        <f t="shared" si="103"/>
        <v>Delete from UFMT_BUILD_RULE Where FORMAT_ID = '620' AND FIELD_NO = '3' AND PRIORITY = '4';</v>
      </c>
    </row>
    <row r="1600" spans="1:21" x14ac:dyDescent="0.35">
      <c r="A1600" t="s">
        <v>1464</v>
      </c>
      <c r="B1600" t="s">
        <v>20</v>
      </c>
      <c r="C1600" t="s">
        <v>12</v>
      </c>
      <c r="D1600" t="s">
        <v>17</v>
      </c>
      <c r="E1600"/>
      <c r="F1600" t="s">
        <v>29</v>
      </c>
      <c r="G1600"/>
      <c r="H1600" t="s">
        <v>13</v>
      </c>
      <c r="I1600" t="s">
        <v>12</v>
      </c>
      <c r="L1600" t="s">
        <v>7</v>
      </c>
      <c r="M1600" t="str">
        <f>VLOOKUP(D1600,UFMT_FIELD_FORMAT!A:H,8,FALSE)</f>
        <v>012 Fix Padded L0</v>
      </c>
      <c r="N1600" t="str">
        <f>IF(ISBLANK(E1600),"",VLOOKUP(E1600,UFMT_CONDITION!A:J,10,FALSE))</f>
        <v/>
      </c>
      <c r="O1600" t="str">
        <f>VLOOKUP(F1600,UFMT_VALUE!A:E,5,FALSE)</f>
        <v>Tag, SVT_TXN_AMOUNT</v>
      </c>
      <c r="P1600" t="str">
        <f>IF(ISBLANK(G1600),"",VLOOKUP(G1600,UFMT_CONVERSION!A:C,3,FALSE))</f>
        <v/>
      </c>
      <c r="Q1600" t="str">
        <f t="shared" si="100"/>
        <v>Field '012 Fix Padded L0', Value 'Tag, SVT_TXN_AMOUNT'</v>
      </c>
      <c r="S1600" t="str">
        <f t="shared" si="101"/>
        <v>Insert into UFMT_BUILD_RULE (FORMAT_ID, FIELD_NO, PRIORITY, FIELD_ID, COND_ID, VALUE_ID, CONV_KEY, F_CHECK, F_WRITE) Values ('620', '4', '1', '3', '', '7', '', '0', '1');</v>
      </c>
      <c r="T1600" t="str">
        <f t="shared" si="102"/>
        <v>Update UFMT_BUILD_RULE SET FIELD_ID='3',COND_ID='',VALUE_ID='7',CONV_KEY='',F_CHECK='0',F_WRITE='1' Where FORMAT_ID = '620' AND FIELD_NO = '4' AND PRIORITY = '1';</v>
      </c>
      <c r="U1600" t="str">
        <f t="shared" si="103"/>
        <v>Delete from UFMT_BUILD_RULE Where FORMAT_ID = '620' AND FIELD_NO = '4' AND PRIORITY = '1';</v>
      </c>
    </row>
    <row r="1601" spans="1:21" x14ac:dyDescent="0.35">
      <c r="A1601" t="s">
        <v>1464</v>
      </c>
      <c r="B1601" t="s">
        <v>20</v>
      </c>
      <c r="C1601" t="s">
        <v>15</v>
      </c>
      <c r="D1601" t="s">
        <v>17</v>
      </c>
      <c r="E1601"/>
      <c r="F1601" t="s">
        <v>429</v>
      </c>
      <c r="G1601"/>
      <c r="H1601" t="s">
        <v>13</v>
      </c>
      <c r="I1601" t="s">
        <v>12</v>
      </c>
      <c r="L1601" t="s">
        <v>7</v>
      </c>
      <c r="M1601" t="str">
        <f>VLOOKUP(D1601,UFMT_FIELD_FORMAT!A:H,8,FALSE)</f>
        <v>012 Fix Padded L0</v>
      </c>
      <c r="N1601" t="str">
        <f>IF(ISBLANK(E1601),"",VLOOKUP(E1601,UFMT_CONDITION!A:J,10,FALSE))</f>
        <v/>
      </c>
      <c r="O1601" t="str">
        <f>VLOOKUP(F1601,UFMT_VALUE!A:E,5,FALSE)</f>
        <v>Money Fields UM_REQAMT</v>
      </c>
      <c r="P1601" t="str">
        <f>IF(ISBLANK(G1601),"",VLOOKUP(G1601,UFMT_CONVERSION!A:C,3,FALSE))</f>
        <v/>
      </c>
      <c r="Q1601" t="str">
        <f t="shared" si="100"/>
        <v>Field '012 Fix Padded L0', Value 'Money Fields UM_REQAMT'</v>
      </c>
      <c r="S1601" t="str">
        <f t="shared" si="101"/>
        <v>Insert into UFMT_BUILD_RULE (FORMAT_ID, FIELD_NO, PRIORITY, FIELD_ID, COND_ID, VALUE_ID, CONV_KEY, F_CHECK, F_WRITE) Values ('620', '4', '2', '3', '', '215', '', '0', '1');</v>
      </c>
      <c r="T1601" t="str">
        <f t="shared" si="102"/>
        <v>Update UFMT_BUILD_RULE SET FIELD_ID='3',COND_ID='',VALUE_ID='215',CONV_KEY='',F_CHECK='0',F_WRITE='1' Where FORMAT_ID = '620' AND FIELD_NO = '4' AND PRIORITY = '2';</v>
      </c>
      <c r="U1601" t="str">
        <f t="shared" si="103"/>
        <v>Delete from UFMT_BUILD_RULE Where FORMAT_ID = '620' AND FIELD_NO = '4' AND PRIORITY = '2';</v>
      </c>
    </row>
    <row r="1602" spans="1:21" x14ac:dyDescent="0.35">
      <c r="A1602" t="s">
        <v>1464</v>
      </c>
      <c r="B1602" t="s">
        <v>26</v>
      </c>
      <c r="C1602" t="s">
        <v>12</v>
      </c>
      <c r="D1602" t="s">
        <v>17</v>
      </c>
      <c r="E1602"/>
      <c r="F1602" t="s">
        <v>153</v>
      </c>
      <c r="G1602"/>
      <c r="H1602" t="s">
        <v>13</v>
      </c>
      <c r="I1602" t="s">
        <v>13</v>
      </c>
      <c r="L1602" t="s">
        <v>7</v>
      </c>
      <c r="M1602" t="str">
        <f>VLOOKUP(D1602,UFMT_FIELD_FORMAT!A:H,8,FALSE)</f>
        <v>012 Fix Padded L0</v>
      </c>
      <c r="N1602" t="str">
        <f>IF(ISBLANK(E1602),"",VLOOKUP(E1602,UFMT_CONDITION!A:J,10,FALSE))</f>
        <v/>
      </c>
      <c r="O1602" t="str">
        <f>VLOOKUP(F1602,UFMT_VALUE!A:E,5,FALSE)</f>
        <v>Tag, SVT_CCH_BILL_AMT</v>
      </c>
      <c r="P1602" t="str">
        <f>IF(ISBLANK(G1602),"",VLOOKUP(G1602,UFMT_CONVERSION!A:C,3,FALSE))</f>
        <v/>
      </c>
      <c r="Q1602" t="str">
        <f t="shared" si="100"/>
        <v>Field '012 Fix Padded L0', Value 'Tag, SVT_CCH_BILL_AMT'</v>
      </c>
      <c r="S1602" t="str">
        <f t="shared" si="101"/>
        <v>Insert into UFMT_BUILD_RULE (FORMAT_ID, FIELD_NO, PRIORITY, FIELD_ID, COND_ID, VALUE_ID, CONV_KEY, F_CHECK, F_WRITE) Values ('620', '6', '1', '3', '', '65', '', '0', '0');</v>
      </c>
      <c r="T1602" t="str">
        <f t="shared" si="102"/>
        <v>Update UFMT_BUILD_RULE SET FIELD_ID='3',COND_ID='',VALUE_ID='65',CONV_KEY='',F_CHECK='0',F_WRITE='0' Where FORMAT_ID = '620' AND FIELD_NO = '6' AND PRIORITY = '1';</v>
      </c>
      <c r="U1602" t="str">
        <f t="shared" si="103"/>
        <v>Delete from UFMT_BUILD_RULE Where FORMAT_ID = '620' AND FIELD_NO = '6' AND PRIORITY = '1';</v>
      </c>
    </row>
    <row r="1603" spans="1:21" x14ac:dyDescent="0.35">
      <c r="A1603" t="s">
        <v>1464</v>
      </c>
      <c r="B1603" t="s">
        <v>29</v>
      </c>
      <c r="C1603" t="s">
        <v>12</v>
      </c>
      <c r="D1603" t="s">
        <v>72</v>
      </c>
      <c r="E1603"/>
      <c r="F1603" t="s">
        <v>406</v>
      </c>
      <c r="G1603" t="s">
        <v>156</v>
      </c>
      <c r="H1603" t="s">
        <v>13</v>
      </c>
      <c r="I1603" t="s">
        <v>12</v>
      </c>
      <c r="L1603" t="s">
        <v>7</v>
      </c>
      <c r="M1603" t="str">
        <f>VLOOKUP(D1603,UFMT_FIELD_FORMAT!A:H,8,FALSE)</f>
        <v>010 Fix Padded L0</v>
      </c>
      <c r="N1603" t="str">
        <f>IF(ISBLANK(E1603),"",VLOOKUP(E1603,UFMT_CONDITION!A:J,10,FALSE))</f>
        <v/>
      </c>
      <c r="O1603" t="str">
        <f>VLOOKUP(F1603,UFMT_VALUE!A:E,5,FALSE)</f>
        <v>Tag, SVT_TRANSMIT_DATE, integer</v>
      </c>
      <c r="P1603" t="str">
        <f>IF(ISBLANK(G1603),"",VLOOKUP(G1603,UFMT_CONVERSION!A:C,3,FALSE))</f>
        <v>From F7 (MMDDhhmmss) to date (YYYYMMDD)</v>
      </c>
      <c r="Q1603" t="str">
        <f t="shared" si="100"/>
        <v>Field '010 Fix Padded L0', Value 'Tag, SVT_TRANSMIT_DATE, integer', Conv 'From F7 (MMDDhhmmss) to date (YYYYMMDD)'</v>
      </c>
      <c r="S1603" t="str">
        <f t="shared" si="101"/>
        <v>Insert into UFMT_BUILD_RULE (FORMAT_ID, FIELD_NO, PRIORITY, FIELD_ID, COND_ID, VALUE_ID, CONV_KEY, F_CHECK, F_WRITE) Values ('620', '7', '1', '25', '', '207', '67', '0', '1');</v>
      </c>
      <c r="T1603" t="str">
        <f t="shared" si="102"/>
        <v>Update UFMT_BUILD_RULE SET FIELD_ID='25',COND_ID='',VALUE_ID='207',CONV_KEY='67',F_CHECK='0',F_WRITE='1' Where FORMAT_ID = '620' AND FIELD_NO = '7' AND PRIORITY = '1';</v>
      </c>
      <c r="U1603" t="str">
        <f t="shared" si="103"/>
        <v>Delete from UFMT_BUILD_RULE Where FORMAT_ID = '620' AND FIELD_NO = '7' AND PRIORITY = '1';</v>
      </c>
    </row>
    <row r="1604" spans="1:21" x14ac:dyDescent="0.35">
      <c r="A1604" t="s">
        <v>1464</v>
      </c>
      <c r="B1604" t="s">
        <v>29</v>
      </c>
      <c r="C1604" t="s">
        <v>15</v>
      </c>
      <c r="D1604" t="s">
        <v>72</v>
      </c>
      <c r="E1604"/>
      <c r="F1604" t="s">
        <v>403</v>
      </c>
      <c r="G1604" t="s">
        <v>17</v>
      </c>
      <c r="H1604" t="s">
        <v>13</v>
      </c>
      <c r="I1604" t="s">
        <v>12</v>
      </c>
      <c r="L1604" t="s">
        <v>7</v>
      </c>
      <c r="M1604" t="str">
        <f>VLOOKUP(D1604,UFMT_FIELD_FORMAT!A:H,8,FALSE)</f>
        <v>010 Fix Padded L0</v>
      </c>
      <c r="N1604" t="str">
        <f>IF(ISBLANK(E1604),"",VLOOKUP(E1604,UFMT_CONDITION!A:J,10,FALSE))</f>
        <v/>
      </c>
      <c r="O1604" t="str">
        <f>VLOOKUP(F1604,UFMT_VALUE!A:E,5,FALSE)</f>
        <v>Tag, SVT_TRANSMIT_TIME, integer</v>
      </c>
      <c r="P1604" t="str">
        <f>IF(ISBLANK(G1604),"",VLOOKUP(G1604,UFMT_CONVERSION!A:C,3,FALSE))</f>
        <v>YYYYMMDD to YYMMDD</v>
      </c>
      <c r="Q1604" t="str">
        <f t="shared" si="100"/>
        <v>Field '010 Fix Padded L0', Value 'Tag, SVT_TRANSMIT_TIME, integer', Conv 'YYYYMMDD to YYMMDD'</v>
      </c>
      <c r="S1604" t="str">
        <f t="shared" si="101"/>
        <v>Insert into UFMT_BUILD_RULE (FORMAT_ID, FIELD_NO, PRIORITY, FIELD_ID, COND_ID, VALUE_ID, CONV_KEY, F_CHECK, F_WRITE) Values ('620', '7', '2', '25', '', '206', '3', '0', '1');</v>
      </c>
      <c r="T1604" t="str">
        <f t="shared" si="102"/>
        <v>Update UFMT_BUILD_RULE SET FIELD_ID='25',COND_ID='',VALUE_ID='206',CONV_KEY='3',F_CHECK='0',F_WRITE='1' Where FORMAT_ID = '620' AND FIELD_NO = '7' AND PRIORITY = '2';</v>
      </c>
      <c r="U1604" t="str">
        <f t="shared" si="103"/>
        <v>Delete from UFMT_BUILD_RULE Where FORMAT_ID = '620' AND FIELD_NO = '7' AND PRIORITY = '2';</v>
      </c>
    </row>
    <row r="1605" spans="1:21" x14ac:dyDescent="0.35">
      <c r="A1605" t="s">
        <v>1464</v>
      </c>
      <c r="B1605" t="s">
        <v>32</v>
      </c>
      <c r="C1605" t="s">
        <v>12</v>
      </c>
      <c r="D1605" t="s">
        <v>20</v>
      </c>
      <c r="E1605"/>
      <c r="F1605" t="s">
        <v>545</v>
      </c>
      <c r="G1605"/>
      <c r="H1605" t="s">
        <v>13</v>
      </c>
      <c r="I1605" t="s">
        <v>12</v>
      </c>
      <c r="L1605" t="s">
        <v>7</v>
      </c>
      <c r="M1605" t="str">
        <f>VLOOKUP(D1605,UFMT_FIELD_FORMAT!A:H,8,FALSE)</f>
        <v>008 Fix Padded L0</v>
      </c>
      <c r="N1605" t="str">
        <f>IF(ISBLANK(E1605),"",VLOOKUP(E1605,UFMT_CONDITION!A:J,10,FALSE))</f>
        <v/>
      </c>
      <c r="O1605" t="str">
        <f>VLOOKUP(F1605,UFMT_VALUE!A:E,5,FALSE)</f>
        <v>DE08, Saved locally (to/from NBC )</v>
      </c>
      <c r="P1605" t="str">
        <f>IF(ISBLANK(G1605),"",VLOOKUP(G1605,UFMT_CONVERSION!A:C,3,FALSE))</f>
        <v/>
      </c>
      <c r="Q1605" t="str">
        <f t="shared" ref="Q1605:Q1668" si="104">"Field '"&amp;M1605&amp;IF(N1605="","","',Cond '"&amp;N1605)&amp;"', Value '"&amp;O1605&amp;IF(P1605="","","', Conv '"&amp;P1605)&amp;"'"</f>
        <v>Field '008 Fix Padded L0', Value 'DE08, Saved locally (to/from NBC )'</v>
      </c>
      <c r="S1605" t="str">
        <f t="shared" ref="S1605:S1668" si="105">"Insert into UFMT_BUILD_RULE (FORMAT_ID, FIELD_NO, PRIORITY, FIELD_ID, COND_ID, VALUE_ID, CONV_KEY, F_CHECK, F_WRITE) Values ('"&amp;A1605&amp;"', '"&amp;B1605&amp;"', '"&amp;C1605&amp;"', '"&amp;D1605&amp;"', '"&amp;E1605&amp;"', '"&amp;F1605&amp;"', '"&amp;G1605&amp;"', '"&amp;H1605&amp;"', '"&amp;I1605&amp;"');"</f>
        <v>Insert into UFMT_BUILD_RULE (FORMAT_ID, FIELD_NO, PRIORITY, FIELD_ID, COND_ID, VALUE_ID, CONV_KEY, F_CHECK, F_WRITE) Values ('620', '8', '1', '4', '', '259', '', '0', '1');</v>
      </c>
      <c r="T1605" t="str">
        <f t="shared" ref="T1605:T1668" si="106">"Update UFMT_BUILD_RULE SET FIELD_ID='"&amp;D1605&amp;"',COND_ID='"&amp;E1605&amp;"',VALUE_ID='"&amp;F1605&amp;"',CONV_KEY='"&amp;G1605&amp;"',F_CHECK='"&amp;H1605&amp;"',F_WRITE='"&amp;I1605&amp;"' Where FORMAT_ID = '"&amp;A1605&amp;"' AND FIELD_NO = '"&amp;B1605&amp;"' AND PRIORITY = '"&amp;C1605&amp;"';"</f>
        <v>Update UFMT_BUILD_RULE SET FIELD_ID='4',COND_ID='',VALUE_ID='259',CONV_KEY='',F_CHECK='0',F_WRITE='1' Where FORMAT_ID = '620' AND FIELD_NO = '8' AND PRIORITY = '1';</v>
      </c>
      <c r="U1605" t="str">
        <f t="shared" ref="U1605:U1668" si="107">"Delete from UFMT_BUILD_RULE Where FORMAT_ID = '"&amp;A1605&amp;"' AND FIELD_NO = '"&amp;B1605&amp;"' AND PRIORITY = '"&amp;C1605&amp;"';"</f>
        <v>Delete from UFMT_BUILD_RULE Where FORMAT_ID = '620' AND FIELD_NO = '8' AND PRIORITY = '1';</v>
      </c>
    </row>
    <row r="1606" spans="1:21" x14ac:dyDescent="0.35">
      <c r="A1606" t="s">
        <v>1464</v>
      </c>
      <c r="B1606" t="s">
        <v>37</v>
      </c>
      <c r="C1606" t="s">
        <v>12</v>
      </c>
      <c r="D1606" t="s">
        <v>20</v>
      </c>
      <c r="E1606"/>
      <c r="F1606" t="s">
        <v>37</v>
      </c>
      <c r="G1606"/>
      <c r="H1606" t="s">
        <v>13</v>
      </c>
      <c r="I1606" t="s">
        <v>13</v>
      </c>
      <c r="L1606" t="s">
        <v>7</v>
      </c>
      <c r="M1606" t="str">
        <f>VLOOKUP(D1606,UFMT_FIELD_FORMAT!A:H,8,FALSE)</f>
        <v>008 Fix Padded L0</v>
      </c>
      <c r="N1606" t="str">
        <f>IF(ISBLANK(E1606),"",VLOOKUP(E1606,UFMT_CONDITION!A:J,10,FALSE))</f>
        <v/>
      </c>
      <c r="O1606" t="str">
        <f>VLOOKUP(F1606,UFMT_VALUE!A:E,5,FALSE)</f>
        <v>Tag, SVT_ACCT1_RATE, binary</v>
      </c>
      <c r="P1606" t="str">
        <f>IF(ISBLANK(G1606),"",VLOOKUP(G1606,UFMT_CONVERSION!A:C,3,FALSE))</f>
        <v/>
      </c>
      <c r="Q1606" t="str">
        <f t="shared" si="104"/>
        <v>Field '008 Fix Padded L0', Value 'Tag, SVT_ACCT1_RATE, binary'</v>
      </c>
      <c r="S1606" t="str">
        <f t="shared" si="105"/>
        <v>Insert into UFMT_BUILD_RULE (FORMAT_ID, FIELD_NO, PRIORITY, FIELD_ID, COND_ID, VALUE_ID, CONV_KEY, F_CHECK, F_WRITE) Values ('620', '10', '1', '4', '', '10', '', '0', '0');</v>
      </c>
      <c r="T1606" t="str">
        <f t="shared" si="106"/>
        <v>Update UFMT_BUILD_RULE SET FIELD_ID='4',COND_ID='',VALUE_ID='10',CONV_KEY='',F_CHECK='0',F_WRITE='0' Where FORMAT_ID = '620' AND FIELD_NO = '10' AND PRIORITY = '1';</v>
      </c>
      <c r="U1606" t="str">
        <f t="shared" si="107"/>
        <v>Delete from UFMT_BUILD_RULE Where FORMAT_ID = '620' AND FIELD_NO = '10' AND PRIORITY = '1';</v>
      </c>
    </row>
    <row r="1607" spans="1:21" x14ac:dyDescent="0.35">
      <c r="A1607" t="s">
        <v>1464</v>
      </c>
      <c r="B1607" t="s">
        <v>40</v>
      </c>
      <c r="C1607" t="s">
        <v>12</v>
      </c>
      <c r="D1607" t="s">
        <v>23</v>
      </c>
      <c r="E1607"/>
      <c r="F1607" t="s">
        <v>48</v>
      </c>
      <c r="G1607"/>
      <c r="H1607" t="s">
        <v>13</v>
      </c>
      <c r="I1607" t="s">
        <v>12</v>
      </c>
      <c r="L1607" t="s">
        <v>7</v>
      </c>
      <c r="M1607" t="str">
        <f>VLOOKUP(D1607,UFMT_FIELD_FORMAT!A:H,8,FALSE)</f>
        <v>006 Fix Padded L0</v>
      </c>
      <c r="N1607" t="str">
        <f>IF(ISBLANK(E1607),"",VLOOKUP(E1607,UFMT_CONDITION!A:J,10,FALSE))</f>
        <v/>
      </c>
      <c r="O1607" t="str">
        <f>VLOOKUP(F1607,UFMT_VALUE!A:E,5,FALSE)</f>
        <v>Tag, SVT_ACQ_TRACE_NO, string</v>
      </c>
      <c r="P1607" t="str">
        <f>IF(ISBLANK(G1607),"",VLOOKUP(G1607,UFMT_CONVERSION!A:C,3,FALSE))</f>
        <v/>
      </c>
      <c r="Q1607" t="str">
        <f t="shared" si="104"/>
        <v>Field '006 Fix Padded L0', Value 'Tag, SVT_ACQ_TRACE_NO, string'</v>
      </c>
      <c r="S1607" t="str">
        <f t="shared" si="105"/>
        <v>Insert into UFMT_BUILD_RULE (FORMAT_ID, FIELD_NO, PRIORITY, FIELD_ID, COND_ID, VALUE_ID, CONV_KEY, F_CHECK, F_WRITE) Values ('620', '11', '1', '5', '', '47', '', '0', '1');</v>
      </c>
      <c r="T1607" t="str">
        <f t="shared" si="106"/>
        <v>Update UFMT_BUILD_RULE SET FIELD_ID='5',COND_ID='',VALUE_ID='47',CONV_KEY='',F_CHECK='0',F_WRITE='1' Where FORMAT_ID = '620' AND FIELD_NO = '11' AND PRIORITY = '1';</v>
      </c>
      <c r="U1607" t="str">
        <f t="shared" si="107"/>
        <v>Delete from UFMT_BUILD_RULE Where FORMAT_ID = '620' AND FIELD_NO = '11' AND PRIORITY = '1';</v>
      </c>
    </row>
    <row r="1608" spans="1:21" x14ac:dyDescent="0.35">
      <c r="A1608" t="s">
        <v>1464</v>
      </c>
      <c r="B1608" t="s">
        <v>42</v>
      </c>
      <c r="C1608" t="s">
        <v>12</v>
      </c>
      <c r="D1608" t="s">
        <v>23</v>
      </c>
      <c r="E1608"/>
      <c r="F1608" t="s">
        <v>47</v>
      </c>
      <c r="G1608"/>
      <c r="H1608" t="s">
        <v>13</v>
      </c>
      <c r="I1608" t="s">
        <v>12</v>
      </c>
      <c r="L1608" t="s">
        <v>7</v>
      </c>
      <c r="M1608" t="str">
        <f>VLOOKUP(D1608,UFMT_FIELD_FORMAT!A:H,8,FALSE)</f>
        <v>006 Fix Padded L0</v>
      </c>
      <c r="N1608" t="str">
        <f>IF(ISBLANK(E1608),"",VLOOKUP(E1608,UFMT_CONDITION!A:J,10,FALSE))</f>
        <v/>
      </c>
      <c r="O1608" t="str">
        <f>VLOOKUP(F1608,UFMT_VALUE!A:E,5,FALSE)</f>
        <v>Tag, SVT_ACQ_SW_TIME</v>
      </c>
      <c r="P1608" t="str">
        <f>IF(ISBLANK(G1608),"",VLOOKUP(G1608,UFMT_CONVERSION!A:C,3,FALSE))</f>
        <v/>
      </c>
      <c r="Q1608" t="str">
        <f t="shared" si="104"/>
        <v>Field '006 Fix Padded L0', Value 'Tag, SVT_ACQ_SW_TIME'</v>
      </c>
      <c r="S1608" t="str">
        <f t="shared" si="105"/>
        <v>Insert into UFMT_BUILD_RULE (FORMAT_ID, FIELD_NO, PRIORITY, FIELD_ID, COND_ID, VALUE_ID, CONV_KEY, F_CHECK, F_WRITE) Values ('620', '12', '1', '5', '', '14', '', '0', '1');</v>
      </c>
      <c r="T1608" t="str">
        <f t="shared" si="106"/>
        <v>Update UFMT_BUILD_RULE SET FIELD_ID='5',COND_ID='',VALUE_ID='14',CONV_KEY='',F_CHECK='0',F_WRITE='1' Where FORMAT_ID = '620' AND FIELD_NO = '12' AND PRIORITY = '1';</v>
      </c>
      <c r="U1608" t="str">
        <f t="shared" si="107"/>
        <v>Delete from UFMT_BUILD_RULE Where FORMAT_ID = '620' AND FIELD_NO = '12' AND PRIORITY = '1';</v>
      </c>
    </row>
    <row r="1609" spans="1:21" x14ac:dyDescent="0.35">
      <c r="A1609" t="s">
        <v>1464</v>
      </c>
      <c r="B1609" t="s">
        <v>44</v>
      </c>
      <c r="C1609" t="s">
        <v>12</v>
      </c>
      <c r="D1609" t="s">
        <v>32</v>
      </c>
      <c r="E1609"/>
      <c r="F1609" t="s">
        <v>44</v>
      </c>
      <c r="G1609" t="s">
        <v>180</v>
      </c>
      <c r="H1609" t="s">
        <v>13</v>
      </c>
      <c r="I1609" t="s">
        <v>12</v>
      </c>
      <c r="L1609" t="s">
        <v>7</v>
      </c>
      <c r="M1609" t="str">
        <f>VLOOKUP(D1609,UFMT_FIELD_FORMAT!A:H,8,FALSE)</f>
        <v>004 Fix Padded L0</v>
      </c>
      <c r="N1609" t="str">
        <f>IF(ISBLANK(E1609),"",VLOOKUP(E1609,UFMT_CONDITION!A:J,10,FALSE))</f>
        <v/>
      </c>
      <c r="O1609" t="str">
        <f>VLOOKUP(F1609,UFMT_VALUE!A:E,5,FALSE)</f>
        <v>Tag, SVT_ACQ_SW_DATE</v>
      </c>
      <c r="P1609" t="str">
        <f>IF(ISBLANK(G1609),"",VLOOKUP(G1609,UFMT_CONVERSION!A:C,3,FALSE))</f>
        <v>MMDD to YYYYMMDD</v>
      </c>
      <c r="Q1609" t="str">
        <f t="shared" si="104"/>
        <v>Field '004 Fix Padded L0', Value 'Tag, SVT_ACQ_SW_DATE', Conv 'MMDD to YYYYMMDD'</v>
      </c>
      <c r="S1609" t="str">
        <f t="shared" si="105"/>
        <v>Insert into UFMT_BUILD_RULE (FORMAT_ID, FIELD_NO, PRIORITY, FIELD_ID, COND_ID, VALUE_ID, CONV_KEY, F_CHECK, F_WRITE) Values ('620', '13', '1', '8', '', '13', '68', '0', '1');</v>
      </c>
      <c r="T1609" t="str">
        <f t="shared" si="106"/>
        <v>Update UFMT_BUILD_RULE SET FIELD_ID='8',COND_ID='',VALUE_ID='13',CONV_KEY='68',F_CHECK='0',F_WRITE='1' Where FORMAT_ID = '620' AND FIELD_NO = '13' AND PRIORITY = '1';</v>
      </c>
      <c r="U1609" t="str">
        <f t="shared" si="107"/>
        <v>Delete from UFMT_BUILD_RULE Where FORMAT_ID = '620' AND FIELD_NO = '13' AND PRIORITY = '1';</v>
      </c>
    </row>
    <row r="1610" spans="1:21" x14ac:dyDescent="0.35">
      <c r="A1610" t="s">
        <v>1464</v>
      </c>
      <c r="B1610" t="s">
        <v>50</v>
      </c>
      <c r="C1610" t="s">
        <v>12</v>
      </c>
      <c r="D1610" t="s">
        <v>32</v>
      </c>
      <c r="E1610"/>
      <c r="F1610" t="s">
        <v>44</v>
      </c>
      <c r="G1610"/>
      <c r="H1610" t="s">
        <v>13</v>
      </c>
      <c r="I1610" t="s">
        <v>13</v>
      </c>
      <c r="L1610" t="s">
        <v>7</v>
      </c>
      <c r="M1610" t="str">
        <f>VLOOKUP(D1610,UFMT_FIELD_FORMAT!A:H,8,FALSE)</f>
        <v>004 Fix Padded L0</v>
      </c>
      <c r="N1610" t="str">
        <f>IF(ISBLANK(E1610),"",VLOOKUP(E1610,UFMT_CONDITION!A:J,10,FALSE))</f>
        <v/>
      </c>
      <c r="O1610" t="str">
        <f>VLOOKUP(F1610,UFMT_VALUE!A:E,5,FALSE)</f>
        <v>Tag, SVT_ACQ_SW_DATE</v>
      </c>
      <c r="P1610" t="str">
        <f>IF(ISBLANK(G1610),"",VLOOKUP(G1610,UFMT_CONVERSION!A:C,3,FALSE))</f>
        <v/>
      </c>
      <c r="Q1610" t="str">
        <f t="shared" si="104"/>
        <v>Field '004 Fix Padded L0', Value 'Tag, SVT_ACQ_SW_DATE'</v>
      </c>
      <c r="S1610" t="str">
        <f t="shared" si="105"/>
        <v>Insert into UFMT_BUILD_RULE (FORMAT_ID, FIELD_NO, PRIORITY, FIELD_ID, COND_ID, VALUE_ID, CONV_KEY, F_CHECK, F_WRITE) Values ('620', '15', '1', '8', '', '13', '', '0', '0');</v>
      </c>
      <c r="T1610" t="str">
        <f t="shared" si="106"/>
        <v>Update UFMT_BUILD_RULE SET FIELD_ID='8',COND_ID='',VALUE_ID='13',CONV_KEY='',F_CHECK='0',F_WRITE='0' Where FORMAT_ID = '620' AND FIELD_NO = '15' AND PRIORITY = '1';</v>
      </c>
      <c r="U1610" t="str">
        <f t="shared" si="107"/>
        <v>Delete from UFMT_BUILD_RULE Where FORMAT_ID = '620' AND FIELD_NO = '15' AND PRIORITY = '1';</v>
      </c>
    </row>
    <row r="1611" spans="1:21" x14ac:dyDescent="0.35">
      <c r="A1611" t="s">
        <v>1464</v>
      </c>
      <c r="B1611" t="s">
        <v>59</v>
      </c>
      <c r="C1611" t="s">
        <v>12</v>
      </c>
      <c r="D1611" t="s">
        <v>32</v>
      </c>
      <c r="E1611"/>
      <c r="F1611" t="s">
        <v>233</v>
      </c>
      <c r="G1611"/>
      <c r="H1611" t="s">
        <v>13</v>
      </c>
      <c r="I1611" t="s">
        <v>12</v>
      </c>
      <c r="L1611" t="s">
        <v>7</v>
      </c>
      <c r="M1611" t="str">
        <f>VLOOKUP(D1611,UFMT_FIELD_FORMAT!A:H,8,FALSE)</f>
        <v>004 Fix Padded L0</v>
      </c>
      <c r="N1611" t="str">
        <f>IF(ISBLANK(E1611),"",VLOOKUP(E1611,UFMT_CONDITION!A:J,10,FALSE))</f>
        <v/>
      </c>
      <c r="O1611" t="str">
        <f>VLOOKUP(F1611,UFMT_VALUE!A:E,5,FALSE)</f>
        <v>Tag, SVT_SV_MCC, int</v>
      </c>
      <c r="P1611" t="str">
        <f>IF(ISBLANK(G1611),"",VLOOKUP(G1611,UFMT_CONVERSION!A:C,3,FALSE))</f>
        <v/>
      </c>
      <c r="Q1611" t="str">
        <f t="shared" si="104"/>
        <v>Field '004 Fix Padded L0', Value 'Tag, SVT_SV_MCC, int'</v>
      </c>
      <c r="S1611" t="str">
        <f t="shared" si="105"/>
        <v>Insert into UFMT_BUILD_RULE (FORMAT_ID, FIELD_NO, PRIORITY, FIELD_ID, COND_ID, VALUE_ID, CONV_KEY, F_CHECK, F_WRITE) Values ('620', '18', '1', '8', '', '90', '', '0', '1');</v>
      </c>
      <c r="T1611" t="str">
        <f t="shared" si="106"/>
        <v>Update UFMT_BUILD_RULE SET FIELD_ID='8',COND_ID='',VALUE_ID='90',CONV_KEY='',F_CHECK='0',F_WRITE='1' Where FORMAT_ID = '620' AND FIELD_NO = '18' AND PRIORITY = '1';</v>
      </c>
      <c r="U1611" t="str">
        <f t="shared" si="107"/>
        <v>Delete from UFMT_BUILD_RULE Where FORMAT_ID = '620' AND FIELD_NO = '18' AND PRIORITY = '1';</v>
      </c>
    </row>
    <row r="1612" spans="1:21" x14ac:dyDescent="0.35">
      <c r="A1612" t="s">
        <v>1464</v>
      </c>
      <c r="B1612" t="s">
        <v>59</v>
      </c>
      <c r="C1612" t="s">
        <v>15</v>
      </c>
      <c r="D1612" t="s">
        <v>32</v>
      </c>
      <c r="E1612"/>
      <c r="F1612" t="s">
        <v>85</v>
      </c>
      <c r="G1612" t="s">
        <v>199</v>
      </c>
      <c r="H1612" t="s">
        <v>13</v>
      </c>
      <c r="I1612" t="s">
        <v>12</v>
      </c>
      <c r="L1612" t="s">
        <v>7</v>
      </c>
      <c r="M1612" t="str">
        <f>VLOOKUP(D1612,UFMT_FIELD_FORMAT!A:H,8,FALSE)</f>
        <v>004 Fix Padded L0</v>
      </c>
      <c r="N1612" t="str">
        <f>IF(ISBLANK(E1612),"",VLOOKUP(E1612,UFMT_CONDITION!A:J,10,FALSE))</f>
        <v/>
      </c>
      <c r="O1612" t="str">
        <f>VLOOKUP(F1612,UFMT_VALUE!A:E,5,FALSE)</f>
        <v>Tag, SVT_TERM_TYPE</v>
      </c>
      <c r="P1612" t="str">
        <f>IF(ISBLANK(G1612),"",VLOOKUP(G1612,UFMT_CONVERSION!A:C,3,FALSE))</f>
        <v>MCC to terminal type (NBC)</v>
      </c>
      <c r="Q1612" t="str">
        <f t="shared" si="104"/>
        <v>Field '004 Fix Padded L0', Value 'Tag, SVT_TERM_TYPE', Conv 'MCC to terminal type (NBC)'</v>
      </c>
      <c r="S1612" t="str">
        <f t="shared" si="105"/>
        <v>Insert into UFMT_BUILD_RULE (FORMAT_ID, FIELD_NO, PRIORITY, FIELD_ID, COND_ID, VALUE_ID, CONV_KEY, F_CHECK, F_WRITE) Values ('620', '18', '2', '8', '', '27', '76', '0', '1');</v>
      </c>
      <c r="T1612" t="str">
        <f t="shared" si="106"/>
        <v>Update UFMT_BUILD_RULE SET FIELD_ID='8',COND_ID='',VALUE_ID='27',CONV_KEY='76',F_CHECK='0',F_WRITE='1' Where FORMAT_ID = '620' AND FIELD_NO = '18' AND PRIORITY = '2';</v>
      </c>
      <c r="U1612" t="str">
        <f t="shared" si="107"/>
        <v>Delete from UFMT_BUILD_RULE Where FORMAT_ID = '620' AND FIELD_NO = '18' AND PRIORITY = '2';</v>
      </c>
    </row>
    <row r="1613" spans="1:21" x14ac:dyDescent="0.35">
      <c r="A1613" t="s">
        <v>1464</v>
      </c>
      <c r="B1613" t="s">
        <v>59</v>
      </c>
      <c r="C1613" t="s">
        <v>17</v>
      </c>
      <c r="D1613" t="s">
        <v>32</v>
      </c>
      <c r="E1613" t="s">
        <v>153</v>
      </c>
      <c r="F1613" t="s">
        <v>17</v>
      </c>
      <c r="G1613" t="s">
        <v>78</v>
      </c>
      <c r="H1613" t="s">
        <v>13</v>
      </c>
      <c r="I1613" t="s">
        <v>12</v>
      </c>
      <c r="L1613" t="s">
        <v>7</v>
      </c>
      <c r="M1613" t="str">
        <f>VLOOKUP(D1613,UFMT_FIELD_FORMAT!A:H,8,FALSE)</f>
        <v>004 Fix Padded L0</v>
      </c>
      <c r="N1613" t="str">
        <f>IF(ISBLANK(E1613),"",VLOOKUP(E1613,UFMT_CONDITION!A:J,10,FALSE))</f>
        <v>TT is 700 and Terminal type is POS</v>
      </c>
      <c r="O1613" t="str">
        <f>VLOOKUP(F1613,UFMT_VALUE!A:E,5,FALSE)</f>
        <v>Tag, SVT_TXN_TYPE</v>
      </c>
      <c r="P1613" t="str">
        <f>IF(ISBLANK(G1613),"",VLOOKUP(G1613,UFMT_CONVERSION!A:C,3,FALSE))</f>
        <v>Set TT to 777</v>
      </c>
      <c r="Q1613" t="str">
        <f t="shared" si="104"/>
        <v>Field '004 Fix Padded L0',Cond 'TT is 700 and Terminal type is POS', Value 'Tag, SVT_TXN_TYPE', Conv 'Set TT to 777'</v>
      </c>
      <c r="S1613" t="str">
        <f t="shared" si="105"/>
        <v>Insert into UFMT_BUILD_RULE (FORMAT_ID, FIELD_NO, PRIORITY, FIELD_ID, COND_ID, VALUE_ID, CONV_KEY, F_CHECK, F_WRITE) Values ('620', '18', '3', '8', '65', '3', '120', '0', '1');</v>
      </c>
      <c r="T1613" t="str">
        <f t="shared" si="106"/>
        <v>Update UFMT_BUILD_RULE SET FIELD_ID='8',COND_ID='65',VALUE_ID='3',CONV_KEY='120',F_CHECK='0',F_WRITE='1' Where FORMAT_ID = '620' AND FIELD_NO = '18' AND PRIORITY = '3';</v>
      </c>
      <c r="U1613" t="str">
        <f t="shared" si="107"/>
        <v>Delete from UFMT_BUILD_RULE Where FORMAT_ID = '620' AND FIELD_NO = '18' AND PRIORITY = '3';</v>
      </c>
    </row>
    <row r="1614" spans="1:21" x14ac:dyDescent="0.35">
      <c r="A1614" t="s">
        <v>1464</v>
      </c>
      <c r="B1614" t="s">
        <v>62</v>
      </c>
      <c r="C1614" t="s">
        <v>12</v>
      </c>
      <c r="D1614" t="s">
        <v>35</v>
      </c>
      <c r="E1614"/>
      <c r="F1614" t="s">
        <v>426</v>
      </c>
      <c r="G1614"/>
      <c r="H1614" t="s">
        <v>13</v>
      </c>
      <c r="I1614" t="s">
        <v>12</v>
      </c>
      <c r="L1614" t="s">
        <v>7</v>
      </c>
      <c r="M1614" t="str">
        <f>VLOOKUP(D1614,UFMT_FIELD_FORMAT!A:H,8,FALSE)</f>
        <v>003 Fix Padded L0</v>
      </c>
      <c r="N1614" t="str">
        <f>IF(ISBLANK(E1614),"",VLOOKUP(E1614,UFMT_CONDITION!A:J,10,FALSE))</f>
        <v/>
      </c>
      <c r="O1614" t="str">
        <f>VLOOKUP(F1614,UFMT_VALUE!A:E,5,FALSE)</f>
        <v>Tag, SVT_ACQ_COUNTRY, integer</v>
      </c>
      <c r="P1614" t="str">
        <f>IF(ISBLANK(G1614),"",VLOOKUP(G1614,UFMT_CONVERSION!A:C,3,FALSE))</f>
        <v/>
      </c>
      <c r="Q1614" t="str">
        <f t="shared" si="104"/>
        <v>Field '003 Fix Padded L0', Value 'Tag, SVT_ACQ_COUNTRY, integer'</v>
      </c>
      <c r="S1614" t="str">
        <f t="shared" si="105"/>
        <v>Insert into UFMT_BUILD_RULE (FORMAT_ID, FIELD_NO, PRIORITY, FIELD_ID, COND_ID, VALUE_ID, CONV_KEY, F_CHECK, F_WRITE) Values ('620', '19', '1', '9', '', '214', '', '0', '1');</v>
      </c>
      <c r="T1614" t="str">
        <f t="shared" si="106"/>
        <v>Update UFMT_BUILD_RULE SET FIELD_ID='9',COND_ID='',VALUE_ID='214',CONV_KEY='',F_CHECK='0',F_WRITE='1' Where FORMAT_ID = '620' AND FIELD_NO = '19' AND PRIORITY = '1';</v>
      </c>
      <c r="U1614" t="str">
        <f t="shared" si="107"/>
        <v>Delete from UFMT_BUILD_RULE Where FORMAT_ID = '620' AND FIELD_NO = '19' AND PRIORITY = '1';</v>
      </c>
    </row>
    <row r="1615" spans="1:21" x14ac:dyDescent="0.35">
      <c r="A1615" t="s">
        <v>1464</v>
      </c>
      <c r="B1615" t="s">
        <v>71</v>
      </c>
      <c r="C1615" t="s">
        <v>12</v>
      </c>
      <c r="D1615" t="s">
        <v>35</v>
      </c>
      <c r="E1615"/>
      <c r="F1615" t="s">
        <v>412</v>
      </c>
      <c r="G1615"/>
      <c r="H1615" t="s">
        <v>13</v>
      </c>
      <c r="I1615" t="s">
        <v>12</v>
      </c>
      <c r="L1615" t="s">
        <v>7</v>
      </c>
      <c r="M1615" t="str">
        <f>VLOOKUP(D1615,UFMT_FIELD_FORMAT!A:H,8,FALSE)</f>
        <v>003 Fix Padded L0</v>
      </c>
      <c r="N1615" t="str">
        <f>IF(ISBLANK(E1615),"",VLOOKUP(E1615,UFMT_CONDITION!A:J,10,FALSE))</f>
        <v/>
      </c>
      <c r="O1615" t="str">
        <f>VLOOKUP(F1615,UFMT_VALUE!A:E,5,FALSE)</f>
        <v>Tag, SVT_POSENTRYCC, integer</v>
      </c>
      <c r="P1615" t="str">
        <f>IF(ISBLANK(G1615),"",VLOOKUP(G1615,UFMT_CONVERSION!A:C,3,FALSE))</f>
        <v/>
      </c>
      <c r="Q1615" t="str">
        <f t="shared" si="104"/>
        <v>Field '003 Fix Padded L0', Value 'Tag, SVT_POSENTRYCC, integer'</v>
      </c>
      <c r="S1615" t="str">
        <f t="shared" si="105"/>
        <v>Insert into UFMT_BUILD_RULE (FORMAT_ID, FIELD_NO, PRIORITY, FIELD_ID, COND_ID, VALUE_ID, CONV_KEY, F_CHECK, F_WRITE) Values ('620', '22', '1', '9', '', '209', '', '0', '1');</v>
      </c>
      <c r="T1615" t="str">
        <f t="shared" si="106"/>
        <v>Update UFMT_BUILD_RULE SET FIELD_ID='9',COND_ID='',VALUE_ID='209',CONV_KEY='',F_CHECK='0',F_WRITE='1' Where FORMAT_ID = '620' AND FIELD_NO = '22' AND PRIORITY = '1';</v>
      </c>
      <c r="U1615" t="str">
        <f t="shared" si="107"/>
        <v>Delete from UFMT_BUILD_RULE Where FORMAT_ID = '620' AND FIELD_NO = '22' AND PRIORITY = '1';</v>
      </c>
    </row>
    <row r="1616" spans="1:21" x14ac:dyDescent="0.35">
      <c r="A1616" t="s">
        <v>1464</v>
      </c>
      <c r="B1616" t="s">
        <v>72</v>
      </c>
      <c r="C1616" t="s">
        <v>12</v>
      </c>
      <c r="D1616" t="s">
        <v>77</v>
      </c>
      <c r="E1616"/>
      <c r="F1616" t="s">
        <v>415</v>
      </c>
      <c r="G1616"/>
      <c r="H1616" t="s">
        <v>13</v>
      </c>
      <c r="I1616" t="s">
        <v>12</v>
      </c>
      <c r="L1616" t="s">
        <v>7</v>
      </c>
      <c r="M1616" t="str">
        <f>VLOOKUP(D1616,UFMT_FIELD_FORMAT!A:H,8,FALSE)</f>
        <v>02 Fix Padded L0</v>
      </c>
      <c r="N1616" t="str">
        <f>IF(ISBLANK(E1616),"",VLOOKUP(E1616,UFMT_CONDITION!A:J,10,FALSE))</f>
        <v/>
      </c>
      <c r="O1616" t="str">
        <f>VLOOKUP(F1616,UFMT_VALUE!A:E,5,FALSE)</f>
        <v>Tag, SVT_POSCONDC, integer</v>
      </c>
      <c r="P1616" t="str">
        <f>IF(ISBLANK(G1616),"",VLOOKUP(G1616,UFMT_CONVERSION!A:C,3,FALSE))</f>
        <v/>
      </c>
      <c r="Q1616" t="str">
        <f t="shared" si="104"/>
        <v>Field '02 Fix Padded L0', Value 'Tag, SVT_POSCONDC, integer'</v>
      </c>
      <c r="S1616" t="str">
        <f t="shared" si="105"/>
        <v>Insert into UFMT_BUILD_RULE (FORMAT_ID, FIELD_NO, PRIORITY, FIELD_ID, COND_ID, VALUE_ID, CONV_KEY, F_CHECK, F_WRITE) Values ('620', '25', '1', '24', '', '210', '', '0', '1');</v>
      </c>
      <c r="T1616" t="str">
        <f t="shared" si="106"/>
        <v>Update UFMT_BUILD_RULE SET FIELD_ID='24',COND_ID='',VALUE_ID='210',CONV_KEY='',F_CHECK='0',F_WRITE='1' Where FORMAT_ID = '620' AND FIELD_NO = '25' AND PRIORITY = '1';</v>
      </c>
      <c r="U1616" t="str">
        <f t="shared" si="107"/>
        <v>Delete from UFMT_BUILD_RULE Where FORMAT_ID = '620' AND FIELD_NO = '25' AND PRIORITY = '1';</v>
      </c>
    </row>
    <row r="1617" spans="1:21" x14ac:dyDescent="0.35">
      <c r="A1617" t="s">
        <v>1464</v>
      </c>
      <c r="B1617" t="s">
        <v>88</v>
      </c>
      <c r="C1617" t="s">
        <v>12</v>
      </c>
      <c r="D1617" t="s">
        <v>20</v>
      </c>
      <c r="E1617"/>
      <c r="F1617" t="s">
        <v>543</v>
      </c>
      <c r="G1617"/>
      <c r="H1617" t="s">
        <v>13</v>
      </c>
      <c r="I1617" t="s">
        <v>12</v>
      </c>
      <c r="L1617" t="s">
        <v>7</v>
      </c>
      <c r="M1617" t="str">
        <f>VLOOKUP(D1617,UFMT_FIELD_FORMAT!A:H,8,FALSE)</f>
        <v>008 Fix Padded L0</v>
      </c>
      <c r="N1617" t="str">
        <f>IF(ISBLANK(E1617),"",VLOOKUP(E1617,UFMT_CONDITION!A:J,10,FALSE))</f>
        <v/>
      </c>
      <c r="O1617" t="str">
        <f>VLOOKUP(F1617,UFMT_VALUE!A:E,5,FALSE)</f>
        <v>DE28, Saved locally (to/from NBC )</v>
      </c>
      <c r="P1617" t="str">
        <f>IF(ISBLANK(G1617),"",VLOOKUP(G1617,UFMT_CONVERSION!A:C,3,FALSE))</f>
        <v/>
      </c>
      <c r="Q1617" t="str">
        <f t="shared" si="104"/>
        <v>Field '008 Fix Padded L0', Value 'DE28, Saved locally (to/from NBC )'</v>
      </c>
      <c r="S1617" t="str">
        <f t="shared" si="105"/>
        <v>Insert into UFMT_BUILD_RULE (FORMAT_ID, FIELD_NO, PRIORITY, FIELD_ID, COND_ID, VALUE_ID, CONV_KEY, F_CHECK, F_WRITE) Values ('620', '28', '1', '4', '', '258', '', '0', '1');</v>
      </c>
      <c r="T1617" t="str">
        <f t="shared" si="106"/>
        <v>Update UFMT_BUILD_RULE SET FIELD_ID='4',COND_ID='',VALUE_ID='258',CONV_KEY='',F_CHECK='0',F_WRITE='1' Where FORMAT_ID = '620' AND FIELD_NO = '28' AND PRIORITY = '1';</v>
      </c>
      <c r="U1617" t="str">
        <f t="shared" si="107"/>
        <v>Delete from UFMT_BUILD_RULE Where FORMAT_ID = '620' AND FIELD_NO = '28' AND PRIORITY = '1';</v>
      </c>
    </row>
    <row r="1618" spans="1:21" x14ac:dyDescent="0.35">
      <c r="A1618" t="s">
        <v>1464</v>
      </c>
      <c r="B1618" t="s">
        <v>98</v>
      </c>
      <c r="C1618" t="s">
        <v>12</v>
      </c>
      <c r="D1618" t="s">
        <v>40</v>
      </c>
      <c r="E1618"/>
      <c r="F1618" t="s">
        <v>65</v>
      </c>
      <c r="G1618"/>
      <c r="H1618" t="s">
        <v>13</v>
      </c>
      <c r="I1618" t="s">
        <v>12</v>
      </c>
      <c r="L1618" t="s">
        <v>7</v>
      </c>
      <c r="M1618" t="str">
        <f>VLOOKUP(D1618,UFMT_FIELD_FORMAT!A:H,8,FALSE)</f>
        <v xml:space="preserve">011 LLA </v>
      </c>
      <c r="N1618" t="str">
        <f>IF(ISBLANK(E1618),"",VLOOKUP(E1618,UFMT_CONDITION!A:J,10,FALSE))</f>
        <v/>
      </c>
      <c r="O1618" t="str">
        <f>VLOOKUP(F1618,UFMT_VALUE!A:E,5,FALSE)</f>
        <v>Tag, SVT_ISO_SRC_ACQID</v>
      </c>
      <c r="P1618" t="str">
        <f>IF(ISBLANK(G1618),"",VLOOKUP(G1618,UFMT_CONVERSION!A:C,3,FALSE))</f>
        <v/>
      </c>
      <c r="Q1618" t="str">
        <f t="shared" si="104"/>
        <v>Field '011 LLA ', Value 'Tag, SVT_ISO_SRC_ACQID'</v>
      </c>
      <c r="S1618" t="str">
        <f t="shared" si="105"/>
        <v>Insert into UFMT_BUILD_RULE (FORMAT_ID, FIELD_NO, PRIORITY, FIELD_ID, COND_ID, VALUE_ID, CONV_KEY, F_CHECK, F_WRITE) Values ('620', '32', '1', '11', '', '20', '', '0', '1');</v>
      </c>
      <c r="T1618" t="str">
        <f t="shared" si="106"/>
        <v>Update UFMT_BUILD_RULE SET FIELD_ID='11',COND_ID='',VALUE_ID='20',CONV_KEY='',F_CHECK='0',F_WRITE='1' Where FORMAT_ID = '620' AND FIELD_NO = '32' AND PRIORITY = '1';</v>
      </c>
      <c r="U1618" t="str">
        <f t="shared" si="107"/>
        <v>Delete from UFMT_BUILD_RULE Where FORMAT_ID = '620' AND FIELD_NO = '32' AND PRIORITY = '1';</v>
      </c>
    </row>
    <row r="1619" spans="1:21" x14ac:dyDescent="0.35">
      <c r="A1619" t="s">
        <v>1464</v>
      </c>
      <c r="B1619" t="s">
        <v>93</v>
      </c>
      <c r="C1619" t="s">
        <v>12</v>
      </c>
      <c r="D1619" t="s">
        <v>42</v>
      </c>
      <c r="E1619"/>
      <c r="F1619" t="s">
        <v>71</v>
      </c>
      <c r="G1619"/>
      <c r="H1619" t="s">
        <v>13</v>
      </c>
      <c r="I1619" t="s">
        <v>12</v>
      </c>
      <c r="L1619" t="s">
        <v>7</v>
      </c>
      <c r="M1619" t="str">
        <f>VLOOKUP(D1619,UFMT_FIELD_FORMAT!A:H,8,FALSE)</f>
        <v>037 LLA</v>
      </c>
      <c r="N1619" t="str">
        <f>IF(ISBLANK(E1619),"",VLOOKUP(E1619,UFMT_CONDITION!A:J,10,FALSE))</f>
        <v/>
      </c>
      <c r="O1619" t="str">
        <f>VLOOKUP(F1619,UFMT_VALUE!A:E,5,FALSE)</f>
        <v>Tag, SVT_TRACK2</v>
      </c>
      <c r="P1619" t="str">
        <f>IF(ISBLANK(G1619),"",VLOOKUP(G1619,UFMT_CONVERSION!A:C,3,FALSE))</f>
        <v/>
      </c>
      <c r="Q1619" t="str">
        <f t="shared" si="104"/>
        <v>Field '037 LLA', Value 'Tag, SVT_TRACK2'</v>
      </c>
      <c r="S1619" t="str">
        <f t="shared" si="105"/>
        <v>Insert into UFMT_BUILD_RULE (FORMAT_ID, FIELD_NO, PRIORITY, FIELD_ID, COND_ID, VALUE_ID, CONV_KEY, F_CHECK, F_WRITE) Values ('620', '35', '1', '12', '', '22', '', '0', '1');</v>
      </c>
      <c r="T1619" t="str">
        <f t="shared" si="106"/>
        <v>Update UFMT_BUILD_RULE SET FIELD_ID='12',COND_ID='',VALUE_ID='22',CONV_KEY='',F_CHECK='0',F_WRITE='1' Where FORMAT_ID = '620' AND FIELD_NO = '35' AND PRIORITY = '1';</v>
      </c>
      <c r="U1619" t="str">
        <f t="shared" si="107"/>
        <v>Delete from UFMT_BUILD_RULE Where FORMAT_ID = '620' AND FIELD_NO = '35' AND PRIORITY = '1';</v>
      </c>
    </row>
    <row r="1620" spans="1:21" x14ac:dyDescent="0.35">
      <c r="A1620" t="s">
        <v>1464</v>
      </c>
      <c r="B1620" t="s">
        <v>99</v>
      </c>
      <c r="C1620" t="s">
        <v>12</v>
      </c>
      <c r="D1620" t="s">
        <v>44</v>
      </c>
      <c r="E1620"/>
      <c r="F1620" t="s">
        <v>74</v>
      </c>
      <c r="G1620"/>
      <c r="H1620" t="s">
        <v>13</v>
      </c>
      <c r="I1620" t="s">
        <v>12</v>
      </c>
      <c r="L1620" t="s">
        <v>7</v>
      </c>
      <c r="M1620" t="str">
        <f>VLOOKUP(D1620,UFMT_FIELD_FORMAT!A:H,8,FALSE)</f>
        <v>012 Fix Padded R</v>
      </c>
      <c r="N1620" t="str">
        <f>IF(ISBLANK(E1620),"",VLOOKUP(E1620,UFMT_CONDITION!A:J,10,FALSE))</f>
        <v/>
      </c>
      <c r="O1620" t="str">
        <f>VLOOKUP(F1620,UFMT_VALUE!A:E,5,FALSE)</f>
        <v>Tag, SVT_ISO_ACQ_RRN</v>
      </c>
      <c r="P1620" t="str">
        <f>IF(ISBLANK(G1620),"",VLOOKUP(G1620,UFMT_CONVERSION!A:C,3,FALSE))</f>
        <v/>
      </c>
      <c r="Q1620" t="str">
        <f t="shared" si="104"/>
        <v>Field '012 Fix Padded R', Value 'Tag, SVT_ISO_ACQ_RRN'</v>
      </c>
      <c r="S1620" t="str">
        <f t="shared" si="105"/>
        <v>Insert into UFMT_BUILD_RULE (FORMAT_ID, FIELD_NO, PRIORITY, FIELD_ID, COND_ID, VALUE_ID, CONV_KEY, F_CHECK, F_WRITE) Values ('620', '37', '1', '13', '', '23', '', '0', '1');</v>
      </c>
      <c r="T1620" t="str">
        <f t="shared" si="106"/>
        <v>Update UFMT_BUILD_RULE SET FIELD_ID='13',COND_ID='',VALUE_ID='23',CONV_KEY='',F_CHECK='0',F_WRITE='1' Where FORMAT_ID = '620' AND FIELD_NO = '37' AND PRIORITY = '1';</v>
      </c>
      <c r="U1620" t="str">
        <f t="shared" si="107"/>
        <v>Delete from UFMT_BUILD_RULE Where FORMAT_ID = '620' AND FIELD_NO = '37' AND PRIORITY = '1';</v>
      </c>
    </row>
    <row r="1621" spans="1:21" x14ac:dyDescent="0.35">
      <c r="A1621" t="s">
        <v>1464</v>
      </c>
      <c r="B1621" t="s">
        <v>113</v>
      </c>
      <c r="C1621" t="s">
        <v>12</v>
      </c>
      <c r="D1621" t="s">
        <v>29</v>
      </c>
      <c r="E1621"/>
      <c r="F1621" t="s">
        <v>138</v>
      </c>
      <c r="G1621"/>
      <c r="H1621" t="s">
        <v>13</v>
      </c>
      <c r="I1621" t="s">
        <v>12</v>
      </c>
      <c r="L1621" t="s">
        <v>7</v>
      </c>
      <c r="M1621" t="str">
        <f>VLOOKUP(D1621,UFMT_FIELD_FORMAT!A:H,8,FALSE)</f>
        <v>006 Fix Padded L</v>
      </c>
      <c r="N1621" t="str">
        <f>IF(ISBLANK(E1621),"",VLOOKUP(E1621,UFMT_CONDITION!A:J,10,FALSE))</f>
        <v/>
      </c>
      <c r="O1621" t="str">
        <f>VLOOKUP(F1621,UFMT_VALUE!A:E,5,FALSE)</f>
        <v>Tag, SVT_AUTH_ID_RESP, string</v>
      </c>
      <c r="P1621" t="str">
        <f>IF(ISBLANK(G1621),"",VLOOKUP(G1621,UFMT_CONVERSION!A:C,3,FALSE))</f>
        <v/>
      </c>
      <c r="Q1621" t="str">
        <f t="shared" si="104"/>
        <v>Field '006 Fix Padded L', Value 'Tag, SVT_AUTH_ID_RESP, string'</v>
      </c>
      <c r="S1621" t="str">
        <f t="shared" si="105"/>
        <v>Insert into UFMT_BUILD_RULE (FORMAT_ID, FIELD_NO, PRIORITY, FIELD_ID, COND_ID, VALUE_ID, CONV_KEY, F_CHECK, F_WRITE) Values ('620', '38', '1', '7', '', '49', '', '0', '1');</v>
      </c>
      <c r="T1621" t="str">
        <f t="shared" si="106"/>
        <v>Update UFMT_BUILD_RULE SET FIELD_ID='7',COND_ID='',VALUE_ID='49',CONV_KEY='',F_CHECK='0',F_WRITE='1' Where FORMAT_ID = '620' AND FIELD_NO = '38' AND PRIORITY = '1';</v>
      </c>
      <c r="U1621" t="str">
        <f t="shared" si="107"/>
        <v>Delete from UFMT_BUILD_RULE Where FORMAT_ID = '620' AND FIELD_NO = '38' AND PRIORITY = '1';</v>
      </c>
    </row>
    <row r="1622" spans="1:21" x14ac:dyDescent="0.35">
      <c r="A1622" t="s">
        <v>1464</v>
      </c>
      <c r="B1622" t="s">
        <v>119</v>
      </c>
      <c r="C1622" t="s">
        <v>12</v>
      </c>
      <c r="D1622" t="s">
        <v>50</v>
      </c>
      <c r="E1622"/>
      <c r="F1622" t="s">
        <v>72</v>
      </c>
      <c r="G1622"/>
      <c r="H1622" t="s">
        <v>13</v>
      </c>
      <c r="I1622" t="s">
        <v>12</v>
      </c>
      <c r="L1622" t="s">
        <v>7</v>
      </c>
      <c r="M1622" t="str">
        <f>VLOOKUP(D1622,UFMT_FIELD_FORMAT!A:H,8,FALSE)</f>
        <v>008 Fix Padded R</v>
      </c>
      <c r="N1622" t="str">
        <f>IF(ISBLANK(E1622),"",VLOOKUP(E1622,UFMT_CONDITION!A:J,10,FALSE))</f>
        <v/>
      </c>
      <c r="O1622" t="str">
        <f>VLOOKUP(F1622,UFMT_VALUE!A:E,5,FALSE)</f>
        <v>Tag, SVT_TERMINAL</v>
      </c>
      <c r="P1622" t="str">
        <f>IF(ISBLANK(G1622),"",VLOOKUP(G1622,UFMT_CONVERSION!A:C,3,FALSE))</f>
        <v/>
      </c>
      <c r="Q1622" t="str">
        <f t="shared" si="104"/>
        <v>Field '008 Fix Padded R', Value 'Tag, SVT_TERMINAL'</v>
      </c>
      <c r="S1622" t="str">
        <f t="shared" si="105"/>
        <v>Insert into UFMT_BUILD_RULE (FORMAT_ID, FIELD_NO, PRIORITY, FIELD_ID, COND_ID, VALUE_ID, CONV_KEY, F_CHECK, F_WRITE) Values ('620', '41', '1', '15', '', '25', '', '0', '1');</v>
      </c>
      <c r="T1622" t="str">
        <f t="shared" si="106"/>
        <v>Update UFMT_BUILD_RULE SET FIELD_ID='15',COND_ID='',VALUE_ID='25',CONV_KEY='',F_CHECK='0',F_WRITE='1' Where FORMAT_ID = '620' AND FIELD_NO = '41' AND PRIORITY = '1';</v>
      </c>
      <c r="U1622" t="str">
        <f t="shared" si="107"/>
        <v>Delete from UFMT_BUILD_RULE Where FORMAT_ID = '620' AND FIELD_NO = '41' AND PRIORITY = '1';</v>
      </c>
    </row>
    <row r="1623" spans="1:21" x14ac:dyDescent="0.35">
      <c r="A1623" t="s">
        <v>1464</v>
      </c>
      <c r="B1623" t="s">
        <v>122</v>
      </c>
      <c r="C1623" t="s">
        <v>12</v>
      </c>
      <c r="D1623" t="s">
        <v>53</v>
      </c>
      <c r="E1623"/>
      <c r="F1623" t="s">
        <v>82</v>
      </c>
      <c r="G1623"/>
      <c r="H1623" t="s">
        <v>13</v>
      </c>
      <c r="I1623" t="s">
        <v>12</v>
      </c>
      <c r="L1623" t="s">
        <v>7</v>
      </c>
      <c r="M1623" t="str">
        <f>VLOOKUP(D1623,UFMT_FIELD_FORMAT!A:H,8,FALSE)</f>
        <v>008 Fix Padded R</v>
      </c>
      <c r="N1623" t="str">
        <f>IF(ISBLANK(E1623),"",VLOOKUP(E1623,UFMT_CONDITION!A:J,10,FALSE))</f>
        <v/>
      </c>
      <c r="O1623" t="str">
        <f>VLOOKUP(F1623,UFMT_VALUE!A:E,5,FALSE)</f>
        <v>Tag, SVT_CC_ACCEPTOR</v>
      </c>
      <c r="P1623" t="str">
        <f>IF(ISBLANK(G1623),"",VLOOKUP(G1623,UFMT_CONVERSION!A:C,3,FALSE))</f>
        <v/>
      </c>
      <c r="Q1623" t="str">
        <f t="shared" si="104"/>
        <v>Field '008 Fix Padded R', Value 'Tag, SVT_CC_ACCEPTOR'</v>
      </c>
      <c r="S1623" t="str">
        <f t="shared" si="105"/>
        <v>Insert into UFMT_BUILD_RULE (FORMAT_ID, FIELD_NO, PRIORITY, FIELD_ID, COND_ID, VALUE_ID, CONV_KEY, F_CHECK, F_WRITE) Values ('620', '42', '1', '16', '', '26', '', '0', '1');</v>
      </c>
      <c r="T1623" t="str">
        <f t="shared" si="106"/>
        <v>Update UFMT_BUILD_RULE SET FIELD_ID='16',COND_ID='',VALUE_ID='26',CONV_KEY='',F_CHECK='0',F_WRITE='1' Where FORMAT_ID = '620' AND FIELD_NO = '42' AND PRIORITY = '1';</v>
      </c>
      <c r="U1623" t="str">
        <f t="shared" si="107"/>
        <v>Delete from UFMT_BUILD_RULE Where FORMAT_ID = '620' AND FIELD_NO = '42' AND PRIORITY = '1';</v>
      </c>
    </row>
    <row r="1624" spans="1:21" x14ac:dyDescent="0.35">
      <c r="A1624" t="s">
        <v>1464</v>
      </c>
      <c r="B1624" t="s">
        <v>125</v>
      </c>
      <c r="C1624" t="s">
        <v>12</v>
      </c>
      <c r="D1624" t="s">
        <v>82</v>
      </c>
      <c r="E1624"/>
      <c r="F1624" t="s">
        <v>92</v>
      </c>
      <c r="G1624" t="s">
        <v>191</v>
      </c>
      <c r="H1624" t="s">
        <v>13</v>
      </c>
      <c r="I1624" t="s">
        <v>12</v>
      </c>
      <c r="L1624" t="s">
        <v>7</v>
      </c>
      <c r="M1624" t="str">
        <f>VLOOKUP(D1624,UFMT_FIELD_FORMAT!A:H,8,FALSE)</f>
        <v>040 Fix Padded L</v>
      </c>
      <c r="N1624" t="str">
        <f>IF(ISBLANK(E1624),"",VLOOKUP(E1624,UFMT_CONDITION!A:J,10,FALSE))</f>
        <v/>
      </c>
      <c r="O1624" t="str">
        <f>VLOOKUP(F1624,UFMT_VALUE!A:E,5,FALSE)</f>
        <v>Tag, SVT_ADDR_NAME</v>
      </c>
      <c r="P1624" t="str">
        <f>IF(ISBLANK(G1624),"",VLOOKUP(G1624,UFMT_CONVERSION!A:C,3,FALSE))</f>
        <v>F43 -&gt; Name (NBC)</v>
      </c>
      <c r="Q1624" t="str">
        <f t="shared" si="104"/>
        <v>Field '040 Fix Padded L', Value 'Tag, SVT_ADDR_NAME', Conv 'F43 -&gt; Name (NBC)'</v>
      </c>
      <c r="S1624" t="str">
        <f t="shared" si="105"/>
        <v>Insert into UFMT_BUILD_RULE (FORMAT_ID, FIELD_NO, PRIORITY, FIELD_ID, COND_ID, VALUE_ID, CONV_KEY, F_CHECK, F_WRITE) Values ('620', '43', '1', '26', '', '30', '72', '0', '1');</v>
      </c>
      <c r="T1624" t="str">
        <f t="shared" si="106"/>
        <v>Update UFMT_BUILD_RULE SET FIELD_ID='26',COND_ID='',VALUE_ID='30',CONV_KEY='72',F_CHECK='0',F_WRITE='1' Where FORMAT_ID = '620' AND FIELD_NO = '43' AND PRIORITY = '1';</v>
      </c>
      <c r="U1624" t="str">
        <f t="shared" si="107"/>
        <v>Delete from UFMT_BUILD_RULE Where FORMAT_ID = '620' AND FIELD_NO = '43' AND PRIORITY = '1';</v>
      </c>
    </row>
    <row r="1625" spans="1:21" x14ac:dyDescent="0.35">
      <c r="A1625" t="s">
        <v>1464</v>
      </c>
      <c r="B1625" t="s">
        <v>125</v>
      </c>
      <c r="C1625" t="s">
        <v>15</v>
      </c>
      <c r="D1625" t="s">
        <v>82</v>
      </c>
      <c r="E1625"/>
      <c r="F1625" t="s">
        <v>98</v>
      </c>
      <c r="G1625" t="s">
        <v>194</v>
      </c>
      <c r="H1625" t="s">
        <v>13</v>
      </c>
      <c r="I1625" t="s">
        <v>12</v>
      </c>
      <c r="L1625" t="s">
        <v>7</v>
      </c>
      <c r="M1625" t="str">
        <f>VLOOKUP(D1625,UFMT_FIELD_FORMAT!A:H,8,FALSE)</f>
        <v>040 Fix Padded L</v>
      </c>
      <c r="N1625" t="str">
        <f>IF(ISBLANK(E1625),"",VLOOKUP(E1625,UFMT_CONDITION!A:J,10,FALSE))</f>
        <v/>
      </c>
      <c r="O1625" t="str">
        <f>VLOOKUP(F1625,UFMT_VALUE!A:E,5,FALSE)</f>
        <v>Tag, SVT_ADDR_CITY</v>
      </c>
      <c r="P1625" t="str">
        <f>IF(ISBLANK(G1625),"",VLOOKUP(G1625,UFMT_CONVERSION!A:C,3,FALSE))</f>
        <v>F43 -&gt; City (NBC)</v>
      </c>
      <c r="Q1625" t="str">
        <f t="shared" si="104"/>
        <v>Field '040 Fix Padded L', Value 'Tag, SVT_ADDR_CITY', Conv 'F43 -&gt; City (NBC)'</v>
      </c>
      <c r="S1625" t="str">
        <f t="shared" si="105"/>
        <v>Insert into UFMT_BUILD_RULE (FORMAT_ID, FIELD_NO, PRIORITY, FIELD_ID, COND_ID, VALUE_ID, CONV_KEY, F_CHECK, F_WRITE) Values ('620', '43', '2', '26', '', '32', '73', '0', '1');</v>
      </c>
      <c r="T1625" t="str">
        <f t="shared" si="106"/>
        <v>Update UFMT_BUILD_RULE SET FIELD_ID='26',COND_ID='',VALUE_ID='32',CONV_KEY='73',F_CHECK='0',F_WRITE='1' Where FORMAT_ID = '620' AND FIELD_NO = '43' AND PRIORITY = '2';</v>
      </c>
      <c r="U1625" t="str">
        <f t="shared" si="107"/>
        <v>Delete from UFMT_BUILD_RULE Where FORMAT_ID = '620' AND FIELD_NO = '43' AND PRIORITY = '2';</v>
      </c>
    </row>
    <row r="1626" spans="1:21" x14ac:dyDescent="0.35">
      <c r="A1626" t="s">
        <v>1464</v>
      </c>
      <c r="B1626" t="s">
        <v>125</v>
      </c>
      <c r="C1626" t="s">
        <v>17</v>
      </c>
      <c r="D1626" t="s">
        <v>82</v>
      </c>
      <c r="E1626"/>
      <c r="F1626" t="s">
        <v>101</v>
      </c>
      <c r="G1626" t="s">
        <v>196</v>
      </c>
      <c r="H1626" t="s">
        <v>13</v>
      </c>
      <c r="I1626" t="s">
        <v>12</v>
      </c>
      <c r="L1626" t="s">
        <v>7</v>
      </c>
      <c r="M1626" t="str">
        <f>VLOOKUP(D1626,UFMT_FIELD_FORMAT!A:H,8,FALSE)</f>
        <v>040 Fix Padded L</v>
      </c>
      <c r="N1626" t="str">
        <f>IF(ISBLANK(E1626),"",VLOOKUP(E1626,UFMT_CONDITION!A:J,10,FALSE))</f>
        <v/>
      </c>
      <c r="O1626" t="str">
        <f>VLOOKUP(F1626,UFMT_VALUE!A:E,5,FALSE)</f>
        <v>Tag, SVT_ADDR_COUNTRY</v>
      </c>
      <c r="P1626" t="str">
        <f>IF(ISBLANK(G1626),"",VLOOKUP(G1626,UFMT_CONVERSION!A:C,3,FALSE))</f>
        <v>F43 -&gt; Country (NBC)</v>
      </c>
      <c r="Q1626" t="str">
        <f t="shared" si="104"/>
        <v>Field '040 Fix Padded L', Value 'Tag, SVT_ADDR_COUNTRY', Conv 'F43 -&gt; Country (NBC)'</v>
      </c>
      <c r="S1626" t="str">
        <f t="shared" si="105"/>
        <v>Insert into UFMT_BUILD_RULE (FORMAT_ID, FIELD_NO, PRIORITY, FIELD_ID, COND_ID, VALUE_ID, CONV_KEY, F_CHECK, F_WRITE) Values ('620', '43', '3', '26', '', '33', '74', '0', '1');</v>
      </c>
      <c r="T1626" t="str">
        <f t="shared" si="106"/>
        <v>Update UFMT_BUILD_RULE SET FIELD_ID='26',COND_ID='',VALUE_ID='33',CONV_KEY='74',F_CHECK='0',F_WRITE='1' Where FORMAT_ID = '620' AND FIELD_NO = '43' AND PRIORITY = '3';</v>
      </c>
      <c r="U1626" t="str">
        <f t="shared" si="107"/>
        <v>Delete from UFMT_BUILD_RULE Where FORMAT_ID = '620' AND FIELD_NO = '43' AND PRIORITY = '3';</v>
      </c>
    </row>
    <row r="1627" spans="1:21" x14ac:dyDescent="0.35">
      <c r="A1627" t="s">
        <v>1464</v>
      </c>
      <c r="B1627" t="s">
        <v>136</v>
      </c>
      <c r="C1627" t="s">
        <v>12</v>
      </c>
      <c r="D1627" t="s">
        <v>65</v>
      </c>
      <c r="E1627"/>
      <c r="F1627" t="s">
        <v>80</v>
      </c>
      <c r="G1627"/>
      <c r="H1627" t="s">
        <v>13</v>
      </c>
      <c r="I1627" t="s">
        <v>12</v>
      </c>
      <c r="L1627" t="s">
        <v>7</v>
      </c>
      <c r="M1627" t="str">
        <f>VLOOKUP(D1627,UFMT_FIELD_FORMAT!A:H,8,FALSE)</f>
        <v>999 Var LLLA</v>
      </c>
      <c r="N1627" t="str">
        <f>IF(ISBLANK(E1627),"",VLOOKUP(E1627,UFMT_CONDITION!A:J,10,FALSE))</f>
        <v/>
      </c>
      <c r="O1627" t="str">
        <f>VLOOKUP(F1627,UFMT_VALUE!A:E,5,FALSE)</f>
        <v>DE48 Additional data</v>
      </c>
      <c r="P1627" t="str">
        <f>IF(ISBLANK(G1627),"",VLOOKUP(G1627,UFMT_CONVERSION!A:C,3,FALSE))</f>
        <v/>
      </c>
      <c r="Q1627" t="str">
        <f t="shared" si="104"/>
        <v>Field '999 Var LLLA', Value 'DE48 Additional data'</v>
      </c>
      <c r="S1627" t="str">
        <f t="shared" si="105"/>
        <v>Insert into UFMT_BUILD_RULE (FORMAT_ID, FIELD_NO, PRIORITY, FIELD_ID, COND_ID, VALUE_ID, CONV_KEY, F_CHECK, F_WRITE) Values ('620', '48', '1', '20', '', '50', '', '0', '1');</v>
      </c>
      <c r="T1627" t="str">
        <f t="shared" si="106"/>
        <v>Update UFMT_BUILD_RULE SET FIELD_ID='20',COND_ID='',VALUE_ID='50',CONV_KEY='',F_CHECK='0',F_WRITE='1' Where FORMAT_ID = '620' AND FIELD_NO = '48' AND PRIORITY = '1';</v>
      </c>
      <c r="U1627" t="str">
        <f t="shared" si="107"/>
        <v>Delete from UFMT_BUILD_RULE Where FORMAT_ID = '620' AND FIELD_NO = '48' AND PRIORITY = '1';</v>
      </c>
    </row>
    <row r="1628" spans="1:21" x14ac:dyDescent="0.35">
      <c r="A1628" t="s">
        <v>1464</v>
      </c>
      <c r="B1628" t="s">
        <v>136</v>
      </c>
      <c r="C1628" t="s">
        <v>15</v>
      </c>
      <c r="D1628" t="s">
        <v>65</v>
      </c>
      <c r="E1628"/>
      <c r="F1628" t="s">
        <v>455</v>
      </c>
      <c r="G1628" t="s">
        <v>174</v>
      </c>
      <c r="H1628" t="s">
        <v>13</v>
      </c>
      <c r="I1628" t="s">
        <v>12</v>
      </c>
      <c r="L1628" t="s">
        <v>7</v>
      </c>
      <c r="M1628" t="str">
        <f>VLOOKUP(D1628,UFMT_FIELD_FORMAT!A:H,8,FALSE)</f>
        <v>999 Var LLLA</v>
      </c>
      <c r="N1628" t="str">
        <f>IF(ISBLANK(E1628),"",VLOOKUP(E1628,UFMT_CONDITION!A:J,10,FALSE))</f>
        <v/>
      </c>
      <c r="O1628" t="str">
        <f>VLOOKUP(F1628,UFMT_VALUE!A:E,5,FALSE)</f>
        <v>NBC IBFT BNB ACC_TP</v>
      </c>
      <c r="P1628" t="str">
        <f>IF(ISBLANK(G1628),"",VLOOKUP(G1628,UFMT_CONVERSION!A:C,3,FALSE))</f>
        <v>F48 -&gt; NBC IBFT BNB ACC_TP</v>
      </c>
      <c r="Q1628" t="str">
        <f t="shared" si="104"/>
        <v>Field '999 Var LLLA', Value 'NBC IBFT BNB ACC_TP', Conv 'F48 -&gt; NBC IBFT BNB ACC_TP'</v>
      </c>
      <c r="S1628" t="str">
        <f t="shared" si="105"/>
        <v>Insert into UFMT_BUILD_RULE (FORMAT_ID, FIELD_NO, PRIORITY, FIELD_ID, COND_ID, VALUE_ID, CONV_KEY, F_CHECK, F_WRITE) Values ('620', '48', '2', '20', '', '225', '84', '0', '1');</v>
      </c>
      <c r="T1628" t="str">
        <f t="shared" si="106"/>
        <v>Update UFMT_BUILD_RULE SET FIELD_ID='20',COND_ID='',VALUE_ID='225',CONV_KEY='84',F_CHECK='0',F_WRITE='1' Where FORMAT_ID = '620' AND FIELD_NO = '48' AND PRIORITY = '2';</v>
      </c>
      <c r="U1628" t="str">
        <f t="shared" si="107"/>
        <v>Delete from UFMT_BUILD_RULE Where FORMAT_ID = '620' AND FIELD_NO = '48' AND PRIORITY = '2';</v>
      </c>
    </row>
    <row r="1629" spans="1:21" x14ac:dyDescent="0.35">
      <c r="A1629" t="s">
        <v>1464</v>
      </c>
      <c r="B1629" t="s">
        <v>136</v>
      </c>
      <c r="C1629" t="s">
        <v>17</v>
      </c>
      <c r="D1629" t="s">
        <v>65</v>
      </c>
      <c r="E1629"/>
      <c r="F1629" t="s">
        <v>457</v>
      </c>
      <c r="G1629" t="s">
        <v>220</v>
      </c>
      <c r="H1629" t="s">
        <v>13</v>
      </c>
      <c r="I1629" t="s">
        <v>12</v>
      </c>
      <c r="L1629" t="s">
        <v>7</v>
      </c>
      <c r="M1629" t="str">
        <f>VLOOKUP(D1629,UFMT_FIELD_FORMAT!A:H,8,FALSE)</f>
        <v>999 Var LLLA</v>
      </c>
      <c r="N1629" t="str">
        <f>IF(ISBLANK(E1629),"",VLOOKUP(E1629,UFMT_CONDITION!A:J,10,FALSE))</f>
        <v/>
      </c>
      <c r="O1629" t="str">
        <f>VLOOKUP(F1629,UFMT_VALUE!A:E,5,FALSE)</f>
        <v>NBC IBFT BNB BNK_CODE</v>
      </c>
      <c r="P1629" t="str">
        <f>IF(ISBLANK(G1629),"",VLOOKUP(G1629,UFMT_CONVERSION!A:C,3,FALSE))</f>
        <v>F48 -&gt; NBC IBFT BNB BNK_CODE</v>
      </c>
      <c r="Q1629" t="str">
        <f t="shared" si="104"/>
        <v>Field '999 Var LLLA', Value 'NBC IBFT BNB BNK_CODE', Conv 'F48 -&gt; NBC IBFT BNB BNK_CODE'</v>
      </c>
      <c r="S1629" t="str">
        <f t="shared" si="105"/>
        <v>Insert into UFMT_BUILD_RULE (FORMAT_ID, FIELD_NO, PRIORITY, FIELD_ID, COND_ID, VALUE_ID, CONV_KEY, F_CHECK, F_WRITE) Values ('620', '48', '3', '20', '', '226', '85', '0', '1');</v>
      </c>
      <c r="T1629" t="str">
        <f t="shared" si="106"/>
        <v>Update UFMT_BUILD_RULE SET FIELD_ID='20',COND_ID='',VALUE_ID='226',CONV_KEY='85',F_CHECK='0',F_WRITE='1' Where FORMAT_ID = '620' AND FIELD_NO = '48' AND PRIORITY = '3';</v>
      </c>
      <c r="U1629" t="str">
        <f t="shared" si="107"/>
        <v>Delete from UFMT_BUILD_RULE Where FORMAT_ID = '620' AND FIELD_NO = '48' AND PRIORITY = '3';</v>
      </c>
    </row>
    <row r="1630" spans="1:21" x14ac:dyDescent="0.35">
      <c r="A1630" t="s">
        <v>1464</v>
      </c>
      <c r="B1630" t="s">
        <v>136</v>
      </c>
      <c r="C1630" t="s">
        <v>20</v>
      </c>
      <c r="D1630" t="s">
        <v>65</v>
      </c>
      <c r="E1630"/>
      <c r="F1630" t="s">
        <v>459</v>
      </c>
      <c r="G1630" t="s">
        <v>223</v>
      </c>
      <c r="H1630" t="s">
        <v>13</v>
      </c>
      <c r="I1630" t="s">
        <v>12</v>
      </c>
      <c r="L1630" t="s">
        <v>7</v>
      </c>
      <c r="M1630" t="str">
        <f>VLOOKUP(D1630,UFMT_FIELD_FORMAT!A:H,8,FALSE)</f>
        <v>999 Var LLLA</v>
      </c>
      <c r="N1630" t="str">
        <f>IF(ISBLANK(E1630),"",VLOOKUP(E1630,UFMT_CONDITION!A:J,10,FALSE))</f>
        <v/>
      </c>
      <c r="O1630" t="str">
        <f>VLOOKUP(F1630,UFMT_VALUE!A:E,5,FALSE)</f>
        <v>NBC IBFT BNB BNK_NAME</v>
      </c>
      <c r="P1630" t="str">
        <f>IF(ISBLANK(G1630),"",VLOOKUP(G1630,UFMT_CONVERSION!A:C,3,FALSE))</f>
        <v>F48 -&gt; NBC IBFT BNB BNK_NAME</v>
      </c>
      <c r="Q1630" t="str">
        <f t="shared" si="104"/>
        <v>Field '999 Var LLLA', Value 'NBC IBFT BNB BNK_NAME', Conv 'F48 -&gt; NBC IBFT BNB BNK_NAME'</v>
      </c>
      <c r="S1630" t="str">
        <f t="shared" si="105"/>
        <v>Insert into UFMT_BUILD_RULE (FORMAT_ID, FIELD_NO, PRIORITY, FIELD_ID, COND_ID, VALUE_ID, CONV_KEY, F_CHECK, F_WRITE) Values ('620', '48', '4', '20', '', '227', '86', '0', '1');</v>
      </c>
      <c r="T1630" t="str">
        <f t="shared" si="106"/>
        <v>Update UFMT_BUILD_RULE SET FIELD_ID='20',COND_ID='',VALUE_ID='227',CONV_KEY='86',F_CHECK='0',F_WRITE='1' Where FORMAT_ID = '620' AND FIELD_NO = '48' AND PRIORITY = '4';</v>
      </c>
      <c r="U1630" t="str">
        <f t="shared" si="107"/>
        <v>Delete from UFMT_BUILD_RULE Where FORMAT_ID = '620' AND FIELD_NO = '48' AND PRIORITY = '4';</v>
      </c>
    </row>
    <row r="1631" spans="1:21" x14ac:dyDescent="0.35">
      <c r="A1631" t="s">
        <v>1464</v>
      </c>
      <c r="B1631" t="s">
        <v>136</v>
      </c>
      <c r="C1631" t="s">
        <v>23</v>
      </c>
      <c r="D1631" t="s">
        <v>65</v>
      </c>
      <c r="E1631"/>
      <c r="F1631" t="s">
        <v>461</v>
      </c>
      <c r="G1631" t="s">
        <v>33</v>
      </c>
      <c r="H1631" t="s">
        <v>13</v>
      </c>
      <c r="I1631" t="s">
        <v>12</v>
      </c>
      <c r="L1631" t="s">
        <v>7</v>
      </c>
      <c r="M1631" t="str">
        <f>VLOOKUP(D1631,UFMT_FIELD_FORMAT!A:H,8,FALSE)</f>
        <v>999 Var LLLA</v>
      </c>
      <c r="N1631" t="str">
        <f>IF(ISBLANK(E1631),"",VLOOKUP(E1631,UFMT_CONDITION!A:J,10,FALSE))</f>
        <v/>
      </c>
      <c r="O1631" t="str">
        <f>VLOOKUP(F1631,UFMT_VALUE!A:E,5,FALSE)</f>
        <v>NBC IBFT BNB ACC_NO</v>
      </c>
      <c r="P1631" t="str">
        <f>IF(ISBLANK(G1631),"",VLOOKUP(G1631,UFMT_CONVERSION!A:C,3,FALSE))</f>
        <v>F48 -&gt; NBC IBFT BNB ACC_NO</v>
      </c>
      <c r="Q1631" t="str">
        <f t="shared" si="104"/>
        <v>Field '999 Var LLLA', Value 'NBC IBFT BNB ACC_NO', Conv 'F48 -&gt; NBC IBFT BNB ACC_NO'</v>
      </c>
      <c r="S1631" t="str">
        <f t="shared" si="105"/>
        <v>Insert into UFMT_BUILD_RULE (FORMAT_ID, FIELD_NO, PRIORITY, FIELD_ID, COND_ID, VALUE_ID, CONV_KEY, F_CHECK, F_WRITE) Values ('620', '48', '5', '20', '', '228', '87', '0', '1');</v>
      </c>
      <c r="T1631" t="str">
        <f t="shared" si="106"/>
        <v>Update UFMT_BUILD_RULE SET FIELD_ID='20',COND_ID='',VALUE_ID='228',CONV_KEY='87',F_CHECK='0',F_WRITE='1' Where FORMAT_ID = '620' AND FIELD_NO = '48' AND PRIORITY = '5';</v>
      </c>
      <c r="U1631" t="str">
        <f t="shared" si="107"/>
        <v>Delete from UFMT_BUILD_RULE Where FORMAT_ID = '620' AND FIELD_NO = '48' AND PRIORITY = '5';</v>
      </c>
    </row>
    <row r="1632" spans="1:21" x14ac:dyDescent="0.35">
      <c r="A1632" t="s">
        <v>1464</v>
      </c>
      <c r="B1632" t="s">
        <v>136</v>
      </c>
      <c r="C1632" t="s">
        <v>26</v>
      </c>
      <c r="D1632" t="s">
        <v>65</v>
      </c>
      <c r="E1632"/>
      <c r="F1632" t="s">
        <v>463</v>
      </c>
      <c r="G1632" t="s">
        <v>228</v>
      </c>
      <c r="H1632" t="s">
        <v>13</v>
      </c>
      <c r="I1632" t="s">
        <v>12</v>
      </c>
      <c r="L1632" t="s">
        <v>7</v>
      </c>
      <c r="M1632" t="str">
        <f>VLOOKUP(D1632,UFMT_FIELD_FORMAT!A:H,8,FALSE)</f>
        <v>999 Var LLLA</v>
      </c>
      <c r="N1632" t="str">
        <f>IF(ISBLANK(E1632),"",VLOOKUP(E1632,UFMT_CONDITION!A:J,10,FALSE))</f>
        <v/>
      </c>
      <c r="O1632" t="str">
        <f>VLOOKUP(F1632,UFMT_VALUE!A:E,5,FALSE)</f>
        <v>NBC IBFT BNB ACC_NAME</v>
      </c>
      <c r="P1632" t="str">
        <f>IF(ISBLANK(G1632),"",VLOOKUP(G1632,UFMT_CONVERSION!A:C,3,FALSE))</f>
        <v>F48 -&gt; NBC IBFT BNB ACC_NAME</v>
      </c>
      <c r="Q1632" t="str">
        <f t="shared" si="104"/>
        <v>Field '999 Var LLLA', Value 'NBC IBFT BNB ACC_NAME', Conv 'F48 -&gt; NBC IBFT BNB ACC_NAME'</v>
      </c>
      <c r="S1632" t="str">
        <f t="shared" si="105"/>
        <v>Insert into UFMT_BUILD_RULE (FORMAT_ID, FIELD_NO, PRIORITY, FIELD_ID, COND_ID, VALUE_ID, CONV_KEY, F_CHECK, F_WRITE) Values ('620', '48', '6', '20', '', '229', '88', '0', '1');</v>
      </c>
      <c r="T1632" t="str">
        <f t="shared" si="106"/>
        <v>Update UFMT_BUILD_RULE SET FIELD_ID='20',COND_ID='',VALUE_ID='229',CONV_KEY='88',F_CHECK='0',F_WRITE='1' Where FORMAT_ID = '620' AND FIELD_NO = '48' AND PRIORITY = '6';</v>
      </c>
      <c r="U1632" t="str">
        <f t="shared" si="107"/>
        <v>Delete from UFMT_BUILD_RULE Where FORMAT_ID = '620' AND FIELD_NO = '48' AND PRIORITY = '6';</v>
      </c>
    </row>
    <row r="1633" spans="1:21" x14ac:dyDescent="0.35">
      <c r="A1633" t="s">
        <v>1464</v>
      </c>
      <c r="B1633" t="s">
        <v>136</v>
      </c>
      <c r="C1633" t="s">
        <v>29</v>
      </c>
      <c r="D1633" t="s">
        <v>65</v>
      </c>
      <c r="E1633"/>
      <c r="F1633" t="s">
        <v>251</v>
      </c>
      <c r="G1633" t="s">
        <v>231</v>
      </c>
      <c r="H1633" t="s">
        <v>13</v>
      </c>
      <c r="I1633" t="s">
        <v>12</v>
      </c>
      <c r="L1633" t="s">
        <v>7</v>
      </c>
      <c r="M1633" t="str">
        <f>VLOOKUP(D1633,UFMT_FIELD_FORMAT!A:H,8,FALSE)</f>
        <v>999 Var LLLA</v>
      </c>
      <c r="N1633" t="str">
        <f>IF(ISBLANK(E1633),"",VLOOKUP(E1633,UFMT_CONDITION!A:J,10,FALSE))</f>
        <v/>
      </c>
      <c r="O1633" t="str">
        <f>VLOOKUP(F1633,UFMT_VALUE!A:E,5,FALSE)</f>
        <v>NBC IBFT BNB AMOUNT</v>
      </c>
      <c r="P1633" t="str">
        <f>IF(ISBLANK(G1633),"",VLOOKUP(G1633,UFMT_CONVERSION!A:C,3,FALSE))</f>
        <v>F48 -&gt; NBC IBFT BNB AMOUNT</v>
      </c>
      <c r="Q1633" t="str">
        <f t="shared" si="104"/>
        <v>Field '999 Var LLLA', Value 'NBC IBFT BNB AMOUNT', Conv 'F48 -&gt; NBC IBFT BNB AMOUNT'</v>
      </c>
      <c r="S1633" t="str">
        <f t="shared" si="105"/>
        <v>Insert into UFMT_BUILD_RULE (FORMAT_ID, FIELD_NO, PRIORITY, FIELD_ID, COND_ID, VALUE_ID, CONV_KEY, F_CHECK, F_WRITE) Values ('620', '48', '7', '20', '', '230', '89', '0', '1');</v>
      </c>
      <c r="T1633" t="str">
        <f t="shared" si="106"/>
        <v>Update UFMT_BUILD_RULE SET FIELD_ID='20',COND_ID='',VALUE_ID='230',CONV_KEY='89',F_CHECK='0',F_WRITE='1' Where FORMAT_ID = '620' AND FIELD_NO = '48' AND PRIORITY = '7';</v>
      </c>
      <c r="U1633" t="str">
        <f t="shared" si="107"/>
        <v>Delete from UFMT_BUILD_RULE Where FORMAT_ID = '620' AND FIELD_NO = '48' AND PRIORITY = '7';</v>
      </c>
    </row>
    <row r="1634" spans="1:21" x14ac:dyDescent="0.35">
      <c r="A1634" t="s">
        <v>1464</v>
      </c>
      <c r="B1634" t="s">
        <v>138</v>
      </c>
      <c r="C1634" t="s">
        <v>12</v>
      </c>
      <c r="D1634" t="s">
        <v>47</v>
      </c>
      <c r="E1634"/>
      <c r="F1634" t="s">
        <v>104</v>
      </c>
      <c r="G1634"/>
      <c r="H1634" t="s">
        <v>13</v>
      </c>
      <c r="I1634" t="s">
        <v>12</v>
      </c>
      <c r="L1634" t="s">
        <v>7</v>
      </c>
      <c r="M1634" t="str">
        <f>VLOOKUP(D1634,UFMT_FIELD_FORMAT!A:H,8,FALSE)</f>
        <v>003 Fix Padded L</v>
      </c>
      <c r="N1634" t="str">
        <f>IF(ISBLANK(E1634),"",VLOOKUP(E1634,UFMT_CONDITION!A:J,10,FALSE))</f>
        <v/>
      </c>
      <c r="O1634" t="str">
        <f>VLOOKUP(F1634,UFMT_VALUE!A:E,5,FALSE)</f>
        <v>Tag, SVT_TXN_CURRENCY</v>
      </c>
      <c r="P1634" t="str">
        <f>IF(ISBLANK(G1634),"",VLOOKUP(G1634,UFMT_CONVERSION!A:C,3,FALSE))</f>
        <v/>
      </c>
      <c r="Q1634" t="str">
        <f t="shared" si="104"/>
        <v>Field '003 Fix Padded L', Value 'Tag, SVT_TXN_CURRENCY'</v>
      </c>
      <c r="S1634" t="str">
        <f t="shared" si="105"/>
        <v>Insert into UFMT_BUILD_RULE (FORMAT_ID, FIELD_NO, PRIORITY, FIELD_ID, COND_ID, VALUE_ID, CONV_KEY, F_CHECK, F_WRITE) Values ('620', '49', '1', '14', '', '34', '', '0', '1');</v>
      </c>
      <c r="T1634" t="str">
        <f t="shared" si="106"/>
        <v>Update UFMT_BUILD_RULE SET FIELD_ID='14',COND_ID='',VALUE_ID='34',CONV_KEY='',F_CHECK='0',F_WRITE='1' Where FORMAT_ID = '620' AND FIELD_NO = '49' AND PRIORITY = '1';</v>
      </c>
      <c r="U1634" t="str">
        <f t="shared" si="107"/>
        <v>Delete from UFMT_BUILD_RULE Where FORMAT_ID = '620' AND FIELD_NO = '49' AND PRIORITY = '1';</v>
      </c>
    </row>
    <row r="1635" spans="1:21" x14ac:dyDescent="0.35">
      <c r="A1635" t="s">
        <v>1464</v>
      </c>
      <c r="B1635" t="s">
        <v>138</v>
      </c>
      <c r="C1635" t="s">
        <v>15</v>
      </c>
      <c r="D1635" t="s">
        <v>47</v>
      </c>
      <c r="E1635"/>
      <c r="F1635" t="s">
        <v>431</v>
      </c>
      <c r="G1635"/>
      <c r="H1635" t="s">
        <v>13</v>
      </c>
      <c r="I1635" t="s">
        <v>12</v>
      </c>
      <c r="L1635" t="s">
        <v>7</v>
      </c>
      <c r="M1635" t="str">
        <f>VLOOKUP(D1635,UFMT_FIELD_FORMAT!A:H,8,FALSE)</f>
        <v>003 Fix Padded L</v>
      </c>
      <c r="N1635" t="str">
        <f>IF(ISBLANK(E1635),"",VLOOKUP(E1635,UFMT_CONDITION!A:J,10,FALSE))</f>
        <v/>
      </c>
      <c r="O1635" t="str">
        <f>VLOOKUP(F1635,UFMT_VALUE!A:E,5,FALSE)</f>
        <v>Money Fields UM_CURRENCY</v>
      </c>
      <c r="P1635" t="str">
        <f>IF(ISBLANK(G1635),"",VLOOKUP(G1635,UFMT_CONVERSION!A:C,3,FALSE))</f>
        <v/>
      </c>
      <c r="Q1635" t="str">
        <f t="shared" si="104"/>
        <v>Field '003 Fix Padded L', Value 'Money Fields UM_CURRENCY'</v>
      </c>
      <c r="S1635" t="str">
        <f t="shared" si="105"/>
        <v>Insert into UFMT_BUILD_RULE (FORMAT_ID, FIELD_NO, PRIORITY, FIELD_ID, COND_ID, VALUE_ID, CONV_KEY, F_CHECK, F_WRITE) Values ('620', '49', '2', '14', '', '216', '', '0', '1');</v>
      </c>
      <c r="T1635" t="str">
        <f t="shared" si="106"/>
        <v>Update UFMT_BUILD_RULE SET FIELD_ID='14',COND_ID='',VALUE_ID='216',CONV_KEY='',F_CHECK='0',F_WRITE='1' Where FORMAT_ID = '620' AND FIELD_NO = '49' AND PRIORITY = '2';</v>
      </c>
      <c r="U1635" t="str">
        <f t="shared" si="107"/>
        <v>Delete from UFMT_BUILD_RULE Where FORMAT_ID = '620' AND FIELD_NO = '49' AND PRIORITY = '2';</v>
      </c>
    </row>
    <row r="1636" spans="1:21" x14ac:dyDescent="0.35">
      <c r="A1636" t="s">
        <v>1464</v>
      </c>
      <c r="B1636" t="s">
        <v>142</v>
      </c>
      <c r="C1636" t="s">
        <v>12</v>
      </c>
      <c r="D1636" t="s">
        <v>47</v>
      </c>
      <c r="E1636"/>
      <c r="F1636" t="s">
        <v>104</v>
      </c>
      <c r="G1636"/>
      <c r="H1636" t="s">
        <v>13</v>
      </c>
      <c r="I1636" t="s">
        <v>13</v>
      </c>
      <c r="L1636" t="s">
        <v>7</v>
      </c>
      <c r="M1636" t="str">
        <f>VLOOKUP(D1636,UFMT_FIELD_FORMAT!A:H,8,FALSE)</f>
        <v>003 Fix Padded L</v>
      </c>
      <c r="N1636" t="str">
        <f>IF(ISBLANK(E1636),"",VLOOKUP(E1636,UFMT_CONDITION!A:J,10,FALSE))</f>
        <v/>
      </c>
      <c r="O1636" t="str">
        <f>VLOOKUP(F1636,UFMT_VALUE!A:E,5,FALSE)</f>
        <v>Tag, SVT_TXN_CURRENCY</v>
      </c>
      <c r="P1636" t="str">
        <f>IF(ISBLANK(G1636),"",VLOOKUP(G1636,UFMT_CONVERSION!A:C,3,FALSE))</f>
        <v/>
      </c>
      <c r="Q1636" t="str">
        <f t="shared" si="104"/>
        <v>Field '003 Fix Padded L', Value 'Tag, SVT_TXN_CURRENCY'</v>
      </c>
      <c r="S1636" t="str">
        <f t="shared" si="105"/>
        <v>Insert into UFMT_BUILD_RULE (FORMAT_ID, FIELD_NO, PRIORITY, FIELD_ID, COND_ID, VALUE_ID, CONV_KEY, F_CHECK, F_WRITE) Values ('620', '51', '1', '14', '', '34', '', '0', '0');</v>
      </c>
      <c r="T1636" t="str">
        <f t="shared" si="106"/>
        <v>Update UFMT_BUILD_RULE SET FIELD_ID='14',COND_ID='',VALUE_ID='34',CONV_KEY='',F_CHECK='0',F_WRITE='0' Where FORMAT_ID = '620' AND FIELD_NO = '51' AND PRIORITY = '1';</v>
      </c>
      <c r="U1636" t="str">
        <f t="shared" si="107"/>
        <v>Delete from UFMT_BUILD_RULE Where FORMAT_ID = '620' AND FIELD_NO = '51' AND PRIORITY = '1';</v>
      </c>
    </row>
    <row r="1637" spans="1:21" x14ac:dyDescent="0.35">
      <c r="A1637" t="s">
        <v>1464</v>
      </c>
      <c r="B1637" t="s">
        <v>21</v>
      </c>
      <c r="C1637" t="s">
        <v>12</v>
      </c>
      <c r="D1637" t="s">
        <v>98</v>
      </c>
      <c r="E1637"/>
      <c r="F1637" t="s">
        <v>424</v>
      </c>
      <c r="G1637"/>
      <c r="H1637" t="s">
        <v>13</v>
      </c>
      <c r="I1637" t="s">
        <v>12</v>
      </c>
      <c r="L1637" t="s">
        <v>7</v>
      </c>
      <c r="M1637" t="str">
        <f>VLOOKUP(D1637,UFMT_FIELD_FORMAT!A:H,8,FALSE)</f>
        <v>016 Fix Padded L</v>
      </c>
      <c r="N1637" t="str">
        <f>IF(ISBLANK(E1637),"",VLOOKUP(E1637,UFMT_CONDITION!A:J,10,FALSE))</f>
        <v/>
      </c>
      <c r="O1637" t="str">
        <f>VLOOKUP(F1637,UFMT_VALUE!A:E,5,FALSE)</f>
        <v>Tag, SVT_ENC_PIN, char</v>
      </c>
      <c r="P1637" t="str">
        <f>IF(ISBLANK(G1637),"",VLOOKUP(G1637,UFMT_CONVERSION!A:C,3,FALSE))</f>
        <v/>
      </c>
      <c r="Q1637" t="str">
        <f t="shared" si="104"/>
        <v>Field '016 Fix Padded L', Value 'Tag, SVT_ENC_PIN, char'</v>
      </c>
      <c r="S1637" t="str">
        <f t="shared" si="105"/>
        <v>Insert into UFMT_BUILD_RULE (FORMAT_ID, FIELD_NO, PRIORITY, FIELD_ID, COND_ID, VALUE_ID, CONV_KEY, F_CHECK, F_WRITE) Values ('620', '52', '1', '32', '', '213', '', '0', '1');</v>
      </c>
      <c r="T1637" t="str">
        <f t="shared" si="106"/>
        <v>Update UFMT_BUILD_RULE SET FIELD_ID='32',COND_ID='',VALUE_ID='213',CONV_KEY='',F_CHECK='0',F_WRITE='1' Where FORMAT_ID = '620' AND FIELD_NO = '52' AND PRIORITY = '1';</v>
      </c>
      <c r="U1637" t="str">
        <f t="shared" si="107"/>
        <v>Delete from UFMT_BUILD_RULE Where FORMAT_ID = '620' AND FIELD_NO = '52' AND PRIORITY = '1';</v>
      </c>
    </row>
    <row r="1638" spans="1:21" x14ac:dyDescent="0.35">
      <c r="A1638" t="s">
        <v>1464</v>
      </c>
      <c r="B1638" t="s">
        <v>233</v>
      </c>
      <c r="C1638" t="s">
        <v>12</v>
      </c>
      <c r="D1638" t="s">
        <v>85</v>
      </c>
      <c r="E1638"/>
      <c r="F1638" t="s">
        <v>433</v>
      </c>
      <c r="G1638"/>
      <c r="H1638" t="s">
        <v>13</v>
      </c>
      <c r="I1638" t="s">
        <v>12</v>
      </c>
      <c r="L1638" t="s">
        <v>7</v>
      </c>
      <c r="M1638" t="str">
        <f>VLOOKUP(D1638,UFMT_FIELD_FORMAT!A:H,8,FALSE)</f>
        <v>042 Fix Padded R</v>
      </c>
      <c r="N1638" t="str">
        <f>IF(ISBLANK(E1638),"",VLOOKUP(E1638,UFMT_CONDITION!A:J,10,FALSE))</f>
        <v/>
      </c>
      <c r="O1638" t="str">
        <f>VLOOKUP(F1638,UFMT_VALUE!A:E,5,FALSE)</f>
        <v>Tag, SVT_ISO_ACQ_ODATA, char</v>
      </c>
      <c r="P1638" t="str">
        <f>IF(ISBLANK(G1638),"",VLOOKUP(G1638,UFMT_CONVERSION!A:C,3,FALSE))</f>
        <v/>
      </c>
      <c r="Q1638" t="str">
        <f t="shared" si="104"/>
        <v>Field '042 Fix Padded R', Value 'Tag, SVT_ISO_ACQ_ODATA, char'</v>
      </c>
      <c r="S1638" t="str">
        <f t="shared" si="105"/>
        <v>Insert into UFMT_BUILD_RULE (FORMAT_ID, FIELD_NO, PRIORITY, FIELD_ID, COND_ID, VALUE_ID, CONV_KEY, F_CHECK, F_WRITE) Values ('620', '90', '1', '27', '', '217', '', '0', '1');</v>
      </c>
      <c r="T1638" t="str">
        <f t="shared" si="106"/>
        <v>Update UFMT_BUILD_RULE SET FIELD_ID='27',COND_ID='',VALUE_ID='217',CONV_KEY='',F_CHECK='0',F_WRITE='1' Where FORMAT_ID = '620' AND FIELD_NO = '90' AND PRIORITY = '1';</v>
      </c>
      <c r="U1638" t="str">
        <f t="shared" si="107"/>
        <v>Delete from UFMT_BUILD_RULE Where FORMAT_ID = '620' AND FIELD_NO = '90' AND PRIORITY = '1';</v>
      </c>
    </row>
    <row r="1639" spans="1:21" x14ac:dyDescent="0.35">
      <c r="A1639" t="s">
        <v>1464</v>
      </c>
      <c r="B1639" t="s">
        <v>233</v>
      </c>
      <c r="C1639" t="s">
        <v>15</v>
      </c>
      <c r="D1639" t="s">
        <v>85</v>
      </c>
      <c r="E1639"/>
      <c r="F1639" t="s">
        <v>660</v>
      </c>
      <c r="G1639"/>
      <c r="H1639" t="s">
        <v>13</v>
      </c>
      <c r="I1639" t="s">
        <v>12</v>
      </c>
      <c r="L1639" t="s">
        <v>7</v>
      </c>
      <c r="M1639" t="str">
        <f>VLOOKUP(D1639,UFMT_FIELD_FORMAT!A:H,8,FALSE)</f>
        <v>042 Fix Padded R</v>
      </c>
      <c r="N1639" t="str">
        <f>IF(ISBLANK(E1639),"",VLOOKUP(E1639,UFMT_CONDITION!A:J,10,FALSE))</f>
        <v/>
      </c>
      <c r="O1639" t="str">
        <f>VLOOKUP(F1639,UFMT_VALUE!A:E,5,FALSE)</f>
        <v>Format, NBC DE 90 Format IN</v>
      </c>
      <c r="P1639" t="str">
        <f>IF(ISBLANK(G1639),"",VLOOKUP(G1639,UFMT_CONVERSION!A:C,3,FALSE))</f>
        <v/>
      </c>
      <c r="Q1639" t="str">
        <f t="shared" si="104"/>
        <v>Field '042 Fix Padded R', Value 'Format, NBC DE 90 Format IN'</v>
      </c>
      <c r="S1639" t="str">
        <f t="shared" si="105"/>
        <v>Insert into UFMT_BUILD_RULE (FORMAT_ID, FIELD_NO, PRIORITY, FIELD_ID, COND_ID, VALUE_ID, CONV_KEY, F_CHECK, F_WRITE) Values ('620', '90', '2', '27', '', '303', '', '0', '1');</v>
      </c>
      <c r="T1639" t="str">
        <f t="shared" si="106"/>
        <v>Update UFMT_BUILD_RULE SET FIELD_ID='27',COND_ID='',VALUE_ID='303',CONV_KEY='',F_CHECK='0',F_WRITE='1' Where FORMAT_ID = '620' AND FIELD_NO = '90' AND PRIORITY = '2';</v>
      </c>
      <c r="U1639" t="str">
        <f t="shared" si="107"/>
        <v>Delete from UFMT_BUILD_RULE Where FORMAT_ID = '620' AND FIELD_NO = '90' AND PRIORITY = '2';</v>
      </c>
    </row>
    <row r="1640" spans="1:21" x14ac:dyDescent="0.35">
      <c r="A1640" t="s">
        <v>1464</v>
      </c>
      <c r="B1640" t="s">
        <v>233</v>
      </c>
      <c r="C1640" t="s">
        <v>17</v>
      </c>
      <c r="D1640" t="s">
        <v>85</v>
      </c>
      <c r="E1640"/>
      <c r="F1640" t="s">
        <v>664</v>
      </c>
      <c r="G1640" t="s">
        <v>835</v>
      </c>
      <c r="H1640" t="s">
        <v>13</v>
      </c>
      <c r="I1640" t="s">
        <v>12</v>
      </c>
      <c r="L1640" t="s">
        <v>7</v>
      </c>
      <c r="M1640" t="str">
        <f>VLOOKUP(D1640,UFMT_FIELD_FORMAT!A:H,8,FALSE)</f>
        <v>042 Fix Padded R</v>
      </c>
      <c r="N1640" t="str">
        <f>IF(ISBLANK(E1640),"",VLOOKUP(E1640,UFMT_CONDITION!A:J,10,FALSE))</f>
        <v/>
      </c>
      <c r="O1640" t="str">
        <f>VLOOKUP(F1640,UFMT_VALUE!A:E,5,FALSE)</f>
        <v>Local, NBC Orig Key data</v>
      </c>
      <c r="P1640" t="str">
        <f>IF(ISBLANK(G1640),"",VLOOKUP(G1640,UFMT_CONVERSION!A:C,3,FALSE))</f>
        <v>NBC set orig key data</v>
      </c>
      <c r="Q1640" t="str">
        <f t="shared" si="104"/>
        <v>Field '042 Fix Padded R', Value 'Local, NBC Orig Key data', Conv 'NBC set orig key data'</v>
      </c>
      <c r="S1640" t="str">
        <f t="shared" si="105"/>
        <v>Insert into UFMT_BUILD_RULE (FORMAT_ID, FIELD_NO, PRIORITY, FIELD_ID, COND_ID, VALUE_ID, CONV_KEY, F_CHECK, F_WRITE) Values ('620', '90', '3', '27', '', '305', '140', '0', '1');</v>
      </c>
      <c r="T1640" t="str">
        <f t="shared" si="106"/>
        <v>Update UFMT_BUILD_RULE SET FIELD_ID='27',COND_ID='',VALUE_ID='305',CONV_KEY='140',F_CHECK='0',F_WRITE='1' Where FORMAT_ID = '620' AND FIELD_NO = '90' AND PRIORITY = '3';</v>
      </c>
      <c r="U1640" t="str">
        <f t="shared" si="107"/>
        <v>Delete from UFMT_BUILD_RULE Where FORMAT_ID = '620' AND FIELD_NO = '90' AND PRIORITY = '3';</v>
      </c>
    </row>
    <row r="1641" spans="1:21" x14ac:dyDescent="0.35">
      <c r="A1641" t="s">
        <v>1464</v>
      </c>
      <c r="B1641" t="s">
        <v>233</v>
      </c>
      <c r="C1641" t="s">
        <v>20</v>
      </c>
      <c r="D1641" t="s">
        <v>85</v>
      </c>
      <c r="E1641"/>
      <c r="F1641" t="s">
        <v>42</v>
      </c>
      <c r="G1641" t="s">
        <v>407</v>
      </c>
      <c r="H1641" t="s">
        <v>13</v>
      </c>
      <c r="I1641" t="s">
        <v>12</v>
      </c>
      <c r="L1641" t="s">
        <v>7</v>
      </c>
      <c r="M1641" t="str">
        <f>VLOOKUP(D1641,UFMT_FIELD_FORMAT!A:H,8,FALSE)</f>
        <v>042 Fix Padded R</v>
      </c>
      <c r="N1641" t="str">
        <f>IF(ISBLANK(E1641),"",VLOOKUP(E1641,UFMT_CONDITION!A:J,10,FALSE))</f>
        <v/>
      </c>
      <c r="O1641" t="str">
        <f>VLOOKUP(F1641,UFMT_VALUE!A:E,5,FALSE)</f>
        <v>Tag, SVT_SV_TRACE</v>
      </c>
      <c r="P1641" t="str">
        <f>IF(ISBLANK(G1641),"",VLOOKUP(G1641,UFMT_CONVERSION!A:C,3,FALSE))</f>
        <v>NBC set orig utrnno</v>
      </c>
      <c r="Q1641" t="str">
        <f t="shared" si="104"/>
        <v>Field '042 Fix Padded R', Value 'Tag, SVT_SV_TRACE', Conv 'NBC set orig utrnno'</v>
      </c>
      <c r="S1641" t="str">
        <f t="shared" si="105"/>
        <v>Insert into UFMT_BUILD_RULE (FORMAT_ID, FIELD_NO, PRIORITY, FIELD_ID, COND_ID, VALUE_ID, CONV_KEY, F_CHECK, F_WRITE) Values ('620', '90', '4', '27', '', '12', '141', '0', '1');</v>
      </c>
      <c r="T1641" t="str">
        <f t="shared" si="106"/>
        <v>Update UFMT_BUILD_RULE SET FIELD_ID='27',COND_ID='',VALUE_ID='12',CONV_KEY='141',F_CHECK='0',F_WRITE='1' Where FORMAT_ID = '620' AND FIELD_NO = '90' AND PRIORITY = '4';</v>
      </c>
      <c r="U1641" t="str">
        <f t="shared" si="107"/>
        <v>Delete from UFMT_BUILD_RULE Where FORMAT_ID = '620' AND FIELD_NO = '90' AND PRIORITY = '4';</v>
      </c>
    </row>
    <row r="1642" spans="1:21" x14ac:dyDescent="0.35">
      <c r="A1642" t="s">
        <v>1464</v>
      </c>
      <c r="B1642" t="s">
        <v>774</v>
      </c>
      <c r="C1642" t="s">
        <v>12</v>
      </c>
      <c r="D1642" t="s">
        <v>68</v>
      </c>
      <c r="E1642"/>
      <c r="F1642" t="s">
        <v>449</v>
      </c>
      <c r="G1642" t="s">
        <v>216</v>
      </c>
      <c r="H1642" t="s">
        <v>13</v>
      </c>
      <c r="I1642" t="s">
        <v>12</v>
      </c>
      <c r="L1642" t="s">
        <v>7</v>
      </c>
      <c r="M1642" t="str">
        <f>VLOOKUP(D1642,UFMT_FIELD_FORMAT!A:H,8,FALSE)</f>
        <v>011 Var LLA</v>
      </c>
      <c r="N1642" t="str">
        <f>IF(ISBLANK(E1642),"",VLOOKUP(E1642,UFMT_CONDITION!A:J,10,FALSE))</f>
        <v/>
      </c>
      <c r="O1642" t="str">
        <f>VLOOKUP(F1642,UFMT_VALUE!A:E,5,FALSE)</f>
        <v>Tag, SVT_RECV_ID, char</v>
      </c>
      <c r="P1642" t="str">
        <f>IF(ISBLANK(G1642),"",VLOOKUP(G1642,UFMT_CONVERSION!A:C,3,FALSE))</f>
        <v>Custom function set_rout_by_bankid</v>
      </c>
      <c r="Q1642" t="str">
        <f t="shared" si="104"/>
        <v>Field '011 Var LLA', Value 'Tag, SVT_RECV_ID, char', Conv 'Custom function set_rout_by_bankid'</v>
      </c>
      <c r="S1642" t="str">
        <f t="shared" si="105"/>
        <v>Insert into UFMT_BUILD_RULE (FORMAT_ID, FIELD_NO, PRIORITY, FIELD_ID, COND_ID, VALUE_ID, CONV_KEY, F_CHECK, F_WRITE) Values ('620', '100', '1', '21', '', '223', '83', '0', '1');</v>
      </c>
      <c r="T1642" t="str">
        <f t="shared" si="106"/>
        <v>Update UFMT_BUILD_RULE SET FIELD_ID='21',COND_ID='',VALUE_ID='223',CONV_KEY='83',F_CHECK='0',F_WRITE='1' Where FORMAT_ID = '620' AND FIELD_NO = '100' AND PRIORITY = '1';</v>
      </c>
      <c r="U1642" t="str">
        <f t="shared" si="107"/>
        <v>Delete from UFMT_BUILD_RULE Where FORMAT_ID = '620' AND FIELD_NO = '100' AND PRIORITY = '1';</v>
      </c>
    </row>
    <row r="1643" spans="1:21" x14ac:dyDescent="0.35">
      <c r="A1643" t="s">
        <v>1464</v>
      </c>
      <c r="B1643" t="s">
        <v>774</v>
      </c>
      <c r="C1643" t="s">
        <v>15</v>
      </c>
      <c r="D1643" t="s">
        <v>68</v>
      </c>
      <c r="E1643"/>
      <c r="F1643" t="s">
        <v>452</v>
      </c>
      <c r="G1643" t="s">
        <v>30</v>
      </c>
      <c r="H1643" t="s">
        <v>13</v>
      </c>
      <c r="I1643" t="s">
        <v>12</v>
      </c>
      <c r="L1643" t="s">
        <v>7</v>
      </c>
      <c r="M1643" t="str">
        <f>VLOOKUP(D1643,UFMT_FIELD_FORMAT!A:H,8,FALSE)</f>
        <v>011 Var LLA</v>
      </c>
      <c r="N1643" t="str">
        <f>IF(ISBLANK(E1643),"",VLOOKUP(E1643,UFMT_CONDITION!A:J,10,FALSE))</f>
        <v/>
      </c>
      <c r="O1643" t="str">
        <f>VLOOKUP(F1643,UFMT_VALUE!A:E,5,FALSE)</f>
        <v>Tag, SVT_BANK_ID2, int</v>
      </c>
      <c r="P1643" t="str">
        <f>IF(ISBLANK(G1643),"",VLOOKUP(G1643,UFMT_CONVERSION!A:C,3,FALSE))</f>
        <v>ReceiveID -&gt; BANK_ID2</v>
      </c>
      <c r="Q1643" t="str">
        <f t="shared" si="104"/>
        <v>Field '011 Var LLA', Value 'Tag, SVT_BANK_ID2, int', Conv 'ReceiveID -&gt; BANK_ID2'</v>
      </c>
      <c r="S1643" t="str">
        <f t="shared" si="105"/>
        <v>Insert into UFMT_BUILD_RULE (FORMAT_ID, FIELD_NO, PRIORITY, FIELD_ID, COND_ID, VALUE_ID, CONV_KEY, F_CHECK, F_WRITE) Values ('620', '100', '2', '21', '', '224', '82', '0', '1');</v>
      </c>
      <c r="T1643" t="str">
        <f t="shared" si="106"/>
        <v>Update UFMT_BUILD_RULE SET FIELD_ID='21',COND_ID='',VALUE_ID='224',CONV_KEY='82',F_CHECK='0',F_WRITE='1' Where FORMAT_ID = '620' AND FIELD_NO = '100' AND PRIORITY = '2';</v>
      </c>
      <c r="U1643" t="str">
        <f t="shared" si="107"/>
        <v>Delete from UFMT_BUILD_RULE Where FORMAT_ID = '620' AND FIELD_NO = '100' AND PRIORITY = '2';</v>
      </c>
    </row>
    <row r="1644" spans="1:21" x14ac:dyDescent="0.35">
      <c r="A1644" t="s">
        <v>1464</v>
      </c>
      <c r="B1644" t="s">
        <v>774</v>
      </c>
      <c r="C1644" t="s">
        <v>17</v>
      </c>
      <c r="D1644" t="s">
        <v>68</v>
      </c>
      <c r="E1644"/>
      <c r="F1644" t="s">
        <v>449</v>
      </c>
      <c r="G1644"/>
      <c r="H1644" t="s">
        <v>13</v>
      </c>
      <c r="I1644" t="s">
        <v>12</v>
      </c>
      <c r="L1644" t="s">
        <v>7</v>
      </c>
      <c r="M1644" t="str">
        <f>VLOOKUP(D1644,UFMT_FIELD_FORMAT!A:H,8,FALSE)</f>
        <v>011 Var LLA</v>
      </c>
      <c r="N1644" t="str">
        <f>IF(ISBLANK(E1644),"",VLOOKUP(E1644,UFMT_CONDITION!A:J,10,FALSE))</f>
        <v/>
      </c>
      <c r="O1644" t="str">
        <f>VLOOKUP(F1644,UFMT_VALUE!A:E,5,FALSE)</f>
        <v>Tag, SVT_RECV_ID, char</v>
      </c>
      <c r="P1644" t="str">
        <f>IF(ISBLANK(G1644),"",VLOOKUP(G1644,UFMT_CONVERSION!A:C,3,FALSE))</f>
        <v/>
      </c>
      <c r="Q1644" t="str">
        <f t="shared" si="104"/>
        <v>Field '011 Var LLA', Value 'Tag, SVT_RECV_ID, char'</v>
      </c>
      <c r="S1644" t="str">
        <f t="shared" si="105"/>
        <v>Insert into UFMT_BUILD_RULE (FORMAT_ID, FIELD_NO, PRIORITY, FIELD_ID, COND_ID, VALUE_ID, CONV_KEY, F_CHECK, F_WRITE) Values ('620', '100', '3', '21', '', '223', '', '0', '1');</v>
      </c>
      <c r="T1644" t="str">
        <f t="shared" si="106"/>
        <v>Update UFMT_BUILD_RULE SET FIELD_ID='21',COND_ID='',VALUE_ID='223',CONV_KEY='',F_CHECK='0',F_WRITE='1' Where FORMAT_ID = '620' AND FIELD_NO = '100' AND PRIORITY = '3';</v>
      </c>
      <c r="U1644" t="str">
        <f t="shared" si="107"/>
        <v>Delete from UFMT_BUILD_RULE Where FORMAT_ID = '620' AND FIELD_NO = '100' AND PRIORITY = '3';</v>
      </c>
    </row>
    <row r="1645" spans="1:21" x14ac:dyDescent="0.35">
      <c r="A1645" t="s">
        <v>1464</v>
      </c>
      <c r="B1645" t="s">
        <v>270</v>
      </c>
      <c r="C1645" t="s">
        <v>12</v>
      </c>
      <c r="D1645" t="s">
        <v>71</v>
      </c>
      <c r="E1645"/>
      <c r="F1645" t="s">
        <v>96</v>
      </c>
      <c r="G1645"/>
      <c r="H1645" t="s">
        <v>13</v>
      </c>
      <c r="I1645" t="s">
        <v>12</v>
      </c>
      <c r="L1645" t="s">
        <v>7</v>
      </c>
      <c r="M1645" t="str">
        <f>VLOOKUP(D1645,UFMT_FIELD_FORMAT!A:H,8,FALSE)</f>
        <v>028 Var LLA</v>
      </c>
      <c r="N1645" t="str">
        <f>IF(ISBLANK(E1645),"",VLOOKUP(E1645,UFMT_CONDITION!A:J,10,FALSE))</f>
        <v/>
      </c>
      <c r="O1645" t="str">
        <f>VLOOKUP(F1645,UFMT_VALUE!A:E,5,FALSE)</f>
        <v>Tag, SVT_ACCT1_NO</v>
      </c>
      <c r="P1645" t="str">
        <f>IF(ISBLANK(G1645),"",VLOOKUP(G1645,UFMT_CONVERSION!A:C,3,FALSE))</f>
        <v/>
      </c>
      <c r="Q1645" t="str">
        <f t="shared" si="104"/>
        <v>Field '028 Var LLA', Value 'Tag, SVT_ACCT1_NO'</v>
      </c>
      <c r="S1645" t="str">
        <f t="shared" si="105"/>
        <v>Insert into UFMT_BUILD_RULE (FORMAT_ID, FIELD_NO, PRIORITY, FIELD_ID, COND_ID, VALUE_ID, CONV_KEY, F_CHECK, F_WRITE) Values ('620', '102', '1', '22', '', '36', '', '0', '1');</v>
      </c>
      <c r="T1645" t="str">
        <f t="shared" si="106"/>
        <v>Update UFMT_BUILD_RULE SET FIELD_ID='22',COND_ID='',VALUE_ID='36',CONV_KEY='',F_CHECK='0',F_WRITE='1' Where FORMAT_ID = '620' AND FIELD_NO = '102' AND PRIORITY = '1';</v>
      </c>
      <c r="U1645" t="str">
        <f t="shared" si="107"/>
        <v>Delete from UFMT_BUILD_RULE Where FORMAT_ID = '620' AND FIELD_NO = '102' AND PRIORITY = '1';</v>
      </c>
    </row>
    <row r="1646" spans="1:21" x14ac:dyDescent="0.35">
      <c r="A1646" t="s">
        <v>1464</v>
      </c>
      <c r="B1646" t="s">
        <v>778</v>
      </c>
      <c r="C1646" t="s">
        <v>12</v>
      </c>
      <c r="D1646" t="s">
        <v>71</v>
      </c>
      <c r="E1646"/>
      <c r="F1646" t="s">
        <v>99</v>
      </c>
      <c r="G1646"/>
      <c r="H1646" t="s">
        <v>13</v>
      </c>
      <c r="I1646" t="s">
        <v>12</v>
      </c>
      <c r="L1646" t="s">
        <v>7</v>
      </c>
      <c r="M1646" t="str">
        <f>VLOOKUP(D1646,UFMT_FIELD_FORMAT!A:H,8,FALSE)</f>
        <v>028 Var LLA</v>
      </c>
      <c r="N1646" t="str">
        <f>IF(ISBLANK(E1646),"",VLOOKUP(E1646,UFMT_CONDITION!A:J,10,FALSE))</f>
        <v/>
      </c>
      <c r="O1646" t="str">
        <f>VLOOKUP(F1646,UFMT_VALUE!A:E,5,FALSE)</f>
        <v>Tag, SVT_ACCT2_NO</v>
      </c>
      <c r="P1646" t="str">
        <f>IF(ISBLANK(G1646),"",VLOOKUP(G1646,UFMT_CONVERSION!A:C,3,FALSE))</f>
        <v/>
      </c>
      <c r="Q1646" t="str">
        <f t="shared" si="104"/>
        <v>Field '028 Var LLA', Value 'Tag, SVT_ACCT2_NO'</v>
      </c>
      <c r="S1646" t="str">
        <f t="shared" si="105"/>
        <v>Insert into UFMT_BUILD_RULE (FORMAT_ID, FIELD_NO, PRIORITY, FIELD_ID, COND_ID, VALUE_ID, CONV_KEY, F_CHECK, F_WRITE) Values ('620', '103', '1', '22', '', '37', '', '0', '1');</v>
      </c>
      <c r="T1646" t="str">
        <f t="shared" si="106"/>
        <v>Update UFMT_BUILD_RULE SET FIELD_ID='22',COND_ID='',VALUE_ID='37',CONV_KEY='',F_CHECK='0',F_WRITE='1' Where FORMAT_ID = '620' AND FIELD_NO = '103' AND PRIORITY = '1';</v>
      </c>
      <c r="U1646" t="str">
        <f t="shared" si="107"/>
        <v>Delete from UFMT_BUILD_RULE Where FORMAT_ID = '620' AND FIELD_NO = '103' AND PRIORITY = '1';</v>
      </c>
    </row>
    <row r="1647" spans="1:21" x14ac:dyDescent="0.35">
      <c r="A1647" t="s">
        <v>1464</v>
      </c>
      <c r="B1647" t="s">
        <v>83</v>
      </c>
      <c r="C1647" t="s">
        <v>12</v>
      </c>
      <c r="D1647" t="s">
        <v>104</v>
      </c>
      <c r="E1647"/>
      <c r="F1647" t="s">
        <v>537</v>
      </c>
      <c r="G1647"/>
      <c r="H1647" t="s">
        <v>13</v>
      </c>
      <c r="I1647" t="s">
        <v>12</v>
      </c>
      <c r="L1647" t="s">
        <v>7</v>
      </c>
      <c r="M1647" t="str">
        <f>VLOOKUP(D1647,UFMT_FIELD_FORMAT!A:H,8,FALSE)</f>
        <v>8 Var LLLA</v>
      </c>
      <c r="N1647" t="str">
        <f>IF(ISBLANK(E1647),"",VLOOKUP(E1647,UFMT_CONDITION!A:J,10,FALSE))</f>
        <v/>
      </c>
      <c r="O1647" t="str">
        <f>VLOOKUP(F1647,UFMT_VALUE!A:E,5,FALSE)</f>
        <v>Tag, SVT_NET_FEE, double</v>
      </c>
      <c r="P1647" t="str">
        <f>IF(ISBLANK(G1647),"",VLOOKUP(G1647,UFMT_CONVERSION!A:C,3,FALSE))</f>
        <v/>
      </c>
      <c r="Q1647" t="str">
        <f t="shared" si="104"/>
        <v>Field '8 Var LLLA', Value 'Tag, SVT_NET_FEE, double'</v>
      </c>
      <c r="S1647" t="str">
        <f t="shared" si="105"/>
        <v>Insert into UFMT_BUILD_RULE (FORMAT_ID, FIELD_NO, PRIORITY, FIELD_ID, COND_ID, VALUE_ID, CONV_KEY, F_CHECK, F_WRITE) Values ('620', '121', '1', '34', '', '256', '', '0', '1');</v>
      </c>
      <c r="T1647" t="str">
        <f t="shared" si="106"/>
        <v>Update UFMT_BUILD_RULE SET FIELD_ID='34',COND_ID='',VALUE_ID='256',CONV_KEY='',F_CHECK='0',F_WRITE='1' Where FORMAT_ID = '620' AND FIELD_NO = '121' AND PRIORITY = '1';</v>
      </c>
      <c r="U1647" t="str">
        <f t="shared" si="107"/>
        <v>Delete from UFMT_BUILD_RULE Where FORMAT_ID = '620' AND FIELD_NO = '121' AND PRIORITY = '1';</v>
      </c>
    </row>
    <row r="1648" spans="1:21" x14ac:dyDescent="0.35">
      <c r="A1648" t="s">
        <v>1464</v>
      </c>
      <c r="B1648" t="s">
        <v>807</v>
      </c>
      <c r="C1648" t="s">
        <v>12</v>
      </c>
      <c r="D1648" t="s">
        <v>104</v>
      </c>
      <c r="E1648"/>
      <c r="F1648" t="s">
        <v>534</v>
      </c>
      <c r="G1648"/>
      <c r="H1648" t="s">
        <v>13</v>
      </c>
      <c r="I1648" t="s">
        <v>12</v>
      </c>
      <c r="L1648" t="s">
        <v>7</v>
      </c>
      <c r="M1648" t="str">
        <f>VLOOKUP(D1648,UFMT_FIELD_FORMAT!A:H,8,FALSE)</f>
        <v>8 Var LLLA</v>
      </c>
      <c r="N1648" t="str">
        <f>IF(ISBLANK(E1648),"",VLOOKUP(E1648,UFMT_CONDITION!A:J,10,FALSE))</f>
        <v/>
      </c>
      <c r="O1648" t="str">
        <f>VLOOKUP(F1648,UFMT_VALUE!A:E,5,FALSE)</f>
        <v>Tag, SVT_ACQ_FEE, double</v>
      </c>
      <c r="P1648" t="str">
        <f>IF(ISBLANK(G1648),"",VLOOKUP(G1648,UFMT_CONVERSION!A:C,3,FALSE))</f>
        <v/>
      </c>
      <c r="Q1648" t="str">
        <f t="shared" si="104"/>
        <v>Field '8 Var LLLA', Value 'Tag, SVT_ACQ_FEE, double'</v>
      </c>
      <c r="S1648" t="str">
        <f t="shared" si="105"/>
        <v>Insert into UFMT_BUILD_RULE (FORMAT_ID, FIELD_NO, PRIORITY, FIELD_ID, COND_ID, VALUE_ID, CONV_KEY, F_CHECK, F_WRITE) Values ('620', '122', '1', '34', '', '255', '', '0', '1');</v>
      </c>
      <c r="T1648" t="str">
        <f t="shared" si="106"/>
        <v>Update UFMT_BUILD_RULE SET FIELD_ID='34',COND_ID='',VALUE_ID='255',CONV_KEY='',F_CHECK='0',F_WRITE='1' Where FORMAT_ID = '620' AND FIELD_NO = '122' AND PRIORITY = '1';</v>
      </c>
      <c r="U1648" t="str">
        <f t="shared" si="107"/>
        <v>Delete from UFMT_BUILD_RULE Where FORMAT_ID = '620' AND FIELD_NO = '122' AND PRIORITY = '1';</v>
      </c>
    </row>
    <row r="1649" spans="1:21" x14ac:dyDescent="0.35">
      <c r="A1649" t="s">
        <v>1464</v>
      </c>
      <c r="B1649" t="s">
        <v>143</v>
      </c>
      <c r="C1649" t="s">
        <v>12</v>
      </c>
      <c r="D1649" t="s">
        <v>104</v>
      </c>
      <c r="E1649"/>
      <c r="F1649" t="s">
        <v>599</v>
      </c>
      <c r="G1649"/>
      <c r="H1649" t="s">
        <v>13</v>
      </c>
      <c r="I1649" t="s">
        <v>12</v>
      </c>
      <c r="L1649" t="s">
        <v>7</v>
      </c>
      <c r="M1649" t="str">
        <f>VLOOKUP(D1649,UFMT_FIELD_FORMAT!A:H,8,FALSE)</f>
        <v>8 Var LLLA</v>
      </c>
      <c r="N1649" t="str">
        <f>IF(ISBLANK(E1649),"",VLOOKUP(E1649,UFMT_CONDITION!A:J,10,FALSE))</f>
        <v/>
      </c>
      <c r="O1649" t="str">
        <f>VLOOKUP(F1649,UFMT_VALUE!A:E,5,FALSE)</f>
        <v>Tag, SVT_ISS_FEE_TRX_CURR, double</v>
      </c>
      <c r="P1649" t="str">
        <f>IF(ISBLANK(G1649),"",VLOOKUP(G1649,UFMT_CONVERSION!A:C,3,FALSE))</f>
        <v/>
      </c>
      <c r="Q1649" t="str">
        <f t="shared" si="104"/>
        <v>Field '8 Var LLLA', Value 'Tag, SVT_ISS_FEE_TRX_CURR, double'</v>
      </c>
      <c r="S1649" t="str">
        <f t="shared" si="105"/>
        <v>Insert into UFMT_BUILD_RULE (FORMAT_ID, FIELD_NO, PRIORITY, FIELD_ID, COND_ID, VALUE_ID, CONV_KEY, F_CHECK, F_WRITE) Values ('620', '123', '1', '34', '', '279', '', '0', '1');</v>
      </c>
      <c r="T1649" t="str">
        <f t="shared" si="106"/>
        <v>Update UFMT_BUILD_RULE SET FIELD_ID='34',COND_ID='',VALUE_ID='279',CONV_KEY='',F_CHECK='0',F_WRITE='1' Where FORMAT_ID = '620' AND FIELD_NO = '123' AND PRIORITY = '1';</v>
      </c>
      <c r="U1649" t="str">
        <f t="shared" si="107"/>
        <v>Delete from UFMT_BUILD_RULE Where FORMAT_ID = '620' AND FIELD_NO = '123' AND PRIORITY = '1';</v>
      </c>
    </row>
    <row r="1650" spans="1:21" x14ac:dyDescent="0.35">
      <c r="A1650" t="s">
        <v>1464</v>
      </c>
      <c r="B1650" t="s">
        <v>810</v>
      </c>
      <c r="C1650" t="s">
        <v>12</v>
      </c>
      <c r="D1650" t="s">
        <v>104</v>
      </c>
      <c r="E1650"/>
      <c r="F1650" t="s">
        <v>540</v>
      </c>
      <c r="G1650"/>
      <c r="H1650" t="s">
        <v>13</v>
      </c>
      <c r="I1650" t="s">
        <v>12</v>
      </c>
      <c r="L1650" t="s">
        <v>7</v>
      </c>
      <c r="M1650" t="str">
        <f>VLOOKUP(D1650,UFMT_FIELD_FORMAT!A:H,8,FALSE)</f>
        <v>8 Var LLLA</v>
      </c>
      <c r="N1650" t="str">
        <f>IF(ISBLANK(E1650),"",VLOOKUP(E1650,UFMT_CONDITION!A:J,10,FALSE))</f>
        <v/>
      </c>
      <c r="O1650" t="str">
        <f>VLOOKUP(F1650,UFMT_VALUE!A:E,5,FALSE)</f>
        <v>Tag, SVT_IBFT_BNB_FEE, double</v>
      </c>
      <c r="P1650" t="str">
        <f>IF(ISBLANK(G1650),"",VLOOKUP(G1650,UFMT_CONVERSION!A:C,3,FALSE))</f>
        <v/>
      </c>
      <c r="Q1650" t="str">
        <f t="shared" si="104"/>
        <v>Field '8 Var LLLA', Value 'Tag, SVT_IBFT_BNB_FEE, double'</v>
      </c>
      <c r="S1650" t="str">
        <f t="shared" si="105"/>
        <v>Insert into UFMT_BUILD_RULE (FORMAT_ID, FIELD_NO, PRIORITY, FIELD_ID, COND_ID, VALUE_ID, CONV_KEY, F_CHECK, F_WRITE) Values ('620', '124', '1', '34', '', '257', '', '0', '1');</v>
      </c>
      <c r="T1650" t="str">
        <f t="shared" si="106"/>
        <v>Update UFMT_BUILD_RULE SET FIELD_ID='34',COND_ID='',VALUE_ID='257',CONV_KEY='',F_CHECK='0',F_WRITE='1' Where FORMAT_ID = '620' AND FIELD_NO = '124' AND PRIORITY = '1';</v>
      </c>
      <c r="U1650" t="str">
        <f t="shared" si="107"/>
        <v>Delete from UFMT_BUILD_RULE Where FORMAT_ID = '620' AND FIELD_NO = '124' AND PRIORITY = '1';</v>
      </c>
    </row>
    <row r="1651" spans="1:21" x14ac:dyDescent="0.35">
      <c r="A1651" t="s">
        <v>1464</v>
      </c>
      <c r="B1651" t="s">
        <v>134</v>
      </c>
      <c r="C1651" t="s">
        <v>12</v>
      </c>
      <c r="D1651" t="s">
        <v>98</v>
      </c>
      <c r="E1651"/>
      <c r="F1651" t="s">
        <v>532</v>
      </c>
      <c r="G1651" t="s">
        <v>774</v>
      </c>
      <c r="H1651" t="s">
        <v>13</v>
      </c>
      <c r="I1651" t="s">
        <v>12</v>
      </c>
      <c r="L1651" t="s">
        <v>7</v>
      </c>
      <c r="M1651" t="str">
        <f>VLOOKUP(D1651,UFMT_FIELD_FORMAT!A:H,8,FALSE)</f>
        <v>016 Fix Padded L</v>
      </c>
      <c r="N1651" t="str">
        <f>IF(ISBLANK(E1651),"",VLOOKUP(E1651,UFMT_CONDITION!A:J,10,FALSE))</f>
        <v/>
      </c>
      <c r="O1651" t="str">
        <f>VLOOKUP(F1651,UFMT_VALUE!A:E,5,FALSE)</f>
        <v>DE128, Saved locally (to/from NBC )</v>
      </c>
      <c r="P1651" t="str">
        <f>IF(ISBLANK(G1651),"",VLOOKUP(G1651,UFMT_CONVERSION!A:C,3,FALSE))</f>
        <v>Custom function ufmt_check_mac</v>
      </c>
      <c r="Q1651" t="str">
        <f t="shared" si="104"/>
        <v>Field '016 Fix Padded L', Value 'DE128, Saved locally (to/from NBC )', Conv 'Custom function ufmt_check_mac'</v>
      </c>
      <c r="S1651" t="str">
        <f t="shared" si="105"/>
        <v>Insert into UFMT_BUILD_RULE (FORMAT_ID, FIELD_NO, PRIORITY, FIELD_ID, COND_ID, VALUE_ID, CONV_KEY, F_CHECK, F_WRITE) Values ('620', '128', '1', '32', '', '254', '100', '0', '1');</v>
      </c>
      <c r="T1651" t="str">
        <f t="shared" si="106"/>
        <v>Update UFMT_BUILD_RULE SET FIELD_ID='32',COND_ID='',VALUE_ID='254',CONV_KEY='100',F_CHECK='0',F_WRITE='1' Where FORMAT_ID = '620' AND FIELD_NO = '128' AND PRIORITY = '1';</v>
      </c>
      <c r="U1651" t="str">
        <f t="shared" si="107"/>
        <v>Delete from UFMT_BUILD_RULE Where FORMAT_ID = '620' AND FIELD_NO = '128' AND PRIORITY = '1';</v>
      </c>
    </row>
    <row r="1652" spans="1:21" x14ac:dyDescent="0.35">
      <c r="A1652" t="s">
        <v>585</v>
      </c>
      <c r="B1652" t="s">
        <v>15</v>
      </c>
      <c r="C1652" t="s">
        <v>12</v>
      </c>
      <c r="D1652" t="s">
        <v>12</v>
      </c>
      <c r="E1652"/>
      <c r="F1652" t="s">
        <v>15</v>
      </c>
      <c r="G1652"/>
      <c r="H1652" t="s">
        <v>13</v>
      </c>
      <c r="I1652" t="s">
        <v>13</v>
      </c>
      <c r="L1652" t="s">
        <v>7</v>
      </c>
      <c r="M1652" t="str">
        <f>VLOOKUP(D1652,UFMT_FIELD_FORMAT!A:H,8,FALSE)</f>
        <v>019 Var LLA</v>
      </c>
      <c r="N1652" t="str">
        <f>IF(ISBLANK(E1652),"",VLOOKUP(E1652,UFMT_CONDITION!A:J,10,FALSE))</f>
        <v/>
      </c>
      <c r="O1652" t="str">
        <f>VLOOKUP(F1652,UFMT_VALUE!A:E,5,FALSE)</f>
        <v>Tag, SVT_CARD_NUM</v>
      </c>
      <c r="P1652" t="str">
        <f>IF(ISBLANK(G1652),"",VLOOKUP(G1652,UFMT_CONVERSION!A:C,3,FALSE))</f>
        <v/>
      </c>
      <c r="Q1652" t="str">
        <f t="shared" si="104"/>
        <v>Field '019 Var LLA', Value 'Tag, SVT_CARD_NUM'</v>
      </c>
      <c r="S1652" t="str">
        <f t="shared" si="105"/>
        <v>Insert into UFMT_BUILD_RULE (FORMAT_ID, FIELD_NO, PRIORITY, FIELD_ID, COND_ID, VALUE_ID, CONV_KEY, F_CHECK, F_WRITE) Values ('621', '2', '1', '1', '', '2', '', '0', '0');</v>
      </c>
      <c r="T1652" t="str">
        <f t="shared" si="106"/>
        <v>Update UFMT_BUILD_RULE SET FIELD_ID='1',COND_ID='',VALUE_ID='2',CONV_KEY='',F_CHECK='0',F_WRITE='0' Where FORMAT_ID = '621' AND FIELD_NO = '2' AND PRIORITY = '1';</v>
      </c>
      <c r="U1652" t="str">
        <f t="shared" si="107"/>
        <v>Delete from UFMT_BUILD_RULE Where FORMAT_ID = '621' AND FIELD_NO = '2' AND PRIORITY = '1';</v>
      </c>
    </row>
    <row r="1653" spans="1:21" x14ac:dyDescent="0.35">
      <c r="A1653" t="s">
        <v>585</v>
      </c>
      <c r="B1653" t="s">
        <v>17</v>
      </c>
      <c r="C1653" t="s">
        <v>12</v>
      </c>
      <c r="D1653" t="s">
        <v>15</v>
      </c>
      <c r="E1653"/>
      <c r="F1653" t="s">
        <v>484</v>
      </c>
      <c r="G1653"/>
      <c r="H1653" t="s">
        <v>13</v>
      </c>
      <c r="I1653" t="s">
        <v>13</v>
      </c>
      <c r="L1653" t="s">
        <v>7</v>
      </c>
      <c r="M1653" t="str">
        <f>VLOOKUP(D1653,UFMT_FIELD_FORMAT!A:H,8,FALSE)</f>
        <v>006 Fix Padded L0</v>
      </c>
      <c r="N1653" t="str">
        <f>IF(ISBLANK(E1653),"",VLOOKUP(E1653,UFMT_CONDITION!A:J,10,FALSE))</f>
        <v/>
      </c>
      <c r="O1653" t="str">
        <f>VLOOKUP(F1653,UFMT_VALUE!A:E,5,FALSE)</f>
        <v>DE03, Saved locally</v>
      </c>
      <c r="P1653" t="str">
        <f>IF(ISBLANK(G1653),"",VLOOKUP(G1653,UFMT_CONVERSION!A:C,3,FALSE))</f>
        <v/>
      </c>
      <c r="Q1653" t="str">
        <f t="shared" si="104"/>
        <v>Field '006 Fix Padded L0', Value 'DE03, Saved locally'</v>
      </c>
      <c r="S1653" t="str">
        <f t="shared" si="105"/>
        <v>Insert into UFMT_BUILD_RULE (FORMAT_ID, FIELD_NO, PRIORITY, FIELD_ID, COND_ID, VALUE_ID, CONV_KEY, F_CHECK, F_WRITE) Values ('621', '3', '1', '2', '', '237', '', '0', '0');</v>
      </c>
      <c r="T1653" t="str">
        <f t="shared" si="106"/>
        <v>Update UFMT_BUILD_RULE SET FIELD_ID='2',COND_ID='',VALUE_ID='237',CONV_KEY='',F_CHECK='0',F_WRITE='0' Where FORMAT_ID = '621' AND FIELD_NO = '3' AND PRIORITY = '1';</v>
      </c>
      <c r="U1653" t="str">
        <f t="shared" si="107"/>
        <v>Delete from UFMT_BUILD_RULE Where FORMAT_ID = '621' AND FIELD_NO = '3' AND PRIORITY = '1';</v>
      </c>
    </row>
    <row r="1654" spans="1:21" x14ac:dyDescent="0.35">
      <c r="A1654" t="s">
        <v>585</v>
      </c>
      <c r="B1654" t="s">
        <v>20</v>
      </c>
      <c r="C1654" t="s">
        <v>12</v>
      </c>
      <c r="D1654" t="s">
        <v>17</v>
      </c>
      <c r="E1654"/>
      <c r="F1654" t="s">
        <v>29</v>
      </c>
      <c r="G1654"/>
      <c r="H1654" t="s">
        <v>13</v>
      </c>
      <c r="I1654" t="s">
        <v>13</v>
      </c>
      <c r="L1654" t="s">
        <v>7</v>
      </c>
      <c r="M1654" t="str">
        <f>VLOOKUP(D1654,UFMT_FIELD_FORMAT!A:H,8,FALSE)</f>
        <v>012 Fix Padded L0</v>
      </c>
      <c r="N1654" t="str">
        <f>IF(ISBLANK(E1654),"",VLOOKUP(E1654,UFMT_CONDITION!A:J,10,FALSE))</f>
        <v/>
      </c>
      <c r="O1654" t="str">
        <f>VLOOKUP(F1654,UFMT_VALUE!A:E,5,FALSE)</f>
        <v>Tag, SVT_TXN_AMOUNT</v>
      </c>
      <c r="P1654" t="str">
        <f>IF(ISBLANK(G1654),"",VLOOKUP(G1654,UFMT_CONVERSION!A:C,3,FALSE))</f>
        <v/>
      </c>
      <c r="Q1654" t="str">
        <f t="shared" si="104"/>
        <v>Field '012 Fix Padded L0', Value 'Tag, SVT_TXN_AMOUNT'</v>
      </c>
      <c r="S1654" t="str">
        <f t="shared" si="105"/>
        <v>Insert into UFMT_BUILD_RULE (FORMAT_ID, FIELD_NO, PRIORITY, FIELD_ID, COND_ID, VALUE_ID, CONV_KEY, F_CHECK, F_WRITE) Values ('621', '4', '1', '3', '', '7', '', '0', '0');</v>
      </c>
      <c r="T1654" t="str">
        <f t="shared" si="106"/>
        <v>Update UFMT_BUILD_RULE SET FIELD_ID='3',COND_ID='',VALUE_ID='7',CONV_KEY='',F_CHECK='0',F_WRITE='0' Where FORMAT_ID = '621' AND FIELD_NO = '4' AND PRIORITY = '1';</v>
      </c>
      <c r="U1654" t="str">
        <f t="shared" si="107"/>
        <v>Delete from UFMT_BUILD_RULE Where FORMAT_ID = '621' AND FIELD_NO = '4' AND PRIORITY = '1';</v>
      </c>
    </row>
    <row r="1655" spans="1:21" x14ac:dyDescent="0.35">
      <c r="A1655" t="s">
        <v>585</v>
      </c>
      <c r="B1655" t="s">
        <v>26</v>
      </c>
      <c r="C1655" t="s">
        <v>12</v>
      </c>
      <c r="D1655" t="s">
        <v>17</v>
      </c>
      <c r="E1655" t="s">
        <v>171</v>
      </c>
      <c r="F1655" t="s">
        <v>354</v>
      </c>
      <c r="G1655"/>
      <c r="H1655" t="s">
        <v>13</v>
      </c>
      <c r="I1655" t="s">
        <v>13</v>
      </c>
      <c r="L1655" t="s">
        <v>7</v>
      </c>
      <c r="M1655" t="str">
        <f>VLOOKUP(D1655,UFMT_FIELD_FORMAT!A:H,8,FALSE)</f>
        <v>012 Fix Padded L0</v>
      </c>
      <c r="N1655" t="str">
        <f>IF(ISBLANK(E1655),"",VLOOKUP(E1655,UFMT_CONDITION!A:J,10,FALSE))</f>
        <v>Send Cross-currency fields</v>
      </c>
      <c r="O1655" t="str">
        <f>VLOOKUP(F1655,UFMT_VALUE!A:E,5,FALSE)</f>
        <v>Const, 0</v>
      </c>
      <c r="P1655" t="str">
        <f>IF(ISBLANK(G1655),"",VLOOKUP(G1655,UFMT_CONVERSION!A:C,3,FALSE))</f>
        <v/>
      </c>
      <c r="Q1655" t="str">
        <f t="shared" si="104"/>
        <v>Field '012 Fix Padded L0',Cond 'Send Cross-currency fields', Value 'Const, 0'</v>
      </c>
      <c r="S1655" t="str">
        <f t="shared" si="105"/>
        <v>Insert into UFMT_BUILD_RULE (FORMAT_ID, FIELD_NO, PRIORITY, FIELD_ID, COND_ID, VALUE_ID, CONV_KEY, F_CHECK, F_WRITE) Values ('621', '6', '1', '3', '64', '186', '', '0', '0');</v>
      </c>
      <c r="T1655" t="str">
        <f t="shared" si="106"/>
        <v>Update UFMT_BUILD_RULE SET FIELD_ID='3',COND_ID='64',VALUE_ID='186',CONV_KEY='',F_CHECK='0',F_WRITE='0' Where FORMAT_ID = '621' AND FIELD_NO = '6' AND PRIORITY = '1';</v>
      </c>
      <c r="U1655" t="str">
        <f t="shared" si="107"/>
        <v>Delete from UFMT_BUILD_RULE Where FORMAT_ID = '621' AND FIELD_NO = '6' AND PRIORITY = '1';</v>
      </c>
    </row>
    <row r="1656" spans="1:21" x14ac:dyDescent="0.35">
      <c r="A1656" t="s">
        <v>585</v>
      </c>
      <c r="B1656" t="s">
        <v>29</v>
      </c>
      <c r="C1656" t="s">
        <v>12</v>
      </c>
      <c r="D1656" t="s">
        <v>72</v>
      </c>
      <c r="E1656"/>
      <c r="F1656" t="s">
        <v>298</v>
      </c>
      <c r="G1656"/>
      <c r="H1656" t="s">
        <v>13</v>
      </c>
      <c r="I1656" t="s">
        <v>13</v>
      </c>
      <c r="L1656" t="s">
        <v>7</v>
      </c>
      <c r="M1656" t="str">
        <f>VLOOKUP(D1656,UFMT_FIELD_FORMAT!A:H,8,FALSE)</f>
        <v>010 Fix Padded L0</v>
      </c>
      <c r="N1656" t="str">
        <f>IF(ISBLANK(E1656),"",VLOOKUP(E1656,UFMT_CONDITION!A:J,10,FALSE))</f>
        <v/>
      </c>
      <c r="O1656" t="str">
        <f>VLOOKUP(F1656,UFMT_VALUE!A:E,5,FALSE)</f>
        <v>Composite, Datetime ( MMDDhhmmss)</v>
      </c>
      <c r="P1656" t="str">
        <f>IF(ISBLANK(G1656),"",VLOOKUP(G1656,UFMT_CONVERSION!A:C,3,FALSE))</f>
        <v/>
      </c>
      <c r="Q1656" t="str">
        <f t="shared" si="104"/>
        <v>Field '010 Fix Padded L0', Value 'Composite, Datetime ( MMDDhhmmss)'</v>
      </c>
      <c r="S1656" t="str">
        <f t="shared" si="105"/>
        <v>Insert into UFMT_BUILD_RULE (FORMAT_ID, FIELD_NO, PRIORITY, FIELD_ID, COND_ID, VALUE_ID, CONV_KEY, F_CHECK, F_WRITE) Values ('621', '7', '1', '25', '', '205', '', '0', '0');</v>
      </c>
      <c r="T1656" t="str">
        <f t="shared" si="106"/>
        <v>Update UFMT_BUILD_RULE SET FIELD_ID='25',COND_ID='',VALUE_ID='205',CONV_KEY='',F_CHECK='0',F_WRITE='0' Where FORMAT_ID = '621' AND FIELD_NO = '7' AND PRIORITY = '1';</v>
      </c>
      <c r="U1656" t="str">
        <f t="shared" si="107"/>
        <v>Delete from UFMT_BUILD_RULE Where FORMAT_ID = '621' AND FIELD_NO = '7' AND PRIORITY = '1';</v>
      </c>
    </row>
    <row r="1657" spans="1:21" x14ac:dyDescent="0.35">
      <c r="A1657" t="s">
        <v>585</v>
      </c>
      <c r="B1657" t="s">
        <v>32</v>
      </c>
      <c r="C1657" t="s">
        <v>12</v>
      </c>
      <c r="D1657" t="s">
        <v>20</v>
      </c>
      <c r="E1657" t="s">
        <v>171</v>
      </c>
      <c r="F1657" t="s">
        <v>354</v>
      </c>
      <c r="G1657"/>
      <c r="H1657" t="s">
        <v>13</v>
      </c>
      <c r="I1657" t="s">
        <v>13</v>
      </c>
      <c r="L1657" t="s">
        <v>7</v>
      </c>
      <c r="M1657" t="str">
        <f>VLOOKUP(D1657,UFMT_FIELD_FORMAT!A:H,8,FALSE)</f>
        <v>008 Fix Padded L0</v>
      </c>
      <c r="N1657" t="str">
        <f>IF(ISBLANK(E1657),"",VLOOKUP(E1657,UFMT_CONDITION!A:J,10,FALSE))</f>
        <v>Send Cross-currency fields</v>
      </c>
      <c r="O1657" t="str">
        <f>VLOOKUP(F1657,UFMT_VALUE!A:E,5,FALSE)</f>
        <v>Const, 0</v>
      </c>
      <c r="P1657" t="str">
        <f>IF(ISBLANK(G1657),"",VLOOKUP(G1657,UFMT_CONVERSION!A:C,3,FALSE))</f>
        <v/>
      </c>
      <c r="Q1657" t="str">
        <f t="shared" si="104"/>
        <v>Field '008 Fix Padded L0',Cond 'Send Cross-currency fields', Value 'Const, 0'</v>
      </c>
      <c r="S1657" t="str">
        <f t="shared" si="105"/>
        <v>Insert into UFMT_BUILD_RULE (FORMAT_ID, FIELD_NO, PRIORITY, FIELD_ID, COND_ID, VALUE_ID, CONV_KEY, F_CHECK, F_WRITE) Values ('621', '8', '1', '4', '64', '186', '', '0', '0');</v>
      </c>
      <c r="T1657" t="str">
        <f t="shared" si="106"/>
        <v>Update UFMT_BUILD_RULE SET FIELD_ID='4',COND_ID='64',VALUE_ID='186',CONV_KEY='',F_CHECK='0',F_WRITE='0' Where FORMAT_ID = '621' AND FIELD_NO = '8' AND PRIORITY = '1';</v>
      </c>
      <c r="U1657" t="str">
        <f t="shared" si="107"/>
        <v>Delete from UFMT_BUILD_RULE Where FORMAT_ID = '621' AND FIELD_NO = '8' AND PRIORITY = '1';</v>
      </c>
    </row>
    <row r="1658" spans="1:21" x14ac:dyDescent="0.35">
      <c r="A1658" t="s">
        <v>585</v>
      </c>
      <c r="B1658" t="s">
        <v>37</v>
      </c>
      <c r="C1658" t="s">
        <v>12</v>
      </c>
      <c r="D1658" t="s">
        <v>20</v>
      </c>
      <c r="E1658" t="s">
        <v>171</v>
      </c>
      <c r="F1658" t="s">
        <v>321</v>
      </c>
      <c r="G1658"/>
      <c r="H1658" t="s">
        <v>13</v>
      </c>
      <c r="I1658" t="s">
        <v>13</v>
      </c>
      <c r="L1658" t="s">
        <v>7</v>
      </c>
      <c r="M1658" t="str">
        <f>VLOOKUP(D1658,UFMT_FIELD_FORMAT!A:H,8,FALSE)</f>
        <v>008 Fix Padded L0</v>
      </c>
      <c r="N1658" t="str">
        <f>IF(ISBLANK(E1658),"",VLOOKUP(E1658,UFMT_CONDITION!A:J,10,FALSE))</f>
        <v>Send Cross-currency fields</v>
      </c>
      <c r="O1658" t="str">
        <f>VLOOKUP(F1658,UFMT_VALUE!A:E,5,FALSE)</f>
        <v>Const, 1</v>
      </c>
      <c r="P1658" t="str">
        <f>IF(ISBLANK(G1658),"",VLOOKUP(G1658,UFMT_CONVERSION!A:C,3,FALSE))</f>
        <v/>
      </c>
      <c r="Q1658" t="str">
        <f t="shared" si="104"/>
        <v>Field '008 Fix Padded L0',Cond 'Send Cross-currency fields', Value 'Const, 1'</v>
      </c>
      <c r="S1658" t="str">
        <f t="shared" si="105"/>
        <v>Insert into UFMT_BUILD_RULE (FORMAT_ID, FIELD_NO, PRIORITY, FIELD_ID, COND_ID, VALUE_ID, CONV_KEY, F_CHECK, F_WRITE) Values ('621', '10', '1', '4', '64', '173', '', '0', '0');</v>
      </c>
      <c r="T1658" t="str">
        <f t="shared" si="106"/>
        <v>Update UFMT_BUILD_RULE SET FIELD_ID='4',COND_ID='64',VALUE_ID='173',CONV_KEY='',F_CHECK='0',F_WRITE='0' Where FORMAT_ID = '621' AND FIELD_NO = '10' AND PRIORITY = '1';</v>
      </c>
      <c r="U1658" t="str">
        <f t="shared" si="107"/>
        <v>Delete from UFMT_BUILD_RULE Where FORMAT_ID = '621' AND FIELD_NO = '10' AND PRIORITY = '1';</v>
      </c>
    </row>
    <row r="1659" spans="1:21" x14ac:dyDescent="0.35">
      <c r="A1659" t="s">
        <v>585</v>
      </c>
      <c r="B1659" t="s">
        <v>40</v>
      </c>
      <c r="C1659" t="s">
        <v>12</v>
      </c>
      <c r="D1659" t="s">
        <v>23</v>
      </c>
      <c r="E1659"/>
      <c r="F1659" t="s">
        <v>48</v>
      </c>
      <c r="G1659"/>
      <c r="H1659" t="s">
        <v>13</v>
      </c>
      <c r="I1659" t="s">
        <v>13</v>
      </c>
      <c r="L1659" t="s">
        <v>7</v>
      </c>
      <c r="M1659" t="str">
        <f>VLOOKUP(D1659,UFMT_FIELD_FORMAT!A:H,8,FALSE)</f>
        <v>006 Fix Padded L0</v>
      </c>
      <c r="N1659" t="str">
        <f>IF(ISBLANK(E1659),"",VLOOKUP(E1659,UFMT_CONDITION!A:J,10,FALSE))</f>
        <v/>
      </c>
      <c r="O1659" t="str">
        <f>VLOOKUP(F1659,UFMT_VALUE!A:E,5,FALSE)</f>
        <v>Tag, SVT_ACQ_TRACE_NO, string</v>
      </c>
      <c r="P1659" t="str">
        <f>IF(ISBLANK(G1659),"",VLOOKUP(G1659,UFMT_CONVERSION!A:C,3,FALSE))</f>
        <v/>
      </c>
      <c r="Q1659" t="str">
        <f t="shared" si="104"/>
        <v>Field '006 Fix Padded L0', Value 'Tag, SVT_ACQ_TRACE_NO, string'</v>
      </c>
      <c r="S1659" t="str">
        <f t="shared" si="105"/>
        <v>Insert into UFMT_BUILD_RULE (FORMAT_ID, FIELD_NO, PRIORITY, FIELD_ID, COND_ID, VALUE_ID, CONV_KEY, F_CHECK, F_WRITE) Values ('621', '11', '1', '5', '', '47', '', '0', '0');</v>
      </c>
      <c r="T1659" t="str">
        <f t="shared" si="106"/>
        <v>Update UFMT_BUILD_RULE SET FIELD_ID='5',COND_ID='',VALUE_ID='47',CONV_KEY='',F_CHECK='0',F_WRITE='0' Where FORMAT_ID = '621' AND FIELD_NO = '11' AND PRIORITY = '1';</v>
      </c>
      <c r="U1659" t="str">
        <f t="shared" si="107"/>
        <v>Delete from UFMT_BUILD_RULE Where FORMAT_ID = '621' AND FIELD_NO = '11' AND PRIORITY = '1';</v>
      </c>
    </row>
    <row r="1660" spans="1:21" x14ac:dyDescent="0.35">
      <c r="A1660" t="s">
        <v>585</v>
      </c>
      <c r="B1660" t="s">
        <v>42</v>
      </c>
      <c r="C1660" t="s">
        <v>12</v>
      </c>
      <c r="D1660" t="s">
        <v>23</v>
      </c>
      <c r="E1660"/>
      <c r="F1660" t="s">
        <v>47</v>
      </c>
      <c r="G1660"/>
      <c r="H1660" t="s">
        <v>13</v>
      </c>
      <c r="I1660" t="s">
        <v>13</v>
      </c>
      <c r="L1660" t="s">
        <v>7</v>
      </c>
      <c r="M1660" t="str">
        <f>VLOOKUP(D1660,UFMT_FIELD_FORMAT!A:H,8,FALSE)</f>
        <v>006 Fix Padded L0</v>
      </c>
      <c r="N1660" t="str">
        <f>IF(ISBLANK(E1660),"",VLOOKUP(E1660,UFMT_CONDITION!A:J,10,FALSE))</f>
        <v/>
      </c>
      <c r="O1660" t="str">
        <f>VLOOKUP(F1660,UFMT_VALUE!A:E,5,FALSE)</f>
        <v>Tag, SVT_ACQ_SW_TIME</v>
      </c>
      <c r="P1660" t="str">
        <f>IF(ISBLANK(G1660),"",VLOOKUP(G1660,UFMT_CONVERSION!A:C,3,FALSE))</f>
        <v/>
      </c>
      <c r="Q1660" t="str">
        <f t="shared" si="104"/>
        <v>Field '006 Fix Padded L0', Value 'Tag, SVT_ACQ_SW_TIME'</v>
      </c>
      <c r="S1660" t="str">
        <f t="shared" si="105"/>
        <v>Insert into UFMT_BUILD_RULE (FORMAT_ID, FIELD_NO, PRIORITY, FIELD_ID, COND_ID, VALUE_ID, CONV_KEY, F_CHECK, F_WRITE) Values ('621', '12', '1', '5', '', '14', '', '0', '0');</v>
      </c>
      <c r="T1660" t="str">
        <f t="shared" si="106"/>
        <v>Update UFMT_BUILD_RULE SET FIELD_ID='5',COND_ID='',VALUE_ID='14',CONV_KEY='',F_CHECK='0',F_WRITE='0' Where FORMAT_ID = '621' AND FIELD_NO = '12' AND PRIORITY = '1';</v>
      </c>
      <c r="U1660" t="str">
        <f t="shared" si="107"/>
        <v>Delete from UFMT_BUILD_RULE Where FORMAT_ID = '621' AND FIELD_NO = '12' AND PRIORITY = '1';</v>
      </c>
    </row>
    <row r="1661" spans="1:21" x14ac:dyDescent="0.35">
      <c r="A1661" t="s">
        <v>585</v>
      </c>
      <c r="B1661" t="s">
        <v>44</v>
      </c>
      <c r="C1661" t="s">
        <v>12</v>
      </c>
      <c r="D1661" t="s">
        <v>32</v>
      </c>
      <c r="E1661"/>
      <c r="F1661" t="s">
        <v>44</v>
      </c>
      <c r="G1661" t="s">
        <v>183</v>
      </c>
      <c r="H1661" t="s">
        <v>13</v>
      </c>
      <c r="I1661" t="s">
        <v>13</v>
      </c>
      <c r="L1661" t="s">
        <v>7</v>
      </c>
      <c r="M1661" t="str">
        <f>VLOOKUP(D1661,UFMT_FIELD_FORMAT!A:H,8,FALSE)</f>
        <v>004 Fix Padded L0</v>
      </c>
      <c r="N1661" t="str">
        <f>IF(ISBLANK(E1661),"",VLOOKUP(E1661,UFMT_CONDITION!A:J,10,FALSE))</f>
        <v/>
      </c>
      <c r="O1661" t="str">
        <f>VLOOKUP(F1661,UFMT_VALUE!A:E,5,FALSE)</f>
        <v>Tag, SVT_ACQ_SW_DATE</v>
      </c>
      <c r="P1661" t="str">
        <f>IF(ISBLANK(G1661),"",VLOOKUP(G1661,UFMT_CONVERSION!A:C,3,FALSE))</f>
        <v>YYYYMMDD to MMDD</v>
      </c>
      <c r="Q1661" t="str">
        <f t="shared" si="104"/>
        <v>Field '004 Fix Padded L0', Value 'Tag, SVT_ACQ_SW_DATE', Conv 'YYYYMMDD to MMDD'</v>
      </c>
      <c r="S1661" t="str">
        <f t="shared" si="105"/>
        <v>Insert into UFMT_BUILD_RULE (FORMAT_ID, FIELD_NO, PRIORITY, FIELD_ID, COND_ID, VALUE_ID, CONV_KEY, F_CHECK, F_WRITE) Values ('621', '13', '1', '8', '', '13', '69', '0', '0');</v>
      </c>
      <c r="T1661" t="str">
        <f t="shared" si="106"/>
        <v>Update UFMT_BUILD_RULE SET FIELD_ID='8',COND_ID='',VALUE_ID='13',CONV_KEY='69',F_CHECK='0',F_WRITE='0' Where FORMAT_ID = '621' AND FIELD_NO = '13' AND PRIORITY = '1';</v>
      </c>
      <c r="U1661" t="str">
        <f t="shared" si="107"/>
        <v>Delete from UFMT_BUILD_RULE Where FORMAT_ID = '621' AND FIELD_NO = '13' AND PRIORITY = '1';</v>
      </c>
    </row>
    <row r="1662" spans="1:21" x14ac:dyDescent="0.35">
      <c r="A1662" t="s">
        <v>585</v>
      </c>
      <c r="B1662" t="s">
        <v>50</v>
      </c>
      <c r="C1662" t="s">
        <v>12</v>
      </c>
      <c r="D1662" t="s">
        <v>32</v>
      </c>
      <c r="E1662"/>
      <c r="F1662" t="s">
        <v>44</v>
      </c>
      <c r="G1662" t="s">
        <v>183</v>
      </c>
      <c r="H1662" t="s">
        <v>13</v>
      </c>
      <c r="I1662" t="s">
        <v>13</v>
      </c>
      <c r="L1662" t="s">
        <v>7</v>
      </c>
      <c r="M1662" t="str">
        <f>VLOOKUP(D1662,UFMT_FIELD_FORMAT!A:H,8,FALSE)</f>
        <v>004 Fix Padded L0</v>
      </c>
      <c r="N1662" t="str">
        <f>IF(ISBLANK(E1662),"",VLOOKUP(E1662,UFMT_CONDITION!A:J,10,FALSE))</f>
        <v/>
      </c>
      <c r="O1662" t="str">
        <f>VLOOKUP(F1662,UFMT_VALUE!A:E,5,FALSE)</f>
        <v>Tag, SVT_ACQ_SW_DATE</v>
      </c>
      <c r="P1662" t="str">
        <f>IF(ISBLANK(G1662),"",VLOOKUP(G1662,UFMT_CONVERSION!A:C,3,FALSE))</f>
        <v>YYYYMMDD to MMDD</v>
      </c>
      <c r="Q1662" t="str">
        <f t="shared" si="104"/>
        <v>Field '004 Fix Padded L0', Value 'Tag, SVT_ACQ_SW_DATE', Conv 'YYYYMMDD to MMDD'</v>
      </c>
      <c r="S1662" t="str">
        <f t="shared" si="105"/>
        <v>Insert into UFMT_BUILD_RULE (FORMAT_ID, FIELD_NO, PRIORITY, FIELD_ID, COND_ID, VALUE_ID, CONV_KEY, F_CHECK, F_WRITE) Values ('621', '15', '1', '8', '', '13', '69', '0', '0');</v>
      </c>
      <c r="T1662" t="str">
        <f t="shared" si="106"/>
        <v>Update UFMT_BUILD_RULE SET FIELD_ID='8',COND_ID='',VALUE_ID='13',CONV_KEY='69',F_CHECK='0',F_WRITE='0' Where FORMAT_ID = '621' AND FIELD_NO = '15' AND PRIORITY = '1';</v>
      </c>
      <c r="U1662" t="str">
        <f t="shared" si="107"/>
        <v>Delete from UFMT_BUILD_RULE Where FORMAT_ID = '621' AND FIELD_NO = '15' AND PRIORITY = '1';</v>
      </c>
    </row>
    <row r="1663" spans="1:21" x14ac:dyDescent="0.35">
      <c r="A1663" t="s">
        <v>585</v>
      </c>
      <c r="B1663" t="s">
        <v>59</v>
      </c>
      <c r="C1663" t="s">
        <v>12</v>
      </c>
      <c r="D1663" t="s">
        <v>32</v>
      </c>
      <c r="E1663"/>
      <c r="F1663" t="s">
        <v>233</v>
      </c>
      <c r="G1663"/>
      <c r="H1663" t="s">
        <v>13</v>
      </c>
      <c r="I1663" t="s">
        <v>13</v>
      </c>
      <c r="L1663" t="s">
        <v>7</v>
      </c>
      <c r="M1663" t="str">
        <f>VLOOKUP(D1663,UFMT_FIELD_FORMAT!A:H,8,FALSE)</f>
        <v>004 Fix Padded L0</v>
      </c>
      <c r="N1663" t="str">
        <f>IF(ISBLANK(E1663),"",VLOOKUP(E1663,UFMT_CONDITION!A:J,10,FALSE))</f>
        <v/>
      </c>
      <c r="O1663" t="str">
        <f>VLOOKUP(F1663,UFMT_VALUE!A:E,5,FALSE)</f>
        <v>Tag, SVT_SV_MCC, int</v>
      </c>
      <c r="P1663" t="str">
        <f>IF(ISBLANK(G1663),"",VLOOKUP(G1663,UFMT_CONVERSION!A:C,3,FALSE))</f>
        <v/>
      </c>
      <c r="Q1663" t="str">
        <f t="shared" si="104"/>
        <v>Field '004 Fix Padded L0', Value 'Tag, SVT_SV_MCC, int'</v>
      </c>
      <c r="S1663" t="str">
        <f t="shared" si="105"/>
        <v>Insert into UFMT_BUILD_RULE (FORMAT_ID, FIELD_NO, PRIORITY, FIELD_ID, COND_ID, VALUE_ID, CONV_KEY, F_CHECK, F_WRITE) Values ('621', '18', '1', '8', '', '90', '', '0', '0');</v>
      </c>
      <c r="T1663" t="str">
        <f t="shared" si="106"/>
        <v>Update UFMT_BUILD_RULE SET FIELD_ID='8',COND_ID='',VALUE_ID='90',CONV_KEY='',F_CHECK='0',F_WRITE='0' Where FORMAT_ID = '621' AND FIELD_NO = '18' AND PRIORITY = '1';</v>
      </c>
      <c r="U1663" t="str">
        <f t="shared" si="107"/>
        <v>Delete from UFMT_BUILD_RULE Where FORMAT_ID = '621' AND FIELD_NO = '18' AND PRIORITY = '1';</v>
      </c>
    </row>
    <row r="1664" spans="1:21" x14ac:dyDescent="0.35">
      <c r="A1664" t="s">
        <v>585</v>
      </c>
      <c r="B1664" t="s">
        <v>88</v>
      </c>
      <c r="C1664" t="s">
        <v>12</v>
      </c>
      <c r="D1664" t="s">
        <v>20</v>
      </c>
      <c r="E1664"/>
      <c r="F1664" t="s">
        <v>543</v>
      </c>
      <c r="G1664"/>
      <c r="H1664" t="s">
        <v>13</v>
      </c>
      <c r="I1664" t="s">
        <v>13</v>
      </c>
      <c r="L1664" t="s">
        <v>7</v>
      </c>
      <c r="M1664" t="str">
        <f>VLOOKUP(D1664,UFMT_FIELD_FORMAT!A:H,8,FALSE)</f>
        <v>008 Fix Padded L0</v>
      </c>
      <c r="N1664" t="str">
        <f>IF(ISBLANK(E1664),"",VLOOKUP(E1664,UFMT_CONDITION!A:J,10,FALSE))</f>
        <v/>
      </c>
      <c r="O1664" t="str">
        <f>VLOOKUP(F1664,UFMT_VALUE!A:E,5,FALSE)</f>
        <v>DE28, Saved locally (to/from NBC )</v>
      </c>
      <c r="P1664" t="str">
        <f>IF(ISBLANK(G1664),"",VLOOKUP(G1664,UFMT_CONVERSION!A:C,3,FALSE))</f>
        <v/>
      </c>
      <c r="Q1664" t="str">
        <f t="shared" si="104"/>
        <v>Field '008 Fix Padded L0', Value 'DE28, Saved locally (to/from NBC )'</v>
      </c>
      <c r="S1664" t="str">
        <f t="shared" si="105"/>
        <v>Insert into UFMT_BUILD_RULE (FORMAT_ID, FIELD_NO, PRIORITY, FIELD_ID, COND_ID, VALUE_ID, CONV_KEY, F_CHECK, F_WRITE) Values ('621', '28', '1', '4', '', '258', '', '0', '0');</v>
      </c>
      <c r="T1664" t="str">
        <f t="shared" si="106"/>
        <v>Update UFMT_BUILD_RULE SET FIELD_ID='4',COND_ID='',VALUE_ID='258',CONV_KEY='',F_CHECK='0',F_WRITE='0' Where FORMAT_ID = '621' AND FIELD_NO = '28' AND PRIORITY = '1';</v>
      </c>
      <c r="U1664" t="str">
        <f t="shared" si="107"/>
        <v>Delete from UFMT_BUILD_RULE Where FORMAT_ID = '621' AND FIELD_NO = '28' AND PRIORITY = '1';</v>
      </c>
    </row>
    <row r="1665" spans="1:21" x14ac:dyDescent="0.35">
      <c r="A1665" t="s">
        <v>585</v>
      </c>
      <c r="B1665" t="s">
        <v>98</v>
      </c>
      <c r="C1665" t="s">
        <v>12</v>
      </c>
      <c r="D1665" t="s">
        <v>40</v>
      </c>
      <c r="E1665"/>
      <c r="F1665" t="s">
        <v>65</v>
      </c>
      <c r="G1665"/>
      <c r="H1665" t="s">
        <v>13</v>
      </c>
      <c r="I1665" t="s">
        <v>13</v>
      </c>
      <c r="L1665" t="s">
        <v>7</v>
      </c>
      <c r="M1665" t="str">
        <f>VLOOKUP(D1665,UFMT_FIELD_FORMAT!A:H,8,FALSE)</f>
        <v xml:space="preserve">011 LLA </v>
      </c>
      <c r="N1665" t="str">
        <f>IF(ISBLANK(E1665),"",VLOOKUP(E1665,UFMT_CONDITION!A:J,10,FALSE))</f>
        <v/>
      </c>
      <c r="O1665" t="str">
        <f>VLOOKUP(F1665,UFMT_VALUE!A:E,5,FALSE)</f>
        <v>Tag, SVT_ISO_SRC_ACQID</v>
      </c>
      <c r="P1665" t="str">
        <f>IF(ISBLANK(G1665),"",VLOOKUP(G1665,UFMT_CONVERSION!A:C,3,FALSE))</f>
        <v/>
      </c>
      <c r="Q1665" t="str">
        <f t="shared" si="104"/>
        <v>Field '011 LLA ', Value 'Tag, SVT_ISO_SRC_ACQID'</v>
      </c>
      <c r="S1665" t="str">
        <f t="shared" si="105"/>
        <v>Insert into UFMT_BUILD_RULE (FORMAT_ID, FIELD_NO, PRIORITY, FIELD_ID, COND_ID, VALUE_ID, CONV_KEY, F_CHECK, F_WRITE) Values ('621', '32', '1', '11', '', '20', '', '0', '0');</v>
      </c>
      <c r="T1665" t="str">
        <f t="shared" si="106"/>
        <v>Update UFMT_BUILD_RULE SET FIELD_ID='11',COND_ID='',VALUE_ID='20',CONV_KEY='',F_CHECK='0',F_WRITE='0' Where FORMAT_ID = '621' AND FIELD_NO = '32' AND PRIORITY = '1';</v>
      </c>
      <c r="U1665" t="str">
        <f t="shared" si="107"/>
        <v>Delete from UFMT_BUILD_RULE Where FORMAT_ID = '621' AND FIELD_NO = '32' AND PRIORITY = '1';</v>
      </c>
    </row>
    <row r="1666" spans="1:21" x14ac:dyDescent="0.35">
      <c r="A1666" t="s">
        <v>585</v>
      </c>
      <c r="B1666" t="s">
        <v>99</v>
      </c>
      <c r="C1666" t="s">
        <v>12</v>
      </c>
      <c r="D1666" t="s">
        <v>44</v>
      </c>
      <c r="E1666"/>
      <c r="F1666" t="s">
        <v>74</v>
      </c>
      <c r="G1666"/>
      <c r="H1666" t="s">
        <v>13</v>
      </c>
      <c r="I1666" t="s">
        <v>13</v>
      </c>
      <c r="L1666" t="s">
        <v>7</v>
      </c>
      <c r="M1666" t="str">
        <f>VLOOKUP(D1666,UFMT_FIELD_FORMAT!A:H,8,FALSE)</f>
        <v>012 Fix Padded R</v>
      </c>
      <c r="N1666" t="str">
        <f>IF(ISBLANK(E1666),"",VLOOKUP(E1666,UFMT_CONDITION!A:J,10,FALSE))</f>
        <v/>
      </c>
      <c r="O1666" t="str">
        <f>VLOOKUP(F1666,UFMT_VALUE!A:E,5,FALSE)</f>
        <v>Tag, SVT_ISO_ACQ_RRN</v>
      </c>
      <c r="P1666" t="str">
        <f>IF(ISBLANK(G1666),"",VLOOKUP(G1666,UFMT_CONVERSION!A:C,3,FALSE))</f>
        <v/>
      </c>
      <c r="Q1666" t="str">
        <f t="shared" si="104"/>
        <v>Field '012 Fix Padded R', Value 'Tag, SVT_ISO_ACQ_RRN'</v>
      </c>
      <c r="S1666" t="str">
        <f t="shared" si="105"/>
        <v>Insert into UFMT_BUILD_RULE (FORMAT_ID, FIELD_NO, PRIORITY, FIELD_ID, COND_ID, VALUE_ID, CONV_KEY, F_CHECK, F_WRITE) Values ('621', '37', '1', '13', '', '23', '', '0', '0');</v>
      </c>
      <c r="T1666" t="str">
        <f t="shared" si="106"/>
        <v>Update UFMT_BUILD_RULE SET FIELD_ID='13',COND_ID='',VALUE_ID='23',CONV_KEY='',F_CHECK='0',F_WRITE='0' Where FORMAT_ID = '621' AND FIELD_NO = '37' AND PRIORITY = '1';</v>
      </c>
      <c r="U1666" t="str">
        <f t="shared" si="107"/>
        <v>Delete from UFMT_BUILD_RULE Where FORMAT_ID = '621' AND FIELD_NO = '37' AND PRIORITY = '1';</v>
      </c>
    </row>
    <row r="1667" spans="1:21" x14ac:dyDescent="0.35">
      <c r="A1667" t="s">
        <v>585</v>
      </c>
      <c r="B1667" t="s">
        <v>113</v>
      </c>
      <c r="C1667" t="s">
        <v>12</v>
      </c>
      <c r="D1667" t="s">
        <v>29</v>
      </c>
      <c r="E1667"/>
      <c r="F1667" t="s">
        <v>138</v>
      </c>
      <c r="G1667"/>
      <c r="H1667" t="s">
        <v>13</v>
      </c>
      <c r="I1667" t="s">
        <v>13</v>
      </c>
      <c r="L1667" t="s">
        <v>7</v>
      </c>
      <c r="M1667" t="str">
        <f>VLOOKUP(D1667,UFMT_FIELD_FORMAT!A:H,8,FALSE)</f>
        <v>006 Fix Padded L</v>
      </c>
      <c r="N1667" t="str">
        <f>IF(ISBLANK(E1667),"",VLOOKUP(E1667,UFMT_CONDITION!A:J,10,FALSE))</f>
        <v/>
      </c>
      <c r="O1667" t="str">
        <f>VLOOKUP(F1667,UFMT_VALUE!A:E,5,FALSE)</f>
        <v>Tag, SVT_AUTH_ID_RESP, string</v>
      </c>
      <c r="P1667" t="str">
        <f>IF(ISBLANK(G1667),"",VLOOKUP(G1667,UFMT_CONVERSION!A:C,3,FALSE))</f>
        <v/>
      </c>
      <c r="Q1667" t="str">
        <f t="shared" si="104"/>
        <v>Field '006 Fix Padded L', Value 'Tag, SVT_AUTH_ID_RESP, string'</v>
      </c>
      <c r="S1667" t="str">
        <f t="shared" si="105"/>
        <v>Insert into UFMT_BUILD_RULE (FORMAT_ID, FIELD_NO, PRIORITY, FIELD_ID, COND_ID, VALUE_ID, CONV_KEY, F_CHECK, F_WRITE) Values ('621', '38', '1', '7', '', '49', '', '0', '0');</v>
      </c>
      <c r="T1667" t="str">
        <f t="shared" si="106"/>
        <v>Update UFMT_BUILD_RULE SET FIELD_ID='7',COND_ID='',VALUE_ID='49',CONV_KEY='',F_CHECK='0',F_WRITE='0' Where FORMAT_ID = '621' AND FIELD_NO = '38' AND PRIORITY = '1';</v>
      </c>
      <c r="U1667" t="str">
        <f t="shared" si="107"/>
        <v>Delete from UFMT_BUILD_RULE Where FORMAT_ID = '621' AND FIELD_NO = '38' AND PRIORITY = '1';</v>
      </c>
    </row>
    <row r="1668" spans="1:21" x14ac:dyDescent="0.35">
      <c r="A1668" t="s">
        <v>585</v>
      </c>
      <c r="B1668" t="s">
        <v>102</v>
      </c>
      <c r="C1668" t="s">
        <v>12</v>
      </c>
      <c r="D1668" t="s">
        <v>77</v>
      </c>
      <c r="E1668"/>
      <c r="F1668" t="s">
        <v>60</v>
      </c>
      <c r="G1668" t="s">
        <v>153</v>
      </c>
      <c r="H1668" t="s">
        <v>13</v>
      </c>
      <c r="I1668" t="s">
        <v>13</v>
      </c>
      <c r="L1668" t="s">
        <v>7</v>
      </c>
      <c r="M1668" t="str">
        <f>VLOOKUP(D1668,UFMT_FIELD_FORMAT!A:H,8,FALSE)</f>
        <v>02 Fix Padded L0</v>
      </c>
      <c r="N1668" t="str">
        <f>IF(ISBLANK(E1668),"",VLOOKUP(E1668,UFMT_CONDITION!A:J,10,FALSE))</f>
        <v/>
      </c>
      <c r="O1668" t="str">
        <f>VLOOKUP(F1668,UFMT_VALUE!A:E,5,FALSE)</f>
        <v>Tag, SVT_SV_RESP</v>
      </c>
      <c r="P1668" t="str">
        <f>IF(ISBLANK(G1668),"",VLOOKUP(G1668,UFMT_CONVERSION!A:C,3,FALSE))</f>
        <v>To RC mapping (for NBC)</v>
      </c>
      <c r="Q1668" t="str">
        <f t="shared" si="104"/>
        <v>Field '02 Fix Padded L0', Value 'Tag, SVT_SV_RESP', Conv 'To RC mapping (for NBC)'</v>
      </c>
      <c r="S1668" t="str">
        <f t="shared" si="105"/>
        <v>Insert into UFMT_BUILD_RULE (FORMAT_ID, FIELD_NO, PRIORITY, FIELD_ID, COND_ID, VALUE_ID, CONV_KEY, F_CHECK, F_WRITE) Values ('621', '39', '1', '24', '', '44', '65', '0', '0');</v>
      </c>
      <c r="T1668" t="str">
        <f t="shared" si="106"/>
        <v>Update UFMT_BUILD_RULE SET FIELD_ID='24',COND_ID='',VALUE_ID='44',CONV_KEY='65',F_CHECK='0',F_WRITE='0' Where FORMAT_ID = '621' AND FIELD_NO = '39' AND PRIORITY = '1';</v>
      </c>
      <c r="U1668" t="str">
        <f t="shared" si="107"/>
        <v>Delete from UFMT_BUILD_RULE Where FORMAT_ID = '621' AND FIELD_NO = '39' AND PRIORITY = '1';</v>
      </c>
    </row>
    <row r="1669" spans="1:21" x14ac:dyDescent="0.35">
      <c r="A1669" t="s">
        <v>585</v>
      </c>
      <c r="B1669" t="s">
        <v>119</v>
      </c>
      <c r="C1669" t="s">
        <v>12</v>
      </c>
      <c r="D1669" t="s">
        <v>50</v>
      </c>
      <c r="E1669"/>
      <c r="F1669" t="s">
        <v>72</v>
      </c>
      <c r="G1669"/>
      <c r="H1669" t="s">
        <v>13</v>
      </c>
      <c r="I1669" t="s">
        <v>13</v>
      </c>
      <c r="L1669" t="s">
        <v>7</v>
      </c>
      <c r="M1669" t="str">
        <f>VLOOKUP(D1669,UFMT_FIELD_FORMAT!A:H,8,FALSE)</f>
        <v>008 Fix Padded R</v>
      </c>
      <c r="N1669" t="str">
        <f>IF(ISBLANK(E1669),"",VLOOKUP(E1669,UFMT_CONDITION!A:J,10,FALSE))</f>
        <v/>
      </c>
      <c r="O1669" t="str">
        <f>VLOOKUP(F1669,UFMT_VALUE!A:E,5,FALSE)</f>
        <v>Tag, SVT_TERMINAL</v>
      </c>
      <c r="P1669" t="str">
        <f>IF(ISBLANK(G1669),"",VLOOKUP(G1669,UFMT_CONVERSION!A:C,3,FALSE))</f>
        <v/>
      </c>
      <c r="Q1669" t="str">
        <f t="shared" ref="Q1669:Q1732" si="108">"Field '"&amp;M1669&amp;IF(N1669="","","',Cond '"&amp;N1669)&amp;"', Value '"&amp;O1669&amp;IF(P1669="","","', Conv '"&amp;P1669)&amp;"'"</f>
        <v>Field '008 Fix Padded R', Value 'Tag, SVT_TERMINAL'</v>
      </c>
      <c r="S1669" t="str">
        <f t="shared" ref="S1669:S1732" si="109">"Insert into UFMT_BUILD_RULE (FORMAT_ID, FIELD_NO, PRIORITY, FIELD_ID, COND_ID, VALUE_ID, CONV_KEY, F_CHECK, F_WRITE) Values ('"&amp;A1669&amp;"', '"&amp;B1669&amp;"', '"&amp;C1669&amp;"', '"&amp;D1669&amp;"', '"&amp;E1669&amp;"', '"&amp;F1669&amp;"', '"&amp;G1669&amp;"', '"&amp;H1669&amp;"', '"&amp;I1669&amp;"');"</f>
        <v>Insert into UFMT_BUILD_RULE (FORMAT_ID, FIELD_NO, PRIORITY, FIELD_ID, COND_ID, VALUE_ID, CONV_KEY, F_CHECK, F_WRITE) Values ('621', '41', '1', '15', '', '25', '', '0', '0');</v>
      </c>
      <c r="T1669" t="str">
        <f t="shared" ref="T1669:T1732" si="110">"Update UFMT_BUILD_RULE SET FIELD_ID='"&amp;D1669&amp;"',COND_ID='"&amp;E1669&amp;"',VALUE_ID='"&amp;F1669&amp;"',CONV_KEY='"&amp;G1669&amp;"',F_CHECK='"&amp;H1669&amp;"',F_WRITE='"&amp;I1669&amp;"' Where FORMAT_ID = '"&amp;A1669&amp;"' AND FIELD_NO = '"&amp;B1669&amp;"' AND PRIORITY = '"&amp;C1669&amp;"';"</f>
        <v>Update UFMT_BUILD_RULE SET FIELD_ID='15',COND_ID='',VALUE_ID='25',CONV_KEY='',F_CHECK='0',F_WRITE='0' Where FORMAT_ID = '621' AND FIELD_NO = '41' AND PRIORITY = '1';</v>
      </c>
      <c r="U1669" t="str">
        <f t="shared" ref="U1669:U1732" si="111">"Delete from UFMT_BUILD_RULE Where FORMAT_ID = '"&amp;A1669&amp;"' AND FIELD_NO = '"&amp;B1669&amp;"' AND PRIORITY = '"&amp;C1669&amp;"';"</f>
        <v>Delete from UFMT_BUILD_RULE Where FORMAT_ID = '621' AND FIELD_NO = '41' AND PRIORITY = '1';</v>
      </c>
    </row>
    <row r="1670" spans="1:21" x14ac:dyDescent="0.35">
      <c r="A1670" t="s">
        <v>585</v>
      </c>
      <c r="B1670" t="s">
        <v>136</v>
      </c>
      <c r="C1670" t="s">
        <v>12</v>
      </c>
      <c r="D1670" t="s">
        <v>65</v>
      </c>
      <c r="E1670" t="s">
        <v>45</v>
      </c>
      <c r="F1670" t="s">
        <v>149</v>
      </c>
      <c r="G1670" t="s">
        <v>205</v>
      </c>
      <c r="H1670" t="s">
        <v>13</v>
      </c>
      <c r="I1670" t="s">
        <v>13</v>
      </c>
      <c r="L1670" t="s">
        <v>7</v>
      </c>
      <c r="M1670" t="str">
        <f>VLOOKUP(D1670,UFMT_FIELD_FORMAT!A:H,8,FALSE)</f>
        <v>999 Var LLLA</v>
      </c>
      <c r="N1670" t="str">
        <f>IF(ISBLANK(E1670),"",VLOOKUP(E1670,UFMT_CONDITION!A:J,10,FALSE))</f>
        <v>Trans_type is 704</v>
      </c>
      <c r="O1670" t="str">
        <f>VLOOKUP(F1670,UFMT_VALUE!A:E,5,FALSE)</f>
        <v>Tag, SVT_ADDLDATA, string</v>
      </c>
      <c r="P1670" t="str">
        <f>IF(ISBLANK(G1670),"",VLOOKUP(G1670,UFMT_CONVERSION!A:C,3,FALSE))</f>
        <v>Custom function build_mini_statment_nbc</v>
      </c>
      <c r="Q1670" t="str">
        <f t="shared" si="108"/>
        <v>Field '999 Var LLLA',Cond 'Trans_type is 704', Value 'Tag, SVT_ADDLDATA, string', Conv 'Custom function build_mini_statment_nbc'</v>
      </c>
      <c r="S1670" t="str">
        <f t="shared" si="109"/>
        <v>Insert into UFMT_BUILD_RULE (FORMAT_ID, FIELD_NO, PRIORITY, FIELD_ID, COND_ID, VALUE_ID, CONV_KEY, F_CHECK, F_WRITE) Values ('621', '48', '1', '20', '46', '56', '78', '0', '0');</v>
      </c>
      <c r="T1670" t="str">
        <f t="shared" si="110"/>
        <v>Update UFMT_BUILD_RULE SET FIELD_ID='20',COND_ID='46',VALUE_ID='56',CONV_KEY='78',F_CHECK='0',F_WRITE='0' Where FORMAT_ID = '621' AND FIELD_NO = '48' AND PRIORITY = '1';</v>
      </c>
      <c r="U1670" t="str">
        <f t="shared" si="111"/>
        <v>Delete from UFMT_BUILD_RULE Where FORMAT_ID = '621' AND FIELD_NO = '48' AND PRIORITY = '1';</v>
      </c>
    </row>
    <row r="1671" spans="1:21" x14ac:dyDescent="0.35">
      <c r="A1671" t="s">
        <v>585</v>
      </c>
      <c r="B1671" t="s">
        <v>136</v>
      </c>
      <c r="C1671" t="s">
        <v>15</v>
      </c>
      <c r="D1671" t="s">
        <v>65</v>
      </c>
      <c r="E1671" t="s">
        <v>138</v>
      </c>
      <c r="F1671" t="s">
        <v>80</v>
      </c>
      <c r="G1671"/>
      <c r="H1671" t="s">
        <v>13</v>
      </c>
      <c r="I1671" t="s">
        <v>13</v>
      </c>
      <c r="L1671" t="s">
        <v>7</v>
      </c>
      <c r="M1671" t="str">
        <f>VLOOKUP(D1671,UFMT_FIELD_FORMAT!A:H,8,FALSE)</f>
        <v>999 Var LLLA</v>
      </c>
      <c r="N1671" t="str">
        <f>IF(ISBLANK(E1671),"",VLOOKUP(E1671,UFMT_CONDITION!A:J,10,FALSE))</f>
        <v>NBC IBFT trans_type</v>
      </c>
      <c r="O1671" t="str">
        <f>VLOOKUP(F1671,UFMT_VALUE!A:E,5,FALSE)</f>
        <v>DE48 Additional data</v>
      </c>
      <c r="P1671" t="str">
        <f>IF(ISBLANK(G1671),"",VLOOKUP(G1671,UFMT_CONVERSION!A:C,3,FALSE))</f>
        <v/>
      </c>
      <c r="Q1671" t="str">
        <f t="shared" si="108"/>
        <v>Field '999 Var LLLA',Cond 'NBC IBFT trans_type', Value 'DE48 Additional data'</v>
      </c>
      <c r="S1671" t="str">
        <f t="shared" si="109"/>
        <v>Insert into UFMT_BUILD_RULE (FORMAT_ID, FIELD_NO, PRIORITY, FIELD_ID, COND_ID, VALUE_ID, CONV_KEY, F_CHECK, F_WRITE) Values ('621', '48', '2', '20', '49', '50', '', '0', '0');</v>
      </c>
      <c r="T1671" t="str">
        <f t="shared" si="110"/>
        <v>Update UFMT_BUILD_RULE SET FIELD_ID='20',COND_ID='49',VALUE_ID='50',CONV_KEY='',F_CHECK='0',F_WRITE='0' Where FORMAT_ID = '621' AND FIELD_NO = '48' AND PRIORITY = '2';</v>
      </c>
      <c r="U1671" t="str">
        <f t="shared" si="111"/>
        <v>Delete from UFMT_BUILD_RULE Where FORMAT_ID = '621' AND FIELD_NO = '48' AND PRIORITY = '2';</v>
      </c>
    </row>
    <row r="1672" spans="1:21" x14ac:dyDescent="0.35">
      <c r="A1672" t="s">
        <v>585</v>
      </c>
      <c r="B1672" t="s">
        <v>138</v>
      </c>
      <c r="C1672" t="s">
        <v>12</v>
      </c>
      <c r="D1672" t="s">
        <v>47</v>
      </c>
      <c r="E1672"/>
      <c r="F1672" t="s">
        <v>104</v>
      </c>
      <c r="G1672"/>
      <c r="H1672" t="s">
        <v>13</v>
      </c>
      <c r="I1672" t="s">
        <v>13</v>
      </c>
      <c r="L1672" t="s">
        <v>7</v>
      </c>
      <c r="M1672" t="str">
        <f>VLOOKUP(D1672,UFMT_FIELD_FORMAT!A:H,8,FALSE)</f>
        <v>003 Fix Padded L</v>
      </c>
      <c r="N1672" t="str">
        <f>IF(ISBLANK(E1672),"",VLOOKUP(E1672,UFMT_CONDITION!A:J,10,FALSE))</f>
        <v/>
      </c>
      <c r="O1672" t="str">
        <f>VLOOKUP(F1672,UFMT_VALUE!A:E,5,FALSE)</f>
        <v>Tag, SVT_TXN_CURRENCY</v>
      </c>
      <c r="P1672" t="str">
        <f>IF(ISBLANK(G1672),"",VLOOKUP(G1672,UFMT_CONVERSION!A:C,3,FALSE))</f>
        <v/>
      </c>
      <c r="Q1672" t="str">
        <f t="shared" si="108"/>
        <v>Field '003 Fix Padded L', Value 'Tag, SVT_TXN_CURRENCY'</v>
      </c>
      <c r="S1672" t="str">
        <f t="shared" si="109"/>
        <v>Insert into UFMT_BUILD_RULE (FORMAT_ID, FIELD_NO, PRIORITY, FIELD_ID, COND_ID, VALUE_ID, CONV_KEY, F_CHECK, F_WRITE) Values ('621', '49', '1', '14', '', '34', '', '0', '0');</v>
      </c>
      <c r="T1672" t="str">
        <f t="shared" si="110"/>
        <v>Update UFMT_BUILD_RULE SET FIELD_ID='14',COND_ID='',VALUE_ID='34',CONV_KEY='',F_CHECK='0',F_WRITE='0' Where FORMAT_ID = '621' AND FIELD_NO = '49' AND PRIORITY = '1';</v>
      </c>
      <c r="U1672" t="str">
        <f t="shared" si="111"/>
        <v>Delete from UFMT_BUILD_RULE Where FORMAT_ID = '621' AND FIELD_NO = '49' AND PRIORITY = '1';</v>
      </c>
    </row>
    <row r="1673" spans="1:21" x14ac:dyDescent="0.35">
      <c r="A1673" t="s">
        <v>585</v>
      </c>
      <c r="B1673" t="s">
        <v>142</v>
      </c>
      <c r="C1673" t="s">
        <v>12</v>
      </c>
      <c r="D1673" t="s">
        <v>47</v>
      </c>
      <c r="E1673" t="s">
        <v>220</v>
      </c>
      <c r="F1673" t="s">
        <v>93</v>
      </c>
      <c r="G1673"/>
      <c r="H1673" t="s">
        <v>13</v>
      </c>
      <c r="I1673" t="s">
        <v>13</v>
      </c>
      <c r="L1673" t="s">
        <v>7</v>
      </c>
      <c r="M1673" t="str">
        <f>VLOOKUP(D1673,UFMT_FIELD_FORMAT!A:H,8,FALSE)</f>
        <v>003 Fix Padded L</v>
      </c>
      <c r="N1673" t="str">
        <f>IF(ISBLANK(E1673),"",VLOOKUP(E1673,UFMT_CONDITION!A:J,10,FALSE))</f>
        <v>Trans_type is NOT 621</v>
      </c>
      <c r="O1673" t="str">
        <f>VLOOKUP(F1673,UFMT_VALUE!A:E,5,FALSE)</f>
        <v>Tag, SVT_ACCT1_CURR</v>
      </c>
      <c r="P1673" t="str">
        <f>IF(ISBLANK(G1673),"",VLOOKUP(G1673,UFMT_CONVERSION!A:C,3,FALSE))</f>
        <v/>
      </c>
      <c r="Q1673" t="str">
        <f t="shared" si="108"/>
        <v>Field '003 Fix Padded L',Cond 'Trans_type is NOT 621', Value 'Tag, SVT_ACCT1_CURR'</v>
      </c>
      <c r="S1673" t="str">
        <f t="shared" si="109"/>
        <v>Insert into UFMT_BUILD_RULE (FORMAT_ID, FIELD_NO, PRIORITY, FIELD_ID, COND_ID, VALUE_ID, CONV_KEY, F_CHECK, F_WRITE) Values ('621', '51', '1', '14', '85', '35', '', '0', '0');</v>
      </c>
      <c r="T1673" t="str">
        <f t="shared" si="110"/>
        <v>Update UFMT_BUILD_RULE SET FIELD_ID='14',COND_ID='85',VALUE_ID='35',CONV_KEY='',F_CHECK='0',F_WRITE='0' Where FORMAT_ID = '621' AND FIELD_NO = '51' AND PRIORITY = '1';</v>
      </c>
      <c r="U1673" t="str">
        <f t="shared" si="111"/>
        <v>Delete from UFMT_BUILD_RULE Where FORMAT_ID = '621' AND FIELD_NO = '51' AND PRIORITY = '1';</v>
      </c>
    </row>
    <row r="1674" spans="1:21" x14ac:dyDescent="0.35">
      <c r="A1674" t="s">
        <v>585</v>
      </c>
      <c r="B1674" t="s">
        <v>109</v>
      </c>
      <c r="C1674" t="s">
        <v>12</v>
      </c>
      <c r="D1674" t="s">
        <v>65</v>
      </c>
      <c r="E1674"/>
      <c r="F1674" t="s">
        <v>105</v>
      </c>
      <c r="G1674"/>
      <c r="H1674" t="s">
        <v>13</v>
      </c>
      <c r="I1674" t="s">
        <v>13</v>
      </c>
      <c r="L1674" t="s">
        <v>7</v>
      </c>
      <c r="M1674" t="str">
        <f>VLOOKUP(D1674,UFMT_FIELD_FORMAT!A:H,8,FALSE)</f>
        <v>999 Var LLLA</v>
      </c>
      <c r="N1674" t="str">
        <f>IF(ISBLANK(E1674),"",VLOOKUP(E1674,UFMT_CONDITION!A:J,10,FALSE))</f>
        <v/>
      </c>
      <c r="O1674" t="str">
        <f>VLOOKUP(F1674,UFMT_VALUE!A:E,5,FALSE)</f>
        <v>Tag, SVT_ADDL_AMT</v>
      </c>
      <c r="P1674" t="str">
        <f>IF(ISBLANK(G1674),"",VLOOKUP(G1674,UFMT_CONVERSION!A:C,3,FALSE))</f>
        <v/>
      </c>
      <c r="Q1674" t="str">
        <f t="shared" si="108"/>
        <v>Field '999 Var LLLA', Value 'Tag, SVT_ADDL_AMT'</v>
      </c>
      <c r="S1674" t="str">
        <f t="shared" si="109"/>
        <v>Insert into UFMT_BUILD_RULE (FORMAT_ID, FIELD_NO, PRIORITY, FIELD_ID, COND_ID, VALUE_ID, CONV_KEY, F_CHECK, F_WRITE) Values ('621', '54', '1', '20', '', '97', '', '0', '0');</v>
      </c>
      <c r="T1674" t="str">
        <f t="shared" si="110"/>
        <v>Update UFMT_BUILD_RULE SET FIELD_ID='20',COND_ID='',VALUE_ID='97',CONV_KEY='',F_CHECK='0',F_WRITE='0' Where FORMAT_ID = '621' AND FIELD_NO = '54' AND PRIORITY = '1';</v>
      </c>
      <c r="U1674" t="str">
        <f t="shared" si="111"/>
        <v>Delete from UFMT_BUILD_RULE Where FORMAT_ID = '621' AND FIELD_NO = '54' AND PRIORITY = '1';</v>
      </c>
    </row>
    <row r="1675" spans="1:21" x14ac:dyDescent="0.35">
      <c r="A1675" t="s">
        <v>585</v>
      </c>
      <c r="B1675" t="s">
        <v>774</v>
      </c>
      <c r="C1675" t="s">
        <v>12</v>
      </c>
      <c r="D1675" t="s">
        <v>68</v>
      </c>
      <c r="E1675" t="s">
        <v>138</v>
      </c>
      <c r="F1675" t="s">
        <v>449</v>
      </c>
      <c r="G1675"/>
      <c r="H1675" t="s">
        <v>13</v>
      </c>
      <c r="I1675" t="s">
        <v>13</v>
      </c>
      <c r="L1675" t="s">
        <v>7</v>
      </c>
      <c r="M1675" t="str">
        <f>VLOOKUP(D1675,UFMT_FIELD_FORMAT!A:H,8,FALSE)</f>
        <v>011 Var LLA</v>
      </c>
      <c r="N1675" t="str">
        <f>IF(ISBLANK(E1675),"",VLOOKUP(E1675,UFMT_CONDITION!A:J,10,FALSE))</f>
        <v>NBC IBFT trans_type</v>
      </c>
      <c r="O1675" t="str">
        <f>VLOOKUP(F1675,UFMT_VALUE!A:E,5,FALSE)</f>
        <v>Tag, SVT_RECV_ID, char</v>
      </c>
      <c r="P1675" t="str">
        <f>IF(ISBLANK(G1675),"",VLOOKUP(G1675,UFMT_CONVERSION!A:C,3,FALSE))</f>
        <v/>
      </c>
      <c r="Q1675" t="str">
        <f t="shared" si="108"/>
        <v>Field '011 Var LLA',Cond 'NBC IBFT trans_type', Value 'Tag, SVT_RECV_ID, char'</v>
      </c>
      <c r="S1675" t="str">
        <f t="shared" si="109"/>
        <v>Insert into UFMT_BUILD_RULE (FORMAT_ID, FIELD_NO, PRIORITY, FIELD_ID, COND_ID, VALUE_ID, CONV_KEY, F_CHECK, F_WRITE) Values ('621', '100', '1', '21', '49', '223', '', '0', '0');</v>
      </c>
      <c r="T1675" t="str">
        <f t="shared" si="110"/>
        <v>Update UFMT_BUILD_RULE SET FIELD_ID='21',COND_ID='49',VALUE_ID='223',CONV_KEY='',F_CHECK='0',F_WRITE='0' Where FORMAT_ID = '621' AND FIELD_NO = '100' AND PRIORITY = '1';</v>
      </c>
      <c r="U1675" t="str">
        <f t="shared" si="111"/>
        <v>Delete from UFMT_BUILD_RULE Where FORMAT_ID = '621' AND FIELD_NO = '100' AND PRIORITY = '1';</v>
      </c>
    </row>
    <row r="1676" spans="1:21" x14ac:dyDescent="0.35">
      <c r="A1676" t="s">
        <v>585</v>
      </c>
      <c r="B1676" t="s">
        <v>270</v>
      </c>
      <c r="C1676" t="s">
        <v>12</v>
      </c>
      <c r="D1676" t="s">
        <v>71</v>
      </c>
      <c r="E1676" t="s">
        <v>136</v>
      </c>
      <c r="F1676" t="s">
        <v>96</v>
      </c>
      <c r="G1676"/>
      <c r="H1676" t="s">
        <v>13</v>
      </c>
      <c r="I1676" t="s">
        <v>13</v>
      </c>
      <c r="L1676" t="s">
        <v>7</v>
      </c>
      <c r="M1676" t="str">
        <f>VLOOKUP(D1676,UFMT_FIELD_FORMAT!A:H,8,FALSE)</f>
        <v>028 Var LLA</v>
      </c>
      <c r="N1676" t="str">
        <f>IF(ISBLANK(E1676),"",VLOOKUP(E1676,UFMT_CONDITION!A:J,10,FALSE))</f>
        <v>Account 1 is not empty</v>
      </c>
      <c r="O1676" t="str">
        <f>VLOOKUP(F1676,UFMT_VALUE!A:E,5,FALSE)</f>
        <v>Tag, SVT_ACCT1_NO</v>
      </c>
      <c r="P1676" t="str">
        <f>IF(ISBLANK(G1676),"",VLOOKUP(G1676,UFMT_CONVERSION!A:C,3,FALSE))</f>
        <v/>
      </c>
      <c r="Q1676" t="str">
        <f t="shared" si="108"/>
        <v>Field '028 Var LLA',Cond 'Account 1 is not empty', Value 'Tag, SVT_ACCT1_NO'</v>
      </c>
      <c r="S1676" t="str">
        <f t="shared" si="109"/>
        <v>Insert into UFMT_BUILD_RULE (FORMAT_ID, FIELD_NO, PRIORITY, FIELD_ID, COND_ID, VALUE_ID, CONV_KEY, F_CHECK, F_WRITE) Values ('621', '102', '1', '22', '48', '36', '', '0', '0');</v>
      </c>
      <c r="T1676" t="str">
        <f t="shared" si="110"/>
        <v>Update UFMT_BUILD_RULE SET FIELD_ID='22',COND_ID='48',VALUE_ID='36',CONV_KEY='',F_CHECK='0',F_WRITE='0' Where FORMAT_ID = '621' AND FIELD_NO = '102' AND PRIORITY = '1';</v>
      </c>
      <c r="U1676" t="str">
        <f t="shared" si="111"/>
        <v>Delete from UFMT_BUILD_RULE Where FORMAT_ID = '621' AND FIELD_NO = '102' AND PRIORITY = '1';</v>
      </c>
    </row>
    <row r="1677" spans="1:21" x14ac:dyDescent="0.35">
      <c r="A1677" t="s">
        <v>585</v>
      </c>
      <c r="B1677" t="s">
        <v>270</v>
      </c>
      <c r="C1677" t="s">
        <v>15</v>
      </c>
      <c r="D1677" t="s">
        <v>71</v>
      </c>
      <c r="E1677"/>
      <c r="F1677" t="s">
        <v>446</v>
      </c>
      <c r="G1677"/>
      <c r="H1677" t="s">
        <v>13</v>
      </c>
      <c r="I1677" t="s">
        <v>13</v>
      </c>
      <c r="L1677" t="s">
        <v>7</v>
      </c>
      <c r="M1677" t="str">
        <f>VLOOKUP(D1677,UFMT_FIELD_FORMAT!A:H,8,FALSE)</f>
        <v>028 Var LLA</v>
      </c>
      <c r="N1677" t="str">
        <f>IF(ISBLANK(E1677),"",VLOOKUP(E1677,UFMT_CONDITION!A:J,10,FALSE))</f>
        <v/>
      </c>
      <c r="O1677" t="str">
        <f>VLOOKUP(F1677,UFMT_VALUE!A:E,5,FALSE)</f>
        <v>Const, 00000000000000000000</v>
      </c>
      <c r="P1677" t="str">
        <f>IF(ISBLANK(G1677),"",VLOOKUP(G1677,UFMT_CONVERSION!A:C,3,FALSE))</f>
        <v/>
      </c>
      <c r="Q1677" t="str">
        <f t="shared" si="108"/>
        <v>Field '028 Var LLA', Value 'Const, 00000000000000000000'</v>
      </c>
      <c r="S1677" t="str">
        <f t="shared" si="109"/>
        <v>Insert into UFMT_BUILD_RULE (FORMAT_ID, FIELD_NO, PRIORITY, FIELD_ID, COND_ID, VALUE_ID, CONV_KEY, F_CHECK, F_WRITE) Values ('621', '102', '2', '22', '', '222', '', '0', '0');</v>
      </c>
      <c r="T1677" t="str">
        <f t="shared" si="110"/>
        <v>Update UFMT_BUILD_RULE SET FIELD_ID='22',COND_ID='',VALUE_ID='222',CONV_KEY='',F_CHECK='0',F_WRITE='0' Where FORMAT_ID = '621' AND FIELD_NO = '102' AND PRIORITY = '2';</v>
      </c>
      <c r="U1677" t="str">
        <f t="shared" si="111"/>
        <v>Delete from UFMT_BUILD_RULE Where FORMAT_ID = '621' AND FIELD_NO = '102' AND PRIORITY = '2';</v>
      </c>
    </row>
    <row r="1678" spans="1:21" x14ac:dyDescent="0.35">
      <c r="A1678" t="s">
        <v>585</v>
      </c>
      <c r="B1678" t="s">
        <v>778</v>
      </c>
      <c r="C1678" t="s">
        <v>12</v>
      </c>
      <c r="D1678" t="s">
        <v>71</v>
      </c>
      <c r="E1678" t="s">
        <v>138</v>
      </c>
      <c r="F1678" t="s">
        <v>99</v>
      </c>
      <c r="G1678"/>
      <c r="H1678" t="s">
        <v>13</v>
      </c>
      <c r="I1678" t="s">
        <v>13</v>
      </c>
      <c r="L1678" t="s">
        <v>7</v>
      </c>
      <c r="M1678" t="str">
        <f>VLOOKUP(D1678,UFMT_FIELD_FORMAT!A:H,8,FALSE)</f>
        <v>028 Var LLA</v>
      </c>
      <c r="N1678" t="str">
        <f>IF(ISBLANK(E1678),"",VLOOKUP(E1678,UFMT_CONDITION!A:J,10,FALSE))</f>
        <v>NBC IBFT trans_type</v>
      </c>
      <c r="O1678" t="str">
        <f>VLOOKUP(F1678,UFMT_VALUE!A:E,5,FALSE)</f>
        <v>Tag, SVT_ACCT2_NO</v>
      </c>
      <c r="P1678" t="str">
        <f>IF(ISBLANK(G1678),"",VLOOKUP(G1678,UFMT_CONVERSION!A:C,3,FALSE))</f>
        <v/>
      </c>
      <c r="Q1678" t="str">
        <f t="shared" si="108"/>
        <v>Field '028 Var LLA',Cond 'NBC IBFT trans_type', Value 'Tag, SVT_ACCT2_NO'</v>
      </c>
      <c r="S1678" t="str">
        <f t="shared" si="109"/>
        <v>Insert into UFMT_BUILD_RULE (FORMAT_ID, FIELD_NO, PRIORITY, FIELD_ID, COND_ID, VALUE_ID, CONV_KEY, F_CHECK, F_WRITE) Values ('621', '103', '1', '22', '49', '37', '', '0', '0');</v>
      </c>
      <c r="T1678" t="str">
        <f t="shared" si="110"/>
        <v>Update UFMT_BUILD_RULE SET FIELD_ID='22',COND_ID='49',VALUE_ID='37',CONV_KEY='',F_CHECK='0',F_WRITE='0' Where FORMAT_ID = '621' AND FIELD_NO = '103' AND PRIORITY = '1';</v>
      </c>
      <c r="U1678" t="str">
        <f t="shared" si="111"/>
        <v>Delete from UFMT_BUILD_RULE Where FORMAT_ID = '621' AND FIELD_NO = '103' AND PRIORITY = '1';</v>
      </c>
    </row>
    <row r="1679" spans="1:21" x14ac:dyDescent="0.35">
      <c r="A1679" t="s">
        <v>585</v>
      </c>
      <c r="B1679" t="s">
        <v>83</v>
      </c>
      <c r="C1679" t="s">
        <v>12</v>
      </c>
      <c r="D1679" t="s">
        <v>104</v>
      </c>
      <c r="E1679"/>
      <c r="F1679" t="s">
        <v>537</v>
      </c>
      <c r="G1679" t="s">
        <v>270</v>
      </c>
      <c r="H1679" t="s">
        <v>13</v>
      </c>
      <c r="I1679" t="s">
        <v>13</v>
      </c>
      <c r="L1679" t="s">
        <v>7</v>
      </c>
      <c r="M1679" t="str">
        <f>VLOOKUP(D1679,UFMT_FIELD_FORMAT!A:H,8,FALSE)</f>
        <v>8 Var LLLA</v>
      </c>
      <c r="N1679" t="str">
        <f>IF(ISBLANK(E1679),"",VLOOKUP(E1679,UFMT_CONDITION!A:J,10,FALSE))</f>
        <v/>
      </c>
      <c r="O1679" t="str">
        <f>VLOOKUP(F1679,UFMT_VALUE!A:E,5,FALSE)</f>
        <v>Tag, SVT_NET_FEE, double</v>
      </c>
      <c r="P1679" t="str">
        <f>IF(ISBLANK(G1679),"",VLOOKUP(G1679,UFMT_CONVERSION!A:C,3,FALSE))</f>
        <v>Format fee value ( add leading zeroes )</v>
      </c>
      <c r="Q1679" t="str">
        <f t="shared" si="108"/>
        <v>Field '8 Var LLLA', Value 'Tag, SVT_NET_FEE, double', Conv 'Format fee value ( add leading zeroes )'</v>
      </c>
      <c r="S1679" t="str">
        <f t="shared" si="109"/>
        <v>Insert into UFMT_BUILD_RULE (FORMAT_ID, FIELD_NO, PRIORITY, FIELD_ID, COND_ID, VALUE_ID, CONV_KEY, F_CHECK, F_WRITE) Values ('621', '121', '1', '34', '', '256', '102', '0', '0');</v>
      </c>
      <c r="T1679" t="str">
        <f t="shared" si="110"/>
        <v>Update UFMT_BUILD_RULE SET FIELD_ID='34',COND_ID='',VALUE_ID='256',CONV_KEY='102',F_CHECK='0',F_WRITE='0' Where FORMAT_ID = '621' AND FIELD_NO = '121' AND PRIORITY = '1';</v>
      </c>
      <c r="U1679" t="str">
        <f t="shared" si="111"/>
        <v>Delete from UFMT_BUILD_RULE Where FORMAT_ID = '621' AND FIELD_NO = '121' AND PRIORITY = '1';</v>
      </c>
    </row>
    <row r="1680" spans="1:21" x14ac:dyDescent="0.35">
      <c r="A1680" t="s">
        <v>585</v>
      </c>
      <c r="B1680" t="s">
        <v>807</v>
      </c>
      <c r="C1680" t="s">
        <v>12</v>
      </c>
      <c r="D1680" t="s">
        <v>104</v>
      </c>
      <c r="E1680"/>
      <c r="F1680" t="s">
        <v>534</v>
      </c>
      <c r="G1680" t="s">
        <v>270</v>
      </c>
      <c r="H1680" t="s">
        <v>13</v>
      </c>
      <c r="I1680" t="s">
        <v>13</v>
      </c>
      <c r="L1680" t="s">
        <v>7</v>
      </c>
      <c r="M1680" t="str">
        <f>VLOOKUP(D1680,UFMT_FIELD_FORMAT!A:H,8,FALSE)</f>
        <v>8 Var LLLA</v>
      </c>
      <c r="N1680" t="str">
        <f>IF(ISBLANK(E1680),"",VLOOKUP(E1680,UFMT_CONDITION!A:J,10,FALSE))</f>
        <v/>
      </c>
      <c r="O1680" t="str">
        <f>VLOOKUP(F1680,UFMT_VALUE!A:E,5,FALSE)</f>
        <v>Tag, SVT_ACQ_FEE, double</v>
      </c>
      <c r="P1680" t="str">
        <f>IF(ISBLANK(G1680),"",VLOOKUP(G1680,UFMT_CONVERSION!A:C,3,FALSE))</f>
        <v>Format fee value ( add leading zeroes )</v>
      </c>
      <c r="Q1680" t="str">
        <f t="shared" si="108"/>
        <v>Field '8 Var LLLA', Value 'Tag, SVT_ACQ_FEE, double', Conv 'Format fee value ( add leading zeroes )'</v>
      </c>
      <c r="S1680" t="str">
        <f t="shared" si="109"/>
        <v>Insert into UFMT_BUILD_RULE (FORMAT_ID, FIELD_NO, PRIORITY, FIELD_ID, COND_ID, VALUE_ID, CONV_KEY, F_CHECK, F_WRITE) Values ('621', '122', '1', '34', '', '255', '102', '0', '0');</v>
      </c>
      <c r="T1680" t="str">
        <f t="shared" si="110"/>
        <v>Update UFMT_BUILD_RULE SET FIELD_ID='34',COND_ID='',VALUE_ID='255',CONV_KEY='102',F_CHECK='0',F_WRITE='0' Where FORMAT_ID = '621' AND FIELD_NO = '122' AND PRIORITY = '1';</v>
      </c>
      <c r="U1680" t="str">
        <f t="shared" si="111"/>
        <v>Delete from UFMT_BUILD_RULE Where FORMAT_ID = '621' AND FIELD_NO = '122' AND PRIORITY = '1';</v>
      </c>
    </row>
    <row r="1681" spans="1:21" x14ac:dyDescent="0.35">
      <c r="A1681" t="s">
        <v>585</v>
      </c>
      <c r="B1681" t="s">
        <v>143</v>
      </c>
      <c r="C1681" t="s">
        <v>12</v>
      </c>
      <c r="D1681" t="s">
        <v>104</v>
      </c>
      <c r="E1681"/>
      <c r="F1681" t="s">
        <v>599</v>
      </c>
      <c r="G1681" t="s">
        <v>270</v>
      </c>
      <c r="H1681" t="s">
        <v>13</v>
      </c>
      <c r="I1681" t="s">
        <v>13</v>
      </c>
      <c r="L1681" t="s">
        <v>7</v>
      </c>
      <c r="M1681" t="str">
        <f>VLOOKUP(D1681,UFMT_FIELD_FORMAT!A:H,8,FALSE)</f>
        <v>8 Var LLLA</v>
      </c>
      <c r="N1681" t="str">
        <f>IF(ISBLANK(E1681),"",VLOOKUP(E1681,UFMT_CONDITION!A:J,10,FALSE))</f>
        <v/>
      </c>
      <c r="O1681" t="str">
        <f>VLOOKUP(F1681,UFMT_VALUE!A:E,5,FALSE)</f>
        <v>Tag, SVT_ISS_FEE_TRX_CURR, double</v>
      </c>
      <c r="P1681" t="str">
        <f>IF(ISBLANK(G1681),"",VLOOKUP(G1681,UFMT_CONVERSION!A:C,3,FALSE))</f>
        <v>Format fee value ( add leading zeroes )</v>
      </c>
      <c r="Q1681" t="str">
        <f t="shared" si="108"/>
        <v>Field '8 Var LLLA', Value 'Tag, SVT_ISS_FEE_TRX_CURR, double', Conv 'Format fee value ( add leading zeroes )'</v>
      </c>
      <c r="S1681" t="str">
        <f t="shared" si="109"/>
        <v>Insert into UFMT_BUILD_RULE (FORMAT_ID, FIELD_NO, PRIORITY, FIELD_ID, COND_ID, VALUE_ID, CONV_KEY, F_CHECK, F_WRITE) Values ('621', '123', '1', '34', '', '279', '102', '0', '0');</v>
      </c>
      <c r="T1681" t="str">
        <f t="shared" si="110"/>
        <v>Update UFMT_BUILD_RULE SET FIELD_ID='34',COND_ID='',VALUE_ID='279',CONV_KEY='102',F_CHECK='0',F_WRITE='0' Where FORMAT_ID = '621' AND FIELD_NO = '123' AND PRIORITY = '1';</v>
      </c>
      <c r="U1681" t="str">
        <f t="shared" si="111"/>
        <v>Delete from UFMT_BUILD_RULE Where FORMAT_ID = '621' AND FIELD_NO = '123' AND PRIORITY = '1';</v>
      </c>
    </row>
    <row r="1682" spans="1:21" x14ac:dyDescent="0.35">
      <c r="A1682" t="s">
        <v>585</v>
      </c>
      <c r="B1682" t="s">
        <v>810</v>
      </c>
      <c r="C1682" t="s">
        <v>12</v>
      </c>
      <c r="D1682" t="s">
        <v>104</v>
      </c>
      <c r="E1682" t="s">
        <v>138</v>
      </c>
      <c r="F1682" t="s">
        <v>540</v>
      </c>
      <c r="G1682" t="s">
        <v>270</v>
      </c>
      <c r="H1682" t="s">
        <v>13</v>
      </c>
      <c r="I1682" t="s">
        <v>13</v>
      </c>
      <c r="L1682" t="s">
        <v>7</v>
      </c>
      <c r="M1682" t="str">
        <f>VLOOKUP(D1682,UFMT_FIELD_FORMAT!A:H,8,FALSE)</f>
        <v>8 Var LLLA</v>
      </c>
      <c r="N1682" t="str">
        <f>IF(ISBLANK(E1682),"",VLOOKUP(E1682,UFMT_CONDITION!A:J,10,FALSE))</f>
        <v>NBC IBFT trans_type</v>
      </c>
      <c r="O1682" t="str">
        <f>VLOOKUP(F1682,UFMT_VALUE!A:E,5,FALSE)</f>
        <v>Tag, SVT_IBFT_BNB_FEE, double</v>
      </c>
      <c r="P1682" t="str">
        <f>IF(ISBLANK(G1682),"",VLOOKUP(G1682,UFMT_CONVERSION!A:C,3,FALSE))</f>
        <v>Format fee value ( add leading zeroes )</v>
      </c>
      <c r="Q1682" t="str">
        <f t="shared" si="108"/>
        <v>Field '8 Var LLLA',Cond 'NBC IBFT trans_type', Value 'Tag, SVT_IBFT_BNB_FEE, double', Conv 'Format fee value ( add leading zeroes )'</v>
      </c>
      <c r="S1682" t="str">
        <f t="shared" si="109"/>
        <v>Insert into UFMT_BUILD_RULE (FORMAT_ID, FIELD_NO, PRIORITY, FIELD_ID, COND_ID, VALUE_ID, CONV_KEY, F_CHECK, F_WRITE) Values ('621', '124', '1', '34', '49', '257', '102', '0', '0');</v>
      </c>
      <c r="T1682" t="str">
        <f t="shared" si="110"/>
        <v>Update UFMT_BUILD_RULE SET FIELD_ID='34',COND_ID='49',VALUE_ID='257',CONV_KEY='102',F_CHECK='0',F_WRITE='0' Where FORMAT_ID = '621' AND FIELD_NO = '124' AND PRIORITY = '1';</v>
      </c>
      <c r="U1682" t="str">
        <f t="shared" si="111"/>
        <v>Delete from UFMT_BUILD_RULE Where FORMAT_ID = '621' AND FIELD_NO = '124' AND PRIORITY = '1';</v>
      </c>
    </row>
    <row r="1683" spans="1:21" x14ac:dyDescent="0.35">
      <c r="A1683" t="s">
        <v>585</v>
      </c>
      <c r="B1683" t="s">
        <v>810</v>
      </c>
      <c r="C1683" t="s">
        <v>15</v>
      </c>
      <c r="D1683" t="s">
        <v>104</v>
      </c>
      <c r="E1683" t="s">
        <v>158</v>
      </c>
      <c r="F1683" t="s">
        <v>540</v>
      </c>
      <c r="G1683" t="s">
        <v>270</v>
      </c>
      <c r="H1683" t="s">
        <v>13</v>
      </c>
      <c r="I1683" t="s">
        <v>13</v>
      </c>
      <c r="L1683" t="s">
        <v>7</v>
      </c>
      <c r="M1683" t="str">
        <f>VLOOKUP(D1683,UFMT_FIELD_FORMAT!A:H,8,FALSE)</f>
        <v>8 Var LLLA</v>
      </c>
      <c r="N1683" t="str">
        <f>IF(ISBLANK(E1683),"",VLOOKUP(E1683,UFMT_CONDITION!A:J,10,FALSE))</f>
        <v>Trans_type is 752</v>
      </c>
      <c r="O1683" t="str">
        <f>VLOOKUP(F1683,UFMT_VALUE!A:E,5,FALSE)</f>
        <v>Tag, SVT_IBFT_BNB_FEE, double</v>
      </c>
      <c r="P1683" t="str">
        <f>IF(ISBLANK(G1683),"",VLOOKUP(G1683,UFMT_CONVERSION!A:C,3,FALSE))</f>
        <v>Format fee value ( add leading zeroes )</v>
      </c>
      <c r="Q1683" t="str">
        <f t="shared" si="108"/>
        <v>Field '8 Var LLLA',Cond 'Trans_type is 752', Value 'Tag, SVT_IBFT_BNB_FEE, double', Conv 'Format fee value ( add leading zeroes )'</v>
      </c>
      <c r="S1683" t="str">
        <f t="shared" si="109"/>
        <v>Insert into UFMT_BUILD_RULE (FORMAT_ID, FIELD_NO, PRIORITY, FIELD_ID, COND_ID, VALUE_ID, CONV_KEY, F_CHECK, F_WRITE) Values ('621', '124', '2', '34', '59', '257', '102', '0', '0');</v>
      </c>
      <c r="T1683" t="str">
        <f t="shared" si="110"/>
        <v>Update UFMT_BUILD_RULE SET FIELD_ID='34',COND_ID='59',VALUE_ID='257',CONV_KEY='102',F_CHECK='0',F_WRITE='0' Where FORMAT_ID = '621' AND FIELD_NO = '124' AND PRIORITY = '2';</v>
      </c>
      <c r="U1683" t="str">
        <f t="shared" si="111"/>
        <v>Delete from UFMT_BUILD_RULE Where FORMAT_ID = '621' AND FIELD_NO = '124' AND PRIORITY = '2';</v>
      </c>
    </row>
    <row r="1684" spans="1:21" x14ac:dyDescent="0.35">
      <c r="A1684" t="s">
        <v>585</v>
      </c>
      <c r="B1684" t="s">
        <v>134</v>
      </c>
      <c r="C1684" t="s">
        <v>12</v>
      </c>
      <c r="D1684" t="s">
        <v>98</v>
      </c>
      <c r="E1684"/>
      <c r="F1684" t="s">
        <v>532</v>
      </c>
      <c r="G1684" t="s">
        <v>107</v>
      </c>
      <c r="H1684" t="s">
        <v>13</v>
      </c>
      <c r="I1684" t="s">
        <v>13</v>
      </c>
      <c r="L1684" t="s">
        <v>7</v>
      </c>
      <c r="M1684" t="str">
        <f>VLOOKUP(D1684,UFMT_FIELD_FORMAT!A:H,8,FALSE)</f>
        <v>016 Fix Padded L</v>
      </c>
      <c r="N1684" t="str">
        <f>IF(ISBLANK(E1684),"",VLOOKUP(E1684,UFMT_CONDITION!A:J,10,FALSE))</f>
        <v/>
      </c>
      <c r="O1684" t="str">
        <f>VLOOKUP(F1684,UFMT_VALUE!A:E,5,FALSE)</f>
        <v>DE128, Saved locally (to/from NBC )</v>
      </c>
      <c r="P1684" t="str">
        <f>IF(ISBLANK(G1684),"",VLOOKUP(G1684,UFMT_CONVERSION!A:C,3,FALSE))</f>
        <v>Custom function ufmt_generate_mac</v>
      </c>
      <c r="Q1684" t="str">
        <f t="shared" si="108"/>
        <v>Field '016 Fix Padded L', Value 'DE128, Saved locally (to/from NBC )', Conv 'Custom function ufmt_generate_mac'</v>
      </c>
      <c r="S1684" t="str">
        <f t="shared" si="109"/>
        <v>Insert into UFMT_BUILD_RULE (FORMAT_ID, FIELD_NO, PRIORITY, FIELD_ID, COND_ID, VALUE_ID, CONV_KEY, F_CHECK, F_WRITE) Values ('621', '128', '1', '32', '', '254', '101', '0', '0');</v>
      </c>
      <c r="T1684" t="str">
        <f t="shared" si="110"/>
        <v>Update UFMT_BUILD_RULE SET FIELD_ID='32',COND_ID='',VALUE_ID='254',CONV_KEY='101',F_CHECK='0',F_WRITE='0' Where FORMAT_ID = '621' AND FIELD_NO = '128' AND PRIORITY = '1';</v>
      </c>
      <c r="U1684" t="str">
        <f t="shared" si="111"/>
        <v>Delete from UFMT_BUILD_RULE Where FORMAT_ID = '621' AND FIELD_NO = '128' AND PRIORITY = '1';</v>
      </c>
    </row>
    <row r="1685" spans="1:21" x14ac:dyDescent="0.35">
      <c r="A1685" t="s">
        <v>1467</v>
      </c>
      <c r="B1685" t="s">
        <v>15</v>
      </c>
      <c r="C1685" t="s">
        <v>12</v>
      </c>
      <c r="D1685" t="s">
        <v>12</v>
      </c>
      <c r="E1685"/>
      <c r="F1685" t="s">
        <v>15</v>
      </c>
      <c r="G1685"/>
      <c r="H1685" t="s">
        <v>13</v>
      </c>
      <c r="I1685" t="s">
        <v>13</v>
      </c>
      <c r="M1685" t="str">
        <f>VLOOKUP(D1685,UFMT_FIELD_FORMAT!A:H,8,FALSE)</f>
        <v>019 Var LLA</v>
      </c>
      <c r="N1685" t="str">
        <f>IF(ISBLANK(E1685),"",VLOOKUP(E1685,UFMT_CONDITION!A:J,10,FALSE))</f>
        <v/>
      </c>
      <c r="O1685" t="str">
        <f>VLOOKUP(F1685,UFMT_VALUE!A:E,5,FALSE)</f>
        <v>Tag, SVT_CARD_NUM</v>
      </c>
      <c r="P1685" t="str">
        <f>IF(ISBLANK(G1685),"",VLOOKUP(G1685,UFMT_CONVERSION!A:C,3,FALSE))</f>
        <v/>
      </c>
      <c r="Q1685" t="str">
        <f t="shared" si="108"/>
        <v>Field '019 Var LLA', Value 'Tag, SVT_CARD_NUM'</v>
      </c>
      <c r="S1685" t="str">
        <f t="shared" si="109"/>
        <v>Insert into UFMT_BUILD_RULE (FORMAT_ID, FIELD_NO, PRIORITY, FIELD_ID, COND_ID, VALUE_ID, CONV_KEY, F_CHECK, F_WRITE) Values ('622', '2', '1', '1', '', '2', '', '0', '0');</v>
      </c>
      <c r="T1685" t="str">
        <f t="shared" si="110"/>
        <v>Update UFMT_BUILD_RULE SET FIELD_ID='1',COND_ID='',VALUE_ID='2',CONV_KEY='',F_CHECK='0',F_WRITE='0' Where FORMAT_ID = '622' AND FIELD_NO = '2' AND PRIORITY = '1';</v>
      </c>
      <c r="U1685" t="str">
        <f t="shared" si="111"/>
        <v>Delete from UFMT_BUILD_RULE Where FORMAT_ID = '622' AND FIELD_NO = '2' AND PRIORITY = '1';</v>
      </c>
    </row>
    <row r="1686" spans="1:21" x14ac:dyDescent="0.35">
      <c r="A1686" t="s">
        <v>1467</v>
      </c>
      <c r="B1686" t="s">
        <v>17</v>
      </c>
      <c r="C1686" t="s">
        <v>12</v>
      </c>
      <c r="D1686" t="s">
        <v>15</v>
      </c>
      <c r="E1686" t="s">
        <v>21</v>
      </c>
      <c r="F1686" t="s">
        <v>478</v>
      </c>
      <c r="G1686"/>
      <c r="H1686" t="s">
        <v>13</v>
      </c>
      <c r="I1686" t="s">
        <v>13</v>
      </c>
      <c r="L1686" t="s">
        <v>7</v>
      </c>
      <c r="M1686" t="str">
        <f>VLOOKUP(D1686,UFMT_FIELD_FORMAT!A:H,8,FALSE)</f>
        <v>006 Fix Padded L0</v>
      </c>
      <c r="N1686" t="str">
        <f>IF(ISBLANK(E1686),"",VLOOKUP(E1686,UFMT_CONDITION!A:J,10,FALSE))</f>
        <v>cond 51 AND cond 50</v>
      </c>
      <c r="O1686" t="str">
        <f>VLOOKUP(F1686,UFMT_VALUE!A:E,5,FALSE)</f>
        <v>Const, NBC prcode for IBFT inq w PIN</v>
      </c>
      <c r="P1686" t="str">
        <f>IF(ISBLANK(G1686),"",VLOOKUP(G1686,UFMT_CONVERSION!A:C,3,FALSE))</f>
        <v/>
      </c>
      <c r="Q1686" t="str">
        <f t="shared" si="108"/>
        <v>Field '006 Fix Padded L0',Cond 'cond 51 AND cond 50', Value 'Const, NBC prcode for IBFT inq w PIN'</v>
      </c>
      <c r="S1686" t="str">
        <f t="shared" si="109"/>
        <v>Insert into UFMT_BUILD_RULE (FORMAT_ID, FIELD_NO, PRIORITY, FIELD_ID, COND_ID, VALUE_ID, CONV_KEY, F_CHECK, F_WRITE) Values ('622', '3', '1', '2', '52', '235', '', '0', '0');</v>
      </c>
      <c r="T1686" t="str">
        <f t="shared" si="110"/>
        <v>Update UFMT_BUILD_RULE SET FIELD_ID='2',COND_ID='52',VALUE_ID='235',CONV_KEY='',F_CHECK='0',F_WRITE='0' Where FORMAT_ID = '622' AND FIELD_NO = '3' AND PRIORITY = '1';</v>
      </c>
      <c r="U1686" t="str">
        <f t="shared" si="111"/>
        <v>Delete from UFMT_BUILD_RULE Where FORMAT_ID = '622' AND FIELD_NO = '3' AND PRIORITY = '1';</v>
      </c>
    </row>
    <row r="1687" spans="1:21" x14ac:dyDescent="0.35">
      <c r="A1687" t="s">
        <v>1467</v>
      </c>
      <c r="B1687" t="s">
        <v>17</v>
      </c>
      <c r="C1687" t="s">
        <v>15</v>
      </c>
      <c r="D1687" t="s">
        <v>15</v>
      </c>
      <c r="E1687"/>
      <c r="F1687" t="s">
        <v>418</v>
      </c>
      <c r="G1687"/>
      <c r="H1687" t="s">
        <v>13</v>
      </c>
      <c r="I1687" t="s">
        <v>13</v>
      </c>
      <c r="L1687" t="s">
        <v>7</v>
      </c>
      <c r="M1687" t="str">
        <f>VLOOKUP(D1687,UFMT_FIELD_FORMAT!A:H,8,FALSE)</f>
        <v>006 Fix Padded L0</v>
      </c>
      <c r="N1687" t="str">
        <f>IF(ISBLANK(E1687),"",VLOOKUP(E1687,UFMT_CONDITION!A:J,10,FALSE))</f>
        <v/>
      </c>
      <c r="O1687" t="str">
        <f>VLOOKUP(F1687,UFMT_VALUE!A:E,5,FALSE)</f>
        <v>Composite, Processing code (NBC)</v>
      </c>
      <c r="P1687" t="str">
        <f>IF(ISBLANK(G1687),"",VLOOKUP(G1687,UFMT_CONVERSION!A:C,3,FALSE))</f>
        <v/>
      </c>
      <c r="Q1687" t="str">
        <f t="shared" si="108"/>
        <v>Field '006 Fix Padded L0', Value 'Composite, Processing code (NBC)'</v>
      </c>
      <c r="S1687" t="str">
        <f t="shared" si="109"/>
        <v>Insert into UFMT_BUILD_RULE (FORMAT_ID, FIELD_NO, PRIORITY, FIELD_ID, COND_ID, VALUE_ID, CONV_KEY, F_CHECK, F_WRITE) Values ('622', '3', '2', '2', '', '211', '', '0', '0');</v>
      </c>
      <c r="T1687" t="str">
        <f t="shared" si="110"/>
        <v>Update UFMT_BUILD_RULE SET FIELD_ID='2',COND_ID='',VALUE_ID='211',CONV_KEY='',F_CHECK='0',F_WRITE='0' Where FORMAT_ID = '622' AND FIELD_NO = '3' AND PRIORITY = '2';</v>
      </c>
      <c r="U1687" t="str">
        <f t="shared" si="111"/>
        <v>Delete from UFMT_BUILD_RULE Where FORMAT_ID = '622' AND FIELD_NO = '3' AND PRIORITY = '2';</v>
      </c>
    </row>
    <row r="1688" spans="1:21" x14ac:dyDescent="0.35">
      <c r="A1688" t="s">
        <v>1467</v>
      </c>
      <c r="B1688" t="s">
        <v>20</v>
      </c>
      <c r="C1688" t="s">
        <v>12</v>
      </c>
      <c r="D1688" t="s">
        <v>17</v>
      </c>
      <c r="E1688"/>
      <c r="F1688" t="s">
        <v>29</v>
      </c>
      <c r="G1688"/>
      <c r="H1688" t="s">
        <v>13</v>
      </c>
      <c r="I1688" t="s">
        <v>13</v>
      </c>
      <c r="L1688" t="s">
        <v>7</v>
      </c>
      <c r="M1688" t="str">
        <f>VLOOKUP(D1688,UFMT_FIELD_FORMAT!A:H,8,FALSE)</f>
        <v>012 Fix Padded L0</v>
      </c>
      <c r="N1688" t="str">
        <f>IF(ISBLANK(E1688),"",VLOOKUP(E1688,UFMT_CONDITION!A:J,10,FALSE))</f>
        <v/>
      </c>
      <c r="O1688" t="str">
        <f>VLOOKUP(F1688,UFMT_VALUE!A:E,5,FALSE)</f>
        <v>Tag, SVT_TXN_AMOUNT</v>
      </c>
      <c r="P1688" t="str">
        <f>IF(ISBLANK(G1688),"",VLOOKUP(G1688,UFMT_CONVERSION!A:C,3,FALSE))</f>
        <v/>
      </c>
      <c r="Q1688" t="str">
        <f t="shared" si="108"/>
        <v>Field '012 Fix Padded L0', Value 'Tag, SVT_TXN_AMOUNT'</v>
      </c>
      <c r="S1688" t="str">
        <f t="shared" si="109"/>
        <v>Insert into UFMT_BUILD_RULE (FORMAT_ID, FIELD_NO, PRIORITY, FIELD_ID, COND_ID, VALUE_ID, CONV_KEY, F_CHECK, F_WRITE) Values ('622', '4', '1', '3', '', '7', '', '0', '0');</v>
      </c>
      <c r="T1688" t="str">
        <f t="shared" si="110"/>
        <v>Update UFMT_BUILD_RULE SET FIELD_ID='3',COND_ID='',VALUE_ID='7',CONV_KEY='',F_CHECK='0',F_WRITE='0' Where FORMAT_ID = '622' AND FIELD_NO = '4' AND PRIORITY = '1';</v>
      </c>
      <c r="U1688" t="str">
        <f t="shared" si="111"/>
        <v>Delete from UFMT_BUILD_RULE Where FORMAT_ID = '622' AND FIELD_NO = '4' AND PRIORITY = '1';</v>
      </c>
    </row>
    <row r="1689" spans="1:21" x14ac:dyDescent="0.35">
      <c r="A1689" t="s">
        <v>1467</v>
      </c>
      <c r="B1689" t="s">
        <v>29</v>
      </c>
      <c r="C1689" t="s">
        <v>12</v>
      </c>
      <c r="D1689" t="s">
        <v>72</v>
      </c>
      <c r="E1689"/>
      <c r="F1689" t="s">
        <v>298</v>
      </c>
      <c r="G1689"/>
      <c r="H1689" t="s">
        <v>13</v>
      </c>
      <c r="I1689" t="s">
        <v>13</v>
      </c>
      <c r="L1689" t="s">
        <v>7</v>
      </c>
      <c r="M1689" t="str">
        <f>VLOOKUP(D1689,UFMT_FIELD_FORMAT!A:H,8,FALSE)</f>
        <v>010 Fix Padded L0</v>
      </c>
      <c r="N1689" t="str">
        <f>IF(ISBLANK(E1689),"",VLOOKUP(E1689,UFMT_CONDITION!A:J,10,FALSE))</f>
        <v/>
      </c>
      <c r="O1689" t="str">
        <f>VLOOKUP(F1689,UFMT_VALUE!A:E,5,FALSE)</f>
        <v>Composite, Datetime ( MMDDhhmmss)</v>
      </c>
      <c r="P1689" t="str">
        <f>IF(ISBLANK(G1689),"",VLOOKUP(G1689,UFMT_CONVERSION!A:C,3,FALSE))</f>
        <v/>
      </c>
      <c r="Q1689" t="str">
        <f t="shared" si="108"/>
        <v>Field '010 Fix Padded L0', Value 'Composite, Datetime ( MMDDhhmmss)'</v>
      </c>
      <c r="S1689" t="str">
        <f t="shared" si="109"/>
        <v>Insert into UFMT_BUILD_RULE (FORMAT_ID, FIELD_NO, PRIORITY, FIELD_ID, COND_ID, VALUE_ID, CONV_KEY, F_CHECK, F_WRITE) Values ('622', '7', '1', '25', '', '205', '', '0', '0');</v>
      </c>
      <c r="T1689" t="str">
        <f t="shared" si="110"/>
        <v>Update UFMT_BUILD_RULE SET FIELD_ID='25',COND_ID='',VALUE_ID='205',CONV_KEY='',F_CHECK='0',F_WRITE='0' Where FORMAT_ID = '622' AND FIELD_NO = '7' AND PRIORITY = '1';</v>
      </c>
      <c r="U1689" t="str">
        <f t="shared" si="111"/>
        <v>Delete from UFMT_BUILD_RULE Where FORMAT_ID = '622' AND FIELD_NO = '7' AND PRIORITY = '1';</v>
      </c>
    </row>
    <row r="1690" spans="1:21" x14ac:dyDescent="0.35">
      <c r="A1690" t="s">
        <v>1467</v>
      </c>
      <c r="B1690" t="s">
        <v>40</v>
      </c>
      <c r="C1690" t="s">
        <v>12</v>
      </c>
      <c r="D1690" t="s">
        <v>23</v>
      </c>
      <c r="E1690"/>
      <c r="F1690" t="s">
        <v>48</v>
      </c>
      <c r="G1690"/>
      <c r="H1690" t="s">
        <v>13</v>
      </c>
      <c r="I1690" t="s">
        <v>13</v>
      </c>
      <c r="L1690" t="s">
        <v>7</v>
      </c>
      <c r="M1690" t="str">
        <f>VLOOKUP(D1690,UFMT_FIELD_FORMAT!A:H,8,FALSE)</f>
        <v>006 Fix Padded L0</v>
      </c>
      <c r="N1690" t="str">
        <f>IF(ISBLANK(E1690),"",VLOOKUP(E1690,UFMT_CONDITION!A:J,10,FALSE))</f>
        <v/>
      </c>
      <c r="O1690" t="str">
        <f>VLOOKUP(F1690,UFMT_VALUE!A:E,5,FALSE)</f>
        <v>Tag, SVT_ACQ_TRACE_NO, string</v>
      </c>
      <c r="P1690" t="str">
        <f>IF(ISBLANK(G1690),"",VLOOKUP(G1690,UFMT_CONVERSION!A:C,3,FALSE))</f>
        <v/>
      </c>
      <c r="Q1690" t="str">
        <f t="shared" si="108"/>
        <v>Field '006 Fix Padded L0', Value 'Tag, SVT_ACQ_TRACE_NO, string'</v>
      </c>
      <c r="S1690" t="str">
        <f t="shared" si="109"/>
        <v>Insert into UFMT_BUILD_RULE (FORMAT_ID, FIELD_NO, PRIORITY, FIELD_ID, COND_ID, VALUE_ID, CONV_KEY, F_CHECK, F_WRITE) Values ('622', '11', '1', '5', '', '47', '', '0', '0');</v>
      </c>
      <c r="T1690" t="str">
        <f t="shared" si="110"/>
        <v>Update UFMT_BUILD_RULE SET FIELD_ID='5',COND_ID='',VALUE_ID='47',CONV_KEY='',F_CHECK='0',F_WRITE='0' Where FORMAT_ID = '622' AND FIELD_NO = '11' AND PRIORITY = '1';</v>
      </c>
      <c r="U1690" t="str">
        <f t="shared" si="111"/>
        <v>Delete from UFMT_BUILD_RULE Where FORMAT_ID = '622' AND FIELD_NO = '11' AND PRIORITY = '1';</v>
      </c>
    </row>
    <row r="1691" spans="1:21" x14ac:dyDescent="0.35">
      <c r="A1691" t="s">
        <v>1467</v>
      </c>
      <c r="B1691" t="s">
        <v>42</v>
      </c>
      <c r="C1691" t="s">
        <v>12</v>
      </c>
      <c r="D1691" t="s">
        <v>23</v>
      </c>
      <c r="E1691"/>
      <c r="F1691" t="s">
        <v>47</v>
      </c>
      <c r="G1691"/>
      <c r="H1691" t="s">
        <v>13</v>
      </c>
      <c r="I1691" t="s">
        <v>13</v>
      </c>
      <c r="L1691" t="s">
        <v>7</v>
      </c>
      <c r="M1691" t="str">
        <f>VLOOKUP(D1691,UFMT_FIELD_FORMAT!A:H,8,FALSE)</f>
        <v>006 Fix Padded L0</v>
      </c>
      <c r="N1691" t="str">
        <f>IF(ISBLANK(E1691),"",VLOOKUP(E1691,UFMT_CONDITION!A:J,10,FALSE))</f>
        <v/>
      </c>
      <c r="O1691" t="str">
        <f>VLOOKUP(F1691,UFMT_VALUE!A:E,5,FALSE)</f>
        <v>Tag, SVT_ACQ_SW_TIME</v>
      </c>
      <c r="P1691" t="str">
        <f>IF(ISBLANK(G1691),"",VLOOKUP(G1691,UFMT_CONVERSION!A:C,3,FALSE))</f>
        <v/>
      </c>
      <c r="Q1691" t="str">
        <f t="shared" si="108"/>
        <v>Field '006 Fix Padded L0', Value 'Tag, SVT_ACQ_SW_TIME'</v>
      </c>
      <c r="S1691" t="str">
        <f t="shared" si="109"/>
        <v>Insert into UFMT_BUILD_RULE (FORMAT_ID, FIELD_NO, PRIORITY, FIELD_ID, COND_ID, VALUE_ID, CONV_KEY, F_CHECK, F_WRITE) Values ('622', '12', '1', '5', '', '14', '', '0', '0');</v>
      </c>
      <c r="T1691" t="str">
        <f t="shared" si="110"/>
        <v>Update UFMT_BUILD_RULE SET FIELD_ID='5',COND_ID='',VALUE_ID='14',CONV_KEY='',F_CHECK='0',F_WRITE='0' Where FORMAT_ID = '622' AND FIELD_NO = '12' AND PRIORITY = '1';</v>
      </c>
      <c r="U1691" t="str">
        <f t="shared" si="111"/>
        <v>Delete from UFMT_BUILD_RULE Where FORMAT_ID = '622' AND FIELD_NO = '12' AND PRIORITY = '1';</v>
      </c>
    </row>
    <row r="1692" spans="1:21" x14ac:dyDescent="0.35">
      <c r="A1692" t="s">
        <v>1467</v>
      </c>
      <c r="B1692" t="s">
        <v>44</v>
      </c>
      <c r="C1692" t="s">
        <v>12</v>
      </c>
      <c r="D1692" t="s">
        <v>32</v>
      </c>
      <c r="E1692"/>
      <c r="F1692" t="s">
        <v>44</v>
      </c>
      <c r="G1692" t="s">
        <v>20</v>
      </c>
      <c r="H1692" t="s">
        <v>13</v>
      </c>
      <c r="I1692" t="s">
        <v>13</v>
      </c>
      <c r="L1692" t="s">
        <v>7</v>
      </c>
      <c r="M1692" t="str">
        <f>VLOOKUP(D1692,UFMT_FIELD_FORMAT!A:H,8,FALSE)</f>
        <v>004 Fix Padded L0</v>
      </c>
      <c r="N1692" t="str">
        <f>IF(ISBLANK(E1692),"",VLOOKUP(E1692,UFMT_CONDITION!A:J,10,FALSE))</f>
        <v/>
      </c>
      <c r="O1692" t="str">
        <f>VLOOKUP(F1692,UFMT_VALUE!A:E,5,FALSE)</f>
        <v>Tag, SVT_ACQ_SW_DATE</v>
      </c>
      <c r="P1692" t="str">
        <f>IF(ISBLANK(G1692),"",VLOOKUP(G1692,UFMT_CONVERSION!A:C,3,FALSE))</f>
        <v>YYYYMMDD to MMDD</v>
      </c>
      <c r="Q1692" t="str">
        <f t="shared" si="108"/>
        <v>Field '004 Fix Padded L0', Value 'Tag, SVT_ACQ_SW_DATE', Conv 'YYYYMMDD to MMDD'</v>
      </c>
      <c r="S1692" t="str">
        <f t="shared" si="109"/>
        <v>Insert into UFMT_BUILD_RULE (FORMAT_ID, FIELD_NO, PRIORITY, FIELD_ID, COND_ID, VALUE_ID, CONV_KEY, F_CHECK, F_WRITE) Values ('622', '13', '1', '8', '', '13', '4', '0', '0');</v>
      </c>
      <c r="T1692" t="str">
        <f t="shared" si="110"/>
        <v>Update UFMT_BUILD_RULE SET FIELD_ID='8',COND_ID='',VALUE_ID='13',CONV_KEY='4',F_CHECK='0',F_WRITE='0' Where FORMAT_ID = '622' AND FIELD_NO = '13' AND PRIORITY = '1';</v>
      </c>
      <c r="U1692" t="str">
        <f t="shared" si="111"/>
        <v>Delete from UFMT_BUILD_RULE Where FORMAT_ID = '622' AND FIELD_NO = '13' AND PRIORITY = '1';</v>
      </c>
    </row>
    <row r="1693" spans="1:21" x14ac:dyDescent="0.35">
      <c r="A1693" t="s">
        <v>1467</v>
      </c>
      <c r="B1693" t="s">
        <v>50</v>
      </c>
      <c r="C1693" t="s">
        <v>12</v>
      </c>
      <c r="D1693" t="s">
        <v>32</v>
      </c>
      <c r="E1693"/>
      <c r="F1693" t="s">
        <v>44</v>
      </c>
      <c r="G1693" t="s">
        <v>20</v>
      </c>
      <c r="H1693" t="s">
        <v>13</v>
      </c>
      <c r="I1693" t="s">
        <v>13</v>
      </c>
      <c r="L1693" t="s">
        <v>7</v>
      </c>
      <c r="M1693" t="str">
        <f>VLOOKUP(D1693,UFMT_FIELD_FORMAT!A:H,8,FALSE)</f>
        <v>004 Fix Padded L0</v>
      </c>
      <c r="N1693" t="str">
        <f>IF(ISBLANK(E1693),"",VLOOKUP(E1693,UFMT_CONDITION!A:J,10,FALSE))</f>
        <v/>
      </c>
      <c r="O1693" t="str">
        <f>VLOOKUP(F1693,UFMT_VALUE!A:E,5,FALSE)</f>
        <v>Tag, SVT_ACQ_SW_DATE</v>
      </c>
      <c r="P1693" t="str">
        <f>IF(ISBLANK(G1693),"",VLOOKUP(G1693,UFMT_CONVERSION!A:C,3,FALSE))</f>
        <v>YYYYMMDD to MMDD</v>
      </c>
      <c r="Q1693" t="str">
        <f t="shared" si="108"/>
        <v>Field '004 Fix Padded L0', Value 'Tag, SVT_ACQ_SW_DATE', Conv 'YYYYMMDD to MMDD'</v>
      </c>
      <c r="S1693" t="str">
        <f t="shared" si="109"/>
        <v>Insert into UFMT_BUILD_RULE (FORMAT_ID, FIELD_NO, PRIORITY, FIELD_ID, COND_ID, VALUE_ID, CONV_KEY, F_CHECK, F_WRITE) Values ('622', '15', '1', '8', '', '13', '4', '0', '0');</v>
      </c>
      <c r="T1693" t="str">
        <f t="shared" si="110"/>
        <v>Update UFMT_BUILD_RULE SET FIELD_ID='8',COND_ID='',VALUE_ID='13',CONV_KEY='4',F_CHECK='0',F_WRITE='0' Where FORMAT_ID = '622' AND FIELD_NO = '15' AND PRIORITY = '1';</v>
      </c>
      <c r="U1693" t="str">
        <f t="shared" si="111"/>
        <v>Delete from UFMT_BUILD_RULE Where FORMAT_ID = '622' AND FIELD_NO = '15' AND PRIORITY = '1';</v>
      </c>
    </row>
    <row r="1694" spans="1:21" x14ac:dyDescent="0.35">
      <c r="A1694" t="s">
        <v>1467</v>
      </c>
      <c r="B1694" t="s">
        <v>59</v>
      </c>
      <c r="C1694" t="s">
        <v>12</v>
      </c>
      <c r="D1694" t="s">
        <v>32</v>
      </c>
      <c r="E1694"/>
      <c r="F1694" t="s">
        <v>233</v>
      </c>
      <c r="G1694"/>
      <c r="H1694" t="s">
        <v>13</v>
      </c>
      <c r="I1694" t="s">
        <v>13</v>
      </c>
      <c r="L1694" t="s">
        <v>7</v>
      </c>
      <c r="M1694" t="str">
        <f>VLOOKUP(D1694,UFMT_FIELD_FORMAT!A:H,8,FALSE)</f>
        <v>004 Fix Padded L0</v>
      </c>
      <c r="N1694" t="str">
        <f>IF(ISBLANK(E1694),"",VLOOKUP(E1694,UFMT_CONDITION!A:J,10,FALSE))</f>
        <v/>
      </c>
      <c r="O1694" t="str">
        <f>VLOOKUP(F1694,UFMT_VALUE!A:E,5,FALSE)</f>
        <v>Tag, SVT_SV_MCC, int</v>
      </c>
      <c r="P1694" t="str">
        <f>IF(ISBLANK(G1694),"",VLOOKUP(G1694,UFMT_CONVERSION!A:C,3,FALSE))</f>
        <v/>
      </c>
      <c r="Q1694" t="str">
        <f t="shared" si="108"/>
        <v>Field '004 Fix Padded L0', Value 'Tag, SVT_SV_MCC, int'</v>
      </c>
      <c r="S1694" t="str">
        <f t="shared" si="109"/>
        <v>Insert into UFMT_BUILD_RULE (FORMAT_ID, FIELD_NO, PRIORITY, FIELD_ID, COND_ID, VALUE_ID, CONV_KEY, F_CHECK, F_WRITE) Values ('622', '18', '1', '8', '', '90', '', '0', '0');</v>
      </c>
      <c r="T1694" t="str">
        <f t="shared" si="110"/>
        <v>Update UFMT_BUILD_RULE SET FIELD_ID='8',COND_ID='',VALUE_ID='90',CONV_KEY='',F_CHECK='0',F_WRITE='0' Where FORMAT_ID = '622' AND FIELD_NO = '18' AND PRIORITY = '1';</v>
      </c>
      <c r="U1694" t="str">
        <f t="shared" si="111"/>
        <v>Delete from UFMT_BUILD_RULE Where FORMAT_ID = '622' AND FIELD_NO = '18' AND PRIORITY = '1';</v>
      </c>
    </row>
    <row r="1695" spans="1:21" x14ac:dyDescent="0.35">
      <c r="A1695" t="s">
        <v>1467</v>
      </c>
      <c r="B1695" t="s">
        <v>71</v>
      </c>
      <c r="C1695" t="s">
        <v>12</v>
      </c>
      <c r="D1695" t="s">
        <v>35</v>
      </c>
      <c r="E1695"/>
      <c r="F1695" t="s">
        <v>509</v>
      </c>
      <c r="G1695"/>
      <c r="H1695" t="s">
        <v>13</v>
      </c>
      <c r="I1695" t="s">
        <v>13</v>
      </c>
      <c r="L1695" t="s">
        <v>7</v>
      </c>
      <c r="M1695" t="str">
        <f>VLOOKUP(D1695,UFMT_FIELD_FORMAT!A:H,8,FALSE)</f>
        <v>003 Fix Padded L0</v>
      </c>
      <c r="N1695" t="str">
        <f>IF(ISBLANK(E1695),"",VLOOKUP(E1695,UFMT_CONDITION!A:J,10,FALSE))</f>
        <v/>
      </c>
      <c r="O1695" t="str">
        <f>VLOOKUP(F1695,UFMT_VALUE!A:E,5,FALSE)</f>
        <v>Const, default F22 value (NBC)</v>
      </c>
      <c r="P1695" t="str">
        <f>IF(ISBLANK(G1695),"",VLOOKUP(G1695,UFMT_CONVERSION!A:C,3,FALSE))</f>
        <v/>
      </c>
      <c r="Q1695" t="str">
        <f t="shared" si="108"/>
        <v>Field '003 Fix Padded L0', Value 'Const, default F22 value (NBC)'</v>
      </c>
      <c r="S1695" t="str">
        <f t="shared" si="109"/>
        <v>Insert into UFMT_BUILD_RULE (FORMAT_ID, FIELD_NO, PRIORITY, FIELD_ID, COND_ID, VALUE_ID, CONV_KEY, F_CHECK, F_WRITE) Values ('622', '22', '1', '9', '', '246', '', '0', '0');</v>
      </c>
      <c r="T1695" t="str">
        <f t="shared" si="110"/>
        <v>Update UFMT_BUILD_RULE SET FIELD_ID='9',COND_ID='',VALUE_ID='246',CONV_KEY='',F_CHECK='0',F_WRITE='0' Where FORMAT_ID = '622' AND FIELD_NO = '22' AND PRIORITY = '1';</v>
      </c>
      <c r="U1695" t="str">
        <f t="shared" si="111"/>
        <v>Delete from UFMT_BUILD_RULE Where FORMAT_ID = '622' AND FIELD_NO = '22' AND PRIORITY = '1';</v>
      </c>
    </row>
    <row r="1696" spans="1:21" x14ac:dyDescent="0.35">
      <c r="A1696" t="s">
        <v>1467</v>
      </c>
      <c r="B1696" t="s">
        <v>72</v>
      </c>
      <c r="C1696" t="s">
        <v>12</v>
      </c>
      <c r="D1696" t="s">
        <v>77</v>
      </c>
      <c r="E1696"/>
      <c r="F1696" t="s">
        <v>415</v>
      </c>
      <c r="G1696"/>
      <c r="H1696" t="s">
        <v>13</v>
      </c>
      <c r="I1696" t="s">
        <v>13</v>
      </c>
      <c r="M1696" t="str">
        <f>VLOOKUP(D1696,UFMT_FIELD_FORMAT!A:H,8,FALSE)</f>
        <v>02 Fix Padded L0</v>
      </c>
      <c r="N1696" t="str">
        <f>IF(ISBLANK(E1696),"",VLOOKUP(E1696,UFMT_CONDITION!A:J,10,FALSE))</f>
        <v/>
      </c>
      <c r="O1696" t="str">
        <f>VLOOKUP(F1696,UFMT_VALUE!A:E,5,FALSE)</f>
        <v>Tag, SVT_POSCONDC, integer</v>
      </c>
      <c r="P1696" t="str">
        <f>IF(ISBLANK(G1696),"",VLOOKUP(G1696,UFMT_CONVERSION!A:C,3,FALSE))</f>
        <v/>
      </c>
      <c r="Q1696" t="str">
        <f t="shared" si="108"/>
        <v>Field '02 Fix Padded L0', Value 'Tag, SVT_POSCONDC, integer'</v>
      </c>
      <c r="S1696" t="str">
        <f t="shared" si="109"/>
        <v>Insert into UFMT_BUILD_RULE (FORMAT_ID, FIELD_NO, PRIORITY, FIELD_ID, COND_ID, VALUE_ID, CONV_KEY, F_CHECK, F_WRITE) Values ('622', '25', '1', '24', '', '210', '', '0', '0');</v>
      </c>
      <c r="T1696" t="str">
        <f t="shared" si="110"/>
        <v>Update UFMT_BUILD_RULE SET FIELD_ID='24',COND_ID='',VALUE_ID='210',CONV_KEY='',F_CHECK='0',F_WRITE='0' Where FORMAT_ID = '622' AND FIELD_NO = '25' AND PRIORITY = '1';</v>
      </c>
      <c r="U1696" t="str">
        <f t="shared" si="111"/>
        <v>Delete from UFMT_BUILD_RULE Where FORMAT_ID = '622' AND FIELD_NO = '25' AND PRIORITY = '1';</v>
      </c>
    </row>
    <row r="1697" spans="1:21" x14ac:dyDescent="0.35">
      <c r="A1697" t="s">
        <v>1467</v>
      </c>
      <c r="B1697" t="s">
        <v>88</v>
      </c>
      <c r="C1697" t="s">
        <v>12</v>
      </c>
      <c r="D1697" t="s">
        <v>20</v>
      </c>
      <c r="E1697"/>
      <c r="F1697" t="s">
        <v>543</v>
      </c>
      <c r="G1697" t="s">
        <v>778</v>
      </c>
      <c r="H1697" t="s">
        <v>13</v>
      </c>
      <c r="I1697" t="s">
        <v>13</v>
      </c>
      <c r="M1697" t="str">
        <f>VLOOKUP(D1697,UFMT_FIELD_FORMAT!A:H,8,FALSE)</f>
        <v>008 Fix Padded L0</v>
      </c>
      <c r="N1697" t="str">
        <f>IF(ISBLANK(E1697),"",VLOOKUP(E1697,UFMT_CONDITION!A:J,10,FALSE))</f>
        <v/>
      </c>
      <c r="O1697" t="str">
        <f>VLOOKUP(F1697,UFMT_VALUE!A:E,5,FALSE)</f>
        <v>DE28, Saved locally (to/from NBC )</v>
      </c>
      <c r="P1697" t="str">
        <f>IF(ISBLANK(G1697),"",VLOOKUP(G1697,UFMT_CONVERSION!A:C,3,FALSE))</f>
        <v>NBC Total fee calculation</v>
      </c>
      <c r="Q1697" t="str">
        <f t="shared" si="108"/>
        <v>Field '008 Fix Padded L0', Value 'DE28, Saved locally (to/from NBC )', Conv 'NBC Total fee calculation'</v>
      </c>
      <c r="S1697" t="str">
        <f t="shared" si="109"/>
        <v>Insert into UFMT_BUILD_RULE (FORMAT_ID, FIELD_NO, PRIORITY, FIELD_ID, COND_ID, VALUE_ID, CONV_KEY, F_CHECK, F_WRITE) Values ('622', '28', '1', '4', '', '258', '103', '0', '0');</v>
      </c>
      <c r="T1697" t="str">
        <f t="shared" si="110"/>
        <v>Update UFMT_BUILD_RULE SET FIELD_ID='4',COND_ID='',VALUE_ID='258',CONV_KEY='103',F_CHECK='0',F_WRITE='0' Where FORMAT_ID = '622' AND FIELD_NO = '28' AND PRIORITY = '1';</v>
      </c>
      <c r="U1697" t="str">
        <f t="shared" si="111"/>
        <v>Delete from UFMT_BUILD_RULE Where FORMAT_ID = '622' AND FIELD_NO = '28' AND PRIORITY = '1';</v>
      </c>
    </row>
    <row r="1698" spans="1:21" x14ac:dyDescent="0.35">
      <c r="A1698" t="s">
        <v>1467</v>
      </c>
      <c r="B1698" t="s">
        <v>98</v>
      </c>
      <c r="C1698" t="s">
        <v>12</v>
      </c>
      <c r="D1698" t="s">
        <v>40</v>
      </c>
      <c r="E1698"/>
      <c r="F1698" t="s">
        <v>512</v>
      </c>
      <c r="G1698"/>
      <c r="H1698" t="s">
        <v>13</v>
      </c>
      <c r="I1698" t="s">
        <v>13</v>
      </c>
      <c r="M1698" t="str">
        <f>VLOOKUP(D1698,UFMT_FIELD_FORMAT!A:H,8,FALSE)</f>
        <v xml:space="preserve">011 LLA </v>
      </c>
      <c r="N1698" t="str">
        <f>IF(ISBLANK(E1698),"",VLOOKUP(E1698,UFMT_CONDITION!A:J,10,FALSE))</f>
        <v/>
      </c>
      <c r="O1698" t="str">
        <f>VLOOKUP(F1698,UFMT_VALUE!A:E,5,FALSE)</f>
        <v>Const, default F32 value (NBC)</v>
      </c>
      <c r="P1698" t="str">
        <f>IF(ISBLANK(G1698),"",VLOOKUP(G1698,UFMT_CONVERSION!A:C,3,FALSE))</f>
        <v/>
      </c>
      <c r="Q1698" t="str">
        <f t="shared" si="108"/>
        <v>Field '011 LLA ', Value 'Const, default F32 value (NBC)'</v>
      </c>
      <c r="S1698" t="str">
        <f t="shared" si="109"/>
        <v>Insert into UFMT_BUILD_RULE (FORMAT_ID, FIELD_NO, PRIORITY, FIELD_ID, COND_ID, VALUE_ID, CONV_KEY, F_CHECK, F_WRITE) Values ('622', '32', '1', '11', '', '247', '', '0', '0');</v>
      </c>
      <c r="T1698" t="str">
        <f t="shared" si="110"/>
        <v>Update UFMT_BUILD_RULE SET FIELD_ID='11',COND_ID='',VALUE_ID='247',CONV_KEY='',F_CHECK='0',F_WRITE='0' Where FORMAT_ID = '622' AND FIELD_NO = '32' AND PRIORITY = '1';</v>
      </c>
      <c r="U1698" t="str">
        <f t="shared" si="111"/>
        <v>Delete from UFMT_BUILD_RULE Where FORMAT_ID = '622' AND FIELD_NO = '32' AND PRIORITY = '1';</v>
      </c>
    </row>
    <row r="1699" spans="1:21" x14ac:dyDescent="0.35">
      <c r="A1699" t="s">
        <v>1467</v>
      </c>
      <c r="B1699" t="s">
        <v>93</v>
      </c>
      <c r="C1699" t="s">
        <v>12</v>
      </c>
      <c r="D1699" t="s">
        <v>42</v>
      </c>
      <c r="E1699" t="s">
        <v>35</v>
      </c>
      <c r="F1699" t="s">
        <v>71</v>
      </c>
      <c r="G1699" t="s">
        <v>99</v>
      </c>
      <c r="H1699" t="s">
        <v>13</v>
      </c>
      <c r="I1699" t="s">
        <v>13</v>
      </c>
      <c r="M1699" t="str">
        <f>VLOOKUP(D1699,UFMT_FIELD_FORMAT!A:H,8,FALSE)</f>
        <v>037 LLA</v>
      </c>
      <c r="N1699" t="str">
        <f>IF(ISBLANK(E1699),"",VLOOKUP(E1699,UFMT_CONDITION!A:J,10,FALSE))</f>
        <v>Track 2 is not empty</v>
      </c>
      <c r="O1699" t="str">
        <f>VLOOKUP(F1699,UFMT_VALUE!A:E,5,FALSE)</f>
        <v>Tag, SVT_TRACK2</v>
      </c>
      <c r="P1699" t="str">
        <f>IF(ISBLANK(G1699),"",VLOOKUP(G1699,UFMT_CONVERSION!A:C,3,FALSE))</f>
        <v>Custom Function format_track2</v>
      </c>
      <c r="Q1699" t="str">
        <f t="shared" si="108"/>
        <v>Field '037 LLA',Cond 'Track 2 is not empty', Value 'Tag, SVT_TRACK2', Conv 'Custom Function format_track2'</v>
      </c>
      <c r="S1699" t="str">
        <f t="shared" si="109"/>
        <v>Insert into UFMT_BUILD_RULE (FORMAT_ID, FIELD_NO, PRIORITY, FIELD_ID, COND_ID, VALUE_ID, CONV_KEY, F_CHECK, F_WRITE) Values ('622', '35', '1', '12', '9', '22', '37', '0', '0');</v>
      </c>
      <c r="T1699" t="str">
        <f t="shared" si="110"/>
        <v>Update UFMT_BUILD_RULE SET FIELD_ID='12',COND_ID='9',VALUE_ID='22',CONV_KEY='37',F_CHECK='0',F_WRITE='0' Where FORMAT_ID = '622' AND FIELD_NO = '35' AND PRIORITY = '1';</v>
      </c>
      <c r="U1699" t="str">
        <f t="shared" si="111"/>
        <v>Delete from UFMT_BUILD_RULE Where FORMAT_ID = '622' AND FIELD_NO = '35' AND PRIORITY = '1';</v>
      </c>
    </row>
    <row r="1700" spans="1:21" x14ac:dyDescent="0.35">
      <c r="A1700" t="s">
        <v>1467</v>
      </c>
      <c r="B1700" t="s">
        <v>99</v>
      </c>
      <c r="C1700" t="s">
        <v>12</v>
      </c>
      <c r="D1700" t="s">
        <v>44</v>
      </c>
      <c r="E1700"/>
      <c r="F1700" t="s">
        <v>74</v>
      </c>
      <c r="G1700"/>
      <c r="H1700" t="s">
        <v>13</v>
      </c>
      <c r="I1700" t="s">
        <v>13</v>
      </c>
      <c r="M1700" t="str">
        <f>VLOOKUP(D1700,UFMT_FIELD_FORMAT!A:H,8,FALSE)</f>
        <v>012 Fix Padded R</v>
      </c>
      <c r="N1700" t="str">
        <f>IF(ISBLANK(E1700),"",VLOOKUP(E1700,UFMT_CONDITION!A:J,10,FALSE))</f>
        <v/>
      </c>
      <c r="O1700" t="str">
        <f>VLOOKUP(F1700,UFMT_VALUE!A:E,5,FALSE)</f>
        <v>Tag, SVT_ISO_ACQ_RRN</v>
      </c>
      <c r="P1700" t="str">
        <f>IF(ISBLANK(G1700),"",VLOOKUP(G1700,UFMT_CONVERSION!A:C,3,FALSE))</f>
        <v/>
      </c>
      <c r="Q1700" t="str">
        <f t="shared" si="108"/>
        <v>Field '012 Fix Padded R', Value 'Tag, SVT_ISO_ACQ_RRN'</v>
      </c>
      <c r="S1700" t="str">
        <f t="shared" si="109"/>
        <v>Insert into UFMT_BUILD_RULE (FORMAT_ID, FIELD_NO, PRIORITY, FIELD_ID, COND_ID, VALUE_ID, CONV_KEY, F_CHECK, F_WRITE) Values ('622', '37', '1', '13', '', '23', '', '0', '0');</v>
      </c>
      <c r="T1700" t="str">
        <f t="shared" si="110"/>
        <v>Update UFMT_BUILD_RULE SET FIELD_ID='13',COND_ID='',VALUE_ID='23',CONV_KEY='',F_CHECK='0',F_WRITE='0' Where FORMAT_ID = '622' AND FIELD_NO = '37' AND PRIORITY = '1';</v>
      </c>
      <c r="U1700" t="str">
        <f t="shared" si="111"/>
        <v>Delete from UFMT_BUILD_RULE Where FORMAT_ID = '622' AND FIELD_NO = '37' AND PRIORITY = '1';</v>
      </c>
    </row>
    <row r="1701" spans="1:21" x14ac:dyDescent="0.35">
      <c r="A1701" t="s">
        <v>1467</v>
      </c>
      <c r="B1701" t="s">
        <v>113</v>
      </c>
      <c r="C1701" t="s">
        <v>12</v>
      </c>
      <c r="D1701" t="s">
        <v>15</v>
      </c>
      <c r="E1701"/>
      <c r="F1701" t="s">
        <v>138</v>
      </c>
      <c r="G1701"/>
      <c r="H1701" t="s">
        <v>13</v>
      </c>
      <c r="I1701" t="s">
        <v>13</v>
      </c>
      <c r="M1701" t="str">
        <f>VLOOKUP(D1701,UFMT_FIELD_FORMAT!A:H,8,FALSE)</f>
        <v>006 Fix Padded L0</v>
      </c>
      <c r="N1701" t="str">
        <f>IF(ISBLANK(E1701),"",VLOOKUP(E1701,UFMT_CONDITION!A:J,10,FALSE))</f>
        <v/>
      </c>
      <c r="O1701" t="str">
        <f>VLOOKUP(F1701,UFMT_VALUE!A:E,5,FALSE)</f>
        <v>Tag, SVT_AUTH_ID_RESP, string</v>
      </c>
      <c r="P1701" t="str">
        <f>IF(ISBLANK(G1701),"",VLOOKUP(G1701,UFMT_CONVERSION!A:C,3,FALSE))</f>
        <v/>
      </c>
      <c r="Q1701" t="str">
        <f t="shared" si="108"/>
        <v>Field '006 Fix Padded L0', Value 'Tag, SVT_AUTH_ID_RESP, string'</v>
      </c>
      <c r="S1701" t="str">
        <f t="shared" si="109"/>
        <v>Insert into UFMT_BUILD_RULE (FORMAT_ID, FIELD_NO, PRIORITY, FIELD_ID, COND_ID, VALUE_ID, CONV_KEY, F_CHECK, F_WRITE) Values ('622', '38', '1', '2', '', '49', '', '0', '0');</v>
      </c>
      <c r="T1701" t="str">
        <f t="shared" si="110"/>
        <v>Update UFMT_BUILD_RULE SET FIELD_ID='2',COND_ID='',VALUE_ID='49',CONV_KEY='',F_CHECK='0',F_WRITE='0' Where FORMAT_ID = '622' AND FIELD_NO = '38' AND PRIORITY = '1';</v>
      </c>
      <c r="U1701" t="str">
        <f t="shared" si="111"/>
        <v>Delete from UFMT_BUILD_RULE Where FORMAT_ID = '622' AND FIELD_NO = '38' AND PRIORITY = '1';</v>
      </c>
    </row>
    <row r="1702" spans="1:21" x14ac:dyDescent="0.35">
      <c r="A1702" t="s">
        <v>1467</v>
      </c>
      <c r="B1702" t="s">
        <v>119</v>
      </c>
      <c r="C1702" t="s">
        <v>12</v>
      </c>
      <c r="D1702" t="s">
        <v>50</v>
      </c>
      <c r="E1702"/>
      <c r="F1702" t="s">
        <v>72</v>
      </c>
      <c r="G1702"/>
      <c r="H1702" t="s">
        <v>13</v>
      </c>
      <c r="I1702" t="s">
        <v>13</v>
      </c>
      <c r="M1702" t="str">
        <f>VLOOKUP(D1702,UFMT_FIELD_FORMAT!A:H,8,FALSE)</f>
        <v>008 Fix Padded R</v>
      </c>
      <c r="N1702" t="str">
        <f>IF(ISBLANK(E1702),"",VLOOKUP(E1702,UFMT_CONDITION!A:J,10,FALSE))</f>
        <v/>
      </c>
      <c r="O1702" t="str">
        <f>VLOOKUP(F1702,UFMT_VALUE!A:E,5,FALSE)</f>
        <v>Tag, SVT_TERMINAL</v>
      </c>
      <c r="P1702" t="str">
        <f>IF(ISBLANK(G1702),"",VLOOKUP(G1702,UFMT_CONVERSION!A:C,3,FALSE))</f>
        <v/>
      </c>
      <c r="Q1702" t="str">
        <f t="shared" si="108"/>
        <v>Field '008 Fix Padded R', Value 'Tag, SVT_TERMINAL'</v>
      </c>
      <c r="S1702" t="str">
        <f t="shared" si="109"/>
        <v>Insert into UFMT_BUILD_RULE (FORMAT_ID, FIELD_NO, PRIORITY, FIELD_ID, COND_ID, VALUE_ID, CONV_KEY, F_CHECK, F_WRITE) Values ('622', '41', '1', '15', '', '25', '', '0', '0');</v>
      </c>
      <c r="T1702" t="str">
        <f t="shared" si="110"/>
        <v>Update UFMT_BUILD_RULE SET FIELD_ID='15',COND_ID='',VALUE_ID='25',CONV_KEY='',F_CHECK='0',F_WRITE='0' Where FORMAT_ID = '622' AND FIELD_NO = '41' AND PRIORITY = '1';</v>
      </c>
      <c r="U1702" t="str">
        <f t="shared" si="111"/>
        <v>Delete from UFMT_BUILD_RULE Where FORMAT_ID = '622' AND FIELD_NO = '41' AND PRIORITY = '1';</v>
      </c>
    </row>
    <row r="1703" spans="1:21" x14ac:dyDescent="0.35">
      <c r="A1703" t="s">
        <v>1467</v>
      </c>
      <c r="B1703" t="s">
        <v>122</v>
      </c>
      <c r="C1703" t="s">
        <v>12</v>
      </c>
      <c r="D1703" t="s">
        <v>53</v>
      </c>
      <c r="E1703"/>
      <c r="F1703" t="s">
        <v>82</v>
      </c>
      <c r="G1703"/>
      <c r="H1703" t="s">
        <v>13</v>
      </c>
      <c r="I1703" t="s">
        <v>13</v>
      </c>
      <c r="M1703" t="str">
        <f>VLOOKUP(D1703,UFMT_FIELD_FORMAT!A:H,8,FALSE)</f>
        <v>008 Fix Padded R</v>
      </c>
      <c r="N1703" t="str">
        <f>IF(ISBLANK(E1703),"",VLOOKUP(E1703,UFMT_CONDITION!A:J,10,FALSE))</f>
        <v/>
      </c>
      <c r="O1703" t="str">
        <f>VLOOKUP(F1703,UFMT_VALUE!A:E,5,FALSE)</f>
        <v>Tag, SVT_CC_ACCEPTOR</v>
      </c>
      <c r="P1703" t="str">
        <f>IF(ISBLANK(G1703),"",VLOOKUP(G1703,UFMT_CONVERSION!A:C,3,FALSE))</f>
        <v/>
      </c>
      <c r="Q1703" t="str">
        <f t="shared" si="108"/>
        <v>Field '008 Fix Padded R', Value 'Tag, SVT_CC_ACCEPTOR'</v>
      </c>
      <c r="S1703" t="str">
        <f t="shared" si="109"/>
        <v>Insert into UFMT_BUILD_RULE (FORMAT_ID, FIELD_NO, PRIORITY, FIELD_ID, COND_ID, VALUE_ID, CONV_KEY, F_CHECK, F_WRITE) Values ('622', '42', '1', '16', '', '26', '', '0', '0');</v>
      </c>
      <c r="T1703" t="str">
        <f t="shared" si="110"/>
        <v>Update UFMT_BUILD_RULE SET FIELD_ID='16',COND_ID='',VALUE_ID='26',CONV_KEY='',F_CHECK='0',F_WRITE='0' Where FORMAT_ID = '622' AND FIELD_NO = '42' AND PRIORITY = '1';</v>
      </c>
      <c r="U1703" t="str">
        <f t="shared" si="111"/>
        <v>Delete from UFMT_BUILD_RULE Where FORMAT_ID = '622' AND FIELD_NO = '42' AND PRIORITY = '1';</v>
      </c>
    </row>
    <row r="1704" spans="1:21" x14ac:dyDescent="0.35">
      <c r="A1704" t="s">
        <v>1467</v>
      </c>
      <c r="B1704" t="s">
        <v>125</v>
      </c>
      <c r="C1704" t="s">
        <v>12</v>
      </c>
      <c r="D1704" t="s">
        <v>82</v>
      </c>
      <c r="E1704"/>
      <c r="F1704" t="s">
        <v>421</v>
      </c>
      <c r="G1704"/>
      <c r="H1704" t="s">
        <v>13</v>
      </c>
      <c r="I1704" t="s">
        <v>13</v>
      </c>
      <c r="M1704" t="str">
        <f>VLOOKUP(D1704,UFMT_FIELD_FORMAT!A:H,8,FALSE)</f>
        <v>040 Fix Padded L</v>
      </c>
      <c r="N1704" t="str">
        <f>IF(ISBLANK(E1704),"",VLOOKUP(E1704,UFMT_CONDITION!A:J,10,FALSE))</f>
        <v/>
      </c>
      <c r="O1704" t="str">
        <f>VLOOKUP(F1704,UFMT_VALUE!A:E,5,FALSE)</f>
        <v>Const, F43 hardcode for NBC</v>
      </c>
      <c r="P1704" t="str">
        <f>IF(ISBLANK(G1704),"",VLOOKUP(G1704,UFMT_CONVERSION!A:C,3,FALSE))</f>
        <v/>
      </c>
      <c r="Q1704" t="str">
        <f t="shared" si="108"/>
        <v>Field '040 Fix Padded L', Value 'Const, F43 hardcode for NBC'</v>
      </c>
      <c r="S1704" t="str">
        <f t="shared" si="109"/>
        <v>Insert into UFMT_BUILD_RULE (FORMAT_ID, FIELD_NO, PRIORITY, FIELD_ID, COND_ID, VALUE_ID, CONV_KEY, F_CHECK, F_WRITE) Values ('622', '43', '1', '26', '', '212', '', '0', '0');</v>
      </c>
      <c r="T1704" t="str">
        <f t="shared" si="110"/>
        <v>Update UFMT_BUILD_RULE SET FIELD_ID='26',COND_ID='',VALUE_ID='212',CONV_KEY='',F_CHECK='0',F_WRITE='0' Where FORMAT_ID = '622' AND FIELD_NO = '43' AND PRIORITY = '1';</v>
      </c>
      <c r="U1704" t="str">
        <f t="shared" si="111"/>
        <v>Delete from UFMT_BUILD_RULE Where FORMAT_ID = '622' AND FIELD_NO = '43' AND PRIORITY = '1';</v>
      </c>
    </row>
    <row r="1705" spans="1:21" x14ac:dyDescent="0.35">
      <c r="A1705" t="s">
        <v>1467</v>
      </c>
      <c r="B1705" t="s">
        <v>136</v>
      </c>
      <c r="C1705" t="s">
        <v>12</v>
      </c>
      <c r="D1705" t="s">
        <v>65</v>
      </c>
      <c r="E1705" t="s">
        <v>138</v>
      </c>
      <c r="F1705" t="s">
        <v>475</v>
      </c>
      <c r="G1705"/>
      <c r="H1705" t="s">
        <v>13</v>
      </c>
      <c r="I1705" t="s">
        <v>13</v>
      </c>
      <c r="M1705" t="str">
        <f>VLOOKUP(D1705,UFMT_FIELD_FORMAT!A:H,8,FALSE)</f>
        <v>999 Var LLLA</v>
      </c>
      <c r="N1705" t="str">
        <f>IF(ISBLANK(E1705),"",VLOOKUP(E1705,UFMT_CONDITION!A:J,10,FALSE))</f>
        <v>NBC IBFT trans_type</v>
      </c>
      <c r="O1705" t="str">
        <f>VLOOKUP(F1705,UFMT_VALUE!A:E,5,FALSE)</f>
        <v>Composite, NBC IBFT F48 from ACQ INQ</v>
      </c>
      <c r="P1705" t="str">
        <f>IF(ISBLANK(G1705),"",VLOOKUP(G1705,UFMT_CONVERSION!A:C,3,FALSE))</f>
        <v/>
      </c>
      <c r="Q1705" t="str">
        <f t="shared" si="108"/>
        <v>Field '999 Var LLLA',Cond 'NBC IBFT trans_type', Value 'Composite, NBC IBFT F48 from ACQ INQ'</v>
      </c>
      <c r="S1705" t="str">
        <f t="shared" si="109"/>
        <v>Insert into UFMT_BUILD_RULE (FORMAT_ID, FIELD_NO, PRIORITY, FIELD_ID, COND_ID, VALUE_ID, CONV_KEY, F_CHECK, F_WRITE) Values ('622', '48', '1', '20', '49', '234', '', '0', '0');</v>
      </c>
      <c r="T1705" t="str">
        <f t="shared" si="110"/>
        <v>Update UFMT_BUILD_RULE SET FIELD_ID='20',COND_ID='49',VALUE_ID='234',CONV_KEY='',F_CHECK='0',F_WRITE='0' Where FORMAT_ID = '622' AND FIELD_NO = '48' AND PRIORITY = '1';</v>
      </c>
      <c r="U1705" t="str">
        <f t="shared" si="111"/>
        <v>Delete from UFMT_BUILD_RULE Where FORMAT_ID = '622' AND FIELD_NO = '48' AND PRIORITY = '1';</v>
      </c>
    </row>
    <row r="1706" spans="1:21" x14ac:dyDescent="0.35">
      <c r="A1706" t="s">
        <v>1467</v>
      </c>
      <c r="B1706" t="s">
        <v>138</v>
      </c>
      <c r="C1706" t="s">
        <v>12</v>
      </c>
      <c r="D1706" t="s">
        <v>47</v>
      </c>
      <c r="E1706"/>
      <c r="F1706" t="s">
        <v>104</v>
      </c>
      <c r="G1706"/>
      <c r="H1706" t="s">
        <v>13</v>
      </c>
      <c r="I1706" t="s">
        <v>13</v>
      </c>
      <c r="M1706" t="str">
        <f>VLOOKUP(D1706,UFMT_FIELD_FORMAT!A:H,8,FALSE)</f>
        <v>003 Fix Padded L</v>
      </c>
      <c r="N1706" t="str">
        <f>IF(ISBLANK(E1706),"",VLOOKUP(E1706,UFMT_CONDITION!A:J,10,FALSE))</f>
        <v/>
      </c>
      <c r="O1706" t="str">
        <f>VLOOKUP(F1706,UFMT_VALUE!A:E,5,FALSE)</f>
        <v>Tag, SVT_TXN_CURRENCY</v>
      </c>
      <c r="P1706" t="str">
        <f>IF(ISBLANK(G1706),"",VLOOKUP(G1706,UFMT_CONVERSION!A:C,3,FALSE))</f>
        <v/>
      </c>
      <c r="Q1706" t="str">
        <f t="shared" si="108"/>
        <v>Field '003 Fix Padded L', Value 'Tag, SVT_TXN_CURRENCY'</v>
      </c>
      <c r="S1706" t="str">
        <f t="shared" si="109"/>
        <v>Insert into UFMT_BUILD_RULE (FORMAT_ID, FIELD_NO, PRIORITY, FIELD_ID, COND_ID, VALUE_ID, CONV_KEY, F_CHECK, F_WRITE) Values ('622', '49', '1', '14', '', '34', '', '0', '0');</v>
      </c>
      <c r="T1706" t="str">
        <f t="shared" si="110"/>
        <v>Update UFMT_BUILD_RULE SET FIELD_ID='14',COND_ID='',VALUE_ID='34',CONV_KEY='',F_CHECK='0',F_WRITE='0' Where FORMAT_ID = '622' AND FIELD_NO = '49' AND PRIORITY = '1';</v>
      </c>
      <c r="U1706" t="str">
        <f t="shared" si="111"/>
        <v>Delete from UFMT_BUILD_RULE Where FORMAT_ID = '622' AND FIELD_NO = '49' AND PRIORITY = '1';</v>
      </c>
    </row>
    <row r="1707" spans="1:21" x14ac:dyDescent="0.35">
      <c r="A1707" t="s">
        <v>1467</v>
      </c>
      <c r="B1707" t="s">
        <v>21</v>
      </c>
      <c r="C1707" t="s">
        <v>12</v>
      </c>
      <c r="D1707" t="s">
        <v>95</v>
      </c>
      <c r="E1707" t="s">
        <v>80</v>
      </c>
      <c r="F1707" t="s">
        <v>424</v>
      </c>
      <c r="G1707"/>
      <c r="H1707" t="s">
        <v>13</v>
      </c>
      <c r="I1707" t="s">
        <v>13</v>
      </c>
      <c r="M1707" t="str">
        <f>VLOOKUP(D1707,UFMT_FIELD_FORMAT!A:H,8,FALSE)</f>
        <v>016 Fix Padded LF</v>
      </c>
      <c r="N1707" t="str">
        <f>IF(ISBLANK(E1707),"",VLOOKUP(E1707,UFMT_CONDITION!A:J,10,FALSE))</f>
        <v>PIN block is not empty</v>
      </c>
      <c r="O1707" t="str">
        <f>VLOOKUP(F1707,UFMT_VALUE!A:E,5,FALSE)</f>
        <v>Tag, SVT_ENC_PIN, char</v>
      </c>
      <c r="P1707" t="str">
        <f>IF(ISBLANK(G1707),"",VLOOKUP(G1707,UFMT_CONVERSION!A:C,3,FALSE))</f>
        <v/>
      </c>
      <c r="Q1707" t="str">
        <f t="shared" si="108"/>
        <v>Field '016 Fix Padded LF',Cond 'PIN block is not empty', Value 'Tag, SVT_ENC_PIN, char'</v>
      </c>
      <c r="S1707" t="str">
        <f t="shared" si="109"/>
        <v>Insert into UFMT_BUILD_RULE (FORMAT_ID, FIELD_NO, PRIORITY, FIELD_ID, COND_ID, VALUE_ID, CONV_KEY, F_CHECK, F_WRITE) Values ('622', '52', '1', '31', '50', '213', '', '0', '0');</v>
      </c>
      <c r="T1707" t="str">
        <f t="shared" si="110"/>
        <v>Update UFMT_BUILD_RULE SET FIELD_ID='31',COND_ID='50',VALUE_ID='213',CONV_KEY='',F_CHECK='0',F_WRITE='0' Where FORMAT_ID = '622' AND FIELD_NO = '52' AND PRIORITY = '1';</v>
      </c>
      <c r="U1707" t="str">
        <f t="shared" si="111"/>
        <v>Delete from UFMT_BUILD_RULE Where FORMAT_ID = '622' AND FIELD_NO = '52' AND PRIORITY = '1';</v>
      </c>
    </row>
    <row r="1708" spans="1:21" x14ac:dyDescent="0.35">
      <c r="A1708" t="s">
        <v>1467</v>
      </c>
      <c r="B1708" t="s">
        <v>233</v>
      </c>
      <c r="C1708" t="s">
        <v>12</v>
      </c>
      <c r="D1708" t="s">
        <v>85</v>
      </c>
      <c r="E1708" t="s">
        <v>188</v>
      </c>
      <c r="F1708" t="s">
        <v>433</v>
      </c>
      <c r="G1708"/>
      <c r="H1708" t="s">
        <v>13</v>
      </c>
      <c r="I1708" t="s">
        <v>13</v>
      </c>
      <c r="M1708" t="str">
        <f>VLOOKUP(D1708,UFMT_FIELD_FORMAT!A:H,8,FALSE)</f>
        <v>042 Fix Padded R</v>
      </c>
      <c r="N1708" t="str">
        <f>IF(ISBLANK(E1708),"",VLOOKUP(E1708,UFMT_CONDITION!A:J,10,FALSE))</f>
        <v>Trans_type is 775</v>
      </c>
      <c r="O1708" t="str">
        <f>VLOOKUP(F1708,UFMT_VALUE!A:E,5,FALSE)</f>
        <v>Tag, SVT_ISO_ACQ_ODATA, char</v>
      </c>
      <c r="P1708" t="str">
        <f>IF(ISBLANK(G1708),"",VLOOKUP(G1708,UFMT_CONVERSION!A:C,3,FALSE))</f>
        <v/>
      </c>
      <c r="Q1708" t="str">
        <f t="shared" si="108"/>
        <v>Field '042 Fix Padded R',Cond 'Trans_type is 775', Value 'Tag, SVT_ISO_ACQ_ODATA, char'</v>
      </c>
      <c r="S1708" t="str">
        <f t="shared" si="109"/>
        <v>Insert into UFMT_BUILD_RULE (FORMAT_ID, FIELD_NO, PRIORITY, FIELD_ID, COND_ID, VALUE_ID, CONV_KEY, F_CHECK, F_WRITE) Values ('622', '90', '1', '27', '71', '217', '', '0', '0');</v>
      </c>
      <c r="T1708" t="str">
        <f t="shared" si="110"/>
        <v>Update UFMT_BUILD_RULE SET FIELD_ID='27',COND_ID='71',VALUE_ID='217',CONV_KEY='',F_CHECK='0',F_WRITE='0' Where FORMAT_ID = '622' AND FIELD_NO = '90' AND PRIORITY = '1';</v>
      </c>
      <c r="U1708" t="str">
        <f t="shared" si="111"/>
        <v>Delete from UFMT_BUILD_RULE Where FORMAT_ID = '622' AND FIELD_NO = '90' AND PRIORITY = '1';</v>
      </c>
    </row>
    <row r="1709" spans="1:21" x14ac:dyDescent="0.35">
      <c r="A1709" t="s">
        <v>1467</v>
      </c>
      <c r="B1709" t="s">
        <v>774</v>
      </c>
      <c r="C1709" t="s">
        <v>12</v>
      </c>
      <c r="D1709" t="s">
        <v>68</v>
      </c>
      <c r="E1709" t="s">
        <v>138</v>
      </c>
      <c r="F1709" t="s">
        <v>452</v>
      </c>
      <c r="G1709" t="s">
        <v>236</v>
      </c>
      <c r="H1709" t="s">
        <v>13</v>
      </c>
      <c r="I1709" t="s">
        <v>13</v>
      </c>
      <c r="M1709" t="str">
        <f>VLOOKUP(D1709,UFMT_FIELD_FORMAT!A:H,8,FALSE)</f>
        <v>011 Var LLA</v>
      </c>
      <c r="N1709" t="str">
        <f>IF(ISBLANK(E1709),"",VLOOKUP(E1709,UFMT_CONDITION!A:J,10,FALSE))</f>
        <v>NBC IBFT trans_type</v>
      </c>
      <c r="O1709" t="str">
        <f>VLOOKUP(F1709,UFMT_VALUE!A:E,5,FALSE)</f>
        <v>Tag, SVT_BANK_ID2, int</v>
      </c>
      <c r="P1709" t="str">
        <f>IF(ISBLANK(G1709),"",VLOOKUP(G1709,UFMT_CONVERSION!A:C,3,FALSE))</f>
        <v>BANK_ID2-&gt;ReceiveID (NBC)</v>
      </c>
      <c r="Q1709" t="str">
        <f t="shared" si="108"/>
        <v>Field '011 Var LLA',Cond 'NBC IBFT trans_type', Value 'Tag, SVT_BANK_ID2, int', Conv 'BANK_ID2-&gt;ReceiveID (NBC)'</v>
      </c>
      <c r="S1709" t="str">
        <f t="shared" si="109"/>
        <v>Insert into UFMT_BUILD_RULE (FORMAT_ID, FIELD_NO, PRIORITY, FIELD_ID, COND_ID, VALUE_ID, CONV_KEY, F_CHECK, F_WRITE) Values ('622', '100', '1', '21', '49', '224', '91', '0', '0');</v>
      </c>
      <c r="T1709" t="str">
        <f t="shared" si="110"/>
        <v>Update UFMT_BUILD_RULE SET FIELD_ID='21',COND_ID='49',VALUE_ID='224',CONV_KEY='91',F_CHECK='0',F_WRITE='0' Where FORMAT_ID = '622' AND FIELD_NO = '100' AND PRIORITY = '1';</v>
      </c>
      <c r="U1709" t="str">
        <f t="shared" si="111"/>
        <v>Delete from UFMT_BUILD_RULE Where FORMAT_ID = '622' AND FIELD_NO = '100' AND PRIORITY = '1';</v>
      </c>
    </row>
    <row r="1710" spans="1:21" x14ac:dyDescent="0.35">
      <c r="A1710" t="s">
        <v>1467</v>
      </c>
      <c r="B1710" t="s">
        <v>270</v>
      </c>
      <c r="C1710" t="s">
        <v>12</v>
      </c>
      <c r="D1710" t="s">
        <v>71</v>
      </c>
      <c r="E1710" t="s">
        <v>42</v>
      </c>
      <c r="F1710" t="s">
        <v>96</v>
      </c>
      <c r="G1710"/>
      <c r="H1710" t="s">
        <v>13</v>
      </c>
      <c r="I1710" t="s">
        <v>13</v>
      </c>
      <c r="M1710" t="str">
        <f>VLOOKUP(D1710,UFMT_FIELD_FORMAT!A:H,8,FALSE)</f>
        <v>028 Var LLA</v>
      </c>
      <c r="N1710" t="str">
        <f>IF(ISBLANK(E1710),"",VLOOKUP(E1710,UFMT_CONDITION!A:J,10,FALSE))</f>
        <v>ALWAYS FALSE condition</v>
      </c>
      <c r="O1710" t="str">
        <f>VLOOKUP(F1710,UFMT_VALUE!A:E,5,FALSE)</f>
        <v>Tag, SVT_ACCT1_NO</v>
      </c>
      <c r="P1710" t="str">
        <f>IF(ISBLANK(G1710),"",VLOOKUP(G1710,UFMT_CONVERSION!A:C,3,FALSE))</f>
        <v/>
      </c>
      <c r="Q1710" t="str">
        <f t="shared" si="108"/>
        <v>Field '028 Var LLA',Cond 'ALWAYS FALSE condition', Value 'Tag, SVT_ACCT1_NO'</v>
      </c>
      <c r="S1710" t="str">
        <f t="shared" si="109"/>
        <v>Insert into UFMT_BUILD_RULE (FORMAT_ID, FIELD_NO, PRIORITY, FIELD_ID, COND_ID, VALUE_ID, CONV_KEY, F_CHECK, F_WRITE) Values ('622', '102', '1', '22', '12', '36', '', '0', '0');</v>
      </c>
      <c r="T1710" t="str">
        <f t="shared" si="110"/>
        <v>Update UFMT_BUILD_RULE SET FIELD_ID='22',COND_ID='12',VALUE_ID='36',CONV_KEY='',F_CHECK='0',F_WRITE='0' Where FORMAT_ID = '622' AND FIELD_NO = '102' AND PRIORITY = '1';</v>
      </c>
      <c r="U1710" t="str">
        <f t="shared" si="111"/>
        <v>Delete from UFMT_BUILD_RULE Where FORMAT_ID = '622' AND FIELD_NO = '102' AND PRIORITY = '1';</v>
      </c>
    </row>
    <row r="1711" spans="1:21" x14ac:dyDescent="0.35">
      <c r="A1711" t="s">
        <v>1467</v>
      </c>
      <c r="B1711" t="s">
        <v>778</v>
      </c>
      <c r="C1711" t="s">
        <v>12</v>
      </c>
      <c r="D1711" t="s">
        <v>71</v>
      </c>
      <c r="E1711" t="s">
        <v>138</v>
      </c>
      <c r="F1711" t="s">
        <v>99</v>
      </c>
      <c r="G1711"/>
      <c r="H1711" t="s">
        <v>13</v>
      </c>
      <c r="I1711" t="s">
        <v>13</v>
      </c>
      <c r="M1711" t="str">
        <f>VLOOKUP(D1711,UFMT_FIELD_FORMAT!A:H,8,FALSE)</f>
        <v>028 Var LLA</v>
      </c>
      <c r="N1711" t="str">
        <f>IF(ISBLANK(E1711),"",VLOOKUP(E1711,UFMT_CONDITION!A:J,10,FALSE))</f>
        <v>NBC IBFT trans_type</v>
      </c>
      <c r="O1711" t="str">
        <f>VLOOKUP(F1711,UFMT_VALUE!A:E,5,FALSE)</f>
        <v>Tag, SVT_ACCT2_NO</v>
      </c>
      <c r="P1711" t="str">
        <f>IF(ISBLANK(G1711),"",VLOOKUP(G1711,UFMT_CONVERSION!A:C,3,FALSE))</f>
        <v/>
      </c>
      <c r="Q1711" t="str">
        <f t="shared" si="108"/>
        <v>Field '028 Var LLA',Cond 'NBC IBFT trans_type', Value 'Tag, SVT_ACCT2_NO'</v>
      </c>
      <c r="S1711" t="str">
        <f t="shared" si="109"/>
        <v>Insert into UFMT_BUILD_RULE (FORMAT_ID, FIELD_NO, PRIORITY, FIELD_ID, COND_ID, VALUE_ID, CONV_KEY, F_CHECK, F_WRITE) Values ('622', '103', '1', '22', '49', '37', '', '0', '0');</v>
      </c>
      <c r="T1711" t="str">
        <f t="shared" si="110"/>
        <v>Update UFMT_BUILD_RULE SET FIELD_ID='22',COND_ID='49',VALUE_ID='37',CONV_KEY='',F_CHECK='0',F_WRITE='0' Where FORMAT_ID = '622' AND FIELD_NO = '103' AND PRIORITY = '1';</v>
      </c>
      <c r="U1711" t="str">
        <f t="shared" si="111"/>
        <v>Delete from UFMT_BUILD_RULE Where FORMAT_ID = '622' AND FIELD_NO = '103' AND PRIORITY = '1';</v>
      </c>
    </row>
    <row r="1712" spans="1:21" x14ac:dyDescent="0.35">
      <c r="A1712" t="s">
        <v>1467</v>
      </c>
      <c r="B1712" t="s">
        <v>83</v>
      </c>
      <c r="C1712" t="s">
        <v>12</v>
      </c>
      <c r="D1712" t="s">
        <v>104</v>
      </c>
      <c r="E1712"/>
      <c r="F1712" t="s">
        <v>537</v>
      </c>
      <c r="G1712" t="s">
        <v>270</v>
      </c>
      <c r="H1712" t="s">
        <v>13</v>
      </c>
      <c r="I1712" t="s">
        <v>13</v>
      </c>
      <c r="M1712" t="str">
        <f>VLOOKUP(D1712,UFMT_FIELD_FORMAT!A:H,8,FALSE)</f>
        <v>8 Var LLLA</v>
      </c>
      <c r="N1712" t="str">
        <f>IF(ISBLANK(E1712),"",VLOOKUP(E1712,UFMT_CONDITION!A:J,10,FALSE))</f>
        <v/>
      </c>
      <c r="O1712" t="str">
        <f>VLOOKUP(F1712,UFMT_VALUE!A:E,5,FALSE)</f>
        <v>Tag, SVT_NET_FEE, double</v>
      </c>
      <c r="P1712" t="str">
        <f>IF(ISBLANK(G1712),"",VLOOKUP(G1712,UFMT_CONVERSION!A:C,3,FALSE))</f>
        <v>Format fee value ( add leading zeroes )</v>
      </c>
      <c r="Q1712" t="str">
        <f t="shared" si="108"/>
        <v>Field '8 Var LLLA', Value 'Tag, SVT_NET_FEE, double', Conv 'Format fee value ( add leading zeroes )'</v>
      </c>
      <c r="S1712" t="str">
        <f t="shared" si="109"/>
        <v>Insert into UFMT_BUILD_RULE (FORMAT_ID, FIELD_NO, PRIORITY, FIELD_ID, COND_ID, VALUE_ID, CONV_KEY, F_CHECK, F_WRITE) Values ('622', '121', '1', '34', '', '256', '102', '0', '0');</v>
      </c>
      <c r="T1712" t="str">
        <f t="shared" si="110"/>
        <v>Update UFMT_BUILD_RULE SET FIELD_ID='34',COND_ID='',VALUE_ID='256',CONV_KEY='102',F_CHECK='0',F_WRITE='0' Where FORMAT_ID = '622' AND FIELD_NO = '121' AND PRIORITY = '1';</v>
      </c>
      <c r="U1712" t="str">
        <f t="shared" si="111"/>
        <v>Delete from UFMT_BUILD_RULE Where FORMAT_ID = '622' AND FIELD_NO = '121' AND PRIORITY = '1';</v>
      </c>
    </row>
    <row r="1713" spans="1:21" x14ac:dyDescent="0.35">
      <c r="A1713" t="s">
        <v>1467</v>
      </c>
      <c r="B1713" t="s">
        <v>807</v>
      </c>
      <c r="C1713" t="s">
        <v>12</v>
      </c>
      <c r="D1713" t="s">
        <v>104</v>
      </c>
      <c r="E1713"/>
      <c r="F1713" t="s">
        <v>534</v>
      </c>
      <c r="G1713" t="s">
        <v>270</v>
      </c>
      <c r="H1713" t="s">
        <v>13</v>
      </c>
      <c r="I1713" t="s">
        <v>13</v>
      </c>
      <c r="M1713" t="str">
        <f>VLOOKUP(D1713,UFMT_FIELD_FORMAT!A:H,8,FALSE)</f>
        <v>8 Var LLLA</v>
      </c>
      <c r="N1713" t="str">
        <f>IF(ISBLANK(E1713),"",VLOOKUP(E1713,UFMT_CONDITION!A:J,10,FALSE))</f>
        <v/>
      </c>
      <c r="O1713" t="str">
        <f>VLOOKUP(F1713,UFMT_VALUE!A:E,5,FALSE)</f>
        <v>Tag, SVT_ACQ_FEE, double</v>
      </c>
      <c r="P1713" t="str">
        <f>IF(ISBLANK(G1713),"",VLOOKUP(G1713,UFMT_CONVERSION!A:C,3,FALSE))</f>
        <v>Format fee value ( add leading zeroes )</v>
      </c>
      <c r="Q1713" t="str">
        <f t="shared" si="108"/>
        <v>Field '8 Var LLLA', Value 'Tag, SVT_ACQ_FEE, double', Conv 'Format fee value ( add leading zeroes )'</v>
      </c>
      <c r="S1713" t="str">
        <f t="shared" si="109"/>
        <v>Insert into UFMT_BUILD_RULE (FORMAT_ID, FIELD_NO, PRIORITY, FIELD_ID, COND_ID, VALUE_ID, CONV_KEY, F_CHECK, F_WRITE) Values ('622', '122', '1', '34', '', '255', '102', '0', '0');</v>
      </c>
      <c r="T1713" t="str">
        <f t="shared" si="110"/>
        <v>Update UFMT_BUILD_RULE SET FIELD_ID='34',COND_ID='',VALUE_ID='255',CONV_KEY='102',F_CHECK='0',F_WRITE='0' Where FORMAT_ID = '622' AND FIELD_NO = '122' AND PRIORITY = '1';</v>
      </c>
      <c r="U1713" t="str">
        <f t="shared" si="111"/>
        <v>Delete from UFMT_BUILD_RULE Where FORMAT_ID = '622' AND FIELD_NO = '122' AND PRIORITY = '1';</v>
      </c>
    </row>
    <row r="1714" spans="1:21" x14ac:dyDescent="0.35">
      <c r="A1714" t="s">
        <v>1467</v>
      </c>
      <c r="B1714" t="s">
        <v>143</v>
      </c>
      <c r="C1714" t="s">
        <v>12</v>
      </c>
      <c r="D1714" t="s">
        <v>104</v>
      </c>
      <c r="E1714"/>
      <c r="F1714" t="s">
        <v>599</v>
      </c>
      <c r="G1714" t="s">
        <v>270</v>
      </c>
      <c r="H1714" t="s">
        <v>13</v>
      </c>
      <c r="I1714" t="s">
        <v>13</v>
      </c>
      <c r="M1714" t="str">
        <f>VLOOKUP(D1714,UFMT_FIELD_FORMAT!A:H,8,FALSE)</f>
        <v>8 Var LLLA</v>
      </c>
      <c r="N1714" t="str">
        <f>IF(ISBLANK(E1714),"",VLOOKUP(E1714,UFMT_CONDITION!A:J,10,FALSE))</f>
        <v/>
      </c>
      <c r="O1714" t="str">
        <f>VLOOKUP(F1714,UFMT_VALUE!A:E,5,FALSE)</f>
        <v>Tag, SVT_ISS_FEE_TRX_CURR, double</v>
      </c>
      <c r="P1714" t="str">
        <f>IF(ISBLANK(G1714),"",VLOOKUP(G1714,UFMT_CONVERSION!A:C,3,FALSE))</f>
        <v>Format fee value ( add leading zeroes )</v>
      </c>
      <c r="Q1714" t="str">
        <f t="shared" si="108"/>
        <v>Field '8 Var LLLA', Value 'Tag, SVT_ISS_FEE_TRX_CURR, double', Conv 'Format fee value ( add leading zeroes )'</v>
      </c>
      <c r="S1714" t="str">
        <f t="shared" si="109"/>
        <v>Insert into UFMT_BUILD_RULE (FORMAT_ID, FIELD_NO, PRIORITY, FIELD_ID, COND_ID, VALUE_ID, CONV_KEY, F_CHECK, F_WRITE) Values ('622', '123', '1', '34', '', '279', '102', '0', '0');</v>
      </c>
      <c r="T1714" t="str">
        <f t="shared" si="110"/>
        <v>Update UFMT_BUILD_RULE SET FIELD_ID='34',COND_ID='',VALUE_ID='279',CONV_KEY='102',F_CHECK='0',F_WRITE='0' Where FORMAT_ID = '622' AND FIELD_NO = '123' AND PRIORITY = '1';</v>
      </c>
      <c r="U1714" t="str">
        <f t="shared" si="111"/>
        <v>Delete from UFMT_BUILD_RULE Where FORMAT_ID = '622' AND FIELD_NO = '123' AND PRIORITY = '1';</v>
      </c>
    </row>
    <row r="1715" spans="1:21" x14ac:dyDescent="0.35">
      <c r="A1715" t="s">
        <v>1467</v>
      </c>
      <c r="B1715" t="s">
        <v>810</v>
      </c>
      <c r="C1715" t="s">
        <v>12</v>
      </c>
      <c r="D1715" t="s">
        <v>104</v>
      </c>
      <c r="E1715" t="s">
        <v>138</v>
      </c>
      <c r="F1715" t="s">
        <v>540</v>
      </c>
      <c r="G1715" t="s">
        <v>270</v>
      </c>
      <c r="H1715" t="s">
        <v>13</v>
      </c>
      <c r="I1715" t="s">
        <v>13</v>
      </c>
      <c r="M1715" t="str">
        <f>VLOOKUP(D1715,UFMT_FIELD_FORMAT!A:H,8,FALSE)</f>
        <v>8 Var LLLA</v>
      </c>
      <c r="N1715" t="str">
        <f>IF(ISBLANK(E1715),"",VLOOKUP(E1715,UFMT_CONDITION!A:J,10,FALSE))</f>
        <v>NBC IBFT trans_type</v>
      </c>
      <c r="O1715" t="str">
        <f>VLOOKUP(F1715,UFMT_VALUE!A:E,5,FALSE)</f>
        <v>Tag, SVT_IBFT_BNB_FEE, double</v>
      </c>
      <c r="P1715" t="str">
        <f>IF(ISBLANK(G1715),"",VLOOKUP(G1715,UFMT_CONVERSION!A:C,3,FALSE))</f>
        <v>Format fee value ( add leading zeroes )</v>
      </c>
      <c r="Q1715" t="str">
        <f t="shared" si="108"/>
        <v>Field '8 Var LLLA',Cond 'NBC IBFT trans_type', Value 'Tag, SVT_IBFT_BNB_FEE, double', Conv 'Format fee value ( add leading zeroes )'</v>
      </c>
      <c r="S1715" t="str">
        <f t="shared" si="109"/>
        <v>Insert into UFMT_BUILD_RULE (FORMAT_ID, FIELD_NO, PRIORITY, FIELD_ID, COND_ID, VALUE_ID, CONV_KEY, F_CHECK, F_WRITE) Values ('622', '124', '1', '34', '49', '257', '102', '0', '0');</v>
      </c>
      <c r="T1715" t="str">
        <f t="shared" si="110"/>
        <v>Update UFMT_BUILD_RULE SET FIELD_ID='34',COND_ID='49',VALUE_ID='257',CONV_KEY='102',F_CHECK='0',F_WRITE='0' Where FORMAT_ID = '622' AND FIELD_NO = '124' AND PRIORITY = '1';</v>
      </c>
      <c r="U1715" t="str">
        <f t="shared" si="111"/>
        <v>Delete from UFMT_BUILD_RULE Where FORMAT_ID = '622' AND FIELD_NO = '124' AND PRIORITY = '1';</v>
      </c>
    </row>
    <row r="1716" spans="1:21" x14ac:dyDescent="0.35">
      <c r="A1716" t="s">
        <v>1467</v>
      </c>
      <c r="B1716" t="s">
        <v>810</v>
      </c>
      <c r="C1716" t="s">
        <v>15</v>
      </c>
      <c r="D1716" t="s">
        <v>104</v>
      </c>
      <c r="E1716" t="s">
        <v>158</v>
      </c>
      <c r="F1716" t="s">
        <v>540</v>
      </c>
      <c r="G1716" t="s">
        <v>270</v>
      </c>
      <c r="H1716" t="s">
        <v>13</v>
      </c>
      <c r="I1716" t="s">
        <v>13</v>
      </c>
      <c r="M1716" t="str">
        <f>VLOOKUP(D1716,UFMT_FIELD_FORMAT!A:H,8,FALSE)</f>
        <v>8 Var LLLA</v>
      </c>
      <c r="N1716" t="str">
        <f>IF(ISBLANK(E1716),"",VLOOKUP(E1716,UFMT_CONDITION!A:J,10,FALSE))</f>
        <v>Trans_type is 752</v>
      </c>
      <c r="O1716" t="str">
        <f>VLOOKUP(F1716,UFMT_VALUE!A:E,5,FALSE)</f>
        <v>Tag, SVT_IBFT_BNB_FEE, double</v>
      </c>
      <c r="P1716" t="str">
        <f>IF(ISBLANK(G1716),"",VLOOKUP(G1716,UFMT_CONVERSION!A:C,3,FALSE))</f>
        <v>Format fee value ( add leading zeroes )</v>
      </c>
      <c r="Q1716" t="str">
        <f t="shared" si="108"/>
        <v>Field '8 Var LLLA',Cond 'Trans_type is 752', Value 'Tag, SVT_IBFT_BNB_FEE, double', Conv 'Format fee value ( add leading zeroes )'</v>
      </c>
      <c r="S1716" t="str">
        <f t="shared" si="109"/>
        <v>Insert into UFMT_BUILD_RULE (FORMAT_ID, FIELD_NO, PRIORITY, FIELD_ID, COND_ID, VALUE_ID, CONV_KEY, F_CHECK, F_WRITE) Values ('622', '124', '2', '34', '59', '257', '102', '0', '0');</v>
      </c>
      <c r="T1716" t="str">
        <f t="shared" si="110"/>
        <v>Update UFMT_BUILD_RULE SET FIELD_ID='34',COND_ID='59',VALUE_ID='257',CONV_KEY='102',F_CHECK='0',F_WRITE='0' Where FORMAT_ID = '622' AND FIELD_NO = '124' AND PRIORITY = '2';</v>
      </c>
      <c r="U1716" t="str">
        <f t="shared" si="111"/>
        <v>Delete from UFMT_BUILD_RULE Where FORMAT_ID = '622' AND FIELD_NO = '124' AND PRIORITY = '2';</v>
      </c>
    </row>
    <row r="1717" spans="1:21" x14ac:dyDescent="0.35">
      <c r="A1717" t="s">
        <v>1467</v>
      </c>
      <c r="B1717" t="s">
        <v>134</v>
      </c>
      <c r="C1717" t="s">
        <v>12</v>
      </c>
      <c r="D1717" t="s">
        <v>98</v>
      </c>
      <c r="E1717"/>
      <c r="F1717" t="s">
        <v>532</v>
      </c>
      <c r="G1717" t="s">
        <v>107</v>
      </c>
      <c r="H1717" t="s">
        <v>13</v>
      </c>
      <c r="I1717" t="s">
        <v>13</v>
      </c>
      <c r="M1717" t="str">
        <f>VLOOKUP(D1717,UFMT_FIELD_FORMAT!A:H,8,FALSE)</f>
        <v>016 Fix Padded L</v>
      </c>
      <c r="N1717" t="str">
        <f>IF(ISBLANK(E1717),"",VLOOKUP(E1717,UFMT_CONDITION!A:J,10,FALSE))</f>
        <v/>
      </c>
      <c r="O1717" t="str">
        <f>VLOOKUP(F1717,UFMT_VALUE!A:E,5,FALSE)</f>
        <v>DE128, Saved locally (to/from NBC )</v>
      </c>
      <c r="P1717" t="str">
        <f>IF(ISBLANK(G1717),"",VLOOKUP(G1717,UFMT_CONVERSION!A:C,3,FALSE))</f>
        <v>Custom function ufmt_generate_mac</v>
      </c>
      <c r="Q1717" t="str">
        <f t="shared" si="108"/>
        <v>Field '016 Fix Padded L', Value 'DE128, Saved locally (to/from NBC )', Conv 'Custom function ufmt_generate_mac'</v>
      </c>
      <c r="S1717" t="str">
        <f t="shared" si="109"/>
        <v>Insert into UFMT_BUILD_RULE (FORMAT_ID, FIELD_NO, PRIORITY, FIELD_ID, COND_ID, VALUE_ID, CONV_KEY, F_CHECK, F_WRITE) Values ('622', '128', '1', '32', '', '254', '101', '0', '0');</v>
      </c>
      <c r="T1717" t="str">
        <f t="shared" si="110"/>
        <v>Update UFMT_BUILD_RULE SET FIELD_ID='32',COND_ID='',VALUE_ID='254',CONV_KEY='101',F_CHECK='0',F_WRITE='0' Where FORMAT_ID = '622' AND FIELD_NO = '128' AND PRIORITY = '1';</v>
      </c>
      <c r="U1717" t="str">
        <f t="shared" si="111"/>
        <v>Delete from UFMT_BUILD_RULE Where FORMAT_ID = '622' AND FIELD_NO = '128' AND PRIORITY = '1';</v>
      </c>
    </row>
    <row r="1718" spans="1:21" x14ac:dyDescent="0.35">
      <c r="A1718" t="s">
        <v>1469</v>
      </c>
      <c r="B1718" t="s">
        <v>15</v>
      </c>
      <c r="C1718" t="s">
        <v>12</v>
      </c>
      <c r="D1718" t="s">
        <v>12</v>
      </c>
      <c r="E1718"/>
      <c r="F1718" t="s">
        <v>15</v>
      </c>
      <c r="G1718"/>
      <c r="H1718" t="s">
        <v>13</v>
      </c>
      <c r="I1718" t="s">
        <v>13</v>
      </c>
      <c r="M1718" t="str">
        <f>VLOOKUP(D1718,UFMT_FIELD_FORMAT!A:H,8,FALSE)</f>
        <v>019 Var LLA</v>
      </c>
      <c r="N1718" t="str">
        <f>IF(ISBLANK(E1718),"",VLOOKUP(E1718,UFMT_CONDITION!A:J,10,FALSE))</f>
        <v/>
      </c>
      <c r="O1718" t="str">
        <f>VLOOKUP(F1718,UFMT_VALUE!A:E,5,FALSE)</f>
        <v>Tag, SVT_CARD_NUM</v>
      </c>
      <c r="P1718" t="str">
        <f>IF(ISBLANK(G1718),"",VLOOKUP(G1718,UFMT_CONVERSION!A:C,3,FALSE))</f>
        <v/>
      </c>
      <c r="Q1718" t="str">
        <f t="shared" si="108"/>
        <v>Field '019 Var LLA', Value 'Tag, SVT_CARD_NUM'</v>
      </c>
      <c r="S1718" t="str">
        <f t="shared" si="109"/>
        <v>Insert into UFMT_BUILD_RULE (FORMAT_ID, FIELD_NO, PRIORITY, FIELD_ID, COND_ID, VALUE_ID, CONV_KEY, F_CHECK, F_WRITE) Values ('623', '2', '1', '1', '', '2', '', '0', '0');</v>
      </c>
      <c r="T1718" t="str">
        <f t="shared" si="110"/>
        <v>Update UFMT_BUILD_RULE SET FIELD_ID='1',COND_ID='',VALUE_ID='2',CONV_KEY='',F_CHECK='0',F_WRITE='0' Where FORMAT_ID = '623' AND FIELD_NO = '2' AND PRIORITY = '1';</v>
      </c>
      <c r="U1718" t="str">
        <f t="shared" si="111"/>
        <v>Delete from UFMT_BUILD_RULE Where FORMAT_ID = '623' AND FIELD_NO = '2' AND PRIORITY = '1';</v>
      </c>
    </row>
    <row r="1719" spans="1:21" x14ac:dyDescent="0.35">
      <c r="A1719" t="s">
        <v>1469</v>
      </c>
      <c r="B1719" t="s">
        <v>17</v>
      </c>
      <c r="C1719" t="s">
        <v>12</v>
      </c>
      <c r="D1719" t="s">
        <v>15</v>
      </c>
      <c r="E1719"/>
      <c r="F1719" t="s">
        <v>17</v>
      </c>
      <c r="G1719" t="s">
        <v>185</v>
      </c>
      <c r="H1719" t="s">
        <v>13</v>
      </c>
      <c r="I1719" t="s">
        <v>13</v>
      </c>
      <c r="M1719" t="str">
        <f>VLOOKUP(D1719,UFMT_FIELD_FORMAT!A:H,8,FALSE)</f>
        <v>006 Fix Padded L0</v>
      </c>
      <c r="N1719" t="str">
        <f>IF(ISBLANK(E1719),"",VLOOKUP(E1719,UFMT_CONDITION!A:J,10,FALSE))</f>
        <v/>
      </c>
      <c r="O1719" t="str">
        <f>VLOOKUP(F1719,UFMT_VALUE!A:E,5,FALSE)</f>
        <v>Tag, SVT_TXN_TYPE</v>
      </c>
      <c r="P1719" t="str">
        <f>IF(ISBLANK(G1719),"",VLOOKUP(G1719,UFMT_CONVERSION!A:C,3,FALSE))</f>
        <v>Prcode-&gt;trans_type(NBC)(field extract)</v>
      </c>
      <c r="Q1719" t="str">
        <f t="shared" si="108"/>
        <v>Field '006 Fix Padded L0', Value 'Tag, SVT_TXN_TYPE', Conv 'Prcode-&gt;trans_type(NBC)(field extract)'</v>
      </c>
      <c r="S1719" t="str">
        <f t="shared" si="109"/>
        <v>Insert into UFMT_BUILD_RULE (FORMAT_ID, FIELD_NO, PRIORITY, FIELD_ID, COND_ID, VALUE_ID, CONV_KEY, F_CHECK, F_WRITE) Values ('623', '3', '1', '2', '', '3', '70', '0', '0');</v>
      </c>
      <c r="T1719" t="str">
        <f t="shared" si="110"/>
        <v>Update UFMT_BUILD_RULE SET FIELD_ID='2',COND_ID='',VALUE_ID='3',CONV_KEY='70',F_CHECK='0',F_WRITE='0' Where FORMAT_ID = '623' AND FIELD_NO = '3' AND PRIORITY = '1';</v>
      </c>
      <c r="U1719" t="str">
        <f t="shared" si="111"/>
        <v>Delete from UFMT_BUILD_RULE Where FORMAT_ID = '623' AND FIELD_NO = '3' AND PRIORITY = '1';</v>
      </c>
    </row>
    <row r="1720" spans="1:21" x14ac:dyDescent="0.35">
      <c r="A1720" t="s">
        <v>1469</v>
      </c>
      <c r="B1720" t="s">
        <v>20</v>
      </c>
      <c r="C1720" t="s">
        <v>12</v>
      </c>
      <c r="D1720" t="s">
        <v>17</v>
      </c>
      <c r="E1720"/>
      <c r="F1720" t="s">
        <v>29</v>
      </c>
      <c r="G1720"/>
      <c r="H1720" t="s">
        <v>13</v>
      </c>
      <c r="I1720" t="s">
        <v>13</v>
      </c>
      <c r="M1720" t="str">
        <f>VLOOKUP(D1720,UFMT_FIELD_FORMAT!A:H,8,FALSE)</f>
        <v>012 Fix Padded L0</v>
      </c>
      <c r="N1720" t="str">
        <f>IF(ISBLANK(E1720),"",VLOOKUP(E1720,UFMT_CONDITION!A:J,10,FALSE))</f>
        <v/>
      </c>
      <c r="O1720" t="str">
        <f>VLOOKUP(F1720,UFMT_VALUE!A:E,5,FALSE)</f>
        <v>Tag, SVT_TXN_AMOUNT</v>
      </c>
      <c r="P1720" t="str">
        <f>IF(ISBLANK(G1720),"",VLOOKUP(G1720,UFMT_CONVERSION!A:C,3,FALSE))</f>
        <v/>
      </c>
      <c r="Q1720" t="str">
        <f t="shared" si="108"/>
        <v>Field '012 Fix Padded L0', Value 'Tag, SVT_TXN_AMOUNT'</v>
      </c>
      <c r="S1720" t="str">
        <f t="shared" si="109"/>
        <v>Insert into UFMT_BUILD_RULE (FORMAT_ID, FIELD_NO, PRIORITY, FIELD_ID, COND_ID, VALUE_ID, CONV_KEY, F_CHECK, F_WRITE) Values ('623', '4', '1', '3', '', '7', '', '0', '0');</v>
      </c>
      <c r="T1720" t="str">
        <f t="shared" si="110"/>
        <v>Update UFMT_BUILD_RULE SET FIELD_ID='3',COND_ID='',VALUE_ID='7',CONV_KEY='',F_CHECK='0',F_WRITE='0' Where FORMAT_ID = '623' AND FIELD_NO = '4' AND PRIORITY = '1';</v>
      </c>
      <c r="U1720" t="str">
        <f t="shared" si="111"/>
        <v>Delete from UFMT_BUILD_RULE Where FORMAT_ID = '623' AND FIELD_NO = '4' AND PRIORITY = '1';</v>
      </c>
    </row>
    <row r="1721" spans="1:21" x14ac:dyDescent="0.35">
      <c r="A1721" t="s">
        <v>1469</v>
      </c>
      <c r="B1721" t="s">
        <v>26</v>
      </c>
      <c r="C1721" t="s">
        <v>12</v>
      </c>
      <c r="D1721" t="s">
        <v>17</v>
      </c>
      <c r="E1721"/>
      <c r="F1721" t="s">
        <v>153</v>
      </c>
      <c r="G1721"/>
      <c r="H1721" t="s">
        <v>13</v>
      </c>
      <c r="I1721" t="s">
        <v>13</v>
      </c>
      <c r="M1721" t="str">
        <f>VLOOKUP(D1721,UFMT_FIELD_FORMAT!A:H,8,FALSE)</f>
        <v>012 Fix Padded L0</v>
      </c>
      <c r="N1721" t="str">
        <f>IF(ISBLANK(E1721),"",VLOOKUP(E1721,UFMT_CONDITION!A:J,10,FALSE))</f>
        <v/>
      </c>
      <c r="O1721" t="str">
        <f>VLOOKUP(F1721,UFMT_VALUE!A:E,5,FALSE)</f>
        <v>Tag, SVT_CCH_BILL_AMT</v>
      </c>
      <c r="P1721" t="str">
        <f>IF(ISBLANK(G1721),"",VLOOKUP(G1721,UFMT_CONVERSION!A:C,3,FALSE))</f>
        <v/>
      </c>
      <c r="Q1721" t="str">
        <f t="shared" si="108"/>
        <v>Field '012 Fix Padded L0', Value 'Tag, SVT_CCH_BILL_AMT'</v>
      </c>
      <c r="S1721" t="str">
        <f t="shared" si="109"/>
        <v>Insert into UFMT_BUILD_RULE (FORMAT_ID, FIELD_NO, PRIORITY, FIELD_ID, COND_ID, VALUE_ID, CONV_KEY, F_CHECK, F_WRITE) Values ('623', '6', '1', '3', '', '65', '', '0', '0');</v>
      </c>
      <c r="T1721" t="str">
        <f t="shared" si="110"/>
        <v>Update UFMT_BUILD_RULE SET FIELD_ID='3',COND_ID='',VALUE_ID='65',CONV_KEY='',F_CHECK='0',F_WRITE='0' Where FORMAT_ID = '623' AND FIELD_NO = '6' AND PRIORITY = '1';</v>
      </c>
      <c r="U1721" t="str">
        <f t="shared" si="111"/>
        <v>Delete from UFMT_BUILD_RULE Where FORMAT_ID = '623' AND FIELD_NO = '6' AND PRIORITY = '1';</v>
      </c>
    </row>
    <row r="1722" spans="1:21" x14ac:dyDescent="0.35">
      <c r="A1722" t="s">
        <v>1469</v>
      </c>
      <c r="B1722" t="s">
        <v>29</v>
      </c>
      <c r="C1722" t="s">
        <v>12</v>
      </c>
      <c r="D1722" t="s">
        <v>72</v>
      </c>
      <c r="E1722"/>
      <c r="F1722" t="s">
        <v>298</v>
      </c>
      <c r="G1722"/>
      <c r="H1722" t="s">
        <v>13</v>
      </c>
      <c r="I1722" t="s">
        <v>13</v>
      </c>
      <c r="M1722" t="str">
        <f>VLOOKUP(D1722,UFMT_FIELD_FORMAT!A:H,8,FALSE)</f>
        <v>010 Fix Padded L0</v>
      </c>
      <c r="N1722" t="str">
        <f>IF(ISBLANK(E1722),"",VLOOKUP(E1722,UFMT_CONDITION!A:J,10,FALSE))</f>
        <v/>
      </c>
      <c r="O1722" t="str">
        <f>VLOOKUP(F1722,UFMT_VALUE!A:E,5,FALSE)</f>
        <v>Composite, Datetime ( MMDDhhmmss)</v>
      </c>
      <c r="P1722" t="str">
        <f>IF(ISBLANK(G1722),"",VLOOKUP(G1722,UFMT_CONVERSION!A:C,3,FALSE))</f>
        <v/>
      </c>
      <c r="Q1722" t="str">
        <f t="shared" si="108"/>
        <v>Field '010 Fix Padded L0', Value 'Composite, Datetime ( MMDDhhmmss)'</v>
      </c>
      <c r="S1722" t="str">
        <f t="shared" si="109"/>
        <v>Insert into UFMT_BUILD_RULE (FORMAT_ID, FIELD_NO, PRIORITY, FIELD_ID, COND_ID, VALUE_ID, CONV_KEY, F_CHECK, F_WRITE) Values ('623', '7', '1', '25', '', '205', '', '0', '0');</v>
      </c>
      <c r="T1722" t="str">
        <f t="shared" si="110"/>
        <v>Update UFMT_BUILD_RULE SET FIELD_ID='25',COND_ID='',VALUE_ID='205',CONV_KEY='',F_CHECK='0',F_WRITE='0' Where FORMAT_ID = '623' AND FIELD_NO = '7' AND PRIORITY = '1';</v>
      </c>
      <c r="U1722" t="str">
        <f t="shared" si="111"/>
        <v>Delete from UFMT_BUILD_RULE Where FORMAT_ID = '623' AND FIELD_NO = '7' AND PRIORITY = '1';</v>
      </c>
    </row>
    <row r="1723" spans="1:21" x14ac:dyDescent="0.35">
      <c r="A1723" t="s">
        <v>1469</v>
      </c>
      <c r="B1723" t="s">
        <v>29</v>
      </c>
      <c r="C1723" t="s">
        <v>15</v>
      </c>
      <c r="D1723" t="s">
        <v>101</v>
      </c>
      <c r="E1723"/>
      <c r="F1723" t="s">
        <v>524</v>
      </c>
      <c r="G1723"/>
      <c r="H1723" t="s">
        <v>13</v>
      </c>
      <c r="I1723" t="s">
        <v>12</v>
      </c>
      <c r="M1723" t="str">
        <f>VLOOKUP(D1723,UFMT_FIELD_FORMAT!A:H,8,FALSE)</f>
        <v>010 Fix</v>
      </c>
      <c r="N1723" t="str">
        <f>IF(ISBLANK(E1723),"",VLOOKUP(E1723,UFMT_CONDITION!A:J,10,FALSE))</f>
        <v/>
      </c>
      <c r="O1723" t="str">
        <f>VLOOKUP(F1723,UFMT_VALUE!A:E,5,FALSE)</f>
        <v>DE07, Saved locally (from NBC )</v>
      </c>
      <c r="P1723" t="str">
        <f>IF(ISBLANK(G1723),"",VLOOKUP(G1723,UFMT_CONVERSION!A:C,3,FALSE))</f>
        <v/>
      </c>
      <c r="Q1723" t="str">
        <f t="shared" si="108"/>
        <v>Field '010 Fix', Value 'DE07, Saved locally (from NBC )'</v>
      </c>
      <c r="S1723" t="str">
        <f t="shared" si="109"/>
        <v>Insert into UFMT_BUILD_RULE (FORMAT_ID, FIELD_NO, PRIORITY, FIELD_ID, COND_ID, VALUE_ID, CONV_KEY, F_CHECK, F_WRITE) Values ('623', '7', '2', '33', '', '251', '', '0', '1');</v>
      </c>
      <c r="T1723" t="str">
        <f t="shared" si="110"/>
        <v>Update UFMT_BUILD_RULE SET FIELD_ID='33',COND_ID='',VALUE_ID='251',CONV_KEY='',F_CHECK='0',F_WRITE='1' Where FORMAT_ID = '623' AND FIELD_NO = '7' AND PRIORITY = '2';</v>
      </c>
      <c r="U1723" t="str">
        <f t="shared" si="111"/>
        <v>Delete from UFMT_BUILD_RULE Where FORMAT_ID = '623' AND FIELD_NO = '7' AND PRIORITY = '2';</v>
      </c>
    </row>
    <row r="1724" spans="1:21" x14ac:dyDescent="0.35">
      <c r="A1724" t="s">
        <v>1469</v>
      </c>
      <c r="B1724" t="s">
        <v>32</v>
      </c>
      <c r="C1724" t="s">
        <v>12</v>
      </c>
      <c r="D1724" t="s">
        <v>20</v>
      </c>
      <c r="E1724"/>
      <c r="F1724" t="s">
        <v>545</v>
      </c>
      <c r="G1724"/>
      <c r="H1724" t="s">
        <v>13</v>
      </c>
      <c r="I1724" t="s">
        <v>12</v>
      </c>
      <c r="M1724" t="str">
        <f>VLOOKUP(D1724,UFMT_FIELD_FORMAT!A:H,8,FALSE)</f>
        <v>008 Fix Padded L0</v>
      </c>
      <c r="N1724" t="str">
        <f>IF(ISBLANK(E1724),"",VLOOKUP(E1724,UFMT_CONDITION!A:J,10,FALSE))</f>
        <v/>
      </c>
      <c r="O1724" t="str">
        <f>VLOOKUP(F1724,UFMT_VALUE!A:E,5,FALSE)</f>
        <v>DE08, Saved locally (to/from NBC )</v>
      </c>
      <c r="P1724" t="str">
        <f>IF(ISBLANK(G1724),"",VLOOKUP(G1724,UFMT_CONVERSION!A:C,3,FALSE))</f>
        <v/>
      </c>
      <c r="Q1724" t="str">
        <f t="shared" si="108"/>
        <v>Field '008 Fix Padded L0', Value 'DE08, Saved locally (to/from NBC )'</v>
      </c>
      <c r="S1724" t="str">
        <f t="shared" si="109"/>
        <v>Insert into UFMT_BUILD_RULE (FORMAT_ID, FIELD_NO, PRIORITY, FIELD_ID, COND_ID, VALUE_ID, CONV_KEY, F_CHECK, F_WRITE) Values ('623', '8', '1', '4', '', '259', '', '0', '1');</v>
      </c>
      <c r="T1724" t="str">
        <f t="shared" si="110"/>
        <v>Update UFMT_BUILD_RULE SET FIELD_ID='4',COND_ID='',VALUE_ID='259',CONV_KEY='',F_CHECK='0',F_WRITE='1' Where FORMAT_ID = '623' AND FIELD_NO = '8' AND PRIORITY = '1';</v>
      </c>
      <c r="U1724" t="str">
        <f t="shared" si="111"/>
        <v>Delete from UFMT_BUILD_RULE Where FORMAT_ID = '623' AND FIELD_NO = '8' AND PRIORITY = '1';</v>
      </c>
    </row>
    <row r="1725" spans="1:21" x14ac:dyDescent="0.35">
      <c r="A1725" t="s">
        <v>1469</v>
      </c>
      <c r="B1725" t="s">
        <v>37</v>
      </c>
      <c r="C1725" t="s">
        <v>12</v>
      </c>
      <c r="D1725" t="s">
        <v>20</v>
      </c>
      <c r="E1725"/>
      <c r="F1725" t="s">
        <v>37</v>
      </c>
      <c r="G1725"/>
      <c r="H1725" t="s">
        <v>13</v>
      </c>
      <c r="I1725" t="s">
        <v>13</v>
      </c>
      <c r="M1725" t="str">
        <f>VLOOKUP(D1725,UFMT_FIELD_FORMAT!A:H,8,FALSE)</f>
        <v>008 Fix Padded L0</v>
      </c>
      <c r="N1725" t="str">
        <f>IF(ISBLANK(E1725),"",VLOOKUP(E1725,UFMT_CONDITION!A:J,10,FALSE))</f>
        <v/>
      </c>
      <c r="O1725" t="str">
        <f>VLOOKUP(F1725,UFMT_VALUE!A:E,5,FALSE)</f>
        <v>Tag, SVT_ACCT1_RATE, binary</v>
      </c>
      <c r="P1725" t="str">
        <f>IF(ISBLANK(G1725),"",VLOOKUP(G1725,UFMT_CONVERSION!A:C,3,FALSE))</f>
        <v/>
      </c>
      <c r="Q1725" t="str">
        <f t="shared" si="108"/>
        <v>Field '008 Fix Padded L0', Value 'Tag, SVT_ACCT1_RATE, binary'</v>
      </c>
      <c r="S1725" t="str">
        <f t="shared" si="109"/>
        <v>Insert into UFMT_BUILD_RULE (FORMAT_ID, FIELD_NO, PRIORITY, FIELD_ID, COND_ID, VALUE_ID, CONV_KEY, F_CHECK, F_WRITE) Values ('623', '10', '1', '4', '', '10', '', '0', '0');</v>
      </c>
      <c r="T1725" t="str">
        <f t="shared" si="110"/>
        <v>Update UFMT_BUILD_RULE SET FIELD_ID='4',COND_ID='',VALUE_ID='10',CONV_KEY='',F_CHECK='0',F_WRITE='0' Where FORMAT_ID = '623' AND FIELD_NO = '10' AND PRIORITY = '1';</v>
      </c>
      <c r="U1725" t="str">
        <f t="shared" si="111"/>
        <v>Delete from UFMT_BUILD_RULE Where FORMAT_ID = '623' AND FIELD_NO = '10' AND PRIORITY = '1';</v>
      </c>
    </row>
    <row r="1726" spans="1:21" x14ac:dyDescent="0.35">
      <c r="A1726" t="s">
        <v>1469</v>
      </c>
      <c r="B1726" t="s">
        <v>40</v>
      </c>
      <c r="C1726" t="s">
        <v>12</v>
      </c>
      <c r="D1726" t="s">
        <v>23</v>
      </c>
      <c r="E1726"/>
      <c r="F1726" t="s">
        <v>48</v>
      </c>
      <c r="G1726"/>
      <c r="H1726" t="s">
        <v>13</v>
      </c>
      <c r="I1726" t="s">
        <v>13</v>
      </c>
      <c r="M1726" t="str">
        <f>VLOOKUP(D1726,UFMT_FIELD_FORMAT!A:H,8,FALSE)</f>
        <v>006 Fix Padded L0</v>
      </c>
      <c r="N1726" t="str">
        <f>IF(ISBLANK(E1726),"",VLOOKUP(E1726,UFMT_CONDITION!A:J,10,FALSE))</f>
        <v/>
      </c>
      <c r="O1726" t="str">
        <f>VLOOKUP(F1726,UFMT_VALUE!A:E,5,FALSE)</f>
        <v>Tag, SVT_ACQ_TRACE_NO, string</v>
      </c>
      <c r="P1726" t="str">
        <f>IF(ISBLANK(G1726),"",VLOOKUP(G1726,UFMT_CONVERSION!A:C,3,FALSE))</f>
        <v/>
      </c>
      <c r="Q1726" t="str">
        <f t="shared" si="108"/>
        <v>Field '006 Fix Padded L0', Value 'Tag, SVT_ACQ_TRACE_NO, string'</v>
      </c>
      <c r="S1726" t="str">
        <f t="shared" si="109"/>
        <v>Insert into UFMT_BUILD_RULE (FORMAT_ID, FIELD_NO, PRIORITY, FIELD_ID, COND_ID, VALUE_ID, CONV_KEY, F_CHECK, F_WRITE) Values ('623', '11', '1', '5', '', '47', '', '0', '0');</v>
      </c>
      <c r="T1726" t="str">
        <f t="shared" si="110"/>
        <v>Update UFMT_BUILD_RULE SET FIELD_ID='5',COND_ID='',VALUE_ID='47',CONV_KEY='',F_CHECK='0',F_WRITE='0' Where FORMAT_ID = '623' AND FIELD_NO = '11' AND PRIORITY = '1';</v>
      </c>
      <c r="U1726" t="str">
        <f t="shared" si="111"/>
        <v>Delete from UFMT_BUILD_RULE Where FORMAT_ID = '623' AND FIELD_NO = '11' AND PRIORITY = '1';</v>
      </c>
    </row>
    <row r="1727" spans="1:21" x14ac:dyDescent="0.35">
      <c r="A1727" t="s">
        <v>1469</v>
      </c>
      <c r="B1727" t="s">
        <v>42</v>
      </c>
      <c r="C1727" t="s">
        <v>12</v>
      </c>
      <c r="D1727" t="s">
        <v>23</v>
      </c>
      <c r="E1727"/>
      <c r="F1727" t="s">
        <v>47</v>
      </c>
      <c r="G1727"/>
      <c r="H1727" t="s">
        <v>13</v>
      </c>
      <c r="I1727" t="s">
        <v>13</v>
      </c>
      <c r="M1727" t="str">
        <f>VLOOKUP(D1727,UFMT_FIELD_FORMAT!A:H,8,FALSE)</f>
        <v>006 Fix Padded L0</v>
      </c>
      <c r="N1727" t="str">
        <f>IF(ISBLANK(E1727),"",VLOOKUP(E1727,UFMT_CONDITION!A:J,10,FALSE))</f>
        <v/>
      </c>
      <c r="O1727" t="str">
        <f>VLOOKUP(F1727,UFMT_VALUE!A:E,5,FALSE)</f>
        <v>Tag, SVT_ACQ_SW_TIME</v>
      </c>
      <c r="P1727" t="str">
        <f>IF(ISBLANK(G1727),"",VLOOKUP(G1727,UFMT_CONVERSION!A:C,3,FALSE))</f>
        <v/>
      </c>
      <c r="Q1727" t="str">
        <f t="shared" si="108"/>
        <v>Field '006 Fix Padded L0', Value 'Tag, SVT_ACQ_SW_TIME'</v>
      </c>
      <c r="S1727" t="str">
        <f t="shared" si="109"/>
        <v>Insert into UFMT_BUILD_RULE (FORMAT_ID, FIELD_NO, PRIORITY, FIELD_ID, COND_ID, VALUE_ID, CONV_KEY, F_CHECK, F_WRITE) Values ('623', '12', '1', '5', '', '14', '', '0', '0');</v>
      </c>
      <c r="T1727" t="str">
        <f t="shared" si="110"/>
        <v>Update UFMT_BUILD_RULE SET FIELD_ID='5',COND_ID='',VALUE_ID='14',CONV_KEY='',F_CHECK='0',F_WRITE='0' Where FORMAT_ID = '623' AND FIELD_NO = '12' AND PRIORITY = '1';</v>
      </c>
      <c r="U1727" t="str">
        <f t="shared" si="111"/>
        <v>Delete from UFMT_BUILD_RULE Where FORMAT_ID = '623' AND FIELD_NO = '12' AND PRIORITY = '1';</v>
      </c>
    </row>
    <row r="1728" spans="1:21" x14ac:dyDescent="0.35">
      <c r="A1728" t="s">
        <v>1469</v>
      </c>
      <c r="B1728" t="s">
        <v>44</v>
      </c>
      <c r="C1728" t="s">
        <v>12</v>
      </c>
      <c r="D1728" t="s">
        <v>32</v>
      </c>
      <c r="E1728"/>
      <c r="F1728" t="s">
        <v>44</v>
      </c>
      <c r="G1728"/>
      <c r="H1728" t="s">
        <v>13</v>
      </c>
      <c r="I1728" t="s">
        <v>13</v>
      </c>
      <c r="M1728" t="str">
        <f>VLOOKUP(D1728,UFMT_FIELD_FORMAT!A:H,8,FALSE)</f>
        <v>004 Fix Padded L0</v>
      </c>
      <c r="N1728" t="str">
        <f>IF(ISBLANK(E1728),"",VLOOKUP(E1728,UFMT_CONDITION!A:J,10,FALSE))</f>
        <v/>
      </c>
      <c r="O1728" t="str">
        <f>VLOOKUP(F1728,UFMT_VALUE!A:E,5,FALSE)</f>
        <v>Tag, SVT_ACQ_SW_DATE</v>
      </c>
      <c r="P1728" t="str">
        <f>IF(ISBLANK(G1728),"",VLOOKUP(G1728,UFMT_CONVERSION!A:C,3,FALSE))</f>
        <v/>
      </c>
      <c r="Q1728" t="str">
        <f t="shared" si="108"/>
        <v>Field '004 Fix Padded L0', Value 'Tag, SVT_ACQ_SW_DATE'</v>
      </c>
      <c r="S1728" t="str">
        <f t="shared" si="109"/>
        <v>Insert into UFMT_BUILD_RULE (FORMAT_ID, FIELD_NO, PRIORITY, FIELD_ID, COND_ID, VALUE_ID, CONV_KEY, F_CHECK, F_WRITE) Values ('623', '13', '1', '8', '', '13', '', '0', '0');</v>
      </c>
      <c r="T1728" t="str">
        <f t="shared" si="110"/>
        <v>Update UFMT_BUILD_RULE SET FIELD_ID='8',COND_ID='',VALUE_ID='13',CONV_KEY='',F_CHECK='0',F_WRITE='0' Where FORMAT_ID = '623' AND FIELD_NO = '13' AND PRIORITY = '1';</v>
      </c>
      <c r="U1728" t="str">
        <f t="shared" si="111"/>
        <v>Delete from UFMT_BUILD_RULE Where FORMAT_ID = '623' AND FIELD_NO = '13' AND PRIORITY = '1';</v>
      </c>
    </row>
    <row r="1729" spans="1:21" x14ac:dyDescent="0.35">
      <c r="A1729" t="s">
        <v>1469</v>
      </c>
      <c r="B1729" t="s">
        <v>50</v>
      </c>
      <c r="C1729" t="s">
        <v>12</v>
      </c>
      <c r="D1729" t="s">
        <v>32</v>
      </c>
      <c r="E1729"/>
      <c r="F1729" t="s">
        <v>44</v>
      </c>
      <c r="G1729"/>
      <c r="H1729" t="s">
        <v>13</v>
      </c>
      <c r="I1729" t="s">
        <v>13</v>
      </c>
      <c r="M1729" t="str">
        <f>VLOOKUP(D1729,UFMT_FIELD_FORMAT!A:H,8,FALSE)</f>
        <v>004 Fix Padded L0</v>
      </c>
      <c r="N1729" t="str">
        <f>IF(ISBLANK(E1729),"",VLOOKUP(E1729,UFMT_CONDITION!A:J,10,FALSE))</f>
        <v/>
      </c>
      <c r="O1729" t="str">
        <f>VLOOKUP(F1729,UFMT_VALUE!A:E,5,FALSE)</f>
        <v>Tag, SVT_ACQ_SW_DATE</v>
      </c>
      <c r="P1729" t="str">
        <f>IF(ISBLANK(G1729),"",VLOOKUP(G1729,UFMT_CONVERSION!A:C,3,FALSE))</f>
        <v/>
      </c>
      <c r="Q1729" t="str">
        <f t="shared" si="108"/>
        <v>Field '004 Fix Padded L0', Value 'Tag, SVT_ACQ_SW_DATE'</v>
      </c>
      <c r="S1729" t="str">
        <f t="shared" si="109"/>
        <v>Insert into UFMT_BUILD_RULE (FORMAT_ID, FIELD_NO, PRIORITY, FIELD_ID, COND_ID, VALUE_ID, CONV_KEY, F_CHECK, F_WRITE) Values ('623', '15', '1', '8', '', '13', '', '0', '0');</v>
      </c>
      <c r="T1729" t="str">
        <f t="shared" si="110"/>
        <v>Update UFMT_BUILD_RULE SET FIELD_ID='8',COND_ID='',VALUE_ID='13',CONV_KEY='',F_CHECK='0',F_WRITE='0' Where FORMAT_ID = '623' AND FIELD_NO = '15' AND PRIORITY = '1';</v>
      </c>
      <c r="U1729" t="str">
        <f t="shared" si="111"/>
        <v>Delete from UFMT_BUILD_RULE Where FORMAT_ID = '623' AND FIELD_NO = '15' AND PRIORITY = '1';</v>
      </c>
    </row>
    <row r="1730" spans="1:21" x14ac:dyDescent="0.35">
      <c r="A1730" t="s">
        <v>1469</v>
      </c>
      <c r="B1730" t="s">
        <v>59</v>
      </c>
      <c r="C1730" t="s">
        <v>12</v>
      </c>
      <c r="D1730" t="s">
        <v>32</v>
      </c>
      <c r="E1730"/>
      <c r="F1730" t="s">
        <v>233</v>
      </c>
      <c r="G1730"/>
      <c r="H1730" t="s">
        <v>13</v>
      </c>
      <c r="I1730" t="s">
        <v>13</v>
      </c>
      <c r="M1730" t="str">
        <f>VLOOKUP(D1730,UFMT_FIELD_FORMAT!A:H,8,FALSE)</f>
        <v>004 Fix Padded L0</v>
      </c>
      <c r="N1730" t="str">
        <f>IF(ISBLANK(E1730),"",VLOOKUP(E1730,UFMT_CONDITION!A:J,10,FALSE))</f>
        <v/>
      </c>
      <c r="O1730" t="str">
        <f>VLOOKUP(F1730,UFMT_VALUE!A:E,5,FALSE)</f>
        <v>Tag, SVT_SV_MCC, int</v>
      </c>
      <c r="P1730" t="str">
        <f>IF(ISBLANK(G1730),"",VLOOKUP(G1730,UFMT_CONVERSION!A:C,3,FALSE))</f>
        <v/>
      </c>
      <c r="Q1730" t="str">
        <f t="shared" si="108"/>
        <v>Field '004 Fix Padded L0', Value 'Tag, SVT_SV_MCC, int'</v>
      </c>
      <c r="S1730" t="str">
        <f t="shared" si="109"/>
        <v>Insert into UFMT_BUILD_RULE (FORMAT_ID, FIELD_NO, PRIORITY, FIELD_ID, COND_ID, VALUE_ID, CONV_KEY, F_CHECK, F_WRITE) Values ('623', '18', '1', '8', '', '90', '', '0', '0');</v>
      </c>
      <c r="T1730" t="str">
        <f t="shared" si="110"/>
        <v>Update UFMT_BUILD_RULE SET FIELD_ID='8',COND_ID='',VALUE_ID='90',CONV_KEY='',F_CHECK='0',F_WRITE='0' Where FORMAT_ID = '623' AND FIELD_NO = '18' AND PRIORITY = '1';</v>
      </c>
      <c r="U1730" t="str">
        <f t="shared" si="111"/>
        <v>Delete from UFMT_BUILD_RULE Where FORMAT_ID = '623' AND FIELD_NO = '18' AND PRIORITY = '1';</v>
      </c>
    </row>
    <row r="1731" spans="1:21" x14ac:dyDescent="0.35">
      <c r="A1731" t="s">
        <v>1469</v>
      </c>
      <c r="B1731" t="s">
        <v>62</v>
      </c>
      <c r="C1731" t="s">
        <v>12</v>
      </c>
      <c r="D1731" t="s">
        <v>35</v>
      </c>
      <c r="E1731"/>
      <c r="F1731" t="s">
        <v>426</v>
      </c>
      <c r="G1731"/>
      <c r="H1731" t="s">
        <v>13</v>
      </c>
      <c r="I1731" t="s">
        <v>13</v>
      </c>
      <c r="M1731" t="str">
        <f>VLOOKUP(D1731,UFMT_FIELD_FORMAT!A:H,8,FALSE)</f>
        <v>003 Fix Padded L0</v>
      </c>
      <c r="N1731" t="str">
        <f>IF(ISBLANK(E1731),"",VLOOKUP(E1731,UFMT_CONDITION!A:J,10,FALSE))</f>
        <v/>
      </c>
      <c r="O1731" t="str">
        <f>VLOOKUP(F1731,UFMT_VALUE!A:E,5,FALSE)</f>
        <v>Tag, SVT_ACQ_COUNTRY, integer</v>
      </c>
      <c r="P1731" t="str">
        <f>IF(ISBLANK(G1731),"",VLOOKUP(G1731,UFMT_CONVERSION!A:C,3,FALSE))</f>
        <v/>
      </c>
      <c r="Q1731" t="str">
        <f t="shared" si="108"/>
        <v>Field '003 Fix Padded L0', Value 'Tag, SVT_ACQ_COUNTRY, integer'</v>
      </c>
      <c r="S1731" t="str">
        <f t="shared" si="109"/>
        <v>Insert into UFMT_BUILD_RULE (FORMAT_ID, FIELD_NO, PRIORITY, FIELD_ID, COND_ID, VALUE_ID, CONV_KEY, F_CHECK, F_WRITE) Values ('623', '19', '1', '9', '', '214', '', '0', '0');</v>
      </c>
      <c r="T1731" t="str">
        <f t="shared" si="110"/>
        <v>Update UFMT_BUILD_RULE SET FIELD_ID='9',COND_ID='',VALUE_ID='214',CONV_KEY='',F_CHECK='0',F_WRITE='0' Where FORMAT_ID = '623' AND FIELD_NO = '19' AND PRIORITY = '1';</v>
      </c>
      <c r="U1731" t="str">
        <f t="shared" si="111"/>
        <v>Delete from UFMT_BUILD_RULE Where FORMAT_ID = '623' AND FIELD_NO = '19' AND PRIORITY = '1';</v>
      </c>
    </row>
    <row r="1732" spans="1:21" x14ac:dyDescent="0.35">
      <c r="A1732" t="s">
        <v>1469</v>
      </c>
      <c r="B1732" t="s">
        <v>88</v>
      </c>
      <c r="C1732" t="s">
        <v>12</v>
      </c>
      <c r="D1732" t="s">
        <v>20</v>
      </c>
      <c r="E1732"/>
      <c r="F1732" t="s">
        <v>543</v>
      </c>
      <c r="G1732"/>
      <c r="H1732" t="s">
        <v>13</v>
      </c>
      <c r="I1732" t="s">
        <v>12</v>
      </c>
      <c r="M1732" t="str">
        <f>VLOOKUP(D1732,UFMT_FIELD_FORMAT!A:H,8,FALSE)</f>
        <v>008 Fix Padded L0</v>
      </c>
      <c r="N1732" t="str">
        <f>IF(ISBLANK(E1732),"",VLOOKUP(E1732,UFMT_CONDITION!A:J,10,FALSE))</f>
        <v/>
      </c>
      <c r="O1732" t="str">
        <f>VLOOKUP(F1732,UFMT_VALUE!A:E,5,FALSE)</f>
        <v>DE28, Saved locally (to/from NBC )</v>
      </c>
      <c r="P1732" t="str">
        <f>IF(ISBLANK(G1732),"",VLOOKUP(G1732,UFMT_CONVERSION!A:C,3,FALSE))</f>
        <v/>
      </c>
      <c r="Q1732" t="str">
        <f t="shared" si="108"/>
        <v>Field '008 Fix Padded L0', Value 'DE28, Saved locally (to/from NBC )'</v>
      </c>
      <c r="S1732" t="str">
        <f t="shared" si="109"/>
        <v>Insert into UFMT_BUILD_RULE (FORMAT_ID, FIELD_NO, PRIORITY, FIELD_ID, COND_ID, VALUE_ID, CONV_KEY, F_CHECK, F_WRITE) Values ('623', '28', '1', '4', '', '258', '', '0', '1');</v>
      </c>
      <c r="T1732" t="str">
        <f t="shared" si="110"/>
        <v>Update UFMT_BUILD_RULE SET FIELD_ID='4',COND_ID='',VALUE_ID='258',CONV_KEY='',F_CHECK='0',F_WRITE='1' Where FORMAT_ID = '623' AND FIELD_NO = '28' AND PRIORITY = '1';</v>
      </c>
      <c r="U1732" t="str">
        <f t="shared" si="111"/>
        <v>Delete from UFMT_BUILD_RULE Where FORMAT_ID = '623' AND FIELD_NO = '28' AND PRIORITY = '1';</v>
      </c>
    </row>
    <row r="1733" spans="1:21" x14ac:dyDescent="0.35">
      <c r="A1733" t="s">
        <v>1469</v>
      </c>
      <c r="B1733" t="s">
        <v>98</v>
      </c>
      <c r="C1733" t="s">
        <v>12</v>
      </c>
      <c r="D1733" t="s">
        <v>40</v>
      </c>
      <c r="E1733"/>
      <c r="F1733" t="s">
        <v>65</v>
      </c>
      <c r="G1733"/>
      <c r="H1733" t="s">
        <v>13</v>
      </c>
      <c r="I1733" t="s">
        <v>13</v>
      </c>
      <c r="M1733" t="str">
        <f>VLOOKUP(D1733,UFMT_FIELD_FORMAT!A:H,8,FALSE)</f>
        <v xml:space="preserve">011 LLA </v>
      </c>
      <c r="N1733" t="str">
        <f>IF(ISBLANK(E1733),"",VLOOKUP(E1733,UFMT_CONDITION!A:J,10,FALSE))</f>
        <v/>
      </c>
      <c r="O1733" t="str">
        <f>VLOOKUP(F1733,UFMT_VALUE!A:E,5,FALSE)</f>
        <v>Tag, SVT_ISO_SRC_ACQID</v>
      </c>
      <c r="P1733" t="str">
        <f>IF(ISBLANK(G1733),"",VLOOKUP(G1733,UFMT_CONVERSION!A:C,3,FALSE))</f>
        <v/>
      </c>
      <c r="Q1733" t="str">
        <f t="shared" ref="Q1733:Q1796" si="112">"Field '"&amp;M1733&amp;IF(N1733="","","',Cond '"&amp;N1733)&amp;"', Value '"&amp;O1733&amp;IF(P1733="","","', Conv '"&amp;P1733)&amp;"'"</f>
        <v>Field '011 LLA ', Value 'Tag, SVT_ISO_SRC_ACQID'</v>
      </c>
      <c r="S1733" t="str">
        <f t="shared" ref="S1733:S1796" si="113">"Insert into UFMT_BUILD_RULE (FORMAT_ID, FIELD_NO, PRIORITY, FIELD_ID, COND_ID, VALUE_ID, CONV_KEY, F_CHECK, F_WRITE) Values ('"&amp;A1733&amp;"', '"&amp;B1733&amp;"', '"&amp;C1733&amp;"', '"&amp;D1733&amp;"', '"&amp;E1733&amp;"', '"&amp;F1733&amp;"', '"&amp;G1733&amp;"', '"&amp;H1733&amp;"', '"&amp;I1733&amp;"');"</f>
        <v>Insert into UFMT_BUILD_RULE (FORMAT_ID, FIELD_NO, PRIORITY, FIELD_ID, COND_ID, VALUE_ID, CONV_KEY, F_CHECK, F_WRITE) Values ('623', '32', '1', '11', '', '20', '', '0', '0');</v>
      </c>
      <c r="T1733" t="str">
        <f t="shared" ref="T1733:T1796" si="114">"Update UFMT_BUILD_RULE SET FIELD_ID='"&amp;D1733&amp;"',COND_ID='"&amp;E1733&amp;"',VALUE_ID='"&amp;F1733&amp;"',CONV_KEY='"&amp;G1733&amp;"',F_CHECK='"&amp;H1733&amp;"',F_WRITE='"&amp;I1733&amp;"' Where FORMAT_ID = '"&amp;A1733&amp;"' AND FIELD_NO = '"&amp;B1733&amp;"' AND PRIORITY = '"&amp;C1733&amp;"';"</f>
        <v>Update UFMT_BUILD_RULE SET FIELD_ID='11',COND_ID='',VALUE_ID='20',CONV_KEY='',F_CHECK='0',F_WRITE='0' Where FORMAT_ID = '623' AND FIELD_NO = '32' AND PRIORITY = '1';</v>
      </c>
      <c r="U1733" t="str">
        <f t="shared" ref="U1733:U1796" si="115">"Delete from UFMT_BUILD_RULE Where FORMAT_ID = '"&amp;A1733&amp;"' AND FIELD_NO = '"&amp;B1733&amp;"' AND PRIORITY = '"&amp;C1733&amp;"';"</f>
        <v>Delete from UFMT_BUILD_RULE Where FORMAT_ID = '623' AND FIELD_NO = '32' AND PRIORITY = '1';</v>
      </c>
    </row>
    <row r="1734" spans="1:21" x14ac:dyDescent="0.35">
      <c r="A1734" t="s">
        <v>1469</v>
      </c>
      <c r="B1734" t="s">
        <v>99</v>
      </c>
      <c r="C1734" t="s">
        <v>12</v>
      </c>
      <c r="D1734" t="s">
        <v>44</v>
      </c>
      <c r="E1734"/>
      <c r="F1734" t="s">
        <v>74</v>
      </c>
      <c r="G1734"/>
      <c r="H1734" t="s">
        <v>13</v>
      </c>
      <c r="I1734" t="s">
        <v>13</v>
      </c>
      <c r="M1734" t="str">
        <f>VLOOKUP(D1734,UFMT_FIELD_FORMAT!A:H,8,FALSE)</f>
        <v>012 Fix Padded R</v>
      </c>
      <c r="N1734" t="str">
        <f>IF(ISBLANK(E1734),"",VLOOKUP(E1734,UFMT_CONDITION!A:J,10,FALSE))</f>
        <v/>
      </c>
      <c r="O1734" t="str">
        <f>VLOOKUP(F1734,UFMT_VALUE!A:E,5,FALSE)</f>
        <v>Tag, SVT_ISO_ACQ_RRN</v>
      </c>
      <c r="P1734" t="str">
        <f>IF(ISBLANK(G1734),"",VLOOKUP(G1734,UFMT_CONVERSION!A:C,3,FALSE))</f>
        <v/>
      </c>
      <c r="Q1734" t="str">
        <f t="shared" si="112"/>
        <v>Field '012 Fix Padded R', Value 'Tag, SVT_ISO_ACQ_RRN'</v>
      </c>
      <c r="S1734" t="str">
        <f t="shared" si="113"/>
        <v>Insert into UFMT_BUILD_RULE (FORMAT_ID, FIELD_NO, PRIORITY, FIELD_ID, COND_ID, VALUE_ID, CONV_KEY, F_CHECK, F_WRITE) Values ('623', '37', '1', '13', '', '23', '', '0', '0');</v>
      </c>
      <c r="T1734" t="str">
        <f t="shared" si="114"/>
        <v>Update UFMT_BUILD_RULE SET FIELD_ID='13',COND_ID='',VALUE_ID='23',CONV_KEY='',F_CHECK='0',F_WRITE='0' Where FORMAT_ID = '623' AND FIELD_NO = '37' AND PRIORITY = '1';</v>
      </c>
      <c r="U1734" t="str">
        <f t="shared" si="115"/>
        <v>Delete from UFMT_BUILD_RULE Where FORMAT_ID = '623' AND FIELD_NO = '37' AND PRIORITY = '1';</v>
      </c>
    </row>
    <row r="1735" spans="1:21" x14ac:dyDescent="0.35">
      <c r="A1735" t="s">
        <v>1469</v>
      </c>
      <c r="B1735" t="s">
        <v>113</v>
      </c>
      <c r="C1735" t="s">
        <v>12</v>
      </c>
      <c r="D1735" t="s">
        <v>29</v>
      </c>
      <c r="E1735"/>
      <c r="F1735" t="s">
        <v>138</v>
      </c>
      <c r="G1735"/>
      <c r="H1735" t="s">
        <v>13</v>
      </c>
      <c r="I1735" t="s">
        <v>12</v>
      </c>
      <c r="M1735" t="str">
        <f>VLOOKUP(D1735,UFMT_FIELD_FORMAT!A:H,8,FALSE)</f>
        <v>006 Fix Padded L</v>
      </c>
      <c r="N1735" t="str">
        <f>IF(ISBLANK(E1735),"",VLOOKUP(E1735,UFMT_CONDITION!A:J,10,FALSE))</f>
        <v/>
      </c>
      <c r="O1735" t="str">
        <f>VLOOKUP(F1735,UFMT_VALUE!A:E,5,FALSE)</f>
        <v>Tag, SVT_AUTH_ID_RESP, string</v>
      </c>
      <c r="P1735" t="str">
        <f>IF(ISBLANK(G1735),"",VLOOKUP(G1735,UFMT_CONVERSION!A:C,3,FALSE))</f>
        <v/>
      </c>
      <c r="Q1735" t="str">
        <f t="shared" si="112"/>
        <v>Field '006 Fix Padded L', Value 'Tag, SVT_AUTH_ID_RESP, string'</v>
      </c>
      <c r="S1735" t="str">
        <f t="shared" si="113"/>
        <v>Insert into UFMT_BUILD_RULE (FORMAT_ID, FIELD_NO, PRIORITY, FIELD_ID, COND_ID, VALUE_ID, CONV_KEY, F_CHECK, F_WRITE) Values ('623', '38', '1', '7', '', '49', '', '0', '1');</v>
      </c>
      <c r="T1735" t="str">
        <f t="shared" si="114"/>
        <v>Update UFMT_BUILD_RULE SET FIELD_ID='7',COND_ID='',VALUE_ID='49',CONV_KEY='',F_CHECK='0',F_WRITE='1' Where FORMAT_ID = '623' AND FIELD_NO = '38' AND PRIORITY = '1';</v>
      </c>
      <c r="U1735" t="str">
        <f t="shared" si="115"/>
        <v>Delete from UFMT_BUILD_RULE Where FORMAT_ID = '623' AND FIELD_NO = '38' AND PRIORITY = '1';</v>
      </c>
    </row>
    <row r="1736" spans="1:21" x14ac:dyDescent="0.35">
      <c r="A1736" t="s">
        <v>1469</v>
      </c>
      <c r="B1736" t="s">
        <v>102</v>
      </c>
      <c r="C1736" t="s">
        <v>12</v>
      </c>
      <c r="D1736" t="s">
        <v>77</v>
      </c>
      <c r="E1736"/>
      <c r="F1736" t="s">
        <v>60</v>
      </c>
      <c r="G1736" t="s">
        <v>800</v>
      </c>
      <c r="H1736" t="s">
        <v>13</v>
      </c>
      <c r="I1736" t="s">
        <v>12</v>
      </c>
      <c r="M1736" t="str">
        <f>VLOOKUP(D1736,UFMT_FIELD_FORMAT!A:H,8,FALSE)</f>
        <v>02 Fix Padded L0</v>
      </c>
      <c r="N1736" t="str">
        <f>IF(ISBLANK(E1736),"",VLOOKUP(E1736,UFMT_CONDITION!A:J,10,FALSE))</f>
        <v/>
      </c>
      <c r="O1736" t="str">
        <f>VLOOKUP(F1736,UFMT_VALUE!A:E,5,FALSE)</f>
        <v>Tag, SVT_SV_RESP</v>
      </c>
      <c r="P1736" t="str">
        <f>IF(ISBLANK(G1736),"",VLOOKUP(G1736,UFMT_CONVERSION!A:C,3,FALSE))</f>
        <v>From RC mapping (for NBC)</v>
      </c>
      <c r="Q1736" t="str">
        <f t="shared" si="112"/>
        <v>Field '02 Fix Padded L0', Value 'Tag, SVT_SV_RESP', Conv 'From RC mapping (for NBC)'</v>
      </c>
      <c r="S1736" t="str">
        <f t="shared" si="113"/>
        <v>Insert into UFMT_BUILD_RULE (FORMAT_ID, FIELD_NO, PRIORITY, FIELD_ID, COND_ID, VALUE_ID, CONV_KEY, F_CHECK, F_WRITE) Values ('623', '39', '1', '24', '', '44', '117', '0', '1');</v>
      </c>
      <c r="T1736" t="str">
        <f t="shared" si="114"/>
        <v>Update UFMT_BUILD_RULE SET FIELD_ID='24',COND_ID='',VALUE_ID='44',CONV_KEY='117',F_CHECK='0',F_WRITE='1' Where FORMAT_ID = '623' AND FIELD_NO = '39' AND PRIORITY = '1';</v>
      </c>
      <c r="U1736" t="str">
        <f t="shared" si="115"/>
        <v>Delete from UFMT_BUILD_RULE Where FORMAT_ID = '623' AND FIELD_NO = '39' AND PRIORITY = '1';</v>
      </c>
    </row>
    <row r="1737" spans="1:21" x14ac:dyDescent="0.35">
      <c r="A1737" t="s">
        <v>1469</v>
      </c>
      <c r="B1737" t="s">
        <v>119</v>
      </c>
      <c r="C1737" t="s">
        <v>12</v>
      </c>
      <c r="D1737" t="s">
        <v>50</v>
      </c>
      <c r="E1737"/>
      <c r="F1737" t="s">
        <v>72</v>
      </c>
      <c r="G1737"/>
      <c r="H1737" t="s">
        <v>13</v>
      </c>
      <c r="I1737" t="s">
        <v>13</v>
      </c>
      <c r="M1737" t="str">
        <f>VLOOKUP(D1737,UFMT_FIELD_FORMAT!A:H,8,FALSE)</f>
        <v>008 Fix Padded R</v>
      </c>
      <c r="N1737" t="str">
        <f>IF(ISBLANK(E1737),"",VLOOKUP(E1737,UFMT_CONDITION!A:J,10,FALSE))</f>
        <v/>
      </c>
      <c r="O1737" t="str">
        <f>VLOOKUP(F1737,UFMT_VALUE!A:E,5,FALSE)</f>
        <v>Tag, SVT_TERMINAL</v>
      </c>
      <c r="P1737" t="str">
        <f>IF(ISBLANK(G1737),"",VLOOKUP(G1737,UFMT_CONVERSION!A:C,3,FALSE))</f>
        <v/>
      </c>
      <c r="Q1737" t="str">
        <f t="shared" si="112"/>
        <v>Field '008 Fix Padded R', Value 'Tag, SVT_TERMINAL'</v>
      </c>
      <c r="S1737" t="str">
        <f t="shared" si="113"/>
        <v>Insert into UFMT_BUILD_RULE (FORMAT_ID, FIELD_NO, PRIORITY, FIELD_ID, COND_ID, VALUE_ID, CONV_KEY, F_CHECK, F_WRITE) Values ('623', '41', '1', '15', '', '25', '', '0', '0');</v>
      </c>
      <c r="T1737" t="str">
        <f t="shared" si="114"/>
        <v>Update UFMT_BUILD_RULE SET FIELD_ID='15',COND_ID='',VALUE_ID='25',CONV_KEY='',F_CHECK='0',F_WRITE='0' Where FORMAT_ID = '623' AND FIELD_NO = '41' AND PRIORITY = '1';</v>
      </c>
      <c r="U1737" t="str">
        <f t="shared" si="115"/>
        <v>Delete from UFMT_BUILD_RULE Where FORMAT_ID = '623' AND FIELD_NO = '41' AND PRIORITY = '1';</v>
      </c>
    </row>
    <row r="1738" spans="1:21" x14ac:dyDescent="0.35">
      <c r="A1738" t="s">
        <v>1469</v>
      </c>
      <c r="B1738" t="s">
        <v>136</v>
      </c>
      <c r="C1738" t="s">
        <v>12</v>
      </c>
      <c r="D1738" t="s">
        <v>65</v>
      </c>
      <c r="E1738"/>
      <c r="F1738" t="s">
        <v>80</v>
      </c>
      <c r="G1738"/>
      <c r="H1738" t="s">
        <v>13</v>
      </c>
      <c r="I1738" t="s">
        <v>13</v>
      </c>
      <c r="M1738" t="str">
        <f>VLOOKUP(D1738,UFMT_FIELD_FORMAT!A:H,8,FALSE)</f>
        <v>999 Var LLLA</v>
      </c>
      <c r="N1738" t="str">
        <f>IF(ISBLANK(E1738),"",VLOOKUP(E1738,UFMT_CONDITION!A:J,10,FALSE))</f>
        <v/>
      </c>
      <c r="O1738" t="str">
        <f>VLOOKUP(F1738,UFMT_VALUE!A:E,5,FALSE)</f>
        <v>DE48 Additional data</v>
      </c>
      <c r="P1738" t="str">
        <f>IF(ISBLANK(G1738),"",VLOOKUP(G1738,UFMT_CONVERSION!A:C,3,FALSE))</f>
        <v/>
      </c>
      <c r="Q1738" t="str">
        <f t="shared" si="112"/>
        <v>Field '999 Var LLLA', Value 'DE48 Additional data'</v>
      </c>
      <c r="S1738" t="str">
        <f t="shared" si="113"/>
        <v>Insert into UFMT_BUILD_RULE (FORMAT_ID, FIELD_NO, PRIORITY, FIELD_ID, COND_ID, VALUE_ID, CONV_KEY, F_CHECK, F_WRITE) Values ('623', '48', '1', '20', '', '50', '', '0', '0');</v>
      </c>
      <c r="T1738" t="str">
        <f t="shared" si="114"/>
        <v>Update UFMT_BUILD_RULE SET FIELD_ID='20',COND_ID='',VALUE_ID='50',CONV_KEY='',F_CHECK='0',F_WRITE='0' Where FORMAT_ID = '623' AND FIELD_NO = '48' AND PRIORITY = '1';</v>
      </c>
      <c r="U1738" t="str">
        <f t="shared" si="115"/>
        <v>Delete from UFMT_BUILD_RULE Where FORMAT_ID = '623' AND FIELD_NO = '48' AND PRIORITY = '1';</v>
      </c>
    </row>
    <row r="1739" spans="1:21" x14ac:dyDescent="0.35">
      <c r="A1739" t="s">
        <v>1469</v>
      </c>
      <c r="B1739" t="s">
        <v>138</v>
      </c>
      <c r="C1739" t="s">
        <v>12</v>
      </c>
      <c r="D1739" t="s">
        <v>47</v>
      </c>
      <c r="E1739"/>
      <c r="F1739" t="s">
        <v>104</v>
      </c>
      <c r="G1739"/>
      <c r="H1739" t="s">
        <v>13</v>
      </c>
      <c r="I1739" t="s">
        <v>13</v>
      </c>
      <c r="M1739" t="str">
        <f>VLOOKUP(D1739,UFMT_FIELD_FORMAT!A:H,8,FALSE)</f>
        <v>003 Fix Padded L</v>
      </c>
      <c r="N1739" t="str">
        <f>IF(ISBLANK(E1739),"",VLOOKUP(E1739,UFMT_CONDITION!A:J,10,FALSE))</f>
        <v/>
      </c>
      <c r="O1739" t="str">
        <f>VLOOKUP(F1739,UFMT_VALUE!A:E,5,FALSE)</f>
        <v>Tag, SVT_TXN_CURRENCY</v>
      </c>
      <c r="P1739" t="str">
        <f>IF(ISBLANK(G1739),"",VLOOKUP(G1739,UFMT_CONVERSION!A:C,3,FALSE))</f>
        <v/>
      </c>
      <c r="Q1739" t="str">
        <f t="shared" si="112"/>
        <v>Field '003 Fix Padded L', Value 'Tag, SVT_TXN_CURRENCY'</v>
      </c>
      <c r="S1739" t="str">
        <f t="shared" si="113"/>
        <v>Insert into UFMT_BUILD_RULE (FORMAT_ID, FIELD_NO, PRIORITY, FIELD_ID, COND_ID, VALUE_ID, CONV_KEY, F_CHECK, F_WRITE) Values ('623', '49', '1', '14', '', '34', '', '0', '0');</v>
      </c>
      <c r="T1739" t="str">
        <f t="shared" si="114"/>
        <v>Update UFMT_BUILD_RULE SET FIELD_ID='14',COND_ID='',VALUE_ID='34',CONV_KEY='',F_CHECK='0',F_WRITE='0' Where FORMAT_ID = '623' AND FIELD_NO = '49' AND PRIORITY = '1';</v>
      </c>
      <c r="U1739" t="str">
        <f t="shared" si="115"/>
        <v>Delete from UFMT_BUILD_RULE Where FORMAT_ID = '623' AND FIELD_NO = '49' AND PRIORITY = '1';</v>
      </c>
    </row>
    <row r="1740" spans="1:21" x14ac:dyDescent="0.35">
      <c r="A1740" t="s">
        <v>1469</v>
      </c>
      <c r="B1740" t="s">
        <v>142</v>
      </c>
      <c r="C1740" t="s">
        <v>12</v>
      </c>
      <c r="D1740" t="s">
        <v>47</v>
      </c>
      <c r="E1740"/>
      <c r="F1740" t="s">
        <v>104</v>
      </c>
      <c r="G1740"/>
      <c r="H1740" t="s">
        <v>13</v>
      </c>
      <c r="I1740" t="s">
        <v>13</v>
      </c>
      <c r="M1740" t="str">
        <f>VLOOKUP(D1740,UFMT_FIELD_FORMAT!A:H,8,FALSE)</f>
        <v>003 Fix Padded L</v>
      </c>
      <c r="N1740" t="str">
        <f>IF(ISBLANK(E1740),"",VLOOKUP(E1740,UFMT_CONDITION!A:J,10,FALSE))</f>
        <v/>
      </c>
      <c r="O1740" t="str">
        <f>VLOOKUP(F1740,UFMT_VALUE!A:E,5,FALSE)</f>
        <v>Tag, SVT_TXN_CURRENCY</v>
      </c>
      <c r="P1740" t="str">
        <f>IF(ISBLANK(G1740),"",VLOOKUP(G1740,UFMT_CONVERSION!A:C,3,FALSE))</f>
        <v/>
      </c>
      <c r="Q1740" t="str">
        <f t="shared" si="112"/>
        <v>Field '003 Fix Padded L', Value 'Tag, SVT_TXN_CURRENCY'</v>
      </c>
      <c r="S1740" t="str">
        <f t="shared" si="113"/>
        <v>Insert into UFMT_BUILD_RULE (FORMAT_ID, FIELD_NO, PRIORITY, FIELD_ID, COND_ID, VALUE_ID, CONV_KEY, F_CHECK, F_WRITE) Values ('623', '51', '1', '14', '', '34', '', '0', '0');</v>
      </c>
      <c r="T1740" t="str">
        <f t="shared" si="114"/>
        <v>Update UFMT_BUILD_RULE SET FIELD_ID='14',COND_ID='',VALUE_ID='34',CONV_KEY='',F_CHECK='0',F_WRITE='0' Where FORMAT_ID = '623' AND FIELD_NO = '51' AND PRIORITY = '1';</v>
      </c>
      <c r="U1740" t="str">
        <f t="shared" si="115"/>
        <v>Delete from UFMT_BUILD_RULE Where FORMAT_ID = '623' AND FIELD_NO = '51' AND PRIORITY = '1';</v>
      </c>
    </row>
    <row r="1741" spans="1:21" x14ac:dyDescent="0.35">
      <c r="A1741" t="s">
        <v>1469</v>
      </c>
      <c r="B1741" t="s">
        <v>109</v>
      </c>
      <c r="C1741" t="s">
        <v>12</v>
      </c>
      <c r="D1741" t="s">
        <v>65</v>
      </c>
      <c r="E1741"/>
      <c r="F1741" t="s">
        <v>105</v>
      </c>
      <c r="G1741"/>
      <c r="H1741" t="s">
        <v>13</v>
      </c>
      <c r="I1741" t="s">
        <v>13</v>
      </c>
      <c r="M1741" t="str">
        <f>VLOOKUP(D1741,UFMT_FIELD_FORMAT!A:H,8,FALSE)</f>
        <v>999 Var LLLA</v>
      </c>
      <c r="N1741" t="str">
        <f>IF(ISBLANK(E1741),"",VLOOKUP(E1741,UFMT_CONDITION!A:J,10,FALSE))</f>
        <v/>
      </c>
      <c r="O1741" t="str">
        <f>VLOOKUP(F1741,UFMT_VALUE!A:E,5,FALSE)</f>
        <v>Tag, SVT_ADDL_AMT</v>
      </c>
      <c r="P1741" t="str">
        <f>IF(ISBLANK(G1741),"",VLOOKUP(G1741,UFMT_CONVERSION!A:C,3,FALSE))</f>
        <v/>
      </c>
      <c r="Q1741" t="str">
        <f t="shared" si="112"/>
        <v>Field '999 Var LLLA', Value 'Tag, SVT_ADDL_AMT'</v>
      </c>
      <c r="S1741" t="str">
        <f t="shared" si="113"/>
        <v>Insert into UFMT_BUILD_RULE (FORMAT_ID, FIELD_NO, PRIORITY, FIELD_ID, COND_ID, VALUE_ID, CONV_KEY, F_CHECK, F_WRITE) Values ('623', '54', '1', '20', '', '97', '', '0', '0');</v>
      </c>
      <c r="T1741" t="str">
        <f t="shared" si="114"/>
        <v>Update UFMT_BUILD_RULE SET FIELD_ID='20',COND_ID='',VALUE_ID='97',CONV_KEY='',F_CHECK='0',F_WRITE='0' Where FORMAT_ID = '623' AND FIELD_NO = '54' AND PRIORITY = '1';</v>
      </c>
      <c r="U1741" t="str">
        <f t="shared" si="115"/>
        <v>Delete from UFMT_BUILD_RULE Where FORMAT_ID = '623' AND FIELD_NO = '54' AND PRIORITY = '1';</v>
      </c>
    </row>
    <row r="1742" spans="1:21" x14ac:dyDescent="0.35">
      <c r="A1742" t="s">
        <v>1469</v>
      </c>
      <c r="B1742" t="s">
        <v>774</v>
      </c>
      <c r="C1742" t="s">
        <v>12</v>
      </c>
      <c r="D1742" t="s">
        <v>68</v>
      </c>
      <c r="E1742"/>
      <c r="F1742" t="s">
        <v>449</v>
      </c>
      <c r="G1742"/>
      <c r="H1742" t="s">
        <v>13</v>
      </c>
      <c r="I1742" t="s">
        <v>13</v>
      </c>
      <c r="M1742" t="str">
        <f>VLOOKUP(D1742,UFMT_FIELD_FORMAT!A:H,8,FALSE)</f>
        <v>011 Var LLA</v>
      </c>
      <c r="N1742" t="str">
        <f>IF(ISBLANK(E1742),"",VLOOKUP(E1742,UFMT_CONDITION!A:J,10,FALSE))</f>
        <v/>
      </c>
      <c r="O1742" t="str">
        <f>VLOOKUP(F1742,UFMT_VALUE!A:E,5,FALSE)</f>
        <v>Tag, SVT_RECV_ID, char</v>
      </c>
      <c r="P1742" t="str">
        <f>IF(ISBLANK(G1742),"",VLOOKUP(G1742,UFMT_CONVERSION!A:C,3,FALSE))</f>
        <v/>
      </c>
      <c r="Q1742" t="str">
        <f t="shared" si="112"/>
        <v>Field '011 Var LLA', Value 'Tag, SVT_RECV_ID, char'</v>
      </c>
      <c r="S1742" t="str">
        <f t="shared" si="113"/>
        <v>Insert into UFMT_BUILD_RULE (FORMAT_ID, FIELD_NO, PRIORITY, FIELD_ID, COND_ID, VALUE_ID, CONV_KEY, F_CHECK, F_WRITE) Values ('623', '100', '1', '21', '', '223', '', '0', '0');</v>
      </c>
      <c r="T1742" t="str">
        <f t="shared" si="114"/>
        <v>Update UFMT_BUILD_RULE SET FIELD_ID='21',COND_ID='',VALUE_ID='223',CONV_KEY='',F_CHECK='0',F_WRITE='0' Where FORMAT_ID = '623' AND FIELD_NO = '100' AND PRIORITY = '1';</v>
      </c>
      <c r="U1742" t="str">
        <f t="shared" si="115"/>
        <v>Delete from UFMT_BUILD_RULE Where FORMAT_ID = '623' AND FIELD_NO = '100' AND PRIORITY = '1';</v>
      </c>
    </row>
    <row r="1743" spans="1:21" x14ac:dyDescent="0.35">
      <c r="A1743" t="s">
        <v>1469</v>
      </c>
      <c r="B1743" t="s">
        <v>270</v>
      </c>
      <c r="C1743" t="s">
        <v>12</v>
      </c>
      <c r="D1743" t="s">
        <v>71</v>
      </c>
      <c r="E1743"/>
      <c r="F1743" t="s">
        <v>96</v>
      </c>
      <c r="G1743"/>
      <c r="H1743" t="s">
        <v>13</v>
      </c>
      <c r="I1743" t="s">
        <v>12</v>
      </c>
      <c r="M1743" t="str">
        <f>VLOOKUP(D1743,UFMT_FIELD_FORMAT!A:H,8,FALSE)</f>
        <v>028 Var LLA</v>
      </c>
      <c r="N1743" t="str">
        <f>IF(ISBLANK(E1743),"",VLOOKUP(E1743,UFMT_CONDITION!A:J,10,FALSE))</f>
        <v/>
      </c>
      <c r="O1743" t="str">
        <f>VLOOKUP(F1743,UFMT_VALUE!A:E,5,FALSE)</f>
        <v>Tag, SVT_ACCT1_NO</v>
      </c>
      <c r="P1743" t="str">
        <f>IF(ISBLANK(G1743),"",VLOOKUP(G1743,UFMT_CONVERSION!A:C,3,FALSE))</f>
        <v/>
      </c>
      <c r="Q1743" t="str">
        <f t="shared" si="112"/>
        <v>Field '028 Var LLA', Value 'Tag, SVT_ACCT1_NO'</v>
      </c>
      <c r="S1743" t="str">
        <f t="shared" si="113"/>
        <v>Insert into UFMT_BUILD_RULE (FORMAT_ID, FIELD_NO, PRIORITY, FIELD_ID, COND_ID, VALUE_ID, CONV_KEY, F_CHECK, F_WRITE) Values ('623', '102', '1', '22', '', '36', '', '0', '1');</v>
      </c>
      <c r="T1743" t="str">
        <f t="shared" si="114"/>
        <v>Update UFMT_BUILD_RULE SET FIELD_ID='22',COND_ID='',VALUE_ID='36',CONV_KEY='',F_CHECK='0',F_WRITE='1' Where FORMAT_ID = '623' AND FIELD_NO = '102' AND PRIORITY = '1';</v>
      </c>
      <c r="U1743" t="str">
        <f t="shared" si="115"/>
        <v>Delete from UFMT_BUILD_RULE Where FORMAT_ID = '623' AND FIELD_NO = '102' AND PRIORITY = '1';</v>
      </c>
    </row>
    <row r="1744" spans="1:21" x14ac:dyDescent="0.35">
      <c r="A1744" t="s">
        <v>1469</v>
      </c>
      <c r="B1744" t="s">
        <v>778</v>
      </c>
      <c r="C1744" t="s">
        <v>12</v>
      </c>
      <c r="D1744" t="s">
        <v>71</v>
      </c>
      <c r="E1744"/>
      <c r="F1744" t="s">
        <v>99</v>
      </c>
      <c r="G1744"/>
      <c r="H1744" t="s">
        <v>13</v>
      </c>
      <c r="I1744" t="s">
        <v>13</v>
      </c>
      <c r="M1744" t="str">
        <f>VLOOKUP(D1744,UFMT_FIELD_FORMAT!A:H,8,FALSE)</f>
        <v>028 Var LLA</v>
      </c>
      <c r="N1744" t="str">
        <f>IF(ISBLANK(E1744),"",VLOOKUP(E1744,UFMT_CONDITION!A:J,10,FALSE))</f>
        <v/>
      </c>
      <c r="O1744" t="str">
        <f>VLOOKUP(F1744,UFMT_VALUE!A:E,5,FALSE)</f>
        <v>Tag, SVT_ACCT2_NO</v>
      </c>
      <c r="P1744" t="str">
        <f>IF(ISBLANK(G1744),"",VLOOKUP(G1744,UFMT_CONVERSION!A:C,3,FALSE))</f>
        <v/>
      </c>
      <c r="Q1744" t="str">
        <f t="shared" si="112"/>
        <v>Field '028 Var LLA', Value 'Tag, SVT_ACCT2_NO'</v>
      </c>
      <c r="S1744" t="str">
        <f t="shared" si="113"/>
        <v>Insert into UFMT_BUILD_RULE (FORMAT_ID, FIELD_NO, PRIORITY, FIELD_ID, COND_ID, VALUE_ID, CONV_KEY, F_CHECK, F_WRITE) Values ('623', '103', '1', '22', '', '37', '', '0', '0');</v>
      </c>
      <c r="T1744" t="str">
        <f t="shared" si="114"/>
        <v>Update UFMT_BUILD_RULE SET FIELD_ID='22',COND_ID='',VALUE_ID='37',CONV_KEY='',F_CHECK='0',F_WRITE='0' Where FORMAT_ID = '623' AND FIELD_NO = '103' AND PRIORITY = '1';</v>
      </c>
      <c r="U1744" t="str">
        <f t="shared" si="115"/>
        <v>Delete from UFMT_BUILD_RULE Where FORMAT_ID = '623' AND FIELD_NO = '103' AND PRIORITY = '1';</v>
      </c>
    </row>
    <row r="1745" spans="1:21" x14ac:dyDescent="0.35">
      <c r="A1745" t="s">
        <v>1469</v>
      </c>
      <c r="B1745" t="s">
        <v>83</v>
      </c>
      <c r="C1745" t="s">
        <v>12</v>
      </c>
      <c r="D1745" t="s">
        <v>104</v>
      </c>
      <c r="E1745"/>
      <c r="F1745" t="s">
        <v>537</v>
      </c>
      <c r="G1745"/>
      <c r="H1745" t="s">
        <v>13</v>
      </c>
      <c r="I1745" t="s">
        <v>12</v>
      </c>
      <c r="M1745" t="str">
        <f>VLOOKUP(D1745,UFMT_FIELD_FORMAT!A:H,8,FALSE)</f>
        <v>8 Var LLLA</v>
      </c>
      <c r="N1745" t="str">
        <f>IF(ISBLANK(E1745),"",VLOOKUP(E1745,UFMT_CONDITION!A:J,10,FALSE))</f>
        <v/>
      </c>
      <c r="O1745" t="str">
        <f>VLOOKUP(F1745,UFMT_VALUE!A:E,5,FALSE)</f>
        <v>Tag, SVT_NET_FEE, double</v>
      </c>
      <c r="P1745" t="str">
        <f>IF(ISBLANK(G1745),"",VLOOKUP(G1745,UFMT_CONVERSION!A:C,3,FALSE))</f>
        <v/>
      </c>
      <c r="Q1745" t="str">
        <f t="shared" si="112"/>
        <v>Field '8 Var LLLA', Value 'Tag, SVT_NET_FEE, double'</v>
      </c>
      <c r="S1745" t="str">
        <f t="shared" si="113"/>
        <v>Insert into UFMT_BUILD_RULE (FORMAT_ID, FIELD_NO, PRIORITY, FIELD_ID, COND_ID, VALUE_ID, CONV_KEY, F_CHECK, F_WRITE) Values ('623', '121', '1', '34', '', '256', '', '0', '1');</v>
      </c>
      <c r="T1745" t="str">
        <f t="shared" si="114"/>
        <v>Update UFMT_BUILD_RULE SET FIELD_ID='34',COND_ID='',VALUE_ID='256',CONV_KEY='',F_CHECK='0',F_WRITE='1' Where FORMAT_ID = '623' AND FIELD_NO = '121' AND PRIORITY = '1';</v>
      </c>
      <c r="U1745" t="str">
        <f t="shared" si="115"/>
        <v>Delete from UFMT_BUILD_RULE Where FORMAT_ID = '623' AND FIELD_NO = '121' AND PRIORITY = '1';</v>
      </c>
    </row>
    <row r="1746" spans="1:21" x14ac:dyDescent="0.35">
      <c r="A1746" t="s">
        <v>1469</v>
      </c>
      <c r="B1746" t="s">
        <v>807</v>
      </c>
      <c r="C1746" t="s">
        <v>12</v>
      </c>
      <c r="D1746" t="s">
        <v>104</v>
      </c>
      <c r="E1746"/>
      <c r="F1746" t="s">
        <v>534</v>
      </c>
      <c r="G1746"/>
      <c r="H1746" t="s">
        <v>13</v>
      </c>
      <c r="I1746" t="s">
        <v>12</v>
      </c>
      <c r="M1746" t="str">
        <f>VLOOKUP(D1746,UFMT_FIELD_FORMAT!A:H,8,FALSE)</f>
        <v>8 Var LLLA</v>
      </c>
      <c r="N1746" t="str">
        <f>IF(ISBLANK(E1746),"",VLOOKUP(E1746,UFMT_CONDITION!A:J,10,FALSE))</f>
        <v/>
      </c>
      <c r="O1746" t="str">
        <f>VLOOKUP(F1746,UFMT_VALUE!A:E,5,FALSE)</f>
        <v>Tag, SVT_ACQ_FEE, double</v>
      </c>
      <c r="P1746" t="str">
        <f>IF(ISBLANK(G1746),"",VLOOKUP(G1746,UFMT_CONVERSION!A:C,3,FALSE))</f>
        <v/>
      </c>
      <c r="Q1746" t="str">
        <f t="shared" si="112"/>
        <v>Field '8 Var LLLA', Value 'Tag, SVT_ACQ_FEE, double'</v>
      </c>
      <c r="S1746" t="str">
        <f t="shared" si="113"/>
        <v>Insert into UFMT_BUILD_RULE (FORMAT_ID, FIELD_NO, PRIORITY, FIELD_ID, COND_ID, VALUE_ID, CONV_KEY, F_CHECK, F_WRITE) Values ('623', '122', '1', '34', '', '255', '', '0', '1');</v>
      </c>
      <c r="T1746" t="str">
        <f t="shared" si="114"/>
        <v>Update UFMT_BUILD_RULE SET FIELD_ID='34',COND_ID='',VALUE_ID='255',CONV_KEY='',F_CHECK='0',F_WRITE='1' Where FORMAT_ID = '623' AND FIELD_NO = '122' AND PRIORITY = '1';</v>
      </c>
      <c r="U1746" t="str">
        <f t="shared" si="115"/>
        <v>Delete from UFMT_BUILD_RULE Where FORMAT_ID = '623' AND FIELD_NO = '122' AND PRIORITY = '1';</v>
      </c>
    </row>
    <row r="1747" spans="1:21" x14ac:dyDescent="0.35">
      <c r="A1747" t="s">
        <v>1469</v>
      </c>
      <c r="B1747" t="s">
        <v>143</v>
      </c>
      <c r="C1747" t="s">
        <v>12</v>
      </c>
      <c r="D1747" t="s">
        <v>104</v>
      </c>
      <c r="E1747"/>
      <c r="F1747" t="s">
        <v>599</v>
      </c>
      <c r="G1747"/>
      <c r="H1747" t="s">
        <v>13</v>
      </c>
      <c r="I1747" t="s">
        <v>12</v>
      </c>
      <c r="M1747" t="str">
        <f>VLOOKUP(D1747,UFMT_FIELD_FORMAT!A:H,8,FALSE)</f>
        <v>8 Var LLLA</v>
      </c>
      <c r="N1747" t="str">
        <f>IF(ISBLANK(E1747),"",VLOOKUP(E1747,UFMT_CONDITION!A:J,10,FALSE))</f>
        <v/>
      </c>
      <c r="O1747" t="str">
        <f>VLOOKUP(F1747,UFMT_VALUE!A:E,5,FALSE)</f>
        <v>Tag, SVT_ISS_FEE_TRX_CURR, double</v>
      </c>
      <c r="P1747" t="str">
        <f>IF(ISBLANK(G1747),"",VLOOKUP(G1747,UFMT_CONVERSION!A:C,3,FALSE))</f>
        <v/>
      </c>
      <c r="Q1747" t="str">
        <f t="shared" si="112"/>
        <v>Field '8 Var LLLA', Value 'Tag, SVT_ISS_FEE_TRX_CURR, double'</v>
      </c>
      <c r="S1747" t="str">
        <f t="shared" si="113"/>
        <v>Insert into UFMT_BUILD_RULE (FORMAT_ID, FIELD_NO, PRIORITY, FIELD_ID, COND_ID, VALUE_ID, CONV_KEY, F_CHECK, F_WRITE) Values ('623', '123', '1', '34', '', '279', '', '0', '1');</v>
      </c>
      <c r="T1747" t="str">
        <f t="shared" si="114"/>
        <v>Update UFMT_BUILD_RULE SET FIELD_ID='34',COND_ID='',VALUE_ID='279',CONV_KEY='',F_CHECK='0',F_WRITE='1' Where FORMAT_ID = '623' AND FIELD_NO = '123' AND PRIORITY = '1';</v>
      </c>
      <c r="U1747" t="str">
        <f t="shared" si="115"/>
        <v>Delete from UFMT_BUILD_RULE Where FORMAT_ID = '623' AND FIELD_NO = '123' AND PRIORITY = '1';</v>
      </c>
    </row>
    <row r="1748" spans="1:21" x14ac:dyDescent="0.35">
      <c r="A1748" t="s">
        <v>1469</v>
      </c>
      <c r="B1748" t="s">
        <v>810</v>
      </c>
      <c r="C1748" t="s">
        <v>12</v>
      </c>
      <c r="D1748" t="s">
        <v>104</v>
      </c>
      <c r="E1748"/>
      <c r="F1748" t="s">
        <v>540</v>
      </c>
      <c r="G1748"/>
      <c r="H1748" t="s">
        <v>13</v>
      </c>
      <c r="I1748" t="s">
        <v>12</v>
      </c>
      <c r="M1748" t="str">
        <f>VLOOKUP(D1748,UFMT_FIELD_FORMAT!A:H,8,FALSE)</f>
        <v>8 Var LLLA</v>
      </c>
      <c r="N1748" t="str">
        <f>IF(ISBLANK(E1748),"",VLOOKUP(E1748,UFMT_CONDITION!A:J,10,FALSE))</f>
        <v/>
      </c>
      <c r="O1748" t="str">
        <f>VLOOKUP(F1748,UFMT_VALUE!A:E,5,FALSE)</f>
        <v>Tag, SVT_IBFT_BNB_FEE, double</v>
      </c>
      <c r="P1748" t="str">
        <f>IF(ISBLANK(G1748),"",VLOOKUP(G1748,UFMT_CONVERSION!A:C,3,FALSE))</f>
        <v/>
      </c>
      <c r="Q1748" t="str">
        <f t="shared" si="112"/>
        <v>Field '8 Var LLLA', Value 'Tag, SVT_IBFT_BNB_FEE, double'</v>
      </c>
      <c r="S1748" t="str">
        <f t="shared" si="113"/>
        <v>Insert into UFMT_BUILD_RULE (FORMAT_ID, FIELD_NO, PRIORITY, FIELD_ID, COND_ID, VALUE_ID, CONV_KEY, F_CHECK, F_WRITE) Values ('623', '124', '1', '34', '', '257', '', '0', '1');</v>
      </c>
      <c r="T1748" t="str">
        <f t="shared" si="114"/>
        <v>Update UFMT_BUILD_RULE SET FIELD_ID='34',COND_ID='',VALUE_ID='257',CONV_KEY='',F_CHECK='0',F_WRITE='1' Where FORMAT_ID = '623' AND FIELD_NO = '124' AND PRIORITY = '1';</v>
      </c>
      <c r="U1748" t="str">
        <f t="shared" si="115"/>
        <v>Delete from UFMT_BUILD_RULE Where FORMAT_ID = '623' AND FIELD_NO = '124' AND PRIORITY = '1';</v>
      </c>
    </row>
    <row r="1749" spans="1:21" x14ac:dyDescent="0.35">
      <c r="A1749" t="s">
        <v>1469</v>
      </c>
      <c r="B1749" t="s">
        <v>134</v>
      </c>
      <c r="C1749" t="s">
        <v>12</v>
      </c>
      <c r="D1749" t="s">
        <v>98</v>
      </c>
      <c r="E1749"/>
      <c r="F1749" t="s">
        <v>532</v>
      </c>
      <c r="G1749" t="s">
        <v>774</v>
      </c>
      <c r="H1749" t="s">
        <v>13</v>
      </c>
      <c r="I1749" t="s">
        <v>12</v>
      </c>
      <c r="M1749" t="str">
        <f>VLOOKUP(D1749,UFMT_FIELD_FORMAT!A:H,8,FALSE)</f>
        <v>016 Fix Padded L</v>
      </c>
      <c r="N1749" t="str">
        <f>IF(ISBLANK(E1749),"",VLOOKUP(E1749,UFMT_CONDITION!A:J,10,FALSE))</f>
        <v/>
      </c>
      <c r="O1749" t="str">
        <f>VLOOKUP(F1749,UFMT_VALUE!A:E,5,FALSE)</f>
        <v>DE128, Saved locally (to/from NBC )</v>
      </c>
      <c r="P1749" t="str">
        <f>IF(ISBLANK(G1749),"",VLOOKUP(G1749,UFMT_CONVERSION!A:C,3,FALSE))</f>
        <v>Custom function ufmt_check_mac</v>
      </c>
      <c r="Q1749" t="str">
        <f t="shared" si="112"/>
        <v>Field '016 Fix Padded L', Value 'DE128, Saved locally (to/from NBC )', Conv 'Custom function ufmt_check_mac'</v>
      </c>
      <c r="S1749" t="str">
        <f t="shared" si="113"/>
        <v>Insert into UFMT_BUILD_RULE (FORMAT_ID, FIELD_NO, PRIORITY, FIELD_ID, COND_ID, VALUE_ID, CONV_KEY, F_CHECK, F_WRITE) Values ('623', '128', '1', '32', '', '254', '100', '0', '1');</v>
      </c>
      <c r="T1749" t="str">
        <f t="shared" si="114"/>
        <v>Update UFMT_BUILD_RULE SET FIELD_ID='32',COND_ID='',VALUE_ID='254',CONV_KEY='100',F_CHECK='0',F_WRITE='1' Where FORMAT_ID = '623' AND FIELD_NO = '128' AND PRIORITY = '1';</v>
      </c>
      <c r="U1749" t="str">
        <f t="shared" si="115"/>
        <v>Delete from UFMT_BUILD_RULE Where FORMAT_ID = '623' AND FIELD_NO = '128' AND PRIORITY = '1';</v>
      </c>
    </row>
    <row r="1750" spans="1:21" x14ac:dyDescent="0.35">
      <c r="A1750" t="s">
        <v>1471</v>
      </c>
      <c r="B1750" t="s">
        <v>15</v>
      </c>
      <c r="C1750" t="s">
        <v>12</v>
      </c>
      <c r="D1750" t="s">
        <v>12</v>
      </c>
      <c r="E1750"/>
      <c r="F1750" t="s">
        <v>15</v>
      </c>
      <c r="G1750"/>
      <c r="H1750" t="s">
        <v>13</v>
      </c>
      <c r="I1750" t="s">
        <v>12</v>
      </c>
      <c r="L1750" t="s">
        <v>7</v>
      </c>
      <c r="M1750" t="str">
        <f>VLOOKUP(D1750,UFMT_FIELD_FORMAT!A:H,8,FALSE)</f>
        <v>019 Var LLA</v>
      </c>
      <c r="N1750" t="str">
        <f>IF(ISBLANK(E1750),"",VLOOKUP(E1750,UFMT_CONDITION!A:J,10,FALSE))</f>
        <v/>
      </c>
      <c r="O1750" t="str">
        <f>VLOOKUP(F1750,UFMT_VALUE!A:E,5,FALSE)</f>
        <v>Tag, SVT_CARD_NUM</v>
      </c>
      <c r="P1750" t="str">
        <f>IF(ISBLANK(G1750),"",VLOOKUP(G1750,UFMT_CONVERSION!A:C,3,FALSE))</f>
        <v/>
      </c>
      <c r="Q1750" t="str">
        <f t="shared" si="112"/>
        <v>Field '019 Var LLA', Value 'Tag, SVT_CARD_NUM'</v>
      </c>
      <c r="S1750" t="str">
        <f t="shared" si="113"/>
        <v>Insert into UFMT_BUILD_RULE (FORMAT_ID, FIELD_NO, PRIORITY, FIELD_ID, COND_ID, VALUE_ID, CONV_KEY, F_CHECK, F_WRITE) Values ('630', '2', '1', '1', '', '2', '', '0', '1');</v>
      </c>
      <c r="T1750" t="str">
        <f t="shared" si="114"/>
        <v>Update UFMT_BUILD_RULE SET FIELD_ID='1',COND_ID='',VALUE_ID='2',CONV_KEY='',F_CHECK='0',F_WRITE='1' Where FORMAT_ID = '630' AND FIELD_NO = '2' AND PRIORITY = '1';</v>
      </c>
      <c r="U1750" t="str">
        <f t="shared" si="115"/>
        <v>Delete from UFMT_BUILD_RULE Where FORMAT_ID = '630' AND FIELD_NO = '2' AND PRIORITY = '1';</v>
      </c>
    </row>
    <row r="1751" spans="1:21" x14ac:dyDescent="0.35">
      <c r="A1751" t="s">
        <v>1471</v>
      </c>
      <c r="B1751" t="s">
        <v>17</v>
      </c>
      <c r="C1751" t="s">
        <v>12</v>
      </c>
      <c r="D1751" t="s">
        <v>29</v>
      </c>
      <c r="E1751"/>
      <c r="F1751" t="s">
        <v>17</v>
      </c>
      <c r="G1751" t="s">
        <v>185</v>
      </c>
      <c r="H1751" t="s">
        <v>13</v>
      </c>
      <c r="I1751" t="s">
        <v>12</v>
      </c>
      <c r="L1751" t="s">
        <v>7</v>
      </c>
      <c r="M1751" t="str">
        <f>VLOOKUP(D1751,UFMT_FIELD_FORMAT!A:H,8,FALSE)</f>
        <v>006 Fix Padded L</v>
      </c>
      <c r="N1751" t="str">
        <f>IF(ISBLANK(E1751),"",VLOOKUP(E1751,UFMT_CONDITION!A:J,10,FALSE))</f>
        <v/>
      </c>
      <c r="O1751" t="str">
        <f>VLOOKUP(F1751,UFMT_VALUE!A:E,5,FALSE)</f>
        <v>Tag, SVT_TXN_TYPE</v>
      </c>
      <c r="P1751" t="str">
        <f>IF(ISBLANK(G1751),"",VLOOKUP(G1751,UFMT_CONVERSION!A:C,3,FALSE))</f>
        <v>Prcode-&gt;trans_type(NBC)(field extract)</v>
      </c>
      <c r="Q1751" t="str">
        <f t="shared" si="112"/>
        <v>Field '006 Fix Padded L', Value 'Tag, SVT_TXN_TYPE', Conv 'Prcode-&gt;trans_type(NBC)(field extract)'</v>
      </c>
      <c r="S1751" t="str">
        <f t="shared" si="113"/>
        <v>Insert into UFMT_BUILD_RULE (FORMAT_ID, FIELD_NO, PRIORITY, FIELD_ID, COND_ID, VALUE_ID, CONV_KEY, F_CHECK, F_WRITE) Values ('630', '3', '1', '7', '', '3', '70', '0', '1');</v>
      </c>
      <c r="T1751" t="str">
        <f t="shared" si="114"/>
        <v>Update UFMT_BUILD_RULE SET FIELD_ID='7',COND_ID='',VALUE_ID='3',CONV_KEY='70',F_CHECK='0',F_WRITE='1' Where FORMAT_ID = '630' AND FIELD_NO = '3' AND PRIORITY = '1';</v>
      </c>
      <c r="U1751" t="str">
        <f t="shared" si="115"/>
        <v>Delete from UFMT_BUILD_RULE Where FORMAT_ID = '630' AND FIELD_NO = '3' AND PRIORITY = '1';</v>
      </c>
    </row>
    <row r="1752" spans="1:21" x14ac:dyDescent="0.35">
      <c r="A1752" t="s">
        <v>1471</v>
      </c>
      <c r="B1752" t="s">
        <v>20</v>
      </c>
      <c r="C1752" t="s">
        <v>12</v>
      </c>
      <c r="D1752" t="s">
        <v>17</v>
      </c>
      <c r="E1752"/>
      <c r="F1752" t="s">
        <v>29</v>
      </c>
      <c r="G1752"/>
      <c r="H1752" t="s">
        <v>13</v>
      </c>
      <c r="I1752" t="s">
        <v>12</v>
      </c>
      <c r="M1752" t="str">
        <f>VLOOKUP(D1752,UFMT_FIELD_FORMAT!A:H,8,FALSE)</f>
        <v>012 Fix Padded L0</v>
      </c>
      <c r="N1752" t="str">
        <f>IF(ISBLANK(E1752),"",VLOOKUP(E1752,UFMT_CONDITION!A:J,10,FALSE))</f>
        <v/>
      </c>
      <c r="O1752" t="str">
        <f>VLOOKUP(F1752,UFMT_VALUE!A:E,5,FALSE)</f>
        <v>Tag, SVT_TXN_AMOUNT</v>
      </c>
      <c r="P1752" t="str">
        <f>IF(ISBLANK(G1752),"",VLOOKUP(G1752,UFMT_CONVERSION!A:C,3,FALSE))</f>
        <v/>
      </c>
      <c r="Q1752" t="str">
        <f t="shared" si="112"/>
        <v>Field '012 Fix Padded L0', Value 'Tag, SVT_TXN_AMOUNT'</v>
      </c>
      <c r="S1752" t="str">
        <f t="shared" si="113"/>
        <v>Insert into UFMT_BUILD_RULE (FORMAT_ID, FIELD_NO, PRIORITY, FIELD_ID, COND_ID, VALUE_ID, CONV_KEY, F_CHECK, F_WRITE) Values ('630', '4', '1', '3', '', '7', '', '0', '1');</v>
      </c>
      <c r="T1752" t="str">
        <f t="shared" si="114"/>
        <v>Update UFMT_BUILD_RULE SET FIELD_ID='3',COND_ID='',VALUE_ID='7',CONV_KEY='',F_CHECK='0',F_WRITE='1' Where FORMAT_ID = '630' AND FIELD_NO = '4' AND PRIORITY = '1';</v>
      </c>
      <c r="U1752" t="str">
        <f t="shared" si="115"/>
        <v>Delete from UFMT_BUILD_RULE Where FORMAT_ID = '630' AND FIELD_NO = '4' AND PRIORITY = '1';</v>
      </c>
    </row>
    <row r="1753" spans="1:21" x14ac:dyDescent="0.35">
      <c r="A1753" t="s">
        <v>1471</v>
      </c>
      <c r="B1753" t="s">
        <v>20</v>
      </c>
      <c r="C1753" t="s">
        <v>15</v>
      </c>
      <c r="D1753" t="s">
        <v>17</v>
      </c>
      <c r="E1753"/>
      <c r="F1753" t="s">
        <v>429</v>
      </c>
      <c r="G1753"/>
      <c r="H1753" t="s">
        <v>13</v>
      </c>
      <c r="I1753" t="s">
        <v>12</v>
      </c>
      <c r="M1753" t="str">
        <f>VLOOKUP(D1753,UFMT_FIELD_FORMAT!A:H,8,FALSE)</f>
        <v>012 Fix Padded L0</v>
      </c>
      <c r="N1753" t="str">
        <f>IF(ISBLANK(E1753),"",VLOOKUP(E1753,UFMT_CONDITION!A:J,10,FALSE))</f>
        <v/>
      </c>
      <c r="O1753" t="str">
        <f>VLOOKUP(F1753,UFMT_VALUE!A:E,5,FALSE)</f>
        <v>Money Fields UM_REQAMT</v>
      </c>
      <c r="P1753" t="str">
        <f>IF(ISBLANK(G1753),"",VLOOKUP(G1753,UFMT_CONVERSION!A:C,3,FALSE))</f>
        <v/>
      </c>
      <c r="Q1753" t="str">
        <f t="shared" si="112"/>
        <v>Field '012 Fix Padded L0', Value 'Money Fields UM_REQAMT'</v>
      </c>
      <c r="S1753" t="str">
        <f t="shared" si="113"/>
        <v>Insert into UFMT_BUILD_RULE (FORMAT_ID, FIELD_NO, PRIORITY, FIELD_ID, COND_ID, VALUE_ID, CONV_KEY, F_CHECK, F_WRITE) Values ('630', '4', '2', '3', '', '215', '', '0', '1');</v>
      </c>
      <c r="T1753" t="str">
        <f t="shared" si="114"/>
        <v>Update UFMT_BUILD_RULE SET FIELD_ID='3',COND_ID='',VALUE_ID='215',CONV_KEY='',F_CHECK='0',F_WRITE='1' Where FORMAT_ID = '630' AND FIELD_NO = '4' AND PRIORITY = '2';</v>
      </c>
      <c r="U1753" t="str">
        <f t="shared" si="115"/>
        <v>Delete from UFMT_BUILD_RULE Where FORMAT_ID = '630' AND FIELD_NO = '4' AND PRIORITY = '2';</v>
      </c>
    </row>
    <row r="1754" spans="1:21" x14ac:dyDescent="0.35">
      <c r="A1754" t="s">
        <v>1471</v>
      </c>
      <c r="B1754" t="s">
        <v>26</v>
      </c>
      <c r="C1754" t="s">
        <v>12</v>
      </c>
      <c r="D1754" t="s">
        <v>17</v>
      </c>
      <c r="E1754"/>
      <c r="F1754" t="s">
        <v>153</v>
      </c>
      <c r="G1754"/>
      <c r="H1754" t="s">
        <v>13</v>
      </c>
      <c r="I1754" t="s">
        <v>13</v>
      </c>
      <c r="M1754" t="str">
        <f>VLOOKUP(D1754,UFMT_FIELD_FORMAT!A:H,8,FALSE)</f>
        <v>012 Fix Padded L0</v>
      </c>
      <c r="N1754" t="str">
        <f>IF(ISBLANK(E1754),"",VLOOKUP(E1754,UFMT_CONDITION!A:J,10,FALSE))</f>
        <v/>
      </c>
      <c r="O1754" t="str">
        <f>VLOOKUP(F1754,UFMT_VALUE!A:E,5,FALSE)</f>
        <v>Tag, SVT_CCH_BILL_AMT</v>
      </c>
      <c r="P1754" t="str">
        <f>IF(ISBLANK(G1754),"",VLOOKUP(G1754,UFMT_CONVERSION!A:C,3,FALSE))</f>
        <v/>
      </c>
      <c r="Q1754" t="str">
        <f t="shared" si="112"/>
        <v>Field '012 Fix Padded L0', Value 'Tag, SVT_CCH_BILL_AMT'</v>
      </c>
      <c r="S1754" t="str">
        <f t="shared" si="113"/>
        <v>Insert into UFMT_BUILD_RULE (FORMAT_ID, FIELD_NO, PRIORITY, FIELD_ID, COND_ID, VALUE_ID, CONV_KEY, F_CHECK, F_WRITE) Values ('630', '6', '1', '3', '', '65', '', '0', '0');</v>
      </c>
      <c r="T1754" t="str">
        <f t="shared" si="114"/>
        <v>Update UFMT_BUILD_RULE SET FIELD_ID='3',COND_ID='',VALUE_ID='65',CONV_KEY='',F_CHECK='0',F_WRITE='0' Where FORMAT_ID = '630' AND FIELD_NO = '6' AND PRIORITY = '1';</v>
      </c>
      <c r="U1754" t="str">
        <f t="shared" si="115"/>
        <v>Delete from UFMT_BUILD_RULE Where FORMAT_ID = '630' AND FIELD_NO = '6' AND PRIORITY = '1';</v>
      </c>
    </row>
    <row r="1755" spans="1:21" x14ac:dyDescent="0.35">
      <c r="A1755" t="s">
        <v>1471</v>
      </c>
      <c r="B1755" t="s">
        <v>29</v>
      </c>
      <c r="C1755" t="s">
        <v>12</v>
      </c>
      <c r="D1755" t="s">
        <v>72</v>
      </c>
      <c r="E1755"/>
      <c r="F1755" t="s">
        <v>406</v>
      </c>
      <c r="G1755" t="s">
        <v>156</v>
      </c>
      <c r="H1755" t="s">
        <v>13</v>
      </c>
      <c r="I1755" t="s">
        <v>12</v>
      </c>
      <c r="M1755" t="str">
        <f>VLOOKUP(D1755,UFMT_FIELD_FORMAT!A:H,8,FALSE)</f>
        <v>010 Fix Padded L0</v>
      </c>
      <c r="N1755" t="str">
        <f>IF(ISBLANK(E1755),"",VLOOKUP(E1755,UFMT_CONDITION!A:J,10,FALSE))</f>
        <v/>
      </c>
      <c r="O1755" t="str">
        <f>VLOOKUP(F1755,UFMT_VALUE!A:E,5,FALSE)</f>
        <v>Tag, SVT_TRANSMIT_DATE, integer</v>
      </c>
      <c r="P1755" t="str">
        <f>IF(ISBLANK(G1755),"",VLOOKUP(G1755,UFMT_CONVERSION!A:C,3,FALSE))</f>
        <v>From F7 (MMDDhhmmss) to date (YYYYMMDD)</v>
      </c>
      <c r="Q1755" t="str">
        <f t="shared" si="112"/>
        <v>Field '010 Fix Padded L0', Value 'Tag, SVT_TRANSMIT_DATE, integer', Conv 'From F7 (MMDDhhmmss) to date (YYYYMMDD)'</v>
      </c>
      <c r="S1755" t="str">
        <f t="shared" si="113"/>
        <v>Insert into UFMT_BUILD_RULE (FORMAT_ID, FIELD_NO, PRIORITY, FIELD_ID, COND_ID, VALUE_ID, CONV_KEY, F_CHECK, F_WRITE) Values ('630', '7', '1', '25', '', '207', '67', '0', '1');</v>
      </c>
      <c r="T1755" t="str">
        <f t="shared" si="114"/>
        <v>Update UFMT_BUILD_RULE SET FIELD_ID='25',COND_ID='',VALUE_ID='207',CONV_KEY='67',F_CHECK='0',F_WRITE='1' Where FORMAT_ID = '630' AND FIELD_NO = '7' AND PRIORITY = '1';</v>
      </c>
      <c r="U1755" t="str">
        <f t="shared" si="115"/>
        <v>Delete from UFMT_BUILD_RULE Where FORMAT_ID = '630' AND FIELD_NO = '7' AND PRIORITY = '1';</v>
      </c>
    </row>
    <row r="1756" spans="1:21" x14ac:dyDescent="0.35">
      <c r="A1756" t="s">
        <v>1471</v>
      </c>
      <c r="B1756" t="s">
        <v>29</v>
      </c>
      <c r="C1756" t="s">
        <v>15</v>
      </c>
      <c r="D1756" t="s">
        <v>72</v>
      </c>
      <c r="E1756"/>
      <c r="F1756" t="s">
        <v>403</v>
      </c>
      <c r="G1756" t="s">
        <v>17</v>
      </c>
      <c r="H1756" t="s">
        <v>13</v>
      </c>
      <c r="I1756" t="s">
        <v>12</v>
      </c>
      <c r="M1756" t="str">
        <f>VLOOKUP(D1756,UFMT_FIELD_FORMAT!A:H,8,FALSE)</f>
        <v>010 Fix Padded L0</v>
      </c>
      <c r="N1756" t="str">
        <f>IF(ISBLANK(E1756),"",VLOOKUP(E1756,UFMT_CONDITION!A:J,10,FALSE))</f>
        <v/>
      </c>
      <c r="O1756" t="str">
        <f>VLOOKUP(F1756,UFMT_VALUE!A:E,5,FALSE)</f>
        <v>Tag, SVT_TRANSMIT_TIME, integer</v>
      </c>
      <c r="P1756" t="str">
        <f>IF(ISBLANK(G1756),"",VLOOKUP(G1756,UFMT_CONVERSION!A:C,3,FALSE))</f>
        <v>YYYYMMDD to YYMMDD</v>
      </c>
      <c r="Q1756" t="str">
        <f t="shared" si="112"/>
        <v>Field '010 Fix Padded L0', Value 'Tag, SVT_TRANSMIT_TIME, integer', Conv 'YYYYMMDD to YYMMDD'</v>
      </c>
      <c r="S1756" t="str">
        <f t="shared" si="113"/>
        <v>Insert into UFMT_BUILD_RULE (FORMAT_ID, FIELD_NO, PRIORITY, FIELD_ID, COND_ID, VALUE_ID, CONV_KEY, F_CHECK, F_WRITE) Values ('630', '7', '2', '25', '', '206', '3', '0', '1');</v>
      </c>
      <c r="T1756" t="str">
        <f t="shared" si="114"/>
        <v>Update UFMT_BUILD_RULE SET FIELD_ID='25',COND_ID='',VALUE_ID='206',CONV_KEY='3',F_CHECK='0',F_WRITE='1' Where FORMAT_ID = '630' AND FIELD_NO = '7' AND PRIORITY = '2';</v>
      </c>
      <c r="U1756" t="str">
        <f t="shared" si="115"/>
        <v>Delete from UFMT_BUILD_RULE Where FORMAT_ID = '630' AND FIELD_NO = '7' AND PRIORITY = '2';</v>
      </c>
    </row>
    <row r="1757" spans="1:21" x14ac:dyDescent="0.35">
      <c r="A1757" t="s">
        <v>1471</v>
      </c>
      <c r="B1757" t="s">
        <v>32</v>
      </c>
      <c r="C1757" t="s">
        <v>12</v>
      </c>
      <c r="D1757" t="s">
        <v>20</v>
      </c>
      <c r="E1757"/>
      <c r="F1757" t="s">
        <v>545</v>
      </c>
      <c r="G1757"/>
      <c r="H1757" t="s">
        <v>13</v>
      </c>
      <c r="I1757" t="s">
        <v>12</v>
      </c>
      <c r="M1757" t="str">
        <f>VLOOKUP(D1757,UFMT_FIELD_FORMAT!A:H,8,FALSE)</f>
        <v>008 Fix Padded L0</v>
      </c>
      <c r="N1757" t="str">
        <f>IF(ISBLANK(E1757),"",VLOOKUP(E1757,UFMT_CONDITION!A:J,10,FALSE))</f>
        <v/>
      </c>
      <c r="O1757" t="str">
        <f>VLOOKUP(F1757,UFMT_VALUE!A:E,5,FALSE)</f>
        <v>DE08, Saved locally (to/from NBC )</v>
      </c>
      <c r="P1757" t="str">
        <f>IF(ISBLANK(G1757),"",VLOOKUP(G1757,UFMT_CONVERSION!A:C,3,FALSE))</f>
        <v/>
      </c>
      <c r="Q1757" t="str">
        <f t="shared" si="112"/>
        <v>Field '008 Fix Padded L0', Value 'DE08, Saved locally (to/from NBC )'</v>
      </c>
      <c r="S1757" t="str">
        <f t="shared" si="113"/>
        <v>Insert into UFMT_BUILD_RULE (FORMAT_ID, FIELD_NO, PRIORITY, FIELD_ID, COND_ID, VALUE_ID, CONV_KEY, F_CHECK, F_WRITE) Values ('630', '8', '1', '4', '', '259', '', '0', '1');</v>
      </c>
      <c r="T1757" t="str">
        <f t="shared" si="114"/>
        <v>Update UFMT_BUILD_RULE SET FIELD_ID='4',COND_ID='',VALUE_ID='259',CONV_KEY='',F_CHECK='0',F_WRITE='1' Where FORMAT_ID = '630' AND FIELD_NO = '8' AND PRIORITY = '1';</v>
      </c>
      <c r="U1757" t="str">
        <f t="shared" si="115"/>
        <v>Delete from UFMT_BUILD_RULE Where FORMAT_ID = '630' AND FIELD_NO = '8' AND PRIORITY = '1';</v>
      </c>
    </row>
    <row r="1758" spans="1:21" x14ac:dyDescent="0.35">
      <c r="A1758" t="s">
        <v>1471</v>
      </c>
      <c r="B1758" t="s">
        <v>37</v>
      </c>
      <c r="C1758" t="s">
        <v>12</v>
      </c>
      <c r="D1758" t="s">
        <v>20</v>
      </c>
      <c r="E1758"/>
      <c r="F1758" t="s">
        <v>37</v>
      </c>
      <c r="G1758"/>
      <c r="H1758" t="s">
        <v>13</v>
      </c>
      <c r="I1758" t="s">
        <v>13</v>
      </c>
      <c r="M1758" t="str">
        <f>VLOOKUP(D1758,UFMT_FIELD_FORMAT!A:H,8,FALSE)</f>
        <v>008 Fix Padded L0</v>
      </c>
      <c r="N1758" t="str">
        <f>IF(ISBLANK(E1758),"",VLOOKUP(E1758,UFMT_CONDITION!A:J,10,FALSE))</f>
        <v/>
      </c>
      <c r="O1758" t="str">
        <f>VLOOKUP(F1758,UFMT_VALUE!A:E,5,FALSE)</f>
        <v>Tag, SVT_ACCT1_RATE, binary</v>
      </c>
      <c r="P1758" t="str">
        <f>IF(ISBLANK(G1758),"",VLOOKUP(G1758,UFMT_CONVERSION!A:C,3,FALSE))</f>
        <v/>
      </c>
      <c r="Q1758" t="str">
        <f t="shared" si="112"/>
        <v>Field '008 Fix Padded L0', Value 'Tag, SVT_ACCT1_RATE, binary'</v>
      </c>
      <c r="S1758" t="str">
        <f t="shared" si="113"/>
        <v>Insert into UFMT_BUILD_RULE (FORMAT_ID, FIELD_NO, PRIORITY, FIELD_ID, COND_ID, VALUE_ID, CONV_KEY, F_CHECK, F_WRITE) Values ('630', '10', '1', '4', '', '10', '', '0', '0');</v>
      </c>
      <c r="T1758" t="str">
        <f t="shared" si="114"/>
        <v>Update UFMT_BUILD_RULE SET FIELD_ID='4',COND_ID='',VALUE_ID='10',CONV_KEY='',F_CHECK='0',F_WRITE='0' Where FORMAT_ID = '630' AND FIELD_NO = '10' AND PRIORITY = '1';</v>
      </c>
      <c r="U1758" t="str">
        <f t="shared" si="115"/>
        <v>Delete from UFMT_BUILD_RULE Where FORMAT_ID = '630' AND FIELD_NO = '10' AND PRIORITY = '1';</v>
      </c>
    </row>
    <row r="1759" spans="1:21" x14ac:dyDescent="0.35">
      <c r="A1759" t="s">
        <v>1471</v>
      </c>
      <c r="B1759" t="s">
        <v>40</v>
      </c>
      <c r="C1759" t="s">
        <v>12</v>
      </c>
      <c r="D1759" t="s">
        <v>23</v>
      </c>
      <c r="E1759"/>
      <c r="F1759" t="s">
        <v>48</v>
      </c>
      <c r="G1759"/>
      <c r="H1759" t="s">
        <v>13</v>
      </c>
      <c r="I1759" t="s">
        <v>12</v>
      </c>
      <c r="M1759" t="str">
        <f>VLOOKUP(D1759,UFMT_FIELD_FORMAT!A:H,8,FALSE)</f>
        <v>006 Fix Padded L0</v>
      </c>
      <c r="N1759" t="str">
        <f>IF(ISBLANK(E1759),"",VLOOKUP(E1759,UFMT_CONDITION!A:J,10,FALSE))</f>
        <v/>
      </c>
      <c r="O1759" t="str">
        <f>VLOOKUP(F1759,UFMT_VALUE!A:E,5,FALSE)</f>
        <v>Tag, SVT_ACQ_TRACE_NO, string</v>
      </c>
      <c r="P1759" t="str">
        <f>IF(ISBLANK(G1759),"",VLOOKUP(G1759,UFMT_CONVERSION!A:C,3,FALSE))</f>
        <v/>
      </c>
      <c r="Q1759" t="str">
        <f t="shared" si="112"/>
        <v>Field '006 Fix Padded L0', Value 'Tag, SVT_ACQ_TRACE_NO, string'</v>
      </c>
      <c r="S1759" t="str">
        <f t="shared" si="113"/>
        <v>Insert into UFMT_BUILD_RULE (FORMAT_ID, FIELD_NO, PRIORITY, FIELD_ID, COND_ID, VALUE_ID, CONV_KEY, F_CHECK, F_WRITE) Values ('630', '11', '1', '5', '', '47', '', '0', '1');</v>
      </c>
      <c r="T1759" t="str">
        <f t="shared" si="114"/>
        <v>Update UFMT_BUILD_RULE SET FIELD_ID='5',COND_ID='',VALUE_ID='47',CONV_KEY='',F_CHECK='0',F_WRITE='1' Where FORMAT_ID = '630' AND FIELD_NO = '11' AND PRIORITY = '1';</v>
      </c>
      <c r="U1759" t="str">
        <f t="shared" si="115"/>
        <v>Delete from UFMT_BUILD_RULE Where FORMAT_ID = '630' AND FIELD_NO = '11' AND PRIORITY = '1';</v>
      </c>
    </row>
    <row r="1760" spans="1:21" x14ac:dyDescent="0.35">
      <c r="A1760" t="s">
        <v>1471</v>
      </c>
      <c r="B1760" t="s">
        <v>42</v>
      </c>
      <c r="C1760" t="s">
        <v>12</v>
      </c>
      <c r="D1760" t="s">
        <v>23</v>
      </c>
      <c r="E1760"/>
      <c r="F1760" t="s">
        <v>47</v>
      </c>
      <c r="G1760"/>
      <c r="H1760" t="s">
        <v>13</v>
      </c>
      <c r="I1760" t="s">
        <v>12</v>
      </c>
      <c r="L1760" t="s">
        <v>7</v>
      </c>
      <c r="M1760" t="str">
        <f>VLOOKUP(D1760,UFMT_FIELD_FORMAT!A:H,8,FALSE)</f>
        <v>006 Fix Padded L0</v>
      </c>
      <c r="N1760" t="str">
        <f>IF(ISBLANK(E1760),"",VLOOKUP(E1760,UFMT_CONDITION!A:J,10,FALSE))</f>
        <v/>
      </c>
      <c r="O1760" t="str">
        <f>VLOOKUP(F1760,UFMT_VALUE!A:E,5,FALSE)</f>
        <v>Tag, SVT_ACQ_SW_TIME</v>
      </c>
      <c r="P1760" t="str">
        <f>IF(ISBLANK(G1760),"",VLOOKUP(G1760,UFMT_CONVERSION!A:C,3,FALSE))</f>
        <v/>
      </c>
      <c r="Q1760" t="str">
        <f t="shared" si="112"/>
        <v>Field '006 Fix Padded L0', Value 'Tag, SVT_ACQ_SW_TIME'</v>
      </c>
      <c r="S1760" t="str">
        <f t="shared" si="113"/>
        <v>Insert into UFMT_BUILD_RULE (FORMAT_ID, FIELD_NO, PRIORITY, FIELD_ID, COND_ID, VALUE_ID, CONV_KEY, F_CHECK, F_WRITE) Values ('630', '12', '1', '5', '', '14', '', '0', '1');</v>
      </c>
      <c r="T1760" t="str">
        <f t="shared" si="114"/>
        <v>Update UFMT_BUILD_RULE SET FIELD_ID='5',COND_ID='',VALUE_ID='14',CONV_KEY='',F_CHECK='0',F_WRITE='1' Where FORMAT_ID = '630' AND FIELD_NO = '12' AND PRIORITY = '1';</v>
      </c>
      <c r="U1760" t="str">
        <f t="shared" si="115"/>
        <v>Delete from UFMT_BUILD_RULE Where FORMAT_ID = '630' AND FIELD_NO = '12' AND PRIORITY = '1';</v>
      </c>
    </row>
    <row r="1761" spans="1:21" x14ac:dyDescent="0.35">
      <c r="A1761" t="s">
        <v>1471</v>
      </c>
      <c r="B1761" t="s">
        <v>44</v>
      </c>
      <c r="C1761" t="s">
        <v>12</v>
      </c>
      <c r="D1761" t="s">
        <v>32</v>
      </c>
      <c r="E1761"/>
      <c r="F1761" t="s">
        <v>44</v>
      </c>
      <c r="G1761"/>
      <c r="H1761" t="s">
        <v>13</v>
      </c>
      <c r="I1761" t="s">
        <v>12</v>
      </c>
      <c r="L1761" t="s">
        <v>7</v>
      </c>
      <c r="M1761" t="str">
        <f>VLOOKUP(D1761,UFMT_FIELD_FORMAT!A:H,8,FALSE)</f>
        <v>004 Fix Padded L0</v>
      </c>
      <c r="N1761" t="str">
        <f>IF(ISBLANK(E1761),"",VLOOKUP(E1761,UFMT_CONDITION!A:J,10,FALSE))</f>
        <v/>
      </c>
      <c r="O1761" t="str">
        <f>VLOOKUP(F1761,UFMT_VALUE!A:E,5,FALSE)</f>
        <v>Tag, SVT_ACQ_SW_DATE</v>
      </c>
      <c r="P1761" t="str">
        <f>IF(ISBLANK(G1761),"",VLOOKUP(G1761,UFMT_CONVERSION!A:C,3,FALSE))</f>
        <v/>
      </c>
      <c r="Q1761" t="str">
        <f t="shared" si="112"/>
        <v>Field '004 Fix Padded L0', Value 'Tag, SVT_ACQ_SW_DATE'</v>
      </c>
      <c r="S1761" t="str">
        <f t="shared" si="113"/>
        <v>Insert into UFMT_BUILD_RULE (FORMAT_ID, FIELD_NO, PRIORITY, FIELD_ID, COND_ID, VALUE_ID, CONV_KEY, F_CHECK, F_WRITE) Values ('630', '13', '1', '8', '', '13', '', '0', '1');</v>
      </c>
      <c r="T1761" t="str">
        <f t="shared" si="114"/>
        <v>Update UFMT_BUILD_RULE SET FIELD_ID='8',COND_ID='',VALUE_ID='13',CONV_KEY='',F_CHECK='0',F_WRITE='1' Where FORMAT_ID = '630' AND FIELD_NO = '13' AND PRIORITY = '1';</v>
      </c>
      <c r="U1761" t="str">
        <f t="shared" si="115"/>
        <v>Delete from UFMT_BUILD_RULE Where FORMAT_ID = '630' AND FIELD_NO = '13' AND PRIORITY = '1';</v>
      </c>
    </row>
    <row r="1762" spans="1:21" x14ac:dyDescent="0.35">
      <c r="A1762" t="s">
        <v>1471</v>
      </c>
      <c r="B1762" t="s">
        <v>50</v>
      </c>
      <c r="C1762" t="s">
        <v>12</v>
      </c>
      <c r="D1762" t="s">
        <v>32</v>
      </c>
      <c r="E1762"/>
      <c r="F1762" t="s">
        <v>44</v>
      </c>
      <c r="G1762"/>
      <c r="H1762" t="s">
        <v>13</v>
      </c>
      <c r="I1762" t="s">
        <v>13</v>
      </c>
      <c r="L1762" t="s">
        <v>7</v>
      </c>
      <c r="M1762" t="str">
        <f>VLOOKUP(D1762,UFMT_FIELD_FORMAT!A:H,8,FALSE)</f>
        <v>004 Fix Padded L0</v>
      </c>
      <c r="N1762" t="str">
        <f>IF(ISBLANK(E1762),"",VLOOKUP(E1762,UFMT_CONDITION!A:J,10,FALSE))</f>
        <v/>
      </c>
      <c r="O1762" t="str">
        <f>VLOOKUP(F1762,UFMT_VALUE!A:E,5,FALSE)</f>
        <v>Tag, SVT_ACQ_SW_DATE</v>
      </c>
      <c r="P1762" t="str">
        <f>IF(ISBLANK(G1762),"",VLOOKUP(G1762,UFMT_CONVERSION!A:C,3,FALSE))</f>
        <v/>
      </c>
      <c r="Q1762" t="str">
        <f t="shared" si="112"/>
        <v>Field '004 Fix Padded L0', Value 'Tag, SVT_ACQ_SW_DATE'</v>
      </c>
      <c r="S1762" t="str">
        <f t="shared" si="113"/>
        <v>Insert into UFMT_BUILD_RULE (FORMAT_ID, FIELD_NO, PRIORITY, FIELD_ID, COND_ID, VALUE_ID, CONV_KEY, F_CHECK, F_WRITE) Values ('630', '15', '1', '8', '', '13', '', '0', '0');</v>
      </c>
      <c r="T1762" t="str">
        <f t="shared" si="114"/>
        <v>Update UFMT_BUILD_RULE SET FIELD_ID='8',COND_ID='',VALUE_ID='13',CONV_KEY='',F_CHECK='0',F_WRITE='0' Where FORMAT_ID = '630' AND FIELD_NO = '15' AND PRIORITY = '1';</v>
      </c>
      <c r="U1762" t="str">
        <f t="shared" si="115"/>
        <v>Delete from UFMT_BUILD_RULE Where FORMAT_ID = '630' AND FIELD_NO = '15' AND PRIORITY = '1';</v>
      </c>
    </row>
    <row r="1763" spans="1:21" x14ac:dyDescent="0.35">
      <c r="A1763" t="s">
        <v>1471</v>
      </c>
      <c r="B1763" t="s">
        <v>59</v>
      </c>
      <c r="C1763" t="s">
        <v>12</v>
      </c>
      <c r="D1763" t="s">
        <v>32</v>
      </c>
      <c r="E1763"/>
      <c r="F1763" t="s">
        <v>233</v>
      </c>
      <c r="G1763"/>
      <c r="H1763" t="s">
        <v>13</v>
      </c>
      <c r="I1763" t="s">
        <v>12</v>
      </c>
      <c r="L1763" t="s">
        <v>7</v>
      </c>
      <c r="M1763" t="str">
        <f>VLOOKUP(D1763,UFMT_FIELD_FORMAT!A:H,8,FALSE)</f>
        <v>004 Fix Padded L0</v>
      </c>
      <c r="N1763" t="str">
        <f>IF(ISBLANK(E1763),"",VLOOKUP(E1763,UFMT_CONDITION!A:J,10,FALSE))</f>
        <v/>
      </c>
      <c r="O1763" t="str">
        <f>VLOOKUP(F1763,UFMT_VALUE!A:E,5,FALSE)</f>
        <v>Tag, SVT_SV_MCC, int</v>
      </c>
      <c r="P1763" t="str">
        <f>IF(ISBLANK(G1763),"",VLOOKUP(G1763,UFMT_CONVERSION!A:C,3,FALSE))</f>
        <v/>
      </c>
      <c r="Q1763" t="str">
        <f t="shared" si="112"/>
        <v>Field '004 Fix Padded L0', Value 'Tag, SVT_SV_MCC, int'</v>
      </c>
      <c r="S1763" t="str">
        <f t="shared" si="113"/>
        <v>Insert into UFMT_BUILD_RULE (FORMAT_ID, FIELD_NO, PRIORITY, FIELD_ID, COND_ID, VALUE_ID, CONV_KEY, F_CHECK, F_WRITE) Values ('630', '18', '1', '8', '', '90', '', '0', '1');</v>
      </c>
      <c r="T1763" t="str">
        <f t="shared" si="114"/>
        <v>Update UFMT_BUILD_RULE SET FIELD_ID='8',COND_ID='',VALUE_ID='90',CONV_KEY='',F_CHECK='0',F_WRITE='1' Where FORMAT_ID = '630' AND FIELD_NO = '18' AND PRIORITY = '1';</v>
      </c>
      <c r="U1763" t="str">
        <f t="shared" si="115"/>
        <v>Delete from UFMT_BUILD_RULE Where FORMAT_ID = '630' AND FIELD_NO = '18' AND PRIORITY = '1';</v>
      </c>
    </row>
    <row r="1764" spans="1:21" x14ac:dyDescent="0.35">
      <c r="A1764" t="s">
        <v>1471</v>
      </c>
      <c r="B1764" t="s">
        <v>59</v>
      </c>
      <c r="C1764" t="s">
        <v>15</v>
      </c>
      <c r="D1764" t="s">
        <v>32</v>
      </c>
      <c r="E1764"/>
      <c r="F1764" t="s">
        <v>85</v>
      </c>
      <c r="G1764" t="s">
        <v>199</v>
      </c>
      <c r="H1764" t="s">
        <v>13</v>
      </c>
      <c r="I1764" t="s">
        <v>12</v>
      </c>
      <c r="L1764" t="s">
        <v>7</v>
      </c>
      <c r="M1764" t="str">
        <f>VLOOKUP(D1764,UFMT_FIELD_FORMAT!A:H,8,FALSE)</f>
        <v>004 Fix Padded L0</v>
      </c>
      <c r="N1764" t="str">
        <f>IF(ISBLANK(E1764),"",VLOOKUP(E1764,UFMT_CONDITION!A:J,10,FALSE))</f>
        <v/>
      </c>
      <c r="O1764" t="str">
        <f>VLOOKUP(F1764,UFMT_VALUE!A:E,5,FALSE)</f>
        <v>Tag, SVT_TERM_TYPE</v>
      </c>
      <c r="P1764" t="str">
        <f>IF(ISBLANK(G1764),"",VLOOKUP(G1764,UFMT_CONVERSION!A:C,3,FALSE))</f>
        <v>MCC to terminal type (NBC)</v>
      </c>
      <c r="Q1764" t="str">
        <f t="shared" si="112"/>
        <v>Field '004 Fix Padded L0', Value 'Tag, SVT_TERM_TYPE', Conv 'MCC to terminal type (NBC)'</v>
      </c>
      <c r="S1764" t="str">
        <f t="shared" si="113"/>
        <v>Insert into UFMT_BUILD_RULE (FORMAT_ID, FIELD_NO, PRIORITY, FIELD_ID, COND_ID, VALUE_ID, CONV_KEY, F_CHECK, F_WRITE) Values ('630', '18', '2', '8', '', '27', '76', '0', '1');</v>
      </c>
      <c r="T1764" t="str">
        <f t="shared" si="114"/>
        <v>Update UFMT_BUILD_RULE SET FIELD_ID='8',COND_ID='',VALUE_ID='27',CONV_KEY='76',F_CHECK='0',F_WRITE='1' Where FORMAT_ID = '630' AND FIELD_NO = '18' AND PRIORITY = '2';</v>
      </c>
      <c r="U1764" t="str">
        <f t="shared" si="115"/>
        <v>Delete from UFMT_BUILD_RULE Where FORMAT_ID = '630' AND FIELD_NO = '18' AND PRIORITY = '2';</v>
      </c>
    </row>
    <row r="1765" spans="1:21" x14ac:dyDescent="0.35">
      <c r="A1765" t="s">
        <v>1471</v>
      </c>
      <c r="B1765" t="s">
        <v>59</v>
      </c>
      <c r="C1765" t="s">
        <v>17</v>
      </c>
      <c r="D1765" t="s">
        <v>32</v>
      </c>
      <c r="E1765" t="s">
        <v>153</v>
      </c>
      <c r="F1765" t="s">
        <v>17</v>
      </c>
      <c r="G1765" t="s">
        <v>78</v>
      </c>
      <c r="H1765" t="s">
        <v>13</v>
      </c>
      <c r="I1765" t="s">
        <v>12</v>
      </c>
      <c r="L1765" t="s">
        <v>7</v>
      </c>
      <c r="M1765" t="str">
        <f>VLOOKUP(D1765,UFMT_FIELD_FORMAT!A:H,8,FALSE)</f>
        <v>004 Fix Padded L0</v>
      </c>
      <c r="N1765" t="str">
        <f>IF(ISBLANK(E1765),"",VLOOKUP(E1765,UFMT_CONDITION!A:J,10,FALSE))</f>
        <v>TT is 700 and Terminal type is POS</v>
      </c>
      <c r="O1765" t="str">
        <f>VLOOKUP(F1765,UFMT_VALUE!A:E,5,FALSE)</f>
        <v>Tag, SVT_TXN_TYPE</v>
      </c>
      <c r="P1765" t="str">
        <f>IF(ISBLANK(G1765),"",VLOOKUP(G1765,UFMT_CONVERSION!A:C,3,FALSE))</f>
        <v>Set TT to 777</v>
      </c>
      <c r="Q1765" t="str">
        <f t="shared" si="112"/>
        <v>Field '004 Fix Padded L0',Cond 'TT is 700 and Terminal type is POS', Value 'Tag, SVT_TXN_TYPE', Conv 'Set TT to 777'</v>
      </c>
      <c r="S1765" t="str">
        <f t="shared" si="113"/>
        <v>Insert into UFMT_BUILD_RULE (FORMAT_ID, FIELD_NO, PRIORITY, FIELD_ID, COND_ID, VALUE_ID, CONV_KEY, F_CHECK, F_WRITE) Values ('630', '18', '3', '8', '65', '3', '120', '0', '1');</v>
      </c>
      <c r="T1765" t="str">
        <f t="shared" si="114"/>
        <v>Update UFMT_BUILD_RULE SET FIELD_ID='8',COND_ID='65',VALUE_ID='3',CONV_KEY='120',F_CHECK='0',F_WRITE='1' Where FORMAT_ID = '630' AND FIELD_NO = '18' AND PRIORITY = '3';</v>
      </c>
      <c r="U1765" t="str">
        <f t="shared" si="115"/>
        <v>Delete from UFMT_BUILD_RULE Where FORMAT_ID = '630' AND FIELD_NO = '18' AND PRIORITY = '3';</v>
      </c>
    </row>
    <row r="1766" spans="1:21" x14ac:dyDescent="0.35">
      <c r="A1766" t="s">
        <v>1471</v>
      </c>
      <c r="B1766" t="s">
        <v>62</v>
      </c>
      <c r="C1766" t="s">
        <v>12</v>
      </c>
      <c r="D1766" t="s">
        <v>35</v>
      </c>
      <c r="E1766"/>
      <c r="F1766" t="s">
        <v>426</v>
      </c>
      <c r="G1766"/>
      <c r="H1766" t="s">
        <v>13</v>
      </c>
      <c r="I1766" t="s">
        <v>12</v>
      </c>
      <c r="L1766" t="s">
        <v>7</v>
      </c>
      <c r="M1766" t="str">
        <f>VLOOKUP(D1766,UFMT_FIELD_FORMAT!A:H,8,FALSE)</f>
        <v>003 Fix Padded L0</v>
      </c>
      <c r="N1766" t="str">
        <f>IF(ISBLANK(E1766),"",VLOOKUP(E1766,UFMT_CONDITION!A:J,10,FALSE))</f>
        <v/>
      </c>
      <c r="O1766" t="str">
        <f>VLOOKUP(F1766,UFMT_VALUE!A:E,5,FALSE)</f>
        <v>Tag, SVT_ACQ_COUNTRY, integer</v>
      </c>
      <c r="P1766" t="str">
        <f>IF(ISBLANK(G1766),"",VLOOKUP(G1766,UFMT_CONVERSION!A:C,3,FALSE))</f>
        <v/>
      </c>
      <c r="Q1766" t="str">
        <f t="shared" si="112"/>
        <v>Field '003 Fix Padded L0', Value 'Tag, SVT_ACQ_COUNTRY, integer'</v>
      </c>
      <c r="S1766" t="str">
        <f t="shared" si="113"/>
        <v>Insert into UFMT_BUILD_RULE (FORMAT_ID, FIELD_NO, PRIORITY, FIELD_ID, COND_ID, VALUE_ID, CONV_KEY, F_CHECK, F_WRITE) Values ('630', '19', '1', '9', '', '214', '', '0', '1');</v>
      </c>
      <c r="T1766" t="str">
        <f t="shared" si="114"/>
        <v>Update UFMT_BUILD_RULE SET FIELD_ID='9',COND_ID='',VALUE_ID='214',CONV_KEY='',F_CHECK='0',F_WRITE='1' Where FORMAT_ID = '630' AND FIELD_NO = '19' AND PRIORITY = '1';</v>
      </c>
      <c r="U1766" t="str">
        <f t="shared" si="115"/>
        <v>Delete from UFMT_BUILD_RULE Where FORMAT_ID = '630' AND FIELD_NO = '19' AND PRIORITY = '1';</v>
      </c>
    </row>
    <row r="1767" spans="1:21" x14ac:dyDescent="0.35">
      <c r="A1767" t="s">
        <v>1471</v>
      </c>
      <c r="B1767" t="s">
        <v>71</v>
      </c>
      <c r="C1767" t="s">
        <v>12</v>
      </c>
      <c r="D1767" t="s">
        <v>35</v>
      </c>
      <c r="E1767"/>
      <c r="F1767" t="s">
        <v>412</v>
      </c>
      <c r="G1767"/>
      <c r="H1767" t="s">
        <v>13</v>
      </c>
      <c r="I1767" t="s">
        <v>12</v>
      </c>
      <c r="L1767" t="s">
        <v>7</v>
      </c>
      <c r="M1767" t="str">
        <f>VLOOKUP(D1767,UFMT_FIELD_FORMAT!A:H,8,FALSE)</f>
        <v>003 Fix Padded L0</v>
      </c>
      <c r="N1767" t="str">
        <f>IF(ISBLANK(E1767),"",VLOOKUP(E1767,UFMT_CONDITION!A:J,10,FALSE))</f>
        <v/>
      </c>
      <c r="O1767" t="str">
        <f>VLOOKUP(F1767,UFMT_VALUE!A:E,5,FALSE)</f>
        <v>Tag, SVT_POSENTRYCC, integer</v>
      </c>
      <c r="P1767" t="str">
        <f>IF(ISBLANK(G1767),"",VLOOKUP(G1767,UFMT_CONVERSION!A:C,3,FALSE))</f>
        <v/>
      </c>
      <c r="Q1767" t="str">
        <f t="shared" si="112"/>
        <v>Field '003 Fix Padded L0', Value 'Tag, SVT_POSENTRYCC, integer'</v>
      </c>
      <c r="S1767" t="str">
        <f t="shared" si="113"/>
        <v>Insert into UFMT_BUILD_RULE (FORMAT_ID, FIELD_NO, PRIORITY, FIELD_ID, COND_ID, VALUE_ID, CONV_KEY, F_CHECK, F_WRITE) Values ('630', '22', '1', '9', '', '209', '', '0', '1');</v>
      </c>
      <c r="T1767" t="str">
        <f t="shared" si="114"/>
        <v>Update UFMT_BUILD_RULE SET FIELD_ID='9',COND_ID='',VALUE_ID='209',CONV_KEY='',F_CHECK='0',F_WRITE='1' Where FORMAT_ID = '630' AND FIELD_NO = '22' AND PRIORITY = '1';</v>
      </c>
      <c r="U1767" t="str">
        <f t="shared" si="115"/>
        <v>Delete from UFMT_BUILD_RULE Where FORMAT_ID = '630' AND FIELD_NO = '22' AND PRIORITY = '1';</v>
      </c>
    </row>
    <row r="1768" spans="1:21" x14ac:dyDescent="0.35">
      <c r="A1768" t="s">
        <v>1471</v>
      </c>
      <c r="B1768" t="s">
        <v>72</v>
      </c>
      <c r="C1768" t="s">
        <v>12</v>
      </c>
      <c r="D1768" t="s">
        <v>77</v>
      </c>
      <c r="E1768"/>
      <c r="F1768" t="s">
        <v>415</v>
      </c>
      <c r="G1768"/>
      <c r="H1768" t="s">
        <v>13</v>
      </c>
      <c r="I1768" t="s">
        <v>12</v>
      </c>
      <c r="L1768" t="s">
        <v>7</v>
      </c>
      <c r="M1768" t="str">
        <f>VLOOKUP(D1768,UFMT_FIELD_FORMAT!A:H,8,FALSE)</f>
        <v>02 Fix Padded L0</v>
      </c>
      <c r="N1768" t="str">
        <f>IF(ISBLANK(E1768),"",VLOOKUP(E1768,UFMT_CONDITION!A:J,10,FALSE))</f>
        <v/>
      </c>
      <c r="O1768" t="str">
        <f>VLOOKUP(F1768,UFMT_VALUE!A:E,5,FALSE)</f>
        <v>Tag, SVT_POSCONDC, integer</v>
      </c>
      <c r="P1768" t="str">
        <f>IF(ISBLANK(G1768),"",VLOOKUP(G1768,UFMT_CONVERSION!A:C,3,FALSE))</f>
        <v/>
      </c>
      <c r="Q1768" t="str">
        <f t="shared" si="112"/>
        <v>Field '02 Fix Padded L0', Value 'Tag, SVT_POSCONDC, integer'</v>
      </c>
      <c r="S1768" t="str">
        <f t="shared" si="113"/>
        <v>Insert into UFMT_BUILD_RULE (FORMAT_ID, FIELD_NO, PRIORITY, FIELD_ID, COND_ID, VALUE_ID, CONV_KEY, F_CHECK, F_WRITE) Values ('630', '25', '1', '24', '', '210', '', '0', '1');</v>
      </c>
      <c r="T1768" t="str">
        <f t="shared" si="114"/>
        <v>Update UFMT_BUILD_RULE SET FIELD_ID='24',COND_ID='',VALUE_ID='210',CONV_KEY='',F_CHECK='0',F_WRITE='1' Where FORMAT_ID = '630' AND FIELD_NO = '25' AND PRIORITY = '1';</v>
      </c>
      <c r="U1768" t="str">
        <f t="shared" si="115"/>
        <v>Delete from UFMT_BUILD_RULE Where FORMAT_ID = '630' AND FIELD_NO = '25' AND PRIORITY = '1';</v>
      </c>
    </row>
    <row r="1769" spans="1:21" x14ac:dyDescent="0.35">
      <c r="A1769" t="s">
        <v>1471</v>
      </c>
      <c r="B1769" t="s">
        <v>88</v>
      </c>
      <c r="C1769" t="s">
        <v>12</v>
      </c>
      <c r="D1769" t="s">
        <v>20</v>
      </c>
      <c r="E1769"/>
      <c r="F1769" t="s">
        <v>543</v>
      </c>
      <c r="G1769"/>
      <c r="H1769" t="s">
        <v>13</v>
      </c>
      <c r="I1769" t="s">
        <v>12</v>
      </c>
      <c r="L1769" t="s">
        <v>7</v>
      </c>
      <c r="M1769" t="str">
        <f>VLOOKUP(D1769,UFMT_FIELD_FORMAT!A:H,8,FALSE)</f>
        <v>008 Fix Padded L0</v>
      </c>
      <c r="N1769" t="str">
        <f>IF(ISBLANK(E1769),"",VLOOKUP(E1769,UFMT_CONDITION!A:J,10,FALSE))</f>
        <v/>
      </c>
      <c r="O1769" t="str">
        <f>VLOOKUP(F1769,UFMT_VALUE!A:E,5,FALSE)</f>
        <v>DE28, Saved locally (to/from NBC )</v>
      </c>
      <c r="P1769" t="str">
        <f>IF(ISBLANK(G1769),"",VLOOKUP(G1769,UFMT_CONVERSION!A:C,3,FALSE))</f>
        <v/>
      </c>
      <c r="Q1769" t="str">
        <f t="shared" si="112"/>
        <v>Field '008 Fix Padded L0', Value 'DE28, Saved locally (to/from NBC )'</v>
      </c>
      <c r="S1769" t="str">
        <f t="shared" si="113"/>
        <v>Insert into UFMT_BUILD_RULE (FORMAT_ID, FIELD_NO, PRIORITY, FIELD_ID, COND_ID, VALUE_ID, CONV_KEY, F_CHECK, F_WRITE) Values ('630', '28', '1', '4', '', '258', '', '0', '1');</v>
      </c>
      <c r="T1769" t="str">
        <f t="shared" si="114"/>
        <v>Update UFMT_BUILD_RULE SET FIELD_ID='4',COND_ID='',VALUE_ID='258',CONV_KEY='',F_CHECK='0',F_WRITE='1' Where FORMAT_ID = '630' AND FIELD_NO = '28' AND PRIORITY = '1';</v>
      </c>
      <c r="U1769" t="str">
        <f t="shared" si="115"/>
        <v>Delete from UFMT_BUILD_RULE Where FORMAT_ID = '630' AND FIELD_NO = '28' AND PRIORITY = '1';</v>
      </c>
    </row>
    <row r="1770" spans="1:21" x14ac:dyDescent="0.35">
      <c r="A1770" t="s">
        <v>1471</v>
      </c>
      <c r="B1770" t="s">
        <v>98</v>
      </c>
      <c r="C1770" t="s">
        <v>12</v>
      </c>
      <c r="D1770" t="s">
        <v>40</v>
      </c>
      <c r="E1770"/>
      <c r="F1770" t="s">
        <v>65</v>
      </c>
      <c r="G1770"/>
      <c r="H1770" t="s">
        <v>13</v>
      </c>
      <c r="I1770" t="s">
        <v>12</v>
      </c>
      <c r="L1770" t="s">
        <v>7</v>
      </c>
      <c r="M1770" t="str">
        <f>VLOOKUP(D1770,UFMT_FIELD_FORMAT!A:H,8,FALSE)</f>
        <v xml:space="preserve">011 LLA </v>
      </c>
      <c r="N1770" t="str">
        <f>IF(ISBLANK(E1770),"",VLOOKUP(E1770,UFMT_CONDITION!A:J,10,FALSE))</f>
        <v/>
      </c>
      <c r="O1770" t="str">
        <f>VLOOKUP(F1770,UFMT_VALUE!A:E,5,FALSE)</f>
        <v>Tag, SVT_ISO_SRC_ACQID</v>
      </c>
      <c r="P1770" t="str">
        <f>IF(ISBLANK(G1770),"",VLOOKUP(G1770,UFMT_CONVERSION!A:C,3,FALSE))</f>
        <v/>
      </c>
      <c r="Q1770" t="str">
        <f t="shared" si="112"/>
        <v>Field '011 LLA ', Value 'Tag, SVT_ISO_SRC_ACQID'</v>
      </c>
      <c r="S1770" t="str">
        <f t="shared" si="113"/>
        <v>Insert into UFMT_BUILD_RULE (FORMAT_ID, FIELD_NO, PRIORITY, FIELD_ID, COND_ID, VALUE_ID, CONV_KEY, F_CHECK, F_WRITE) Values ('630', '32', '1', '11', '', '20', '', '0', '1');</v>
      </c>
      <c r="T1770" t="str">
        <f t="shared" si="114"/>
        <v>Update UFMT_BUILD_RULE SET FIELD_ID='11',COND_ID='',VALUE_ID='20',CONV_KEY='',F_CHECK='0',F_WRITE='1' Where FORMAT_ID = '630' AND FIELD_NO = '32' AND PRIORITY = '1';</v>
      </c>
      <c r="U1770" t="str">
        <f t="shared" si="115"/>
        <v>Delete from UFMT_BUILD_RULE Where FORMAT_ID = '630' AND FIELD_NO = '32' AND PRIORITY = '1';</v>
      </c>
    </row>
    <row r="1771" spans="1:21" x14ac:dyDescent="0.35">
      <c r="A1771" t="s">
        <v>1471</v>
      </c>
      <c r="B1771" t="s">
        <v>93</v>
      </c>
      <c r="C1771" t="s">
        <v>12</v>
      </c>
      <c r="D1771" t="s">
        <v>42</v>
      </c>
      <c r="E1771"/>
      <c r="F1771" t="s">
        <v>71</v>
      </c>
      <c r="G1771"/>
      <c r="H1771" t="s">
        <v>13</v>
      </c>
      <c r="I1771" t="s">
        <v>12</v>
      </c>
      <c r="L1771" t="s">
        <v>7</v>
      </c>
      <c r="M1771" t="str">
        <f>VLOOKUP(D1771,UFMT_FIELD_FORMAT!A:H,8,FALSE)</f>
        <v>037 LLA</v>
      </c>
      <c r="N1771" t="str">
        <f>IF(ISBLANK(E1771),"",VLOOKUP(E1771,UFMT_CONDITION!A:J,10,FALSE))</f>
        <v/>
      </c>
      <c r="O1771" t="str">
        <f>VLOOKUP(F1771,UFMT_VALUE!A:E,5,FALSE)</f>
        <v>Tag, SVT_TRACK2</v>
      </c>
      <c r="P1771" t="str">
        <f>IF(ISBLANK(G1771),"",VLOOKUP(G1771,UFMT_CONVERSION!A:C,3,FALSE))</f>
        <v/>
      </c>
      <c r="Q1771" t="str">
        <f t="shared" si="112"/>
        <v>Field '037 LLA', Value 'Tag, SVT_TRACK2'</v>
      </c>
      <c r="S1771" t="str">
        <f t="shared" si="113"/>
        <v>Insert into UFMT_BUILD_RULE (FORMAT_ID, FIELD_NO, PRIORITY, FIELD_ID, COND_ID, VALUE_ID, CONV_KEY, F_CHECK, F_WRITE) Values ('630', '35', '1', '12', '', '22', '', '0', '1');</v>
      </c>
      <c r="T1771" t="str">
        <f t="shared" si="114"/>
        <v>Update UFMT_BUILD_RULE SET FIELD_ID='12',COND_ID='',VALUE_ID='22',CONV_KEY='',F_CHECK='0',F_WRITE='1' Where FORMAT_ID = '630' AND FIELD_NO = '35' AND PRIORITY = '1';</v>
      </c>
      <c r="U1771" t="str">
        <f t="shared" si="115"/>
        <v>Delete from UFMT_BUILD_RULE Where FORMAT_ID = '630' AND FIELD_NO = '35' AND PRIORITY = '1';</v>
      </c>
    </row>
    <row r="1772" spans="1:21" x14ac:dyDescent="0.35">
      <c r="A1772" t="s">
        <v>1471</v>
      </c>
      <c r="B1772" t="s">
        <v>99</v>
      </c>
      <c r="C1772" t="s">
        <v>12</v>
      </c>
      <c r="D1772" t="s">
        <v>44</v>
      </c>
      <c r="E1772"/>
      <c r="F1772" t="s">
        <v>74</v>
      </c>
      <c r="G1772"/>
      <c r="H1772" t="s">
        <v>13</v>
      </c>
      <c r="I1772" t="s">
        <v>12</v>
      </c>
      <c r="L1772" t="s">
        <v>7</v>
      </c>
      <c r="M1772" t="str">
        <f>VLOOKUP(D1772,UFMT_FIELD_FORMAT!A:H,8,FALSE)</f>
        <v>012 Fix Padded R</v>
      </c>
      <c r="N1772" t="str">
        <f>IF(ISBLANK(E1772),"",VLOOKUP(E1772,UFMT_CONDITION!A:J,10,FALSE))</f>
        <v/>
      </c>
      <c r="O1772" t="str">
        <f>VLOOKUP(F1772,UFMT_VALUE!A:E,5,FALSE)</f>
        <v>Tag, SVT_ISO_ACQ_RRN</v>
      </c>
      <c r="P1772" t="str">
        <f>IF(ISBLANK(G1772),"",VLOOKUP(G1772,UFMT_CONVERSION!A:C,3,FALSE))</f>
        <v/>
      </c>
      <c r="Q1772" t="str">
        <f t="shared" si="112"/>
        <v>Field '012 Fix Padded R', Value 'Tag, SVT_ISO_ACQ_RRN'</v>
      </c>
      <c r="S1772" t="str">
        <f t="shared" si="113"/>
        <v>Insert into UFMT_BUILD_RULE (FORMAT_ID, FIELD_NO, PRIORITY, FIELD_ID, COND_ID, VALUE_ID, CONV_KEY, F_CHECK, F_WRITE) Values ('630', '37', '1', '13', '', '23', '', '0', '1');</v>
      </c>
      <c r="T1772" t="str">
        <f t="shared" si="114"/>
        <v>Update UFMT_BUILD_RULE SET FIELD_ID='13',COND_ID='',VALUE_ID='23',CONV_KEY='',F_CHECK='0',F_WRITE='1' Where FORMAT_ID = '630' AND FIELD_NO = '37' AND PRIORITY = '1';</v>
      </c>
      <c r="U1772" t="str">
        <f t="shared" si="115"/>
        <v>Delete from UFMT_BUILD_RULE Where FORMAT_ID = '630' AND FIELD_NO = '37' AND PRIORITY = '1';</v>
      </c>
    </row>
    <row r="1773" spans="1:21" x14ac:dyDescent="0.35">
      <c r="A1773" t="s">
        <v>1471</v>
      </c>
      <c r="B1773" t="s">
        <v>113</v>
      </c>
      <c r="C1773" t="s">
        <v>12</v>
      </c>
      <c r="D1773" t="s">
        <v>29</v>
      </c>
      <c r="E1773"/>
      <c r="F1773" t="s">
        <v>138</v>
      </c>
      <c r="G1773"/>
      <c r="H1773" t="s">
        <v>13</v>
      </c>
      <c r="I1773" t="s">
        <v>12</v>
      </c>
      <c r="L1773" t="s">
        <v>7</v>
      </c>
      <c r="M1773" t="str">
        <f>VLOOKUP(D1773,UFMT_FIELD_FORMAT!A:H,8,FALSE)</f>
        <v>006 Fix Padded L</v>
      </c>
      <c r="N1773" t="str">
        <f>IF(ISBLANK(E1773),"",VLOOKUP(E1773,UFMT_CONDITION!A:J,10,FALSE))</f>
        <v/>
      </c>
      <c r="O1773" t="str">
        <f>VLOOKUP(F1773,UFMT_VALUE!A:E,5,FALSE)</f>
        <v>Tag, SVT_AUTH_ID_RESP, string</v>
      </c>
      <c r="P1773" t="str">
        <f>IF(ISBLANK(G1773),"",VLOOKUP(G1773,UFMT_CONVERSION!A:C,3,FALSE))</f>
        <v/>
      </c>
      <c r="Q1773" t="str">
        <f t="shared" si="112"/>
        <v>Field '006 Fix Padded L', Value 'Tag, SVT_AUTH_ID_RESP, string'</v>
      </c>
      <c r="S1773" t="str">
        <f t="shared" si="113"/>
        <v>Insert into UFMT_BUILD_RULE (FORMAT_ID, FIELD_NO, PRIORITY, FIELD_ID, COND_ID, VALUE_ID, CONV_KEY, F_CHECK, F_WRITE) Values ('630', '38', '1', '7', '', '49', '', '0', '1');</v>
      </c>
      <c r="T1773" t="str">
        <f t="shared" si="114"/>
        <v>Update UFMT_BUILD_RULE SET FIELD_ID='7',COND_ID='',VALUE_ID='49',CONV_KEY='',F_CHECK='0',F_WRITE='1' Where FORMAT_ID = '630' AND FIELD_NO = '38' AND PRIORITY = '1';</v>
      </c>
      <c r="U1773" t="str">
        <f t="shared" si="115"/>
        <v>Delete from UFMT_BUILD_RULE Where FORMAT_ID = '630' AND FIELD_NO = '38' AND PRIORITY = '1';</v>
      </c>
    </row>
    <row r="1774" spans="1:21" x14ac:dyDescent="0.35">
      <c r="A1774" t="s">
        <v>1471</v>
      </c>
      <c r="B1774" t="s">
        <v>119</v>
      </c>
      <c r="C1774" t="s">
        <v>12</v>
      </c>
      <c r="D1774" t="s">
        <v>50</v>
      </c>
      <c r="E1774"/>
      <c r="F1774" t="s">
        <v>72</v>
      </c>
      <c r="G1774"/>
      <c r="H1774" t="s">
        <v>13</v>
      </c>
      <c r="I1774" t="s">
        <v>12</v>
      </c>
      <c r="L1774" t="s">
        <v>7</v>
      </c>
      <c r="M1774" t="str">
        <f>VLOOKUP(D1774,UFMT_FIELD_FORMAT!A:H,8,FALSE)</f>
        <v>008 Fix Padded R</v>
      </c>
      <c r="N1774" t="str">
        <f>IF(ISBLANK(E1774),"",VLOOKUP(E1774,UFMT_CONDITION!A:J,10,FALSE))</f>
        <v/>
      </c>
      <c r="O1774" t="str">
        <f>VLOOKUP(F1774,UFMT_VALUE!A:E,5,FALSE)</f>
        <v>Tag, SVT_TERMINAL</v>
      </c>
      <c r="P1774" t="str">
        <f>IF(ISBLANK(G1774),"",VLOOKUP(G1774,UFMT_CONVERSION!A:C,3,FALSE))</f>
        <v/>
      </c>
      <c r="Q1774" t="str">
        <f t="shared" si="112"/>
        <v>Field '008 Fix Padded R', Value 'Tag, SVT_TERMINAL'</v>
      </c>
      <c r="S1774" t="str">
        <f t="shared" si="113"/>
        <v>Insert into UFMT_BUILD_RULE (FORMAT_ID, FIELD_NO, PRIORITY, FIELD_ID, COND_ID, VALUE_ID, CONV_KEY, F_CHECK, F_WRITE) Values ('630', '41', '1', '15', '', '25', '', '0', '1');</v>
      </c>
      <c r="T1774" t="str">
        <f t="shared" si="114"/>
        <v>Update UFMT_BUILD_RULE SET FIELD_ID='15',COND_ID='',VALUE_ID='25',CONV_KEY='',F_CHECK='0',F_WRITE='1' Where FORMAT_ID = '630' AND FIELD_NO = '41' AND PRIORITY = '1';</v>
      </c>
      <c r="U1774" t="str">
        <f t="shared" si="115"/>
        <v>Delete from UFMT_BUILD_RULE Where FORMAT_ID = '630' AND FIELD_NO = '41' AND PRIORITY = '1';</v>
      </c>
    </row>
    <row r="1775" spans="1:21" x14ac:dyDescent="0.35">
      <c r="A1775" t="s">
        <v>1471</v>
      </c>
      <c r="B1775" t="s">
        <v>122</v>
      </c>
      <c r="C1775" t="s">
        <v>12</v>
      </c>
      <c r="D1775" t="s">
        <v>53</v>
      </c>
      <c r="E1775"/>
      <c r="F1775" t="s">
        <v>82</v>
      </c>
      <c r="G1775"/>
      <c r="H1775" t="s">
        <v>13</v>
      </c>
      <c r="I1775" t="s">
        <v>12</v>
      </c>
      <c r="L1775" t="s">
        <v>7</v>
      </c>
      <c r="M1775" t="str">
        <f>VLOOKUP(D1775,UFMT_FIELD_FORMAT!A:H,8,FALSE)</f>
        <v>008 Fix Padded R</v>
      </c>
      <c r="N1775" t="str">
        <f>IF(ISBLANK(E1775),"",VLOOKUP(E1775,UFMT_CONDITION!A:J,10,FALSE))</f>
        <v/>
      </c>
      <c r="O1775" t="str">
        <f>VLOOKUP(F1775,UFMT_VALUE!A:E,5,FALSE)</f>
        <v>Tag, SVT_CC_ACCEPTOR</v>
      </c>
      <c r="P1775" t="str">
        <f>IF(ISBLANK(G1775),"",VLOOKUP(G1775,UFMT_CONVERSION!A:C,3,FALSE))</f>
        <v/>
      </c>
      <c r="Q1775" t="str">
        <f t="shared" si="112"/>
        <v>Field '008 Fix Padded R', Value 'Tag, SVT_CC_ACCEPTOR'</v>
      </c>
      <c r="S1775" t="str">
        <f t="shared" si="113"/>
        <v>Insert into UFMT_BUILD_RULE (FORMAT_ID, FIELD_NO, PRIORITY, FIELD_ID, COND_ID, VALUE_ID, CONV_KEY, F_CHECK, F_WRITE) Values ('630', '42', '1', '16', '', '26', '', '0', '1');</v>
      </c>
      <c r="T1775" t="str">
        <f t="shared" si="114"/>
        <v>Update UFMT_BUILD_RULE SET FIELD_ID='16',COND_ID='',VALUE_ID='26',CONV_KEY='',F_CHECK='0',F_WRITE='1' Where FORMAT_ID = '630' AND FIELD_NO = '42' AND PRIORITY = '1';</v>
      </c>
      <c r="U1775" t="str">
        <f t="shared" si="115"/>
        <v>Delete from UFMT_BUILD_RULE Where FORMAT_ID = '630' AND FIELD_NO = '42' AND PRIORITY = '1';</v>
      </c>
    </row>
    <row r="1776" spans="1:21" x14ac:dyDescent="0.35">
      <c r="A1776" t="s">
        <v>1471</v>
      </c>
      <c r="B1776" t="s">
        <v>125</v>
      </c>
      <c r="C1776" t="s">
        <v>12</v>
      </c>
      <c r="D1776" t="s">
        <v>82</v>
      </c>
      <c r="E1776"/>
      <c r="F1776" t="s">
        <v>92</v>
      </c>
      <c r="G1776" t="s">
        <v>191</v>
      </c>
      <c r="H1776" t="s">
        <v>13</v>
      </c>
      <c r="I1776" t="s">
        <v>12</v>
      </c>
      <c r="L1776" t="s">
        <v>7</v>
      </c>
      <c r="M1776" t="str">
        <f>VLOOKUP(D1776,UFMT_FIELD_FORMAT!A:H,8,FALSE)</f>
        <v>040 Fix Padded L</v>
      </c>
      <c r="N1776" t="str">
        <f>IF(ISBLANK(E1776),"",VLOOKUP(E1776,UFMT_CONDITION!A:J,10,FALSE))</f>
        <v/>
      </c>
      <c r="O1776" t="str">
        <f>VLOOKUP(F1776,UFMT_VALUE!A:E,5,FALSE)</f>
        <v>Tag, SVT_ADDR_NAME</v>
      </c>
      <c r="P1776" t="str">
        <f>IF(ISBLANK(G1776),"",VLOOKUP(G1776,UFMT_CONVERSION!A:C,3,FALSE))</f>
        <v>F43 -&gt; Name (NBC)</v>
      </c>
      <c r="Q1776" t="str">
        <f t="shared" si="112"/>
        <v>Field '040 Fix Padded L', Value 'Tag, SVT_ADDR_NAME', Conv 'F43 -&gt; Name (NBC)'</v>
      </c>
      <c r="S1776" t="str">
        <f t="shared" si="113"/>
        <v>Insert into UFMT_BUILD_RULE (FORMAT_ID, FIELD_NO, PRIORITY, FIELD_ID, COND_ID, VALUE_ID, CONV_KEY, F_CHECK, F_WRITE) Values ('630', '43', '1', '26', '', '30', '72', '0', '1');</v>
      </c>
      <c r="T1776" t="str">
        <f t="shared" si="114"/>
        <v>Update UFMT_BUILD_RULE SET FIELD_ID='26',COND_ID='',VALUE_ID='30',CONV_KEY='72',F_CHECK='0',F_WRITE='1' Where FORMAT_ID = '630' AND FIELD_NO = '43' AND PRIORITY = '1';</v>
      </c>
      <c r="U1776" t="str">
        <f t="shared" si="115"/>
        <v>Delete from UFMT_BUILD_RULE Where FORMAT_ID = '630' AND FIELD_NO = '43' AND PRIORITY = '1';</v>
      </c>
    </row>
    <row r="1777" spans="1:21" x14ac:dyDescent="0.35">
      <c r="A1777" t="s">
        <v>1471</v>
      </c>
      <c r="B1777" t="s">
        <v>125</v>
      </c>
      <c r="C1777" t="s">
        <v>15</v>
      </c>
      <c r="D1777" t="s">
        <v>82</v>
      </c>
      <c r="E1777"/>
      <c r="F1777" t="s">
        <v>98</v>
      </c>
      <c r="G1777" t="s">
        <v>194</v>
      </c>
      <c r="H1777" t="s">
        <v>13</v>
      </c>
      <c r="I1777" t="s">
        <v>12</v>
      </c>
      <c r="L1777" t="s">
        <v>7</v>
      </c>
      <c r="M1777" t="str">
        <f>VLOOKUP(D1777,UFMT_FIELD_FORMAT!A:H,8,FALSE)</f>
        <v>040 Fix Padded L</v>
      </c>
      <c r="N1777" t="str">
        <f>IF(ISBLANK(E1777),"",VLOOKUP(E1777,UFMT_CONDITION!A:J,10,FALSE))</f>
        <v/>
      </c>
      <c r="O1777" t="str">
        <f>VLOOKUP(F1777,UFMT_VALUE!A:E,5,FALSE)</f>
        <v>Tag, SVT_ADDR_CITY</v>
      </c>
      <c r="P1777" t="str">
        <f>IF(ISBLANK(G1777),"",VLOOKUP(G1777,UFMT_CONVERSION!A:C,3,FALSE))</f>
        <v>F43 -&gt; City (NBC)</v>
      </c>
      <c r="Q1777" t="str">
        <f t="shared" si="112"/>
        <v>Field '040 Fix Padded L', Value 'Tag, SVT_ADDR_CITY', Conv 'F43 -&gt; City (NBC)'</v>
      </c>
      <c r="S1777" t="str">
        <f t="shared" si="113"/>
        <v>Insert into UFMT_BUILD_RULE (FORMAT_ID, FIELD_NO, PRIORITY, FIELD_ID, COND_ID, VALUE_ID, CONV_KEY, F_CHECK, F_WRITE) Values ('630', '43', '2', '26', '', '32', '73', '0', '1');</v>
      </c>
      <c r="T1777" t="str">
        <f t="shared" si="114"/>
        <v>Update UFMT_BUILD_RULE SET FIELD_ID='26',COND_ID='',VALUE_ID='32',CONV_KEY='73',F_CHECK='0',F_WRITE='1' Where FORMAT_ID = '630' AND FIELD_NO = '43' AND PRIORITY = '2';</v>
      </c>
      <c r="U1777" t="str">
        <f t="shared" si="115"/>
        <v>Delete from UFMT_BUILD_RULE Where FORMAT_ID = '630' AND FIELD_NO = '43' AND PRIORITY = '2';</v>
      </c>
    </row>
    <row r="1778" spans="1:21" x14ac:dyDescent="0.35">
      <c r="A1778" t="s">
        <v>1471</v>
      </c>
      <c r="B1778" t="s">
        <v>125</v>
      </c>
      <c r="C1778" t="s">
        <v>17</v>
      </c>
      <c r="D1778" t="s">
        <v>82</v>
      </c>
      <c r="E1778"/>
      <c r="F1778" t="s">
        <v>101</v>
      </c>
      <c r="G1778" t="s">
        <v>196</v>
      </c>
      <c r="H1778" t="s">
        <v>13</v>
      </c>
      <c r="I1778" t="s">
        <v>12</v>
      </c>
      <c r="L1778" t="s">
        <v>7</v>
      </c>
      <c r="M1778" t="str">
        <f>VLOOKUP(D1778,UFMT_FIELD_FORMAT!A:H,8,FALSE)</f>
        <v>040 Fix Padded L</v>
      </c>
      <c r="N1778" t="str">
        <f>IF(ISBLANK(E1778),"",VLOOKUP(E1778,UFMT_CONDITION!A:J,10,FALSE))</f>
        <v/>
      </c>
      <c r="O1778" t="str">
        <f>VLOOKUP(F1778,UFMT_VALUE!A:E,5,FALSE)</f>
        <v>Tag, SVT_ADDR_COUNTRY</v>
      </c>
      <c r="P1778" t="str">
        <f>IF(ISBLANK(G1778),"",VLOOKUP(G1778,UFMT_CONVERSION!A:C,3,FALSE))</f>
        <v>F43 -&gt; Country (NBC)</v>
      </c>
      <c r="Q1778" t="str">
        <f t="shared" si="112"/>
        <v>Field '040 Fix Padded L', Value 'Tag, SVT_ADDR_COUNTRY', Conv 'F43 -&gt; Country (NBC)'</v>
      </c>
      <c r="S1778" t="str">
        <f t="shared" si="113"/>
        <v>Insert into UFMT_BUILD_RULE (FORMAT_ID, FIELD_NO, PRIORITY, FIELD_ID, COND_ID, VALUE_ID, CONV_KEY, F_CHECK, F_WRITE) Values ('630', '43', '3', '26', '', '33', '74', '0', '1');</v>
      </c>
      <c r="T1778" t="str">
        <f t="shared" si="114"/>
        <v>Update UFMT_BUILD_RULE SET FIELD_ID='26',COND_ID='',VALUE_ID='33',CONV_KEY='74',F_CHECK='0',F_WRITE='1' Where FORMAT_ID = '630' AND FIELD_NO = '43' AND PRIORITY = '3';</v>
      </c>
      <c r="U1778" t="str">
        <f t="shared" si="115"/>
        <v>Delete from UFMT_BUILD_RULE Where FORMAT_ID = '630' AND FIELD_NO = '43' AND PRIORITY = '3';</v>
      </c>
    </row>
    <row r="1779" spans="1:21" x14ac:dyDescent="0.35">
      <c r="A1779" t="s">
        <v>1471</v>
      </c>
      <c r="B1779" t="s">
        <v>138</v>
      </c>
      <c r="C1779" t="s">
        <v>12</v>
      </c>
      <c r="D1779" t="s">
        <v>47</v>
      </c>
      <c r="E1779"/>
      <c r="F1779" t="s">
        <v>104</v>
      </c>
      <c r="G1779"/>
      <c r="H1779" t="s">
        <v>13</v>
      </c>
      <c r="I1779" t="s">
        <v>12</v>
      </c>
      <c r="L1779" t="s">
        <v>7</v>
      </c>
      <c r="M1779" t="str">
        <f>VLOOKUP(D1779,UFMT_FIELD_FORMAT!A:H,8,FALSE)</f>
        <v>003 Fix Padded L</v>
      </c>
      <c r="N1779" t="str">
        <f>IF(ISBLANK(E1779),"",VLOOKUP(E1779,UFMT_CONDITION!A:J,10,FALSE))</f>
        <v/>
      </c>
      <c r="O1779" t="str">
        <f>VLOOKUP(F1779,UFMT_VALUE!A:E,5,FALSE)</f>
        <v>Tag, SVT_TXN_CURRENCY</v>
      </c>
      <c r="P1779" t="str">
        <f>IF(ISBLANK(G1779),"",VLOOKUP(G1779,UFMT_CONVERSION!A:C,3,FALSE))</f>
        <v/>
      </c>
      <c r="Q1779" t="str">
        <f t="shared" si="112"/>
        <v>Field '003 Fix Padded L', Value 'Tag, SVT_TXN_CURRENCY'</v>
      </c>
      <c r="S1779" t="str">
        <f t="shared" si="113"/>
        <v>Insert into UFMT_BUILD_RULE (FORMAT_ID, FIELD_NO, PRIORITY, FIELD_ID, COND_ID, VALUE_ID, CONV_KEY, F_CHECK, F_WRITE) Values ('630', '49', '1', '14', '', '34', '', '0', '1');</v>
      </c>
      <c r="T1779" t="str">
        <f t="shared" si="114"/>
        <v>Update UFMT_BUILD_RULE SET FIELD_ID='14',COND_ID='',VALUE_ID='34',CONV_KEY='',F_CHECK='0',F_WRITE='1' Where FORMAT_ID = '630' AND FIELD_NO = '49' AND PRIORITY = '1';</v>
      </c>
      <c r="U1779" t="str">
        <f t="shared" si="115"/>
        <v>Delete from UFMT_BUILD_RULE Where FORMAT_ID = '630' AND FIELD_NO = '49' AND PRIORITY = '1';</v>
      </c>
    </row>
    <row r="1780" spans="1:21" x14ac:dyDescent="0.35">
      <c r="A1780" t="s">
        <v>1471</v>
      </c>
      <c r="B1780" t="s">
        <v>138</v>
      </c>
      <c r="C1780" t="s">
        <v>15</v>
      </c>
      <c r="D1780" t="s">
        <v>47</v>
      </c>
      <c r="E1780"/>
      <c r="F1780" t="s">
        <v>431</v>
      </c>
      <c r="G1780"/>
      <c r="H1780" t="s">
        <v>13</v>
      </c>
      <c r="I1780" t="s">
        <v>12</v>
      </c>
      <c r="L1780" t="s">
        <v>7</v>
      </c>
      <c r="M1780" t="str">
        <f>VLOOKUP(D1780,UFMT_FIELD_FORMAT!A:H,8,FALSE)</f>
        <v>003 Fix Padded L</v>
      </c>
      <c r="N1780" t="str">
        <f>IF(ISBLANK(E1780),"",VLOOKUP(E1780,UFMT_CONDITION!A:J,10,FALSE))</f>
        <v/>
      </c>
      <c r="O1780" t="str">
        <f>VLOOKUP(F1780,UFMT_VALUE!A:E,5,FALSE)</f>
        <v>Money Fields UM_CURRENCY</v>
      </c>
      <c r="P1780" t="str">
        <f>IF(ISBLANK(G1780),"",VLOOKUP(G1780,UFMT_CONVERSION!A:C,3,FALSE))</f>
        <v/>
      </c>
      <c r="Q1780" t="str">
        <f t="shared" si="112"/>
        <v>Field '003 Fix Padded L', Value 'Money Fields UM_CURRENCY'</v>
      </c>
      <c r="S1780" t="str">
        <f t="shared" si="113"/>
        <v>Insert into UFMT_BUILD_RULE (FORMAT_ID, FIELD_NO, PRIORITY, FIELD_ID, COND_ID, VALUE_ID, CONV_KEY, F_CHECK, F_WRITE) Values ('630', '49', '2', '14', '', '216', '', '0', '1');</v>
      </c>
      <c r="T1780" t="str">
        <f t="shared" si="114"/>
        <v>Update UFMT_BUILD_RULE SET FIELD_ID='14',COND_ID='',VALUE_ID='216',CONV_KEY='',F_CHECK='0',F_WRITE='1' Where FORMAT_ID = '630' AND FIELD_NO = '49' AND PRIORITY = '2';</v>
      </c>
      <c r="U1780" t="str">
        <f t="shared" si="115"/>
        <v>Delete from UFMT_BUILD_RULE Where FORMAT_ID = '630' AND FIELD_NO = '49' AND PRIORITY = '2';</v>
      </c>
    </row>
    <row r="1781" spans="1:21" x14ac:dyDescent="0.35">
      <c r="A1781" t="s">
        <v>1471</v>
      </c>
      <c r="B1781" t="s">
        <v>142</v>
      </c>
      <c r="C1781" t="s">
        <v>12</v>
      </c>
      <c r="D1781" t="s">
        <v>47</v>
      </c>
      <c r="E1781"/>
      <c r="F1781" t="s">
        <v>104</v>
      </c>
      <c r="G1781"/>
      <c r="H1781" t="s">
        <v>13</v>
      </c>
      <c r="I1781" t="s">
        <v>13</v>
      </c>
      <c r="L1781" t="s">
        <v>7</v>
      </c>
      <c r="M1781" t="str">
        <f>VLOOKUP(D1781,UFMT_FIELD_FORMAT!A:H,8,FALSE)</f>
        <v>003 Fix Padded L</v>
      </c>
      <c r="N1781" t="str">
        <f>IF(ISBLANK(E1781),"",VLOOKUP(E1781,UFMT_CONDITION!A:J,10,FALSE))</f>
        <v/>
      </c>
      <c r="O1781" t="str">
        <f>VLOOKUP(F1781,UFMT_VALUE!A:E,5,FALSE)</f>
        <v>Tag, SVT_TXN_CURRENCY</v>
      </c>
      <c r="P1781" t="str">
        <f>IF(ISBLANK(G1781),"",VLOOKUP(G1781,UFMT_CONVERSION!A:C,3,FALSE))</f>
        <v/>
      </c>
      <c r="Q1781" t="str">
        <f t="shared" si="112"/>
        <v>Field '003 Fix Padded L', Value 'Tag, SVT_TXN_CURRENCY'</v>
      </c>
      <c r="S1781" t="str">
        <f t="shared" si="113"/>
        <v>Insert into UFMT_BUILD_RULE (FORMAT_ID, FIELD_NO, PRIORITY, FIELD_ID, COND_ID, VALUE_ID, CONV_KEY, F_CHECK, F_WRITE) Values ('630', '51', '1', '14', '', '34', '', '0', '0');</v>
      </c>
      <c r="T1781" t="str">
        <f t="shared" si="114"/>
        <v>Update UFMT_BUILD_RULE SET FIELD_ID='14',COND_ID='',VALUE_ID='34',CONV_KEY='',F_CHECK='0',F_WRITE='0' Where FORMAT_ID = '630' AND FIELD_NO = '51' AND PRIORITY = '1';</v>
      </c>
      <c r="U1781" t="str">
        <f t="shared" si="115"/>
        <v>Delete from UFMT_BUILD_RULE Where FORMAT_ID = '630' AND FIELD_NO = '51' AND PRIORITY = '1';</v>
      </c>
    </row>
    <row r="1782" spans="1:21" x14ac:dyDescent="0.35">
      <c r="A1782" t="s">
        <v>1471</v>
      </c>
      <c r="B1782" t="s">
        <v>21</v>
      </c>
      <c r="C1782" t="s">
        <v>12</v>
      </c>
      <c r="D1782" t="s">
        <v>95</v>
      </c>
      <c r="E1782"/>
      <c r="F1782" t="s">
        <v>424</v>
      </c>
      <c r="G1782"/>
      <c r="H1782" t="s">
        <v>13</v>
      </c>
      <c r="I1782" t="s">
        <v>12</v>
      </c>
      <c r="L1782" t="s">
        <v>7</v>
      </c>
      <c r="M1782" t="str">
        <f>VLOOKUP(D1782,UFMT_FIELD_FORMAT!A:H,8,FALSE)</f>
        <v>016 Fix Padded LF</v>
      </c>
      <c r="N1782" t="str">
        <f>IF(ISBLANK(E1782),"",VLOOKUP(E1782,UFMT_CONDITION!A:J,10,FALSE))</f>
        <v/>
      </c>
      <c r="O1782" t="str">
        <f>VLOOKUP(F1782,UFMT_VALUE!A:E,5,FALSE)</f>
        <v>Tag, SVT_ENC_PIN, char</v>
      </c>
      <c r="P1782" t="str">
        <f>IF(ISBLANK(G1782),"",VLOOKUP(G1782,UFMT_CONVERSION!A:C,3,FALSE))</f>
        <v/>
      </c>
      <c r="Q1782" t="str">
        <f t="shared" si="112"/>
        <v>Field '016 Fix Padded LF', Value 'Tag, SVT_ENC_PIN, char'</v>
      </c>
      <c r="S1782" t="str">
        <f t="shared" si="113"/>
        <v>Insert into UFMT_BUILD_RULE (FORMAT_ID, FIELD_NO, PRIORITY, FIELD_ID, COND_ID, VALUE_ID, CONV_KEY, F_CHECK, F_WRITE) Values ('630', '52', '1', '31', '', '213', '', '0', '1');</v>
      </c>
      <c r="T1782" t="str">
        <f t="shared" si="114"/>
        <v>Update UFMT_BUILD_RULE SET FIELD_ID='31',COND_ID='',VALUE_ID='213',CONV_KEY='',F_CHECK='0',F_WRITE='1' Where FORMAT_ID = '630' AND FIELD_NO = '52' AND PRIORITY = '1';</v>
      </c>
      <c r="U1782" t="str">
        <f t="shared" si="115"/>
        <v>Delete from UFMT_BUILD_RULE Where FORMAT_ID = '630' AND FIELD_NO = '52' AND PRIORITY = '1';</v>
      </c>
    </row>
    <row r="1783" spans="1:21" x14ac:dyDescent="0.35">
      <c r="A1783" t="s">
        <v>1471</v>
      </c>
      <c r="B1783" t="s">
        <v>233</v>
      </c>
      <c r="C1783" t="s">
        <v>12</v>
      </c>
      <c r="D1783" t="s">
        <v>85</v>
      </c>
      <c r="E1783"/>
      <c r="F1783" t="s">
        <v>433</v>
      </c>
      <c r="G1783"/>
      <c r="H1783" t="s">
        <v>13</v>
      </c>
      <c r="I1783" t="s">
        <v>12</v>
      </c>
      <c r="L1783" t="s">
        <v>7</v>
      </c>
      <c r="M1783" t="str">
        <f>VLOOKUP(D1783,UFMT_FIELD_FORMAT!A:H,8,FALSE)</f>
        <v>042 Fix Padded R</v>
      </c>
      <c r="N1783" t="str">
        <f>IF(ISBLANK(E1783),"",VLOOKUP(E1783,UFMT_CONDITION!A:J,10,FALSE))</f>
        <v/>
      </c>
      <c r="O1783" t="str">
        <f>VLOOKUP(F1783,UFMT_VALUE!A:E,5,FALSE)</f>
        <v>Tag, SVT_ISO_ACQ_ODATA, char</v>
      </c>
      <c r="P1783" t="str">
        <f>IF(ISBLANK(G1783),"",VLOOKUP(G1783,UFMT_CONVERSION!A:C,3,FALSE))</f>
        <v/>
      </c>
      <c r="Q1783" t="str">
        <f t="shared" si="112"/>
        <v>Field '042 Fix Padded R', Value 'Tag, SVT_ISO_ACQ_ODATA, char'</v>
      </c>
      <c r="S1783" t="str">
        <f t="shared" si="113"/>
        <v>Insert into UFMT_BUILD_RULE (FORMAT_ID, FIELD_NO, PRIORITY, FIELD_ID, COND_ID, VALUE_ID, CONV_KEY, F_CHECK, F_WRITE) Values ('630', '90', '1', '27', '', '217', '', '0', '1');</v>
      </c>
      <c r="T1783" t="str">
        <f t="shared" si="114"/>
        <v>Update UFMT_BUILD_RULE SET FIELD_ID='27',COND_ID='',VALUE_ID='217',CONV_KEY='',F_CHECK='0',F_WRITE='1' Where FORMAT_ID = '630' AND FIELD_NO = '90' AND PRIORITY = '1';</v>
      </c>
      <c r="U1783" t="str">
        <f t="shared" si="115"/>
        <v>Delete from UFMT_BUILD_RULE Where FORMAT_ID = '630' AND FIELD_NO = '90' AND PRIORITY = '1';</v>
      </c>
    </row>
    <row r="1784" spans="1:21" x14ac:dyDescent="0.35">
      <c r="A1784" t="s">
        <v>1471</v>
      </c>
      <c r="B1784" t="s">
        <v>233</v>
      </c>
      <c r="C1784" t="s">
        <v>15</v>
      </c>
      <c r="D1784" t="s">
        <v>85</v>
      </c>
      <c r="E1784"/>
      <c r="F1784" t="s">
        <v>660</v>
      </c>
      <c r="G1784"/>
      <c r="H1784" t="s">
        <v>13</v>
      </c>
      <c r="I1784" t="s">
        <v>12</v>
      </c>
      <c r="L1784" t="s">
        <v>7</v>
      </c>
      <c r="M1784" t="str">
        <f>VLOOKUP(D1784,UFMT_FIELD_FORMAT!A:H,8,FALSE)</f>
        <v>042 Fix Padded R</v>
      </c>
      <c r="N1784" t="str">
        <f>IF(ISBLANK(E1784),"",VLOOKUP(E1784,UFMT_CONDITION!A:J,10,FALSE))</f>
        <v/>
      </c>
      <c r="O1784" t="str">
        <f>VLOOKUP(F1784,UFMT_VALUE!A:E,5,FALSE)</f>
        <v>Format, NBC DE 90 Format IN</v>
      </c>
      <c r="P1784" t="str">
        <f>IF(ISBLANK(G1784),"",VLOOKUP(G1784,UFMT_CONVERSION!A:C,3,FALSE))</f>
        <v/>
      </c>
      <c r="Q1784" t="str">
        <f t="shared" si="112"/>
        <v>Field '042 Fix Padded R', Value 'Format, NBC DE 90 Format IN'</v>
      </c>
      <c r="S1784" t="str">
        <f t="shared" si="113"/>
        <v>Insert into UFMT_BUILD_RULE (FORMAT_ID, FIELD_NO, PRIORITY, FIELD_ID, COND_ID, VALUE_ID, CONV_KEY, F_CHECK, F_WRITE) Values ('630', '90', '2', '27', '', '303', '', '0', '1');</v>
      </c>
      <c r="T1784" t="str">
        <f t="shared" si="114"/>
        <v>Update UFMT_BUILD_RULE SET FIELD_ID='27',COND_ID='',VALUE_ID='303',CONV_KEY='',F_CHECK='0',F_WRITE='1' Where FORMAT_ID = '630' AND FIELD_NO = '90' AND PRIORITY = '2';</v>
      </c>
      <c r="U1784" t="str">
        <f t="shared" si="115"/>
        <v>Delete from UFMT_BUILD_RULE Where FORMAT_ID = '630' AND FIELD_NO = '90' AND PRIORITY = '2';</v>
      </c>
    </row>
    <row r="1785" spans="1:21" x14ac:dyDescent="0.35">
      <c r="A1785" t="s">
        <v>1471</v>
      </c>
      <c r="B1785" t="s">
        <v>233</v>
      </c>
      <c r="C1785" t="s">
        <v>17</v>
      </c>
      <c r="D1785" t="s">
        <v>85</v>
      </c>
      <c r="E1785"/>
      <c r="F1785" t="s">
        <v>664</v>
      </c>
      <c r="G1785" t="s">
        <v>835</v>
      </c>
      <c r="H1785" t="s">
        <v>13</v>
      </c>
      <c r="I1785" t="s">
        <v>12</v>
      </c>
      <c r="L1785" t="s">
        <v>7</v>
      </c>
      <c r="M1785" t="str">
        <f>VLOOKUP(D1785,UFMT_FIELD_FORMAT!A:H,8,FALSE)</f>
        <v>042 Fix Padded R</v>
      </c>
      <c r="N1785" t="str">
        <f>IF(ISBLANK(E1785),"",VLOOKUP(E1785,UFMT_CONDITION!A:J,10,FALSE))</f>
        <v/>
      </c>
      <c r="O1785" t="str">
        <f>VLOOKUP(F1785,UFMT_VALUE!A:E,5,FALSE)</f>
        <v>Local, NBC Orig Key data</v>
      </c>
      <c r="P1785" t="str">
        <f>IF(ISBLANK(G1785),"",VLOOKUP(G1785,UFMT_CONVERSION!A:C,3,FALSE))</f>
        <v>NBC set orig key data</v>
      </c>
      <c r="Q1785" t="str">
        <f t="shared" si="112"/>
        <v>Field '042 Fix Padded R', Value 'Local, NBC Orig Key data', Conv 'NBC set orig key data'</v>
      </c>
      <c r="S1785" t="str">
        <f t="shared" si="113"/>
        <v>Insert into UFMT_BUILD_RULE (FORMAT_ID, FIELD_NO, PRIORITY, FIELD_ID, COND_ID, VALUE_ID, CONV_KEY, F_CHECK, F_WRITE) Values ('630', '90', '3', '27', '', '305', '140', '0', '1');</v>
      </c>
      <c r="T1785" t="str">
        <f t="shared" si="114"/>
        <v>Update UFMT_BUILD_RULE SET FIELD_ID='27',COND_ID='',VALUE_ID='305',CONV_KEY='140',F_CHECK='0',F_WRITE='1' Where FORMAT_ID = '630' AND FIELD_NO = '90' AND PRIORITY = '3';</v>
      </c>
      <c r="U1785" t="str">
        <f t="shared" si="115"/>
        <v>Delete from UFMT_BUILD_RULE Where FORMAT_ID = '630' AND FIELD_NO = '90' AND PRIORITY = '3';</v>
      </c>
    </row>
    <row r="1786" spans="1:21" x14ac:dyDescent="0.35">
      <c r="A1786" t="s">
        <v>1471</v>
      </c>
      <c r="B1786" t="s">
        <v>233</v>
      </c>
      <c r="C1786" t="s">
        <v>20</v>
      </c>
      <c r="D1786" t="s">
        <v>85</v>
      </c>
      <c r="E1786"/>
      <c r="F1786" t="s">
        <v>662</v>
      </c>
      <c r="G1786"/>
      <c r="H1786" t="s">
        <v>13</v>
      </c>
      <c r="I1786" t="s">
        <v>13</v>
      </c>
      <c r="L1786" t="s">
        <v>7</v>
      </c>
      <c r="M1786" t="str">
        <f>VLOOKUP(D1786,UFMT_FIELD_FORMAT!A:H,8,FALSE)</f>
        <v>042 Fix Padded R</v>
      </c>
      <c r="N1786" t="str">
        <f>IF(ISBLANK(E1786),"",VLOOKUP(E1786,UFMT_CONDITION!A:J,10,FALSE))</f>
        <v/>
      </c>
      <c r="O1786" t="str">
        <f>VLOOKUP(F1786,UFMT_VALUE!A:E,5,FALSE)</f>
        <v>Format, NBC Orig Key data Format OUT</v>
      </c>
      <c r="P1786" t="str">
        <f>IF(ISBLANK(G1786),"",VLOOKUP(G1786,UFMT_CONVERSION!A:C,3,FALSE))</f>
        <v/>
      </c>
      <c r="Q1786" t="str">
        <f t="shared" si="112"/>
        <v>Field '042 Fix Padded R', Value 'Format, NBC Orig Key data Format OUT'</v>
      </c>
      <c r="S1786" t="str">
        <f t="shared" si="113"/>
        <v>Insert into UFMT_BUILD_RULE (FORMAT_ID, FIELD_NO, PRIORITY, FIELD_ID, COND_ID, VALUE_ID, CONV_KEY, F_CHECK, F_WRITE) Values ('630', '90', '4', '27', '', '304', '', '0', '0');</v>
      </c>
      <c r="T1786" t="str">
        <f t="shared" si="114"/>
        <v>Update UFMT_BUILD_RULE SET FIELD_ID='27',COND_ID='',VALUE_ID='304',CONV_KEY='',F_CHECK='0',F_WRITE='0' Where FORMAT_ID = '630' AND FIELD_NO = '90' AND PRIORITY = '4';</v>
      </c>
      <c r="U1786" t="str">
        <f t="shared" si="115"/>
        <v>Delete from UFMT_BUILD_RULE Where FORMAT_ID = '630' AND FIELD_NO = '90' AND PRIORITY = '4';</v>
      </c>
    </row>
    <row r="1787" spans="1:21" x14ac:dyDescent="0.35">
      <c r="A1787" t="s">
        <v>1471</v>
      </c>
      <c r="B1787" t="s">
        <v>247</v>
      </c>
      <c r="C1787" t="s">
        <v>12</v>
      </c>
      <c r="D1787" t="s">
        <v>85</v>
      </c>
      <c r="E1787"/>
      <c r="F1787" t="s">
        <v>436</v>
      </c>
      <c r="G1787"/>
      <c r="H1787" t="s">
        <v>13</v>
      </c>
      <c r="I1787" t="s">
        <v>13</v>
      </c>
      <c r="L1787" t="s">
        <v>7</v>
      </c>
      <c r="M1787" t="str">
        <f>VLOOKUP(D1787,UFMT_FIELD_FORMAT!A:H,8,FALSE)</f>
        <v>042 Fix Padded R</v>
      </c>
      <c r="N1787" t="str">
        <f>IF(ISBLANK(E1787),"",VLOOKUP(E1787,UFMT_CONDITION!A:J,10,FALSE))</f>
        <v/>
      </c>
      <c r="O1787" t="str">
        <f>VLOOKUP(F1787,UFMT_VALUE!A:E,5,FALSE)</f>
        <v>Tag, SVT_REPL_AMT, char</v>
      </c>
      <c r="P1787" t="str">
        <f>IF(ISBLANK(G1787),"",VLOOKUP(G1787,UFMT_CONVERSION!A:C,3,FALSE))</f>
        <v/>
      </c>
      <c r="Q1787" t="str">
        <f t="shared" si="112"/>
        <v>Field '042 Fix Padded R', Value 'Tag, SVT_REPL_AMT, char'</v>
      </c>
      <c r="S1787" t="str">
        <f t="shared" si="113"/>
        <v>Insert into UFMT_BUILD_RULE (FORMAT_ID, FIELD_NO, PRIORITY, FIELD_ID, COND_ID, VALUE_ID, CONV_KEY, F_CHECK, F_WRITE) Values ('630', '95', '1', '27', '', '218', '', '0', '0');</v>
      </c>
      <c r="T1787" t="str">
        <f t="shared" si="114"/>
        <v>Update UFMT_BUILD_RULE SET FIELD_ID='27',COND_ID='',VALUE_ID='218',CONV_KEY='',F_CHECK='0',F_WRITE='0' Where FORMAT_ID = '630' AND FIELD_NO = '95' AND PRIORITY = '1';</v>
      </c>
      <c r="U1787" t="str">
        <f t="shared" si="115"/>
        <v>Delete from UFMT_BUILD_RULE Where FORMAT_ID = '630' AND FIELD_NO = '95' AND PRIORITY = '1';</v>
      </c>
    </row>
    <row r="1788" spans="1:21" x14ac:dyDescent="0.35">
      <c r="A1788" t="s">
        <v>1471</v>
      </c>
      <c r="B1788" t="s">
        <v>774</v>
      </c>
      <c r="C1788" t="s">
        <v>12</v>
      </c>
      <c r="D1788" t="s">
        <v>68</v>
      </c>
      <c r="E1788"/>
      <c r="F1788" t="s">
        <v>449</v>
      </c>
      <c r="G1788"/>
      <c r="H1788" t="s">
        <v>13</v>
      </c>
      <c r="I1788" t="s">
        <v>12</v>
      </c>
      <c r="L1788" t="s">
        <v>7</v>
      </c>
      <c r="M1788" t="str">
        <f>VLOOKUP(D1788,UFMT_FIELD_FORMAT!A:H,8,FALSE)</f>
        <v>011 Var LLA</v>
      </c>
      <c r="N1788" t="str">
        <f>IF(ISBLANK(E1788),"",VLOOKUP(E1788,UFMT_CONDITION!A:J,10,FALSE))</f>
        <v/>
      </c>
      <c r="O1788" t="str">
        <f>VLOOKUP(F1788,UFMT_VALUE!A:E,5,FALSE)</f>
        <v>Tag, SVT_RECV_ID, char</v>
      </c>
      <c r="P1788" t="str">
        <f>IF(ISBLANK(G1788),"",VLOOKUP(G1788,UFMT_CONVERSION!A:C,3,FALSE))</f>
        <v/>
      </c>
      <c r="Q1788" t="str">
        <f t="shared" si="112"/>
        <v>Field '011 Var LLA', Value 'Tag, SVT_RECV_ID, char'</v>
      </c>
      <c r="S1788" t="str">
        <f t="shared" si="113"/>
        <v>Insert into UFMT_BUILD_RULE (FORMAT_ID, FIELD_NO, PRIORITY, FIELD_ID, COND_ID, VALUE_ID, CONV_KEY, F_CHECK, F_WRITE) Values ('630', '100', '1', '21', '', '223', '', '0', '1');</v>
      </c>
      <c r="T1788" t="str">
        <f t="shared" si="114"/>
        <v>Update UFMT_BUILD_RULE SET FIELD_ID='21',COND_ID='',VALUE_ID='223',CONV_KEY='',F_CHECK='0',F_WRITE='1' Where FORMAT_ID = '630' AND FIELD_NO = '100' AND PRIORITY = '1';</v>
      </c>
      <c r="U1788" t="str">
        <f t="shared" si="115"/>
        <v>Delete from UFMT_BUILD_RULE Where FORMAT_ID = '630' AND FIELD_NO = '100' AND PRIORITY = '1';</v>
      </c>
    </row>
    <row r="1789" spans="1:21" x14ac:dyDescent="0.35">
      <c r="A1789" t="s">
        <v>1471</v>
      </c>
      <c r="B1789" t="s">
        <v>270</v>
      </c>
      <c r="C1789" t="s">
        <v>12</v>
      </c>
      <c r="D1789" t="s">
        <v>71</v>
      </c>
      <c r="E1789"/>
      <c r="F1789" t="s">
        <v>96</v>
      </c>
      <c r="G1789"/>
      <c r="H1789" t="s">
        <v>13</v>
      </c>
      <c r="I1789" t="s">
        <v>12</v>
      </c>
      <c r="L1789" t="s">
        <v>7</v>
      </c>
      <c r="M1789" t="str">
        <f>VLOOKUP(D1789,UFMT_FIELD_FORMAT!A:H,8,FALSE)</f>
        <v>028 Var LLA</v>
      </c>
      <c r="N1789" t="str">
        <f>IF(ISBLANK(E1789),"",VLOOKUP(E1789,UFMT_CONDITION!A:J,10,FALSE))</f>
        <v/>
      </c>
      <c r="O1789" t="str">
        <f>VLOOKUP(F1789,UFMT_VALUE!A:E,5,FALSE)</f>
        <v>Tag, SVT_ACCT1_NO</v>
      </c>
      <c r="P1789" t="str">
        <f>IF(ISBLANK(G1789),"",VLOOKUP(G1789,UFMT_CONVERSION!A:C,3,FALSE))</f>
        <v/>
      </c>
      <c r="Q1789" t="str">
        <f t="shared" si="112"/>
        <v>Field '028 Var LLA', Value 'Tag, SVT_ACCT1_NO'</v>
      </c>
      <c r="S1789" t="str">
        <f t="shared" si="113"/>
        <v>Insert into UFMT_BUILD_RULE (FORMAT_ID, FIELD_NO, PRIORITY, FIELD_ID, COND_ID, VALUE_ID, CONV_KEY, F_CHECK, F_WRITE) Values ('630', '102', '1', '22', '', '36', '', '0', '1');</v>
      </c>
      <c r="T1789" t="str">
        <f t="shared" si="114"/>
        <v>Update UFMT_BUILD_RULE SET FIELD_ID='22',COND_ID='',VALUE_ID='36',CONV_KEY='',F_CHECK='0',F_WRITE='1' Where FORMAT_ID = '630' AND FIELD_NO = '102' AND PRIORITY = '1';</v>
      </c>
      <c r="U1789" t="str">
        <f t="shared" si="115"/>
        <v>Delete from UFMT_BUILD_RULE Where FORMAT_ID = '630' AND FIELD_NO = '102' AND PRIORITY = '1';</v>
      </c>
    </row>
    <row r="1790" spans="1:21" x14ac:dyDescent="0.35">
      <c r="A1790" t="s">
        <v>1471</v>
      </c>
      <c r="B1790" t="s">
        <v>778</v>
      </c>
      <c r="C1790" t="s">
        <v>12</v>
      </c>
      <c r="D1790" t="s">
        <v>71</v>
      </c>
      <c r="E1790"/>
      <c r="F1790" t="s">
        <v>99</v>
      </c>
      <c r="G1790"/>
      <c r="H1790" t="s">
        <v>13</v>
      </c>
      <c r="I1790" t="s">
        <v>12</v>
      </c>
      <c r="L1790" t="s">
        <v>7</v>
      </c>
      <c r="M1790" t="str">
        <f>VLOOKUP(D1790,UFMT_FIELD_FORMAT!A:H,8,FALSE)</f>
        <v>028 Var LLA</v>
      </c>
      <c r="N1790" t="str">
        <f>IF(ISBLANK(E1790),"",VLOOKUP(E1790,UFMT_CONDITION!A:J,10,FALSE))</f>
        <v/>
      </c>
      <c r="O1790" t="str">
        <f>VLOOKUP(F1790,UFMT_VALUE!A:E,5,FALSE)</f>
        <v>Tag, SVT_ACCT2_NO</v>
      </c>
      <c r="P1790" t="str">
        <f>IF(ISBLANK(G1790),"",VLOOKUP(G1790,UFMT_CONVERSION!A:C,3,FALSE))</f>
        <v/>
      </c>
      <c r="Q1790" t="str">
        <f t="shared" si="112"/>
        <v>Field '028 Var LLA', Value 'Tag, SVT_ACCT2_NO'</v>
      </c>
      <c r="S1790" t="str">
        <f t="shared" si="113"/>
        <v>Insert into UFMT_BUILD_RULE (FORMAT_ID, FIELD_NO, PRIORITY, FIELD_ID, COND_ID, VALUE_ID, CONV_KEY, F_CHECK, F_WRITE) Values ('630', '103', '1', '22', '', '37', '', '0', '1');</v>
      </c>
      <c r="T1790" t="str">
        <f t="shared" si="114"/>
        <v>Update UFMT_BUILD_RULE SET FIELD_ID='22',COND_ID='',VALUE_ID='37',CONV_KEY='',F_CHECK='0',F_WRITE='1' Where FORMAT_ID = '630' AND FIELD_NO = '103' AND PRIORITY = '1';</v>
      </c>
      <c r="U1790" t="str">
        <f t="shared" si="115"/>
        <v>Delete from UFMT_BUILD_RULE Where FORMAT_ID = '630' AND FIELD_NO = '103' AND PRIORITY = '1';</v>
      </c>
    </row>
    <row r="1791" spans="1:21" x14ac:dyDescent="0.35">
      <c r="A1791" t="s">
        <v>1471</v>
      </c>
      <c r="B1791" t="s">
        <v>83</v>
      </c>
      <c r="C1791" t="s">
        <v>12</v>
      </c>
      <c r="D1791" t="s">
        <v>104</v>
      </c>
      <c r="E1791"/>
      <c r="F1791" t="s">
        <v>537</v>
      </c>
      <c r="G1791"/>
      <c r="H1791" t="s">
        <v>13</v>
      </c>
      <c r="I1791" t="s">
        <v>12</v>
      </c>
      <c r="L1791" t="s">
        <v>7</v>
      </c>
      <c r="M1791" t="str">
        <f>VLOOKUP(D1791,UFMT_FIELD_FORMAT!A:H,8,FALSE)</f>
        <v>8 Var LLLA</v>
      </c>
      <c r="N1791" t="str">
        <f>IF(ISBLANK(E1791),"",VLOOKUP(E1791,UFMT_CONDITION!A:J,10,FALSE))</f>
        <v/>
      </c>
      <c r="O1791" t="str">
        <f>VLOOKUP(F1791,UFMT_VALUE!A:E,5,FALSE)</f>
        <v>Tag, SVT_NET_FEE, double</v>
      </c>
      <c r="P1791" t="str">
        <f>IF(ISBLANK(G1791),"",VLOOKUP(G1791,UFMT_CONVERSION!A:C,3,FALSE))</f>
        <v/>
      </c>
      <c r="Q1791" t="str">
        <f t="shared" si="112"/>
        <v>Field '8 Var LLLA', Value 'Tag, SVT_NET_FEE, double'</v>
      </c>
      <c r="S1791" t="str">
        <f t="shared" si="113"/>
        <v>Insert into UFMT_BUILD_RULE (FORMAT_ID, FIELD_NO, PRIORITY, FIELD_ID, COND_ID, VALUE_ID, CONV_KEY, F_CHECK, F_WRITE) Values ('630', '121', '1', '34', '', '256', '', '0', '1');</v>
      </c>
      <c r="T1791" t="str">
        <f t="shared" si="114"/>
        <v>Update UFMT_BUILD_RULE SET FIELD_ID='34',COND_ID='',VALUE_ID='256',CONV_KEY='',F_CHECK='0',F_WRITE='1' Where FORMAT_ID = '630' AND FIELD_NO = '121' AND PRIORITY = '1';</v>
      </c>
      <c r="U1791" t="str">
        <f t="shared" si="115"/>
        <v>Delete from UFMT_BUILD_RULE Where FORMAT_ID = '630' AND FIELD_NO = '121' AND PRIORITY = '1';</v>
      </c>
    </row>
    <row r="1792" spans="1:21" x14ac:dyDescent="0.35">
      <c r="A1792" t="s">
        <v>1471</v>
      </c>
      <c r="B1792" t="s">
        <v>807</v>
      </c>
      <c r="C1792" t="s">
        <v>12</v>
      </c>
      <c r="D1792" t="s">
        <v>104</v>
      </c>
      <c r="E1792"/>
      <c r="F1792" t="s">
        <v>534</v>
      </c>
      <c r="G1792"/>
      <c r="H1792" t="s">
        <v>13</v>
      </c>
      <c r="I1792" t="s">
        <v>12</v>
      </c>
      <c r="L1792" t="s">
        <v>7</v>
      </c>
      <c r="M1792" t="str">
        <f>VLOOKUP(D1792,UFMT_FIELD_FORMAT!A:H,8,FALSE)</f>
        <v>8 Var LLLA</v>
      </c>
      <c r="N1792" t="str">
        <f>IF(ISBLANK(E1792),"",VLOOKUP(E1792,UFMT_CONDITION!A:J,10,FALSE))</f>
        <v/>
      </c>
      <c r="O1792" t="str">
        <f>VLOOKUP(F1792,UFMT_VALUE!A:E,5,FALSE)</f>
        <v>Tag, SVT_ACQ_FEE, double</v>
      </c>
      <c r="P1792" t="str">
        <f>IF(ISBLANK(G1792),"",VLOOKUP(G1792,UFMT_CONVERSION!A:C,3,FALSE))</f>
        <v/>
      </c>
      <c r="Q1792" t="str">
        <f t="shared" si="112"/>
        <v>Field '8 Var LLLA', Value 'Tag, SVT_ACQ_FEE, double'</v>
      </c>
      <c r="S1792" t="str">
        <f t="shared" si="113"/>
        <v>Insert into UFMT_BUILD_RULE (FORMAT_ID, FIELD_NO, PRIORITY, FIELD_ID, COND_ID, VALUE_ID, CONV_KEY, F_CHECK, F_WRITE) Values ('630', '122', '1', '34', '', '255', '', '0', '1');</v>
      </c>
      <c r="T1792" t="str">
        <f t="shared" si="114"/>
        <v>Update UFMT_BUILD_RULE SET FIELD_ID='34',COND_ID='',VALUE_ID='255',CONV_KEY='',F_CHECK='0',F_WRITE='1' Where FORMAT_ID = '630' AND FIELD_NO = '122' AND PRIORITY = '1';</v>
      </c>
      <c r="U1792" t="str">
        <f t="shared" si="115"/>
        <v>Delete from UFMT_BUILD_RULE Where FORMAT_ID = '630' AND FIELD_NO = '122' AND PRIORITY = '1';</v>
      </c>
    </row>
    <row r="1793" spans="1:21" x14ac:dyDescent="0.35">
      <c r="A1793" t="s">
        <v>1471</v>
      </c>
      <c r="B1793" t="s">
        <v>143</v>
      </c>
      <c r="C1793" t="s">
        <v>12</v>
      </c>
      <c r="D1793" t="s">
        <v>104</v>
      </c>
      <c r="E1793"/>
      <c r="F1793" t="s">
        <v>599</v>
      </c>
      <c r="G1793"/>
      <c r="H1793" t="s">
        <v>13</v>
      </c>
      <c r="I1793" t="s">
        <v>12</v>
      </c>
      <c r="L1793" t="s">
        <v>7</v>
      </c>
      <c r="M1793" t="str">
        <f>VLOOKUP(D1793,UFMT_FIELD_FORMAT!A:H,8,FALSE)</f>
        <v>8 Var LLLA</v>
      </c>
      <c r="N1793" t="str">
        <f>IF(ISBLANK(E1793),"",VLOOKUP(E1793,UFMT_CONDITION!A:J,10,FALSE))</f>
        <v/>
      </c>
      <c r="O1793" t="str">
        <f>VLOOKUP(F1793,UFMT_VALUE!A:E,5,FALSE)</f>
        <v>Tag, SVT_ISS_FEE_TRX_CURR, double</v>
      </c>
      <c r="P1793" t="str">
        <f>IF(ISBLANK(G1793),"",VLOOKUP(G1793,UFMT_CONVERSION!A:C,3,FALSE))</f>
        <v/>
      </c>
      <c r="Q1793" t="str">
        <f t="shared" si="112"/>
        <v>Field '8 Var LLLA', Value 'Tag, SVT_ISS_FEE_TRX_CURR, double'</v>
      </c>
      <c r="S1793" t="str">
        <f t="shared" si="113"/>
        <v>Insert into UFMT_BUILD_RULE (FORMAT_ID, FIELD_NO, PRIORITY, FIELD_ID, COND_ID, VALUE_ID, CONV_KEY, F_CHECK, F_WRITE) Values ('630', '123', '1', '34', '', '279', '', '0', '1');</v>
      </c>
      <c r="T1793" t="str">
        <f t="shared" si="114"/>
        <v>Update UFMT_BUILD_RULE SET FIELD_ID='34',COND_ID='',VALUE_ID='279',CONV_KEY='',F_CHECK='0',F_WRITE='1' Where FORMAT_ID = '630' AND FIELD_NO = '123' AND PRIORITY = '1';</v>
      </c>
      <c r="U1793" t="str">
        <f t="shared" si="115"/>
        <v>Delete from UFMT_BUILD_RULE Where FORMAT_ID = '630' AND FIELD_NO = '123' AND PRIORITY = '1';</v>
      </c>
    </row>
    <row r="1794" spans="1:21" x14ac:dyDescent="0.35">
      <c r="A1794" t="s">
        <v>1471</v>
      </c>
      <c r="B1794" t="s">
        <v>810</v>
      </c>
      <c r="C1794" t="s">
        <v>12</v>
      </c>
      <c r="D1794" t="s">
        <v>104</v>
      </c>
      <c r="E1794"/>
      <c r="F1794" t="s">
        <v>540</v>
      </c>
      <c r="G1794"/>
      <c r="H1794" t="s">
        <v>13</v>
      </c>
      <c r="I1794" t="s">
        <v>12</v>
      </c>
      <c r="L1794" t="s">
        <v>7</v>
      </c>
      <c r="M1794" t="str">
        <f>VLOOKUP(D1794,UFMT_FIELD_FORMAT!A:H,8,FALSE)</f>
        <v>8 Var LLLA</v>
      </c>
      <c r="N1794" t="str">
        <f>IF(ISBLANK(E1794),"",VLOOKUP(E1794,UFMT_CONDITION!A:J,10,FALSE))</f>
        <v/>
      </c>
      <c r="O1794" t="str">
        <f>VLOOKUP(F1794,UFMT_VALUE!A:E,5,FALSE)</f>
        <v>Tag, SVT_IBFT_BNB_FEE, double</v>
      </c>
      <c r="P1794" t="str">
        <f>IF(ISBLANK(G1794),"",VLOOKUP(G1794,UFMT_CONVERSION!A:C,3,FALSE))</f>
        <v/>
      </c>
      <c r="Q1794" t="str">
        <f t="shared" si="112"/>
        <v>Field '8 Var LLLA', Value 'Tag, SVT_IBFT_BNB_FEE, double'</v>
      </c>
      <c r="S1794" t="str">
        <f t="shared" si="113"/>
        <v>Insert into UFMT_BUILD_RULE (FORMAT_ID, FIELD_NO, PRIORITY, FIELD_ID, COND_ID, VALUE_ID, CONV_KEY, F_CHECK, F_WRITE) Values ('630', '124', '1', '34', '', '257', '', '0', '1');</v>
      </c>
      <c r="T1794" t="str">
        <f t="shared" si="114"/>
        <v>Update UFMT_BUILD_RULE SET FIELD_ID='34',COND_ID='',VALUE_ID='257',CONV_KEY='',F_CHECK='0',F_WRITE='1' Where FORMAT_ID = '630' AND FIELD_NO = '124' AND PRIORITY = '1';</v>
      </c>
      <c r="U1794" t="str">
        <f t="shared" si="115"/>
        <v>Delete from UFMT_BUILD_RULE Where FORMAT_ID = '630' AND FIELD_NO = '124' AND PRIORITY = '1';</v>
      </c>
    </row>
    <row r="1795" spans="1:21" x14ac:dyDescent="0.35">
      <c r="A1795" t="s">
        <v>1471</v>
      </c>
      <c r="B1795" t="s">
        <v>134</v>
      </c>
      <c r="C1795" t="s">
        <v>12</v>
      </c>
      <c r="D1795" t="s">
        <v>98</v>
      </c>
      <c r="E1795"/>
      <c r="F1795" t="s">
        <v>532</v>
      </c>
      <c r="G1795" t="s">
        <v>774</v>
      </c>
      <c r="H1795" t="s">
        <v>13</v>
      </c>
      <c r="I1795" t="s">
        <v>12</v>
      </c>
      <c r="L1795" t="s">
        <v>7</v>
      </c>
      <c r="M1795" t="str">
        <f>VLOOKUP(D1795,UFMT_FIELD_FORMAT!A:H,8,FALSE)</f>
        <v>016 Fix Padded L</v>
      </c>
      <c r="N1795" t="str">
        <f>IF(ISBLANK(E1795),"",VLOOKUP(E1795,UFMT_CONDITION!A:J,10,FALSE))</f>
        <v/>
      </c>
      <c r="O1795" t="str">
        <f>VLOOKUP(F1795,UFMT_VALUE!A:E,5,FALSE)</f>
        <v>DE128, Saved locally (to/from NBC )</v>
      </c>
      <c r="P1795" t="str">
        <f>IF(ISBLANK(G1795),"",VLOOKUP(G1795,UFMT_CONVERSION!A:C,3,FALSE))</f>
        <v>Custom function ufmt_check_mac</v>
      </c>
      <c r="Q1795" t="str">
        <f t="shared" si="112"/>
        <v>Field '016 Fix Padded L', Value 'DE128, Saved locally (to/from NBC )', Conv 'Custom function ufmt_check_mac'</v>
      </c>
      <c r="S1795" t="str">
        <f t="shared" si="113"/>
        <v>Insert into UFMT_BUILD_RULE (FORMAT_ID, FIELD_NO, PRIORITY, FIELD_ID, COND_ID, VALUE_ID, CONV_KEY, F_CHECK, F_WRITE) Values ('630', '128', '1', '32', '', '254', '100', '0', '1');</v>
      </c>
      <c r="T1795" t="str">
        <f t="shared" si="114"/>
        <v>Update UFMT_BUILD_RULE SET FIELD_ID='32',COND_ID='',VALUE_ID='254',CONV_KEY='100',F_CHECK='0',F_WRITE='1' Where FORMAT_ID = '630' AND FIELD_NO = '128' AND PRIORITY = '1';</v>
      </c>
      <c r="U1795" t="str">
        <f t="shared" si="115"/>
        <v>Delete from UFMT_BUILD_RULE Where FORMAT_ID = '630' AND FIELD_NO = '128' AND PRIORITY = '1';</v>
      </c>
    </row>
    <row r="1796" spans="1:21" x14ac:dyDescent="0.35">
      <c r="A1796" t="s">
        <v>1473</v>
      </c>
      <c r="B1796" t="s">
        <v>15</v>
      </c>
      <c r="C1796" t="s">
        <v>12</v>
      </c>
      <c r="D1796" t="s">
        <v>12</v>
      </c>
      <c r="E1796"/>
      <c r="F1796" t="s">
        <v>15</v>
      </c>
      <c r="G1796"/>
      <c r="H1796" t="s">
        <v>13</v>
      </c>
      <c r="I1796" t="s">
        <v>13</v>
      </c>
      <c r="L1796" t="s">
        <v>7</v>
      </c>
      <c r="M1796" t="str">
        <f>VLOOKUP(D1796,UFMT_FIELD_FORMAT!A:H,8,FALSE)</f>
        <v>019 Var LLA</v>
      </c>
      <c r="N1796" t="str">
        <f>IF(ISBLANK(E1796),"",VLOOKUP(E1796,UFMT_CONDITION!A:J,10,FALSE))</f>
        <v/>
      </c>
      <c r="O1796" t="str">
        <f>VLOOKUP(F1796,UFMT_VALUE!A:E,5,FALSE)</f>
        <v>Tag, SVT_CARD_NUM</v>
      </c>
      <c r="P1796" t="str">
        <f>IF(ISBLANK(G1796),"",VLOOKUP(G1796,UFMT_CONVERSION!A:C,3,FALSE))</f>
        <v/>
      </c>
      <c r="Q1796" t="str">
        <f t="shared" si="112"/>
        <v>Field '019 Var LLA', Value 'Tag, SVT_CARD_NUM'</v>
      </c>
      <c r="S1796" t="str">
        <f t="shared" si="113"/>
        <v>Insert into UFMT_BUILD_RULE (FORMAT_ID, FIELD_NO, PRIORITY, FIELD_ID, COND_ID, VALUE_ID, CONV_KEY, F_CHECK, F_WRITE) Values ('631', '2', '1', '1', '', '2', '', '0', '0');</v>
      </c>
      <c r="T1796" t="str">
        <f t="shared" si="114"/>
        <v>Update UFMT_BUILD_RULE SET FIELD_ID='1',COND_ID='',VALUE_ID='2',CONV_KEY='',F_CHECK='0',F_WRITE='0' Where FORMAT_ID = '631' AND FIELD_NO = '2' AND PRIORITY = '1';</v>
      </c>
      <c r="U1796" t="str">
        <f t="shared" si="115"/>
        <v>Delete from UFMT_BUILD_RULE Where FORMAT_ID = '631' AND FIELD_NO = '2' AND PRIORITY = '1';</v>
      </c>
    </row>
    <row r="1797" spans="1:21" x14ac:dyDescent="0.35">
      <c r="A1797" t="s">
        <v>1473</v>
      </c>
      <c r="B1797" t="s">
        <v>17</v>
      </c>
      <c r="C1797" t="s">
        <v>12</v>
      </c>
      <c r="D1797" t="s">
        <v>15</v>
      </c>
      <c r="E1797"/>
      <c r="F1797" t="s">
        <v>418</v>
      </c>
      <c r="G1797"/>
      <c r="H1797" t="s">
        <v>13</v>
      </c>
      <c r="I1797" t="s">
        <v>13</v>
      </c>
      <c r="L1797" t="s">
        <v>7</v>
      </c>
      <c r="M1797" t="str">
        <f>VLOOKUP(D1797,UFMT_FIELD_FORMAT!A:H,8,FALSE)</f>
        <v>006 Fix Padded L0</v>
      </c>
      <c r="N1797" t="str">
        <f>IF(ISBLANK(E1797),"",VLOOKUP(E1797,UFMT_CONDITION!A:J,10,FALSE))</f>
        <v/>
      </c>
      <c r="O1797" t="str">
        <f>VLOOKUP(F1797,UFMT_VALUE!A:E,5,FALSE)</f>
        <v>Composite, Processing code (NBC)</v>
      </c>
      <c r="P1797" t="str">
        <f>IF(ISBLANK(G1797),"",VLOOKUP(G1797,UFMT_CONVERSION!A:C,3,FALSE))</f>
        <v/>
      </c>
      <c r="Q1797" t="str">
        <f t="shared" ref="Q1797:Q1860" si="116">"Field '"&amp;M1797&amp;IF(N1797="","","',Cond '"&amp;N1797)&amp;"', Value '"&amp;O1797&amp;IF(P1797="","","', Conv '"&amp;P1797)&amp;"'"</f>
        <v>Field '006 Fix Padded L0', Value 'Composite, Processing code (NBC)'</v>
      </c>
      <c r="S1797" t="str">
        <f t="shared" ref="S1797:S1860" si="117">"Insert into UFMT_BUILD_RULE (FORMAT_ID, FIELD_NO, PRIORITY, FIELD_ID, COND_ID, VALUE_ID, CONV_KEY, F_CHECK, F_WRITE) Values ('"&amp;A1797&amp;"', '"&amp;B1797&amp;"', '"&amp;C1797&amp;"', '"&amp;D1797&amp;"', '"&amp;E1797&amp;"', '"&amp;F1797&amp;"', '"&amp;G1797&amp;"', '"&amp;H1797&amp;"', '"&amp;I1797&amp;"');"</f>
        <v>Insert into UFMT_BUILD_RULE (FORMAT_ID, FIELD_NO, PRIORITY, FIELD_ID, COND_ID, VALUE_ID, CONV_KEY, F_CHECK, F_WRITE) Values ('631', '3', '1', '2', '', '211', '', '0', '0');</v>
      </c>
      <c r="T1797" t="str">
        <f t="shared" ref="T1797:T1860" si="118">"Update UFMT_BUILD_RULE SET FIELD_ID='"&amp;D1797&amp;"',COND_ID='"&amp;E1797&amp;"',VALUE_ID='"&amp;F1797&amp;"',CONV_KEY='"&amp;G1797&amp;"',F_CHECK='"&amp;H1797&amp;"',F_WRITE='"&amp;I1797&amp;"' Where FORMAT_ID = '"&amp;A1797&amp;"' AND FIELD_NO = '"&amp;B1797&amp;"' AND PRIORITY = '"&amp;C1797&amp;"';"</f>
        <v>Update UFMT_BUILD_RULE SET FIELD_ID='2',COND_ID='',VALUE_ID='211',CONV_KEY='',F_CHECK='0',F_WRITE='0' Where FORMAT_ID = '631' AND FIELD_NO = '3' AND PRIORITY = '1';</v>
      </c>
      <c r="U1797" t="str">
        <f t="shared" ref="U1797:U1860" si="119">"Delete from UFMT_BUILD_RULE Where FORMAT_ID = '"&amp;A1797&amp;"' AND FIELD_NO = '"&amp;B1797&amp;"' AND PRIORITY = '"&amp;C1797&amp;"';"</f>
        <v>Delete from UFMT_BUILD_RULE Where FORMAT_ID = '631' AND FIELD_NO = '3' AND PRIORITY = '1';</v>
      </c>
    </row>
    <row r="1798" spans="1:21" x14ac:dyDescent="0.35">
      <c r="A1798" t="s">
        <v>1473</v>
      </c>
      <c r="B1798" t="s">
        <v>20</v>
      </c>
      <c r="C1798" t="s">
        <v>12</v>
      </c>
      <c r="D1798" t="s">
        <v>17</v>
      </c>
      <c r="E1798"/>
      <c r="F1798" t="s">
        <v>29</v>
      </c>
      <c r="G1798"/>
      <c r="H1798" t="s">
        <v>13</v>
      </c>
      <c r="I1798" t="s">
        <v>13</v>
      </c>
      <c r="L1798" t="s">
        <v>7</v>
      </c>
      <c r="M1798" t="str">
        <f>VLOOKUP(D1798,UFMT_FIELD_FORMAT!A:H,8,FALSE)</f>
        <v>012 Fix Padded L0</v>
      </c>
      <c r="N1798" t="str">
        <f>IF(ISBLANK(E1798),"",VLOOKUP(E1798,UFMT_CONDITION!A:J,10,FALSE))</f>
        <v/>
      </c>
      <c r="O1798" t="str">
        <f>VLOOKUP(F1798,UFMT_VALUE!A:E,5,FALSE)</f>
        <v>Tag, SVT_TXN_AMOUNT</v>
      </c>
      <c r="P1798" t="str">
        <f>IF(ISBLANK(G1798),"",VLOOKUP(G1798,UFMT_CONVERSION!A:C,3,FALSE))</f>
        <v/>
      </c>
      <c r="Q1798" t="str">
        <f t="shared" si="116"/>
        <v>Field '012 Fix Padded L0', Value 'Tag, SVT_TXN_AMOUNT'</v>
      </c>
      <c r="S1798" t="str">
        <f t="shared" si="117"/>
        <v>Insert into UFMT_BUILD_RULE (FORMAT_ID, FIELD_NO, PRIORITY, FIELD_ID, COND_ID, VALUE_ID, CONV_KEY, F_CHECK, F_WRITE) Values ('631', '4', '1', '3', '', '7', '', '0', '0');</v>
      </c>
      <c r="T1798" t="str">
        <f t="shared" si="118"/>
        <v>Update UFMT_BUILD_RULE SET FIELD_ID='3',COND_ID='',VALUE_ID='7',CONV_KEY='',F_CHECK='0',F_WRITE='0' Where FORMAT_ID = '631' AND FIELD_NO = '4' AND PRIORITY = '1';</v>
      </c>
      <c r="U1798" t="str">
        <f t="shared" si="119"/>
        <v>Delete from UFMT_BUILD_RULE Where FORMAT_ID = '631' AND FIELD_NO = '4' AND PRIORITY = '1';</v>
      </c>
    </row>
    <row r="1799" spans="1:21" x14ac:dyDescent="0.35">
      <c r="A1799" t="s">
        <v>1473</v>
      </c>
      <c r="B1799" t="s">
        <v>26</v>
      </c>
      <c r="C1799" t="s">
        <v>12</v>
      </c>
      <c r="D1799" t="s">
        <v>17</v>
      </c>
      <c r="E1799" t="s">
        <v>171</v>
      </c>
      <c r="F1799" t="s">
        <v>354</v>
      </c>
      <c r="G1799"/>
      <c r="H1799" t="s">
        <v>13</v>
      </c>
      <c r="I1799" t="s">
        <v>13</v>
      </c>
      <c r="L1799" t="s">
        <v>7</v>
      </c>
      <c r="M1799" t="str">
        <f>VLOOKUP(D1799,UFMT_FIELD_FORMAT!A:H,8,FALSE)</f>
        <v>012 Fix Padded L0</v>
      </c>
      <c r="N1799" t="str">
        <f>IF(ISBLANK(E1799),"",VLOOKUP(E1799,UFMT_CONDITION!A:J,10,FALSE))</f>
        <v>Send Cross-currency fields</v>
      </c>
      <c r="O1799" t="str">
        <f>VLOOKUP(F1799,UFMT_VALUE!A:E,5,FALSE)</f>
        <v>Const, 0</v>
      </c>
      <c r="P1799" t="str">
        <f>IF(ISBLANK(G1799),"",VLOOKUP(G1799,UFMT_CONVERSION!A:C,3,FALSE))</f>
        <v/>
      </c>
      <c r="Q1799" t="str">
        <f t="shared" si="116"/>
        <v>Field '012 Fix Padded L0',Cond 'Send Cross-currency fields', Value 'Const, 0'</v>
      </c>
      <c r="S1799" t="str">
        <f t="shared" si="117"/>
        <v>Insert into UFMT_BUILD_RULE (FORMAT_ID, FIELD_NO, PRIORITY, FIELD_ID, COND_ID, VALUE_ID, CONV_KEY, F_CHECK, F_WRITE) Values ('631', '6', '1', '3', '64', '186', '', '0', '0');</v>
      </c>
      <c r="T1799" t="str">
        <f t="shared" si="118"/>
        <v>Update UFMT_BUILD_RULE SET FIELD_ID='3',COND_ID='64',VALUE_ID='186',CONV_KEY='',F_CHECK='0',F_WRITE='0' Where FORMAT_ID = '631' AND FIELD_NO = '6' AND PRIORITY = '1';</v>
      </c>
      <c r="U1799" t="str">
        <f t="shared" si="119"/>
        <v>Delete from UFMT_BUILD_RULE Where FORMAT_ID = '631' AND FIELD_NO = '6' AND PRIORITY = '1';</v>
      </c>
    </row>
    <row r="1800" spans="1:21" x14ac:dyDescent="0.35">
      <c r="A1800" t="s">
        <v>1473</v>
      </c>
      <c r="B1800" t="s">
        <v>29</v>
      </c>
      <c r="C1800" t="s">
        <v>12</v>
      </c>
      <c r="D1800" t="s">
        <v>72</v>
      </c>
      <c r="E1800"/>
      <c r="F1800" t="s">
        <v>298</v>
      </c>
      <c r="G1800"/>
      <c r="H1800" t="s">
        <v>13</v>
      </c>
      <c r="I1800" t="s">
        <v>13</v>
      </c>
      <c r="L1800" t="s">
        <v>7</v>
      </c>
      <c r="M1800" t="str">
        <f>VLOOKUP(D1800,UFMT_FIELD_FORMAT!A:H,8,FALSE)</f>
        <v>010 Fix Padded L0</v>
      </c>
      <c r="N1800" t="str">
        <f>IF(ISBLANK(E1800),"",VLOOKUP(E1800,UFMT_CONDITION!A:J,10,FALSE))</f>
        <v/>
      </c>
      <c r="O1800" t="str">
        <f>VLOOKUP(F1800,UFMT_VALUE!A:E,5,FALSE)</f>
        <v>Composite, Datetime ( MMDDhhmmss)</v>
      </c>
      <c r="P1800" t="str">
        <f>IF(ISBLANK(G1800),"",VLOOKUP(G1800,UFMT_CONVERSION!A:C,3,FALSE))</f>
        <v/>
      </c>
      <c r="Q1800" t="str">
        <f t="shared" si="116"/>
        <v>Field '010 Fix Padded L0', Value 'Composite, Datetime ( MMDDhhmmss)'</v>
      </c>
      <c r="S1800" t="str">
        <f t="shared" si="117"/>
        <v>Insert into UFMT_BUILD_RULE (FORMAT_ID, FIELD_NO, PRIORITY, FIELD_ID, COND_ID, VALUE_ID, CONV_KEY, F_CHECK, F_WRITE) Values ('631', '7', '1', '25', '', '205', '', '0', '0');</v>
      </c>
      <c r="T1800" t="str">
        <f t="shared" si="118"/>
        <v>Update UFMT_BUILD_RULE SET FIELD_ID='25',COND_ID='',VALUE_ID='205',CONV_KEY='',F_CHECK='0',F_WRITE='0' Where FORMAT_ID = '631' AND FIELD_NO = '7' AND PRIORITY = '1';</v>
      </c>
      <c r="U1800" t="str">
        <f t="shared" si="119"/>
        <v>Delete from UFMT_BUILD_RULE Where FORMAT_ID = '631' AND FIELD_NO = '7' AND PRIORITY = '1';</v>
      </c>
    </row>
    <row r="1801" spans="1:21" x14ac:dyDescent="0.35">
      <c r="A1801" t="s">
        <v>1473</v>
      </c>
      <c r="B1801" t="s">
        <v>32</v>
      </c>
      <c r="C1801" t="s">
        <v>12</v>
      </c>
      <c r="D1801" t="s">
        <v>20</v>
      </c>
      <c r="E1801" t="s">
        <v>171</v>
      </c>
      <c r="F1801" t="s">
        <v>354</v>
      </c>
      <c r="G1801"/>
      <c r="H1801" t="s">
        <v>13</v>
      </c>
      <c r="I1801" t="s">
        <v>13</v>
      </c>
      <c r="L1801" t="s">
        <v>7</v>
      </c>
      <c r="M1801" t="str">
        <f>VLOOKUP(D1801,UFMT_FIELD_FORMAT!A:H,8,FALSE)</f>
        <v>008 Fix Padded L0</v>
      </c>
      <c r="N1801" t="str">
        <f>IF(ISBLANK(E1801),"",VLOOKUP(E1801,UFMT_CONDITION!A:J,10,FALSE))</f>
        <v>Send Cross-currency fields</v>
      </c>
      <c r="O1801" t="str">
        <f>VLOOKUP(F1801,UFMT_VALUE!A:E,5,FALSE)</f>
        <v>Const, 0</v>
      </c>
      <c r="P1801" t="str">
        <f>IF(ISBLANK(G1801),"",VLOOKUP(G1801,UFMT_CONVERSION!A:C,3,FALSE))</f>
        <v/>
      </c>
      <c r="Q1801" t="str">
        <f t="shared" si="116"/>
        <v>Field '008 Fix Padded L0',Cond 'Send Cross-currency fields', Value 'Const, 0'</v>
      </c>
      <c r="S1801" t="str">
        <f t="shared" si="117"/>
        <v>Insert into UFMT_BUILD_RULE (FORMAT_ID, FIELD_NO, PRIORITY, FIELD_ID, COND_ID, VALUE_ID, CONV_KEY, F_CHECK, F_WRITE) Values ('631', '8', '1', '4', '64', '186', '', '0', '0');</v>
      </c>
      <c r="T1801" t="str">
        <f t="shared" si="118"/>
        <v>Update UFMT_BUILD_RULE SET FIELD_ID='4',COND_ID='64',VALUE_ID='186',CONV_KEY='',F_CHECK='0',F_WRITE='0' Where FORMAT_ID = '631' AND FIELD_NO = '8' AND PRIORITY = '1';</v>
      </c>
      <c r="U1801" t="str">
        <f t="shared" si="119"/>
        <v>Delete from UFMT_BUILD_RULE Where FORMAT_ID = '631' AND FIELD_NO = '8' AND PRIORITY = '1';</v>
      </c>
    </row>
    <row r="1802" spans="1:21" x14ac:dyDescent="0.35">
      <c r="A1802" t="s">
        <v>1473</v>
      </c>
      <c r="B1802" t="s">
        <v>37</v>
      </c>
      <c r="C1802" t="s">
        <v>12</v>
      </c>
      <c r="D1802" t="s">
        <v>20</v>
      </c>
      <c r="E1802" t="s">
        <v>171</v>
      </c>
      <c r="F1802" t="s">
        <v>321</v>
      </c>
      <c r="G1802"/>
      <c r="H1802" t="s">
        <v>13</v>
      </c>
      <c r="I1802" t="s">
        <v>13</v>
      </c>
      <c r="L1802" t="s">
        <v>7</v>
      </c>
      <c r="M1802" t="str">
        <f>VLOOKUP(D1802,UFMT_FIELD_FORMAT!A:H,8,FALSE)</f>
        <v>008 Fix Padded L0</v>
      </c>
      <c r="N1802" t="str">
        <f>IF(ISBLANK(E1802),"",VLOOKUP(E1802,UFMT_CONDITION!A:J,10,FALSE))</f>
        <v>Send Cross-currency fields</v>
      </c>
      <c r="O1802" t="str">
        <f>VLOOKUP(F1802,UFMT_VALUE!A:E,5,FALSE)</f>
        <v>Const, 1</v>
      </c>
      <c r="P1802" t="str">
        <f>IF(ISBLANK(G1802),"",VLOOKUP(G1802,UFMT_CONVERSION!A:C,3,FALSE))</f>
        <v/>
      </c>
      <c r="Q1802" t="str">
        <f t="shared" si="116"/>
        <v>Field '008 Fix Padded L0',Cond 'Send Cross-currency fields', Value 'Const, 1'</v>
      </c>
      <c r="S1802" t="str">
        <f t="shared" si="117"/>
        <v>Insert into UFMT_BUILD_RULE (FORMAT_ID, FIELD_NO, PRIORITY, FIELD_ID, COND_ID, VALUE_ID, CONV_KEY, F_CHECK, F_WRITE) Values ('631', '10', '1', '4', '64', '173', '', '0', '0');</v>
      </c>
      <c r="T1802" t="str">
        <f t="shared" si="118"/>
        <v>Update UFMT_BUILD_RULE SET FIELD_ID='4',COND_ID='64',VALUE_ID='173',CONV_KEY='',F_CHECK='0',F_WRITE='0' Where FORMAT_ID = '631' AND FIELD_NO = '10' AND PRIORITY = '1';</v>
      </c>
      <c r="U1802" t="str">
        <f t="shared" si="119"/>
        <v>Delete from UFMT_BUILD_RULE Where FORMAT_ID = '631' AND FIELD_NO = '10' AND PRIORITY = '1';</v>
      </c>
    </row>
    <row r="1803" spans="1:21" x14ac:dyDescent="0.35">
      <c r="A1803" t="s">
        <v>1473</v>
      </c>
      <c r="B1803" t="s">
        <v>40</v>
      </c>
      <c r="C1803" t="s">
        <v>12</v>
      </c>
      <c r="D1803" t="s">
        <v>23</v>
      </c>
      <c r="E1803"/>
      <c r="F1803" t="s">
        <v>48</v>
      </c>
      <c r="G1803"/>
      <c r="H1803" t="s">
        <v>13</v>
      </c>
      <c r="I1803" t="s">
        <v>13</v>
      </c>
      <c r="L1803" t="s">
        <v>7</v>
      </c>
      <c r="M1803" t="str">
        <f>VLOOKUP(D1803,UFMT_FIELD_FORMAT!A:H,8,FALSE)</f>
        <v>006 Fix Padded L0</v>
      </c>
      <c r="N1803" t="str">
        <f>IF(ISBLANK(E1803),"",VLOOKUP(E1803,UFMT_CONDITION!A:J,10,FALSE))</f>
        <v/>
      </c>
      <c r="O1803" t="str">
        <f>VLOOKUP(F1803,UFMT_VALUE!A:E,5,FALSE)</f>
        <v>Tag, SVT_ACQ_TRACE_NO, string</v>
      </c>
      <c r="P1803" t="str">
        <f>IF(ISBLANK(G1803),"",VLOOKUP(G1803,UFMT_CONVERSION!A:C,3,FALSE))</f>
        <v/>
      </c>
      <c r="Q1803" t="str">
        <f t="shared" si="116"/>
        <v>Field '006 Fix Padded L0', Value 'Tag, SVT_ACQ_TRACE_NO, string'</v>
      </c>
      <c r="S1803" t="str">
        <f t="shared" si="117"/>
        <v>Insert into UFMT_BUILD_RULE (FORMAT_ID, FIELD_NO, PRIORITY, FIELD_ID, COND_ID, VALUE_ID, CONV_KEY, F_CHECK, F_WRITE) Values ('631', '11', '1', '5', '', '47', '', '0', '0');</v>
      </c>
      <c r="T1803" t="str">
        <f t="shared" si="118"/>
        <v>Update UFMT_BUILD_RULE SET FIELD_ID='5',COND_ID='',VALUE_ID='47',CONV_KEY='',F_CHECK='0',F_WRITE='0' Where FORMAT_ID = '631' AND FIELD_NO = '11' AND PRIORITY = '1';</v>
      </c>
      <c r="U1803" t="str">
        <f t="shared" si="119"/>
        <v>Delete from UFMT_BUILD_RULE Where FORMAT_ID = '631' AND FIELD_NO = '11' AND PRIORITY = '1';</v>
      </c>
    </row>
    <row r="1804" spans="1:21" x14ac:dyDescent="0.35">
      <c r="A1804" t="s">
        <v>1473</v>
      </c>
      <c r="B1804" t="s">
        <v>42</v>
      </c>
      <c r="C1804" t="s">
        <v>12</v>
      </c>
      <c r="D1804" t="s">
        <v>23</v>
      </c>
      <c r="E1804"/>
      <c r="F1804" t="s">
        <v>47</v>
      </c>
      <c r="G1804"/>
      <c r="H1804" t="s">
        <v>13</v>
      </c>
      <c r="I1804" t="s">
        <v>13</v>
      </c>
      <c r="L1804" t="s">
        <v>7</v>
      </c>
      <c r="M1804" t="str">
        <f>VLOOKUP(D1804,UFMT_FIELD_FORMAT!A:H,8,FALSE)</f>
        <v>006 Fix Padded L0</v>
      </c>
      <c r="N1804" t="str">
        <f>IF(ISBLANK(E1804),"",VLOOKUP(E1804,UFMT_CONDITION!A:J,10,FALSE))</f>
        <v/>
      </c>
      <c r="O1804" t="str">
        <f>VLOOKUP(F1804,UFMT_VALUE!A:E,5,FALSE)</f>
        <v>Tag, SVT_ACQ_SW_TIME</v>
      </c>
      <c r="P1804" t="str">
        <f>IF(ISBLANK(G1804),"",VLOOKUP(G1804,UFMT_CONVERSION!A:C,3,FALSE))</f>
        <v/>
      </c>
      <c r="Q1804" t="str">
        <f t="shared" si="116"/>
        <v>Field '006 Fix Padded L0', Value 'Tag, SVT_ACQ_SW_TIME'</v>
      </c>
      <c r="S1804" t="str">
        <f t="shared" si="117"/>
        <v>Insert into UFMT_BUILD_RULE (FORMAT_ID, FIELD_NO, PRIORITY, FIELD_ID, COND_ID, VALUE_ID, CONV_KEY, F_CHECK, F_WRITE) Values ('631', '12', '1', '5', '', '14', '', '0', '0');</v>
      </c>
      <c r="T1804" t="str">
        <f t="shared" si="118"/>
        <v>Update UFMT_BUILD_RULE SET FIELD_ID='5',COND_ID='',VALUE_ID='14',CONV_KEY='',F_CHECK='0',F_WRITE='0' Where FORMAT_ID = '631' AND FIELD_NO = '12' AND PRIORITY = '1';</v>
      </c>
      <c r="U1804" t="str">
        <f t="shared" si="119"/>
        <v>Delete from UFMT_BUILD_RULE Where FORMAT_ID = '631' AND FIELD_NO = '12' AND PRIORITY = '1';</v>
      </c>
    </row>
    <row r="1805" spans="1:21" x14ac:dyDescent="0.35">
      <c r="A1805" t="s">
        <v>1473</v>
      </c>
      <c r="B1805" t="s">
        <v>44</v>
      </c>
      <c r="C1805" t="s">
        <v>12</v>
      </c>
      <c r="D1805" t="s">
        <v>32</v>
      </c>
      <c r="E1805"/>
      <c r="F1805" t="s">
        <v>44</v>
      </c>
      <c r="G1805"/>
      <c r="H1805" t="s">
        <v>13</v>
      </c>
      <c r="I1805" t="s">
        <v>13</v>
      </c>
      <c r="L1805" t="s">
        <v>7</v>
      </c>
      <c r="M1805" t="str">
        <f>VLOOKUP(D1805,UFMT_FIELD_FORMAT!A:H,8,FALSE)</f>
        <v>004 Fix Padded L0</v>
      </c>
      <c r="N1805" t="str">
        <f>IF(ISBLANK(E1805),"",VLOOKUP(E1805,UFMT_CONDITION!A:J,10,FALSE))</f>
        <v/>
      </c>
      <c r="O1805" t="str">
        <f>VLOOKUP(F1805,UFMT_VALUE!A:E,5,FALSE)</f>
        <v>Tag, SVT_ACQ_SW_DATE</v>
      </c>
      <c r="P1805" t="str">
        <f>IF(ISBLANK(G1805),"",VLOOKUP(G1805,UFMT_CONVERSION!A:C,3,FALSE))</f>
        <v/>
      </c>
      <c r="Q1805" t="str">
        <f t="shared" si="116"/>
        <v>Field '004 Fix Padded L0', Value 'Tag, SVT_ACQ_SW_DATE'</v>
      </c>
      <c r="S1805" t="str">
        <f t="shared" si="117"/>
        <v>Insert into UFMT_BUILD_RULE (FORMAT_ID, FIELD_NO, PRIORITY, FIELD_ID, COND_ID, VALUE_ID, CONV_KEY, F_CHECK, F_WRITE) Values ('631', '13', '1', '8', '', '13', '', '0', '0');</v>
      </c>
      <c r="T1805" t="str">
        <f t="shared" si="118"/>
        <v>Update UFMT_BUILD_RULE SET FIELD_ID='8',COND_ID='',VALUE_ID='13',CONV_KEY='',F_CHECK='0',F_WRITE='0' Where FORMAT_ID = '631' AND FIELD_NO = '13' AND PRIORITY = '1';</v>
      </c>
      <c r="U1805" t="str">
        <f t="shared" si="119"/>
        <v>Delete from UFMT_BUILD_RULE Where FORMAT_ID = '631' AND FIELD_NO = '13' AND PRIORITY = '1';</v>
      </c>
    </row>
    <row r="1806" spans="1:21" x14ac:dyDescent="0.35">
      <c r="A1806" t="s">
        <v>1473</v>
      </c>
      <c r="B1806" t="s">
        <v>50</v>
      </c>
      <c r="C1806" t="s">
        <v>12</v>
      </c>
      <c r="D1806" t="s">
        <v>32</v>
      </c>
      <c r="E1806"/>
      <c r="F1806" t="s">
        <v>44</v>
      </c>
      <c r="G1806"/>
      <c r="H1806" t="s">
        <v>13</v>
      </c>
      <c r="I1806" t="s">
        <v>13</v>
      </c>
      <c r="L1806" t="s">
        <v>7</v>
      </c>
      <c r="M1806" t="str">
        <f>VLOOKUP(D1806,UFMT_FIELD_FORMAT!A:H,8,FALSE)</f>
        <v>004 Fix Padded L0</v>
      </c>
      <c r="N1806" t="str">
        <f>IF(ISBLANK(E1806),"",VLOOKUP(E1806,UFMT_CONDITION!A:J,10,FALSE))</f>
        <v/>
      </c>
      <c r="O1806" t="str">
        <f>VLOOKUP(F1806,UFMT_VALUE!A:E,5,FALSE)</f>
        <v>Tag, SVT_ACQ_SW_DATE</v>
      </c>
      <c r="P1806" t="str">
        <f>IF(ISBLANK(G1806),"",VLOOKUP(G1806,UFMT_CONVERSION!A:C,3,FALSE))</f>
        <v/>
      </c>
      <c r="Q1806" t="str">
        <f t="shared" si="116"/>
        <v>Field '004 Fix Padded L0', Value 'Tag, SVT_ACQ_SW_DATE'</v>
      </c>
      <c r="S1806" t="str">
        <f t="shared" si="117"/>
        <v>Insert into UFMT_BUILD_RULE (FORMAT_ID, FIELD_NO, PRIORITY, FIELD_ID, COND_ID, VALUE_ID, CONV_KEY, F_CHECK, F_WRITE) Values ('631', '15', '1', '8', '', '13', '', '0', '0');</v>
      </c>
      <c r="T1806" t="str">
        <f t="shared" si="118"/>
        <v>Update UFMT_BUILD_RULE SET FIELD_ID='8',COND_ID='',VALUE_ID='13',CONV_KEY='',F_CHECK='0',F_WRITE='0' Where FORMAT_ID = '631' AND FIELD_NO = '15' AND PRIORITY = '1';</v>
      </c>
      <c r="U1806" t="str">
        <f t="shared" si="119"/>
        <v>Delete from UFMT_BUILD_RULE Where FORMAT_ID = '631' AND FIELD_NO = '15' AND PRIORITY = '1';</v>
      </c>
    </row>
    <row r="1807" spans="1:21" x14ac:dyDescent="0.35">
      <c r="A1807" t="s">
        <v>1473</v>
      </c>
      <c r="B1807" t="s">
        <v>59</v>
      </c>
      <c r="C1807" t="s">
        <v>12</v>
      </c>
      <c r="D1807" t="s">
        <v>32</v>
      </c>
      <c r="E1807"/>
      <c r="F1807" t="s">
        <v>233</v>
      </c>
      <c r="G1807"/>
      <c r="H1807" t="s">
        <v>13</v>
      </c>
      <c r="I1807" t="s">
        <v>13</v>
      </c>
      <c r="L1807" t="s">
        <v>7</v>
      </c>
      <c r="M1807" t="str">
        <f>VLOOKUP(D1807,UFMT_FIELD_FORMAT!A:H,8,FALSE)</f>
        <v>004 Fix Padded L0</v>
      </c>
      <c r="N1807" t="str">
        <f>IF(ISBLANK(E1807),"",VLOOKUP(E1807,UFMT_CONDITION!A:J,10,FALSE))</f>
        <v/>
      </c>
      <c r="O1807" t="str">
        <f>VLOOKUP(F1807,UFMT_VALUE!A:E,5,FALSE)</f>
        <v>Tag, SVT_SV_MCC, int</v>
      </c>
      <c r="P1807" t="str">
        <f>IF(ISBLANK(G1807),"",VLOOKUP(G1807,UFMT_CONVERSION!A:C,3,FALSE))</f>
        <v/>
      </c>
      <c r="Q1807" t="str">
        <f t="shared" si="116"/>
        <v>Field '004 Fix Padded L0', Value 'Tag, SVT_SV_MCC, int'</v>
      </c>
      <c r="S1807" t="str">
        <f t="shared" si="117"/>
        <v>Insert into UFMT_BUILD_RULE (FORMAT_ID, FIELD_NO, PRIORITY, FIELD_ID, COND_ID, VALUE_ID, CONV_KEY, F_CHECK, F_WRITE) Values ('631', '18', '1', '8', '', '90', '', '0', '0');</v>
      </c>
      <c r="T1807" t="str">
        <f t="shared" si="118"/>
        <v>Update UFMT_BUILD_RULE SET FIELD_ID='8',COND_ID='',VALUE_ID='90',CONV_KEY='',F_CHECK='0',F_WRITE='0' Where FORMAT_ID = '631' AND FIELD_NO = '18' AND PRIORITY = '1';</v>
      </c>
      <c r="U1807" t="str">
        <f t="shared" si="119"/>
        <v>Delete from UFMT_BUILD_RULE Where FORMAT_ID = '631' AND FIELD_NO = '18' AND PRIORITY = '1';</v>
      </c>
    </row>
    <row r="1808" spans="1:21" x14ac:dyDescent="0.35">
      <c r="A1808" t="s">
        <v>1473</v>
      </c>
      <c r="B1808" t="s">
        <v>88</v>
      </c>
      <c r="C1808" t="s">
        <v>12</v>
      </c>
      <c r="D1808" t="s">
        <v>20</v>
      </c>
      <c r="E1808"/>
      <c r="F1808" t="s">
        <v>543</v>
      </c>
      <c r="G1808"/>
      <c r="H1808" t="s">
        <v>13</v>
      </c>
      <c r="I1808" t="s">
        <v>13</v>
      </c>
      <c r="L1808" t="s">
        <v>7</v>
      </c>
      <c r="M1808" t="str">
        <f>VLOOKUP(D1808,UFMT_FIELD_FORMAT!A:H,8,FALSE)</f>
        <v>008 Fix Padded L0</v>
      </c>
      <c r="N1808" t="str">
        <f>IF(ISBLANK(E1808),"",VLOOKUP(E1808,UFMT_CONDITION!A:J,10,FALSE))</f>
        <v/>
      </c>
      <c r="O1808" t="str">
        <f>VLOOKUP(F1808,UFMT_VALUE!A:E,5,FALSE)</f>
        <v>DE28, Saved locally (to/from NBC )</v>
      </c>
      <c r="P1808" t="str">
        <f>IF(ISBLANK(G1808),"",VLOOKUP(G1808,UFMT_CONVERSION!A:C,3,FALSE))</f>
        <v/>
      </c>
      <c r="Q1808" t="str">
        <f t="shared" si="116"/>
        <v>Field '008 Fix Padded L0', Value 'DE28, Saved locally (to/from NBC )'</v>
      </c>
      <c r="S1808" t="str">
        <f t="shared" si="117"/>
        <v>Insert into UFMT_BUILD_RULE (FORMAT_ID, FIELD_NO, PRIORITY, FIELD_ID, COND_ID, VALUE_ID, CONV_KEY, F_CHECK, F_WRITE) Values ('631', '28', '1', '4', '', '258', '', '0', '0');</v>
      </c>
      <c r="T1808" t="str">
        <f t="shared" si="118"/>
        <v>Update UFMT_BUILD_RULE SET FIELD_ID='4',COND_ID='',VALUE_ID='258',CONV_KEY='',F_CHECK='0',F_WRITE='0' Where FORMAT_ID = '631' AND FIELD_NO = '28' AND PRIORITY = '1';</v>
      </c>
      <c r="U1808" t="str">
        <f t="shared" si="119"/>
        <v>Delete from UFMT_BUILD_RULE Where FORMAT_ID = '631' AND FIELD_NO = '28' AND PRIORITY = '1';</v>
      </c>
    </row>
    <row r="1809" spans="1:21" x14ac:dyDescent="0.35">
      <c r="A1809" t="s">
        <v>1473</v>
      </c>
      <c r="B1809" t="s">
        <v>98</v>
      </c>
      <c r="C1809" t="s">
        <v>12</v>
      </c>
      <c r="D1809" t="s">
        <v>40</v>
      </c>
      <c r="E1809"/>
      <c r="F1809" t="s">
        <v>65</v>
      </c>
      <c r="G1809"/>
      <c r="H1809" t="s">
        <v>13</v>
      </c>
      <c r="I1809" t="s">
        <v>13</v>
      </c>
      <c r="L1809" t="s">
        <v>7</v>
      </c>
      <c r="M1809" t="str">
        <f>VLOOKUP(D1809,UFMT_FIELD_FORMAT!A:H,8,FALSE)</f>
        <v xml:space="preserve">011 LLA </v>
      </c>
      <c r="N1809" t="str">
        <f>IF(ISBLANK(E1809),"",VLOOKUP(E1809,UFMT_CONDITION!A:J,10,FALSE))</f>
        <v/>
      </c>
      <c r="O1809" t="str">
        <f>VLOOKUP(F1809,UFMT_VALUE!A:E,5,FALSE)</f>
        <v>Tag, SVT_ISO_SRC_ACQID</v>
      </c>
      <c r="P1809" t="str">
        <f>IF(ISBLANK(G1809),"",VLOOKUP(G1809,UFMT_CONVERSION!A:C,3,FALSE))</f>
        <v/>
      </c>
      <c r="Q1809" t="str">
        <f t="shared" si="116"/>
        <v>Field '011 LLA ', Value 'Tag, SVT_ISO_SRC_ACQID'</v>
      </c>
      <c r="S1809" t="str">
        <f t="shared" si="117"/>
        <v>Insert into UFMT_BUILD_RULE (FORMAT_ID, FIELD_NO, PRIORITY, FIELD_ID, COND_ID, VALUE_ID, CONV_KEY, F_CHECK, F_WRITE) Values ('631', '32', '1', '11', '', '20', '', '0', '0');</v>
      </c>
      <c r="T1809" t="str">
        <f t="shared" si="118"/>
        <v>Update UFMT_BUILD_RULE SET FIELD_ID='11',COND_ID='',VALUE_ID='20',CONV_KEY='',F_CHECK='0',F_WRITE='0' Where FORMAT_ID = '631' AND FIELD_NO = '32' AND PRIORITY = '1';</v>
      </c>
      <c r="U1809" t="str">
        <f t="shared" si="119"/>
        <v>Delete from UFMT_BUILD_RULE Where FORMAT_ID = '631' AND FIELD_NO = '32' AND PRIORITY = '1';</v>
      </c>
    </row>
    <row r="1810" spans="1:21" x14ac:dyDescent="0.35">
      <c r="A1810" t="s">
        <v>1473</v>
      </c>
      <c r="B1810" t="s">
        <v>99</v>
      </c>
      <c r="C1810" t="s">
        <v>12</v>
      </c>
      <c r="D1810" t="s">
        <v>44</v>
      </c>
      <c r="E1810"/>
      <c r="F1810" t="s">
        <v>74</v>
      </c>
      <c r="G1810"/>
      <c r="H1810" t="s">
        <v>13</v>
      </c>
      <c r="I1810" t="s">
        <v>13</v>
      </c>
      <c r="L1810" t="s">
        <v>7</v>
      </c>
      <c r="M1810" t="str">
        <f>VLOOKUP(D1810,UFMT_FIELD_FORMAT!A:H,8,FALSE)</f>
        <v>012 Fix Padded R</v>
      </c>
      <c r="N1810" t="str">
        <f>IF(ISBLANK(E1810),"",VLOOKUP(E1810,UFMT_CONDITION!A:J,10,FALSE))</f>
        <v/>
      </c>
      <c r="O1810" t="str">
        <f>VLOOKUP(F1810,UFMT_VALUE!A:E,5,FALSE)</f>
        <v>Tag, SVT_ISO_ACQ_RRN</v>
      </c>
      <c r="P1810" t="str">
        <f>IF(ISBLANK(G1810),"",VLOOKUP(G1810,UFMT_CONVERSION!A:C,3,FALSE))</f>
        <v/>
      </c>
      <c r="Q1810" t="str">
        <f t="shared" si="116"/>
        <v>Field '012 Fix Padded R', Value 'Tag, SVT_ISO_ACQ_RRN'</v>
      </c>
      <c r="S1810" t="str">
        <f t="shared" si="117"/>
        <v>Insert into UFMT_BUILD_RULE (FORMAT_ID, FIELD_NO, PRIORITY, FIELD_ID, COND_ID, VALUE_ID, CONV_KEY, F_CHECK, F_WRITE) Values ('631', '37', '1', '13', '', '23', '', '0', '0');</v>
      </c>
      <c r="T1810" t="str">
        <f t="shared" si="118"/>
        <v>Update UFMT_BUILD_RULE SET FIELD_ID='13',COND_ID='',VALUE_ID='23',CONV_KEY='',F_CHECK='0',F_WRITE='0' Where FORMAT_ID = '631' AND FIELD_NO = '37' AND PRIORITY = '1';</v>
      </c>
      <c r="U1810" t="str">
        <f t="shared" si="119"/>
        <v>Delete from UFMT_BUILD_RULE Where FORMAT_ID = '631' AND FIELD_NO = '37' AND PRIORITY = '1';</v>
      </c>
    </row>
    <row r="1811" spans="1:21" x14ac:dyDescent="0.35">
      <c r="A1811" t="s">
        <v>1473</v>
      </c>
      <c r="B1811" t="s">
        <v>113</v>
      </c>
      <c r="C1811" t="s">
        <v>12</v>
      </c>
      <c r="D1811" t="s">
        <v>29</v>
      </c>
      <c r="E1811"/>
      <c r="F1811" t="s">
        <v>138</v>
      </c>
      <c r="G1811"/>
      <c r="H1811" t="s">
        <v>13</v>
      </c>
      <c r="I1811" t="s">
        <v>13</v>
      </c>
      <c r="L1811" t="s">
        <v>7</v>
      </c>
      <c r="M1811" t="str">
        <f>VLOOKUP(D1811,UFMT_FIELD_FORMAT!A:H,8,FALSE)</f>
        <v>006 Fix Padded L</v>
      </c>
      <c r="N1811" t="str">
        <f>IF(ISBLANK(E1811),"",VLOOKUP(E1811,UFMT_CONDITION!A:J,10,FALSE))</f>
        <v/>
      </c>
      <c r="O1811" t="str">
        <f>VLOOKUP(F1811,UFMT_VALUE!A:E,5,FALSE)</f>
        <v>Tag, SVT_AUTH_ID_RESP, string</v>
      </c>
      <c r="P1811" t="str">
        <f>IF(ISBLANK(G1811),"",VLOOKUP(G1811,UFMT_CONVERSION!A:C,3,FALSE))</f>
        <v/>
      </c>
      <c r="Q1811" t="str">
        <f t="shared" si="116"/>
        <v>Field '006 Fix Padded L', Value 'Tag, SVT_AUTH_ID_RESP, string'</v>
      </c>
      <c r="S1811" t="str">
        <f t="shared" si="117"/>
        <v>Insert into UFMT_BUILD_RULE (FORMAT_ID, FIELD_NO, PRIORITY, FIELD_ID, COND_ID, VALUE_ID, CONV_KEY, F_CHECK, F_WRITE) Values ('631', '38', '1', '7', '', '49', '', '0', '0');</v>
      </c>
      <c r="T1811" t="str">
        <f t="shared" si="118"/>
        <v>Update UFMT_BUILD_RULE SET FIELD_ID='7',COND_ID='',VALUE_ID='49',CONV_KEY='',F_CHECK='0',F_WRITE='0' Where FORMAT_ID = '631' AND FIELD_NO = '38' AND PRIORITY = '1';</v>
      </c>
      <c r="U1811" t="str">
        <f t="shared" si="119"/>
        <v>Delete from UFMT_BUILD_RULE Where FORMAT_ID = '631' AND FIELD_NO = '38' AND PRIORITY = '1';</v>
      </c>
    </row>
    <row r="1812" spans="1:21" x14ac:dyDescent="0.35">
      <c r="A1812" t="s">
        <v>1473</v>
      </c>
      <c r="B1812" t="s">
        <v>102</v>
      </c>
      <c r="C1812" t="s">
        <v>12</v>
      </c>
      <c r="D1812" t="s">
        <v>77</v>
      </c>
      <c r="E1812"/>
      <c r="F1812" t="s">
        <v>60</v>
      </c>
      <c r="G1812" t="s">
        <v>153</v>
      </c>
      <c r="H1812" t="s">
        <v>13</v>
      </c>
      <c r="I1812" t="s">
        <v>13</v>
      </c>
      <c r="L1812" t="s">
        <v>7</v>
      </c>
      <c r="M1812" t="str">
        <f>VLOOKUP(D1812,UFMT_FIELD_FORMAT!A:H,8,FALSE)</f>
        <v>02 Fix Padded L0</v>
      </c>
      <c r="N1812" t="str">
        <f>IF(ISBLANK(E1812),"",VLOOKUP(E1812,UFMT_CONDITION!A:J,10,FALSE))</f>
        <v/>
      </c>
      <c r="O1812" t="str">
        <f>VLOOKUP(F1812,UFMT_VALUE!A:E,5,FALSE)</f>
        <v>Tag, SVT_SV_RESP</v>
      </c>
      <c r="P1812" t="str">
        <f>IF(ISBLANK(G1812),"",VLOOKUP(G1812,UFMT_CONVERSION!A:C,3,FALSE))</f>
        <v>To RC mapping (for NBC)</v>
      </c>
      <c r="Q1812" t="str">
        <f t="shared" si="116"/>
        <v>Field '02 Fix Padded L0', Value 'Tag, SVT_SV_RESP', Conv 'To RC mapping (for NBC)'</v>
      </c>
      <c r="S1812" t="str">
        <f t="shared" si="117"/>
        <v>Insert into UFMT_BUILD_RULE (FORMAT_ID, FIELD_NO, PRIORITY, FIELD_ID, COND_ID, VALUE_ID, CONV_KEY, F_CHECK, F_WRITE) Values ('631', '39', '1', '24', '', '44', '65', '0', '0');</v>
      </c>
      <c r="T1812" t="str">
        <f t="shared" si="118"/>
        <v>Update UFMT_BUILD_RULE SET FIELD_ID='24',COND_ID='',VALUE_ID='44',CONV_KEY='65',F_CHECK='0',F_WRITE='0' Where FORMAT_ID = '631' AND FIELD_NO = '39' AND PRIORITY = '1';</v>
      </c>
      <c r="U1812" t="str">
        <f t="shared" si="119"/>
        <v>Delete from UFMT_BUILD_RULE Where FORMAT_ID = '631' AND FIELD_NO = '39' AND PRIORITY = '1';</v>
      </c>
    </row>
    <row r="1813" spans="1:21" x14ac:dyDescent="0.35">
      <c r="A1813" t="s">
        <v>1473</v>
      </c>
      <c r="B1813" t="s">
        <v>119</v>
      </c>
      <c r="C1813" t="s">
        <v>12</v>
      </c>
      <c r="D1813" t="s">
        <v>50</v>
      </c>
      <c r="E1813"/>
      <c r="F1813" t="s">
        <v>72</v>
      </c>
      <c r="G1813"/>
      <c r="H1813" t="s">
        <v>13</v>
      </c>
      <c r="I1813" t="s">
        <v>13</v>
      </c>
      <c r="L1813" t="s">
        <v>7</v>
      </c>
      <c r="M1813" t="str">
        <f>VLOOKUP(D1813,UFMT_FIELD_FORMAT!A:H,8,FALSE)</f>
        <v>008 Fix Padded R</v>
      </c>
      <c r="N1813" t="str">
        <f>IF(ISBLANK(E1813),"",VLOOKUP(E1813,UFMT_CONDITION!A:J,10,FALSE))</f>
        <v/>
      </c>
      <c r="O1813" t="str">
        <f>VLOOKUP(F1813,UFMT_VALUE!A:E,5,FALSE)</f>
        <v>Tag, SVT_TERMINAL</v>
      </c>
      <c r="P1813" t="str">
        <f>IF(ISBLANK(G1813),"",VLOOKUP(G1813,UFMT_CONVERSION!A:C,3,FALSE))</f>
        <v/>
      </c>
      <c r="Q1813" t="str">
        <f t="shared" si="116"/>
        <v>Field '008 Fix Padded R', Value 'Tag, SVT_TERMINAL'</v>
      </c>
      <c r="S1813" t="str">
        <f t="shared" si="117"/>
        <v>Insert into UFMT_BUILD_RULE (FORMAT_ID, FIELD_NO, PRIORITY, FIELD_ID, COND_ID, VALUE_ID, CONV_KEY, F_CHECK, F_WRITE) Values ('631', '41', '1', '15', '', '25', '', '0', '0');</v>
      </c>
      <c r="T1813" t="str">
        <f t="shared" si="118"/>
        <v>Update UFMT_BUILD_RULE SET FIELD_ID='15',COND_ID='',VALUE_ID='25',CONV_KEY='',F_CHECK='0',F_WRITE='0' Where FORMAT_ID = '631' AND FIELD_NO = '41' AND PRIORITY = '1';</v>
      </c>
      <c r="U1813" t="str">
        <f t="shared" si="119"/>
        <v>Delete from UFMT_BUILD_RULE Where FORMAT_ID = '631' AND FIELD_NO = '41' AND PRIORITY = '1';</v>
      </c>
    </row>
    <row r="1814" spans="1:21" x14ac:dyDescent="0.35">
      <c r="A1814" t="s">
        <v>1473</v>
      </c>
      <c r="B1814" t="s">
        <v>138</v>
      </c>
      <c r="C1814" t="s">
        <v>12</v>
      </c>
      <c r="D1814" t="s">
        <v>47</v>
      </c>
      <c r="E1814"/>
      <c r="F1814" t="s">
        <v>104</v>
      </c>
      <c r="G1814"/>
      <c r="H1814" t="s">
        <v>13</v>
      </c>
      <c r="I1814" t="s">
        <v>13</v>
      </c>
      <c r="L1814" t="s">
        <v>7</v>
      </c>
      <c r="M1814" t="str">
        <f>VLOOKUP(D1814,UFMT_FIELD_FORMAT!A:H,8,FALSE)</f>
        <v>003 Fix Padded L</v>
      </c>
      <c r="N1814" t="str">
        <f>IF(ISBLANK(E1814),"",VLOOKUP(E1814,UFMT_CONDITION!A:J,10,FALSE))</f>
        <v/>
      </c>
      <c r="O1814" t="str">
        <f>VLOOKUP(F1814,UFMT_VALUE!A:E,5,FALSE)</f>
        <v>Tag, SVT_TXN_CURRENCY</v>
      </c>
      <c r="P1814" t="str">
        <f>IF(ISBLANK(G1814),"",VLOOKUP(G1814,UFMT_CONVERSION!A:C,3,FALSE))</f>
        <v/>
      </c>
      <c r="Q1814" t="str">
        <f t="shared" si="116"/>
        <v>Field '003 Fix Padded L', Value 'Tag, SVT_TXN_CURRENCY'</v>
      </c>
      <c r="S1814" t="str">
        <f t="shared" si="117"/>
        <v>Insert into UFMT_BUILD_RULE (FORMAT_ID, FIELD_NO, PRIORITY, FIELD_ID, COND_ID, VALUE_ID, CONV_KEY, F_CHECK, F_WRITE) Values ('631', '49', '1', '14', '', '34', '', '0', '0');</v>
      </c>
      <c r="T1814" t="str">
        <f t="shared" si="118"/>
        <v>Update UFMT_BUILD_RULE SET FIELD_ID='14',COND_ID='',VALUE_ID='34',CONV_KEY='',F_CHECK='0',F_WRITE='0' Where FORMAT_ID = '631' AND FIELD_NO = '49' AND PRIORITY = '1';</v>
      </c>
      <c r="U1814" t="str">
        <f t="shared" si="119"/>
        <v>Delete from UFMT_BUILD_RULE Where FORMAT_ID = '631' AND FIELD_NO = '49' AND PRIORITY = '1';</v>
      </c>
    </row>
    <row r="1815" spans="1:21" x14ac:dyDescent="0.35">
      <c r="A1815" t="s">
        <v>1473</v>
      </c>
      <c r="B1815" t="s">
        <v>142</v>
      </c>
      <c r="C1815" t="s">
        <v>12</v>
      </c>
      <c r="D1815" t="s">
        <v>47</v>
      </c>
      <c r="E1815"/>
      <c r="F1815" t="s">
        <v>93</v>
      </c>
      <c r="G1815"/>
      <c r="H1815" t="s">
        <v>13</v>
      </c>
      <c r="I1815" t="s">
        <v>13</v>
      </c>
      <c r="L1815" t="s">
        <v>7</v>
      </c>
      <c r="M1815" t="str">
        <f>VLOOKUP(D1815,UFMT_FIELD_FORMAT!A:H,8,FALSE)</f>
        <v>003 Fix Padded L</v>
      </c>
      <c r="N1815" t="str">
        <f>IF(ISBLANK(E1815),"",VLOOKUP(E1815,UFMT_CONDITION!A:J,10,FALSE))</f>
        <v/>
      </c>
      <c r="O1815" t="str">
        <f>VLOOKUP(F1815,UFMT_VALUE!A:E,5,FALSE)</f>
        <v>Tag, SVT_ACCT1_CURR</v>
      </c>
      <c r="P1815" t="str">
        <f>IF(ISBLANK(G1815),"",VLOOKUP(G1815,UFMT_CONVERSION!A:C,3,FALSE))</f>
        <v/>
      </c>
      <c r="Q1815" t="str">
        <f t="shared" si="116"/>
        <v>Field '003 Fix Padded L', Value 'Tag, SVT_ACCT1_CURR'</v>
      </c>
      <c r="S1815" t="str">
        <f t="shared" si="117"/>
        <v>Insert into UFMT_BUILD_RULE (FORMAT_ID, FIELD_NO, PRIORITY, FIELD_ID, COND_ID, VALUE_ID, CONV_KEY, F_CHECK, F_WRITE) Values ('631', '51', '1', '14', '', '35', '', '0', '0');</v>
      </c>
      <c r="T1815" t="str">
        <f t="shared" si="118"/>
        <v>Update UFMT_BUILD_RULE SET FIELD_ID='14',COND_ID='',VALUE_ID='35',CONV_KEY='',F_CHECK='0',F_WRITE='0' Where FORMAT_ID = '631' AND FIELD_NO = '51' AND PRIORITY = '1';</v>
      </c>
      <c r="U1815" t="str">
        <f t="shared" si="119"/>
        <v>Delete from UFMT_BUILD_RULE Where FORMAT_ID = '631' AND FIELD_NO = '51' AND PRIORITY = '1';</v>
      </c>
    </row>
    <row r="1816" spans="1:21" x14ac:dyDescent="0.35">
      <c r="A1816" t="s">
        <v>1473</v>
      </c>
      <c r="B1816" t="s">
        <v>233</v>
      </c>
      <c r="C1816" t="s">
        <v>12</v>
      </c>
      <c r="D1816" t="s">
        <v>85</v>
      </c>
      <c r="E1816"/>
      <c r="F1816" t="s">
        <v>433</v>
      </c>
      <c r="G1816"/>
      <c r="H1816" t="s">
        <v>13</v>
      </c>
      <c r="I1816" t="s">
        <v>13</v>
      </c>
      <c r="L1816" t="s">
        <v>7</v>
      </c>
      <c r="M1816" t="str">
        <f>VLOOKUP(D1816,UFMT_FIELD_FORMAT!A:H,8,FALSE)</f>
        <v>042 Fix Padded R</v>
      </c>
      <c r="N1816" t="str">
        <f>IF(ISBLANK(E1816),"",VLOOKUP(E1816,UFMT_CONDITION!A:J,10,FALSE))</f>
        <v/>
      </c>
      <c r="O1816" t="str">
        <f>VLOOKUP(F1816,UFMT_VALUE!A:E,5,FALSE)</f>
        <v>Tag, SVT_ISO_ACQ_ODATA, char</v>
      </c>
      <c r="P1816" t="str">
        <f>IF(ISBLANK(G1816),"",VLOOKUP(G1816,UFMT_CONVERSION!A:C,3,FALSE))</f>
        <v/>
      </c>
      <c r="Q1816" t="str">
        <f t="shared" si="116"/>
        <v>Field '042 Fix Padded R', Value 'Tag, SVT_ISO_ACQ_ODATA, char'</v>
      </c>
      <c r="S1816" t="str">
        <f t="shared" si="117"/>
        <v>Insert into UFMT_BUILD_RULE (FORMAT_ID, FIELD_NO, PRIORITY, FIELD_ID, COND_ID, VALUE_ID, CONV_KEY, F_CHECK, F_WRITE) Values ('631', '90', '1', '27', '', '217', '', '0', '0');</v>
      </c>
      <c r="T1816" t="str">
        <f t="shared" si="118"/>
        <v>Update UFMT_BUILD_RULE SET FIELD_ID='27',COND_ID='',VALUE_ID='217',CONV_KEY='',F_CHECK='0',F_WRITE='0' Where FORMAT_ID = '631' AND FIELD_NO = '90' AND PRIORITY = '1';</v>
      </c>
      <c r="U1816" t="str">
        <f t="shared" si="119"/>
        <v>Delete from UFMT_BUILD_RULE Where FORMAT_ID = '631' AND FIELD_NO = '90' AND PRIORITY = '1';</v>
      </c>
    </row>
    <row r="1817" spans="1:21" x14ac:dyDescent="0.35">
      <c r="A1817" t="s">
        <v>1473</v>
      </c>
      <c r="B1817" t="s">
        <v>247</v>
      </c>
      <c r="C1817" t="s">
        <v>12</v>
      </c>
      <c r="D1817" t="s">
        <v>99</v>
      </c>
      <c r="E1817"/>
      <c r="F1817" t="s">
        <v>12</v>
      </c>
      <c r="G1817"/>
      <c r="H1817" t="s">
        <v>13</v>
      </c>
      <c r="I1817" t="s">
        <v>13</v>
      </c>
      <c r="L1817" t="s">
        <v>7</v>
      </c>
      <c r="M1817" t="str">
        <f>VLOOKUP(D1817,UFMT_FIELD_FORMAT!A:H,8,FALSE)</f>
        <v>042 Fix Padded R0</v>
      </c>
      <c r="N1817" t="str">
        <f>IF(ISBLANK(E1817),"",VLOOKUP(E1817,UFMT_CONDITION!A:J,10,FALSE))</f>
        <v/>
      </c>
      <c r="O1817" t="str">
        <f>VLOOKUP(F1817,UFMT_VALUE!A:E,5,FALSE)</f>
        <v>Const, empty string</v>
      </c>
      <c r="P1817" t="str">
        <f>IF(ISBLANK(G1817),"",VLOOKUP(G1817,UFMT_CONVERSION!A:C,3,FALSE))</f>
        <v/>
      </c>
      <c r="Q1817" t="str">
        <f t="shared" si="116"/>
        <v>Field '042 Fix Padded R0', Value 'Const, empty string'</v>
      </c>
      <c r="S1817" t="str">
        <f t="shared" si="117"/>
        <v>Insert into UFMT_BUILD_RULE (FORMAT_ID, FIELD_NO, PRIORITY, FIELD_ID, COND_ID, VALUE_ID, CONV_KEY, F_CHECK, F_WRITE) Values ('631', '95', '1', '37', '', '1', '', '0', '0');</v>
      </c>
      <c r="T1817" t="str">
        <f t="shared" si="118"/>
        <v>Update UFMT_BUILD_RULE SET FIELD_ID='37',COND_ID='',VALUE_ID='1',CONV_KEY='',F_CHECK='0',F_WRITE='0' Where FORMAT_ID = '631' AND FIELD_NO = '95' AND PRIORITY = '1';</v>
      </c>
      <c r="U1817" t="str">
        <f t="shared" si="119"/>
        <v>Delete from UFMT_BUILD_RULE Where FORMAT_ID = '631' AND FIELD_NO = '95' AND PRIORITY = '1';</v>
      </c>
    </row>
    <row r="1818" spans="1:21" x14ac:dyDescent="0.35">
      <c r="A1818" t="s">
        <v>1473</v>
      </c>
      <c r="B1818" t="s">
        <v>774</v>
      </c>
      <c r="C1818" t="s">
        <v>12</v>
      </c>
      <c r="D1818" t="s">
        <v>68</v>
      </c>
      <c r="E1818" t="s">
        <v>138</v>
      </c>
      <c r="F1818" t="s">
        <v>449</v>
      </c>
      <c r="G1818"/>
      <c r="H1818" t="s">
        <v>13</v>
      </c>
      <c r="I1818" t="s">
        <v>13</v>
      </c>
      <c r="L1818" t="s">
        <v>7</v>
      </c>
      <c r="M1818" t="str">
        <f>VLOOKUP(D1818,UFMT_FIELD_FORMAT!A:H,8,FALSE)</f>
        <v>011 Var LLA</v>
      </c>
      <c r="N1818" t="str">
        <f>IF(ISBLANK(E1818),"",VLOOKUP(E1818,UFMT_CONDITION!A:J,10,FALSE))</f>
        <v>NBC IBFT trans_type</v>
      </c>
      <c r="O1818" t="str">
        <f>VLOOKUP(F1818,UFMT_VALUE!A:E,5,FALSE)</f>
        <v>Tag, SVT_RECV_ID, char</v>
      </c>
      <c r="P1818" t="str">
        <f>IF(ISBLANK(G1818),"",VLOOKUP(G1818,UFMT_CONVERSION!A:C,3,FALSE))</f>
        <v/>
      </c>
      <c r="Q1818" t="str">
        <f t="shared" si="116"/>
        <v>Field '011 Var LLA',Cond 'NBC IBFT trans_type', Value 'Tag, SVT_RECV_ID, char'</v>
      </c>
      <c r="S1818" t="str">
        <f t="shared" si="117"/>
        <v>Insert into UFMT_BUILD_RULE (FORMAT_ID, FIELD_NO, PRIORITY, FIELD_ID, COND_ID, VALUE_ID, CONV_KEY, F_CHECK, F_WRITE) Values ('631', '100', '1', '21', '49', '223', '', '0', '0');</v>
      </c>
      <c r="T1818" t="str">
        <f t="shared" si="118"/>
        <v>Update UFMT_BUILD_RULE SET FIELD_ID='21',COND_ID='49',VALUE_ID='223',CONV_KEY='',F_CHECK='0',F_WRITE='0' Where FORMAT_ID = '631' AND FIELD_NO = '100' AND PRIORITY = '1';</v>
      </c>
      <c r="U1818" t="str">
        <f t="shared" si="119"/>
        <v>Delete from UFMT_BUILD_RULE Where FORMAT_ID = '631' AND FIELD_NO = '100' AND PRIORITY = '1';</v>
      </c>
    </row>
    <row r="1819" spans="1:21" x14ac:dyDescent="0.35">
      <c r="A1819" t="s">
        <v>1473</v>
      </c>
      <c r="B1819" t="s">
        <v>270</v>
      </c>
      <c r="C1819" t="s">
        <v>12</v>
      </c>
      <c r="D1819" t="s">
        <v>71</v>
      </c>
      <c r="E1819"/>
      <c r="F1819" t="s">
        <v>96</v>
      </c>
      <c r="G1819"/>
      <c r="H1819" t="s">
        <v>13</v>
      </c>
      <c r="I1819" t="s">
        <v>13</v>
      </c>
      <c r="L1819" t="s">
        <v>7</v>
      </c>
      <c r="M1819" t="str">
        <f>VLOOKUP(D1819,UFMT_FIELD_FORMAT!A:H,8,FALSE)</f>
        <v>028 Var LLA</v>
      </c>
      <c r="N1819" t="str">
        <f>IF(ISBLANK(E1819),"",VLOOKUP(E1819,UFMT_CONDITION!A:J,10,FALSE))</f>
        <v/>
      </c>
      <c r="O1819" t="str">
        <f>VLOOKUP(F1819,UFMT_VALUE!A:E,5,FALSE)</f>
        <v>Tag, SVT_ACCT1_NO</v>
      </c>
      <c r="P1819" t="str">
        <f>IF(ISBLANK(G1819),"",VLOOKUP(G1819,UFMT_CONVERSION!A:C,3,FALSE))</f>
        <v/>
      </c>
      <c r="Q1819" t="str">
        <f t="shared" si="116"/>
        <v>Field '028 Var LLA', Value 'Tag, SVT_ACCT1_NO'</v>
      </c>
      <c r="S1819" t="str">
        <f t="shared" si="117"/>
        <v>Insert into UFMT_BUILD_RULE (FORMAT_ID, FIELD_NO, PRIORITY, FIELD_ID, COND_ID, VALUE_ID, CONV_KEY, F_CHECK, F_WRITE) Values ('631', '102', '1', '22', '', '36', '', '0', '0');</v>
      </c>
      <c r="T1819" t="str">
        <f t="shared" si="118"/>
        <v>Update UFMT_BUILD_RULE SET FIELD_ID='22',COND_ID='',VALUE_ID='36',CONV_KEY='',F_CHECK='0',F_WRITE='0' Where FORMAT_ID = '631' AND FIELD_NO = '102' AND PRIORITY = '1';</v>
      </c>
      <c r="U1819" t="str">
        <f t="shared" si="119"/>
        <v>Delete from UFMT_BUILD_RULE Where FORMAT_ID = '631' AND FIELD_NO = '102' AND PRIORITY = '1';</v>
      </c>
    </row>
    <row r="1820" spans="1:21" x14ac:dyDescent="0.35">
      <c r="A1820" t="s">
        <v>1473</v>
      </c>
      <c r="B1820" t="s">
        <v>778</v>
      </c>
      <c r="C1820" t="s">
        <v>12</v>
      </c>
      <c r="D1820" t="s">
        <v>71</v>
      </c>
      <c r="E1820" t="s">
        <v>138</v>
      </c>
      <c r="F1820" t="s">
        <v>99</v>
      </c>
      <c r="G1820"/>
      <c r="H1820" t="s">
        <v>13</v>
      </c>
      <c r="I1820" t="s">
        <v>13</v>
      </c>
      <c r="L1820" t="s">
        <v>7</v>
      </c>
      <c r="M1820" t="str">
        <f>VLOOKUP(D1820,UFMT_FIELD_FORMAT!A:H,8,FALSE)</f>
        <v>028 Var LLA</v>
      </c>
      <c r="N1820" t="str">
        <f>IF(ISBLANK(E1820),"",VLOOKUP(E1820,UFMT_CONDITION!A:J,10,FALSE))</f>
        <v>NBC IBFT trans_type</v>
      </c>
      <c r="O1820" t="str">
        <f>VLOOKUP(F1820,UFMT_VALUE!A:E,5,FALSE)</f>
        <v>Tag, SVT_ACCT2_NO</v>
      </c>
      <c r="P1820" t="str">
        <f>IF(ISBLANK(G1820),"",VLOOKUP(G1820,UFMT_CONVERSION!A:C,3,FALSE))</f>
        <v/>
      </c>
      <c r="Q1820" t="str">
        <f t="shared" si="116"/>
        <v>Field '028 Var LLA',Cond 'NBC IBFT trans_type', Value 'Tag, SVT_ACCT2_NO'</v>
      </c>
      <c r="S1820" t="str">
        <f t="shared" si="117"/>
        <v>Insert into UFMT_BUILD_RULE (FORMAT_ID, FIELD_NO, PRIORITY, FIELD_ID, COND_ID, VALUE_ID, CONV_KEY, F_CHECK, F_WRITE) Values ('631', '103', '1', '22', '49', '37', '', '0', '0');</v>
      </c>
      <c r="T1820" t="str">
        <f t="shared" si="118"/>
        <v>Update UFMT_BUILD_RULE SET FIELD_ID='22',COND_ID='49',VALUE_ID='37',CONV_KEY='',F_CHECK='0',F_WRITE='0' Where FORMAT_ID = '631' AND FIELD_NO = '103' AND PRIORITY = '1';</v>
      </c>
      <c r="U1820" t="str">
        <f t="shared" si="119"/>
        <v>Delete from UFMT_BUILD_RULE Where FORMAT_ID = '631' AND FIELD_NO = '103' AND PRIORITY = '1';</v>
      </c>
    </row>
    <row r="1821" spans="1:21" x14ac:dyDescent="0.35">
      <c r="A1821" t="s">
        <v>1473</v>
      </c>
      <c r="B1821" t="s">
        <v>83</v>
      </c>
      <c r="C1821" t="s">
        <v>12</v>
      </c>
      <c r="D1821" t="s">
        <v>104</v>
      </c>
      <c r="E1821"/>
      <c r="F1821" t="s">
        <v>537</v>
      </c>
      <c r="G1821" t="s">
        <v>270</v>
      </c>
      <c r="H1821" t="s">
        <v>13</v>
      </c>
      <c r="I1821" t="s">
        <v>13</v>
      </c>
      <c r="L1821" t="s">
        <v>7</v>
      </c>
      <c r="M1821" t="str">
        <f>VLOOKUP(D1821,UFMT_FIELD_FORMAT!A:H,8,FALSE)</f>
        <v>8 Var LLLA</v>
      </c>
      <c r="N1821" t="str">
        <f>IF(ISBLANK(E1821),"",VLOOKUP(E1821,UFMT_CONDITION!A:J,10,FALSE))</f>
        <v/>
      </c>
      <c r="O1821" t="str">
        <f>VLOOKUP(F1821,UFMT_VALUE!A:E,5,FALSE)</f>
        <v>Tag, SVT_NET_FEE, double</v>
      </c>
      <c r="P1821" t="str">
        <f>IF(ISBLANK(G1821),"",VLOOKUP(G1821,UFMT_CONVERSION!A:C,3,FALSE))</f>
        <v>Format fee value ( add leading zeroes )</v>
      </c>
      <c r="Q1821" t="str">
        <f t="shared" si="116"/>
        <v>Field '8 Var LLLA', Value 'Tag, SVT_NET_FEE, double', Conv 'Format fee value ( add leading zeroes )'</v>
      </c>
      <c r="S1821" t="str">
        <f t="shared" si="117"/>
        <v>Insert into UFMT_BUILD_RULE (FORMAT_ID, FIELD_NO, PRIORITY, FIELD_ID, COND_ID, VALUE_ID, CONV_KEY, F_CHECK, F_WRITE) Values ('631', '121', '1', '34', '', '256', '102', '0', '0');</v>
      </c>
      <c r="T1821" t="str">
        <f t="shared" si="118"/>
        <v>Update UFMT_BUILD_RULE SET FIELD_ID='34',COND_ID='',VALUE_ID='256',CONV_KEY='102',F_CHECK='0',F_WRITE='0' Where FORMAT_ID = '631' AND FIELD_NO = '121' AND PRIORITY = '1';</v>
      </c>
      <c r="U1821" t="str">
        <f t="shared" si="119"/>
        <v>Delete from UFMT_BUILD_RULE Where FORMAT_ID = '631' AND FIELD_NO = '121' AND PRIORITY = '1';</v>
      </c>
    </row>
    <row r="1822" spans="1:21" x14ac:dyDescent="0.35">
      <c r="A1822" t="s">
        <v>1473</v>
      </c>
      <c r="B1822" t="s">
        <v>807</v>
      </c>
      <c r="C1822" t="s">
        <v>12</v>
      </c>
      <c r="D1822" t="s">
        <v>104</v>
      </c>
      <c r="E1822"/>
      <c r="F1822" t="s">
        <v>534</v>
      </c>
      <c r="G1822" t="s">
        <v>270</v>
      </c>
      <c r="H1822" t="s">
        <v>13</v>
      </c>
      <c r="I1822" t="s">
        <v>13</v>
      </c>
      <c r="L1822" t="s">
        <v>7</v>
      </c>
      <c r="M1822" t="str">
        <f>VLOOKUP(D1822,UFMT_FIELD_FORMAT!A:H,8,FALSE)</f>
        <v>8 Var LLLA</v>
      </c>
      <c r="N1822" t="str">
        <f>IF(ISBLANK(E1822),"",VLOOKUP(E1822,UFMT_CONDITION!A:J,10,FALSE))</f>
        <v/>
      </c>
      <c r="O1822" t="str">
        <f>VLOOKUP(F1822,UFMT_VALUE!A:E,5,FALSE)</f>
        <v>Tag, SVT_ACQ_FEE, double</v>
      </c>
      <c r="P1822" t="str">
        <f>IF(ISBLANK(G1822),"",VLOOKUP(G1822,UFMT_CONVERSION!A:C,3,FALSE))</f>
        <v>Format fee value ( add leading zeroes )</v>
      </c>
      <c r="Q1822" t="str">
        <f t="shared" si="116"/>
        <v>Field '8 Var LLLA', Value 'Tag, SVT_ACQ_FEE, double', Conv 'Format fee value ( add leading zeroes )'</v>
      </c>
      <c r="S1822" t="str">
        <f t="shared" si="117"/>
        <v>Insert into UFMT_BUILD_RULE (FORMAT_ID, FIELD_NO, PRIORITY, FIELD_ID, COND_ID, VALUE_ID, CONV_KEY, F_CHECK, F_WRITE) Values ('631', '122', '1', '34', '', '255', '102', '0', '0');</v>
      </c>
      <c r="T1822" t="str">
        <f t="shared" si="118"/>
        <v>Update UFMT_BUILD_RULE SET FIELD_ID='34',COND_ID='',VALUE_ID='255',CONV_KEY='102',F_CHECK='0',F_WRITE='0' Where FORMAT_ID = '631' AND FIELD_NO = '122' AND PRIORITY = '1';</v>
      </c>
      <c r="U1822" t="str">
        <f t="shared" si="119"/>
        <v>Delete from UFMT_BUILD_RULE Where FORMAT_ID = '631' AND FIELD_NO = '122' AND PRIORITY = '1';</v>
      </c>
    </row>
    <row r="1823" spans="1:21" x14ac:dyDescent="0.35">
      <c r="A1823" t="s">
        <v>1473</v>
      </c>
      <c r="B1823" t="s">
        <v>143</v>
      </c>
      <c r="C1823" t="s">
        <v>12</v>
      </c>
      <c r="D1823" t="s">
        <v>104</v>
      </c>
      <c r="E1823"/>
      <c r="F1823" t="s">
        <v>599</v>
      </c>
      <c r="G1823" t="s">
        <v>270</v>
      </c>
      <c r="H1823" t="s">
        <v>13</v>
      </c>
      <c r="I1823" t="s">
        <v>13</v>
      </c>
      <c r="L1823" t="s">
        <v>7</v>
      </c>
      <c r="M1823" t="str">
        <f>VLOOKUP(D1823,UFMT_FIELD_FORMAT!A:H,8,FALSE)</f>
        <v>8 Var LLLA</v>
      </c>
      <c r="N1823" t="str">
        <f>IF(ISBLANK(E1823),"",VLOOKUP(E1823,UFMT_CONDITION!A:J,10,FALSE))</f>
        <v/>
      </c>
      <c r="O1823" t="str">
        <f>VLOOKUP(F1823,UFMT_VALUE!A:E,5,FALSE)</f>
        <v>Tag, SVT_ISS_FEE_TRX_CURR, double</v>
      </c>
      <c r="P1823" t="str">
        <f>IF(ISBLANK(G1823),"",VLOOKUP(G1823,UFMT_CONVERSION!A:C,3,FALSE))</f>
        <v>Format fee value ( add leading zeroes )</v>
      </c>
      <c r="Q1823" t="str">
        <f t="shared" si="116"/>
        <v>Field '8 Var LLLA', Value 'Tag, SVT_ISS_FEE_TRX_CURR, double', Conv 'Format fee value ( add leading zeroes )'</v>
      </c>
      <c r="S1823" t="str">
        <f t="shared" si="117"/>
        <v>Insert into UFMT_BUILD_RULE (FORMAT_ID, FIELD_NO, PRIORITY, FIELD_ID, COND_ID, VALUE_ID, CONV_KEY, F_CHECK, F_WRITE) Values ('631', '123', '1', '34', '', '279', '102', '0', '0');</v>
      </c>
      <c r="T1823" t="str">
        <f t="shared" si="118"/>
        <v>Update UFMT_BUILD_RULE SET FIELD_ID='34',COND_ID='',VALUE_ID='279',CONV_KEY='102',F_CHECK='0',F_WRITE='0' Where FORMAT_ID = '631' AND FIELD_NO = '123' AND PRIORITY = '1';</v>
      </c>
      <c r="U1823" t="str">
        <f t="shared" si="119"/>
        <v>Delete from UFMT_BUILD_RULE Where FORMAT_ID = '631' AND FIELD_NO = '123' AND PRIORITY = '1';</v>
      </c>
    </row>
    <row r="1824" spans="1:21" x14ac:dyDescent="0.35">
      <c r="A1824" t="s">
        <v>1473</v>
      </c>
      <c r="B1824" t="s">
        <v>810</v>
      </c>
      <c r="C1824" t="s">
        <v>12</v>
      </c>
      <c r="D1824" t="s">
        <v>104</v>
      </c>
      <c r="E1824" t="s">
        <v>138</v>
      </c>
      <c r="F1824" t="s">
        <v>540</v>
      </c>
      <c r="G1824" t="s">
        <v>270</v>
      </c>
      <c r="H1824" t="s">
        <v>13</v>
      </c>
      <c r="I1824" t="s">
        <v>13</v>
      </c>
      <c r="L1824" t="s">
        <v>7</v>
      </c>
      <c r="M1824" t="str">
        <f>VLOOKUP(D1824,UFMT_FIELD_FORMAT!A:H,8,FALSE)</f>
        <v>8 Var LLLA</v>
      </c>
      <c r="N1824" t="str">
        <f>IF(ISBLANK(E1824),"",VLOOKUP(E1824,UFMT_CONDITION!A:J,10,FALSE))</f>
        <v>NBC IBFT trans_type</v>
      </c>
      <c r="O1824" t="str">
        <f>VLOOKUP(F1824,UFMT_VALUE!A:E,5,FALSE)</f>
        <v>Tag, SVT_IBFT_BNB_FEE, double</v>
      </c>
      <c r="P1824" t="str">
        <f>IF(ISBLANK(G1824),"",VLOOKUP(G1824,UFMT_CONVERSION!A:C,3,FALSE))</f>
        <v>Format fee value ( add leading zeroes )</v>
      </c>
      <c r="Q1824" t="str">
        <f t="shared" si="116"/>
        <v>Field '8 Var LLLA',Cond 'NBC IBFT trans_type', Value 'Tag, SVT_IBFT_BNB_FEE, double', Conv 'Format fee value ( add leading zeroes )'</v>
      </c>
      <c r="S1824" t="str">
        <f t="shared" si="117"/>
        <v>Insert into UFMT_BUILD_RULE (FORMAT_ID, FIELD_NO, PRIORITY, FIELD_ID, COND_ID, VALUE_ID, CONV_KEY, F_CHECK, F_WRITE) Values ('631', '124', '1', '34', '49', '257', '102', '0', '0');</v>
      </c>
      <c r="T1824" t="str">
        <f t="shared" si="118"/>
        <v>Update UFMT_BUILD_RULE SET FIELD_ID='34',COND_ID='49',VALUE_ID='257',CONV_KEY='102',F_CHECK='0',F_WRITE='0' Where FORMAT_ID = '631' AND FIELD_NO = '124' AND PRIORITY = '1';</v>
      </c>
      <c r="U1824" t="str">
        <f t="shared" si="119"/>
        <v>Delete from UFMT_BUILD_RULE Where FORMAT_ID = '631' AND FIELD_NO = '124' AND PRIORITY = '1';</v>
      </c>
    </row>
    <row r="1825" spans="1:21" x14ac:dyDescent="0.35">
      <c r="A1825" t="s">
        <v>1473</v>
      </c>
      <c r="B1825" t="s">
        <v>810</v>
      </c>
      <c r="C1825" t="s">
        <v>15</v>
      </c>
      <c r="D1825" t="s">
        <v>104</v>
      </c>
      <c r="E1825" t="s">
        <v>158</v>
      </c>
      <c r="F1825" t="s">
        <v>540</v>
      </c>
      <c r="G1825" t="s">
        <v>270</v>
      </c>
      <c r="H1825" t="s">
        <v>13</v>
      </c>
      <c r="I1825" t="s">
        <v>13</v>
      </c>
      <c r="L1825" t="s">
        <v>7</v>
      </c>
      <c r="M1825" t="str">
        <f>VLOOKUP(D1825,UFMT_FIELD_FORMAT!A:H,8,FALSE)</f>
        <v>8 Var LLLA</v>
      </c>
      <c r="N1825" t="str">
        <f>IF(ISBLANK(E1825),"",VLOOKUP(E1825,UFMT_CONDITION!A:J,10,FALSE))</f>
        <v>Trans_type is 752</v>
      </c>
      <c r="O1825" t="str">
        <f>VLOOKUP(F1825,UFMT_VALUE!A:E,5,FALSE)</f>
        <v>Tag, SVT_IBFT_BNB_FEE, double</v>
      </c>
      <c r="P1825" t="str">
        <f>IF(ISBLANK(G1825),"",VLOOKUP(G1825,UFMT_CONVERSION!A:C,3,FALSE))</f>
        <v>Format fee value ( add leading zeroes )</v>
      </c>
      <c r="Q1825" t="str">
        <f t="shared" si="116"/>
        <v>Field '8 Var LLLA',Cond 'Trans_type is 752', Value 'Tag, SVT_IBFT_BNB_FEE, double', Conv 'Format fee value ( add leading zeroes )'</v>
      </c>
      <c r="S1825" t="str">
        <f t="shared" si="117"/>
        <v>Insert into UFMT_BUILD_RULE (FORMAT_ID, FIELD_NO, PRIORITY, FIELD_ID, COND_ID, VALUE_ID, CONV_KEY, F_CHECK, F_WRITE) Values ('631', '124', '2', '34', '59', '257', '102', '0', '0');</v>
      </c>
      <c r="T1825" t="str">
        <f t="shared" si="118"/>
        <v>Update UFMT_BUILD_RULE SET FIELD_ID='34',COND_ID='59',VALUE_ID='257',CONV_KEY='102',F_CHECK='0',F_WRITE='0' Where FORMAT_ID = '631' AND FIELD_NO = '124' AND PRIORITY = '2';</v>
      </c>
      <c r="U1825" t="str">
        <f t="shared" si="119"/>
        <v>Delete from UFMT_BUILD_RULE Where FORMAT_ID = '631' AND FIELD_NO = '124' AND PRIORITY = '2';</v>
      </c>
    </row>
    <row r="1826" spans="1:21" x14ac:dyDescent="0.35">
      <c r="A1826" t="s">
        <v>1473</v>
      </c>
      <c r="B1826" t="s">
        <v>134</v>
      </c>
      <c r="C1826" t="s">
        <v>12</v>
      </c>
      <c r="D1826" t="s">
        <v>98</v>
      </c>
      <c r="E1826"/>
      <c r="F1826" t="s">
        <v>532</v>
      </c>
      <c r="G1826" t="s">
        <v>107</v>
      </c>
      <c r="H1826" t="s">
        <v>13</v>
      </c>
      <c r="I1826" t="s">
        <v>13</v>
      </c>
      <c r="L1826" t="s">
        <v>7</v>
      </c>
      <c r="M1826" t="str">
        <f>VLOOKUP(D1826,UFMT_FIELD_FORMAT!A:H,8,FALSE)</f>
        <v>016 Fix Padded L</v>
      </c>
      <c r="N1826" t="str">
        <f>IF(ISBLANK(E1826),"",VLOOKUP(E1826,UFMT_CONDITION!A:J,10,FALSE))</f>
        <v/>
      </c>
      <c r="O1826" t="str">
        <f>VLOOKUP(F1826,UFMT_VALUE!A:E,5,FALSE)</f>
        <v>DE128, Saved locally (to/from NBC )</v>
      </c>
      <c r="P1826" t="str">
        <f>IF(ISBLANK(G1826),"",VLOOKUP(G1826,UFMT_CONVERSION!A:C,3,FALSE))</f>
        <v>Custom function ufmt_generate_mac</v>
      </c>
      <c r="Q1826" t="str">
        <f t="shared" si="116"/>
        <v>Field '016 Fix Padded L', Value 'DE128, Saved locally (to/from NBC )', Conv 'Custom function ufmt_generate_mac'</v>
      </c>
      <c r="S1826" t="str">
        <f t="shared" si="117"/>
        <v>Insert into UFMT_BUILD_RULE (FORMAT_ID, FIELD_NO, PRIORITY, FIELD_ID, COND_ID, VALUE_ID, CONV_KEY, F_CHECK, F_WRITE) Values ('631', '128', '1', '32', '', '254', '101', '0', '0');</v>
      </c>
      <c r="T1826" t="str">
        <f t="shared" si="118"/>
        <v>Update UFMT_BUILD_RULE SET FIELD_ID='32',COND_ID='',VALUE_ID='254',CONV_KEY='101',F_CHECK='0',F_WRITE='0' Where FORMAT_ID = '631' AND FIELD_NO = '128' AND PRIORITY = '1';</v>
      </c>
      <c r="U1826" t="str">
        <f t="shared" si="119"/>
        <v>Delete from UFMT_BUILD_RULE Where FORMAT_ID = '631' AND FIELD_NO = '128' AND PRIORITY = '1';</v>
      </c>
    </row>
    <row r="1827" spans="1:21" x14ac:dyDescent="0.35">
      <c r="A1827" t="s">
        <v>1475</v>
      </c>
      <c r="B1827" t="s">
        <v>15</v>
      </c>
      <c r="C1827" t="s">
        <v>12</v>
      </c>
      <c r="D1827" t="s">
        <v>12</v>
      </c>
      <c r="E1827"/>
      <c r="F1827" t="s">
        <v>15</v>
      </c>
      <c r="G1827"/>
      <c r="H1827" t="s">
        <v>13</v>
      </c>
      <c r="I1827" t="s">
        <v>13</v>
      </c>
      <c r="L1827" t="s">
        <v>7</v>
      </c>
      <c r="M1827" t="str">
        <f>VLOOKUP(D1827,UFMT_FIELD_FORMAT!A:H,8,FALSE)</f>
        <v>019 Var LLA</v>
      </c>
      <c r="N1827" t="str">
        <f>IF(ISBLANK(E1827),"",VLOOKUP(E1827,UFMT_CONDITION!A:J,10,FALSE))</f>
        <v/>
      </c>
      <c r="O1827" t="str">
        <f>VLOOKUP(F1827,UFMT_VALUE!A:E,5,FALSE)</f>
        <v>Tag, SVT_CARD_NUM</v>
      </c>
      <c r="P1827" t="str">
        <f>IF(ISBLANK(G1827),"",VLOOKUP(G1827,UFMT_CONVERSION!A:C,3,FALSE))</f>
        <v/>
      </c>
      <c r="Q1827" t="str">
        <f t="shared" si="116"/>
        <v>Field '019 Var LLA', Value 'Tag, SVT_CARD_NUM'</v>
      </c>
      <c r="S1827" t="str">
        <f t="shared" si="117"/>
        <v>Insert into UFMT_BUILD_RULE (FORMAT_ID, FIELD_NO, PRIORITY, FIELD_ID, COND_ID, VALUE_ID, CONV_KEY, F_CHECK, F_WRITE) Values ('632', '2', '1', '1', '', '2', '', '0', '0');</v>
      </c>
      <c r="T1827" t="str">
        <f t="shared" si="118"/>
        <v>Update UFMT_BUILD_RULE SET FIELD_ID='1',COND_ID='',VALUE_ID='2',CONV_KEY='',F_CHECK='0',F_WRITE='0' Where FORMAT_ID = '632' AND FIELD_NO = '2' AND PRIORITY = '1';</v>
      </c>
      <c r="U1827" t="str">
        <f t="shared" si="119"/>
        <v>Delete from UFMT_BUILD_RULE Where FORMAT_ID = '632' AND FIELD_NO = '2' AND PRIORITY = '1';</v>
      </c>
    </row>
    <row r="1828" spans="1:21" x14ac:dyDescent="0.35">
      <c r="A1828" t="s">
        <v>1475</v>
      </c>
      <c r="B1828" t="s">
        <v>17</v>
      </c>
      <c r="C1828" t="s">
        <v>12</v>
      </c>
      <c r="D1828" t="s">
        <v>15</v>
      </c>
      <c r="E1828"/>
      <c r="F1828" t="s">
        <v>418</v>
      </c>
      <c r="G1828"/>
      <c r="H1828" t="s">
        <v>13</v>
      </c>
      <c r="I1828" t="s">
        <v>13</v>
      </c>
      <c r="L1828" t="s">
        <v>7</v>
      </c>
      <c r="M1828" t="str">
        <f>VLOOKUP(D1828,UFMT_FIELD_FORMAT!A:H,8,FALSE)</f>
        <v>006 Fix Padded L0</v>
      </c>
      <c r="N1828" t="str">
        <f>IF(ISBLANK(E1828),"",VLOOKUP(E1828,UFMT_CONDITION!A:J,10,FALSE))</f>
        <v/>
      </c>
      <c r="O1828" t="str">
        <f>VLOOKUP(F1828,UFMT_VALUE!A:E,5,FALSE)</f>
        <v>Composite, Processing code (NBC)</v>
      </c>
      <c r="P1828" t="str">
        <f>IF(ISBLANK(G1828),"",VLOOKUP(G1828,UFMT_CONVERSION!A:C,3,FALSE))</f>
        <v/>
      </c>
      <c r="Q1828" t="str">
        <f t="shared" si="116"/>
        <v>Field '006 Fix Padded L0', Value 'Composite, Processing code (NBC)'</v>
      </c>
      <c r="S1828" t="str">
        <f t="shared" si="117"/>
        <v>Insert into UFMT_BUILD_RULE (FORMAT_ID, FIELD_NO, PRIORITY, FIELD_ID, COND_ID, VALUE_ID, CONV_KEY, F_CHECK, F_WRITE) Values ('632', '3', '1', '2', '', '211', '', '0', '0');</v>
      </c>
      <c r="T1828" t="str">
        <f t="shared" si="118"/>
        <v>Update UFMT_BUILD_RULE SET FIELD_ID='2',COND_ID='',VALUE_ID='211',CONV_KEY='',F_CHECK='0',F_WRITE='0' Where FORMAT_ID = '632' AND FIELD_NO = '3' AND PRIORITY = '1';</v>
      </c>
      <c r="U1828" t="str">
        <f t="shared" si="119"/>
        <v>Delete from UFMT_BUILD_RULE Where FORMAT_ID = '632' AND FIELD_NO = '3' AND PRIORITY = '1';</v>
      </c>
    </row>
    <row r="1829" spans="1:21" x14ac:dyDescent="0.35">
      <c r="A1829" t="s">
        <v>1475</v>
      </c>
      <c r="B1829" t="s">
        <v>20</v>
      </c>
      <c r="C1829" t="s">
        <v>12</v>
      </c>
      <c r="D1829" t="s">
        <v>17</v>
      </c>
      <c r="E1829" t="s">
        <v>216</v>
      </c>
      <c r="F1829" t="s">
        <v>29</v>
      </c>
      <c r="G1829" t="s">
        <v>830</v>
      </c>
      <c r="H1829" t="s">
        <v>13</v>
      </c>
      <c r="I1829" t="s">
        <v>13</v>
      </c>
      <c r="L1829" t="s">
        <v>7</v>
      </c>
      <c r="M1829" t="str">
        <f>VLOOKUP(D1829,UFMT_FIELD_FORMAT!A:H,8,FALSE)</f>
        <v>012 Fix Padded L0</v>
      </c>
      <c r="N1829" t="str">
        <f>IF(ISBLANK(E1829),"",VLOOKUP(E1829,UFMT_CONDITION!A:J,10,FALSE))</f>
        <v>SVT_ACQ_FEE &gt; 0</v>
      </c>
      <c r="O1829" t="str">
        <f>VLOOKUP(F1829,UFMT_VALUE!A:E,5,FALSE)</f>
        <v>Tag, SVT_TXN_AMOUNT</v>
      </c>
      <c r="P1829" t="str">
        <f>IF(ISBLANK(G1829),"",VLOOKUP(G1829,UFMT_CONVERSION!A:C,3,FALSE))</f>
        <v>Request_amt - acq_fee</v>
      </c>
      <c r="Q1829" t="str">
        <f t="shared" si="116"/>
        <v>Field '012 Fix Padded L0',Cond 'SVT_ACQ_FEE &gt; 0', Value 'Tag, SVT_TXN_AMOUNT', Conv 'Request_amt - acq_fee'</v>
      </c>
      <c r="S1829" t="str">
        <f t="shared" si="117"/>
        <v>Insert into UFMT_BUILD_RULE (FORMAT_ID, FIELD_NO, PRIORITY, FIELD_ID, COND_ID, VALUE_ID, CONV_KEY, F_CHECK, F_WRITE) Values ('632', '4', '1', '3', '83', '7', '136', '0', '0');</v>
      </c>
      <c r="T1829" t="str">
        <f t="shared" si="118"/>
        <v>Update UFMT_BUILD_RULE SET FIELD_ID='3',COND_ID='83',VALUE_ID='7',CONV_KEY='136',F_CHECK='0',F_WRITE='0' Where FORMAT_ID = '632' AND FIELD_NO = '4' AND PRIORITY = '1';</v>
      </c>
      <c r="U1829" t="str">
        <f t="shared" si="119"/>
        <v>Delete from UFMT_BUILD_RULE Where FORMAT_ID = '632' AND FIELD_NO = '4' AND PRIORITY = '1';</v>
      </c>
    </row>
    <row r="1830" spans="1:21" x14ac:dyDescent="0.35">
      <c r="A1830" t="s">
        <v>1475</v>
      </c>
      <c r="B1830" t="s">
        <v>20</v>
      </c>
      <c r="C1830" t="s">
        <v>15</v>
      </c>
      <c r="D1830" t="s">
        <v>17</v>
      </c>
      <c r="E1830"/>
      <c r="F1830" t="s">
        <v>29</v>
      </c>
      <c r="G1830"/>
      <c r="H1830" t="s">
        <v>13</v>
      </c>
      <c r="I1830" t="s">
        <v>13</v>
      </c>
      <c r="L1830" t="s">
        <v>7</v>
      </c>
      <c r="M1830" t="str">
        <f>VLOOKUP(D1830,UFMT_FIELD_FORMAT!A:H,8,FALSE)</f>
        <v>012 Fix Padded L0</v>
      </c>
      <c r="N1830" t="str">
        <f>IF(ISBLANK(E1830),"",VLOOKUP(E1830,UFMT_CONDITION!A:J,10,FALSE))</f>
        <v/>
      </c>
      <c r="O1830" t="str">
        <f>VLOOKUP(F1830,UFMT_VALUE!A:E,5,FALSE)</f>
        <v>Tag, SVT_TXN_AMOUNT</v>
      </c>
      <c r="P1830" t="str">
        <f>IF(ISBLANK(G1830),"",VLOOKUP(G1830,UFMT_CONVERSION!A:C,3,FALSE))</f>
        <v/>
      </c>
      <c r="Q1830" t="str">
        <f t="shared" si="116"/>
        <v>Field '012 Fix Padded L0', Value 'Tag, SVT_TXN_AMOUNT'</v>
      </c>
      <c r="S1830" t="str">
        <f t="shared" si="117"/>
        <v>Insert into UFMT_BUILD_RULE (FORMAT_ID, FIELD_NO, PRIORITY, FIELD_ID, COND_ID, VALUE_ID, CONV_KEY, F_CHECK, F_WRITE) Values ('632', '4', '2', '3', '', '7', '', '0', '0');</v>
      </c>
      <c r="T1830" t="str">
        <f t="shared" si="118"/>
        <v>Update UFMT_BUILD_RULE SET FIELD_ID='3',COND_ID='',VALUE_ID='7',CONV_KEY='',F_CHECK='0',F_WRITE='0' Where FORMAT_ID = '632' AND FIELD_NO = '4' AND PRIORITY = '2';</v>
      </c>
      <c r="U1830" t="str">
        <f t="shared" si="119"/>
        <v>Delete from UFMT_BUILD_RULE Where FORMAT_ID = '632' AND FIELD_NO = '4' AND PRIORITY = '2';</v>
      </c>
    </row>
    <row r="1831" spans="1:21" x14ac:dyDescent="0.35">
      <c r="A1831" t="s">
        <v>1475</v>
      </c>
      <c r="B1831" t="s">
        <v>29</v>
      </c>
      <c r="C1831" t="s">
        <v>12</v>
      </c>
      <c r="D1831" t="s">
        <v>72</v>
      </c>
      <c r="E1831"/>
      <c r="F1831" t="s">
        <v>298</v>
      </c>
      <c r="G1831"/>
      <c r="H1831" t="s">
        <v>13</v>
      </c>
      <c r="I1831" t="s">
        <v>13</v>
      </c>
      <c r="L1831" t="s">
        <v>7</v>
      </c>
      <c r="M1831" t="str">
        <f>VLOOKUP(D1831,UFMT_FIELD_FORMAT!A:H,8,FALSE)</f>
        <v>010 Fix Padded L0</v>
      </c>
      <c r="N1831" t="str">
        <f>IF(ISBLANK(E1831),"",VLOOKUP(E1831,UFMT_CONDITION!A:J,10,FALSE))</f>
        <v/>
      </c>
      <c r="O1831" t="str">
        <f>VLOOKUP(F1831,UFMT_VALUE!A:E,5,FALSE)</f>
        <v>Composite, Datetime ( MMDDhhmmss)</v>
      </c>
      <c r="P1831" t="str">
        <f>IF(ISBLANK(G1831),"",VLOOKUP(G1831,UFMT_CONVERSION!A:C,3,FALSE))</f>
        <v/>
      </c>
      <c r="Q1831" t="str">
        <f t="shared" si="116"/>
        <v>Field '010 Fix Padded L0', Value 'Composite, Datetime ( MMDDhhmmss)'</v>
      </c>
      <c r="S1831" t="str">
        <f t="shared" si="117"/>
        <v>Insert into UFMT_BUILD_RULE (FORMAT_ID, FIELD_NO, PRIORITY, FIELD_ID, COND_ID, VALUE_ID, CONV_KEY, F_CHECK, F_WRITE) Values ('632', '7', '1', '25', '', '205', '', '0', '0');</v>
      </c>
      <c r="T1831" t="str">
        <f t="shared" si="118"/>
        <v>Update UFMT_BUILD_RULE SET FIELD_ID='25',COND_ID='',VALUE_ID='205',CONV_KEY='',F_CHECK='0',F_WRITE='0' Where FORMAT_ID = '632' AND FIELD_NO = '7' AND PRIORITY = '1';</v>
      </c>
      <c r="U1831" t="str">
        <f t="shared" si="119"/>
        <v>Delete from UFMT_BUILD_RULE Where FORMAT_ID = '632' AND FIELD_NO = '7' AND PRIORITY = '1';</v>
      </c>
    </row>
    <row r="1832" spans="1:21" x14ac:dyDescent="0.35">
      <c r="A1832" t="s">
        <v>1475</v>
      </c>
      <c r="B1832" t="s">
        <v>40</v>
      </c>
      <c r="C1832" t="s">
        <v>12</v>
      </c>
      <c r="D1832" t="s">
        <v>23</v>
      </c>
      <c r="E1832"/>
      <c r="F1832" t="s">
        <v>48</v>
      </c>
      <c r="G1832"/>
      <c r="H1832" t="s">
        <v>13</v>
      </c>
      <c r="I1832" t="s">
        <v>13</v>
      </c>
      <c r="L1832" t="s">
        <v>7</v>
      </c>
      <c r="M1832" t="str">
        <f>VLOOKUP(D1832,UFMT_FIELD_FORMAT!A:H,8,FALSE)</f>
        <v>006 Fix Padded L0</v>
      </c>
      <c r="N1832" t="str">
        <f>IF(ISBLANK(E1832),"",VLOOKUP(E1832,UFMT_CONDITION!A:J,10,FALSE))</f>
        <v/>
      </c>
      <c r="O1832" t="str">
        <f>VLOOKUP(F1832,UFMT_VALUE!A:E,5,FALSE)</f>
        <v>Tag, SVT_ACQ_TRACE_NO, string</v>
      </c>
      <c r="P1832" t="str">
        <f>IF(ISBLANK(G1832),"",VLOOKUP(G1832,UFMT_CONVERSION!A:C,3,FALSE))</f>
        <v/>
      </c>
      <c r="Q1832" t="str">
        <f t="shared" si="116"/>
        <v>Field '006 Fix Padded L0', Value 'Tag, SVT_ACQ_TRACE_NO, string'</v>
      </c>
      <c r="S1832" t="str">
        <f t="shared" si="117"/>
        <v>Insert into UFMT_BUILD_RULE (FORMAT_ID, FIELD_NO, PRIORITY, FIELD_ID, COND_ID, VALUE_ID, CONV_KEY, F_CHECK, F_WRITE) Values ('632', '11', '1', '5', '', '47', '', '0', '0');</v>
      </c>
      <c r="T1832" t="str">
        <f t="shared" si="118"/>
        <v>Update UFMT_BUILD_RULE SET FIELD_ID='5',COND_ID='',VALUE_ID='47',CONV_KEY='',F_CHECK='0',F_WRITE='0' Where FORMAT_ID = '632' AND FIELD_NO = '11' AND PRIORITY = '1';</v>
      </c>
      <c r="U1832" t="str">
        <f t="shared" si="119"/>
        <v>Delete from UFMT_BUILD_RULE Where FORMAT_ID = '632' AND FIELD_NO = '11' AND PRIORITY = '1';</v>
      </c>
    </row>
    <row r="1833" spans="1:21" x14ac:dyDescent="0.35">
      <c r="A1833" t="s">
        <v>1475</v>
      </c>
      <c r="B1833" t="s">
        <v>42</v>
      </c>
      <c r="C1833" t="s">
        <v>12</v>
      </c>
      <c r="D1833" t="s">
        <v>23</v>
      </c>
      <c r="E1833"/>
      <c r="F1833" t="s">
        <v>47</v>
      </c>
      <c r="G1833"/>
      <c r="H1833" t="s">
        <v>13</v>
      </c>
      <c r="I1833" t="s">
        <v>13</v>
      </c>
      <c r="L1833" t="s">
        <v>7</v>
      </c>
      <c r="M1833" t="str">
        <f>VLOOKUP(D1833,UFMT_FIELD_FORMAT!A:H,8,FALSE)</f>
        <v>006 Fix Padded L0</v>
      </c>
      <c r="N1833" t="str">
        <f>IF(ISBLANK(E1833),"",VLOOKUP(E1833,UFMT_CONDITION!A:J,10,FALSE))</f>
        <v/>
      </c>
      <c r="O1833" t="str">
        <f>VLOOKUP(F1833,UFMT_VALUE!A:E,5,FALSE)</f>
        <v>Tag, SVT_ACQ_SW_TIME</v>
      </c>
      <c r="P1833" t="str">
        <f>IF(ISBLANK(G1833),"",VLOOKUP(G1833,UFMT_CONVERSION!A:C,3,FALSE))</f>
        <v/>
      </c>
      <c r="Q1833" t="str">
        <f t="shared" si="116"/>
        <v>Field '006 Fix Padded L0', Value 'Tag, SVT_ACQ_SW_TIME'</v>
      </c>
      <c r="S1833" t="str">
        <f t="shared" si="117"/>
        <v>Insert into UFMT_BUILD_RULE (FORMAT_ID, FIELD_NO, PRIORITY, FIELD_ID, COND_ID, VALUE_ID, CONV_KEY, F_CHECK, F_WRITE) Values ('632', '12', '1', '5', '', '14', '', '0', '0');</v>
      </c>
      <c r="T1833" t="str">
        <f t="shared" si="118"/>
        <v>Update UFMT_BUILD_RULE SET FIELD_ID='5',COND_ID='',VALUE_ID='14',CONV_KEY='',F_CHECK='0',F_WRITE='0' Where FORMAT_ID = '632' AND FIELD_NO = '12' AND PRIORITY = '1';</v>
      </c>
      <c r="U1833" t="str">
        <f t="shared" si="119"/>
        <v>Delete from UFMT_BUILD_RULE Where FORMAT_ID = '632' AND FIELD_NO = '12' AND PRIORITY = '1';</v>
      </c>
    </row>
    <row r="1834" spans="1:21" x14ac:dyDescent="0.35">
      <c r="A1834" t="s">
        <v>1475</v>
      </c>
      <c r="B1834" t="s">
        <v>44</v>
      </c>
      <c r="C1834" t="s">
        <v>12</v>
      </c>
      <c r="D1834" t="s">
        <v>32</v>
      </c>
      <c r="E1834"/>
      <c r="F1834" t="s">
        <v>44</v>
      </c>
      <c r="G1834" t="s">
        <v>20</v>
      </c>
      <c r="H1834" t="s">
        <v>13</v>
      </c>
      <c r="I1834" t="s">
        <v>13</v>
      </c>
      <c r="L1834" t="s">
        <v>7</v>
      </c>
      <c r="M1834" t="str">
        <f>VLOOKUP(D1834,UFMT_FIELD_FORMAT!A:H,8,FALSE)</f>
        <v>004 Fix Padded L0</v>
      </c>
      <c r="N1834" t="str">
        <f>IF(ISBLANK(E1834),"",VLOOKUP(E1834,UFMT_CONDITION!A:J,10,FALSE))</f>
        <v/>
      </c>
      <c r="O1834" t="str">
        <f>VLOOKUP(F1834,UFMT_VALUE!A:E,5,FALSE)</f>
        <v>Tag, SVT_ACQ_SW_DATE</v>
      </c>
      <c r="P1834" t="str">
        <f>IF(ISBLANK(G1834),"",VLOOKUP(G1834,UFMT_CONVERSION!A:C,3,FALSE))</f>
        <v>YYYYMMDD to MMDD</v>
      </c>
      <c r="Q1834" t="str">
        <f t="shared" si="116"/>
        <v>Field '004 Fix Padded L0', Value 'Tag, SVT_ACQ_SW_DATE', Conv 'YYYYMMDD to MMDD'</v>
      </c>
      <c r="S1834" t="str">
        <f t="shared" si="117"/>
        <v>Insert into UFMT_BUILD_RULE (FORMAT_ID, FIELD_NO, PRIORITY, FIELD_ID, COND_ID, VALUE_ID, CONV_KEY, F_CHECK, F_WRITE) Values ('632', '13', '1', '8', '', '13', '4', '0', '0');</v>
      </c>
      <c r="T1834" t="str">
        <f t="shared" si="118"/>
        <v>Update UFMT_BUILD_RULE SET FIELD_ID='8',COND_ID='',VALUE_ID='13',CONV_KEY='4',F_CHECK='0',F_WRITE='0' Where FORMAT_ID = '632' AND FIELD_NO = '13' AND PRIORITY = '1';</v>
      </c>
      <c r="U1834" t="str">
        <f t="shared" si="119"/>
        <v>Delete from UFMT_BUILD_RULE Where FORMAT_ID = '632' AND FIELD_NO = '13' AND PRIORITY = '1';</v>
      </c>
    </row>
    <row r="1835" spans="1:21" x14ac:dyDescent="0.35">
      <c r="A1835" t="s">
        <v>1475</v>
      </c>
      <c r="B1835" t="s">
        <v>50</v>
      </c>
      <c r="C1835" t="s">
        <v>12</v>
      </c>
      <c r="D1835" t="s">
        <v>32</v>
      </c>
      <c r="E1835"/>
      <c r="F1835" t="s">
        <v>44</v>
      </c>
      <c r="G1835" t="s">
        <v>20</v>
      </c>
      <c r="H1835" t="s">
        <v>13</v>
      </c>
      <c r="I1835" t="s">
        <v>13</v>
      </c>
      <c r="L1835" t="s">
        <v>7</v>
      </c>
      <c r="M1835" t="str">
        <f>VLOOKUP(D1835,UFMT_FIELD_FORMAT!A:H,8,FALSE)</f>
        <v>004 Fix Padded L0</v>
      </c>
      <c r="N1835" t="str">
        <f>IF(ISBLANK(E1835),"",VLOOKUP(E1835,UFMT_CONDITION!A:J,10,FALSE))</f>
        <v/>
      </c>
      <c r="O1835" t="str">
        <f>VLOOKUP(F1835,UFMT_VALUE!A:E,5,FALSE)</f>
        <v>Tag, SVT_ACQ_SW_DATE</v>
      </c>
      <c r="P1835" t="str">
        <f>IF(ISBLANK(G1835),"",VLOOKUP(G1835,UFMT_CONVERSION!A:C,3,FALSE))</f>
        <v>YYYYMMDD to MMDD</v>
      </c>
      <c r="Q1835" t="str">
        <f t="shared" si="116"/>
        <v>Field '004 Fix Padded L0', Value 'Tag, SVT_ACQ_SW_DATE', Conv 'YYYYMMDD to MMDD'</v>
      </c>
      <c r="S1835" t="str">
        <f t="shared" si="117"/>
        <v>Insert into UFMT_BUILD_RULE (FORMAT_ID, FIELD_NO, PRIORITY, FIELD_ID, COND_ID, VALUE_ID, CONV_KEY, F_CHECK, F_WRITE) Values ('632', '15', '1', '8', '', '13', '4', '0', '0');</v>
      </c>
      <c r="T1835" t="str">
        <f t="shared" si="118"/>
        <v>Update UFMT_BUILD_RULE SET FIELD_ID='8',COND_ID='',VALUE_ID='13',CONV_KEY='4',F_CHECK='0',F_WRITE='0' Where FORMAT_ID = '632' AND FIELD_NO = '15' AND PRIORITY = '1';</v>
      </c>
      <c r="U1835" t="str">
        <f t="shared" si="119"/>
        <v>Delete from UFMT_BUILD_RULE Where FORMAT_ID = '632' AND FIELD_NO = '15' AND PRIORITY = '1';</v>
      </c>
    </row>
    <row r="1836" spans="1:21" x14ac:dyDescent="0.35">
      <c r="A1836" t="s">
        <v>1475</v>
      </c>
      <c r="B1836" t="s">
        <v>59</v>
      </c>
      <c r="C1836" t="s">
        <v>12</v>
      </c>
      <c r="D1836" t="s">
        <v>32</v>
      </c>
      <c r="E1836"/>
      <c r="F1836" t="s">
        <v>233</v>
      </c>
      <c r="G1836"/>
      <c r="H1836" t="s">
        <v>13</v>
      </c>
      <c r="I1836" t="s">
        <v>13</v>
      </c>
      <c r="L1836" t="s">
        <v>7</v>
      </c>
      <c r="M1836" t="str">
        <f>VLOOKUP(D1836,UFMT_FIELD_FORMAT!A:H,8,FALSE)</f>
        <v>004 Fix Padded L0</v>
      </c>
      <c r="N1836" t="str">
        <f>IF(ISBLANK(E1836),"",VLOOKUP(E1836,UFMT_CONDITION!A:J,10,FALSE))</f>
        <v/>
      </c>
      <c r="O1836" t="str">
        <f>VLOOKUP(F1836,UFMT_VALUE!A:E,5,FALSE)</f>
        <v>Tag, SVT_SV_MCC, int</v>
      </c>
      <c r="P1836" t="str">
        <f>IF(ISBLANK(G1836),"",VLOOKUP(G1836,UFMT_CONVERSION!A:C,3,FALSE))</f>
        <v/>
      </c>
      <c r="Q1836" t="str">
        <f t="shared" si="116"/>
        <v>Field '004 Fix Padded L0', Value 'Tag, SVT_SV_MCC, int'</v>
      </c>
      <c r="S1836" t="str">
        <f t="shared" si="117"/>
        <v>Insert into UFMT_BUILD_RULE (FORMAT_ID, FIELD_NO, PRIORITY, FIELD_ID, COND_ID, VALUE_ID, CONV_KEY, F_CHECK, F_WRITE) Values ('632', '18', '1', '8', '', '90', '', '0', '0');</v>
      </c>
      <c r="T1836" t="str">
        <f t="shared" si="118"/>
        <v>Update UFMT_BUILD_RULE SET FIELD_ID='8',COND_ID='',VALUE_ID='90',CONV_KEY='',F_CHECK='0',F_WRITE='0' Where FORMAT_ID = '632' AND FIELD_NO = '18' AND PRIORITY = '1';</v>
      </c>
      <c r="U1836" t="str">
        <f t="shared" si="119"/>
        <v>Delete from UFMT_BUILD_RULE Where FORMAT_ID = '632' AND FIELD_NO = '18' AND PRIORITY = '1';</v>
      </c>
    </row>
    <row r="1837" spans="1:21" x14ac:dyDescent="0.35">
      <c r="A1837" t="s">
        <v>1475</v>
      </c>
      <c r="B1837" t="s">
        <v>88</v>
      </c>
      <c r="C1837" t="s">
        <v>12</v>
      </c>
      <c r="D1837" t="s">
        <v>20</v>
      </c>
      <c r="E1837"/>
      <c r="F1837" t="s">
        <v>543</v>
      </c>
      <c r="G1837"/>
      <c r="H1837" t="s">
        <v>13</v>
      </c>
      <c r="I1837" t="s">
        <v>13</v>
      </c>
      <c r="L1837" t="s">
        <v>7</v>
      </c>
      <c r="M1837" t="str">
        <f>VLOOKUP(D1837,UFMT_FIELD_FORMAT!A:H,8,FALSE)</f>
        <v>008 Fix Padded L0</v>
      </c>
      <c r="N1837" t="str">
        <f>IF(ISBLANK(E1837),"",VLOOKUP(E1837,UFMT_CONDITION!A:J,10,FALSE))</f>
        <v/>
      </c>
      <c r="O1837" t="str">
        <f>VLOOKUP(F1837,UFMT_VALUE!A:E,5,FALSE)</f>
        <v>DE28, Saved locally (to/from NBC )</v>
      </c>
      <c r="P1837" t="str">
        <f>IF(ISBLANK(G1837),"",VLOOKUP(G1837,UFMT_CONVERSION!A:C,3,FALSE))</f>
        <v/>
      </c>
      <c r="Q1837" t="str">
        <f t="shared" si="116"/>
        <v>Field '008 Fix Padded L0', Value 'DE28, Saved locally (to/from NBC )'</v>
      </c>
      <c r="S1837" t="str">
        <f t="shared" si="117"/>
        <v>Insert into UFMT_BUILD_RULE (FORMAT_ID, FIELD_NO, PRIORITY, FIELD_ID, COND_ID, VALUE_ID, CONV_KEY, F_CHECK, F_WRITE) Values ('632', '28', '1', '4', '', '258', '', '0', '0');</v>
      </c>
      <c r="T1837" t="str">
        <f t="shared" si="118"/>
        <v>Update UFMT_BUILD_RULE SET FIELD_ID='4',COND_ID='',VALUE_ID='258',CONV_KEY='',F_CHECK='0',F_WRITE='0' Where FORMAT_ID = '632' AND FIELD_NO = '28' AND PRIORITY = '1';</v>
      </c>
      <c r="U1837" t="str">
        <f t="shared" si="119"/>
        <v>Delete from UFMT_BUILD_RULE Where FORMAT_ID = '632' AND FIELD_NO = '28' AND PRIORITY = '1';</v>
      </c>
    </row>
    <row r="1838" spans="1:21" x14ac:dyDescent="0.35">
      <c r="A1838" t="s">
        <v>1475</v>
      </c>
      <c r="B1838" t="s">
        <v>98</v>
      </c>
      <c r="C1838" t="s">
        <v>12</v>
      </c>
      <c r="D1838" t="s">
        <v>40</v>
      </c>
      <c r="E1838"/>
      <c r="F1838" t="s">
        <v>512</v>
      </c>
      <c r="G1838"/>
      <c r="H1838" t="s">
        <v>13</v>
      </c>
      <c r="I1838" t="s">
        <v>13</v>
      </c>
      <c r="L1838" t="s">
        <v>7</v>
      </c>
      <c r="M1838" t="str">
        <f>VLOOKUP(D1838,UFMT_FIELD_FORMAT!A:H,8,FALSE)</f>
        <v xml:space="preserve">011 LLA </v>
      </c>
      <c r="N1838" t="str">
        <f>IF(ISBLANK(E1838),"",VLOOKUP(E1838,UFMT_CONDITION!A:J,10,FALSE))</f>
        <v/>
      </c>
      <c r="O1838" t="str">
        <f>VLOOKUP(F1838,UFMT_VALUE!A:E,5,FALSE)</f>
        <v>Const, default F32 value (NBC)</v>
      </c>
      <c r="P1838" t="str">
        <f>IF(ISBLANK(G1838),"",VLOOKUP(G1838,UFMT_CONVERSION!A:C,3,FALSE))</f>
        <v/>
      </c>
      <c r="Q1838" t="str">
        <f t="shared" si="116"/>
        <v>Field '011 LLA ', Value 'Const, default F32 value (NBC)'</v>
      </c>
      <c r="S1838" t="str">
        <f t="shared" si="117"/>
        <v>Insert into UFMT_BUILD_RULE (FORMAT_ID, FIELD_NO, PRIORITY, FIELD_ID, COND_ID, VALUE_ID, CONV_KEY, F_CHECK, F_WRITE) Values ('632', '32', '1', '11', '', '247', '', '0', '0');</v>
      </c>
      <c r="T1838" t="str">
        <f t="shared" si="118"/>
        <v>Update UFMT_BUILD_RULE SET FIELD_ID='11',COND_ID='',VALUE_ID='247',CONV_KEY='',F_CHECK='0',F_WRITE='0' Where FORMAT_ID = '632' AND FIELD_NO = '32' AND PRIORITY = '1';</v>
      </c>
      <c r="U1838" t="str">
        <f t="shared" si="119"/>
        <v>Delete from UFMT_BUILD_RULE Where FORMAT_ID = '632' AND FIELD_NO = '32' AND PRIORITY = '1';</v>
      </c>
    </row>
    <row r="1839" spans="1:21" x14ac:dyDescent="0.35">
      <c r="A1839" t="s">
        <v>1475</v>
      </c>
      <c r="B1839" t="s">
        <v>99</v>
      </c>
      <c r="C1839" t="s">
        <v>12</v>
      </c>
      <c r="D1839" t="s">
        <v>44</v>
      </c>
      <c r="E1839"/>
      <c r="F1839" t="s">
        <v>74</v>
      </c>
      <c r="G1839"/>
      <c r="H1839" t="s">
        <v>13</v>
      </c>
      <c r="I1839" t="s">
        <v>13</v>
      </c>
      <c r="L1839" t="s">
        <v>7</v>
      </c>
      <c r="M1839" t="str">
        <f>VLOOKUP(D1839,UFMT_FIELD_FORMAT!A:H,8,FALSE)</f>
        <v>012 Fix Padded R</v>
      </c>
      <c r="N1839" t="str">
        <f>IF(ISBLANK(E1839),"",VLOOKUP(E1839,UFMT_CONDITION!A:J,10,FALSE))</f>
        <v/>
      </c>
      <c r="O1839" t="str">
        <f>VLOOKUP(F1839,UFMT_VALUE!A:E,5,FALSE)</f>
        <v>Tag, SVT_ISO_ACQ_RRN</v>
      </c>
      <c r="P1839" t="str">
        <f>IF(ISBLANK(G1839),"",VLOOKUP(G1839,UFMT_CONVERSION!A:C,3,FALSE))</f>
        <v/>
      </c>
      <c r="Q1839" t="str">
        <f t="shared" si="116"/>
        <v>Field '012 Fix Padded R', Value 'Tag, SVT_ISO_ACQ_RRN'</v>
      </c>
      <c r="S1839" t="str">
        <f t="shared" si="117"/>
        <v>Insert into UFMT_BUILD_RULE (FORMAT_ID, FIELD_NO, PRIORITY, FIELD_ID, COND_ID, VALUE_ID, CONV_KEY, F_CHECK, F_WRITE) Values ('632', '37', '1', '13', '', '23', '', '0', '0');</v>
      </c>
      <c r="T1839" t="str">
        <f t="shared" si="118"/>
        <v>Update UFMT_BUILD_RULE SET FIELD_ID='13',COND_ID='',VALUE_ID='23',CONV_KEY='',F_CHECK='0',F_WRITE='0' Where FORMAT_ID = '632' AND FIELD_NO = '37' AND PRIORITY = '1';</v>
      </c>
      <c r="U1839" t="str">
        <f t="shared" si="119"/>
        <v>Delete from UFMT_BUILD_RULE Where FORMAT_ID = '632' AND FIELD_NO = '37' AND PRIORITY = '1';</v>
      </c>
    </row>
    <row r="1840" spans="1:21" x14ac:dyDescent="0.35">
      <c r="A1840" t="s">
        <v>1475</v>
      </c>
      <c r="B1840" t="s">
        <v>119</v>
      </c>
      <c r="C1840" t="s">
        <v>12</v>
      </c>
      <c r="D1840" t="s">
        <v>50</v>
      </c>
      <c r="E1840"/>
      <c r="F1840" t="s">
        <v>72</v>
      </c>
      <c r="G1840"/>
      <c r="H1840" t="s">
        <v>13</v>
      </c>
      <c r="I1840" t="s">
        <v>13</v>
      </c>
      <c r="L1840" t="s">
        <v>7</v>
      </c>
      <c r="M1840" t="str">
        <f>VLOOKUP(D1840,UFMT_FIELD_FORMAT!A:H,8,FALSE)</f>
        <v>008 Fix Padded R</v>
      </c>
      <c r="N1840" t="str">
        <f>IF(ISBLANK(E1840),"",VLOOKUP(E1840,UFMT_CONDITION!A:J,10,FALSE))</f>
        <v/>
      </c>
      <c r="O1840" t="str">
        <f>VLOOKUP(F1840,UFMT_VALUE!A:E,5,FALSE)</f>
        <v>Tag, SVT_TERMINAL</v>
      </c>
      <c r="P1840" t="str">
        <f>IF(ISBLANK(G1840),"",VLOOKUP(G1840,UFMT_CONVERSION!A:C,3,FALSE))</f>
        <v/>
      </c>
      <c r="Q1840" t="str">
        <f t="shared" si="116"/>
        <v>Field '008 Fix Padded R', Value 'Tag, SVT_TERMINAL'</v>
      </c>
      <c r="S1840" t="str">
        <f t="shared" si="117"/>
        <v>Insert into UFMT_BUILD_RULE (FORMAT_ID, FIELD_NO, PRIORITY, FIELD_ID, COND_ID, VALUE_ID, CONV_KEY, F_CHECK, F_WRITE) Values ('632', '41', '1', '15', '', '25', '', '0', '0');</v>
      </c>
      <c r="T1840" t="str">
        <f t="shared" si="118"/>
        <v>Update UFMT_BUILD_RULE SET FIELD_ID='15',COND_ID='',VALUE_ID='25',CONV_KEY='',F_CHECK='0',F_WRITE='0' Where FORMAT_ID = '632' AND FIELD_NO = '41' AND PRIORITY = '1';</v>
      </c>
      <c r="U1840" t="str">
        <f t="shared" si="119"/>
        <v>Delete from UFMT_BUILD_RULE Where FORMAT_ID = '632' AND FIELD_NO = '41' AND PRIORITY = '1';</v>
      </c>
    </row>
    <row r="1841" spans="1:21" x14ac:dyDescent="0.35">
      <c r="A1841" t="s">
        <v>1475</v>
      </c>
      <c r="B1841" t="s">
        <v>122</v>
      </c>
      <c r="C1841" t="s">
        <v>12</v>
      </c>
      <c r="D1841" t="s">
        <v>53</v>
      </c>
      <c r="E1841"/>
      <c r="F1841" t="s">
        <v>82</v>
      </c>
      <c r="G1841"/>
      <c r="H1841" t="s">
        <v>13</v>
      </c>
      <c r="I1841" t="s">
        <v>13</v>
      </c>
      <c r="L1841" t="s">
        <v>7</v>
      </c>
      <c r="M1841" t="str">
        <f>VLOOKUP(D1841,UFMT_FIELD_FORMAT!A:H,8,FALSE)</f>
        <v>008 Fix Padded R</v>
      </c>
      <c r="N1841" t="str">
        <f>IF(ISBLANK(E1841),"",VLOOKUP(E1841,UFMT_CONDITION!A:J,10,FALSE))</f>
        <v/>
      </c>
      <c r="O1841" t="str">
        <f>VLOOKUP(F1841,UFMT_VALUE!A:E,5,FALSE)</f>
        <v>Tag, SVT_CC_ACCEPTOR</v>
      </c>
      <c r="P1841" t="str">
        <f>IF(ISBLANK(G1841),"",VLOOKUP(G1841,UFMT_CONVERSION!A:C,3,FALSE))</f>
        <v/>
      </c>
      <c r="Q1841" t="str">
        <f t="shared" si="116"/>
        <v>Field '008 Fix Padded R', Value 'Tag, SVT_CC_ACCEPTOR'</v>
      </c>
      <c r="S1841" t="str">
        <f t="shared" si="117"/>
        <v>Insert into UFMT_BUILD_RULE (FORMAT_ID, FIELD_NO, PRIORITY, FIELD_ID, COND_ID, VALUE_ID, CONV_KEY, F_CHECK, F_WRITE) Values ('632', '42', '1', '16', '', '26', '', '0', '0');</v>
      </c>
      <c r="T1841" t="str">
        <f t="shared" si="118"/>
        <v>Update UFMT_BUILD_RULE SET FIELD_ID='16',COND_ID='',VALUE_ID='26',CONV_KEY='',F_CHECK='0',F_WRITE='0' Where FORMAT_ID = '632' AND FIELD_NO = '42' AND PRIORITY = '1';</v>
      </c>
      <c r="U1841" t="str">
        <f t="shared" si="119"/>
        <v>Delete from UFMT_BUILD_RULE Where FORMAT_ID = '632' AND FIELD_NO = '42' AND PRIORITY = '1';</v>
      </c>
    </row>
    <row r="1842" spans="1:21" x14ac:dyDescent="0.35">
      <c r="A1842" t="s">
        <v>1475</v>
      </c>
      <c r="B1842" t="s">
        <v>125</v>
      </c>
      <c r="C1842" t="s">
        <v>12</v>
      </c>
      <c r="D1842" t="s">
        <v>82</v>
      </c>
      <c r="E1842"/>
      <c r="F1842" t="s">
        <v>421</v>
      </c>
      <c r="G1842"/>
      <c r="H1842" t="s">
        <v>13</v>
      </c>
      <c r="I1842" t="s">
        <v>13</v>
      </c>
      <c r="L1842" t="s">
        <v>7</v>
      </c>
      <c r="M1842" t="str">
        <f>VLOOKUP(D1842,UFMT_FIELD_FORMAT!A:H,8,FALSE)</f>
        <v>040 Fix Padded L</v>
      </c>
      <c r="N1842" t="str">
        <f>IF(ISBLANK(E1842),"",VLOOKUP(E1842,UFMT_CONDITION!A:J,10,FALSE))</f>
        <v/>
      </c>
      <c r="O1842" t="str">
        <f>VLOOKUP(F1842,UFMT_VALUE!A:E,5,FALSE)</f>
        <v>Const, F43 hardcode for NBC</v>
      </c>
      <c r="P1842" t="str">
        <f>IF(ISBLANK(G1842),"",VLOOKUP(G1842,UFMT_CONVERSION!A:C,3,FALSE))</f>
        <v/>
      </c>
      <c r="Q1842" t="str">
        <f t="shared" si="116"/>
        <v>Field '040 Fix Padded L', Value 'Const, F43 hardcode for NBC'</v>
      </c>
      <c r="S1842" t="str">
        <f t="shared" si="117"/>
        <v>Insert into UFMT_BUILD_RULE (FORMAT_ID, FIELD_NO, PRIORITY, FIELD_ID, COND_ID, VALUE_ID, CONV_KEY, F_CHECK, F_WRITE) Values ('632', '43', '1', '26', '', '212', '', '0', '0');</v>
      </c>
      <c r="T1842" t="str">
        <f t="shared" si="118"/>
        <v>Update UFMT_BUILD_RULE SET FIELD_ID='26',COND_ID='',VALUE_ID='212',CONV_KEY='',F_CHECK='0',F_WRITE='0' Where FORMAT_ID = '632' AND FIELD_NO = '43' AND PRIORITY = '1';</v>
      </c>
      <c r="U1842" t="str">
        <f t="shared" si="119"/>
        <v>Delete from UFMT_BUILD_RULE Where FORMAT_ID = '632' AND FIELD_NO = '43' AND PRIORITY = '1';</v>
      </c>
    </row>
    <row r="1843" spans="1:21" x14ac:dyDescent="0.35">
      <c r="A1843" t="s">
        <v>1475</v>
      </c>
      <c r="B1843" t="s">
        <v>138</v>
      </c>
      <c r="C1843" t="s">
        <v>12</v>
      </c>
      <c r="D1843" t="s">
        <v>47</v>
      </c>
      <c r="E1843"/>
      <c r="F1843" t="s">
        <v>104</v>
      </c>
      <c r="G1843"/>
      <c r="H1843" t="s">
        <v>13</v>
      </c>
      <c r="I1843" t="s">
        <v>13</v>
      </c>
      <c r="L1843" t="s">
        <v>7</v>
      </c>
      <c r="M1843" t="str">
        <f>VLOOKUP(D1843,UFMT_FIELD_FORMAT!A:H,8,FALSE)</f>
        <v>003 Fix Padded L</v>
      </c>
      <c r="N1843" t="str">
        <f>IF(ISBLANK(E1843),"",VLOOKUP(E1843,UFMT_CONDITION!A:J,10,FALSE))</f>
        <v/>
      </c>
      <c r="O1843" t="str">
        <f>VLOOKUP(F1843,UFMT_VALUE!A:E,5,FALSE)</f>
        <v>Tag, SVT_TXN_CURRENCY</v>
      </c>
      <c r="P1843" t="str">
        <f>IF(ISBLANK(G1843),"",VLOOKUP(G1843,UFMT_CONVERSION!A:C,3,FALSE))</f>
        <v/>
      </c>
      <c r="Q1843" t="str">
        <f t="shared" si="116"/>
        <v>Field '003 Fix Padded L', Value 'Tag, SVT_TXN_CURRENCY'</v>
      </c>
      <c r="S1843" t="str">
        <f t="shared" si="117"/>
        <v>Insert into UFMT_BUILD_RULE (FORMAT_ID, FIELD_NO, PRIORITY, FIELD_ID, COND_ID, VALUE_ID, CONV_KEY, F_CHECK, F_WRITE) Values ('632', '49', '1', '14', '', '34', '', '0', '0');</v>
      </c>
      <c r="T1843" t="str">
        <f t="shared" si="118"/>
        <v>Update UFMT_BUILD_RULE SET FIELD_ID='14',COND_ID='',VALUE_ID='34',CONV_KEY='',F_CHECK='0',F_WRITE='0' Where FORMAT_ID = '632' AND FIELD_NO = '49' AND PRIORITY = '1';</v>
      </c>
      <c r="U1843" t="str">
        <f t="shared" si="119"/>
        <v>Delete from UFMT_BUILD_RULE Where FORMAT_ID = '632' AND FIELD_NO = '49' AND PRIORITY = '1';</v>
      </c>
    </row>
    <row r="1844" spans="1:21" x14ac:dyDescent="0.35">
      <c r="A1844" t="s">
        <v>1475</v>
      </c>
      <c r="B1844" t="s">
        <v>233</v>
      </c>
      <c r="C1844" t="s">
        <v>12</v>
      </c>
      <c r="D1844" t="s">
        <v>85</v>
      </c>
      <c r="E1844" t="s">
        <v>44</v>
      </c>
      <c r="F1844" t="s">
        <v>526</v>
      </c>
      <c r="G1844"/>
      <c r="H1844" t="s">
        <v>13</v>
      </c>
      <c r="I1844" t="s">
        <v>13</v>
      </c>
      <c r="L1844" t="s">
        <v>7</v>
      </c>
      <c r="M1844" t="str">
        <f>VLOOKUP(D1844,UFMT_FIELD_FORMAT!A:H,8,FALSE)</f>
        <v>042 Fix Padded R</v>
      </c>
      <c r="N1844" t="str">
        <f>IF(ISBLANK(E1844),"",VLOOKUP(E1844,UFMT_CONDITION!A:J,10,FALSE))</f>
        <v>Terminal type is POS</v>
      </c>
      <c r="O1844" t="str">
        <f>VLOOKUP(F1844,UFMT_VALUE!A:E,5,FALSE)</f>
        <v>Composite, DE90 for POS reversal</v>
      </c>
      <c r="P1844" t="str">
        <f>IF(ISBLANK(G1844),"",VLOOKUP(G1844,UFMT_CONVERSION!A:C,3,FALSE))</f>
        <v/>
      </c>
      <c r="Q1844" t="str">
        <f t="shared" si="116"/>
        <v>Field '042 Fix Padded R',Cond 'Terminal type is POS', Value 'Composite, DE90 for POS reversal'</v>
      </c>
      <c r="S1844" t="str">
        <f t="shared" si="117"/>
        <v>Insert into UFMT_BUILD_RULE (FORMAT_ID, FIELD_NO, PRIORITY, FIELD_ID, COND_ID, VALUE_ID, CONV_KEY, F_CHECK, F_WRITE) Values ('632', '90', '1', '27', '13', '252', '', '0', '0');</v>
      </c>
      <c r="T1844" t="str">
        <f t="shared" si="118"/>
        <v>Update UFMT_BUILD_RULE SET FIELD_ID='27',COND_ID='13',VALUE_ID='252',CONV_KEY='',F_CHECK='0',F_WRITE='0' Where FORMAT_ID = '632' AND FIELD_NO = '90' AND PRIORITY = '1';</v>
      </c>
      <c r="U1844" t="str">
        <f t="shared" si="119"/>
        <v>Delete from UFMT_BUILD_RULE Where FORMAT_ID = '632' AND FIELD_NO = '90' AND PRIORITY = '1';</v>
      </c>
    </row>
    <row r="1845" spans="1:21" x14ac:dyDescent="0.35">
      <c r="A1845" t="s">
        <v>1475</v>
      </c>
      <c r="B1845" t="s">
        <v>233</v>
      </c>
      <c r="C1845" t="s">
        <v>15</v>
      </c>
      <c r="D1845" t="s">
        <v>85</v>
      </c>
      <c r="E1845"/>
      <c r="F1845" t="s">
        <v>242</v>
      </c>
      <c r="G1845"/>
      <c r="H1845" t="s">
        <v>13</v>
      </c>
      <c r="I1845" t="s">
        <v>13</v>
      </c>
      <c r="L1845" t="s">
        <v>7</v>
      </c>
      <c r="M1845" t="str">
        <f>VLOOKUP(D1845,UFMT_FIELD_FORMAT!A:H,8,FALSE)</f>
        <v>042 Fix Padded R</v>
      </c>
      <c r="N1845" t="str">
        <f>IF(ISBLANK(E1845),"",VLOOKUP(E1845,UFMT_CONDITION!A:J,10,FALSE))</f>
        <v/>
      </c>
      <c r="O1845" t="str">
        <f>VLOOKUP(F1845,UFMT_VALUE!A:E,5,FALSE)</f>
        <v>Composite, DE90 Orig data element for re</v>
      </c>
      <c r="P1845" t="str">
        <f>IF(ISBLANK(G1845),"",VLOOKUP(G1845,UFMT_CONVERSION!A:C,3,FALSE))</f>
        <v/>
      </c>
      <c r="Q1845" t="str">
        <f t="shared" si="116"/>
        <v>Field '042 Fix Padded R', Value 'Composite, DE90 Orig data element for re'</v>
      </c>
      <c r="S1845" t="str">
        <f t="shared" si="117"/>
        <v>Insert into UFMT_BUILD_RULE (FORMAT_ID, FIELD_NO, PRIORITY, FIELD_ID, COND_ID, VALUE_ID, CONV_KEY, F_CHECK, F_WRITE) Values ('632', '90', '2', '27', '', '93', '', '0', '0');</v>
      </c>
      <c r="T1845" t="str">
        <f t="shared" si="118"/>
        <v>Update UFMT_BUILD_RULE SET FIELD_ID='27',COND_ID='',VALUE_ID='93',CONV_KEY='',F_CHECK='0',F_WRITE='0' Where FORMAT_ID = '632' AND FIELD_NO = '90' AND PRIORITY = '2';</v>
      </c>
      <c r="U1845" t="str">
        <f t="shared" si="119"/>
        <v>Delete from UFMT_BUILD_RULE Where FORMAT_ID = '632' AND FIELD_NO = '90' AND PRIORITY = '2';</v>
      </c>
    </row>
    <row r="1846" spans="1:21" x14ac:dyDescent="0.35">
      <c r="A1846" t="s">
        <v>1475</v>
      </c>
      <c r="B1846" t="s">
        <v>247</v>
      </c>
      <c r="C1846" t="s">
        <v>12</v>
      </c>
      <c r="D1846" t="s">
        <v>99</v>
      </c>
      <c r="E1846"/>
      <c r="F1846" t="s">
        <v>12</v>
      </c>
      <c r="G1846"/>
      <c r="H1846" t="s">
        <v>13</v>
      </c>
      <c r="I1846" t="s">
        <v>13</v>
      </c>
      <c r="L1846" t="s">
        <v>7</v>
      </c>
      <c r="M1846" t="str">
        <f>VLOOKUP(D1846,UFMT_FIELD_FORMAT!A:H,8,FALSE)</f>
        <v>042 Fix Padded R0</v>
      </c>
      <c r="N1846" t="str">
        <f>IF(ISBLANK(E1846),"",VLOOKUP(E1846,UFMT_CONDITION!A:J,10,FALSE))</f>
        <v/>
      </c>
      <c r="O1846" t="str">
        <f>VLOOKUP(F1846,UFMT_VALUE!A:E,5,FALSE)</f>
        <v>Const, empty string</v>
      </c>
      <c r="P1846" t="str">
        <f>IF(ISBLANK(G1846),"",VLOOKUP(G1846,UFMT_CONVERSION!A:C,3,FALSE))</f>
        <v/>
      </c>
      <c r="Q1846" t="str">
        <f t="shared" si="116"/>
        <v>Field '042 Fix Padded R0', Value 'Const, empty string'</v>
      </c>
      <c r="S1846" t="str">
        <f t="shared" si="117"/>
        <v>Insert into UFMT_BUILD_RULE (FORMAT_ID, FIELD_NO, PRIORITY, FIELD_ID, COND_ID, VALUE_ID, CONV_KEY, F_CHECK, F_WRITE) Values ('632', '95', '1', '37', '', '1', '', '0', '0');</v>
      </c>
      <c r="T1846" t="str">
        <f t="shared" si="118"/>
        <v>Update UFMT_BUILD_RULE SET FIELD_ID='37',COND_ID='',VALUE_ID='1',CONV_KEY='',F_CHECK='0',F_WRITE='0' Where FORMAT_ID = '632' AND FIELD_NO = '95' AND PRIORITY = '1';</v>
      </c>
      <c r="U1846" t="str">
        <f t="shared" si="119"/>
        <v>Delete from UFMT_BUILD_RULE Where FORMAT_ID = '632' AND FIELD_NO = '95' AND PRIORITY = '1';</v>
      </c>
    </row>
    <row r="1847" spans="1:21" x14ac:dyDescent="0.35">
      <c r="A1847" t="s">
        <v>1475</v>
      </c>
      <c r="B1847" t="s">
        <v>774</v>
      </c>
      <c r="C1847" t="s">
        <v>12</v>
      </c>
      <c r="D1847" t="s">
        <v>68</v>
      </c>
      <c r="E1847" t="s">
        <v>138</v>
      </c>
      <c r="F1847" t="s">
        <v>452</v>
      </c>
      <c r="G1847" t="s">
        <v>236</v>
      </c>
      <c r="H1847" t="s">
        <v>13</v>
      </c>
      <c r="I1847" t="s">
        <v>13</v>
      </c>
      <c r="L1847" t="s">
        <v>7</v>
      </c>
      <c r="M1847" t="str">
        <f>VLOOKUP(D1847,UFMT_FIELD_FORMAT!A:H,8,FALSE)</f>
        <v>011 Var LLA</v>
      </c>
      <c r="N1847" t="str">
        <f>IF(ISBLANK(E1847),"",VLOOKUP(E1847,UFMT_CONDITION!A:J,10,FALSE))</f>
        <v>NBC IBFT trans_type</v>
      </c>
      <c r="O1847" t="str">
        <f>VLOOKUP(F1847,UFMT_VALUE!A:E,5,FALSE)</f>
        <v>Tag, SVT_BANK_ID2, int</v>
      </c>
      <c r="P1847" t="str">
        <f>IF(ISBLANK(G1847),"",VLOOKUP(G1847,UFMT_CONVERSION!A:C,3,FALSE))</f>
        <v>BANK_ID2-&gt;ReceiveID (NBC)</v>
      </c>
      <c r="Q1847" t="str">
        <f t="shared" si="116"/>
        <v>Field '011 Var LLA',Cond 'NBC IBFT trans_type', Value 'Tag, SVT_BANK_ID2, int', Conv 'BANK_ID2-&gt;ReceiveID (NBC)'</v>
      </c>
      <c r="S1847" t="str">
        <f t="shared" si="117"/>
        <v>Insert into UFMT_BUILD_RULE (FORMAT_ID, FIELD_NO, PRIORITY, FIELD_ID, COND_ID, VALUE_ID, CONV_KEY, F_CHECK, F_WRITE) Values ('632', '100', '1', '21', '49', '224', '91', '0', '0');</v>
      </c>
      <c r="T1847" t="str">
        <f t="shared" si="118"/>
        <v>Update UFMT_BUILD_RULE SET FIELD_ID='21',COND_ID='49',VALUE_ID='224',CONV_KEY='91',F_CHECK='0',F_WRITE='0' Where FORMAT_ID = '632' AND FIELD_NO = '100' AND PRIORITY = '1';</v>
      </c>
      <c r="U1847" t="str">
        <f t="shared" si="119"/>
        <v>Delete from UFMT_BUILD_RULE Where FORMAT_ID = '632' AND FIELD_NO = '100' AND PRIORITY = '1';</v>
      </c>
    </row>
    <row r="1848" spans="1:21" x14ac:dyDescent="0.35">
      <c r="A1848" t="s">
        <v>1475</v>
      </c>
      <c r="B1848" t="s">
        <v>270</v>
      </c>
      <c r="C1848" t="s">
        <v>12</v>
      </c>
      <c r="D1848" t="s">
        <v>71</v>
      </c>
      <c r="E1848" t="s">
        <v>44</v>
      </c>
      <c r="F1848" t="s">
        <v>96</v>
      </c>
      <c r="G1848"/>
      <c r="H1848" t="s">
        <v>13</v>
      </c>
      <c r="I1848" t="s">
        <v>13</v>
      </c>
      <c r="L1848" t="s">
        <v>7</v>
      </c>
      <c r="M1848" t="str">
        <f>VLOOKUP(D1848,UFMT_FIELD_FORMAT!A:H,8,FALSE)</f>
        <v>028 Var LLA</v>
      </c>
      <c r="N1848" t="str">
        <f>IF(ISBLANK(E1848),"",VLOOKUP(E1848,UFMT_CONDITION!A:J,10,FALSE))</f>
        <v>Terminal type is POS</v>
      </c>
      <c r="O1848" t="str">
        <f>VLOOKUP(F1848,UFMT_VALUE!A:E,5,FALSE)</f>
        <v>Tag, SVT_ACCT1_NO</v>
      </c>
      <c r="P1848" t="str">
        <f>IF(ISBLANK(G1848),"",VLOOKUP(G1848,UFMT_CONVERSION!A:C,3,FALSE))</f>
        <v/>
      </c>
      <c r="Q1848" t="str">
        <f t="shared" si="116"/>
        <v>Field '028 Var LLA',Cond 'Terminal type is POS', Value 'Tag, SVT_ACCT1_NO'</v>
      </c>
      <c r="S1848" t="str">
        <f t="shared" si="117"/>
        <v>Insert into UFMT_BUILD_RULE (FORMAT_ID, FIELD_NO, PRIORITY, FIELD_ID, COND_ID, VALUE_ID, CONV_KEY, F_CHECK, F_WRITE) Values ('632', '102', '1', '22', '13', '36', '', '0', '0');</v>
      </c>
      <c r="T1848" t="str">
        <f t="shared" si="118"/>
        <v>Update UFMT_BUILD_RULE SET FIELD_ID='22',COND_ID='13',VALUE_ID='36',CONV_KEY='',F_CHECK='0',F_WRITE='0' Where FORMAT_ID = '632' AND FIELD_NO = '102' AND PRIORITY = '1';</v>
      </c>
      <c r="U1848" t="str">
        <f t="shared" si="119"/>
        <v>Delete from UFMT_BUILD_RULE Where FORMAT_ID = '632' AND FIELD_NO = '102' AND PRIORITY = '1';</v>
      </c>
    </row>
    <row r="1849" spans="1:21" x14ac:dyDescent="0.35">
      <c r="A1849" t="s">
        <v>1475</v>
      </c>
      <c r="B1849" t="s">
        <v>778</v>
      </c>
      <c r="C1849" t="s">
        <v>12</v>
      </c>
      <c r="D1849" t="s">
        <v>71</v>
      </c>
      <c r="E1849" t="s">
        <v>138</v>
      </c>
      <c r="F1849" t="s">
        <v>99</v>
      </c>
      <c r="G1849"/>
      <c r="H1849" t="s">
        <v>13</v>
      </c>
      <c r="I1849" t="s">
        <v>13</v>
      </c>
      <c r="L1849" t="s">
        <v>7</v>
      </c>
      <c r="M1849" t="str">
        <f>VLOOKUP(D1849,UFMT_FIELD_FORMAT!A:H,8,FALSE)</f>
        <v>028 Var LLA</v>
      </c>
      <c r="N1849" t="str">
        <f>IF(ISBLANK(E1849),"",VLOOKUP(E1849,UFMT_CONDITION!A:J,10,FALSE))</f>
        <v>NBC IBFT trans_type</v>
      </c>
      <c r="O1849" t="str">
        <f>VLOOKUP(F1849,UFMT_VALUE!A:E,5,FALSE)</f>
        <v>Tag, SVT_ACCT2_NO</v>
      </c>
      <c r="P1849" t="str">
        <f>IF(ISBLANK(G1849),"",VLOOKUP(G1849,UFMT_CONVERSION!A:C,3,FALSE))</f>
        <v/>
      </c>
      <c r="Q1849" t="str">
        <f t="shared" si="116"/>
        <v>Field '028 Var LLA',Cond 'NBC IBFT trans_type', Value 'Tag, SVT_ACCT2_NO'</v>
      </c>
      <c r="S1849" t="str">
        <f t="shared" si="117"/>
        <v>Insert into UFMT_BUILD_RULE (FORMAT_ID, FIELD_NO, PRIORITY, FIELD_ID, COND_ID, VALUE_ID, CONV_KEY, F_CHECK, F_WRITE) Values ('632', '103', '1', '22', '49', '37', '', '0', '0');</v>
      </c>
      <c r="T1849" t="str">
        <f t="shared" si="118"/>
        <v>Update UFMT_BUILD_RULE SET FIELD_ID='22',COND_ID='49',VALUE_ID='37',CONV_KEY='',F_CHECK='0',F_WRITE='0' Where FORMAT_ID = '632' AND FIELD_NO = '103' AND PRIORITY = '1';</v>
      </c>
      <c r="U1849" t="str">
        <f t="shared" si="119"/>
        <v>Delete from UFMT_BUILD_RULE Where FORMAT_ID = '632' AND FIELD_NO = '103' AND PRIORITY = '1';</v>
      </c>
    </row>
    <row r="1850" spans="1:21" x14ac:dyDescent="0.35">
      <c r="A1850" t="s">
        <v>1475</v>
      </c>
      <c r="B1850" t="s">
        <v>83</v>
      </c>
      <c r="C1850" t="s">
        <v>12</v>
      </c>
      <c r="D1850" t="s">
        <v>104</v>
      </c>
      <c r="E1850"/>
      <c r="F1850" t="s">
        <v>537</v>
      </c>
      <c r="G1850" t="s">
        <v>270</v>
      </c>
      <c r="H1850" t="s">
        <v>13</v>
      </c>
      <c r="I1850" t="s">
        <v>13</v>
      </c>
      <c r="L1850" t="s">
        <v>7</v>
      </c>
      <c r="M1850" t="str">
        <f>VLOOKUP(D1850,UFMT_FIELD_FORMAT!A:H,8,FALSE)</f>
        <v>8 Var LLLA</v>
      </c>
      <c r="N1850" t="str">
        <f>IF(ISBLANK(E1850),"",VLOOKUP(E1850,UFMT_CONDITION!A:J,10,FALSE))</f>
        <v/>
      </c>
      <c r="O1850" t="str">
        <f>VLOOKUP(F1850,UFMT_VALUE!A:E,5,FALSE)</f>
        <v>Tag, SVT_NET_FEE, double</v>
      </c>
      <c r="P1850" t="str">
        <f>IF(ISBLANK(G1850),"",VLOOKUP(G1850,UFMT_CONVERSION!A:C,3,FALSE))</f>
        <v>Format fee value ( add leading zeroes )</v>
      </c>
      <c r="Q1850" t="str">
        <f t="shared" si="116"/>
        <v>Field '8 Var LLLA', Value 'Tag, SVT_NET_FEE, double', Conv 'Format fee value ( add leading zeroes )'</v>
      </c>
      <c r="S1850" t="str">
        <f t="shared" si="117"/>
        <v>Insert into UFMT_BUILD_RULE (FORMAT_ID, FIELD_NO, PRIORITY, FIELD_ID, COND_ID, VALUE_ID, CONV_KEY, F_CHECK, F_WRITE) Values ('632', '121', '1', '34', '', '256', '102', '0', '0');</v>
      </c>
      <c r="T1850" t="str">
        <f t="shared" si="118"/>
        <v>Update UFMT_BUILD_RULE SET FIELD_ID='34',COND_ID='',VALUE_ID='256',CONV_KEY='102',F_CHECK='0',F_WRITE='0' Where FORMAT_ID = '632' AND FIELD_NO = '121' AND PRIORITY = '1';</v>
      </c>
      <c r="U1850" t="str">
        <f t="shared" si="119"/>
        <v>Delete from UFMT_BUILD_RULE Where FORMAT_ID = '632' AND FIELD_NO = '121' AND PRIORITY = '1';</v>
      </c>
    </row>
    <row r="1851" spans="1:21" x14ac:dyDescent="0.35">
      <c r="A1851" t="s">
        <v>1475</v>
      </c>
      <c r="B1851" t="s">
        <v>807</v>
      </c>
      <c r="C1851" t="s">
        <v>12</v>
      </c>
      <c r="D1851" t="s">
        <v>104</v>
      </c>
      <c r="E1851"/>
      <c r="F1851" t="s">
        <v>534</v>
      </c>
      <c r="G1851" t="s">
        <v>270</v>
      </c>
      <c r="H1851" t="s">
        <v>13</v>
      </c>
      <c r="I1851" t="s">
        <v>13</v>
      </c>
      <c r="L1851" t="s">
        <v>7</v>
      </c>
      <c r="M1851" t="str">
        <f>VLOOKUP(D1851,UFMT_FIELD_FORMAT!A:H,8,FALSE)</f>
        <v>8 Var LLLA</v>
      </c>
      <c r="N1851" t="str">
        <f>IF(ISBLANK(E1851),"",VLOOKUP(E1851,UFMT_CONDITION!A:J,10,FALSE))</f>
        <v/>
      </c>
      <c r="O1851" t="str">
        <f>VLOOKUP(F1851,UFMT_VALUE!A:E,5,FALSE)</f>
        <v>Tag, SVT_ACQ_FEE, double</v>
      </c>
      <c r="P1851" t="str">
        <f>IF(ISBLANK(G1851),"",VLOOKUP(G1851,UFMT_CONVERSION!A:C,3,FALSE))</f>
        <v>Format fee value ( add leading zeroes )</v>
      </c>
      <c r="Q1851" t="str">
        <f t="shared" si="116"/>
        <v>Field '8 Var LLLA', Value 'Tag, SVT_ACQ_FEE, double', Conv 'Format fee value ( add leading zeroes )'</v>
      </c>
      <c r="S1851" t="str">
        <f t="shared" si="117"/>
        <v>Insert into UFMT_BUILD_RULE (FORMAT_ID, FIELD_NO, PRIORITY, FIELD_ID, COND_ID, VALUE_ID, CONV_KEY, F_CHECK, F_WRITE) Values ('632', '122', '1', '34', '', '255', '102', '0', '0');</v>
      </c>
      <c r="T1851" t="str">
        <f t="shared" si="118"/>
        <v>Update UFMT_BUILD_RULE SET FIELD_ID='34',COND_ID='',VALUE_ID='255',CONV_KEY='102',F_CHECK='0',F_WRITE='0' Where FORMAT_ID = '632' AND FIELD_NO = '122' AND PRIORITY = '1';</v>
      </c>
      <c r="U1851" t="str">
        <f t="shared" si="119"/>
        <v>Delete from UFMT_BUILD_RULE Where FORMAT_ID = '632' AND FIELD_NO = '122' AND PRIORITY = '1';</v>
      </c>
    </row>
    <row r="1852" spans="1:21" x14ac:dyDescent="0.35">
      <c r="A1852" t="s">
        <v>1475</v>
      </c>
      <c r="B1852" t="s">
        <v>143</v>
      </c>
      <c r="C1852" t="s">
        <v>12</v>
      </c>
      <c r="D1852" t="s">
        <v>104</v>
      </c>
      <c r="E1852"/>
      <c r="F1852" t="s">
        <v>599</v>
      </c>
      <c r="G1852" t="s">
        <v>270</v>
      </c>
      <c r="H1852" t="s">
        <v>13</v>
      </c>
      <c r="I1852" t="s">
        <v>13</v>
      </c>
      <c r="L1852" t="s">
        <v>7</v>
      </c>
      <c r="M1852" t="str">
        <f>VLOOKUP(D1852,UFMT_FIELD_FORMAT!A:H,8,FALSE)</f>
        <v>8 Var LLLA</v>
      </c>
      <c r="N1852" t="str">
        <f>IF(ISBLANK(E1852),"",VLOOKUP(E1852,UFMT_CONDITION!A:J,10,FALSE))</f>
        <v/>
      </c>
      <c r="O1852" t="str">
        <f>VLOOKUP(F1852,UFMT_VALUE!A:E,5,FALSE)</f>
        <v>Tag, SVT_ISS_FEE_TRX_CURR, double</v>
      </c>
      <c r="P1852" t="str">
        <f>IF(ISBLANK(G1852),"",VLOOKUP(G1852,UFMT_CONVERSION!A:C,3,FALSE))</f>
        <v>Format fee value ( add leading zeroes )</v>
      </c>
      <c r="Q1852" t="str">
        <f t="shared" si="116"/>
        <v>Field '8 Var LLLA', Value 'Tag, SVT_ISS_FEE_TRX_CURR, double', Conv 'Format fee value ( add leading zeroes )'</v>
      </c>
      <c r="S1852" t="str">
        <f t="shared" si="117"/>
        <v>Insert into UFMT_BUILD_RULE (FORMAT_ID, FIELD_NO, PRIORITY, FIELD_ID, COND_ID, VALUE_ID, CONV_KEY, F_CHECK, F_WRITE) Values ('632', '123', '1', '34', '', '279', '102', '0', '0');</v>
      </c>
      <c r="T1852" t="str">
        <f t="shared" si="118"/>
        <v>Update UFMT_BUILD_RULE SET FIELD_ID='34',COND_ID='',VALUE_ID='279',CONV_KEY='102',F_CHECK='0',F_WRITE='0' Where FORMAT_ID = '632' AND FIELD_NO = '123' AND PRIORITY = '1';</v>
      </c>
      <c r="U1852" t="str">
        <f t="shared" si="119"/>
        <v>Delete from UFMT_BUILD_RULE Where FORMAT_ID = '632' AND FIELD_NO = '123' AND PRIORITY = '1';</v>
      </c>
    </row>
    <row r="1853" spans="1:21" x14ac:dyDescent="0.35">
      <c r="A1853" t="s">
        <v>1475</v>
      </c>
      <c r="B1853" t="s">
        <v>810</v>
      </c>
      <c r="C1853" t="s">
        <v>12</v>
      </c>
      <c r="D1853" t="s">
        <v>104</v>
      </c>
      <c r="E1853" t="s">
        <v>138</v>
      </c>
      <c r="F1853" t="s">
        <v>540</v>
      </c>
      <c r="G1853" t="s">
        <v>270</v>
      </c>
      <c r="H1853" t="s">
        <v>13</v>
      </c>
      <c r="I1853" t="s">
        <v>13</v>
      </c>
      <c r="L1853" t="s">
        <v>7</v>
      </c>
      <c r="M1853" t="str">
        <f>VLOOKUP(D1853,UFMT_FIELD_FORMAT!A:H,8,FALSE)</f>
        <v>8 Var LLLA</v>
      </c>
      <c r="N1853" t="str">
        <f>IF(ISBLANK(E1853),"",VLOOKUP(E1853,UFMT_CONDITION!A:J,10,FALSE))</f>
        <v>NBC IBFT trans_type</v>
      </c>
      <c r="O1853" t="str">
        <f>VLOOKUP(F1853,UFMT_VALUE!A:E,5,FALSE)</f>
        <v>Tag, SVT_IBFT_BNB_FEE, double</v>
      </c>
      <c r="P1853" t="str">
        <f>IF(ISBLANK(G1853),"",VLOOKUP(G1853,UFMT_CONVERSION!A:C,3,FALSE))</f>
        <v>Format fee value ( add leading zeroes )</v>
      </c>
      <c r="Q1853" t="str">
        <f t="shared" si="116"/>
        <v>Field '8 Var LLLA',Cond 'NBC IBFT trans_type', Value 'Tag, SVT_IBFT_BNB_FEE, double', Conv 'Format fee value ( add leading zeroes )'</v>
      </c>
      <c r="S1853" t="str">
        <f t="shared" si="117"/>
        <v>Insert into UFMT_BUILD_RULE (FORMAT_ID, FIELD_NO, PRIORITY, FIELD_ID, COND_ID, VALUE_ID, CONV_KEY, F_CHECK, F_WRITE) Values ('632', '124', '1', '34', '49', '257', '102', '0', '0');</v>
      </c>
      <c r="T1853" t="str">
        <f t="shared" si="118"/>
        <v>Update UFMT_BUILD_RULE SET FIELD_ID='34',COND_ID='49',VALUE_ID='257',CONV_KEY='102',F_CHECK='0',F_WRITE='0' Where FORMAT_ID = '632' AND FIELD_NO = '124' AND PRIORITY = '1';</v>
      </c>
      <c r="U1853" t="str">
        <f t="shared" si="119"/>
        <v>Delete from UFMT_BUILD_RULE Where FORMAT_ID = '632' AND FIELD_NO = '124' AND PRIORITY = '1';</v>
      </c>
    </row>
    <row r="1854" spans="1:21" x14ac:dyDescent="0.35">
      <c r="A1854" t="s">
        <v>1475</v>
      </c>
      <c r="B1854" t="s">
        <v>810</v>
      </c>
      <c r="C1854" t="s">
        <v>15</v>
      </c>
      <c r="D1854" t="s">
        <v>104</v>
      </c>
      <c r="E1854" t="s">
        <v>158</v>
      </c>
      <c r="F1854" t="s">
        <v>540</v>
      </c>
      <c r="G1854" t="s">
        <v>270</v>
      </c>
      <c r="H1854" t="s">
        <v>13</v>
      </c>
      <c r="I1854" t="s">
        <v>13</v>
      </c>
      <c r="L1854" t="s">
        <v>7</v>
      </c>
      <c r="M1854" t="str">
        <f>VLOOKUP(D1854,UFMT_FIELD_FORMAT!A:H,8,FALSE)</f>
        <v>8 Var LLLA</v>
      </c>
      <c r="N1854" t="str">
        <f>IF(ISBLANK(E1854),"",VLOOKUP(E1854,UFMT_CONDITION!A:J,10,FALSE))</f>
        <v>Trans_type is 752</v>
      </c>
      <c r="O1854" t="str">
        <f>VLOOKUP(F1854,UFMT_VALUE!A:E,5,FALSE)</f>
        <v>Tag, SVT_IBFT_BNB_FEE, double</v>
      </c>
      <c r="P1854" t="str">
        <f>IF(ISBLANK(G1854),"",VLOOKUP(G1854,UFMT_CONVERSION!A:C,3,FALSE))</f>
        <v>Format fee value ( add leading zeroes )</v>
      </c>
      <c r="Q1854" t="str">
        <f t="shared" si="116"/>
        <v>Field '8 Var LLLA',Cond 'Trans_type is 752', Value 'Tag, SVT_IBFT_BNB_FEE, double', Conv 'Format fee value ( add leading zeroes )'</v>
      </c>
      <c r="S1854" t="str">
        <f t="shared" si="117"/>
        <v>Insert into UFMT_BUILD_RULE (FORMAT_ID, FIELD_NO, PRIORITY, FIELD_ID, COND_ID, VALUE_ID, CONV_KEY, F_CHECK, F_WRITE) Values ('632', '124', '2', '34', '59', '257', '102', '0', '0');</v>
      </c>
      <c r="T1854" t="str">
        <f t="shared" si="118"/>
        <v>Update UFMT_BUILD_RULE SET FIELD_ID='34',COND_ID='59',VALUE_ID='257',CONV_KEY='102',F_CHECK='0',F_WRITE='0' Where FORMAT_ID = '632' AND FIELD_NO = '124' AND PRIORITY = '2';</v>
      </c>
      <c r="U1854" t="str">
        <f t="shared" si="119"/>
        <v>Delete from UFMT_BUILD_RULE Where FORMAT_ID = '632' AND FIELD_NO = '124' AND PRIORITY = '2';</v>
      </c>
    </row>
    <row r="1855" spans="1:21" x14ac:dyDescent="0.35">
      <c r="A1855" t="s">
        <v>1475</v>
      </c>
      <c r="B1855" t="s">
        <v>134</v>
      </c>
      <c r="C1855" t="s">
        <v>12</v>
      </c>
      <c r="D1855" t="s">
        <v>98</v>
      </c>
      <c r="E1855"/>
      <c r="F1855" t="s">
        <v>532</v>
      </c>
      <c r="G1855" t="s">
        <v>107</v>
      </c>
      <c r="H1855" t="s">
        <v>13</v>
      </c>
      <c r="I1855" t="s">
        <v>13</v>
      </c>
      <c r="L1855" t="s">
        <v>7</v>
      </c>
      <c r="M1855" t="str">
        <f>VLOOKUP(D1855,UFMT_FIELD_FORMAT!A:H,8,FALSE)</f>
        <v>016 Fix Padded L</v>
      </c>
      <c r="N1855" t="str">
        <f>IF(ISBLANK(E1855),"",VLOOKUP(E1855,UFMT_CONDITION!A:J,10,FALSE))</f>
        <v/>
      </c>
      <c r="O1855" t="str">
        <f>VLOOKUP(F1855,UFMT_VALUE!A:E,5,FALSE)</f>
        <v>DE128, Saved locally (to/from NBC )</v>
      </c>
      <c r="P1855" t="str">
        <f>IF(ISBLANK(G1855),"",VLOOKUP(G1855,UFMT_CONVERSION!A:C,3,FALSE))</f>
        <v>Custom function ufmt_generate_mac</v>
      </c>
      <c r="Q1855" t="str">
        <f t="shared" si="116"/>
        <v>Field '016 Fix Padded L', Value 'DE128, Saved locally (to/from NBC )', Conv 'Custom function ufmt_generate_mac'</v>
      </c>
      <c r="S1855" t="str">
        <f t="shared" si="117"/>
        <v>Insert into UFMT_BUILD_RULE (FORMAT_ID, FIELD_NO, PRIORITY, FIELD_ID, COND_ID, VALUE_ID, CONV_KEY, F_CHECK, F_WRITE) Values ('632', '128', '1', '32', '', '254', '101', '0', '0');</v>
      </c>
      <c r="T1855" t="str">
        <f t="shared" si="118"/>
        <v>Update UFMT_BUILD_RULE SET FIELD_ID='32',COND_ID='',VALUE_ID='254',CONV_KEY='101',F_CHECK='0',F_WRITE='0' Where FORMAT_ID = '632' AND FIELD_NO = '128' AND PRIORITY = '1';</v>
      </c>
      <c r="U1855" t="str">
        <f t="shared" si="119"/>
        <v>Delete from UFMT_BUILD_RULE Where FORMAT_ID = '632' AND FIELD_NO = '128' AND PRIORITY = '1';</v>
      </c>
    </row>
    <row r="1856" spans="1:21" x14ac:dyDescent="0.35">
      <c r="A1856" t="s">
        <v>1477</v>
      </c>
      <c r="B1856" t="s">
        <v>15</v>
      </c>
      <c r="C1856" t="s">
        <v>12</v>
      </c>
      <c r="D1856" t="s">
        <v>12</v>
      </c>
      <c r="E1856"/>
      <c r="F1856" t="s">
        <v>15</v>
      </c>
      <c r="G1856"/>
      <c r="H1856" t="s">
        <v>13</v>
      </c>
      <c r="I1856" t="s">
        <v>13</v>
      </c>
      <c r="L1856" t="s">
        <v>7</v>
      </c>
      <c r="M1856" t="str">
        <f>VLOOKUP(D1856,UFMT_FIELD_FORMAT!A:H,8,FALSE)</f>
        <v>019 Var LLA</v>
      </c>
      <c r="N1856" t="str">
        <f>IF(ISBLANK(E1856),"",VLOOKUP(E1856,UFMT_CONDITION!A:J,10,FALSE))</f>
        <v/>
      </c>
      <c r="O1856" t="str">
        <f>VLOOKUP(F1856,UFMT_VALUE!A:E,5,FALSE)</f>
        <v>Tag, SVT_CARD_NUM</v>
      </c>
      <c r="P1856" t="str">
        <f>IF(ISBLANK(G1856),"",VLOOKUP(G1856,UFMT_CONVERSION!A:C,3,FALSE))</f>
        <v/>
      </c>
      <c r="Q1856" t="str">
        <f t="shared" si="116"/>
        <v>Field '019 Var LLA', Value 'Tag, SVT_CARD_NUM'</v>
      </c>
      <c r="S1856" t="str">
        <f t="shared" si="117"/>
        <v>Insert into UFMT_BUILD_RULE (FORMAT_ID, FIELD_NO, PRIORITY, FIELD_ID, COND_ID, VALUE_ID, CONV_KEY, F_CHECK, F_WRITE) Values ('633', '2', '1', '1', '', '2', '', '0', '0');</v>
      </c>
      <c r="T1856" t="str">
        <f t="shared" si="118"/>
        <v>Update UFMT_BUILD_RULE SET FIELD_ID='1',COND_ID='',VALUE_ID='2',CONV_KEY='',F_CHECK='0',F_WRITE='0' Where FORMAT_ID = '633' AND FIELD_NO = '2' AND PRIORITY = '1';</v>
      </c>
      <c r="U1856" t="str">
        <f t="shared" si="119"/>
        <v>Delete from UFMT_BUILD_RULE Where FORMAT_ID = '633' AND FIELD_NO = '2' AND PRIORITY = '1';</v>
      </c>
    </row>
    <row r="1857" spans="1:21" x14ac:dyDescent="0.35">
      <c r="A1857" t="s">
        <v>1477</v>
      </c>
      <c r="B1857" t="s">
        <v>17</v>
      </c>
      <c r="C1857" t="s">
        <v>12</v>
      </c>
      <c r="D1857" t="s">
        <v>15</v>
      </c>
      <c r="E1857"/>
      <c r="F1857" t="s">
        <v>17</v>
      </c>
      <c r="G1857" t="s">
        <v>185</v>
      </c>
      <c r="H1857" t="s">
        <v>13</v>
      </c>
      <c r="I1857" t="s">
        <v>13</v>
      </c>
      <c r="L1857" t="s">
        <v>7</v>
      </c>
      <c r="M1857" t="str">
        <f>VLOOKUP(D1857,UFMT_FIELD_FORMAT!A:H,8,FALSE)</f>
        <v>006 Fix Padded L0</v>
      </c>
      <c r="N1857" t="str">
        <f>IF(ISBLANK(E1857),"",VLOOKUP(E1857,UFMT_CONDITION!A:J,10,FALSE))</f>
        <v/>
      </c>
      <c r="O1857" t="str">
        <f>VLOOKUP(F1857,UFMT_VALUE!A:E,5,FALSE)</f>
        <v>Tag, SVT_TXN_TYPE</v>
      </c>
      <c r="P1857" t="str">
        <f>IF(ISBLANK(G1857),"",VLOOKUP(G1857,UFMT_CONVERSION!A:C,3,FALSE))</f>
        <v>Prcode-&gt;trans_type(NBC)(field extract)</v>
      </c>
      <c r="Q1857" t="str">
        <f t="shared" si="116"/>
        <v>Field '006 Fix Padded L0', Value 'Tag, SVT_TXN_TYPE', Conv 'Prcode-&gt;trans_type(NBC)(field extract)'</v>
      </c>
      <c r="S1857" t="str">
        <f t="shared" si="117"/>
        <v>Insert into UFMT_BUILD_RULE (FORMAT_ID, FIELD_NO, PRIORITY, FIELD_ID, COND_ID, VALUE_ID, CONV_KEY, F_CHECK, F_WRITE) Values ('633', '3', '1', '2', '', '3', '70', '0', '0');</v>
      </c>
      <c r="T1857" t="str">
        <f t="shared" si="118"/>
        <v>Update UFMT_BUILD_RULE SET FIELD_ID='2',COND_ID='',VALUE_ID='3',CONV_KEY='70',F_CHECK='0',F_WRITE='0' Where FORMAT_ID = '633' AND FIELD_NO = '3' AND PRIORITY = '1';</v>
      </c>
      <c r="U1857" t="str">
        <f t="shared" si="119"/>
        <v>Delete from UFMT_BUILD_RULE Where FORMAT_ID = '633' AND FIELD_NO = '3' AND PRIORITY = '1';</v>
      </c>
    </row>
    <row r="1858" spans="1:21" x14ac:dyDescent="0.35">
      <c r="A1858" t="s">
        <v>1477</v>
      </c>
      <c r="B1858" t="s">
        <v>20</v>
      </c>
      <c r="C1858" t="s">
        <v>12</v>
      </c>
      <c r="D1858" t="s">
        <v>17</v>
      </c>
      <c r="E1858"/>
      <c r="F1858" t="s">
        <v>29</v>
      </c>
      <c r="G1858"/>
      <c r="H1858" t="s">
        <v>13</v>
      </c>
      <c r="I1858" t="s">
        <v>13</v>
      </c>
      <c r="L1858" t="s">
        <v>7</v>
      </c>
      <c r="M1858" t="str">
        <f>VLOOKUP(D1858,UFMT_FIELD_FORMAT!A:H,8,FALSE)</f>
        <v>012 Fix Padded L0</v>
      </c>
      <c r="N1858" t="str">
        <f>IF(ISBLANK(E1858),"",VLOOKUP(E1858,UFMT_CONDITION!A:J,10,FALSE))</f>
        <v/>
      </c>
      <c r="O1858" t="str">
        <f>VLOOKUP(F1858,UFMT_VALUE!A:E,5,FALSE)</f>
        <v>Tag, SVT_TXN_AMOUNT</v>
      </c>
      <c r="P1858" t="str">
        <f>IF(ISBLANK(G1858),"",VLOOKUP(G1858,UFMT_CONVERSION!A:C,3,FALSE))</f>
        <v/>
      </c>
      <c r="Q1858" t="str">
        <f t="shared" si="116"/>
        <v>Field '012 Fix Padded L0', Value 'Tag, SVT_TXN_AMOUNT'</v>
      </c>
      <c r="S1858" t="str">
        <f t="shared" si="117"/>
        <v>Insert into UFMT_BUILD_RULE (FORMAT_ID, FIELD_NO, PRIORITY, FIELD_ID, COND_ID, VALUE_ID, CONV_KEY, F_CHECK, F_WRITE) Values ('633', '4', '1', '3', '', '7', '', '0', '0');</v>
      </c>
      <c r="T1858" t="str">
        <f t="shared" si="118"/>
        <v>Update UFMT_BUILD_RULE SET FIELD_ID='3',COND_ID='',VALUE_ID='7',CONV_KEY='',F_CHECK='0',F_WRITE='0' Where FORMAT_ID = '633' AND FIELD_NO = '4' AND PRIORITY = '1';</v>
      </c>
      <c r="U1858" t="str">
        <f t="shared" si="119"/>
        <v>Delete from UFMT_BUILD_RULE Where FORMAT_ID = '633' AND FIELD_NO = '4' AND PRIORITY = '1';</v>
      </c>
    </row>
    <row r="1859" spans="1:21" x14ac:dyDescent="0.35">
      <c r="A1859" t="s">
        <v>1477</v>
      </c>
      <c r="B1859" t="s">
        <v>26</v>
      </c>
      <c r="C1859" t="s">
        <v>12</v>
      </c>
      <c r="D1859" t="s">
        <v>17</v>
      </c>
      <c r="E1859"/>
      <c r="F1859" t="s">
        <v>153</v>
      </c>
      <c r="G1859"/>
      <c r="H1859" t="s">
        <v>13</v>
      </c>
      <c r="I1859" t="s">
        <v>13</v>
      </c>
      <c r="L1859" t="s">
        <v>7</v>
      </c>
      <c r="M1859" t="str">
        <f>VLOOKUP(D1859,UFMT_FIELD_FORMAT!A:H,8,FALSE)</f>
        <v>012 Fix Padded L0</v>
      </c>
      <c r="N1859" t="str">
        <f>IF(ISBLANK(E1859),"",VLOOKUP(E1859,UFMT_CONDITION!A:J,10,FALSE))</f>
        <v/>
      </c>
      <c r="O1859" t="str">
        <f>VLOOKUP(F1859,UFMT_VALUE!A:E,5,FALSE)</f>
        <v>Tag, SVT_CCH_BILL_AMT</v>
      </c>
      <c r="P1859" t="str">
        <f>IF(ISBLANK(G1859),"",VLOOKUP(G1859,UFMT_CONVERSION!A:C,3,FALSE))</f>
        <v/>
      </c>
      <c r="Q1859" t="str">
        <f t="shared" si="116"/>
        <v>Field '012 Fix Padded L0', Value 'Tag, SVT_CCH_BILL_AMT'</v>
      </c>
      <c r="S1859" t="str">
        <f t="shared" si="117"/>
        <v>Insert into UFMT_BUILD_RULE (FORMAT_ID, FIELD_NO, PRIORITY, FIELD_ID, COND_ID, VALUE_ID, CONV_KEY, F_CHECK, F_WRITE) Values ('633', '6', '1', '3', '', '65', '', '0', '0');</v>
      </c>
      <c r="T1859" t="str">
        <f t="shared" si="118"/>
        <v>Update UFMT_BUILD_RULE SET FIELD_ID='3',COND_ID='',VALUE_ID='65',CONV_KEY='',F_CHECK='0',F_WRITE='0' Where FORMAT_ID = '633' AND FIELD_NO = '6' AND PRIORITY = '1';</v>
      </c>
      <c r="U1859" t="str">
        <f t="shared" si="119"/>
        <v>Delete from UFMT_BUILD_RULE Where FORMAT_ID = '633' AND FIELD_NO = '6' AND PRIORITY = '1';</v>
      </c>
    </row>
    <row r="1860" spans="1:21" x14ac:dyDescent="0.35">
      <c r="A1860" t="s">
        <v>1477</v>
      </c>
      <c r="B1860" t="s">
        <v>29</v>
      </c>
      <c r="C1860" t="s">
        <v>12</v>
      </c>
      <c r="D1860" t="s">
        <v>72</v>
      </c>
      <c r="E1860"/>
      <c r="F1860" t="s">
        <v>298</v>
      </c>
      <c r="G1860"/>
      <c r="H1860" t="s">
        <v>13</v>
      </c>
      <c r="I1860" t="s">
        <v>13</v>
      </c>
      <c r="L1860" t="s">
        <v>7</v>
      </c>
      <c r="M1860" t="str">
        <f>VLOOKUP(D1860,UFMT_FIELD_FORMAT!A:H,8,FALSE)</f>
        <v>010 Fix Padded L0</v>
      </c>
      <c r="N1860" t="str">
        <f>IF(ISBLANK(E1860),"",VLOOKUP(E1860,UFMT_CONDITION!A:J,10,FALSE))</f>
        <v/>
      </c>
      <c r="O1860" t="str">
        <f>VLOOKUP(F1860,UFMT_VALUE!A:E,5,FALSE)</f>
        <v>Composite, Datetime ( MMDDhhmmss)</v>
      </c>
      <c r="P1860" t="str">
        <f>IF(ISBLANK(G1860),"",VLOOKUP(G1860,UFMT_CONVERSION!A:C,3,FALSE))</f>
        <v/>
      </c>
      <c r="Q1860" t="str">
        <f t="shared" si="116"/>
        <v>Field '010 Fix Padded L0', Value 'Composite, Datetime ( MMDDhhmmss)'</v>
      </c>
      <c r="S1860" t="str">
        <f t="shared" si="117"/>
        <v>Insert into UFMT_BUILD_RULE (FORMAT_ID, FIELD_NO, PRIORITY, FIELD_ID, COND_ID, VALUE_ID, CONV_KEY, F_CHECK, F_WRITE) Values ('633', '7', '1', '25', '', '205', '', '0', '0');</v>
      </c>
      <c r="T1860" t="str">
        <f t="shared" si="118"/>
        <v>Update UFMT_BUILD_RULE SET FIELD_ID='25',COND_ID='',VALUE_ID='205',CONV_KEY='',F_CHECK='0',F_WRITE='0' Where FORMAT_ID = '633' AND FIELD_NO = '7' AND PRIORITY = '1';</v>
      </c>
      <c r="U1860" t="str">
        <f t="shared" si="119"/>
        <v>Delete from UFMT_BUILD_RULE Where FORMAT_ID = '633' AND FIELD_NO = '7' AND PRIORITY = '1';</v>
      </c>
    </row>
    <row r="1861" spans="1:21" x14ac:dyDescent="0.35">
      <c r="A1861" t="s">
        <v>1477</v>
      </c>
      <c r="B1861" t="s">
        <v>32</v>
      </c>
      <c r="C1861" t="s">
        <v>12</v>
      </c>
      <c r="D1861" t="s">
        <v>20</v>
      </c>
      <c r="E1861"/>
      <c r="F1861" t="s">
        <v>545</v>
      </c>
      <c r="G1861"/>
      <c r="H1861" t="s">
        <v>13</v>
      </c>
      <c r="I1861" t="s">
        <v>12</v>
      </c>
      <c r="L1861" t="s">
        <v>7</v>
      </c>
      <c r="M1861" t="str">
        <f>VLOOKUP(D1861,UFMT_FIELD_FORMAT!A:H,8,FALSE)</f>
        <v>008 Fix Padded L0</v>
      </c>
      <c r="N1861" t="str">
        <f>IF(ISBLANK(E1861),"",VLOOKUP(E1861,UFMT_CONDITION!A:J,10,FALSE))</f>
        <v/>
      </c>
      <c r="O1861" t="str">
        <f>VLOOKUP(F1861,UFMT_VALUE!A:E,5,FALSE)</f>
        <v>DE08, Saved locally (to/from NBC )</v>
      </c>
      <c r="P1861" t="str">
        <f>IF(ISBLANK(G1861),"",VLOOKUP(G1861,UFMT_CONVERSION!A:C,3,FALSE))</f>
        <v/>
      </c>
      <c r="Q1861" t="str">
        <f t="shared" ref="Q1861:Q1885" si="120">"Field '"&amp;M1861&amp;IF(N1861="","","',Cond '"&amp;N1861)&amp;"', Value '"&amp;O1861&amp;IF(P1861="","","', Conv '"&amp;P1861)&amp;"'"</f>
        <v>Field '008 Fix Padded L0', Value 'DE08, Saved locally (to/from NBC )'</v>
      </c>
      <c r="S1861" t="str">
        <f t="shared" ref="S1861:S1885" si="121">"Insert into UFMT_BUILD_RULE (FORMAT_ID, FIELD_NO, PRIORITY, FIELD_ID, COND_ID, VALUE_ID, CONV_KEY, F_CHECK, F_WRITE) Values ('"&amp;A1861&amp;"', '"&amp;B1861&amp;"', '"&amp;C1861&amp;"', '"&amp;D1861&amp;"', '"&amp;E1861&amp;"', '"&amp;F1861&amp;"', '"&amp;G1861&amp;"', '"&amp;H1861&amp;"', '"&amp;I1861&amp;"');"</f>
        <v>Insert into UFMT_BUILD_RULE (FORMAT_ID, FIELD_NO, PRIORITY, FIELD_ID, COND_ID, VALUE_ID, CONV_KEY, F_CHECK, F_WRITE) Values ('633', '8', '1', '4', '', '259', '', '0', '1');</v>
      </c>
      <c r="T1861" t="str">
        <f t="shared" ref="T1861:T1885" si="122">"Update UFMT_BUILD_RULE SET FIELD_ID='"&amp;D1861&amp;"',COND_ID='"&amp;E1861&amp;"',VALUE_ID='"&amp;F1861&amp;"',CONV_KEY='"&amp;G1861&amp;"',F_CHECK='"&amp;H1861&amp;"',F_WRITE='"&amp;I1861&amp;"' Where FORMAT_ID = '"&amp;A1861&amp;"' AND FIELD_NO = '"&amp;B1861&amp;"' AND PRIORITY = '"&amp;C1861&amp;"';"</f>
        <v>Update UFMT_BUILD_RULE SET FIELD_ID='4',COND_ID='',VALUE_ID='259',CONV_KEY='',F_CHECK='0',F_WRITE='1' Where FORMAT_ID = '633' AND FIELD_NO = '8' AND PRIORITY = '1';</v>
      </c>
      <c r="U1861" t="str">
        <f t="shared" ref="U1861:U1885" si="123">"Delete from UFMT_BUILD_RULE Where FORMAT_ID = '"&amp;A1861&amp;"' AND FIELD_NO = '"&amp;B1861&amp;"' AND PRIORITY = '"&amp;C1861&amp;"';"</f>
        <v>Delete from UFMT_BUILD_RULE Where FORMAT_ID = '633' AND FIELD_NO = '8' AND PRIORITY = '1';</v>
      </c>
    </row>
    <row r="1862" spans="1:21" x14ac:dyDescent="0.35">
      <c r="A1862" t="s">
        <v>1477</v>
      </c>
      <c r="B1862" t="s">
        <v>37</v>
      </c>
      <c r="C1862" t="s">
        <v>12</v>
      </c>
      <c r="D1862" t="s">
        <v>20</v>
      </c>
      <c r="E1862"/>
      <c r="F1862" t="s">
        <v>37</v>
      </c>
      <c r="G1862"/>
      <c r="H1862" t="s">
        <v>13</v>
      </c>
      <c r="I1862" t="s">
        <v>13</v>
      </c>
      <c r="L1862" t="s">
        <v>7</v>
      </c>
      <c r="M1862" t="str">
        <f>VLOOKUP(D1862,UFMT_FIELD_FORMAT!A:H,8,FALSE)</f>
        <v>008 Fix Padded L0</v>
      </c>
      <c r="N1862" t="str">
        <f>IF(ISBLANK(E1862),"",VLOOKUP(E1862,UFMT_CONDITION!A:J,10,FALSE))</f>
        <v/>
      </c>
      <c r="O1862" t="str">
        <f>VLOOKUP(F1862,UFMT_VALUE!A:E,5,FALSE)</f>
        <v>Tag, SVT_ACCT1_RATE, binary</v>
      </c>
      <c r="P1862" t="str">
        <f>IF(ISBLANK(G1862),"",VLOOKUP(G1862,UFMT_CONVERSION!A:C,3,FALSE))</f>
        <v/>
      </c>
      <c r="Q1862" t="str">
        <f t="shared" si="120"/>
        <v>Field '008 Fix Padded L0', Value 'Tag, SVT_ACCT1_RATE, binary'</v>
      </c>
      <c r="S1862" t="str">
        <f t="shared" si="121"/>
        <v>Insert into UFMT_BUILD_RULE (FORMAT_ID, FIELD_NO, PRIORITY, FIELD_ID, COND_ID, VALUE_ID, CONV_KEY, F_CHECK, F_WRITE) Values ('633', '10', '1', '4', '', '10', '', '0', '0');</v>
      </c>
      <c r="T1862" t="str">
        <f t="shared" si="122"/>
        <v>Update UFMT_BUILD_RULE SET FIELD_ID='4',COND_ID='',VALUE_ID='10',CONV_KEY='',F_CHECK='0',F_WRITE='0' Where FORMAT_ID = '633' AND FIELD_NO = '10' AND PRIORITY = '1';</v>
      </c>
      <c r="U1862" t="str">
        <f t="shared" si="123"/>
        <v>Delete from UFMT_BUILD_RULE Where FORMAT_ID = '633' AND FIELD_NO = '10' AND PRIORITY = '1';</v>
      </c>
    </row>
    <row r="1863" spans="1:21" x14ac:dyDescent="0.35">
      <c r="A1863" t="s">
        <v>1477</v>
      </c>
      <c r="B1863" t="s">
        <v>40</v>
      </c>
      <c r="C1863" t="s">
        <v>12</v>
      </c>
      <c r="D1863" t="s">
        <v>23</v>
      </c>
      <c r="E1863"/>
      <c r="F1863" t="s">
        <v>48</v>
      </c>
      <c r="G1863"/>
      <c r="H1863" t="s">
        <v>13</v>
      </c>
      <c r="I1863" t="s">
        <v>13</v>
      </c>
      <c r="L1863" t="s">
        <v>7</v>
      </c>
      <c r="M1863" t="str">
        <f>VLOOKUP(D1863,UFMT_FIELD_FORMAT!A:H,8,FALSE)</f>
        <v>006 Fix Padded L0</v>
      </c>
      <c r="N1863" t="str">
        <f>IF(ISBLANK(E1863),"",VLOOKUP(E1863,UFMT_CONDITION!A:J,10,FALSE))</f>
        <v/>
      </c>
      <c r="O1863" t="str">
        <f>VLOOKUP(F1863,UFMT_VALUE!A:E,5,FALSE)</f>
        <v>Tag, SVT_ACQ_TRACE_NO, string</v>
      </c>
      <c r="P1863" t="str">
        <f>IF(ISBLANK(G1863),"",VLOOKUP(G1863,UFMT_CONVERSION!A:C,3,FALSE))</f>
        <v/>
      </c>
      <c r="Q1863" t="str">
        <f t="shared" si="120"/>
        <v>Field '006 Fix Padded L0', Value 'Tag, SVT_ACQ_TRACE_NO, string'</v>
      </c>
      <c r="S1863" t="str">
        <f t="shared" si="121"/>
        <v>Insert into UFMT_BUILD_RULE (FORMAT_ID, FIELD_NO, PRIORITY, FIELD_ID, COND_ID, VALUE_ID, CONV_KEY, F_CHECK, F_WRITE) Values ('633', '11', '1', '5', '', '47', '', '0', '0');</v>
      </c>
      <c r="T1863" t="str">
        <f t="shared" si="122"/>
        <v>Update UFMT_BUILD_RULE SET FIELD_ID='5',COND_ID='',VALUE_ID='47',CONV_KEY='',F_CHECK='0',F_WRITE='0' Where FORMAT_ID = '633' AND FIELD_NO = '11' AND PRIORITY = '1';</v>
      </c>
      <c r="U1863" t="str">
        <f t="shared" si="123"/>
        <v>Delete from UFMT_BUILD_RULE Where FORMAT_ID = '633' AND FIELD_NO = '11' AND PRIORITY = '1';</v>
      </c>
    </row>
    <row r="1864" spans="1:21" x14ac:dyDescent="0.35">
      <c r="A1864" t="s">
        <v>1477</v>
      </c>
      <c r="B1864" t="s">
        <v>42</v>
      </c>
      <c r="C1864" t="s">
        <v>12</v>
      </c>
      <c r="D1864" t="s">
        <v>23</v>
      </c>
      <c r="E1864"/>
      <c r="F1864" t="s">
        <v>47</v>
      </c>
      <c r="G1864"/>
      <c r="H1864" t="s">
        <v>13</v>
      </c>
      <c r="I1864" t="s">
        <v>13</v>
      </c>
      <c r="L1864" t="s">
        <v>7</v>
      </c>
      <c r="M1864" t="str">
        <f>VLOOKUP(D1864,UFMT_FIELD_FORMAT!A:H,8,FALSE)</f>
        <v>006 Fix Padded L0</v>
      </c>
      <c r="N1864" t="str">
        <f>IF(ISBLANK(E1864),"",VLOOKUP(E1864,UFMT_CONDITION!A:J,10,FALSE))</f>
        <v/>
      </c>
      <c r="O1864" t="str">
        <f>VLOOKUP(F1864,UFMT_VALUE!A:E,5,FALSE)</f>
        <v>Tag, SVT_ACQ_SW_TIME</v>
      </c>
      <c r="P1864" t="str">
        <f>IF(ISBLANK(G1864),"",VLOOKUP(G1864,UFMT_CONVERSION!A:C,3,FALSE))</f>
        <v/>
      </c>
      <c r="Q1864" t="str">
        <f t="shared" si="120"/>
        <v>Field '006 Fix Padded L0', Value 'Tag, SVT_ACQ_SW_TIME'</v>
      </c>
      <c r="S1864" t="str">
        <f t="shared" si="121"/>
        <v>Insert into UFMT_BUILD_RULE (FORMAT_ID, FIELD_NO, PRIORITY, FIELD_ID, COND_ID, VALUE_ID, CONV_KEY, F_CHECK, F_WRITE) Values ('633', '12', '1', '5', '', '14', '', '0', '0');</v>
      </c>
      <c r="T1864" t="str">
        <f t="shared" si="122"/>
        <v>Update UFMT_BUILD_RULE SET FIELD_ID='5',COND_ID='',VALUE_ID='14',CONV_KEY='',F_CHECK='0',F_WRITE='0' Where FORMAT_ID = '633' AND FIELD_NO = '12' AND PRIORITY = '1';</v>
      </c>
      <c r="U1864" t="str">
        <f t="shared" si="123"/>
        <v>Delete from UFMT_BUILD_RULE Where FORMAT_ID = '633' AND FIELD_NO = '12' AND PRIORITY = '1';</v>
      </c>
    </row>
    <row r="1865" spans="1:21" x14ac:dyDescent="0.35">
      <c r="A1865" t="s">
        <v>1477</v>
      </c>
      <c r="B1865" t="s">
        <v>44</v>
      </c>
      <c r="C1865" t="s">
        <v>12</v>
      </c>
      <c r="D1865" t="s">
        <v>32</v>
      </c>
      <c r="E1865"/>
      <c r="F1865" t="s">
        <v>44</v>
      </c>
      <c r="G1865"/>
      <c r="H1865" t="s">
        <v>13</v>
      </c>
      <c r="I1865" t="s">
        <v>13</v>
      </c>
      <c r="L1865" t="s">
        <v>7</v>
      </c>
      <c r="M1865" t="str">
        <f>VLOOKUP(D1865,UFMT_FIELD_FORMAT!A:H,8,FALSE)</f>
        <v>004 Fix Padded L0</v>
      </c>
      <c r="N1865" t="str">
        <f>IF(ISBLANK(E1865),"",VLOOKUP(E1865,UFMT_CONDITION!A:J,10,FALSE))</f>
        <v/>
      </c>
      <c r="O1865" t="str">
        <f>VLOOKUP(F1865,UFMT_VALUE!A:E,5,FALSE)</f>
        <v>Tag, SVT_ACQ_SW_DATE</v>
      </c>
      <c r="P1865" t="str">
        <f>IF(ISBLANK(G1865),"",VLOOKUP(G1865,UFMT_CONVERSION!A:C,3,FALSE))</f>
        <v/>
      </c>
      <c r="Q1865" t="str">
        <f t="shared" si="120"/>
        <v>Field '004 Fix Padded L0', Value 'Tag, SVT_ACQ_SW_DATE'</v>
      </c>
      <c r="S1865" t="str">
        <f t="shared" si="121"/>
        <v>Insert into UFMT_BUILD_RULE (FORMAT_ID, FIELD_NO, PRIORITY, FIELD_ID, COND_ID, VALUE_ID, CONV_KEY, F_CHECK, F_WRITE) Values ('633', '13', '1', '8', '', '13', '', '0', '0');</v>
      </c>
      <c r="T1865" t="str">
        <f t="shared" si="122"/>
        <v>Update UFMT_BUILD_RULE SET FIELD_ID='8',COND_ID='',VALUE_ID='13',CONV_KEY='',F_CHECK='0',F_WRITE='0' Where FORMAT_ID = '633' AND FIELD_NO = '13' AND PRIORITY = '1';</v>
      </c>
      <c r="U1865" t="str">
        <f t="shared" si="123"/>
        <v>Delete from UFMT_BUILD_RULE Where FORMAT_ID = '633' AND FIELD_NO = '13' AND PRIORITY = '1';</v>
      </c>
    </row>
    <row r="1866" spans="1:21" x14ac:dyDescent="0.35">
      <c r="A1866" t="s">
        <v>1477</v>
      </c>
      <c r="B1866" t="s">
        <v>50</v>
      </c>
      <c r="C1866" t="s">
        <v>12</v>
      </c>
      <c r="D1866" t="s">
        <v>32</v>
      </c>
      <c r="E1866"/>
      <c r="F1866" t="s">
        <v>44</v>
      </c>
      <c r="G1866"/>
      <c r="H1866" t="s">
        <v>13</v>
      </c>
      <c r="I1866" t="s">
        <v>13</v>
      </c>
      <c r="L1866" t="s">
        <v>7</v>
      </c>
      <c r="M1866" t="str">
        <f>VLOOKUP(D1866,UFMT_FIELD_FORMAT!A:H,8,FALSE)</f>
        <v>004 Fix Padded L0</v>
      </c>
      <c r="N1866" t="str">
        <f>IF(ISBLANK(E1866),"",VLOOKUP(E1866,UFMT_CONDITION!A:J,10,FALSE))</f>
        <v/>
      </c>
      <c r="O1866" t="str">
        <f>VLOOKUP(F1866,UFMT_VALUE!A:E,5,FALSE)</f>
        <v>Tag, SVT_ACQ_SW_DATE</v>
      </c>
      <c r="P1866" t="str">
        <f>IF(ISBLANK(G1866),"",VLOOKUP(G1866,UFMT_CONVERSION!A:C,3,FALSE))</f>
        <v/>
      </c>
      <c r="Q1866" t="str">
        <f t="shared" si="120"/>
        <v>Field '004 Fix Padded L0', Value 'Tag, SVT_ACQ_SW_DATE'</v>
      </c>
      <c r="S1866" t="str">
        <f t="shared" si="121"/>
        <v>Insert into UFMT_BUILD_RULE (FORMAT_ID, FIELD_NO, PRIORITY, FIELD_ID, COND_ID, VALUE_ID, CONV_KEY, F_CHECK, F_WRITE) Values ('633', '15', '1', '8', '', '13', '', '0', '0');</v>
      </c>
      <c r="T1866" t="str">
        <f t="shared" si="122"/>
        <v>Update UFMT_BUILD_RULE SET FIELD_ID='8',COND_ID='',VALUE_ID='13',CONV_KEY='',F_CHECK='0',F_WRITE='0' Where FORMAT_ID = '633' AND FIELD_NO = '15' AND PRIORITY = '1';</v>
      </c>
      <c r="U1866" t="str">
        <f t="shared" si="123"/>
        <v>Delete from UFMT_BUILD_RULE Where FORMAT_ID = '633' AND FIELD_NO = '15' AND PRIORITY = '1';</v>
      </c>
    </row>
    <row r="1867" spans="1:21" x14ac:dyDescent="0.35">
      <c r="A1867" t="s">
        <v>1477</v>
      </c>
      <c r="B1867" t="s">
        <v>59</v>
      </c>
      <c r="C1867" t="s">
        <v>12</v>
      </c>
      <c r="D1867" t="s">
        <v>32</v>
      </c>
      <c r="E1867"/>
      <c r="F1867" t="s">
        <v>233</v>
      </c>
      <c r="G1867"/>
      <c r="H1867" t="s">
        <v>13</v>
      </c>
      <c r="I1867" t="s">
        <v>13</v>
      </c>
      <c r="L1867" t="s">
        <v>7</v>
      </c>
      <c r="M1867" t="str">
        <f>VLOOKUP(D1867,UFMT_FIELD_FORMAT!A:H,8,FALSE)</f>
        <v>004 Fix Padded L0</v>
      </c>
      <c r="N1867" t="str">
        <f>IF(ISBLANK(E1867),"",VLOOKUP(E1867,UFMT_CONDITION!A:J,10,FALSE))</f>
        <v/>
      </c>
      <c r="O1867" t="str">
        <f>VLOOKUP(F1867,UFMT_VALUE!A:E,5,FALSE)</f>
        <v>Tag, SVT_SV_MCC, int</v>
      </c>
      <c r="P1867" t="str">
        <f>IF(ISBLANK(G1867),"",VLOOKUP(G1867,UFMT_CONVERSION!A:C,3,FALSE))</f>
        <v/>
      </c>
      <c r="Q1867" t="str">
        <f t="shared" si="120"/>
        <v>Field '004 Fix Padded L0', Value 'Tag, SVT_SV_MCC, int'</v>
      </c>
      <c r="S1867" t="str">
        <f t="shared" si="121"/>
        <v>Insert into UFMT_BUILD_RULE (FORMAT_ID, FIELD_NO, PRIORITY, FIELD_ID, COND_ID, VALUE_ID, CONV_KEY, F_CHECK, F_WRITE) Values ('633', '18', '1', '8', '', '90', '', '0', '0');</v>
      </c>
      <c r="T1867" t="str">
        <f t="shared" si="122"/>
        <v>Update UFMT_BUILD_RULE SET FIELD_ID='8',COND_ID='',VALUE_ID='90',CONV_KEY='',F_CHECK='0',F_WRITE='0' Where FORMAT_ID = '633' AND FIELD_NO = '18' AND PRIORITY = '1';</v>
      </c>
      <c r="U1867" t="str">
        <f t="shared" si="123"/>
        <v>Delete from UFMT_BUILD_RULE Where FORMAT_ID = '633' AND FIELD_NO = '18' AND PRIORITY = '1';</v>
      </c>
    </row>
    <row r="1868" spans="1:21" x14ac:dyDescent="0.35">
      <c r="A1868" t="s">
        <v>1477</v>
      </c>
      <c r="B1868" t="s">
        <v>88</v>
      </c>
      <c r="C1868" t="s">
        <v>12</v>
      </c>
      <c r="D1868" t="s">
        <v>20</v>
      </c>
      <c r="E1868"/>
      <c r="F1868" t="s">
        <v>543</v>
      </c>
      <c r="G1868"/>
      <c r="H1868" t="s">
        <v>13</v>
      </c>
      <c r="I1868" t="s">
        <v>12</v>
      </c>
      <c r="L1868" t="s">
        <v>7</v>
      </c>
      <c r="M1868" t="str">
        <f>VLOOKUP(D1868,UFMT_FIELD_FORMAT!A:H,8,FALSE)</f>
        <v>008 Fix Padded L0</v>
      </c>
      <c r="N1868" t="str">
        <f>IF(ISBLANK(E1868),"",VLOOKUP(E1868,UFMT_CONDITION!A:J,10,FALSE))</f>
        <v/>
      </c>
      <c r="O1868" t="str">
        <f>VLOOKUP(F1868,UFMT_VALUE!A:E,5,FALSE)</f>
        <v>DE28, Saved locally (to/from NBC )</v>
      </c>
      <c r="P1868" t="str">
        <f>IF(ISBLANK(G1868),"",VLOOKUP(G1868,UFMT_CONVERSION!A:C,3,FALSE))</f>
        <v/>
      </c>
      <c r="Q1868" t="str">
        <f t="shared" si="120"/>
        <v>Field '008 Fix Padded L0', Value 'DE28, Saved locally (to/from NBC )'</v>
      </c>
      <c r="S1868" t="str">
        <f t="shared" si="121"/>
        <v>Insert into UFMT_BUILD_RULE (FORMAT_ID, FIELD_NO, PRIORITY, FIELD_ID, COND_ID, VALUE_ID, CONV_KEY, F_CHECK, F_WRITE) Values ('633', '28', '1', '4', '', '258', '', '0', '1');</v>
      </c>
      <c r="T1868" t="str">
        <f t="shared" si="122"/>
        <v>Update UFMT_BUILD_RULE SET FIELD_ID='4',COND_ID='',VALUE_ID='258',CONV_KEY='',F_CHECK='0',F_WRITE='1' Where FORMAT_ID = '633' AND FIELD_NO = '28' AND PRIORITY = '1';</v>
      </c>
      <c r="U1868" t="str">
        <f t="shared" si="123"/>
        <v>Delete from UFMT_BUILD_RULE Where FORMAT_ID = '633' AND FIELD_NO = '28' AND PRIORITY = '1';</v>
      </c>
    </row>
    <row r="1869" spans="1:21" x14ac:dyDescent="0.35">
      <c r="A1869" t="s">
        <v>1477</v>
      </c>
      <c r="B1869" t="s">
        <v>98</v>
      </c>
      <c r="C1869" t="s">
        <v>12</v>
      </c>
      <c r="D1869" t="s">
        <v>40</v>
      </c>
      <c r="E1869"/>
      <c r="F1869" t="s">
        <v>65</v>
      </c>
      <c r="G1869"/>
      <c r="H1869" t="s">
        <v>13</v>
      </c>
      <c r="I1869" t="s">
        <v>13</v>
      </c>
      <c r="L1869" t="s">
        <v>7</v>
      </c>
      <c r="M1869" t="str">
        <f>VLOOKUP(D1869,UFMT_FIELD_FORMAT!A:H,8,FALSE)</f>
        <v xml:space="preserve">011 LLA </v>
      </c>
      <c r="N1869" t="str">
        <f>IF(ISBLANK(E1869),"",VLOOKUP(E1869,UFMT_CONDITION!A:J,10,FALSE))</f>
        <v/>
      </c>
      <c r="O1869" t="str">
        <f>VLOOKUP(F1869,UFMT_VALUE!A:E,5,FALSE)</f>
        <v>Tag, SVT_ISO_SRC_ACQID</v>
      </c>
      <c r="P1869" t="str">
        <f>IF(ISBLANK(G1869),"",VLOOKUP(G1869,UFMT_CONVERSION!A:C,3,FALSE))</f>
        <v/>
      </c>
      <c r="Q1869" t="str">
        <f t="shared" si="120"/>
        <v>Field '011 LLA ', Value 'Tag, SVT_ISO_SRC_ACQID'</v>
      </c>
      <c r="S1869" t="str">
        <f t="shared" si="121"/>
        <v>Insert into UFMT_BUILD_RULE (FORMAT_ID, FIELD_NO, PRIORITY, FIELD_ID, COND_ID, VALUE_ID, CONV_KEY, F_CHECK, F_WRITE) Values ('633', '32', '1', '11', '', '20', '', '0', '0');</v>
      </c>
      <c r="T1869" t="str">
        <f t="shared" si="122"/>
        <v>Update UFMT_BUILD_RULE SET FIELD_ID='11',COND_ID='',VALUE_ID='20',CONV_KEY='',F_CHECK='0',F_WRITE='0' Where FORMAT_ID = '633' AND FIELD_NO = '32' AND PRIORITY = '1';</v>
      </c>
      <c r="U1869" t="str">
        <f t="shared" si="123"/>
        <v>Delete from UFMT_BUILD_RULE Where FORMAT_ID = '633' AND FIELD_NO = '32' AND PRIORITY = '1';</v>
      </c>
    </row>
    <row r="1870" spans="1:21" x14ac:dyDescent="0.35">
      <c r="A1870" t="s">
        <v>1477</v>
      </c>
      <c r="B1870" t="s">
        <v>99</v>
      </c>
      <c r="C1870" t="s">
        <v>12</v>
      </c>
      <c r="D1870" t="s">
        <v>44</v>
      </c>
      <c r="E1870"/>
      <c r="F1870" t="s">
        <v>74</v>
      </c>
      <c r="G1870"/>
      <c r="H1870" t="s">
        <v>13</v>
      </c>
      <c r="I1870" t="s">
        <v>13</v>
      </c>
      <c r="L1870" t="s">
        <v>7</v>
      </c>
      <c r="M1870" t="str">
        <f>VLOOKUP(D1870,UFMT_FIELD_FORMAT!A:H,8,FALSE)</f>
        <v>012 Fix Padded R</v>
      </c>
      <c r="N1870" t="str">
        <f>IF(ISBLANK(E1870),"",VLOOKUP(E1870,UFMT_CONDITION!A:J,10,FALSE))</f>
        <v/>
      </c>
      <c r="O1870" t="str">
        <f>VLOOKUP(F1870,UFMT_VALUE!A:E,5,FALSE)</f>
        <v>Tag, SVT_ISO_ACQ_RRN</v>
      </c>
      <c r="P1870" t="str">
        <f>IF(ISBLANK(G1870),"",VLOOKUP(G1870,UFMT_CONVERSION!A:C,3,FALSE))</f>
        <v/>
      </c>
      <c r="Q1870" t="str">
        <f t="shared" si="120"/>
        <v>Field '012 Fix Padded R', Value 'Tag, SVT_ISO_ACQ_RRN'</v>
      </c>
      <c r="S1870" t="str">
        <f t="shared" si="121"/>
        <v>Insert into UFMT_BUILD_RULE (FORMAT_ID, FIELD_NO, PRIORITY, FIELD_ID, COND_ID, VALUE_ID, CONV_KEY, F_CHECK, F_WRITE) Values ('633', '37', '1', '13', '', '23', '', '0', '0');</v>
      </c>
      <c r="T1870" t="str">
        <f t="shared" si="122"/>
        <v>Update UFMT_BUILD_RULE SET FIELD_ID='13',COND_ID='',VALUE_ID='23',CONV_KEY='',F_CHECK='0',F_WRITE='0' Where FORMAT_ID = '633' AND FIELD_NO = '37' AND PRIORITY = '1';</v>
      </c>
      <c r="U1870" t="str">
        <f t="shared" si="123"/>
        <v>Delete from UFMT_BUILD_RULE Where FORMAT_ID = '633' AND FIELD_NO = '37' AND PRIORITY = '1';</v>
      </c>
    </row>
    <row r="1871" spans="1:21" x14ac:dyDescent="0.35">
      <c r="A1871" t="s">
        <v>1477</v>
      </c>
      <c r="B1871" t="s">
        <v>113</v>
      </c>
      <c r="C1871" t="s">
        <v>12</v>
      </c>
      <c r="D1871" t="s">
        <v>29</v>
      </c>
      <c r="E1871"/>
      <c r="F1871" t="s">
        <v>138</v>
      </c>
      <c r="G1871"/>
      <c r="H1871" t="s">
        <v>13</v>
      </c>
      <c r="I1871" t="s">
        <v>13</v>
      </c>
      <c r="L1871" t="s">
        <v>7</v>
      </c>
      <c r="M1871" t="str">
        <f>VLOOKUP(D1871,UFMT_FIELD_FORMAT!A:H,8,FALSE)</f>
        <v>006 Fix Padded L</v>
      </c>
      <c r="N1871" t="str">
        <f>IF(ISBLANK(E1871),"",VLOOKUP(E1871,UFMT_CONDITION!A:J,10,FALSE))</f>
        <v/>
      </c>
      <c r="O1871" t="str">
        <f>VLOOKUP(F1871,UFMT_VALUE!A:E,5,FALSE)</f>
        <v>Tag, SVT_AUTH_ID_RESP, string</v>
      </c>
      <c r="P1871" t="str">
        <f>IF(ISBLANK(G1871),"",VLOOKUP(G1871,UFMT_CONVERSION!A:C,3,FALSE))</f>
        <v/>
      </c>
      <c r="Q1871" t="str">
        <f t="shared" si="120"/>
        <v>Field '006 Fix Padded L', Value 'Tag, SVT_AUTH_ID_RESP, string'</v>
      </c>
      <c r="S1871" t="str">
        <f t="shared" si="121"/>
        <v>Insert into UFMT_BUILD_RULE (FORMAT_ID, FIELD_NO, PRIORITY, FIELD_ID, COND_ID, VALUE_ID, CONV_KEY, F_CHECK, F_WRITE) Values ('633', '38', '1', '7', '', '49', '', '0', '0');</v>
      </c>
      <c r="T1871" t="str">
        <f t="shared" si="122"/>
        <v>Update UFMT_BUILD_RULE SET FIELD_ID='7',COND_ID='',VALUE_ID='49',CONV_KEY='',F_CHECK='0',F_WRITE='0' Where FORMAT_ID = '633' AND FIELD_NO = '38' AND PRIORITY = '1';</v>
      </c>
      <c r="U1871" t="str">
        <f t="shared" si="123"/>
        <v>Delete from UFMT_BUILD_RULE Where FORMAT_ID = '633' AND FIELD_NO = '38' AND PRIORITY = '1';</v>
      </c>
    </row>
    <row r="1872" spans="1:21" x14ac:dyDescent="0.35">
      <c r="A1872" t="s">
        <v>1477</v>
      </c>
      <c r="B1872" t="s">
        <v>102</v>
      </c>
      <c r="C1872" t="s">
        <v>12</v>
      </c>
      <c r="D1872" t="s">
        <v>77</v>
      </c>
      <c r="E1872"/>
      <c r="F1872" t="s">
        <v>60</v>
      </c>
      <c r="G1872" t="s">
        <v>800</v>
      </c>
      <c r="H1872" t="s">
        <v>13</v>
      </c>
      <c r="I1872" t="s">
        <v>12</v>
      </c>
      <c r="L1872" t="s">
        <v>7</v>
      </c>
      <c r="M1872" t="str">
        <f>VLOOKUP(D1872,UFMT_FIELD_FORMAT!A:H,8,FALSE)</f>
        <v>02 Fix Padded L0</v>
      </c>
      <c r="N1872" t="str">
        <f>IF(ISBLANK(E1872),"",VLOOKUP(E1872,UFMT_CONDITION!A:J,10,FALSE))</f>
        <v/>
      </c>
      <c r="O1872" t="str">
        <f>VLOOKUP(F1872,UFMT_VALUE!A:E,5,FALSE)</f>
        <v>Tag, SVT_SV_RESP</v>
      </c>
      <c r="P1872" t="str">
        <f>IF(ISBLANK(G1872),"",VLOOKUP(G1872,UFMT_CONVERSION!A:C,3,FALSE))</f>
        <v>From RC mapping (for NBC)</v>
      </c>
      <c r="Q1872" t="str">
        <f t="shared" si="120"/>
        <v>Field '02 Fix Padded L0', Value 'Tag, SVT_SV_RESP', Conv 'From RC mapping (for NBC)'</v>
      </c>
      <c r="S1872" t="str">
        <f t="shared" si="121"/>
        <v>Insert into UFMT_BUILD_RULE (FORMAT_ID, FIELD_NO, PRIORITY, FIELD_ID, COND_ID, VALUE_ID, CONV_KEY, F_CHECK, F_WRITE) Values ('633', '39', '1', '24', '', '44', '117', '0', '1');</v>
      </c>
      <c r="T1872" t="str">
        <f t="shared" si="122"/>
        <v>Update UFMT_BUILD_RULE SET FIELD_ID='24',COND_ID='',VALUE_ID='44',CONV_KEY='117',F_CHECK='0',F_WRITE='1' Where FORMAT_ID = '633' AND FIELD_NO = '39' AND PRIORITY = '1';</v>
      </c>
      <c r="U1872" t="str">
        <f t="shared" si="123"/>
        <v>Delete from UFMT_BUILD_RULE Where FORMAT_ID = '633' AND FIELD_NO = '39' AND PRIORITY = '1';</v>
      </c>
    </row>
    <row r="1873" spans="1:21" x14ac:dyDescent="0.35">
      <c r="A1873" t="s">
        <v>1477</v>
      </c>
      <c r="B1873" t="s">
        <v>119</v>
      </c>
      <c r="C1873" t="s">
        <v>12</v>
      </c>
      <c r="D1873" t="s">
        <v>50</v>
      </c>
      <c r="E1873"/>
      <c r="F1873" t="s">
        <v>72</v>
      </c>
      <c r="G1873"/>
      <c r="H1873" t="s">
        <v>13</v>
      </c>
      <c r="I1873" t="s">
        <v>13</v>
      </c>
      <c r="L1873" t="s">
        <v>7</v>
      </c>
      <c r="M1873" t="str">
        <f>VLOOKUP(D1873,UFMT_FIELD_FORMAT!A:H,8,FALSE)</f>
        <v>008 Fix Padded R</v>
      </c>
      <c r="N1873" t="str">
        <f>IF(ISBLANK(E1873),"",VLOOKUP(E1873,UFMT_CONDITION!A:J,10,FALSE))</f>
        <v/>
      </c>
      <c r="O1873" t="str">
        <f>VLOOKUP(F1873,UFMT_VALUE!A:E,5,FALSE)</f>
        <v>Tag, SVT_TERMINAL</v>
      </c>
      <c r="P1873" t="str">
        <f>IF(ISBLANK(G1873),"",VLOOKUP(G1873,UFMT_CONVERSION!A:C,3,FALSE))</f>
        <v/>
      </c>
      <c r="Q1873" t="str">
        <f t="shared" si="120"/>
        <v>Field '008 Fix Padded R', Value 'Tag, SVT_TERMINAL'</v>
      </c>
      <c r="S1873" t="str">
        <f t="shared" si="121"/>
        <v>Insert into UFMT_BUILD_RULE (FORMAT_ID, FIELD_NO, PRIORITY, FIELD_ID, COND_ID, VALUE_ID, CONV_KEY, F_CHECK, F_WRITE) Values ('633', '41', '1', '15', '', '25', '', '0', '0');</v>
      </c>
      <c r="T1873" t="str">
        <f t="shared" si="122"/>
        <v>Update UFMT_BUILD_RULE SET FIELD_ID='15',COND_ID='',VALUE_ID='25',CONV_KEY='',F_CHECK='0',F_WRITE='0' Where FORMAT_ID = '633' AND FIELD_NO = '41' AND PRIORITY = '1';</v>
      </c>
      <c r="U1873" t="str">
        <f t="shared" si="123"/>
        <v>Delete from UFMT_BUILD_RULE Where FORMAT_ID = '633' AND FIELD_NO = '41' AND PRIORITY = '1';</v>
      </c>
    </row>
    <row r="1874" spans="1:21" x14ac:dyDescent="0.35">
      <c r="A1874" t="s">
        <v>1477</v>
      </c>
      <c r="B1874" t="s">
        <v>138</v>
      </c>
      <c r="C1874" t="s">
        <v>12</v>
      </c>
      <c r="D1874" t="s">
        <v>47</v>
      </c>
      <c r="E1874"/>
      <c r="F1874" t="s">
        <v>104</v>
      </c>
      <c r="G1874"/>
      <c r="H1874" t="s">
        <v>13</v>
      </c>
      <c r="I1874" t="s">
        <v>13</v>
      </c>
      <c r="L1874" t="s">
        <v>7</v>
      </c>
      <c r="M1874" t="str">
        <f>VLOOKUP(D1874,UFMT_FIELD_FORMAT!A:H,8,FALSE)</f>
        <v>003 Fix Padded L</v>
      </c>
      <c r="N1874" t="str">
        <f>IF(ISBLANK(E1874),"",VLOOKUP(E1874,UFMT_CONDITION!A:J,10,FALSE))</f>
        <v/>
      </c>
      <c r="O1874" t="str">
        <f>VLOOKUP(F1874,UFMT_VALUE!A:E,5,FALSE)</f>
        <v>Tag, SVT_TXN_CURRENCY</v>
      </c>
      <c r="P1874" t="str">
        <f>IF(ISBLANK(G1874),"",VLOOKUP(G1874,UFMT_CONVERSION!A:C,3,FALSE))</f>
        <v/>
      </c>
      <c r="Q1874" t="str">
        <f t="shared" si="120"/>
        <v>Field '003 Fix Padded L', Value 'Tag, SVT_TXN_CURRENCY'</v>
      </c>
      <c r="S1874" t="str">
        <f t="shared" si="121"/>
        <v>Insert into UFMT_BUILD_RULE (FORMAT_ID, FIELD_NO, PRIORITY, FIELD_ID, COND_ID, VALUE_ID, CONV_KEY, F_CHECK, F_WRITE) Values ('633', '49', '1', '14', '', '34', '', '0', '0');</v>
      </c>
      <c r="T1874" t="str">
        <f t="shared" si="122"/>
        <v>Update UFMT_BUILD_RULE SET FIELD_ID='14',COND_ID='',VALUE_ID='34',CONV_KEY='',F_CHECK='0',F_WRITE='0' Where FORMAT_ID = '633' AND FIELD_NO = '49' AND PRIORITY = '1';</v>
      </c>
      <c r="U1874" t="str">
        <f t="shared" si="123"/>
        <v>Delete from UFMT_BUILD_RULE Where FORMAT_ID = '633' AND FIELD_NO = '49' AND PRIORITY = '1';</v>
      </c>
    </row>
    <row r="1875" spans="1:21" x14ac:dyDescent="0.35">
      <c r="A1875" t="s">
        <v>1477</v>
      </c>
      <c r="B1875" t="s">
        <v>142</v>
      </c>
      <c r="C1875" t="s">
        <v>12</v>
      </c>
      <c r="D1875" t="s">
        <v>47</v>
      </c>
      <c r="E1875"/>
      <c r="F1875" t="s">
        <v>104</v>
      </c>
      <c r="G1875"/>
      <c r="H1875" t="s">
        <v>13</v>
      </c>
      <c r="I1875" t="s">
        <v>13</v>
      </c>
      <c r="L1875" t="s">
        <v>7</v>
      </c>
      <c r="M1875" t="str">
        <f>VLOOKUP(D1875,UFMT_FIELD_FORMAT!A:H,8,FALSE)</f>
        <v>003 Fix Padded L</v>
      </c>
      <c r="N1875" t="str">
        <f>IF(ISBLANK(E1875),"",VLOOKUP(E1875,UFMT_CONDITION!A:J,10,FALSE))</f>
        <v/>
      </c>
      <c r="O1875" t="str">
        <f>VLOOKUP(F1875,UFMT_VALUE!A:E,5,FALSE)</f>
        <v>Tag, SVT_TXN_CURRENCY</v>
      </c>
      <c r="P1875" t="str">
        <f>IF(ISBLANK(G1875),"",VLOOKUP(G1875,UFMT_CONVERSION!A:C,3,FALSE))</f>
        <v/>
      </c>
      <c r="Q1875" t="str">
        <f t="shared" si="120"/>
        <v>Field '003 Fix Padded L', Value 'Tag, SVT_TXN_CURRENCY'</v>
      </c>
      <c r="S1875" t="str">
        <f t="shared" si="121"/>
        <v>Insert into UFMT_BUILD_RULE (FORMAT_ID, FIELD_NO, PRIORITY, FIELD_ID, COND_ID, VALUE_ID, CONV_KEY, F_CHECK, F_WRITE) Values ('633', '51', '1', '14', '', '34', '', '0', '0');</v>
      </c>
      <c r="T1875" t="str">
        <f t="shared" si="122"/>
        <v>Update UFMT_BUILD_RULE SET FIELD_ID='14',COND_ID='',VALUE_ID='34',CONV_KEY='',F_CHECK='0',F_WRITE='0' Where FORMAT_ID = '633' AND FIELD_NO = '51' AND PRIORITY = '1';</v>
      </c>
      <c r="U1875" t="str">
        <f t="shared" si="123"/>
        <v>Delete from UFMT_BUILD_RULE Where FORMAT_ID = '633' AND FIELD_NO = '51' AND PRIORITY = '1';</v>
      </c>
    </row>
    <row r="1876" spans="1:21" x14ac:dyDescent="0.35">
      <c r="A1876" t="s">
        <v>1477</v>
      </c>
      <c r="B1876" t="s">
        <v>109</v>
      </c>
      <c r="C1876" t="s">
        <v>12</v>
      </c>
      <c r="D1876" t="s">
        <v>65</v>
      </c>
      <c r="E1876"/>
      <c r="F1876" t="s">
        <v>105</v>
      </c>
      <c r="G1876"/>
      <c r="H1876" t="s">
        <v>13</v>
      </c>
      <c r="I1876" t="s">
        <v>13</v>
      </c>
      <c r="L1876" t="s">
        <v>7</v>
      </c>
      <c r="M1876" t="str">
        <f>VLOOKUP(D1876,UFMT_FIELD_FORMAT!A:H,8,FALSE)</f>
        <v>999 Var LLLA</v>
      </c>
      <c r="N1876" t="str">
        <f>IF(ISBLANK(E1876),"",VLOOKUP(E1876,UFMT_CONDITION!A:J,10,FALSE))</f>
        <v/>
      </c>
      <c r="O1876" t="str">
        <f>VLOOKUP(F1876,UFMT_VALUE!A:E,5,FALSE)</f>
        <v>Tag, SVT_ADDL_AMT</v>
      </c>
      <c r="P1876" t="str">
        <f>IF(ISBLANK(G1876),"",VLOOKUP(G1876,UFMT_CONVERSION!A:C,3,FALSE))</f>
        <v/>
      </c>
      <c r="Q1876" t="str">
        <f t="shared" si="120"/>
        <v>Field '999 Var LLLA', Value 'Tag, SVT_ADDL_AMT'</v>
      </c>
      <c r="S1876" t="str">
        <f t="shared" si="121"/>
        <v>Insert into UFMT_BUILD_RULE (FORMAT_ID, FIELD_NO, PRIORITY, FIELD_ID, COND_ID, VALUE_ID, CONV_KEY, F_CHECK, F_WRITE) Values ('633', '54', '1', '20', '', '97', '', '0', '0');</v>
      </c>
      <c r="T1876" t="str">
        <f t="shared" si="122"/>
        <v>Update UFMT_BUILD_RULE SET FIELD_ID='20',COND_ID='',VALUE_ID='97',CONV_KEY='',F_CHECK='0',F_WRITE='0' Where FORMAT_ID = '633' AND FIELD_NO = '54' AND PRIORITY = '1';</v>
      </c>
      <c r="U1876" t="str">
        <f t="shared" si="123"/>
        <v>Delete from UFMT_BUILD_RULE Where FORMAT_ID = '633' AND FIELD_NO = '54' AND PRIORITY = '1';</v>
      </c>
    </row>
    <row r="1877" spans="1:21" x14ac:dyDescent="0.35">
      <c r="A1877" t="s">
        <v>1477</v>
      </c>
      <c r="B1877" t="s">
        <v>233</v>
      </c>
      <c r="C1877" t="s">
        <v>12</v>
      </c>
      <c r="D1877" t="s">
        <v>85</v>
      </c>
      <c r="E1877"/>
      <c r="F1877" t="s">
        <v>433</v>
      </c>
      <c r="G1877"/>
      <c r="H1877" t="s">
        <v>13</v>
      </c>
      <c r="I1877" t="s">
        <v>13</v>
      </c>
      <c r="L1877" t="s">
        <v>7</v>
      </c>
      <c r="M1877" t="str">
        <f>VLOOKUP(D1877,UFMT_FIELD_FORMAT!A:H,8,FALSE)</f>
        <v>042 Fix Padded R</v>
      </c>
      <c r="N1877" t="str">
        <f>IF(ISBLANK(E1877),"",VLOOKUP(E1877,UFMT_CONDITION!A:J,10,FALSE))</f>
        <v/>
      </c>
      <c r="O1877" t="str">
        <f>VLOOKUP(F1877,UFMT_VALUE!A:E,5,FALSE)</f>
        <v>Tag, SVT_ISO_ACQ_ODATA, char</v>
      </c>
      <c r="P1877" t="str">
        <f>IF(ISBLANK(G1877),"",VLOOKUP(G1877,UFMT_CONVERSION!A:C,3,FALSE))</f>
        <v/>
      </c>
      <c r="Q1877" t="str">
        <f t="shared" si="120"/>
        <v>Field '042 Fix Padded R', Value 'Tag, SVT_ISO_ACQ_ODATA, char'</v>
      </c>
      <c r="S1877" t="str">
        <f t="shared" si="121"/>
        <v>Insert into UFMT_BUILD_RULE (FORMAT_ID, FIELD_NO, PRIORITY, FIELD_ID, COND_ID, VALUE_ID, CONV_KEY, F_CHECK, F_WRITE) Values ('633', '90', '1', '27', '', '217', '', '0', '0');</v>
      </c>
      <c r="T1877" t="str">
        <f t="shared" si="122"/>
        <v>Update UFMT_BUILD_RULE SET FIELD_ID='27',COND_ID='',VALUE_ID='217',CONV_KEY='',F_CHECK='0',F_WRITE='0' Where FORMAT_ID = '633' AND FIELD_NO = '90' AND PRIORITY = '1';</v>
      </c>
      <c r="U1877" t="str">
        <f t="shared" si="123"/>
        <v>Delete from UFMT_BUILD_RULE Where FORMAT_ID = '633' AND FIELD_NO = '90' AND PRIORITY = '1';</v>
      </c>
    </row>
    <row r="1878" spans="1:21" x14ac:dyDescent="0.35">
      <c r="A1878" t="s">
        <v>1477</v>
      </c>
      <c r="B1878" t="s">
        <v>247</v>
      </c>
      <c r="C1878" t="s">
        <v>12</v>
      </c>
      <c r="D1878" t="s">
        <v>85</v>
      </c>
      <c r="E1878"/>
      <c r="F1878" t="s">
        <v>436</v>
      </c>
      <c r="G1878"/>
      <c r="H1878" t="s">
        <v>13</v>
      </c>
      <c r="I1878" t="s">
        <v>13</v>
      </c>
      <c r="L1878" t="s">
        <v>7</v>
      </c>
      <c r="M1878" t="str">
        <f>VLOOKUP(D1878,UFMT_FIELD_FORMAT!A:H,8,FALSE)</f>
        <v>042 Fix Padded R</v>
      </c>
      <c r="N1878" t="str">
        <f>IF(ISBLANK(E1878),"",VLOOKUP(E1878,UFMT_CONDITION!A:J,10,FALSE))</f>
        <v/>
      </c>
      <c r="O1878" t="str">
        <f>VLOOKUP(F1878,UFMT_VALUE!A:E,5,FALSE)</f>
        <v>Tag, SVT_REPL_AMT, char</v>
      </c>
      <c r="P1878" t="str">
        <f>IF(ISBLANK(G1878),"",VLOOKUP(G1878,UFMT_CONVERSION!A:C,3,FALSE))</f>
        <v/>
      </c>
      <c r="Q1878" t="str">
        <f t="shared" si="120"/>
        <v>Field '042 Fix Padded R', Value 'Tag, SVT_REPL_AMT, char'</v>
      </c>
      <c r="S1878" t="str">
        <f t="shared" si="121"/>
        <v>Insert into UFMT_BUILD_RULE (FORMAT_ID, FIELD_NO, PRIORITY, FIELD_ID, COND_ID, VALUE_ID, CONV_KEY, F_CHECK, F_WRITE) Values ('633', '95', '1', '27', '', '218', '', '0', '0');</v>
      </c>
      <c r="T1878" t="str">
        <f t="shared" si="122"/>
        <v>Update UFMT_BUILD_RULE SET FIELD_ID='27',COND_ID='',VALUE_ID='218',CONV_KEY='',F_CHECK='0',F_WRITE='0' Where FORMAT_ID = '633' AND FIELD_NO = '95' AND PRIORITY = '1';</v>
      </c>
      <c r="U1878" t="str">
        <f t="shared" si="123"/>
        <v>Delete from UFMT_BUILD_RULE Where FORMAT_ID = '633' AND FIELD_NO = '95' AND PRIORITY = '1';</v>
      </c>
    </row>
    <row r="1879" spans="1:21" x14ac:dyDescent="0.35">
      <c r="A1879" t="s">
        <v>1477</v>
      </c>
      <c r="B1879" t="s">
        <v>774</v>
      </c>
      <c r="C1879" t="s">
        <v>12</v>
      </c>
      <c r="D1879" t="s">
        <v>68</v>
      </c>
      <c r="E1879"/>
      <c r="F1879" t="s">
        <v>449</v>
      </c>
      <c r="G1879"/>
      <c r="H1879" t="s">
        <v>13</v>
      </c>
      <c r="I1879" t="s">
        <v>13</v>
      </c>
      <c r="L1879" t="s">
        <v>7</v>
      </c>
      <c r="M1879" t="str">
        <f>VLOOKUP(D1879,UFMT_FIELD_FORMAT!A:H,8,FALSE)</f>
        <v>011 Var LLA</v>
      </c>
      <c r="N1879" t="str">
        <f>IF(ISBLANK(E1879),"",VLOOKUP(E1879,UFMT_CONDITION!A:J,10,FALSE))</f>
        <v/>
      </c>
      <c r="O1879" t="str">
        <f>VLOOKUP(F1879,UFMT_VALUE!A:E,5,FALSE)</f>
        <v>Tag, SVT_RECV_ID, char</v>
      </c>
      <c r="P1879" t="str">
        <f>IF(ISBLANK(G1879),"",VLOOKUP(G1879,UFMT_CONVERSION!A:C,3,FALSE))</f>
        <v/>
      </c>
      <c r="Q1879" t="str">
        <f t="shared" si="120"/>
        <v>Field '011 Var LLA', Value 'Tag, SVT_RECV_ID, char'</v>
      </c>
      <c r="S1879" t="str">
        <f t="shared" si="121"/>
        <v>Insert into UFMT_BUILD_RULE (FORMAT_ID, FIELD_NO, PRIORITY, FIELD_ID, COND_ID, VALUE_ID, CONV_KEY, F_CHECK, F_WRITE) Values ('633', '100', '1', '21', '', '223', '', '0', '0');</v>
      </c>
      <c r="T1879" t="str">
        <f t="shared" si="122"/>
        <v>Update UFMT_BUILD_RULE SET FIELD_ID='21',COND_ID='',VALUE_ID='223',CONV_KEY='',F_CHECK='0',F_WRITE='0' Where FORMAT_ID = '633' AND FIELD_NO = '100' AND PRIORITY = '1';</v>
      </c>
      <c r="U1879" t="str">
        <f t="shared" si="123"/>
        <v>Delete from UFMT_BUILD_RULE Where FORMAT_ID = '633' AND FIELD_NO = '100' AND PRIORITY = '1';</v>
      </c>
    </row>
    <row r="1880" spans="1:21" x14ac:dyDescent="0.35">
      <c r="A1880" t="s">
        <v>1477</v>
      </c>
      <c r="B1880" t="s">
        <v>270</v>
      </c>
      <c r="C1880" t="s">
        <v>12</v>
      </c>
      <c r="D1880" t="s">
        <v>71</v>
      </c>
      <c r="E1880"/>
      <c r="F1880" t="s">
        <v>96</v>
      </c>
      <c r="G1880"/>
      <c r="H1880" t="s">
        <v>13</v>
      </c>
      <c r="I1880" t="s">
        <v>13</v>
      </c>
      <c r="L1880" t="s">
        <v>7</v>
      </c>
      <c r="M1880" t="str">
        <f>VLOOKUP(D1880,UFMT_FIELD_FORMAT!A:H,8,FALSE)</f>
        <v>028 Var LLA</v>
      </c>
      <c r="N1880" t="str">
        <f>IF(ISBLANK(E1880),"",VLOOKUP(E1880,UFMT_CONDITION!A:J,10,FALSE))</f>
        <v/>
      </c>
      <c r="O1880" t="str">
        <f>VLOOKUP(F1880,UFMT_VALUE!A:E,5,FALSE)</f>
        <v>Tag, SVT_ACCT1_NO</v>
      </c>
      <c r="P1880" t="str">
        <f>IF(ISBLANK(G1880),"",VLOOKUP(G1880,UFMT_CONVERSION!A:C,3,FALSE))</f>
        <v/>
      </c>
      <c r="Q1880" t="str">
        <f t="shared" si="120"/>
        <v>Field '028 Var LLA', Value 'Tag, SVT_ACCT1_NO'</v>
      </c>
      <c r="S1880" t="str">
        <f t="shared" si="121"/>
        <v>Insert into UFMT_BUILD_RULE (FORMAT_ID, FIELD_NO, PRIORITY, FIELD_ID, COND_ID, VALUE_ID, CONV_KEY, F_CHECK, F_WRITE) Values ('633', '102', '1', '22', '', '36', '', '0', '0');</v>
      </c>
      <c r="T1880" t="str">
        <f t="shared" si="122"/>
        <v>Update UFMT_BUILD_RULE SET FIELD_ID='22',COND_ID='',VALUE_ID='36',CONV_KEY='',F_CHECK='0',F_WRITE='0' Where FORMAT_ID = '633' AND FIELD_NO = '102' AND PRIORITY = '1';</v>
      </c>
      <c r="U1880" t="str">
        <f t="shared" si="123"/>
        <v>Delete from UFMT_BUILD_RULE Where FORMAT_ID = '633' AND FIELD_NO = '102' AND PRIORITY = '1';</v>
      </c>
    </row>
    <row r="1881" spans="1:21" x14ac:dyDescent="0.35">
      <c r="A1881" t="s">
        <v>1477</v>
      </c>
      <c r="B1881" t="s">
        <v>778</v>
      </c>
      <c r="C1881" t="s">
        <v>12</v>
      </c>
      <c r="D1881" t="s">
        <v>71</v>
      </c>
      <c r="E1881"/>
      <c r="F1881" t="s">
        <v>99</v>
      </c>
      <c r="G1881"/>
      <c r="H1881" t="s">
        <v>13</v>
      </c>
      <c r="I1881" t="s">
        <v>13</v>
      </c>
      <c r="L1881" t="s">
        <v>7</v>
      </c>
      <c r="M1881" t="str">
        <f>VLOOKUP(D1881,UFMT_FIELD_FORMAT!A:H,8,FALSE)</f>
        <v>028 Var LLA</v>
      </c>
      <c r="N1881" t="str">
        <f>IF(ISBLANK(E1881),"",VLOOKUP(E1881,UFMT_CONDITION!A:J,10,FALSE))</f>
        <v/>
      </c>
      <c r="O1881" t="str">
        <f>VLOOKUP(F1881,UFMT_VALUE!A:E,5,FALSE)</f>
        <v>Tag, SVT_ACCT2_NO</v>
      </c>
      <c r="P1881" t="str">
        <f>IF(ISBLANK(G1881),"",VLOOKUP(G1881,UFMT_CONVERSION!A:C,3,FALSE))</f>
        <v/>
      </c>
      <c r="Q1881" t="str">
        <f t="shared" si="120"/>
        <v>Field '028 Var LLA', Value 'Tag, SVT_ACCT2_NO'</v>
      </c>
      <c r="S1881" t="str">
        <f t="shared" si="121"/>
        <v>Insert into UFMT_BUILD_RULE (FORMAT_ID, FIELD_NO, PRIORITY, FIELD_ID, COND_ID, VALUE_ID, CONV_KEY, F_CHECK, F_WRITE) Values ('633', '103', '1', '22', '', '37', '', '0', '0');</v>
      </c>
      <c r="T1881" t="str">
        <f t="shared" si="122"/>
        <v>Update UFMT_BUILD_RULE SET FIELD_ID='22',COND_ID='',VALUE_ID='37',CONV_KEY='',F_CHECK='0',F_WRITE='0' Where FORMAT_ID = '633' AND FIELD_NO = '103' AND PRIORITY = '1';</v>
      </c>
      <c r="U1881" t="str">
        <f t="shared" si="123"/>
        <v>Delete from UFMT_BUILD_RULE Where FORMAT_ID = '633' AND FIELD_NO = '103' AND PRIORITY = '1';</v>
      </c>
    </row>
    <row r="1882" spans="1:21" x14ac:dyDescent="0.35">
      <c r="A1882" t="s">
        <v>1477</v>
      </c>
      <c r="B1882" t="s">
        <v>83</v>
      </c>
      <c r="C1882" t="s">
        <v>12</v>
      </c>
      <c r="D1882" t="s">
        <v>104</v>
      </c>
      <c r="E1882"/>
      <c r="F1882" t="s">
        <v>537</v>
      </c>
      <c r="G1882"/>
      <c r="H1882" t="s">
        <v>13</v>
      </c>
      <c r="I1882" t="s">
        <v>12</v>
      </c>
      <c r="L1882" t="s">
        <v>7</v>
      </c>
      <c r="M1882" t="str">
        <f>VLOOKUP(D1882,UFMT_FIELD_FORMAT!A:H,8,FALSE)</f>
        <v>8 Var LLLA</v>
      </c>
      <c r="N1882" t="str">
        <f>IF(ISBLANK(E1882),"",VLOOKUP(E1882,UFMT_CONDITION!A:J,10,FALSE))</f>
        <v/>
      </c>
      <c r="O1882" t="str">
        <f>VLOOKUP(F1882,UFMT_VALUE!A:E,5,FALSE)</f>
        <v>Tag, SVT_NET_FEE, double</v>
      </c>
      <c r="P1882" t="str">
        <f>IF(ISBLANK(G1882),"",VLOOKUP(G1882,UFMT_CONVERSION!A:C,3,FALSE))</f>
        <v/>
      </c>
      <c r="Q1882" t="str">
        <f t="shared" si="120"/>
        <v>Field '8 Var LLLA', Value 'Tag, SVT_NET_FEE, double'</v>
      </c>
      <c r="S1882" t="str">
        <f t="shared" si="121"/>
        <v>Insert into UFMT_BUILD_RULE (FORMAT_ID, FIELD_NO, PRIORITY, FIELD_ID, COND_ID, VALUE_ID, CONV_KEY, F_CHECK, F_WRITE) Values ('633', '121', '1', '34', '', '256', '', '0', '1');</v>
      </c>
      <c r="T1882" t="str">
        <f t="shared" si="122"/>
        <v>Update UFMT_BUILD_RULE SET FIELD_ID='34',COND_ID='',VALUE_ID='256',CONV_KEY='',F_CHECK='0',F_WRITE='1' Where FORMAT_ID = '633' AND FIELD_NO = '121' AND PRIORITY = '1';</v>
      </c>
      <c r="U1882" t="str">
        <f t="shared" si="123"/>
        <v>Delete from UFMT_BUILD_RULE Where FORMAT_ID = '633' AND FIELD_NO = '121' AND PRIORITY = '1';</v>
      </c>
    </row>
    <row r="1883" spans="1:21" x14ac:dyDescent="0.35">
      <c r="A1883" t="s">
        <v>1477</v>
      </c>
      <c r="B1883" t="s">
        <v>807</v>
      </c>
      <c r="C1883" t="s">
        <v>12</v>
      </c>
      <c r="D1883" t="s">
        <v>104</v>
      </c>
      <c r="E1883"/>
      <c r="F1883" t="s">
        <v>534</v>
      </c>
      <c r="G1883"/>
      <c r="H1883" t="s">
        <v>13</v>
      </c>
      <c r="I1883" t="s">
        <v>12</v>
      </c>
      <c r="L1883" t="s">
        <v>7</v>
      </c>
      <c r="M1883" t="str">
        <f>VLOOKUP(D1883,UFMT_FIELD_FORMAT!A:H,8,FALSE)</f>
        <v>8 Var LLLA</v>
      </c>
      <c r="N1883" t="str">
        <f>IF(ISBLANK(E1883),"",VLOOKUP(E1883,UFMT_CONDITION!A:J,10,FALSE))</f>
        <v/>
      </c>
      <c r="O1883" t="str">
        <f>VLOOKUP(F1883,UFMT_VALUE!A:E,5,FALSE)</f>
        <v>Tag, SVT_ACQ_FEE, double</v>
      </c>
      <c r="P1883" t="str">
        <f>IF(ISBLANK(G1883),"",VLOOKUP(G1883,UFMT_CONVERSION!A:C,3,FALSE))</f>
        <v/>
      </c>
      <c r="Q1883" t="str">
        <f t="shared" si="120"/>
        <v>Field '8 Var LLLA', Value 'Tag, SVT_ACQ_FEE, double'</v>
      </c>
      <c r="S1883" t="str">
        <f t="shared" si="121"/>
        <v>Insert into UFMT_BUILD_RULE (FORMAT_ID, FIELD_NO, PRIORITY, FIELD_ID, COND_ID, VALUE_ID, CONV_KEY, F_CHECK, F_WRITE) Values ('633', '122', '1', '34', '', '255', '', '0', '1');</v>
      </c>
      <c r="T1883" t="str">
        <f t="shared" si="122"/>
        <v>Update UFMT_BUILD_RULE SET FIELD_ID='34',COND_ID='',VALUE_ID='255',CONV_KEY='',F_CHECK='0',F_WRITE='1' Where FORMAT_ID = '633' AND FIELD_NO = '122' AND PRIORITY = '1';</v>
      </c>
      <c r="U1883" t="str">
        <f t="shared" si="123"/>
        <v>Delete from UFMT_BUILD_RULE Where FORMAT_ID = '633' AND FIELD_NO = '122' AND PRIORITY = '1';</v>
      </c>
    </row>
    <row r="1884" spans="1:21" x14ac:dyDescent="0.35">
      <c r="A1884" t="s">
        <v>1477</v>
      </c>
      <c r="B1884" t="s">
        <v>143</v>
      </c>
      <c r="C1884" t="s">
        <v>12</v>
      </c>
      <c r="D1884" t="s">
        <v>104</v>
      </c>
      <c r="E1884"/>
      <c r="F1884" t="s">
        <v>599</v>
      </c>
      <c r="G1884"/>
      <c r="H1884" t="s">
        <v>13</v>
      </c>
      <c r="I1884" t="s">
        <v>12</v>
      </c>
      <c r="L1884" t="s">
        <v>7</v>
      </c>
      <c r="M1884" t="str">
        <f>VLOOKUP(D1884,UFMT_FIELD_FORMAT!A:H,8,FALSE)</f>
        <v>8 Var LLLA</v>
      </c>
      <c r="N1884" t="str">
        <f>IF(ISBLANK(E1884),"",VLOOKUP(E1884,UFMT_CONDITION!A:J,10,FALSE))</f>
        <v/>
      </c>
      <c r="O1884" t="str">
        <f>VLOOKUP(F1884,UFMT_VALUE!A:E,5,FALSE)</f>
        <v>Tag, SVT_ISS_FEE_TRX_CURR, double</v>
      </c>
      <c r="P1884" t="str">
        <f>IF(ISBLANK(G1884),"",VLOOKUP(G1884,UFMT_CONVERSION!A:C,3,FALSE))</f>
        <v/>
      </c>
      <c r="Q1884" t="str">
        <f t="shared" si="120"/>
        <v>Field '8 Var LLLA', Value 'Tag, SVT_ISS_FEE_TRX_CURR, double'</v>
      </c>
      <c r="S1884" t="str">
        <f t="shared" si="121"/>
        <v>Insert into UFMT_BUILD_RULE (FORMAT_ID, FIELD_NO, PRIORITY, FIELD_ID, COND_ID, VALUE_ID, CONV_KEY, F_CHECK, F_WRITE) Values ('633', '123', '1', '34', '', '279', '', '0', '1');</v>
      </c>
      <c r="T1884" t="str">
        <f t="shared" si="122"/>
        <v>Update UFMT_BUILD_RULE SET FIELD_ID='34',COND_ID='',VALUE_ID='279',CONV_KEY='',F_CHECK='0',F_WRITE='1' Where FORMAT_ID = '633' AND FIELD_NO = '123' AND PRIORITY = '1';</v>
      </c>
      <c r="U1884" t="str">
        <f t="shared" si="123"/>
        <v>Delete from UFMT_BUILD_RULE Where FORMAT_ID = '633' AND FIELD_NO = '123' AND PRIORITY = '1';</v>
      </c>
    </row>
    <row r="1885" spans="1:21" x14ac:dyDescent="0.35">
      <c r="A1885" t="s">
        <v>1477</v>
      </c>
      <c r="B1885" t="s">
        <v>810</v>
      </c>
      <c r="C1885" t="s">
        <v>12</v>
      </c>
      <c r="D1885" t="s">
        <v>104</v>
      </c>
      <c r="E1885"/>
      <c r="F1885" t="s">
        <v>540</v>
      </c>
      <c r="G1885"/>
      <c r="H1885" t="s">
        <v>13</v>
      </c>
      <c r="I1885" t="s">
        <v>12</v>
      </c>
      <c r="L1885" t="s">
        <v>7</v>
      </c>
      <c r="M1885" t="str">
        <f>VLOOKUP(D1885,UFMT_FIELD_FORMAT!A:H,8,FALSE)</f>
        <v>8 Var LLLA</v>
      </c>
      <c r="N1885" t="str">
        <f>IF(ISBLANK(E1885),"",VLOOKUP(E1885,UFMT_CONDITION!A:J,10,FALSE))</f>
        <v/>
      </c>
      <c r="O1885" t="str">
        <f>VLOOKUP(F1885,UFMT_VALUE!A:E,5,FALSE)</f>
        <v>Tag, SVT_IBFT_BNB_FEE, double</v>
      </c>
      <c r="P1885" t="str">
        <f>IF(ISBLANK(G1885),"",VLOOKUP(G1885,UFMT_CONVERSION!A:C,3,FALSE))</f>
        <v/>
      </c>
      <c r="Q1885" t="str">
        <f t="shared" si="120"/>
        <v>Field '8 Var LLLA', Value 'Tag, SVT_IBFT_BNB_FEE, double'</v>
      </c>
      <c r="S1885" t="str">
        <f t="shared" si="121"/>
        <v>Insert into UFMT_BUILD_RULE (FORMAT_ID, FIELD_NO, PRIORITY, FIELD_ID, COND_ID, VALUE_ID, CONV_KEY, F_CHECK, F_WRITE) Values ('633', '124', '1', '34', '', '257', '', '0', '1');</v>
      </c>
      <c r="T1885" t="str">
        <f t="shared" si="122"/>
        <v>Update UFMT_BUILD_RULE SET FIELD_ID='34',COND_ID='',VALUE_ID='257',CONV_KEY='',F_CHECK='0',F_WRITE='1' Where FORMAT_ID = '633' AND FIELD_NO = '124' AND PRIORITY = '1';</v>
      </c>
      <c r="U1885" t="str">
        <f t="shared" si="123"/>
        <v>Delete from UFMT_BUILD_RULE Where FORMAT_ID = '633' AND FIELD_NO = '124' AND PRIORITY = '1';</v>
      </c>
    </row>
    <row r="1886" spans="1:21" x14ac:dyDescent="0.35">
      <c r="A1886" t="s">
        <v>1477</v>
      </c>
      <c r="B1886" t="s">
        <v>134</v>
      </c>
      <c r="C1886" t="s">
        <v>12</v>
      </c>
      <c r="D1886" t="s">
        <v>98</v>
      </c>
      <c r="E1886"/>
      <c r="F1886" t="s">
        <v>532</v>
      </c>
      <c r="G1886" t="s">
        <v>774</v>
      </c>
      <c r="H1886" t="s">
        <v>13</v>
      </c>
      <c r="I1886" t="s">
        <v>12</v>
      </c>
    </row>
  </sheetData>
  <autoFilter ref="A3:O1886"/>
  <sortState ref="A4:K1866">
    <sortCondition ref="A4:A1866"/>
    <sortCondition ref="B4:B1866"/>
    <sortCondition ref="C4:C1866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F52" sqref="F52:G55"/>
    </sheetView>
  </sheetViews>
  <sheetFormatPr defaultRowHeight="14.5" x14ac:dyDescent="0.35"/>
  <cols>
    <col min="4" max="4" width="26" style="3" customWidth="1"/>
  </cols>
  <sheetData>
    <row r="1" spans="1:7" ht="14.5" customHeight="1" x14ac:dyDescent="0.35">
      <c r="A1" t="s">
        <v>1626</v>
      </c>
    </row>
    <row r="2" spans="1:7" ht="14.5" customHeight="1" x14ac:dyDescent="0.35">
      <c r="A2" t="s">
        <v>1627</v>
      </c>
      <c r="D2" t="str">
        <f t="shared" ref="D2:D9" si="0">TRIM(A2)</f>
        <v>VALUE_TYPE_CONST = 0,</v>
      </c>
      <c r="E2">
        <f t="shared" ref="E2:E9" si="1">FIND("=",D2)</f>
        <v>18</v>
      </c>
      <c r="F2" t="str">
        <f t="shared" ref="F2:F9" si="2">MID(D2,E2+2,1)</f>
        <v>0</v>
      </c>
      <c r="G2" t="str">
        <f t="shared" ref="G2:G9" si="3">MID(D2,1,E2-1)</f>
        <v xml:space="preserve">VALUE_TYPE_CONST </v>
      </c>
    </row>
    <row r="3" spans="1:7" ht="14.5" customHeight="1" x14ac:dyDescent="0.35">
      <c r="A3" t="s">
        <v>1628</v>
      </c>
      <c r="D3" t="str">
        <f t="shared" si="0"/>
        <v>VALUE_TYPE_UMF = 1,</v>
      </c>
      <c r="E3">
        <f t="shared" si="1"/>
        <v>16</v>
      </c>
      <c r="F3" t="str">
        <f t="shared" si="2"/>
        <v>1</v>
      </c>
      <c r="G3" t="str">
        <f t="shared" si="3"/>
        <v xml:space="preserve">VALUE_TYPE_UMF </v>
      </c>
    </row>
    <row r="4" spans="1:7" ht="14.5" customHeight="1" x14ac:dyDescent="0.35">
      <c r="A4" t="s">
        <v>1629</v>
      </c>
      <c r="D4" t="str">
        <f t="shared" si="0"/>
        <v>VALUE_TYPE_PMT = 2,</v>
      </c>
      <c r="E4">
        <f t="shared" si="1"/>
        <v>16</v>
      </c>
      <c r="F4" t="str">
        <f t="shared" si="2"/>
        <v>2</v>
      </c>
      <c r="G4" t="str">
        <f t="shared" si="3"/>
        <v xml:space="preserve">VALUE_TYPE_PMT </v>
      </c>
    </row>
    <row r="5" spans="1:7" ht="14.5" customHeight="1" x14ac:dyDescent="0.35">
      <c r="A5" t="s">
        <v>1630</v>
      </c>
      <c r="D5" t="str">
        <f t="shared" si="0"/>
        <v>VALUE_TYPE_COMPLEX = 3,</v>
      </c>
      <c r="E5">
        <f t="shared" si="1"/>
        <v>20</v>
      </c>
      <c r="F5" t="str">
        <f t="shared" si="2"/>
        <v>3</v>
      </c>
      <c r="G5" t="str">
        <f t="shared" si="3"/>
        <v xml:space="preserve">VALUE_TYPE_COMPLEX </v>
      </c>
    </row>
    <row r="6" spans="1:7" ht="14.5" customHeight="1" x14ac:dyDescent="0.35">
      <c r="A6" t="s">
        <v>1631</v>
      </c>
      <c r="D6" t="str">
        <f t="shared" si="0"/>
        <v>VALUE_TYPE_FMT = 4,</v>
      </c>
      <c r="E6">
        <f t="shared" si="1"/>
        <v>16</v>
      </c>
      <c r="F6" t="str">
        <f t="shared" si="2"/>
        <v>4</v>
      </c>
      <c r="G6" t="str">
        <f t="shared" si="3"/>
        <v xml:space="preserve">VALUE_TYPE_FMT </v>
      </c>
    </row>
    <row r="7" spans="1:7" ht="14.5" customHeight="1" x14ac:dyDescent="0.35">
      <c r="A7" t="s">
        <v>1632</v>
      </c>
      <c r="D7" t="str">
        <f t="shared" si="0"/>
        <v>VALUE_TYPE_LOCAL = 5,</v>
      </c>
      <c r="E7">
        <f t="shared" si="1"/>
        <v>18</v>
      </c>
      <c r="F7" t="str">
        <f t="shared" si="2"/>
        <v>5</v>
      </c>
      <c r="G7" t="str">
        <f t="shared" si="3"/>
        <v xml:space="preserve">VALUE_TYPE_LOCAL </v>
      </c>
    </row>
    <row r="8" spans="1:7" ht="14.5" customHeight="1" x14ac:dyDescent="0.35">
      <c r="A8" t="s">
        <v>1633</v>
      </c>
      <c r="D8" t="str">
        <f t="shared" si="0"/>
        <v>VALUE_TYPE_ITERATOR = 6,</v>
      </c>
      <c r="E8">
        <f t="shared" si="1"/>
        <v>21</v>
      </c>
      <c r="F8" t="str">
        <f t="shared" si="2"/>
        <v>6</v>
      </c>
      <c r="G8" t="str">
        <f t="shared" si="3"/>
        <v xml:space="preserve">VALUE_TYPE_ITERATOR </v>
      </c>
    </row>
    <row r="9" spans="1:7" ht="14.5" customHeight="1" x14ac:dyDescent="0.35">
      <c r="A9" t="s">
        <v>1634</v>
      </c>
      <c r="D9" t="str">
        <f t="shared" si="0"/>
        <v>VALUE_TYPE_MONEYFLD = 7,</v>
      </c>
      <c r="E9">
        <f t="shared" si="1"/>
        <v>21</v>
      </c>
      <c r="F9" t="str">
        <f t="shared" si="2"/>
        <v>7</v>
      </c>
      <c r="G9" t="str">
        <f t="shared" si="3"/>
        <v xml:space="preserve">VALUE_TYPE_MONEYFLD </v>
      </c>
    </row>
    <row r="12" spans="1:7" ht="14.5" customHeight="1" x14ac:dyDescent="0.35">
      <c r="A12" t="s">
        <v>1635</v>
      </c>
    </row>
    <row r="13" spans="1:7" ht="14.5" customHeight="1" x14ac:dyDescent="0.35">
      <c r="A13" t="s">
        <v>1636</v>
      </c>
      <c r="D13" t="str">
        <f t="shared" ref="D13:D19" si="4">TRIM(A13)</f>
        <v>VAL_SUBTYPE_STR = 0,</v>
      </c>
      <c r="E13">
        <f t="shared" ref="E13:E19" si="5">FIND("=",D13)</f>
        <v>17</v>
      </c>
      <c r="F13" t="str">
        <f t="shared" ref="F13:F19" si="6">MID(D13,E13+2,1)</f>
        <v>0</v>
      </c>
      <c r="G13" t="str">
        <f t="shared" ref="G13:G19" si="7">MID(D13,1,E13-1)</f>
        <v xml:space="preserve">VAL_SUBTYPE_STR </v>
      </c>
    </row>
    <row r="14" spans="1:7" ht="14.5" customHeight="1" x14ac:dyDescent="0.35">
      <c r="A14" t="s">
        <v>1637</v>
      </c>
      <c r="D14" t="str">
        <f t="shared" si="4"/>
        <v>VAL_SUBTYPE_INT = 1,</v>
      </c>
      <c r="E14">
        <f t="shared" si="5"/>
        <v>17</v>
      </c>
      <c r="F14" t="str">
        <f t="shared" si="6"/>
        <v>1</v>
      </c>
      <c r="G14" t="str">
        <f t="shared" si="7"/>
        <v xml:space="preserve">VAL_SUBTYPE_INT </v>
      </c>
    </row>
    <row r="15" spans="1:7" ht="14.5" customHeight="1" x14ac:dyDescent="0.35">
      <c r="A15" t="s">
        <v>1638</v>
      </c>
      <c r="D15" t="str">
        <f t="shared" si="4"/>
        <v>VAL_SUBTYPE_UINT = 2,</v>
      </c>
      <c r="E15">
        <f t="shared" si="5"/>
        <v>18</v>
      </c>
      <c r="F15" t="str">
        <f t="shared" si="6"/>
        <v>2</v>
      </c>
      <c r="G15" t="str">
        <f t="shared" si="7"/>
        <v xml:space="preserve">VAL_SUBTYPE_UINT </v>
      </c>
    </row>
    <row r="16" spans="1:7" ht="14.5" customHeight="1" x14ac:dyDescent="0.35">
      <c r="A16" t="s">
        <v>1639</v>
      </c>
      <c r="D16" t="str">
        <f t="shared" si="4"/>
        <v>VAL_SUBTYPE_FLOAT = 3,</v>
      </c>
      <c r="E16">
        <f t="shared" si="5"/>
        <v>19</v>
      </c>
      <c r="F16" t="str">
        <f t="shared" si="6"/>
        <v>3</v>
      </c>
      <c r="G16" t="str">
        <f t="shared" si="7"/>
        <v xml:space="preserve">VAL_SUBTYPE_FLOAT </v>
      </c>
    </row>
    <row r="17" spans="1:7" ht="14.5" customHeight="1" x14ac:dyDescent="0.35">
      <c r="A17" t="s">
        <v>1640</v>
      </c>
      <c r="D17" t="str">
        <f t="shared" si="4"/>
        <v>VAL_SUBTYPE_FLOAT_IP = 4,</v>
      </c>
      <c r="E17">
        <f t="shared" si="5"/>
        <v>22</v>
      </c>
      <c r="F17" t="str">
        <f t="shared" si="6"/>
        <v>4</v>
      </c>
      <c r="G17" t="str">
        <f t="shared" si="7"/>
        <v xml:space="preserve">VAL_SUBTYPE_FLOAT_IP </v>
      </c>
    </row>
    <row r="18" spans="1:7" ht="14.5" customHeight="1" x14ac:dyDescent="0.35">
      <c r="A18" t="s">
        <v>1641</v>
      </c>
      <c r="D18" t="str">
        <f t="shared" si="4"/>
        <v>VAL_SUBTYPE_LONG_LONG = 5,</v>
      </c>
      <c r="E18">
        <f t="shared" si="5"/>
        <v>23</v>
      </c>
      <c r="F18" t="str">
        <f t="shared" si="6"/>
        <v>5</v>
      </c>
      <c r="G18" t="str">
        <f t="shared" si="7"/>
        <v xml:space="preserve">VAL_SUBTYPE_LONG_LONG </v>
      </c>
    </row>
    <row r="19" spans="1:7" ht="14.5" customHeight="1" x14ac:dyDescent="0.35">
      <c r="A19" t="s">
        <v>1642</v>
      </c>
      <c r="D19" t="str">
        <f t="shared" si="4"/>
        <v>VAL_SUBTYPE_BINARY = 6,</v>
      </c>
      <c r="E19">
        <f t="shared" si="5"/>
        <v>20</v>
      </c>
      <c r="F19" t="str">
        <f t="shared" si="6"/>
        <v>6</v>
      </c>
      <c r="G19" t="str">
        <f t="shared" si="7"/>
        <v xml:space="preserve">VAL_SUBTYPE_BINARY </v>
      </c>
    </row>
    <row r="20" spans="1:7" ht="14.5" customHeight="1" x14ac:dyDescent="0.35">
      <c r="A20" t="s">
        <v>1643</v>
      </c>
    </row>
    <row r="22" spans="1:7" ht="14.5" customHeight="1" x14ac:dyDescent="0.35">
      <c r="A22" t="s">
        <v>1644</v>
      </c>
    </row>
    <row r="23" spans="1:7" ht="14.5" customHeight="1" x14ac:dyDescent="0.35">
      <c r="A23" t="s">
        <v>1645</v>
      </c>
    </row>
    <row r="24" spans="1:7" ht="14.5" customHeight="1" x14ac:dyDescent="0.35">
      <c r="A24" t="s">
        <v>1646</v>
      </c>
    </row>
    <row r="25" spans="1:7" ht="14.5" customHeight="1" x14ac:dyDescent="0.35">
      <c r="A25" t="s">
        <v>1647</v>
      </c>
      <c r="D25" t="str">
        <f t="shared" ref="D25:D30" si="8">TRIM(A25)</f>
        <v>CONV_TYPE_REPLACE = 0,</v>
      </c>
      <c r="E25">
        <f t="shared" ref="E25:E30" si="9">FIND("=",D25)</f>
        <v>19</v>
      </c>
      <c r="F25" t="str">
        <f t="shared" ref="F25:F30" si="10">MID(D25,E25+2,1)</f>
        <v>0</v>
      </c>
      <c r="G25" t="str">
        <f t="shared" ref="G25:G30" si="11">MID(D25,1,E25-1)</f>
        <v xml:space="preserve">CONV_TYPE_REPLACE </v>
      </c>
    </row>
    <row r="26" spans="1:7" ht="14.5" customHeight="1" x14ac:dyDescent="0.35">
      <c r="A26" t="s">
        <v>1648</v>
      </c>
      <c r="D26" t="str">
        <f t="shared" si="8"/>
        <v>CONV_TYPE_DATEFMT = 1,</v>
      </c>
      <c r="E26">
        <f t="shared" si="9"/>
        <v>19</v>
      </c>
      <c r="F26" t="str">
        <f t="shared" si="10"/>
        <v>1</v>
      </c>
      <c r="G26" t="str">
        <f t="shared" si="11"/>
        <v xml:space="preserve">CONV_TYPE_DATEFMT </v>
      </c>
    </row>
    <row r="27" spans="1:7" ht="14.5" customHeight="1" x14ac:dyDescent="0.35">
      <c r="A27" t="s">
        <v>1649</v>
      </c>
      <c r="D27" t="str">
        <f t="shared" si="8"/>
        <v>CONV_TYPE_TEMPLATE = 2,</v>
      </c>
      <c r="E27">
        <f t="shared" si="9"/>
        <v>20</v>
      </c>
      <c r="F27" t="str">
        <f t="shared" si="10"/>
        <v>2</v>
      </c>
      <c r="G27" t="str">
        <f t="shared" si="11"/>
        <v xml:space="preserve">CONV_TYPE_TEMPLATE </v>
      </c>
    </row>
    <row r="28" spans="1:7" ht="14.5" customHeight="1" x14ac:dyDescent="0.35">
      <c r="A28" t="s">
        <v>1650</v>
      </c>
      <c r="D28" t="str">
        <f t="shared" si="8"/>
        <v>CONV_TYPE_EXPFMT = 3,</v>
      </c>
      <c r="E28">
        <f t="shared" si="9"/>
        <v>18</v>
      </c>
      <c r="F28" t="str">
        <f t="shared" si="10"/>
        <v>3</v>
      </c>
      <c r="G28" t="str">
        <f t="shared" si="11"/>
        <v xml:space="preserve">CONV_TYPE_EXPFMT </v>
      </c>
    </row>
    <row r="29" spans="1:7" ht="14.5" customHeight="1" x14ac:dyDescent="0.35">
      <c r="A29" t="s">
        <v>1651</v>
      </c>
      <c r="D29" t="str">
        <f t="shared" si="8"/>
        <v>CONV_TYPE_ARITHMETIC = 4,</v>
      </c>
      <c r="E29">
        <f t="shared" si="9"/>
        <v>22</v>
      </c>
      <c r="F29" t="str">
        <f t="shared" si="10"/>
        <v>4</v>
      </c>
      <c r="G29" t="str">
        <f t="shared" si="11"/>
        <v xml:space="preserve">CONV_TYPE_ARITHMETIC </v>
      </c>
    </row>
    <row r="30" spans="1:7" ht="14.5" customHeight="1" x14ac:dyDescent="0.35">
      <c r="A30" t="s">
        <v>1652</v>
      </c>
      <c r="D30" t="str">
        <f t="shared" si="8"/>
        <v>CONV_TYPE_FUNCTION = 5</v>
      </c>
      <c r="E30">
        <f t="shared" si="9"/>
        <v>20</v>
      </c>
      <c r="F30" t="str">
        <f t="shared" si="10"/>
        <v>5</v>
      </c>
      <c r="G30" t="str">
        <f t="shared" si="11"/>
        <v xml:space="preserve">CONV_TYPE_FUNCTION </v>
      </c>
    </row>
    <row r="31" spans="1:7" ht="14.5" customHeight="1" x14ac:dyDescent="0.35">
      <c r="A31" t="s">
        <v>1653</v>
      </c>
    </row>
    <row r="33" spans="1:7" ht="14.5" customHeight="1" x14ac:dyDescent="0.35">
      <c r="A33" t="s">
        <v>1654</v>
      </c>
    </row>
    <row r="34" spans="1:7" ht="14.5" customHeight="1" x14ac:dyDescent="0.35">
      <c r="A34" t="s">
        <v>1655</v>
      </c>
    </row>
    <row r="35" spans="1:7" ht="14.5" customHeight="1" x14ac:dyDescent="0.35">
      <c r="A35" t="s">
        <v>1645</v>
      </c>
    </row>
    <row r="36" spans="1:7" ht="14.5" customHeight="1" x14ac:dyDescent="0.35">
      <c r="A36" t="s">
        <v>1646</v>
      </c>
    </row>
    <row r="37" spans="1:7" ht="14.5" customHeight="1" x14ac:dyDescent="0.35">
      <c r="A37" t="s">
        <v>1656</v>
      </c>
      <c r="D37" t="str">
        <f t="shared" ref="D37:D46" si="12">TRIM(A37)</f>
        <v>FLD_LENGTH_NO = 0,</v>
      </c>
      <c r="E37">
        <f t="shared" ref="E37:E46" si="13">FIND("=",D37)</f>
        <v>15</v>
      </c>
      <c r="F37" t="str">
        <f t="shared" ref="F37:F46" si="14">MID(D37,E37+2,1)</f>
        <v>0</v>
      </c>
      <c r="G37" t="str">
        <f t="shared" ref="G37:G46" si="15">MID(D37,1,E37-1)</f>
        <v xml:space="preserve">FLD_LENGTH_NO </v>
      </c>
    </row>
    <row r="38" spans="1:7" ht="14.5" customHeight="1" x14ac:dyDescent="0.35">
      <c r="A38" t="s">
        <v>1657</v>
      </c>
      <c r="D38" t="str">
        <f t="shared" si="12"/>
        <v>FLD_LENGTH_LLA = 1,</v>
      </c>
      <c r="E38">
        <f t="shared" si="13"/>
        <v>16</v>
      </c>
      <c r="F38" t="str">
        <f t="shared" si="14"/>
        <v>1</v>
      </c>
      <c r="G38" t="str">
        <f t="shared" si="15"/>
        <v xml:space="preserve">FLD_LENGTH_LLA </v>
      </c>
    </row>
    <row r="39" spans="1:7" ht="14.5" customHeight="1" x14ac:dyDescent="0.35">
      <c r="A39" t="s">
        <v>1658</v>
      </c>
      <c r="D39" t="str">
        <f t="shared" si="12"/>
        <v>FLD_LENGTH_LLLA = 2,</v>
      </c>
      <c r="E39">
        <f t="shared" si="13"/>
        <v>17</v>
      </c>
      <c r="F39" t="str">
        <f t="shared" si="14"/>
        <v>2</v>
      </c>
      <c r="G39" t="str">
        <f t="shared" si="15"/>
        <v xml:space="preserve">FLD_LENGTH_LLLA </v>
      </c>
    </row>
    <row r="40" spans="1:7" ht="14.5" customHeight="1" x14ac:dyDescent="0.35">
      <c r="A40" t="s">
        <v>1659</v>
      </c>
      <c r="D40" t="str">
        <f t="shared" si="12"/>
        <v>FLD_LENGTH_LLB = 3,</v>
      </c>
      <c r="E40">
        <f t="shared" si="13"/>
        <v>16</v>
      </c>
      <c r="F40" t="str">
        <f t="shared" si="14"/>
        <v>3</v>
      </c>
      <c r="G40" t="str">
        <f t="shared" si="15"/>
        <v xml:space="preserve">FLD_LENGTH_LLB </v>
      </c>
    </row>
    <row r="41" spans="1:7" ht="14.5" customHeight="1" x14ac:dyDescent="0.35">
      <c r="A41" t="s">
        <v>1660</v>
      </c>
      <c r="D41" t="str">
        <f t="shared" si="12"/>
        <v>FLD_LENGTH_LLLB = 4,</v>
      </c>
      <c r="E41">
        <f t="shared" si="13"/>
        <v>17</v>
      </c>
      <c r="F41" t="str">
        <f t="shared" si="14"/>
        <v>4</v>
      </c>
      <c r="G41" t="str">
        <f t="shared" si="15"/>
        <v xml:space="preserve">FLD_LENGTH_LLLB </v>
      </c>
    </row>
    <row r="42" spans="1:7" x14ac:dyDescent="0.35">
      <c r="A42" t="s">
        <v>1661</v>
      </c>
      <c r="D42" t="str">
        <f t="shared" si="12"/>
        <v>FLD_LENGTH_LLLLA = 5,</v>
      </c>
      <c r="E42">
        <f t="shared" si="13"/>
        <v>18</v>
      </c>
      <c r="F42" t="str">
        <f t="shared" si="14"/>
        <v>5</v>
      </c>
      <c r="G42" t="str">
        <f t="shared" si="15"/>
        <v xml:space="preserve">FLD_LENGTH_LLLLA </v>
      </c>
    </row>
    <row r="43" spans="1:7" x14ac:dyDescent="0.35">
      <c r="A43" t="s">
        <v>1662</v>
      </c>
      <c r="D43" t="str">
        <f t="shared" si="12"/>
        <v>FLD_LENGTH_LLLLB = 6,</v>
      </c>
      <c r="E43">
        <f t="shared" si="13"/>
        <v>18</v>
      </c>
      <c r="F43" t="str">
        <f t="shared" si="14"/>
        <v>6</v>
      </c>
      <c r="G43" t="str">
        <f t="shared" si="15"/>
        <v xml:space="preserve">FLD_LENGTH_LLLLB </v>
      </c>
    </row>
    <row r="44" spans="1:7" x14ac:dyDescent="0.35">
      <c r="A44" t="s">
        <v>1663</v>
      </c>
      <c r="D44" t="str">
        <f t="shared" si="12"/>
        <v>FLD_LENGTH_LLH = 7,</v>
      </c>
      <c r="E44">
        <f t="shared" si="13"/>
        <v>16</v>
      </c>
      <c r="F44" t="str">
        <f t="shared" si="14"/>
        <v>7</v>
      </c>
      <c r="G44" t="str">
        <f t="shared" si="15"/>
        <v xml:space="preserve">FLD_LENGTH_LLH </v>
      </c>
    </row>
    <row r="45" spans="1:7" x14ac:dyDescent="0.35">
      <c r="A45" t="s">
        <v>1664</v>
      </c>
      <c r="D45" t="str">
        <f t="shared" si="12"/>
        <v>FLD_LENGTH_LLLH = 8,</v>
      </c>
      <c r="E45">
        <f t="shared" si="13"/>
        <v>17</v>
      </c>
      <c r="F45" t="str">
        <f t="shared" si="14"/>
        <v>8</v>
      </c>
      <c r="G45" t="str">
        <f t="shared" si="15"/>
        <v xml:space="preserve">FLD_LENGTH_LLLH </v>
      </c>
    </row>
    <row r="46" spans="1:7" x14ac:dyDescent="0.35">
      <c r="A46" t="s">
        <v>1665</v>
      </c>
      <c r="D46" t="str">
        <f t="shared" si="12"/>
        <v>FLD_LENGTH_LH = 9</v>
      </c>
      <c r="E46">
        <f t="shared" si="13"/>
        <v>15</v>
      </c>
      <c r="F46" t="str">
        <f t="shared" si="14"/>
        <v>9</v>
      </c>
      <c r="G46" t="str">
        <f t="shared" si="15"/>
        <v xml:space="preserve">FLD_LENGTH_LH </v>
      </c>
    </row>
    <row r="47" spans="1:7" x14ac:dyDescent="0.35">
      <c r="A47" t="s">
        <v>1666</v>
      </c>
    </row>
    <row r="49" spans="1:7" x14ac:dyDescent="0.35">
      <c r="A49" t="s">
        <v>1667</v>
      </c>
    </row>
    <row r="50" spans="1:7" x14ac:dyDescent="0.35">
      <c r="A50" t="s">
        <v>1645</v>
      </c>
    </row>
    <row r="51" spans="1:7" x14ac:dyDescent="0.35">
      <c r="A51" t="s">
        <v>1646</v>
      </c>
    </row>
    <row r="52" spans="1:7" x14ac:dyDescent="0.35">
      <c r="A52" t="s">
        <v>1668</v>
      </c>
      <c r="D52" t="str">
        <f>TRIM(A52)</f>
        <v>FLD_DATA_ASCII = 0,</v>
      </c>
      <c r="E52">
        <f>FIND("=",D52)</f>
        <v>16</v>
      </c>
      <c r="F52" t="str">
        <f>MID(D52,E52+2,1)</f>
        <v>0</v>
      </c>
      <c r="G52" t="str">
        <f>MID(D52,1,E52-1)</f>
        <v xml:space="preserve">FLD_DATA_ASCII </v>
      </c>
    </row>
    <row r="53" spans="1:7" x14ac:dyDescent="0.35">
      <c r="A53" t="s">
        <v>1669</v>
      </c>
      <c r="D53" t="str">
        <f>TRIM(A53)</f>
        <v>FLD_DATA_BYTE = 1,</v>
      </c>
      <c r="E53">
        <f>FIND("=",D53)</f>
        <v>15</v>
      </c>
      <c r="F53" t="str">
        <f>MID(D53,E53+2,1)</f>
        <v>1</v>
      </c>
      <c r="G53" t="str">
        <f>MID(D53,1,E53-1)</f>
        <v xml:space="preserve">FLD_DATA_BYTE </v>
      </c>
    </row>
    <row r="54" spans="1:7" x14ac:dyDescent="0.35">
      <c r="A54" t="s">
        <v>1670</v>
      </c>
      <c r="D54" t="str">
        <f>TRIM(A54)</f>
        <v>FLD_DATA_BCD = 2,</v>
      </c>
      <c r="E54">
        <f>FIND("=",D54)</f>
        <v>14</v>
      </c>
      <c r="F54" t="str">
        <f>MID(D54,E54+2,1)</f>
        <v>2</v>
      </c>
      <c r="G54" t="str">
        <f>MID(D54,1,E54-1)</f>
        <v xml:space="preserve">FLD_DATA_BCD </v>
      </c>
    </row>
    <row r="55" spans="1:7" x14ac:dyDescent="0.35">
      <c r="A55" t="s">
        <v>1671</v>
      </c>
      <c r="D55" t="str">
        <f>TRIM(A55)</f>
        <v>FLD_DATA_EBCDIC = 3</v>
      </c>
      <c r="E55">
        <f>FIND("=",D55)</f>
        <v>17</v>
      </c>
      <c r="F55" t="str">
        <f>MID(D55,E55+2,1)</f>
        <v>3</v>
      </c>
      <c r="G55" t="str">
        <f>MID(D55,1,E55-1)</f>
        <v xml:space="preserve">FLD_DATA_EBCDIC </v>
      </c>
    </row>
    <row r="56" spans="1:7" x14ac:dyDescent="0.35">
      <c r="A56" t="s">
        <v>1672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UFMT_VALUE</vt:lpstr>
      <vt:lpstr>UFMT_CONVERSION</vt:lpstr>
      <vt:lpstr>UFMT_CONV_RULE</vt:lpstr>
      <vt:lpstr>UFMT_CONDITION</vt:lpstr>
      <vt:lpstr>UFMT_FIELD_FORMAT</vt:lpstr>
      <vt:lpstr>UFMT_FORMAT</vt:lpstr>
      <vt:lpstr>UFMT_FIELD</vt:lpstr>
      <vt:lpstr>UFMT_BUILD_RULE</vt:lpstr>
      <vt:lpstr>Dictionary(parsingFromCode)</vt:lpstr>
      <vt:lpstr>UFMT_FORMAT_SELECT</vt:lpstr>
      <vt:lpstr>Dictionary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BPC</dc:creator>
  <cp:lastModifiedBy>Windows User</cp:lastModifiedBy>
  <dcterms:created xsi:type="dcterms:W3CDTF">2016-07-04T07:41:32Z</dcterms:created>
  <dcterms:modified xsi:type="dcterms:W3CDTF">2017-05-06T07:48:17Z</dcterms:modified>
</cp:coreProperties>
</file>