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номер</t>
        </is>
      </c>
      <c r="B1" t="inlineStr">
        <is>
          <t>порода</t>
        </is>
      </c>
      <c r="C1" t="inlineStr">
        <is>
          <t>количество</t>
        </is>
      </c>
      <c r="D1" t="inlineStr">
        <is>
          <t>диаметр</t>
        </is>
      </c>
      <c r="E1" t="inlineStr">
        <is>
          <t>высота</t>
        </is>
      </c>
      <c r="F1" t="inlineStr">
        <is>
          <t>объем</t>
        </is>
      </c>
      <c r="G1" t="inlineStr">
        <is>
          <t>плотность</t>
        </is>
      </c>
      <c r="H1" t="inlineStr">
        <is>
          <t>стволы</t>
        </is>
      </c>
      <c r="I1" t="inlineStr">
        <is>
          <t>сучья</t>
        </is>
      </c>
      <c r="J1" t="inlineStr">
        <is>
          <t>пни</t>
        </is>
      </c>
    </row>
    <row r="2">
      <c r="A2" t="inlineStr">
        <is>
          <t>11209</t>
        </is>
      </c>
      <c r="B2" t="inlineStr">
        <is>
          <t>Ольха серая</t>
        </is>
      </c>
      <c r="C2" t="n">
        <v>1</v>
      </c>
      <c r="D2" t="n">
        <v>6</v>
      </c>
      <c r="E2" t="n">
        <v>7</v>
      </c>
      <c r="F2" t="n">
        <v>0.0198</v>
      </c>
      <c r="G2" t="n">
        <v>762</v>
      </c>
      <c r="H2">
        <f>1*762/1000*0.0198</f>
        <v/>
      </c>
      <c r="I2">
        <f>1*762/1000*0.0198*0.2</f>
        <v/>
      </c>
      <c r="J2">
        <f>1*762/1000*0.0198*0.11</f>
        <v/>
      </c>
    </row>
    <row r="3">
      <c r="A3" t="inlineStr">
        <is>
          <t>11210</t>
        </is>
      </c>
      <c r="B3" t="inlineStr">
        <is>
          <t>Ива ломкая</t>
        </is>
      </c>
      <c r="C3" t="n">
        <v>1</v>
      </c>
      <c r="D3" t="n">
        <v>7</v>
      </c>
      <c r="E3" t="n">
        <v>5</v>
      </c>
      <c r="F3" t="n">
        <v>0.0192</v>
      </c>
      <c r="G3" t="n">
        <v>762</v>
      </c>
      <c r="H3">
        <f>1*762/1000*0.0192</f>
        <v/>
      </c>
      <c r="I3">
        <f>1*762/1000*0.0192*0.2</f>
        <v/>
      </c>
      <c r="J3">
        <f>1*762/1000*0.0192*0.11</f>
        <v/>
      </c>
    </row>
    <row r="4">
      <c r="A4" t="inlineStr">
        <is>
          <t>11211</t>
        </is>
      </c>
      <c r="B4" t="inlineStr">
        <is>
          <t>Ива ломкая</t>
        </is>
      </c>
      <c r="C4" t="n">
        <v>1</v>
      </c>
      <c r="D4" t="n">
        <v>5</v>
      </c>
      <c r="E4" t="n">
        <v>5</v>
      </c>
      <c r="F4" t="n">
        <v>0.0098</v>
      </c>
      <c r="G4" t="n">
        <v>762</v>
      </c>
      <c r="H4">
        <f>1*762/1000*0.0098</f>
        <v/>
      </c>
      <c r="I4">
        <f>1*762/1000*0.0098*0.2</f>
        <v/>
      </c>
      <c r="J4">
        <f>1*762/1000*0.0098*0.11</f>
        <v/>
      </c>
    </row>
    <row r="5">
      <c r="A5" t="inlineStr">
        <is>
          <t>11212</t>
        </is>
      </c>
      <c r="B5" t="inlineStr">
        <is>
          <t>Ива ломкая</t>
        </is>
      </c>
      <c r="C5" t="n">
        <v>1</v>
      </c>
      <c r="D5" t="n">
        <v>16</v>
      </c>
      <c r="E5" t="n">
        <v>13</v>
      </c>
      <c r="F5" t="n">
        <v>0.2614</v>
      </c>
      <c r="G5" t="n">
        <v>762</v>
      </c>
      <c r="H5">
        <f>1*762/1000*0.2614</f>
        <v/>
      </c>
      <c r="I5">
        <f>1*762/1000*0.2614*0.2</f>
        <v/>
      </c>
      <c r="J5">
        <f>1*762/1000*0.2614*0.11</f>
        <v/>
      </c>
    </row>
    <row r="6">
      <c r="A6" t="inlineStr">
        <is>
          <t>11213</t>
        </is>
      </c>
      <c r="B6" t="inlineStr">
        <is>
          <t>Ива ломкая</t>
        </is>
      </c>
      <c r="C6" t="n">
        <v>1</v>
      </c>
      <c r="D6" t="n">
        <v>14</v>
      </c>
      <c r="E6" t="n">
        <v>13</v>
      </c>
      <c r="F6" t="n">
        <v>0.2001</v>
      </c>
      <c r="G6" t="n">
        <v>762</v>
      </c>
      <c r="H6">
        <f>1*762/1000*0.2001</f>
        <v/>
      </c>
      <c r="I6">
        <f>1*762/1000*0.2001*0.2</f>
        <v/>
      </c>
      <c r="J6">
        <f>1*762/1000*0.2001*0.11</f>
        <v/>
      </c>
    </row>
    <row r="7">
      <c r="A7" t="inlineStr">
        <is>
          <t>11214</t>
        </is>
      </c>
      <c r="B7" t="inlineStr">
        <is>
          <t>Берёза пушистая</t>
        </is>
      </c>
      <c r="C7" t="n">
        <v>1</v>
      </c>
      <c r="D7" t="n">
        <v>5</v>
      </c>
      <c r="E7" t="n">
        <v>7</v>
      </c>
      <c r="F7" t="n">
        <v>0.0137</v>
      </c>
      <c r="G7" t="n">
        <v>870</v>
      </c>
      <c r="H7">
        <f>1*870/1000*0.0137</f>
        <v/>
      </c>
      <c r="I7">
        <f>1*870/1000*0.0137*0.2</f>
        <v/>
      </c>
      <c r="J7">
        <f>1*870/1000*0.0137*0.11</f>
        <v/>
      </c>
    </row>
    <row r="8">
      <c r="A8" t="inlineStr">
        <is>
          <t>11215</t>
        </is>
      </c>
      <c r="B8" t="inlineStr">
        <is>
          <t>Берёза пушистая</t>
        </is>
      </c>
      <c r="C8" t="n">
        <v>1</v>
      </c>
      <c r="D8" t="n">
        <v>5</v>
      </c>
      <c r="E8" t="n">
        <v>7</v>
      </c>
      <c r="F8" t="n">
        <v>0.0137</v>
      </c>
      <c r="G8" t="n">
        <v>870</v>
      </c>
      <c r="H8">
        <f>1*870/1000*0.0137</f>
        <v/>
      </c>
      <c r="I8">
        <f>1*870/1000*0.0137*0.2</f>
        <v/>
      </c>
      <c r="J8">
        <f>1*870/1000*0.0137*0.11</f>
        <v/>
      </c>
    </row>
    <row r="9">
      <c r="A9" t="inlineStr">
        <is>
          <t>11216</t>
        </is>
      </c>
      <c r="B9" t="inlineStr">
        <is>
          <t>Берёза пушистая</t>
        </is>
      </c>
      <c r="C9" t="n">
        <v>1</v>
      </c>
      <c r="D9" t="n">
        <v>6</v>
      </c>
      <c r="E9" t="n">
        <v>7</v>
      </c>
      <c r="F9" t="n">
        <v>0.0198</v>
      </c>
      <c r="G9" t="n">
        <v>870</v>
      </c>
      <c r="H9">
        <f>1*870/1000*0.0198</f>
        <v/>
      </c>
      <c r="I9">
        <f>1*870/1000*0.0198*0.2</f>
        <v/>
      </c>
      <c r="J9">
        <f>1*870/1000*0.0198*0.11</f>
        <v/>
      </c>
    </row>
    <row r="10">
      <c r="A10" t="inlineStr">
        <is>
          <t>11217</t>
        </is>
      </c>
      <c r="B10" t="inlineStr">
        <is>
          <t>Ольха серая</t>
        </is>
      </c>
      <c r="C10" t="n">
        <v>1</v>
      </c>
      <c r="D10" t="n">
        <v>8</v>
      </c>
      <c r="E10" t="n">
        <v>7</v>
      </c>
      <c r="F10" t="n">
        <v>0.0352</v>
      </c>
      <c r="G10" t="n">
        <v>762</v>
      </c>
      <c r="H10">
        <f>1*762/1000*0.0352</f>
        <v/>
      </c>
      <c r="I10">
        <f>1*762/1000*0.0352*0.2</f>
        <v/>
      </c>
      <c r="J10">
        <f>1*762/1000*0.0352*0.11</f>
        <v/>
      </c>
    </row>
    <row r="11">
      <c r="A11" t="inlineStr">
        <is>
          <t>11218</t>
        </is>
      </c>
      <c r="B11" t="inlineStr">
        <is>
          <t>Берёза пушистая</t>
        </is>
      </c>
      <c r="C11" t="n">
        <v>1</v>
      </c>
      <c r="D11" t="n">
        <v>24</v>
      </c>
      <c r="E11" t="n">
        <v>16</v>
      </c>
      <c r="F11" t="n">
        <v>0.7238</v>
      </c>
      <c r="G11" t="n">
        <v>870</v>
      </c>
      <c r="H11">
        <f>1*870/1000*0.7238</f>
        <v/>
      </c>
      <c r="I11">
        <f>1*870/1000*0.7238*0.2</f>
        <v/>
      </c>
      <c r="J11">
        <f>1*870/1000*0.7238*0.11</f>
        <v/>
      </c>
    </row>
    <row r="12">
      <c r="A12" t="inlineStr">
        <is>
          <t>11219</t>
        </is>
      </c>
      <c r="B12" t="inlineStr">
        <is>
          <t>Ива ломкая</t>
        </is>
      </c>
      <c r="C12" t="n">
        <v>1</v>
      </c>
      <c r="D12" t="n">
        <v>6</v>
      </c>
      <c r="E12" t="n">
        <v>5</v>
      </c>
      <c r="F12" t="n">
        <v>0.0141</v>
      </c>
      <c r="G12" t="n">
        <v>762</v>
      </c>
      <c r="H12">
        <f>1*762/1000*0.0141</f>
        <v/>
      </c>
      <c r="I12">
        <f>1*762/1000*0.0141*0.2</f>
        <v/>
      </c>
      <c r="J12">
        <f>1*762/1000*0.0141*0.11</f>
        <v/>
      </c>
    </row>
    <row r="13">
      <c r="A13" t="inlineStr">
        <is>
          <t>11220</t>
        </is>
      </c>
      <c r="B13" t="inlineStr">
        <is>
          <t>Ива ломкая</t>
        </is>
      </c>
      <c r="C13" t="n">
        <v>1</v>
      </c>
      <c r="D13" t="n">
        <v>9</v>
      </c>
      <c r="E13" t="n">
        <v>6</v>
      </c>
      <c r="F13" t="n">
        <v>0.0382</v>
      </c>
      <c r="G13" t="n">
        <v>762</v>
      </c>
      <c r="H13">
        <f>1*762/1000*0.0382</f>
        <v/>
      </c>
      <c r="I13">
        <f>1*762/1000*0.0382*0.2</f>
        <v/>
      </c>
      <c r="J13">
        <f>1*762/1000*0.0382*0.11</f>
        <v/>
      </c>
    </row>
    <row r="14">
      <c r="A14" t="inlineStr">
        <is>
          <t>11221</t>
        </is>
      </c>
      <c r="B14" t="inlineStr">
        <is>
          <t>Ива ломкая</t>
        </is>
      </c>
      <c r="C14" t="n">
        <v>1</v>
      </c>
      <c r="D14" t="n">
        <v>10</v>
      </c>
      <c r="E14" t="n">
        <v>6</v>
      </c>
      <c r="F14" t="n">
        <v>0.0471</v>
      </c>
      <c r="G14" t="n">
        <v>762</v>
      </c>
      <c r="H14">
        <f>1*762/1000*0.0471</f>
        <v/>
      </c>
      <c r="I14">
        <f>1*762/1000*0.0471*0.2</f>
        <v/>
      </c>
      <c r="J14">
        <f>1*762/1000*0.0471*0.11</f>
        <v/>
      </c>
    </row>
    <row r="15">
      <c r="A15" t="inlineStr">
        <is>
          <t>11222</t>
        </is>
      </c>
      <c r="B15" t="inlineStr">
        <is>
          <t>Ива ломкая</t>
        </is>
      </c>
      <c r="C15" t="n">
        <v>1</v>
      </c>
      <c r="D15" t="n">
        <v>15</v>
      </c>
      <c r="E15" t="n">
        <v>16</v>
      </c>
      <c r="F15" t="n">
        <v>0.2827</v>
      </c>
      <c r="G15" t="n">
        <v>762</v>
      </c>
      <c r="H15">
        <f>1*762/1000*0.2827</f>
        <v/>
      </c>
      <c r="I15">
        <f>1*762/1000*0.2827*0.2</f>
        <v/>
      </c>
      <c r="J15">
        <f>1*762/1000*0.2827*0.11</f>
        <v/>
      </c>
    </row>
    <row r="16">
      <c r="A16" t="inlineStr">
        <is>
          <t>11223</t>
        </is>
      </c>
      <c r="B16" t="inlineStr">
        <is>
          <t>Ольха серая</t>
        </is>
      </c>
      <c r="C16" t="n">
        <v>1</v>
      </c>
      <c r="D16" t="n">
        <v>5</v>
      </c>
      <c r="E16" t="n">
        <v>5</v>
      </c>
      <c r="F16" t="n">
        <v>0.0098</v>
      </c>
      <c r="G16" t="n">
        <v>762</v>
      </c>
      <c r="H16">
        <f>1*762/1000*0.0098</f>
        <v/>
      </c>
      <c r="I16">
        <f>1*762/1000*0.0098*0.2</f>
        <v/>
      </c>
      <c r="J16">
        <f>1*762/1000*0.0098*0.11</f>
        <v/>
      </c>
    </row>
    <row r="17">
      <c r="A17" t="inlineStr">
        <is>
          <t>11224</t>
        </is>
      </c>
      <c r="B17" t="inlineStr">
        <is>
          <t>Ольха серая</t>
        </is>
      </c>
      <c r="C17" t="n">
        <v>1</v>
      </c>
      <c r="D17" t="n">
        <v>6</v>
      </c>
      <c r="E17" t="n">
        <v>5</v>
      </c>
      <c r="F17" t="n">
        <v>0.0141</v>
      </c>
      <c r="G17" t="n">
        <v>762</v>
      </c>
      <c r="H17">
        <f>1*762/1000*0.0141</f>
        <v/>
      </c>
      <c r="I17">
        <f>1*762/1000*0.0141*0.2</f>
        <v/>
      </c>
      <c r="J17">
        <f>1*762/1000*0.0141*0.11</f>
        <v/>
      </c>
    </row>
    <row r="18">
      <c r="A18" t="inlineStr">
        <is>
          <t>11225</t>
        </is>
      </c>
      <c r="B18" t="inlineStr">
        <is>
          <t>Ольха серая</t>
        </is>
      </c>
      <c r="C18" t="n">
        <v>1</v>
      </c>
      <c r="D18" t="n">
        <v>10</v>
      </c>
      <c r="E18" t="n">
        <v>8</v>
      </c>
      <c r="F18" t="n">
        <v>0.06279999999999999</v>
      </c>
      <c r="G18" t="n">
        <v>762</v>
      </c>
      <c r="H18">
        <f>1*762/1000*0.0628</f>
        <v/>
      </c>
      <c r="I18">
        <f>1*762/1000*0.0628*0.2</f>
        <v/>
      </c>
      <c r="J18">
        <f>1*762/1000*0.0628*0.11</f>
        <v/>
      </c>
    </row>
    <row r="19">
      <c r="A19" t="inlineStr">
        <is>
          <t>11226</t>
        </is>
      </c>
      <c r="B19" t="inlineStr">
        <is>
          <t>Ольха серая</t>
        </is>
      </c>
      <c r="C19" t="n">
        <v>1</v>
      </c>
      <c r="D19" t="n">
        <v>6</v>
      </c>
      <c r="E19" t="n">
        <v>6</v>
      </c>
      <c r="F19" t="n">
        <v>0.017</v>
      </c>
      <c r="G19" t="n">
        <v>762</v>
      </c>
      <c r="H19">
        <f>1*762/1000*0.017</f>
        <v/>
      </c>
      <c r="I19">
        <f>1*762/1000*0.017*0.2</f>
        <v/>
      </c>
      <c r="J19">
        <f>1*762/1000*0.017*0.11</f>
        <v/>
      </c>
    </row>
    <row r="20">
      <c r="A20" t="inlineStr">
        <is>
          <t>11227</t>
        </is>
      </c>
      <c r="B20" t="inlineStr">
        <is>
          <t>Ольха серая</t>
        </is>
      </c>
      <c r="C20" t="n">
        <v>1</v>
      </c>
      <c r="D20" t="n">
        <v>6</v>
      </c>
      <c r="E20" t="n">
        <v>6</v>
      </c>
      <c r="F20" t="n">
        <v>0.017</v>
      </c>
      <c r="G20" t="n">
        <v>762</v>
      </c>
      <c r="H20">
        <f>1*762/1000*0.017</f>
        <v/>
      </c>
      <c r="I20">
        <f>1*762/1000*0.017*0.2</f>
        <v/>
      </c>
      <c r="J20">
        <f>1*762/1000*0.017*0.11</f>
        <v/>
      </c>
    </row>
    <row r="21">
      <c r="A21" t="inlineStr">
        <is>
          <t>11228</t>
        </is>
      </c>
      <c r="B21" t="inlineStr">
        <is>
          <t>Ольха серая</t>
        </is>
      </c>
      <c r="C21" t="n">
        <v>1</v>
      </c>
      <c r="D21" t="n">
        <v>14</v>
      </c>
      <c r="E21" t="n">
        <v>13</v>
      </c>
      <c r="F21" t="n">
        <v>0.2001</v>
      </c>
      <c r="G21" t="n">
        <v>762</v>
      </c>
      <c r="H21">
        <f>1*762/1000*0.2001</f>
        <v/>
      </c>
      <c r="I21">
        <f>1*762/1000*0.2001*0.2</f>
        <v/>
      </c>
      <c r="J21">
        <f>1*762/1000*0.2001*0.11</f>
        <v/>
      </c>
    </row>
    <row r="22">
      <c r="A22" t="inlineStr">
        <is>
          <t>11229</t>
        </is>
      </c>
      <c r="B22" t="inlineStr">
        <is>
          <t>Ольха серая</t>
        </is>
      </c>
      <c r="C22" t="n">
        <v>1</v>
      </c>
      <c r="D22" t="n">
        <v>13</v>
      </c>
      <c r="E22" t="n">
        <v>14</v>
      </c>
      <c r="F22" t="n">
        <v>0.1858</v>
      </c>
      <c r="G22" t="n">
        <v>762</v>
      </c>
      <c r="H22">
        <f>1*762/1000*0.1858</f>
        <v/>
      </c>
      <c r="I22">
        <f>1*762/1000*0.1858*0.2</f>
        <v/>
      </c>
      <c r="J22">
        <f>1*762/1000*0.1858*0.11</f>
        <v/>
      </c>
    </row>
    <row r="23">
      <c r="A23" t="inlineStr">
        <is>
          <t>11230</t>
        </is>
      </c>
      <c r="B23" t="inlineStr">
        <is>
          <t>Берёза пушистая</t>
        </is>
      </c>
      <c r="C23" t="n">
        <v>1</v>
      </c>
      <c r="D23" t="n">
        <v>16</v>
      </c>
      <c r="E23" t="n">
        <v>15</v>
      </c>
      <c r="F23" t="n">
        <v>0.3016</v>
      </c>
      <c r="G23" t="n">
        <v>870</v>
      </c>
      <c r="H23">
        <f>1*870/1000*0.3016</f>
        <v/>
      </c>
      <c r="I23">
        <f>1*870/1000*0.3016*0.2</f>
        <v/>
      </c>
      <c r="J23">
        <f>1*870/1000*0.3016*0.11</f>
        <v/>
      </c>
    </row>
    <row r="24">
      <c r="A24" t="inlineStr">
        <is>
          <t>11231</t>
        </is>
      </c>
      <c r="B24" t="inlineStr">
        <is>
          <t>Ольха серая</t>
        </is>
      </c>
      <c r="C24" t="n">
        <v>1</v>
      </c>
      <c r="D24" t="n">
        <v>9</v>
      </c>
      <c r="E24" t="n">
        <v>8</v>
      </c>
      <c r="F24" t="n">
        <v>0.0509</v>
      </c>
      <c r="G24" t="n">
        <v>762</v>
      </c>
      <c r="H24">
        <f>1*762/1000*0.0509</f>
        <v/>
      </c>
      <c r="I24">
        <f>1*762/1000*0.0509*0.2</f>
        <v/>
      </c>
      <c r="J24">
        <f>1*762/1000*0.0509*0.11</f>
        <v/>
      </c>
    </row>
    <row r="25">
      <c r="A25" t="inlineStr">
        <is>
          <t>11232</t>
        </is>
      </c>
      <c r="B25" t="inlineStr">
        <is>
          <t>Ольха серая</t>
        </is>
      </c>
      <c r="C25" t="n">
        <v>1</v>
      </c>
      <c r="D25" t="n">
        <v>10</v>
      </c>
      <c r="E25" t="n">
        <v>8</v>
      </c>
      <c r="F25" t="n">
        <v>0.06279999999999999</v>
      </c>
      <c r="G25" t="n">
        <v>762</v>
      </c>
      <c r="H25">
        <f>1*762/1000*0.0628</f>
        <v/>
      </c>
      <c r="I25">
        <f>1*762/1000*0.0628*0.2</f>
        <v/>
      </c>
      <c r="J25">
        <f>1*762/1000*0.0628*0.11</f>
        <v/>
      </c>
    </row>
    <row r="26">
      <c r="A26" t="inlineStr">
        <is>
          <t>11233</t>
        </is>
      </c>
      <c r="B26" t="inlineStr">
        <is>
          <t>Ива ломкая</t>
        </is>
      </c>
      <c r="C26" t="n">
        <v>1</v>
      </c>
      <c r="D26" t="n">
        <v>6</v>
      </c>
      <c r="E26" t="n">
        <v>5</v>
      </c>
      <c r="F26" t="n">
        <v>0.0141</v>
      </c>
      <c r="G26" t="n">
        <v>762</v>
      </c>
      <c r="H26">
        <f>1*762/1000*0.0141</f>
        <v/>
      </c>
      <c r="I26">
        <f>1*762/1000*0.0141*0.2</f>
        <v/>
      </c>
      <c r="J26">
        <f>1*762/1000*0.0141*0.11</f>
        <v/>
      </c>
    </row>
    <row r="27">
      <c r="A27" t="inlineStr">
        <is>
          <t>11234</t>
        </is>
      </c>
      <c r="B27" t="inlineStr">
        <is>
          <t>Ольха серая</t>
        </is>
      </c>
      <c r="C27" t="n">
        <v>1</v>
      </c>
      <c r="D27" t="n">
        <v>5</v>
      </c>
      <c r="E27" t="n">
        <v>6</v>
      </c>
      <c r="F27" t="n">
        <v>0.0118</v>
      </c>
      <c r="G27" t="n">
        <v>762</v>
      </c>
      <c r="H27">
        <f>1*762/1000*0.0118</f>
        <v/>
      </c>
      <c r="I27">
        <f>1*762/1000*0.0118*0.2</f>
        <v/>
      </c>
      <c r="J27">
        <f>1*762/1000*0.0118*0.11</f>
        <v/>
      </c>
    </row>
    <row r="28">
      <c r="A28" t="inlineStr">
        <is>
          <t>11235</t>
        </is>
      </c>
      <c r="B28" t="inlineStr">
        <is>
          <t>Ольха серая</t>
        </is>
      </c>
      <c r="C28" t="n">
        <v>1</v>
      </c>
      <c r="D28" t="n">
        <v>5</v>
      </c>
      <c r="E28" t="n">
        <v>6</v>
      </c>
      <c r="F28" t="n">
        <v>0.0118</v>
      </c>
      <c r="G28" t="n">
        <v>762</v>
      </c>
      <c r="H28">
        <f>1*762/1000*0.0118</f>
        <v/>
      </c>
      <c r="I28">
        <f>1*762/1000*0.0118*0.2</f>
        <v/>
      </c>
      <c r="J28">
        <f>1*762/1000*0.0118*0.11</f>
        <v/>
      </c>
    </row>
    <row r="29">
      <c r="A29" t="inlineStr">
        <is>
          <t>11236</t>
        </is>
      </c>
      <c r="B29" t="inlineStr">
        <is>
          <t>Ольха серая</t>
        </is>
      </c>
      <c r="C29" t="n">
        <v>1</v>
      </c>
      <c r="D29" t="n">
        <v>9</v>
      </c>
      <c r="E29" t="n">
        <v>13</v>
      </c>
      <c r="F29" t="n">
        <v>0.0827</v>
      </c>
      <c r="G29" t="n">
        <v>762</v>
      </c>
      <c r="H29">
        <f>1*762/1000*0.0827</f>
        <v/>
      </c>
      <c r="I29">
        <f>1*762/1000*0.0827*0.2</f>
        <v/>
      </c>
      <c r="J29">
        <f>1*762/1000*0.0827*0.11</f>
        <v/>
      </c>
    </row>
    <row r="30">
      <c r="A30" t="inlineStr">
        <is>
          <t>11237</t>
        </is>
      </c>
      <c r="B30" t="inlineStr">
        <is>
          <t>Ольха серая</t>
        </is>
      </c>
      <c r="C30" t="n">
        <v>1</v>
      </c>
      <c r="D30" t="n">
        <v>15</v>
      </c>
      <c r="E30" t="n">
        <v>13</v>
      </c>
      <c r="F30" t="n">
        <v>0.2297</v>
      </c>
      <c r="G30" t="n">
        <v>762</v>
      </c>
      <c r="H30">
        <f>1*762/1000*0.2297</f>
        <v/>
      </c>
      <c r="I30">
        <f>1*762/1000*0.2297*0.2</f>
        <v/>
      </c>
      <c r="J30">
        <f>1*762/1000*0.2297*0.11</f>
        <v/>
      </c>
    </row>
    <row r="31">
      <c r="A31" t="inlineStr">
        <is>
          <t>11238</t>
        </is>
      </c>
      <c r="B31" t="inlineStr">
        <is>
          <t>Ольха серая</t>
        </is>
      </c>
      <c r="C31" t="n">
        <v>1</v>
      </c>
      <c r="D31" t="n">
        <v>5</v>
      </c>
      <c r="E31" t="n">
        <v>6</v>
      </c>
      <c r="F31" t="n">
        <v>0.0118</v>
      </c>
      <c r="G31" t="n">
        <v>762</v>
      </c>
      <c r="H31">
        <f>1*762/1000*0.0118</f>
        <v/>
      </c>
      <c r="I31">
        <f>1*762/1000*0.0118*0.2</f>
        <v/>
      </c>
      <c r="J31">
        <f>1*762/1000*0.0118*0.11</f>
        <v/>
      </c>
    </row>
    <row r="32">
      <c r="A32" t="inlineStr">
        <is>
          <t>11239</t>
        </is>
      </c>
      <c r="B32" t="inlineStr">
        <is>
          <t>Ольха серая</t>
        </is>
      </c>
      <c r="C32" t="n">
        <v>1</v>
      </c>
      <c r="D32" t="n">
        <v>5</v>
      </c>
      <c r="E32" t="n">
        <v>6</v>
      </c>
      <c r="F32" t="n">
        <v>0.0118</v>
      </c>
      <c r="G32" t="n">
        <v>762</v>
      </c>
      <c r="H32">
        <f>1*762/1000*0.0118</f>
        <v/>
      </c>
      <c r="I32">
        <f>1*762/1000*0.0118*0.2</f>
        <v/>
      </c>
      <c r="J32">
        <f>1*762/1000*0.0118*0.11</f>
        <v/>
      </c>
    </row>
    <row r="33">
      <c r="A33" t="inlineStr">
        <is>
          <t>11240</t>
        </is>
      </c>
      <c r="B33" t="inlineStr">
        <is>
          <t>Ольха серая</t>
        </is>
      </c>
      <c r="C33" t="n">
        <v>1</v>
      </c>
      <c r="D33" t="n">
        <v>5</v>
      </c>
      <c r="E33" t="n">
        <v>6</v>
      </c>
      <c r="F33" t="n">
        <v>0.0118</v>
      </c>
      <c r="G33" t="n">
        <v>762</v>
      </c>
      <c r="H33">
        <f>1*762/1000*0.0118</f>
        <v/>
      </c>
      <c r="I33">
        <f>1*762/1000*0.0118*0.2</f>
        <v/>
      </c>
      <c r="J33">
        <f>1*762/1000*0.0118*0.11</f>
        <v/>
      </c>
    </row>
    <row r="34">
      <c r="A34" t="inlineStr">
        <is>
          <t>11241</t>
        </is>
      </c>
      <c r="B34" t="inlineStr">
        <is>
          <t>Ольха серая</t>
        </is>
      </c>
      <c r="C34" t="n">
        <v>1</v>
      </c>
      <c r="D34" t="n">
        <v>5</v>
      </c>
      <c r="E34" t="n">
        <v>6</v>
      </c>
      <c r="F34" t="n">
        <v>0.0118</v>
      </c>
      <c r="G34" t="n">
        <v>762</v>
      </c>
      <c r="H34">
        <f>1*762/1000*0.0118</f>
        <v/>
      </c>
      <c r="I34">
        <f>1*762/1000*0.0118*0.2</f>
        <v/>
      </c>
      <c r="J34">
        <f>1*762/1000*0.0118*0.11</f>
        <v/>
      </c>
    </row>
    <row r="35">
      <c r="A35" t="inlineStr">
        <is>
          <t>11242</t>
        </is>
      </c>
      <c r="B35" t="inlineStr">
        <is>
          <t>Ольха серая</t>
        </is>
      </c>
      <c r="C35" t="n">
        <v>1</v>
      </c>
      <c r="D35" t="n">
        <v>7</v>
      </c>
      <c r="E35" t="n">
        <v>6</v>
      </c>
      <c r="F35" t="n">
        <v>0.0231</v>
      </c>
      <c r="G35" t="n">
        <v>762</v>
      </c>
      <c r="H35">
        <f>1*762/1000*0.0231</f>
        <v/>
      </c>
      <c r="I35">
        <f>1*762/1000*0.0231*0.2</f>
        <v/>
      </c>
      <c r="J35">
        <f>1*762/1000*0.0231*0.11</f>
        <v/>
      </c>
    </row>
    <row r="36">
      <c r="A36" t="inlineStr">
        <is>
          <t>11243</t>
        </is>
      </c>
      <c r="B36" t="inlineStr">
        <is>
          <t>Ольха серая</t>
        </is>
      </c>
      <c r="C36" t="n">
        <v>1</v>
      </c>
      <c r="D36" t="n">
        <v>10</v>
      </c>
      <c r="E36" t="n">
        <v>10</v>
      </c>
      <c r="F36" t="n">
        <v>0.0785</v>
      </c>
      <c r="G36" t="n">
        <v>762</v>
      </c>
      <c r="H36">
        <f>1*762/1000*0.0785</f>
        <v/>
      </c>
      <c r="I36">
        <f>1*762/1000*0.0785*0.2</f>
        <v/>
      </c>
      <c r="J36">
        <f>1*762/1000*0.0785*0.11</f>
        <v/>
      </c>
    </row>
    <row r="37">
      <c r="A37" t="inlineStr">
        <is>
          <t>11244</t>
        </is>
      </c>
      <c r="B37" t="inlineStr">
        <is>
          <t>Ольха серая</t>
        </is>
      </c>
      <c r="C37" t="n">
        <v>1</v>
      </c>
      <c r="D37" t="n">
        <v>14</v>
      </c>
      <c r="E37" t="n">
        <v>13</v>
      </c>
      <c r="F37" t="n">
        <v>0.2001</v>
      </c>
      <c r="G37" t="n">
        <v>762</v>
      </c>
      <c r="H37">
        <f>1*762/1000*0.2001</f>
        <v/>
      </c>
      <c r="I37">
        <f>1*762/1000*0.2001*0.2</f>
        <v/>
      </c>
      <c r="J37">
        <f>1*762/1000*0.2001*0.11</f>
        <v/>
      </c>
    </row>
    <row r="38">
      <c r="A38" t="inlineStr">
        <is>
          <t>11245</t>
        </is>
      </c>
      <c r="B38" t="inlineStr">
        <is>
          <t>Ольха серая</t>
        </is>
      </c>
      <c r="C38" t="n">
        <v>1</v>
      </c>
      <c r="D38" t="n">
        <v>14</v>
      </c>
      <c r="E38" t="n">
        <v>13</v>
      </c>
      <c r="F38" t="n">
        <v>0.2001</v>
      </c>
      <c r="G38" t="n">
        <v>762</v>
      </c>
      <c r="H38">
        <f>1*762/1000*0.2001</f>
        <v/>
      </c>
      <c r="I38">
        <f>1*762/1000*0.2001*0.2</f>
        <v/>
      </c>
      <c r="J38">
        <f>1*762/1000*0.2001*0.11</f>
        <v/>
      </c>
    </row>
    <row r="39">
      <c r="A39" t="inlineStr">
        <is>
          <t>11246</t>
        </is>
      </c>
      <c r="B39" t="inlineStr">
        <is>
          <t>Ольха серая</t>
        </is>
      </c>
      <c r="C39" t="n">
        <v>1</v>
      </c>
      <c r="D39" t="n">
        <v>14</v>
      </c>
      <c r="E39" t="n">
        <v>13</v>
      </c>
      <c r="F39" t="n">
        <v>0.2001</v>
      </c>
      <c r="G39" t="n">
        <v>762</v>
      </c>
      <c r="H39">
        <f>1*762/1000*0.2001</f>
        <v/>
      </c>
      <c r="I39">
        <f>1*762/1000*0.2001*0.2</f>
        <v/>
      </c>
      <c r="J39">
        <f>1*762/1000*0.2001*0.11</f>
        <v/>
      </c>
    </row>
    <row r="40">
      <c r="A40" t="inlineStr">
        <is>
          <t>11247</t>
        </is>
      </c>
      <c r="B40" t="inlineStr">
        <is>
          <t>Ива ломкая</t>
        </is>
      </c>
      <c r="C40" t="n">
        <v>1</v>
      </c>
      <c r="D40" t="n">
        <v>5</v>
      </c>
      <c r="E40" t="n">
        <v>4</v>
      </c>
      <c r="F40" t="n">
        <v>0.007900000000000001</v>
      </c>
      <c r="G40" t="n">
        <v>762</v>
      </c>
      <c r="H40">
        <f>1*762/1000*0.0079</f>
        <v/>
      </c>
      <c r="I40">
        <f>1*762/1000*0.0079*0.2</f>
        <v/>
      </c>
      <c r="J40">
        <f>1*762/1000*0.0079*0.11</f>
        <v/>
      </c>
    </row>
    <row r="41">
      <c r="A41" t="inlineStr">
        <is>
          <t>11248</t>
        </is>
      </c>
      <c r="B41" t="inlineStr">
        <is>
          <t>Ива ломкая</t>
        </is>
      </c>
      <c r="C41" t="n">
        <v>1</v>
      </c>
      <c r="D41" t="n">
        <v>6</v>
      </c>
      <c r="E41" t="n">
        <v>4</v>
      </c>
      <c r="F41" t="n">
        <v>0.0113</v>
      </c>
      <c r="G41" t="n">
        <v>762</v>
      </c>
      <c r="H41">
        <f>1*762/1000*0.0113</f>
        <v/>
      </c>
      <c r="I41">
        <f>1*762/1000*0.0113*0.2</f>
        <v/>
      </c>
      <c r="J41">
        <f>1*762/1000*0.0113*0.11</f>
        <v/>
      </c>
    </row>
    <row r="42">
      <c r="A42" t="inlineStr">
        <is>
          <t>11249</t>
        </is>
      </c>
      <c r="B42" t="inlineStr">
        <is>
          <t>Ива ломкая</t>
        </is>
      </c>
      <c r="C42" t="n">
        <v>1</v>
      </c>
      <c r="D42" t="n">
        <v>6</v>
      </c>
      <c r="E42" t="n">
        <v>4</v>
      </c>
      <c r="F42" t="n">
        <v>0.0113</v>
      </c>
      <c r="G42" t="n">
        <v>762</v>
      </c>
      <c r="H42">
        <f>1*762/1000*0.0113</f>
        <v/>
      </c>
      <c r="I42">
        <f>1*762/1000*0.0113*0.2</f>
        <v/>
      </c>
      <c r="J42">
        <f>1*762/1000*0.0113*0.11</f>
        <v/>
      </c>
    </row>
    <row r="43">
      <c r="A43" t="inlineStr">
        <is>
          <t>11250</t>
        </is>
      </c>
      <c r="B43" t="inlineStr">
        <is>
          <t>Ива ломкая</t>
        </is>
      </c>
      <c r="C43" t="n">
        <v>1</v>
      </c>
      <c r="D43" t="n">
        <v>13</v>
      </c>
      <c r="E43" t="n">
        <v>10</v>
      </c>
      <c r="F43" t="n">
        <v>0.1327</v>
      </c>
      <c r="G43" t="n">
        <v>762</v>
      </c>
      <c r="H43">
        <f>1*762/1000*0.1327</f>
        <v/>
      </c>
      <c r="I43">
        <f>1*762/1000*0.1327*0.2</f>
        <v/>
      </c>
      <c r="J43">
        <f>1*762/1000*0.1327*0.11</f>
        <v/>
      </c>
    </row>
    <row r="44">
      <c r="A44" t="inlineStr">
        <is>
          <t>11251</t>
        </is>
      </c>
      <c r="B44" t="inlineStr">
        <is>
          <t>Берёза пушистая</t>
        </is>
      </c>
      <c r="C44" t="n">
        <v>1</v>
      </c>
      <c r="D44" t="n">
        <v>27</v>
      </c>
      <c r="E44" t="n">
        <v>17</v>
      </c>
      <c r="F44" t="n">
        <v>0.9733000000000001</v>
      </c>
      <c r="G44" t="n">
        <v>870</v>
      </c>
      <c r="H44">
        <f>1*870/1000*0.9733</f>
        <v/>
      </c>
      <c r="I44">
        <f>1*870/1000*0.9733*0.2</f>
        <v/>
      </c>
      <c r="J44">
        <f>1*870/1000*0.9733*0.11</f>
        <v/>
      </c>
    </row>
    <row r="45">
      <c r="A45" t="inlineStr">
        <is>
          <t>11252</t>
        </is>
      </c>
      <c r="B45" t="inlineStr">
        <is>
          <t>Ольха серая</t>
        </is>
      </c>
      <c r="C45" t="n">
        <v>1</v>
      </c>
      <c r="D45" t="n">
        <v>5</v>
      </c>
      <c r="E45" t="n">
        <v>6</v>
      </c>
      <c r="F45" t="n">
        <v>0.0118</v>
      </c>
      <c r="G45" t="n">
        <v>762</v>
      </c>
      <c r="H45">
        <f>1*762/1000*0.0118</f>
        <v/>
      </c>
      <c r="I45">
        <f>1*762/1000*0.0118*0.2</f>
        <v/>
      </c>
      <c r="J45">
        <f>1*762/1000*0.0118*0.11</f>
        <v/>
      </c>
    </row>
    <row r="46">
      <c r="A46" t="inlineStr">
        <is>
          <t>11253</t>
        </is>
      </c>
      <c r="B46" t="inlineStr">
        <is>
          <t>Ольха серая</t>
        </is>
      </c>
      <c r="C46" t="n">
        <v>1</v>
      </c>
      <c r="D46" t="n">
        <v>17</v>
      </c>
      <c r="E46" t="n">
        <v>16</v>
      </c>
      <c r="F46" t="n">
        <v>0.3632</v>
      </c>
      <c r="G46" t="n">
        <v>762</v>
      </c>
      <c r="H46">
        <f>1*762/1000*0.3632</f>
        <v/>
      </c>
      <c r="I46">
        <f>1*762/1000*0.3632*0.2</f>
        <v/>
      </c>
      <c r="J46">
        <f>1*762/1000*0.3632*0.11</f>
        <v/>
      </c>
    </row>
    <row r="47">
      <c r="A47" t="inlineStr">
        <is>
          <t>11254</t>
        </is>
      </c>
      <c r="B47" t="inlineStr">
        <is>
          <t>Ольха серая</t>
        </is>
      </c>
      <c r="C47" t="n">
        <v>1</v>
      </c>
      <c r="D47" t="n">
        <v>19</v>
      </c>
      <c r="E47" t="n">
        <v>16</v>
      </c>
      <c r="F47" t="n">
        <v>0.4536</v>
      </c>
      <c r="G47" t="n">
        <v>762</v>
      </c>
      <c r="H47">
        <f>1*762/1000*0.4536</f>
        <v/>
      </c>
      <c r="I47">
        <f>1*762/1000*0.4536*0.2</f>
        <v/>
      </c>
      <c r="J47">
        <f>1*762/1000*0.4536*0.11</f>
        <v/>
      </c>
    </row>
    <row r="48">
      <c r="A48" t="inlineStr">
        <is>
          <t>11255</t>
        </is>
      </c>
      <c r="B48" t="inlineStr">
        <is>
          <t>Ольха серая</t>
        </is>
      </c>
      <c r="C48" t="n">
        <v>1</v>
      </c>
      <c r="D48" t="n">
        <v>17</v>
      </c>
      <c r="E48" t="n">
        <v>14</v>
      </c>
      <c r="F48" t="n">
        <v>0.3178</v>
      </c>
      <c r="G48" t="n">
        <v>762</v>
      </c>
      <c r="H48">
        <f>1*762/1000*0.3178</f>
        <v/>
      </c>
      <c r="I48">
        <f>1*762/1000*0.3178*0.2</f>
        <v/>
      </c>
      <c r="J48">
        <f>1*762/1000*0.3178*0.11</f>
        <v/>
      </c>
    </row>
    <row r="49">
      <c r="A49" t="inlineStr">
        <is>
          <t>11256</t>
        </is>
      </c>
      <c r="B49" t="inlineStr">
        <is>
          <t>Ольха серая</t>
        </is>
      </c>
      <c r="C49" t="n">
        <v>1</v>
      </c>
      <c r="D49" t="n">
        <v>10</v>
      </c>
      <c r="E49" t="n">
        <v>8</v>
      </c>
      <c r="F49" t="n">
        <v>0.06279999999999999</v>
      </c>
      <c r="G49" t="n">
        <v>762</v>
      </c>
      <c r="H49">
        <f>1*762/1000*0.0628</f>
        <v/>
      </c>
      <c r="I49">
        <f>1*762/1000*0.0628*0.2</f>
        <v/>
      </c>
      <c r="J49">
        <f>1*762/1000*0.0628*0.11</f>
        <v/>
      </c>
    </row>
    <row r="50">
      <c r="A50" t="inlineStr">
        <is>
          <t>11257</t>
        </is>
      </c>
      <c r="B50" t="inlineStr">
        <is>
          <t>Ольха серая</t>
        </is>
      </c>
      <c r="C50" t="n">
        <v>1</v>
      </c>
      <c r="D50" t="n">
        <v>6</v>
      </c>
      <c r="E50" t="n">
        <v>5</v>
      </c>
      <c r="F50" t="n">
        <v>0.0141</v>
      </c>
      <c r="G50" t="n">
        <v>762</v>
      </c>
      <c r="H50">
        <f>1*762/1000*0.0141</f>
        <v/>
      </c>
      <c r="I50">
        <f>1*762/1000*0.0141*0.2</f>
        <v/>
      </c>
      <c r="J50">
        <f>1*762/1000*0.0141*0.11</f>
        <v/>
      </c>
    </row>
    <row r="51">
      <c r="A51" t="inlineStr">
        <is>
          <t>11258</t>
        </is>
      </c>
      <c r="B51" t="inlineStr">
        <is>
          <t>Берёза пушистая</t>
        </is>
      </c>
      <c r="C51" t="n">
        <v>1</v>
      </c>
      <c r="D51" t="n">
        <v>24</v>
      </c>
      <c r="E51" t="n">
        <v>16</v>
      </c>
      <c r="F51" t="n">
        <v>0.7238</v>
      </c>
      <c r="G51" t="n">
        <v>870</v>
      </c>
      <c r="H51">
        <f>1*870/1000*0.7238</f>
        <v/>
      </c>
      <c r="I51">
        <f>1*870/1000*0.7238*0.2</f>
        <v/>
      </c>
      <c r="J51">
        <f>1*870/1000*0.7238*0.11</f>
        <v/>
      </c>
    </row>
    <row r="52">
      <c r="A52" t="inlineStr">
        <is>
          <t>11259</t>
        </is>
      </c>
      <c r="B52" t="inlineStr">
        <is>
          <t>Ива ломкая</t>
        </is>
      </c>
      <c r="C52" t="n">
        <v>1</v>
      </c>
      <c r="D52" t="n">
        <v>5</v>
      </c>
      <c r="E52" t="n">
        <v>4</v>
      </c>
      <c r="F52" t="n">
        <v>0.007900000000000001</v>
      </c>
      <c r="G52" t="n">
        <v>762</v>
      </c>
      <c r="H52">
        <f>1*762/1000*0.0079</f>
        <v/>
      </c>
      <c r="I52">
        <f>1*762/1000*0.0079*0.2</f>
        <v/>
      </c>
      <c r="J52">
        <f>1*762/1000*0.0079*0.11</f>
        <v/>
      </c>
    </row>
    <row r="53">
      <c r="A53" t="inlineStr">
        <is>
          <t>11260</t>
        </is>
      </c>
      <c r="B53" t="inlineStr">
        <is>
          <t>Берёза пушистая</t>
        </is>
      </c>
      <c r="C53" t="n">
        <v>1</v>
      </c>
      <c r="D53" t="n">
        <v>5</v>
      </c>
      <c r="E53" t="n">
        <v>7</v>
      </c>
      <c r="F53" t="n">
        <v>0.0137</v>
      </c>
      <c r="G53" t="n">
        <v>870</v>
      </c>
      <c r="H53">
        <f>1*870/1000*0.0137</f>
        <v/>
      </c>
      <c r="I53">
        <f>1*870/1000*0.0137*0.2</f>
        <v/>
      </c>
      <c r="J53">
        <f>1*870/1000*0.0137*0.11</f>
        <v/>
      </c>
    </row>
    <row r="54">
      <c r="A54" t="inlineStr">
        <is>
          <t>11261</t>
        </is>
      </c>
      <c r="B54" t="inlineStr">
        <is>
          <t>Берёза пушистая</t>
        </is>
      </c>
      <c r="C54" t="n">
        <v>1</v>
      </c>
      <c r="D54" t="n">
        <v>5</v>
      </c>
      <c r="E54" t="n">
        <v>7</v>
      </c>
      <c r="F54" t="n">
        <v>0.0137</v>
      </c>
      <c r="G54" t="n">
        <v>870</v>
      </c>
      <c r="H54">
        <f>1*870/1000*0.0137</f>
        <v/>
      </c>
      <c r="I54">
        <f>1*870/1000*0.0137*0.2</f>
        <v/>
      </c>
      <c r="J54">
        <f>1*870/1000*0.0137*0.11</f>
        <v/>
      </c>
    </row>
    <row r="55">
      <c r="A55" t="inlineStr">
        <is>
          <t>11262</t>
        </is>
      </c>
      <c r="B55" t="inlineStr">
        <is>
          <t>Берёза пушистая</t>
        </is>
      </c>
      <c r="C55" t="n">
        <v>1</v>
      </c>
      <c r="D55" t="n">
        <v>6</v>
      </c>
      <c r="E55" t="n">
        <v>7</v>
      </c>
      <c r="F55" t="n">
        <v>0.0198</v>
      </c>
      <c r="G55" t="n">
        <v>870</v>
      </c>
      <c r="H55">
        <f>1*870/1000*0.0198</f>
        <v/>
      </c>
      <c r="I55">
        <f>1*870/1000*0.0198*0.2</f>
        <v/>
      </c>
      <c r="J55">
        <f>1*870/1000*0.0198*0.11</f>
        <v/>
      </c>
    </row>
    <row r="56">
      <c r="A56" t="inlineStr">
        <is>
          <t>11263</t>
        </is>
      </c>
      <c r="B56" t="inlineStr">
        <is>
          <t>Ольха серая</t>
        </is>
      </c>
      <c r="C56" t="n">
        <v>1</v>
      </c>
      <c r="D56" t="n">
        <v>7</v>
      </c>
      <c r="E56" t="n">
        <v>8</v>
      </c>
      <c r="F56" t="n">
        <v>0.0308</v>
      </c>
      <c r="G56" t="n">
        <v>762</v>
      </c>
      <c r="H56">
        <f>1*762/1000*0.0308</f>
        <v/>
      </c>
      <c r="I56">
        <f>1*762/1000*0.0308*0.2</f>
        <v/>
      </c>
      <c r="J56">
        <f>1*762/1000*0.0308*0.11</f>
        <v/>
      </c>
    </row>
    <row r="57">
      <c r="A57" t="inlineStr">
        <is>
          <t>11264</t>
        </is>
      </c>
      <c r="B57" t="inlineStr">
        <is>
          <t>Ива ломкая</t>
        </is>
      </c>
      <c r="C57" t="n">
        <v>1</v>
      </c>
      <c r="D57" t="n">
        <v>12</v>
      </c>
      <c r="E57" t="n">
        <v>8</v>
      </c>
      <c r="F57" t="n">
        <v>0.0905</v>
      </c>
      <c r="G57" t="n">
        <v>762</v>
      </c>
      <c r="H57">
        <f>1*762/1000*0.0905</f>
        <v/>
      </c>
      <c r="I57">
        <f>1*762/1000*0.0905*0.2</f>
        <v/>
      </c>
      <c r="J57">
        <f>1*762/1000*0.0905*0.11</f>
        <v/>
      </c>
    </row>
    <row r="58">
      <c r="A58" t="inlineStr">
        <is>
          <t>11265</t>
        </is>
      </c>
      <c r="B58" t="inlineStr">
        <is>
          <t>Ива ломкая</t>
        </is>
      </c>
      <c r="C58" t="n">
        <v>1</v>
      </c>
      <c r="D58" t="n">
        <v>5</v>
      </c>
      <c r="E58" t="n">
        <v>4</v>
      </c>
      <c r="F58" t="n">
        <v>0.007900000000000001</v>
      </c>
      <c r="G58" t="n">
        <v>762</v>
      </c>
      <c r="H58">
        <f>1*762/1000*0.0079</f>
        <v/>
      </c>
      <c r="I58">
        <f>1*762/1000*0.0079*0.2</f>
        <v/>
      </c>
      <c r="J58">
        <f>1*762/1000*0.0079*0.11</f>
        <v/>
      </c>
    </row>
    <row r="59">
      <c r="A59" t="inlineStr">
        <is>
          <t>11266</t>
        </is>
      </c>
      <c r="B59" t="inlineStr">
        <is>
          <t>Ива ломкая</t>
        </is>
      </c>
      <c r="C59" t="n">
        <v>1</v>
      </c>
      <c r="D59" t="n">
        <v>5</v>
      </c>
      <c r="E59" t="n">
        <v>4</v>
      </c>
      <c r="F59" t="n">
        <v>0.007900000000000001</v>
      </c>
      <c r="G59" t="n">
        <v>762</v>
      </c>
      <c r="H59">
        <f>1*762/1000*0.0079</f>
        <v/>
      </c>
      <c r="I59">
        <f>1*762/1000*0.0079*0.2</f>
        <v/>
      </c>
      <c r="J59">
        <f>1*762/1000*0.0079*0.11</f>
        <v/>
      </c>
    </row>
    <row r="60">
      <c r="A60" t="inlineStr">
        <is>
          <t>11267</t>
        </is>
      </c>
      <c r="B60" t="inlineStr">
        <is>
          <t>Ива ломкая</t>
        </is>
      </c>
      <c r="C60" t="n">
        <v>1</v>
      </c>
      <c r="D60" t="n">
        <v>5</v>
      </c>
      <c r="E60" t="n">
        <v>4</v>
      </c>
      <c r="F60" t="n">
        <v>0.007900000000000001</v>
      </c>
      <c r="G60" t="n">
        <v>762</v>
      </c>
      <c r="H60">
        <f>1*762/1000*0.0079</f>
        <v/>
      </c>
      <c r="I60">
        <f>1*762/1000*0.0079*0.2</f>
        <v/>
      </c>
      <c r="J60">
        <f>1*762/1000*0.0079*0.11</f>
        <v/>
      </c>
    </row>
    <row r="61">
      <c r="A61" t="inlineStr">
        <is>
          <t>11268</t>
        </is>
      </c>
      <c r="B61" t="inlineStr">
        <is>
          <t>Клен обыкновенный</t>
        </is>
      </c>
      <c r="C61" t="n">
        <v>1</v>
      </c>
      <c r="D61" t="n">
        <v>6</v>
      </c>
      <c r="E61" t="n">
        <v>5</v>
      </c>
      <c r="F61" t="n">
        <v>0.0141</v>
      </c>
      <c r="G61" t="n">
        <v>870</v>
      </c>
      <c r="H61">
        <f>1*870/1000*0.0141</f>
        <v/>
      </c>
      <c r="I61">
        <f>1*870/1000*0.0141*0.2</f>
        <v/>
      </c>
      <c r="J61">
        <f>1*870/1000*0.0141*0.11</f>
        <v/>
      </c>
    </row>
    <row r="62">
      <c r="A62" t="inlineStr">
        <is>
          <t>11269</t>
        </is>
      </c>
      <c r="B62" t="inlineStr">
        <is>
          <t>Ольха серая</t>
        </is>
      </c>
      <c r="C62" t="n">
        <v>1</v>
      </c>
      <c r="D62" t="n">
        <v>16</v>
      </c>
      <c r="E62" t="n">
        <v>15</v>
      </c>
      <c r="F62" t="n">
        <v>0.3016</v>
      </c>
      <c r="G62" t="n">
        <v>762</v>
      </c>
      <c r="H62">
        <f>1*762/1000*0.3016</f>
        <v/>
      </c>
      <c r="I62">
        <f>1*762/1000*0.3016*0.2</f>
        <v/>
      </c>
      <c r="J62">
        <f>1*762/1000*0.3016*0.11</f>
        <v/>
      </c>
    </row>
    <row r="63">
      <c r="A63" t="inlineStr">
        <is>
          <t>11270</t>
        </is>
      </c>
      <c r="B63" t="inlineStr">
        <is>
          <t>Ольха серая</t>
        </is>
      </c>
      <c r="C63" t="n">
        <v>1</v>
      </c>
      <c r="D63" t="n">
        <v>5</v>
      </c>
      <c r="E63" t="n">
        <v>6</v>
      </c>
      <c r="F63" t="n">
        <v>0.0118</v>
      </c>
      <c r="G63" t="n">
        <v>762</v>
      </c>
      <c r="H63">
        <f>1*762/1000*0.0118</f>
        <v/>
      </c>
      <c r="I63">
        <f>1*762/1000*0.0118*0.2</f>
        <v/>
      </c>
      <c r="J63">
        <f>1*762/1000*0.0118*0.11</f>
        <v/>
      </c>
    </row>
    <row r="64">
      <c r="A64" t="inlineStr">
        <is>
          <t>11271</t>
        </is>
      </c>
      <c r="B64" t="inlineStr">
        <is>
          <t>Ива ломкая</t>
        </is>
      </c>
      <c r="C64" t="n">
        <v>1</v>
      </c>
      <c r="D64" t="n">
        <v>9</v>
      </c>
      <c r="E64" t="n">
        <v>6</v>
      </c>
      <c r="F64" t="n">
        <v>0.0382</v>
      </c>
      <c r="G64" t="n">
        <v>762</v>
      </c>
      <c r="H64">
        <f>1*762/1000*0.0382</f>
        <v/>
      </c>
      <c r="I64">
        <f>1*762/1000*0.0382*0.2</f>
        <v/>
      </c>
      <c r="J64">
        <f>1*762/1000*0.0382*0.11</f>
        <v/>
      </c>
    </row>
    <row r="65">
      <c r="A65" t="inlineStr">
        <is>
          <t>11272</t>
        </is>
      </c>
      <c r="B65" t="inlineStr">
        <is>
          <t>Ива ломкая</t>
        </is>
      </c>
      <c r="C65" t="n">
        <v>1</v>
      </c>
      <c r="D65" t="n">
        <v>10</v>
      </c>
      <c r="E65" t="n">
        <v>6</v>
      </c>
      <c r="F65" t="n">
        <v>0.0471</v>
      </c>
      <c r="G65" t="n">
        <v>762</v>
      </c>
      <c r="H65">
        <f>1*762/1000*0.0471</f>
        <v/>
      </c>
      <c r="I65">
        <f>1*762/1000*0.0471*0.2</f>
        <v/>
      </c>
      <c r="J65">
        <f>1*762/1000*0.0471*0.11</f>
        <v/>
      </c>
    </row>
    <row r="66">
      <c r="A66" t="inlineStr">
        <is>
          <t>11273</t>
        </is>
      </c>
      <c r="B66" t="inlineStr">
        <is>
          <t>Ольха серая</t>
        </is>
      </c>
      <c r="C66" t="n">
        <v>1</v>
      </c>
      <c r="D66" t="n">
        <v>13</v>
      </c>
      <c r="E66" t="n">
        <v>15</v>
      </c>
      <c r="F66" t="n">
        <v>0.1991</v>
      </c>
      <c r="G66" t="n">
        <v>762</v>
      </c>
      <c r="H66">
        <f>1*762/1000*0.1991</f>
        <v/>
      </c>
      <c r="I66">
        <f>1*762/1000*0.1991*0.2</f>
        <v/>
      </c>
      <c r="J66">
        <f>1*762/1000*0.1991*0.11</f>
        <v/>
      </c>
    </row>
    <row r="67">
      <c r="A67" t="inlineStr">
        <is>
          <t>11274</t>
        </is>
      </c>
      <c r="B67" t="inlineStr">
        <is>
          <t>Ольха серая</t>
        </is>
      </c>
      <c r="C67" t="n">
        <v>1</v>
      </c>
      <c r="D67" t="n">
        <v>10</v>
      </c>
      <c r="E67" t="n">
        <v>15</v>
      </c>
      <c r="F67" t="n">
        <v>0.1178</v>
      </c>
      <c r="G67" t="n">
        <v>762</v>
      </c>
      <c r="H67">
        <f>1*762/1000*0.1178</f>
        <v/>
      </c>
      <c r="I67">
        <f>1*762/1000*0.1178*0.2</f>
        <v/>
      </c>
      <c r="J67">
        <f>1*762/1000*0.1178*0.11</f>
        <v/>
      </c>
    </row>
    <row r="68">
      <c r="A68" t="inlineStr">
        <is>
          <t>11275</t>
        </is>
      </c>
      <c r="B68" t="inlineStr">
        <is>
          <t>Ольха серая</t>
        </is>
      </c>
      <c r="C68" t="n">
        <v>1</v>
      </c>
      <c r="D68" t="n">
        <v>16</v>
      </c>
      <c r="E68" t="n">
        <v>15</v>
      </c>
      <c r="F68" t="n">
        <v>0.3016</v>
      </c>
      <c r="G68" t="n">
        <v>762</v>
      </c>
      <c r="H68">
        <f>1*762/1000*0.3016</f>
        <v/>
      </c>
      <c r="I68">
        <f>1*762/1000*0.3016*0.2</f>
        <v/>
      </c>
      <c r="J68">
        <f>1*762/1000*0.3016*0.11</f>
        <v/>
      </c>
    </row>
    <row r="69">
      <c r="A69" t="inlineStr">
        <is>
          <t>11276</t>
        </is>
      </c>
      <c r="B69" t="inlineStr">
        <is>
          <t>Ольха серая</t>
        </is>
      </c>
      <c r="C69" t="n">
        <v>1</v>
      </c>
      <c r="D69" t="n">
        <v>16</v>
      </c>
      <c r="E69" t="n">
        <v>10</v>
      </c>
      <c r="F69" t="n">
        <v>0.2011</v>
      </c>
      <c r="G69" t="n">
        <v>762</v>
      </c>
      <c r="H69">
        <f>1*762/1000*0.2011</f>
        <v/>
      </c>
      <c r="I69">
        <f>1*762/1000*0.2011*0.2</f>
        <v/>
      </c>
      <c r="J69">
        <f>1*762/1000*0.2011*0.11</f>
        <v/>
      </c>
    </row>
    <row r="70">
      <c r="A70" t="inlineStr">
        <is>
          <t>11277</t>
        </is>
      </c>
      <c r="B70" t="inlineStr">
        <is>
          <t>Ольха серая</t>
        </is>
      </c>
      <c r="C70" t="n">
        <v>1</v>
      </c>
      <c r="D70" t="n">
        <v>19</v>
      </c>
      <c r="E70" t="n">
        <v>10</v>
      </c>
      <c r="F70" t="n">
        <v>0.2835</v>
      </c>
      <c r="G70" t="n">
        <v>762</v>
      </c>
      <c r="H70">
        <f>1*762/1000*0.2835</f>
        <v/>
      </c>
      <c r="I70">
        <f>1*762/1000*0.2835*0.2</f>
        <v/>
      </c>
      <c r="J70">
        <f>1*762/1000*0.2835*0.11</f>
        <v/>
      </c>
    </row>
    <row r="71">
      <c r="A71" t="inlineStr">
        <is>
          <t>11278</t>
        </is>
      </c>
      <c r="B71" t="inlineStr">
        <is>
          <t>Ольха серая</t>
        </is>
      </c>
      <c r="C71" t="n">
        <v>1</v>
      </c>
      <c r="D71" t="n">
        <v>16</v>
      </c>
      <c r="E71" t="n">
        <v>10</v>
      </c>
      <c r="F71" t="n">
        <v>0.2011</v>
      </c>
      <c r="G71" t="n">
        <v>762</v>
      </c>
      <c r="H71">
        <f>1*762/1000*0.2011</f>
        <v/>
      </c>
      <c r="I71">
        <f>1*762/1000*0.2011*0.2</f>
        <v/>
      </c>
      <c r="J71">
        <f>1*762/1000*0.2011*0.11</f>
        <v/>
      </c>
    </row>
    <row r="72">
      <c r="A72" t="inlineStr">
        <is>
          <t>11279</t>
        </is>
      </c>
      <c r="B72" t="inlineStr">
        <is>
          <t>Ольха серая</t>
        </is>
      </c>
      <c r="C72" t="n">
        <v>1</v>
      </c>
      <c r="D72" t="n">
        <v>11</v>
      </c>
      <c r="E72" t="n">
        <v>11</v>
      </c>
      <c r="F72" t="n">
        <v>0.1045</v>
      </c>
      <c r="G72" t="n">
        <v>762</v>
      </c>
      <c r="H72">
        <f>1*762/1000*0.1045</f>
        <v/>
      </c>
      <c r="I72">
        <f>1*762/1000*0.1045*0.2</f>
        <v/>
      </c>
      <c r="J72">
        <f>1*762/1000*0.1045*0.11</f>
        <v/>
      </c>
    </row>
    <row r="73">
      <c r="A73" t="inlineStr">
        <is>
          <t>11280</t>
        </is>
      </c>
      <c r="B73" t="inlineStr">
        <is>
          <t>Ольха серая</t>
        </is>
      </c>
      <c r="C73" t="n">
        <v>1</v>
      </c>
      <c r="D73" t="n">
        <v>10</v>
      </c>
      <c r="E73" t="n">
        <v>8</v>
      </c>
      <c r="F73" t="n">
        <v>0.06279999999999999</v>
      </c>
      <c r="G73" t="n">
        <v>762</v>
      </c>
      <c r="H73">
        <f>1*762/1000*0.0628</f>
        <v/>
      </c>
      <c r="I73">
        <f>1*762/1000*0.0628*0.2</f>
        <v/>
      </c>
      <c r="J73">
        <f>1*762/1000*0.0628*0.11</f>
        <v/>
      </c>
    </row>
    <row r="74">
      <c r="A74" t="inlineStr">
        <is>
          <t>11283</t>
        </is>
      </c>
      <c r="B74" t="inlineStr">
        <is>
          <t>Ольха серая</t>
        </is>
      </c>
      <c r="C74" t="n">
        <v>1</v>
      </c>
      <c r="D74" t="n">
        <v>8</v>
      </c>
      <c r="E74" t="n">
        <v>7</v>
      </c>
      <c r="F74" t="n">
        <v>0.0352</v>
      </c>
      <c r="G74" t="n">
        <v>762</v>
      </c>
      <c r="H74">
        <f>1*762/1000*0.0352</f>
        <v/>
      </c>
      <c r="I74">
        <f>1*762/1000*0.0352*0.2</f>
        <v/>
      </c>
      <c r="J74">
        <f>1*762/1000*0.0352*0.11</f>
        <v/>
      </c>
    </row>
    <row r="75">
      <c r="A75" t="inlineStr">
        <is>
          <t>11284</t>
        </is>
      </c>
      <c r="B75" t="inlineStr">
        <is>
          <t>Ольха серая</t>
        </is>
      </c>
      <c r="C75" t="n">
        <v>1</v>
      </c>
      <c r="D75" t="n">
        <v>11</v>
      </c>
      <c r="E75" t="n">
        <v>10</v>
      </c>
      <c r="F75" t="n">
        <v>0.095</v>
      </c>
      <c r="G75" t="n">
        <v>762</v>
      </c>
      <c r="H75">
        <f>1*762/1000*0.095</f>
        <v/>
      </c>
      <c r="I75">
        <f>1*762/1000*0.095*0.2</f>
        <v/>
      </c>
      <c r="J75">
        <f>1*762/1000*0.095*0.11</f>
        <v/>
      </c>
    </row>
    <row r="76">
      <c r="A76" t="inlineStr">
        <is>
          <t>11285</t>
        </is>
      </c>
      <c r="B76" t="inlineStr">
        <is>
          <t>Ольха серая</t>
        </is>
      </c>
      <c r="C76" t="n">
        <v>1</v>
      </c>
      <c r="D76" t="n">
        <v>14</v>
      </c>
      <c r="E76" t="n">
        <v>12</v>
      </c>
      <c r="F76" t="n">
        <v>0.1847</v>
      </c>
      <c r="G76" t="n">
        <v>762</v>
      </c>
      <c r="H76">
        <f>1*762/1000*0.1847</f>
        <v/>
      </c>
      <c r="I76">
        <f>1*762/1000*0.1847*0.2</f>
        <v/>
      </c>
      <c r="J76">
        <f>1*762/1000*0.1847*0.11</f>
        <v/>
      </c>
    </row>
    <row r="77">
      <c r="A77" t="inlineStr">
        <is>
          <t>11286</t>
        </is>
      </c>
      <c r="B77" t="inlineStr">
        <is>
          <t>Ольха серая</t>
        </is>
      </c>
      <c r="C77" t="n">
        <v>1</v>
      </c>
      <c r="D77" t="n">
        <v>5</v>
      </c>
      <c r="E77" t="n">
        <v>6</v>
      </c>
      <c r="F77" t="n">
        <v>0.0118</v>
      </c>
      <c r="G77" t="n">
        <v>762</v>
      </c>
      <c r="H77">
        <f>1*762/1000*0.0118</f>
        <v/>
      </c>
      <c r="I77">
        <f>1*762/1000*0.0118*0.2</f>
        <v/>
      </c>
      <c r="J77">
        <f>1*762/1000*0.0118*0.11</f>
        <v/>
      </c>
    </row>
    <row r="78">
      <c r="A78" t="inlineStr">
        <is>
          <t>11287</t>
        </is>
      </c>
      <c r="B78" t="inlineStr">
        <is>
          <t>Ольха серая</t>
        </is>
      </c>
      <c r="C78" t="n">
        <v>1</v>
      </c>
      <c r="D78" t="n">
        <v>5</v>
      </c>
      <c r="E78" t="n">
        <v>6</v>
      </c>
      <c r="F78" t="n">
        <v>0.0118</v>
      </c>
      <c r="G78" t="n">
        <v>762</v>
      </c>
      <c r="H78">
        <f>1*762/1000*0.0118</f>
        <v/>
      </c>
      <c r="I78">
        <f>1*762/1000*0.0118*0.2</f>
        <v/>
      </c>
      <c r="J78">
        <f>1*762/1000*0.0118*0.11</f>
        <v/>
      </c>
    </row>
    <row r="79">
      <c r="A79" t="inlineStr">
        <is>
          <t>11288</t>
        </is>
      </c>
      <c r="B79" t="inlineStr">
        <is>
          <t>Ольха серая</t>
        </is>
      </c>
      <c r="C79" t="n">
        <v>1</v>
      </c>
      <c r="D79" t="n">
        <v>7</v>
      </c>
      <c r="E79" t="n">
        <v>6</v>
      </c>
      <c r="F79" t="n">
        <v>0.0231</v>
      </c>
      <c r="G79" t="n">
        <v>762</v>
      </c>
      <c r="H79">
        <f>1*762/1000*0.0231</f>
        <v/>
      </c>
      <c r="I79">
        <f>1*762/1000*0.0231*0.2</f>
        <v/>
      </c>
      <c r="J79">
        <f>1*762/1000*0.0231*0.11</f>
        <v/>
      </c>
    </row>
    <row r="80">
      <c r="A80" t="inlineStr">
        <is>
          <t>11289</t>
        </is>
      </c>
      <c r="B80" t="inlineStr">
        <is>
          <t>Ольха серая</t>
        </is>
      </c>
      <c r="C80" t="n">
        <v>1</v>
      </c>
      <c r="D80" t="n">
        <v>22</v>
      </c>
      <c r="E80" t="n">
        <v>16</v>
      </c>
      <c r="F80" t="n">
        <v>0.6082</v>
      </c>
      <c r="G80" t="n">
        <v>762</v>
      </c>
      <c r="H80">
        <f>1*762/1000*0.6082</f>
        <v/>
      </c>
      <c r="I80">
        <f>1*762/1000*0.6082*0.2</f>
        <v/>
      </c>
      <c r="J80">
        <f>1*762/1000*0.6082*0.11</f>
        <v/>
      </c>
    </row>
    <row r="81">
      <c r="A81" t="inlineStr">
        <is>
          <t>11290</t>
        </is>
      </c>
      <c r="B81" t="inlineStr">
        <is>
          <t>Ольха серая</t>
        </is>
      </c>
      <c r="C81" t="n">
        <v>1</v>
      </c>
      <c r="D81" t="n">
        <v>22</v>
      </c>
      <c r="E81" t="n">
        <v>16</v>
      </c>
      <c r="F81" t="n">
        <v>0.6082</v>
      </c>
      <c r="G81" t="n">
        <v>762</v>
      </c>
      <c r="H81">
        <f>1*762/1000*0.6082</f>
        <v/>
      </c>
      <c r="I81">
        <f>1*762/1000*0.6082*0.2</f>
        <v/>
      </c>
      <c r="J81">
        <f>1*762/1000*0.6082*0.11</f>
        <v/>
      </c>
    </row>
    <row r="82">
      <c r="A82" t="inlineStr">
        <is>
          <t>11291</t>
        </is>
      </c>
      <c r="B82" t="inlineStr">
        <is>
          <t>Ольха серая</t>
        </is>
      </c>
      <c r="C82" t="n">
        <v>1</v>
      </c>
      <c r="D82" t="n">
        <v>8</v>
      </c>
      <c r="E82" t="n">
        <v>10</v>
      </c>
      <c r="F82" t="n">
        <v>0.0503</v>
      </c>
      <c r="G82" t="n">
        <v>762</v>
      </c>
      <c r="H82">
        <f>1*762/1000*0.0503</f>
        <v/>
      </c>
      <c r="I82">
        <f>1*762/1000*0.0503*0.2</f>
        <v/>
      </c>
      <c r="J82">
        <f>1*762/1000*0.0503*0.11</f>
        <v/>
      </c>
    </row>
    <row r="83">
      <c r="A83" t="inlineStr">
        <is>
          <t>11292</t>
        </is>
      </c>
      <c r="B83" t="inlineStr">
        <is>
          <t>Ольха серая</t>
        </is>
      </c>
      <c r="C83" t="n">
        <v>1</v>
      </c>
      <c r="D83" t="n">
        <v>9</v>
      </c>
      <c r="E83" t="n">
        <v>10</v>
      </c>
      <c r="F83" t="n">
        <v>0.0636</v>
      </c>
      <c r="G83" t="n">
        <v>762</v>
      </c>
      <c r="H83">
        <f>1*762/1000*0.0636</f>
        <v/>
      </c>
      <c r="I83">
        <f>1*762/1000*0.0636*0.2</f>
        <v/>
      </c>
      <c r="J83">
        <f>1*762/1000*0.0636*0.11</f>
        <v/>
      </c>
    </row>
    <row r="84">
      <c r="A84" t="inlineStr">
        <is>
          <t>11293</t>
        </is>
      </c>
      <c r="B84" t="inlineStr">
        <is>
          <t>Ива ломкая</t>
        </is>
      </c>
      <c r="C84" t="n">
        <v>1</v>
      </c>
      <c r="D84" t="n">
        <v>6</v>
      </c>
      <c r="E84" t="n">
        <v>6</v>
      </c>
      <c r="F84" t="n">
        <v>0.017</v>
      </c>
      <c r="G84" t="n">
        <v>762</v>
      </c>
      <c r="H84">
        <f>1*762/1000*0.017</f>
        <v/>
      </c>
      <c r="I84">
        <f>1*762/1000*0.017*0.2</f>
        <v/>
      </c>
      <c r="J84">
        <f>1*762/1000*0.017*0.11</f>
        <v/>
      </c>
    </row>
    <row r="85">
      <c r="A85" t="inlineStr">
        <is>
          <t>11294</t>
        </is>
      </c>
      <c r="B85" t="inlineStr">
        <is>
          <t>Ольха серая</t>
        </is>
      </c>
      <c r="C85" t="n">
        <v>1</v>
      </c>
      <c r="D85" t="n">
        <v>13</v>
      </c>
      <c r="E85" t="n">
        <v>14</v>
      </c>
      <c r="F85" t="n">
        <v>0.1858</v>
      </c>
      <c r="G85" t="n">
        <v>762</v>
      </c>
      <c r="H85">
        <f>1*762/1000*0.1858</f>
        <v/>
      </c>
      <c r="I85">
        <f>1*762/1000*0.1858*0.2</f>
        <v/>
      </c>
      <c r="J85">
        <f>1*762/1000*0.1858*0.11</f>
        <v/>
      </c>
    </row>
    <row r="86">
      <c r="A86" t="inlineStr">
        <is>
          <t>11295</t>
        </is>
      </c>
      <c r="B86" t="inlineStr">
        <is>
          <t>Ольха серая</t>
        </is>
      </c>
      <c r="C86" t="n">
        <v>1</v>
      </c>
      <c r="D86" t="n">
        <v>8</v>
      </c>
      <c r="E86" t="n">
        <v>8</v>
      </c>
      <c r="F86" t="n">
        <v>0.0402</v>
      </c>
      <c r="G86" t="n">
        <v>762</v>
      </c>
      <c r="H86">
        <f>1*762/1000*0.0402</f>
        <v/>
      </c>
      <c r="I86">
        <f>1*762/1000*0.0402*0.2</f>
        <v/>
      </c>
      <c r="J86">
        <f>1*762/1000*0.0402*0.11</f>
        <v/>
      </c>
    </row>
    <row r="87">
      <c r="A87" t="inlineStr">
        <is>
          <t>11296</t>
        </is>
      </c>
      <c r="B87" t="inlineStr">
        <is>
          <t>Ольха серая</t>
        </is>
      </c>
      <c r="C87" t="n">
        <v>1</v>
      </c>
      <c r="D87" t="n">
        <v>5</v>
      </c>
      <c r="E87" t="n">
        <v>5</v>
      </c>
      <c r="F87" t="n">
        <v>0.0098</v>
      </c>
      <c r="G87" t="n">
        <v>762</v>
      </c>
      <c r="H87">
        <f>1*762/1000*0.0098</f>
        <v/>
      </c>
      <c r="I87">
        <f>1*762/1000*0.0098*0.2</f>
        <v/>
      </c>
      <c r="J87">
        <f>1*762/1000*0.0098*0.11</f>
        <v/>
      </c>
    </row>
    <row r="88">
      <c r="A88" t="inlineStr">
        <is>
          <t>11297</t>
        </is>
      </c>
      <c r="B88" t="inlineStr">
        <is>
          <t>Ольха серая</t>
        </is>
      </c>
      <c r="C88" t="n">
        <v>1</v>
      </c>
      <c r="D88" t="n">
        <v>5</v>
      </c>
      <c r="E88" t="n">
        <v>5</v>
      </c>
      <c r="F88" t="n">
        <v>0.0098</v>
      </c>
      <c r="G88" t="n">
        <v>762</v>
      </c>
      <c r="H88">
        <f>1*762/1000*0.0098</f>
        <v/>
      </c>
      <c r="I88">
        <f>1*762/1000*0.0098*0.2</f>
        <v/>
      </c>
      <c r="J88">
        <f>1*762/1000*0.0098*0.11</f>
        <v/>
      </c>
    </row>
    <row r="89">
      <c r="A89" t="inlineStr">
        <is>
          <t>11298</t>
        </is>
      </c>
      <c r="B89" t="inlineStr">
        <is>
          <t>Ольха серая</t>
        </is>
      </c>
      <c r="C89" t="n">
        <v>1</v>
      </c>
      <c r="D89" t="n">
        <v>5</v>
      </c>
      <c r="E89" t="n">
        <v>5</v>
      </c>
      <c r="F89" t="n">
        <v>0.0098</v>
      </c>
      <c r="G89" t="n">
        <v>762</v>
      </c>
      <c r="H89">
        <f>1*762/1000*0.0098</f>
        <v/>
      </c>
      <c r="I89">
        <f>1*762/1000*0.0098*0.2</f>
        <v/>
      </c>
      <c r="J89">
        <f>1*762/1000*0.0098*0.11</f>
        <v/>
      </c>
    </row>
    <row r="90">
      <c r="A90" t="inlineStr">
        <is>
          <t>11299</t>
        </is>
      </c>
      <c r="B90" t="inlineStr">
        <is>
          <t>Ольха серая</t>
        </is>
      </c>
      <c r="C90" t="n">
        <v>1</v>
      </c>
      <c r="D90" t="n">
        <v>16</v>
      </c>
      <c r="E90" t="n">
        <v>15</v>
      </c>
      <c r="F90" t="n">
        <v>0.3016</v>
      </c>
      <c r="G90" t="n">
        <v>762</v>
      </c>
      <c r="H90">
        <f>1*762/1000*0.3016</f>
        <v/>
      </c>
      <c r="I90">
        <f>1*762/1000*0.3016*0.2</f>
        <v/>
      </c>
      <c r="J90">
        <f>1*762/1000*0.3016*0.11</f>
        <v/>
      </c>
    </row>
    <row r="91">
      <c r="A91" t="inlineStr">
        <is>
          <t>11300</t>
        </is>
      </c>
      <c r="B91" t="inlineStr">
        <is>
          <t>Ольха серая</t>
        </is>
      </c>
      <c r="C91" t="n">
        <v>1</v>
      </c>
      <c r="D91" t="n">
        <v>11</v>
      </c>
      <c r="E91" t="n">
        <v>10</v>
      </c>
      <c r="F91" t="n">
        <v>0.095</v>
      </c>
      <c r="G91" t="n">
        <v>762</v>
      </c>
      <c r="H91">
        <f>1*762/1000*0.095</f>
        <v/>
      </c>
      <c r="I91">
        <f>1*762/1000*0.095*0.2</f>
        <v/>
      </c>
      <c r="J91">
        <f>1*762/1000*0.095*0.11</f>
        <v/>
      </c>
    </row>
    <row r="92">
      <c r="A92" t="inlineStr">
        <is>
          <t>11301</t>
        </is>
      </c>
      <c r="B92" t="inlineStr">
        <is>
          <t>Берёза пушистая</t>
        </is>
      </c>
      <c r="C92" t="n">
        <v>1</v>
      </c>
      <c r="D92" t="n">
        <v>7</v>
      </c>
      <c r="E92" t="n">
        <v>8</v>
      </c>
      <c r="F92" t="n">
        <v>0.0308</v>
      </c>
      <c r="G92" t="n">
        <v>870</v>
      </c>
      <c r="H92">
        <f>1*870/1000*0.0308</f>
        <v/>
      </c>
      <c r="I92">
        <f>1*870/1000*0.0308*0.2</f>
        <v/>
      </c>
      <c r="J92">
        <f>1*870/1000*0.0308*0.11</f>
        <v/>
      </c>
    </row>
    <row r="93">
      <c r="A93" t="inlineStr">
        <is>
          <t>11302</t>
        </is>
      </c>
      <c r="B93" t="inlineStr">
        <is>
          <t>Берёза пушистая</t>
        </is>
      </c>
      <c r="C93" t="n">
        <v>1</v>
      </c>
      <c r="D93" t="n">
        <v>7</v>
      </c>
      <c r="E93" t="n">
        <v>8</v>
      </c>
      <c r="F93" t="n">
        <v>0.0308</v>
      </c>
      <c r="G93" t="n">
        <v>870</v>
      </c>
      <c r="H93">
        <f>1*870/1000*0.0308</f>
        <v/>
      </c>
      <c r="I93">
        <f>1*870/1000*0.0308*0.2</f>
        <v/>
      </c>
      <c r="J93">
        <f>1*870/1000*0.0308*0.11</f>
        <v/>
      </c>
    </row>
    <row r="94">
      <c r="A94" t="inlineStr">
        <is>
          <t>11303</t>
        </is>
      </c>
      <c r="B94" t="inlineStr">
        <is>
          <t>Ольха серая</t>
        </is>
      </c>
      <c r="C94" t="n">
        <v>1</v>
      </c>
      <c r="D94" t="n">
        <v>5</v>
      </c>
      <c r="E94" t="n">
        <v>5</v>
      </c>
      <c r="F94" t="n">
        <v>0.0098</v>
      </c>
      <c r="G94" t="n">
        <v>762</v>
      </c>
      <c r="H94">
        <f>1*762/1000*0.0098</f>
        <v/>
      </c>
      <c r="I94">
        <f>1*762/1000*0.0098*0.2</f>
        <v/>
      </c>
      <c r="J94">
        <f>1*762/1000*0.0098*0.11</f>
        <v/>
      </c>
    </row>
    <row r="95">
      <c r="A95" t="inlineStr">
        <is>
          <t>11304</t>
        </is>
      </c>
      <c r="B95" t="inlineStr">
        <is>
          <t>Ольха серая</t>
        </is>
      </c>
      <c r="C95" t="n">
        <v>1</v>
      </c>
      <c r="D95" t="n">
        <v>16</v>
      </c>
      <c r="E95" t="n">
        <v>15</v>
      </c>
      <c r="F95" t="n">
        <v>0.3016</v>
      </c>
      <c r="G95" t="n">
        <v>762</v>
      </c>
      <c r="H95">
        <f>1*762/1000*0.3016</f>
        <v/>
      </c>
      <c r="I95">
        <f>1*762/1000*0.3016*0.2</f>
        <v/>
      </c>
      <c r="J95">
        <f>1*762/1000*0.3016*0.11</f>
        <v/>
      </c>
    </row>
    <row r="96">
      <c r="A96" t="inlineStr">
        <is>
          <t>11305</t>
        </is>
      </c>
      <c r="B96" t="inlineStr">
        <is>
          <t>Ива ломкая</t>
        </is>
      </c>
      <c r="C96" t="n">
        <v>1</v>
      </c>
      <c r="D96" t="n">
        <v>6</v>
      </c>
      <c r="E96" t="n">
        <v>6</v>
      </c>
      <c r="F96" t="n">
        <v>0.017</v>
      </c>
      <c r="G96" t="n">
        <v>762</v>
      </c>
      <c r="H96">
        <f>1*762/1000*0.017</f>
        <v/>
      </c>
      <c r="I96">
        <f>1*762/1000*0.017*0.2</f>
        <v/>
      </c>
      <c r="J96">
        <f>1*762/1000*0.017*0.11</f>
        <v/>
      </c>
    </row>
    <row r="97">
      <c r="A97" t="inlineStr">
        <is>
          <t>11312</t>
        </is>
      </c>
      <c r="B97" t="inlineStr">
        <is>
          <t>Берёза пушистая</t>
        </is>
      </c>
      <c r="C97" t="n">
        <v>1</v>
      </c>
      <c r="D97" t="n">
        <v>26</v>
      </c>
      <c r="E97" t="n">
        <v>16</v>
      </c>
      <c r="F97" t="n">
        <v>0.8495</v>
      </c>
      <c r="G97" t="n">
        <v>870</v>
      </c>
      <c r="H97">
        <f>1*870/1000*0.8495</f>
        <v/>
      </c>
      <c r="I97">
        <f>1*870/1000*0.8495*0.2</f>
        <v/>
      </c>
      <c r="J97">
        <f>1*870/1000*0.8495*0.11</f>
        <v/>
      </c>
    </row>
    <row r="98">
      <c r="A98" t="inlineStr">
        <is>
          <t>11313</t>
        </is>
      </c>
      <c r="B98" t="inlineStr">
        <is>
          <t>Ольха серая</t>
        </is>
      </c>
      <c r="C98" t="n">
        <v>1</v>
      </c>
      <c r="D98" t="n">
        <v>5</v>
      </c>
      <c r="E98" t="n">
        <v>6</v>
      </c>
      <c r="F98" t="n">
        <v>0.0118</v>
      </c>
      <c r="G98" t="n">
        <v>762</v>
      </c>
      <c r="H98">
        <f>1*762/1000*0.0118</f>
        <v/>
      </c>
      <c r="I98">
        <f>1*762/1000*0.0118*0.2</f>
        <v/>
      </c>
      <c r="J98">
        <f>1*762/1000*0.0118*0.11</f>
        <v/>
      </c>
    </row>
    <row r="99">
      <c r="A99" t="inlineStr">
        <is>
          <t>11314</t>
        </is>
      </c>
      <c r="B99" t="inlineStr">
        <is>
          <t>Ольха серая</t>
        </is>
      </c>
      <c r="C99" t="n">
        <v>1</v>
      </c>
      <c r="D99" t="n">
        <v>5</v>
      </c>
      <c r="E99" t="n">
        <v>6</v>
      </c>
      <c r="F99" t="n">
        <v>0.0118</v>
      </c>
      <c r="G99" t="n">
        <v>762</v>
      </c>
      <c r="H99">
        <f>1*762/1000*0.0118</f>
        <v/>
      </c>
      <c r="I99">
        <f>1*762/1000*0.0118*0.2</f>
        <v/>
      </c>
      <c r="J99">
        <f>1*762/1000*0.0118*0.11</f>
        <v/>
      </c>
    </row>
    <row r="100">
      <c r="A100" t="inlineStr">
        <is>
          <t>11315</t>
        </is>
      </c>
      <c r="B100" t="inlineStr">
        <is>
          <t>Ольха серая</t>
        </is>
      </c>
      <c r="C100" t="n">
        <v>1</v>
      </c>
      <c r="D100" t="n">
        <v>12</v>
      </c>
      <c r="E100" t="n">
        <v>9</v>
      </c>
      <c r="F100" t="n">
        <v>0.1018</v>
      </c>
      <c r="G100" t="n">
        <v>762</v>
      </c>
      <c r="H100">
        <f>1*762/1000*0.1018</f>
        <v/>
      </c>
      <c r="I100">
        <f>1*762/1000*0.1018*0.2</f>
        <v/>
      </c>
      <c r="J100">
        <f>1*762/1000*0.1018*0.11</f>
        <v/>
      </c>
    </row>
    <row r="101">
      <c r="A101" t="inlineStr">
        <is>
          <t>11316</t>
        </is>
      </c>
      <c r="B101" t="inlineStr">
        <is>
          <t>Ольха серая</t>
        </is>
      </c>
      <c r="C101" t="n">
        <v>1</v>
      </c>
      <c r="D101" t="n">
        <v>13</v>
      </c>
      <c r="E101" t="n">
        <v>9</v>
      </c>
      <c r="F101" t="n">
        <v>0.1195</v>
      </c>
      <c r="G101" t="n">
        <v>762</v>
      </c>
      <c r="H101">
        <f>1*762/1000*0.1195</f>
        <v/>
      </c>
      <c r="I101">
        <f>1*762/1000*0.1195*0.2</f>
        <v/>
      </c>
      <c r="J101">
        <f>1*762/1000*0.1195*0.11</f>
        <v/>
      </c>
    </row>
    <row r="102">
      <c r="A102" t="inlineStr">
        <is>
          <t>11317</t>
        </is>
      </c>
      <c r="B102" t="inlineStr">
        <is>
          <t>Ольха серая</t>
        </is>
      </c>
      <c r="C102" t="n">
        <v>1</v>
      </c>
      <c r="D102" t="n">
        <v>15</v>
      </c>
      <c r="E102" t="n">
        <v>9</v>
      </c>
      <c r="F102" t="n">
        <v>0.159</v>
      </c>
      <c r="G102" t="n">
        <v>762</v>
      </c>
      <c r="H102">
        <f>1*762/1000*0.159</f>
        <v/>
      </c>
      <c r="I102">
        <f>1*762/1000*0.159*0.2</f>
        <v/>
      </c>
      <c r="J102">
        <f>1*762/1000*0.159*0.11</f>
        <v/>
      </c>
    </row>
    <row r="103">
      <c r="A103" t="inlineStr">
        <is>
          <t>11318</t>
        </is>
      </c>
      <c r="B103" t="inlineStr">
        <is>
          <t>Ива ломкая</t>
        </is>
      </c>
      <c r="C103" t="n">
        <v>1</v>
      </c>
      <c r="D103" t="n">
        <v>6</v>
      </c>
      <c r="E103" t="n">
        <v>5</v>
      </c>
      <c r="F103" t="n">
        <v>0.0141</v>
      </c>
      <c r="G103" t="n">
        <v>762</v>
      </c>
      <c r="H103">
        <f>1*762/1000*0.0141</f>
        <v/>
      </c>
      <c r="I103">
        <f>1*762/1000*0.0141*0.2</f>
        <v/>
      </c>
      <c r="J103">
        <f>1*762/1000*0.0141*0.11</f>
        <v/>
      </c>
    </row>
    <row r="104">
      <c r="A104" t="inlineStr">
        <is>
          <t>11319</t>
        </is>
      </c>
      <c r="B104" t="inlineStr">
        <is>
          <t>Ольха серая</t>
        </is>
      </c>
      <c r="C104" t="n">
        <v>1</v>
      </c>
      <c r="D104" t="n">
        <v>5</v>
      </c>
      <c r="E104" t="n">
        <v>5</v>
      </c>
      <c r="F104" t="n">
        <v>0.0098</v>
      </c>
      <c r="G104" t="n">
        <v>762</v>
      </c>
      <c r="H104">
        <f>1*762/1000*0.0098</f>
        <v/>
      </c>
      <c r="I104">
        <f>1*762/1000*0.0098*0.2</f>
        <v/>
      </c>
      <c r="J104">
        <f>1*762/1000*0.0098*0.11</f>
        <v/>
      </c>
    </row>
    <row r="105">
      <c r="A105" t="inlineStr">
        <is>
          <t>11321</t>
        </is>
      </c>
      <c r="B105" t="inlineStr">
        <is>
          <t>Берёза пушистая</t>
        </is>
      </c>
      <c r="C105" t="n">
        <v>1</v>
      </c>
      <c r="D105" t="n">
        <v>9</v>
      </c>
      <c r="E105" t="n">
        <v>8</v>
      </c>
      <c r="F105" t="n">
        <v>0.0509</v>
      </c>
      <c r="G105" t="n">
        <v>870</v>
      </c>
      <c r="H105">
        <f>1*870/1000*0.0509</f>
        <v/>
      </c>
      <c r="I105">
        <f>1*870/1000*0.0509*0.2</f>
        <v/>
      </c>
      <c r="J105">
        <f>1*870/1000*0.0509*0.11</f>
        <v/>
      </c>
    </row>
    <row r="106">
      <c r="A106" t="inlineStr">
        <is>
          <t>11322</t>
        </is>
      </c>
      <c r="B106" t="inlineStr">
        <is>
          <t>Ольха серая</t>
        </is>
      </c>
      <c r="C106" t="n">
        <v>1</v>
      </c>
      <c r="D106" t="n">
        <v>13</v>
      </c>
      <c r="E106" t="n">
        <v>14</v>
      </c>
      <c r="F106" t="n">
        <v>0.1858</v>
      </c>
      <c r="G106" t="n">
        <v>762</v>
      </c>
      <c r="H106">
        <f>1*762/1000*0.1858</f>
        <v/>
      </c>
      <c r="I106">
        <f>1*762/1000*0.1858*0.2</f>
        <v/>
      </c>
      <c r="J106">
        <f>1*762/1000*0.1858*0.11</f>
        <v/>
      </c>
    </row>
    <row r="107">
      <c r="A107" t="inlineStr">
        <is>
          <t>11323</t>
        </is>
      </c>
      <c r="B107" t="inlineStr">
        <is>
          <t>Ольха серая</t>
        </is>
      </c>
      <c r="C107" t="n">
        <v>1</v>
      </c>
      <c r="D107" t="n">
        <v>15</v>
      </c>
      <c r="E107" t="n">
        <v>15</v>
      </c>
      <c r="F107" t="n">
        <v>0.2651</v>
      </c>
      <c r="G107" t="n">
        <v>762</v>
      </c>
      <c r="H107">
        <f>1*762/1000*0.2651</f>
        <v/>
      </c>
      <c r="I107">
        <f>1*762/1000*0.2651*0.2</f>
        <v/>
      </c>
      <c r="J107">
        <f>1*762/1000*0.2651*0.11</f>
        <v/>
      </c>
    </row>
    <row r="108">
      <c r="A108" t="inlineStr">
        <is>
          <t>11324</t>
        </is>
      </c>
      <c r="B108" t="inlineStr">
        <is>
          <t>Ольха серая</t>
        </is>
      </c>
      <c r="C108" t="n">
        <v>1</v>
      </c>
      <c r="D108" t="n">
        <v>12</v>
      </c>
      <c r="E108" t="n">
        <v>15</v>
      </c>
      <c r="F108" t="n">
        <v>0.1696</v>
      </c>
      <c r="G108" t="n">
        <v>762</v>
      </c>
      <c r="H108">
        <f>1*762/1000*0.1696</f>
        <v/>
      </c>
      <c r="I108">
        <f>1*762/1000*0.1696*0.2</f>
        <v/>
      </c>
      <c r="J108">
        <f>1*762/1000*0.1696*0.11</f>
        <v/>
      </c>
    </row>
    <row r="109">
      <c r="A109" t="inlineStr">
        <is>
          <t>11325</t>
        </is>
      </c>
      <c r="B109" t="inlineStr">
        <is>
          <t>Ива ломкая</t>
        </is>
      </c>
      <c r="C109" t="n">
        <v>1</v>
      </c>
      <c r="D109" t="n">
        <v>16</v>
      </c>
      <c r="E109" t="n">
        <v>14</v>
      </c>
      <c r="F109" t="n">
        <v>0.2815</v>
      </c>
      <c r="G109" t="n">
        <v>762</v>
      </c>
      <c r="H109">
        <f>1*762/1000*0.2815</f>
        <v/>
      </c>
      <c r="I109">
        <f>1*762/1000*0.2815*0.2</f>
        <v/>
      </c>
      <c r="J109">
        <f>1*762/1000*0.2815*0.11</f>
        <v/>
      </c>
    </row>
    <row r="110">
      <c r="A110" t="inlineStr">
        <is>
          <t>11326</t>
        </is>
      </c>
      <c r="B110" t="inlineStr">
        <is>
          <t>Ольха серая</t>
        </is>
      </c>
      <c r="C110" t="n">
        <v>1</v>
      </c>
      <c r="D110" t="n">
        <v>20</v>
      </c>
      <c r="E110" t="n">
        <v>15</v>
      </c>
      <c r="F110" t="n">
        <v>0.4712</v>
      </c>
      <c r="G110" t="n">
        <v>762</v>
      </c>
      <c r="H110">
        <f>1*762/1000*0.4712</f>
        <v/>
      </c>
      <c r="I110">
        <f>1*762/1000*0.4712*0.2</f>
        <v/>
      </c>
      <c r="J110">
        <f>1*762/1000*0.4712*0.11</f>
        <v/>
      </c>
    </row>
    <row r="111">
      <c r="A111" t="inlineStr">
        <is>
          <t>11327</t>
        </is>
      </c>
      <c r="B111" t="inlineStr">
        <is>
          <t>Ольха серая</t>
        </is>
      </c>
      <c r="C111" t="n">
        <v>1</v>
      </c>
      <c r="D111" t="n">
        <v>7</v>
      </c>
      <c r="E111" t="n">
        <v>7</v>
      </c>
      <c r="F111" t="n">
        <v>0.0269</v>
      </c>
      <c r="G111" t="n">
        <v>762</v>
      </c>
      <c r="H111">
        <f>1*762/1000*0.0269</f>
        <v/>
      </c>
      <c r="I111">
        <f>1*762/1000*0.0269*0.2</f>
        <v/>
      </c>
      <c r="J111">
        <f>1*762/1000*0.0269*0.11</f>
        <v/>
      </c>
    </row>
    <row r="112">
      <c r="A112" t="inlineStr">
        <is>
          <t>11328</t>
        </is>
      </c>
      <c r="B112" t="inlineStr">
        <is>
          <t>Ольха серая</t>
        </is>
      </c>
      <c r="C112" t="n">
        <v>1</v>
      </c>
      <c r="D112" t="n">
        <v>7</v>
      </c>
      <c r="E112" t="n">
        <v>7</v>
      </c>
      <c r="F112" t="n">
        <v>0.0269</v>
      </c>
      <c r="G112" t="n">
        <v>762</v>
      </c>
      <c r="H112">
        <f>1*762/1000*0.0269</f>
        <v/>
      </c>
      <c r="I112">
        <f>1*762/1000*0.0269*0.2</f>
        <v/>
      </c>
      <c r="J112">
        <f>1*762/1000*0.0269*0.11</f>
        <v/>
      </c>
    </row>
    <row r="113">
      <c r="A113" t="inlineStr">
        <is>
          <t>11329</t>
        </is>
      </c>
      <c r="B113" t="inlineStr">
        <is>
          <t>Ольха серая</t>
        </is>
      </c>
      <c r="C113" t="n">
        <v>1</v>
      </c>
      <c r="D113" t="n">
        <v>15</v>
      </c>
      <c r="E113" t="n">
        <v>13</v>
      </c>
      <c r="F113" t="n">
        <v>0.2297</v>
      </c>
      <c r="G113" t="n">
        <v>762</v>
      </c>
      <c r="H113">
        <f>1*762/1000*0.2297</f>
        <v/>
      </c>
      <c r="I113">
        <f>1*762/1000*0.2297*0.2</f>
        <v/>
      </c>
      <c r="J113">
        <f>1*762/1000*0.2297*0.11</f>
        <v/>
      </c>
    </row>
    <row r="114">
      <c r="A114" t="inlineStr">
        <is>
          <t>11330</t>
        </is>
      </c>
      <c r="B114" t="inlineStr">
        <is>
          <t>Ольха серая</t>
        </is>
      </c>
      <c r="C114" t="n">
        <v>1</v>
      </c>
      <c r="D114" t="n">
        <v>14</v>
      </c>
      <c r="E114" t="n">
        <v>14</v>
      </c>
      <c r="F114" t="n">
        <v>0.2155</v>
      </c>
      <c r="G114" t="n">
        <v>762</v>
      </c>
      <c r="H114">
        <f>1*762/1000*0.2155</f>
        <v/>
      </c>
      <c r="I114">
        <f>1*762/1000*0.2155*0.2</f>
        <v/>
      </c>
      <c r="J114">
        <f>1*762/1000*0.2155*0.11</f>
        <v/>
      </c>
    </row>
    <row r="115">
      <c r="A115" t="inlineStr">
        <is>
          <t>11331</t>
        </is>
      </c>
      <c r="B115" t="inlineStr">
        <is>
          <t>Ольха серая</t>
        </is>
      </c>
      <c r="C115" t="n">
        <v>1</v>
      </c>
      <c r="D115" t="n">
        <v>13</v>
      </c>
      <c r="E115" t="n">
        <v>14</v>
      </c>
      <c r="F115" t="n">
        <v>0.1858</v>
      </c>
      <c r="G115" t="n">
        <v>762</v>
      </c>
      <c r="H115">
        <f>1*762/1000*0.1858</f>
        <v/>
      </c>
      <c r="I115">
        <f>1*762/1000*0.1858*0.2</f>
        <v/>
      </c>
      <c r="J115">
        <f>1*762/1000*0.1858*0.11</f>
        <v/>
      </c>
    </row>
    <row r="116">
      <c r="A116" t="inlineStr">
        <is>
          <t>11332</t>
        </is>
      </c>
      <c r="B116" t="inlineStr">
        <is>
          <t>Берёза пушистая</t>
        </is>
      </c>
      <c r="C116" t="n">
        <v>1</v>
      </c>
      <c r="D116" t="n">
        <v>7</v>
      </c>
      <c r="E116" t="n">
        <v>7</v>
      </c>
      <c r="F116" t="n">
        <v>0.0269</v>
      </c>
      <c r="G116" t="n">
        <v>870</v>
      </c>
      <c r="H116">
        <f>1*870/1000*0.0269</f>
        <v/>
      </c>
      <c r="I116">
        <f>1*870/1000*0.0269*0.2</f>
        <v/>
      </c>
      <c r="J116">
        <f>1*870/1000*0.0269*0.11</f>
        <v/>
      </c>
    </row>
    <row r="117">
      <c r="A117" t="inlineStr">
        <is>
          <t>11333</t>
        </is>
      </c>
      <c r="B117" t="inlineStr">
        <is>
          <t>Ольха серая</t>
        </is>
      </c>
      <c r="C117" t="n">
        <v>1</v>
      </c>
      <c r="D117" t="n">
        <v>8</v>
      </c>
      <c r="E117" t="n">
        <v>8</v>
      </c>
      <c r="F117" t="n">
        <v>0.0402</v>
      </c>
      <c r="G117" t="n">
        <v>762</v>
      </c>
      <c r="H117">
        <f>1*762/1000*0.0402</f>
        <v/>
      </c>
      <c r="I117">
        <f>1*762/1000*0.0402*0.2</f>
        <v/>
      </c>
      <c r="J117">
        <f>1*762/1000*0.0402*0.11</f>
        <v/>
      </c>
    </row>
    <row r="118">
      <c r="A118" t="inlineStr">
        <is>
          <t>11334</t>
        </is>
      </c>
      <c r="B118" t="inlineStr">
        <is>
          <t>Ольха серая</t>
        </is>
      </c>
      <c r="C118" t="n">
        <v>1</v>
      </c>
      <c r="D118" t="n">
        <v>6</v>
      </c>
      <c r="E118" t="n">
        <v>6</v>
      </c>
      <c r="F118" t="n">
        <v>0.017</v>
      </c>
      <c r="G118" t="n">
        <v>762</v>
      </c>
      <c r="H118">
        <f>1*762/1000*0.017</f>
        <v/>
      </c>
      <c r="I118">
        <f>1*762/1000*0.017*0.2</f>
        <v/>
      </c>
      <c r="J118">
        <f>1*762/1000*0.017*0.11</f>
        <v/>
      </c>
    </row>
    <row r="119">
      <c r="A119" t="inlineStr">
        <is>
          <t>11335</t>
        </is>
      </c>
      <c r="B119" t="inlineStr">
        <is>
          <t>Ольха серая</t>
        </is>
      </c>
      <c r="C119" t="n">
        <v>1</v>
      </c>
      <c r="D119" t="n">
        <v>8</v>
      </c>
      <c r="E119" t="n">
        <v>7</v>
      </c>
      <c r="F119" t="n">
        <v>0.0352</v>
      </c>
      <c r="G119" t="n">
        <v>762</v>
      </c>
      <c r="H119">
        <f>1*762/1000*0.0352</f>
        <v/>
      </c>
      <c r="I119">
        <f>1*762/1000*0.0352*0.2</f>
        <v/>
      </c>
      <c r="J119">
        <f>1*762/1000*0.0352*0.11</f>
        <v/>
      </c>
    </row>
    <row r="120">
      <c r="A120" t="inlineStr">
        <is>
          <t>11336</t>
        </is>
      </c>
      <c r="B120" t="inlineStr">
        <is>
          <t>Ольха серая</t>
        </is>
      </c>
      <c r="C120" t="n">
        <v>1</v>
      </c>
      <c r="D120" t="n">
        <v>11</v>
      </c>
      <c r="E120" t="n">
        <v>13</v>
      </c>
      <c r="F120" t="n">
        <v>0.1235</v>
      </c>
      <c r="G120" t="n">
        <v>762</v>
      </c>
      <c r="H120">
        <f>1*762/1000*0.1235</f>
        <v/>
      </c>
      <c r="I120">
        <f>1*762/1000*0.1235*0.2</f>
        <v/>
      </c>
      <c r="J120">
        <f>1*762/1000*0.1235*0.11</f>
        <v/>
      </c>
    </row>
    <row r="121">
      <c r="A121" t="inlineStr">
        <is>
          <t>11337</t>
        </is>
      </c>
      <c r="B121" t="inlineStr">
        <is>
          <t>Ольха серая</t>
        </is>
      </c>
      <c r="C121" t="n">
        <v>1</v>
      </c>
      <c r="D121" t="n">
        <v>16</v>
      </c>
      <c r="E121" t="n">
        <v>14</v>
      </c>
      <c r="F121" t="n">
        <v>0.2815</v>
      </c>
      <c r="G121" t="n">
        <v>762</v>
      </c>
      <c r="H121">
        <f>1*762/1000*0.2815</f>
        <v/>
      </c>
      <c r="I121">
        <f>1*762/1000*0.2815*0.2</f>
        <v/>
      </c>
      <c r="J121">
        <f>1*762/1000*0.2815*0.11</f>
        <v/>
      </c>
    </row>
    <row r="122">
      <c r="A122" t="inlineStr">
        <is>
          <t>11338</t>
        </is>
      </c>
      <c r="B122" t="inlineStr">
        <is>
          <t>Ольха серая</t>
        </is>
      </c>
      <c r="C122" t="n">
        <v>1</v>
      </c>
      <c r="D122" t="n">
        <v>15</v>
      </c>
      <c r="E122" t="n">
        <v>14</v>
      </c>
      <c r="F122" t="n">
        <v>0.2474</v>
      </c>
      <c r="G122" t="n">
        <v>762</v>
      </c>
      <c r="H122">
        <f>1*762/1000*0.2474</f>
        <v/>
      </c>
      <c r="I122">
        <f>1*762/1000*0.2474*0.2</f>
        <v/>
      </c>
      <c r="J122">
        <f>1*762/1000*0.2474*0.11</f>
        <v/>
      </c>
    </row>
    <row r="123">
      <c r="A123" t="inlineStr">
        <is>
          <t>11339</t>
        </is>
      </c>
      <c r="B123" t="inlineStr">
        <is>
          <t>Ольха серая</t>
        </is>
      </c>
      <c r="C123" t="n">
        <v>1</v>
      </c>
      <c r="D123" t="n">
        <v>19</v>
      </c>
      <c r="E123" t="n">
        <v>14</v>
      </c>
      <c r="F123" t="n">
        <v>0.3969</v>
      </c>
      <c r="G123" t="n">
        <v>762</v>
      </c>
      <c r="H123">
        <f>1*762/1000*0.3969</f>
        <v/>
      </c>
      <c r="I123">
        <f>1*762/1000*0.3969*0.2</f>
        <v/>
      </c>
      <c r="J123">
        <f>1*762/1000*0.3969*0.11</f>
        <v/>
      </c>
    </row>
    <row r="124">
      <c r="A124" t="inlineStr">
        <is>
          <t>11340</t>
        </is>
      </c>
      <c r="B124" t="inlineStr">
        <is>
          <t>Ольха серая</t>
        </is>
      </c>
      <c r="C124" t="n">
        <v>1</v>
      </c>
      <c r="D124" t="n">
        <v>17</v>
      </c>
      <c r="E124" t="n">
        <v>14</v>
      </c>
      <c r="F124" t="n">
        <v>0.3178</v>
      </c>
      <c r="G124" t="n">
        <v>762</v>
      </c>
      <c r="H124">
        <f>1*762/1000*0.3178</f>
        <v/>
      </c>
      <c r="I124">
        <f>1*762/1000*0.3178*0.2</f>
        <v/>
      </c>
      <c r="J124">
        <f>1*762/1000*0.3178*0.11</f>
        <v/>
      </c>
    </row>
    <row r="125">
      <c r="A125" t="inlineStr">
        <is>
          <t>11341</t>
        </is>
      </c>
      <c r="B125" t="inlineStr">
        <is>
          <t>Ель обыкновенная</t>
        </is>
      </c>
      <c r="C125" t="n">
        <v>1</v>
      </c>
      <c r="D125" t="n">
        <v>12</v>
      </c>
      <c r="E125" t="n">
        <v>8</v>
      </c>
      <c r="F125" t="n">
        <v>0.0905</v>
      </c>
      <c r="G125" t="n">
        <v>762</v>
      </c>
      <c r="H125">
        <f>1*762/1000*0.0905</f>
        <v/>
      </c>
      <c r="I125">
        <f>1*762/1000*0.0905*0.2</f>
        <v/>
      </c>
      <c r="J125">
        <f>1*762/1000*0.0905*0.11</f>
        <v/>
      </c>
    </row>
    <row r="126">
      <c r="A126" t="inlineStr">
        <is>
          <t>11342</t>
        </is>
      </c>
      <c r="B126" t="inlineStr">
        <is>
          <t>Ива ломкая</t>
        </is>
      </c>
      <c r="C126" t="n">
        <v>1</v>
      </c>
      <c r="D126" t="n">
        <v>5</v>
      </c>
      <c r="E126" t="n">
        <v>4</v>
      </c>
      <c r="F126" t="n">
        <v>0.007900000000000001</v>
      </c>
      <c r="G126" t="n">
        <v>762</v>
      </c>
      <c r="H126">
        <f>1*762/1000*0.0079</f>
        <v/>
      </c>
      <c r="I126">
        <f>1*762/1000*0.0079*0.2</f>
        <v/>
      </c>
      <c r="J126">
        <f>1*762/1000*0.0079*0.11</f>
        <v/>
      </c>
    </row>
    <row r="127">
      <c r="A127" t="inlineStr">
        <is>
          <t>11343</t>
        </is>
      </c>
      <c r="B127" t="inlineStr">
        <is>
          <t>Ива ломкая</t>
        </is>
      </c>
      <c r="C127" t="n">
        <v>1</v>
      </c>
      <c r="D127" t="n">
        <v>7</v>
      </c>
      <c r="E127" t="n">
        <v>4</v>
      </c>
      <c r="F127" t="n">
        <v>0.0154</v>
      </c>
      <c r="G127" t="n">
        <v>762</v>
      </c>
      <c r="H127">
        <f>1*762/1000*0.0154</f>
        <v/>
      </c>
      <c r="I127">
        <f>1*762/1000*0.0154*0.2</f>
        <v/>
      </c>
      <c r="J127">
        <f>1*762/1000*0.0154*0.11</f>
        <v/>
      </c>
    </row>
    <row r="128">
      <c r="A128" t="inlineStr">
        <is>
          <t>11344</t>
        </is>
      </c>
      <c r="B128" t="inlineStr">
        <is>
          <t>Ива ломкая</t>
        </is>
      </c>
      <c r="C128" t="n">
        <v>1</v>
      </c>
      <c r="D128" t="n">
        <v>7</v>
      </c>
      <c r="E128" t="n">
        <v>4</v>
      </c>
      <c r="F128" t="n">
        <v>0.0154</v>
      </c>
      <c r="G128" t="n">
        <v>762</v>
      </c>
      <c r="H128">
        <f>1*762/1000*0.0154</f>
        <v/>
      </c>
      <c r="I128">
        <f>1*762/1000*0.0154*0.2</f>
        <v/>
      </c>
      <c r="J128">
        <f>1*762/1000*0.0154*0.11</f>
        <v/>
      </c>
    </row>
    <row r="129">
      <c r="A129" t="inlineStr">
        <is>
          <t>11345</t>
        </is>
      </c>
      <c r="B129" t="inlineStr">
        <is>
          <t>Ольха серая</t>
        </is>
      </c>
      <c r="C129" t="n">
        <v>1</v>
      </c>
      <c r="D129" t="n">
        <v>10</v>
      </c>
      <c r="E129" t="n">
        <v>8</v>
      </c>
      <c r="F129" t="n">
        <v>0.06279999999999999</v>
      </c>
      <c r="G129" t="n">
        <v>762</v>
      </c>
      <c r="H129">
        <f>1*762/1000*0.0628</f>
        <v/>
      </c>
      <c r="I129">
        <f>1*762/1000*0.0628*0.2</f>
        <v/>
      </c>
      <c r="J129">
        <f>1*762/1000*0.0628*0.11</f>
        <v/>
      </c>
    </row>
    <row r="130">
      <c r="A130" t="inlineStr">
        <is>
          <t>11346</t>
        </is>
      </c>
      <c r="B130" t="inlineStr">
        <is>
          <t>Ольха серая</t>
        </is>
      </c>
      <c r="C130" t="n">
        <v>1</v>
      </c>
      <c r="D130" t="n">
        <v>10</v>
      </c>
      <c r="E130" t="n">
        <v>8</v>
      </c>
      <c r="F130" t="n">
        <v>0.06279999999999999</v>
      </c>
      <c r="G130" t="n">
        <v>762</v>
      </c>
      <c r="H130">
        <f>1*762/1000*0.0628</f>
        <v/>
      </c>
      <c r="I130">
        <f>1*762/1000*0.0628*0.2</f>
        <v/>
      </c>
      <c r="J130">
        <f>1*762/1000*0.0628*0.11</f>
        <v/>
      </c>
    </row>
    <row r="131">
      <c r="A131" t="inlineStr">
        <is>
          <t>11347</t>
        </is>
      </c>
      <c r="B131" t="inlineStr">
        <is>
          <t>Ольха серая</t>
        </is>
      </c>
      <c r="C131" t="n">
        <v>1</v>
      </c>
      <c r="D131" t="n">
        <v>17</v>
      </c>
      <c r="E131" t="n">
        <v>13</v>
      </c>
      <c r="F131" t="n">
        <v>0.2951</v>
      </c>
      <c r="G131" t="n">
        <v>762</v>
      </c>
      <c r="H131">
        <f>1*762/1000*0.2951</f>
        <v/>
      </c>
      <c r="I131">
        <f>1*762/1000*0.2951*0.2</f>
        <v/>
      </c>
      <c r="J131">
        <f>1*762/1000*0.2951*0.11</f>
        <v/>
      </c>
    </row>
    <row r="132">
      <c r="A132" t="inlineStr">
        <is>
          <t>11348</t>
        </is>
      </c>
      <c r="B132" t="inlineStr">
        <is>
          <t>Ива ломкая</t>
        </is>
      </c>
      <c r="C132" t="n">
        <v>1</v>
      </c>
      <c r="D132" t="n">
        <v>6</v>
      </c>
      <c r="E132" t="n">
        <v>5</v>
      </c>
      <c r="F132" t="n">
        <v>0.0141</v>
      </c>
      <c r="G132" t="n">
        <v>762</v>
      </c>
      <c r="H132">
        <f>1*762/1000*0.0141</f>
        <v/>
      </c>
      <c r="I132">
        <f>1*762/1000*0.0141*0.2</f>
        <v/>
      </c>
      <c r="J132">
        <f>1*762/1000*0.0141*0.11</f>
        <v/>
      </c>
    </row>
    <row r="133">
      <c r="A133" t="inlineStr">
        <is>
          <t>11349</t>
        </is>
      </c>
      <c r="B133" t="inlineStr">
        <is>
          <t>Ольха серая</t>
        </is>
      </c>
      <c r="C133" t="n">
        <v>1</v>
      </c>
      <c r="D133" t="n">
        <v>5</v>
      </c>
      <c r="E133" t="n">
        <v>7</v>
      </c>
      <c r="F133" t="n">
        <v>0.0137</v>
      </c>
      <c r="G133" t="n">
        <v>762</v>
      </c>
      <c r="H133">
        <f>1*762/1000*0.0137</f>
        <v/>
      </c>
      <c r="I133">
        <f>1*762/1000*0.0137*0.2</f>
        <v/>
      </c>
      <c r="J133">
        <f>1*762/1000*0.0137*0.11</f>
        <v/>
      </c>
    </row>
    <row r="134">
      <c r="A134" t="inlineStr">
        <is>
          <t>11350</t>
        </is>
      </c>
      <c r="B134" t="inlineStr">
        <is>
          <t>Ольха серая</t>
        </is>
      </c>
      <c r="C134" t="n">
        <v>1</v>
      </c>
      <c r="D134" t="n">
        <v>7</v>
      </c>
      <c r="E134" t="n">
        <v>7</v>
      </c>
      <c r="F134" t="n">
        <v>0.0269</v>
      </c>
      <c r="G134" t="n">
        <v>762</v>
      </c>
      <c r="H134">
        <f>1*762/1000*0.0269</f>
        <v/>
      </c>
      <c r="I134">
        <f>1*762/1000*0.0269*0.2</f>
        <v/>
      </c>
      <c r="J134">
        <f>1*762/1000*0.0269*0.11</f>
        <v/>
      </c>
    </row>
    <row r="135">
      <c r="A135" t="inlineStr">
        <is>
          <t>11351</t>
        </is>
      </c>
      <c r="B135" t="inlineStr">
        <is>
          <t>Ель обыкновенная</t>
        </is>
      </c>
      <c r="C135" t="n">
        <v>1</v>
      </c>
      <c r="D135" t="n">
        <v>43</v>
      </c>
      <c r="E135" t="n">
        <v>17</v>
      </c>
      <c r="F135" t="n">
        <v>2.1363</v>
      </c>
      <c r="G135" t="n">
        <v>762</v>
      </c>
      <c r="H135">
        <f>1*762/1000*2.1363</f>
        <v/>
      </c>
      <c r="I135">
        <f>1*762/1000*2.1363*0.2</f>
        <v/>
      </c>
      <c r="J135">
        <f>1*762/1000*2.1363*0.11</f>
        <v/>
      </c>
    </row>
    <row r="136">
      <c r="A136" t="inlineStr">
        <is>
          <t>11352</t>
        </is>
      </c>
      <c r="B136" t="inlineStr">
        <is>
          <t>Ель обыкновенная</t>
        </is>
      </c>
      <c r="C136" t="n">
        <v>1</v>
      </c>
      <c r="D136" t="n">
        <v>32</v>
      </c>
      <c r="E136" t="n">
        <v>16</v>
      </c>
      <c r="F136" t="n">
        <v>1.2868</v>
      </c>
      <c r="G136" t="n">
        <v>762</v>
      </c>
      <c r="H136">
        <f>1*762/1000*1.2868</f>
        <v/>
      </c>
      <c r="I136">
        <f>1*762/1000*1.2868*0.2</f>
        <v/>
      </c>
      <c r="J136">
        <f>1*762/1000*1.2868*0.11</f>
        <v/>
      </c>
    </row>
    <row r="137">
      <c r="A137" t="inlineStr">
        <is>
          <t>11353</t>
        </is>
      </c>
      <c r="B137" t="inlineStr">
        <is>
          <t>Ель обыкновенная</t>
        </is>
      </c>
      <c r="C137" t="n">
        <v>1</v>
      </c>
      <c r="D137" t="n">
        <v>33</v>
      </c>
      <c r="E137" t="n">
        <v>16</v>
      </c>
      <c r="F137" t="n">
        <v>1.3685</v>
      </c>
      <c r="G137" t="n">
        <v>762</v>
      </c>
      <c r="H137">
        <f>1*762/1000*1.3685</f>
        <v/>
      </c>
      <c r="I137">
        <f>1*762/1000*1.3685*0.2</f>
        <v/>
      </c>
      <c r="J137">
        <f>1*762/1000*1.3685*0.11</f>
        <v/>
      </c>
    </row>
    <row r="138">
      <c r="A138" t="inlineStr">
        <is>
          <t>11354</t>
        </is>
      </c>
      <c r="B138" t="inlineStr">
        <is>
          <t>Ель обыкновенная</t>
        </is>
      </c>
      <c r="C138" t="n">
        <v>1</v>
      </c>
      <c r="D138" t="n">
        <v>30</v>
      </c>
      <c r="E138" t="n">
        <v>16</v>
      </c>
      <c r="F138" t="n">
        <v>1.131</v>
      </c>
      <c r="G138" t="n">
        <v>762</v>
      </c>
      <c r="H138">
        <f>1*762/1000*1.131</f>
        <v/>
      </c>
      <c r="I138">
        <f>1*762/1000*1.131*0.2</f>
        <v/>
      </c>
      <c r="J138">
        <f>1*762/1000*1.131*0.11</f>
        <v/>
      </c>
    </row>
    <row r="139">
      <c r="A139" t="inlineStr">
        <is>
          <t>11355</t>
        </is>
      </c>
      <c r="B139" t="inlineStr">
        <is>
          <t>Ель обыкновенная</t>
        </is>
      </c>
      <c r="C139" t="n">
        <v>1</v>
      </c>
      <c r="D139" t="n">
        <v>43</v>
      </c>
      <c r="E139" t="n">
        <v>17</v>
      </c>
      <c r="F139" t="n">
        <v>2.1363</v>
      </c>
      <c r="G139" t="n">
        <v>762</v>
      </c>
      <c r="H139">
        <f>1*762/1000*2.1363</f>
        <v/>
      </c>
      <c r="I139">
        <f>1*762/1000*2.1363*0.2</f>
        <v/>
      </c>
      <c r="J139">
        <f>1*762/1000*2.1363*0.11</f>
        <v/>
      </c>
    </row>
    <row r="140">
      <c r="A140" t="inlineStr">
        <is>
          <t>11356</t>
        </is>
      </c>
      <c r="B140" t="inlineStr">
        <is>
          <t>Осина обыкновенная</t>
        </is>
      </c>
      <c r="C140" t="n">
        <v>1</v>
      </c>
      <c r="D140" t="n">
        <v>18</v>
      </c>
      <c r="E140" t="n">
        <v>11</v>
      </c>
      <c r="F140" t="n">
        <v>0.2799</v>
      </c>
      <c r="G140" t="n">
        <v>762</v>
      </c>
      <c r="H140">
        <f>1*762/1000*0.2799</f>
        <v/>
      </c>
      <c r="I140">
        <f>1*762/1000*0.2799*0.2</f>
        <v/>
      </c>
      <c r="J140">
        <f>1*762/1000*0.2799*0.11</f>
        <v/>
      </c>
    </row>
    <row r="141">
      <c r="A141" t="inlineStr">
        <is>
          <t>11357</t>
        </is>
      </c>
      <c r="B141" t="inlineStr">
        <is>
          <t>Ель обыкновенная</t>
        </is>
      </c>
      <c r="C141" t="n">
        <v>1</v>
      </c>
      <c r="D141" t="n">
        <v>31</v>
      </c>
      <c r="E141" t="n">
        <v>16</v>
      </c>
      <c r="F141" t="n">
        <v>1.2076</v>
      </c>
      <c r="G141" t="n">
        <v>762</v>
      </c>
      <c r="H141">
        <f>1*762/1000*1.2076</f>
        <v/>
      </c>
      <c r="I141">
        <f>1*762/1000*1.2076*0.2</f>
        <v/>
      </c>
      <c r="J141">
        <f>1*762/1000*1.2076*0.11</f>
        <v/>
      </c>
    </row>
    <row r="142">
      <c r="A142" t="inlineStr">
        <is>
          <t>11358</t>
        </is>
      </c>
      <c r="B142" t="inlineStr">
        <is>
          <t>Ель обыкновенная</t>
        </is>
      </c>
      <c r="C142" t="n">
        <v>1</v>
      </c>
      <c r="D142" t="n">
        <v>32</v>
      </c>
      <c r="E142" t="n">
        <v>16</v>
      </c>
      <c r="F142" t="n">
        <v>1.2868</v>
      </c>
      <c r="G142" t="n">
        <v>762</v>
      </c>
      <c r="H142">
        <f>1*762/1000*1.2868</f>
        <v/>
      </c>
      <c r="I142">
        <f>1*762/1000*1.2868*0.2</f>
        <v/>
      </c>
      <c r="J142">
        <f>1*762/1000*1.2868*0.11</f>
        <v/>
      </c>
    </row>
    <row r="143">
      <c r="A143" t="inlineStr">
        <is>
          <t>11359</t>
        </is>
      </c>
      <c r="B143" t="inlineStr">
        <is>
          <t>Ель обыкновенная</t>
        </is>
      </c>
      <c r="C143" t="n">
        <v>1</v>
      </c>
      <c r="D143" t="n">
        <v>33</v>
      </c>
      <c r="E143" t="n">
        <v>16</v>
      </c>
      <c r="F143" t="n">
        <v>1.3685</v>
      </c>
      <c r="G143" t="n">
        <v>762</v>
      </c>
      <c r="H143">
        <f>1*762/1000*1.3685</f>
        <v/>
      </c>
      <c r="I143">
        <f>1*762/1000*1.3685*0.2</f>
        <v/>
      </c>
      <c r="J143">
        <f>1*762/1000*1.3685*0.11</f>
        <v/>
      </c>
    </row>
    <row r="144">
      <c r="A144" t="inlineStr">
        <is>
          <t>11360</t>
        </is>
      </c>
      <c r="B144" t="inlineStr">
        <is>
          <t>Ель обыкновенная</t>
        </is>
      </c>
      <c r="C144" t="n">
        <v>1</v>
      </c>
      <c r="D144" t="n">
        <v>12</v>
      </c>
      <c r="E144" t="n">
        <v>10</v>
      </c>
      <c r="F144" t="n">
        <v>0.1131</v>
      </c>
      <c r="G144" t="n">
        <v>762</v>
      </c>
      <c r="H144">
        <f>1*762/1000*0.1131</f>
        <v/>
      </c>
      <c r="I144">
        <f>1*762/1000*0.1131*0.2</f>
        <v/>
      </c>
      <c r="J144">
        <f>1*762/1000*0.1131*0.11</f>
        <v/>
      </c>
    </row>
    <row r="145">
      <c r="A145" t="inlineStr">
        <is>
          <t>11361</t>
        </is>
      </c>
      <c r="B145" t="inlineStr">
        <is>
          <t>Осина обыкновенная</t>
        </is>
      </c>
      <c r="C145" t="n">
        <v>1</v>
      </c>
      <c r="D145" t="n">
        <v>16</v>
      </c>
      <c r="E145" t="n">
        <v>10</v>
      </c>
      <c r="F145" t="n">
        <v>0.2011</v>
      </c>
      <c r="G145" t="n">
        <v>762</v>
      </c>
      <c r="H145">
        <f>1*762/1000*0.2011</f>
        <v/>
      </c>
      <c r="I145">
        <f>1*762/1000*0.2011*0.2</f>
        <v/>
      </c>
      <c r="J145">
        <f>1*762/1000*0.2011*0.11</f>
        <v/>
      </c>
    </row>
    <row r="146">
      <c r="A146" t="inlineStr">
        <is>
          <t>11362</t>
        </is>
      </c>
      <c r="B146" t="inlineStr">
        <is>
          <t>Ель обыкновенная</t>
        </is>
      </c>
      <c r="C146" t="n">
        <v>1</v>
      </c>
      <c r="D146" t="n">
        <v>30</v>
      </c>
      <c r="E146" t="n">
        <v>16</v>
      </c>
      <c r="F146" t="n">
        <v>1.131</v>
      </c>
      <c r="G146" t="n">
        <v>762</v>
      </c>
      <c r="H146">
        <f>1*762/1000*1.131</f>
        <v/>
      </c>
      <c r="I146">
        <f>1*762/1000*1.131*0.2</f>
        <v/>
      </c>
      <c r="J146">
        <f>1*762/1000*1.131*0.11</f>
        <v/>
      </c>
    </row>
    <row r="147">
      <c r="A147" t="inlineStr">
        <is>
          <t>11363</t>
        </is>
      </c>
      <c r="B147" t="inlineStr">
        <is>
          <t>Ель обыкновенная</t>
        </is>
      </c>
      <c r="C147" t="n">
        <v>1</v>
      </c>
      <c r="D147" t="n">
        <v>48</v>
      </c>
      <c r="E147" t="n">
        <v>17</v>
      </c>
      <c r="F147" t="n">
        <v>2.1363</v>
      </c>
      <c r="G147" t="n">
        <v>762</v>
      </c>
      <c r="H147">
        <f>1*762/1000*2.1363</f>
        <v/>
      </c>
      <c r="I147">
        <f>1*762/1000*2.1363*0.2</f>
        <v/>
      </c>
      <c r="J147">
        <f>1*762/1000*2.1363*0.11</f>
        <v/>
      </c>
    </row>
    <row r="148">
      <c r="A148" t="inlineStr">
        <is>
          <t>11364</t>
        </is>
      </c>
      <c r="B148" t="inlineStr">
        <is>
          <t>Ель обыкновенная</t>
        </is>
      </c>
      <c r="C148" t="n">
        <v>1</v>
      </c>
      <c r="D148" t="n">
        <v>31</v>
      </c>
      <c r="E148" t="n">
        <v>16</v>
      </c>
      <c r="F148" t="n">
        <v>1.2076</v>
      </c>
      <c r="G148" t="n">
        <v>762</v>
      </c>
      <c r="H148">
        <f>1*762/1000*1.2076</f>
        <v/>
      </c>
      <c r="I148">
        <f>1*762/1000*1.2076*0.2</f>
        <v/>
      </c>
      <c r="J148">
        <f>1*762/1000*1.2076*0.11</f>
        <v/>
      </c>
    </row>
    <row r="149">
      <c r="A149" t="inlineStr">
        <is>
          <t>11365</t>
        </is>
      </c>
      <c r="B149" t="inlineStr">
        <is>
          <t>Ель обыкновенная</t>
        </is>
      </c>
      <c r="C149" t="n">
        <v>1</v>
      </c>
      <c r="D149" t="n">
        <v>39</v>
      </c>
      <c r="E149" t="n">
        <v>16</v>
      </c>
      <c r="F149" t="n">
        <v>1.9113</v>
      </c>
      <c r="G149" t="n">
        <v>762</v>
      </c>
      <c r="H149">
        <f>1*762/1000*1.9113</f>
        <v/>
      </c>
      <c r="I149">
        <f>1*762/1000*1.9113*0.2</f>
        <v/>
      </c>
      <c r="J149">
        <f>1*762/1000*1.9113*0.11</f>
        <v/>
      </c>
    </row>
    <row r="150">
      <c r="A150" t="inlineStr">
        <is>
          <t>11366</t>
        </is>
      </c>
      <c r="B150" t="inlineStr">
        <is>
          <t>Ель обыкновенная</t>
        </is>
      </c>
      <c r="C150" t="n">
        <v>1</v>
      </c>
      <c r="D150" t="n">
        <v>20</v>
      </c>
      <c r="E150" t="n">
        <v>15</v>
      </c>
      <c r="F150" t="n">
        <v>0.4712</v>
      </c>
      <c r="G150" t="n">
        <v>762</v>
      </c>
      <c r="H150">
        <f>1*762/1000*0.4712</f>
        <v/>
      </c>
      <c r="I150">
        <f>1*762/1000*0.4712*0.2</f>
        <v/>
      </c>
      <c r="J150">
        <f>1*762/1000*0.4712*0.11</f>
        <v/>
      </c>
    </row>
    <row r="151">
      <c r="A151" t="inlineStr">
        <is>
          <t>11367</t>
        </is>
      </c>
      <c r="B151" t="inlineStr">
        <is>
          <t>Ель обыкновенная</t>
        </is>
      </c>
      <c r="C151" t="n">
        <v>1</v>
      </c>
      <c r="D151" t="n">
        <v>48</v>
      </c>
      <c r="E151" t="n">
        <v>17</v>
      </c>
      <c r="F151" t="n">
        <v>2.1363</v>
      </c>
      <c r="G151" t="n">
        <v>762</v>
      </c>
      <c r="H151">
        <f>1*762/1000*2.1363</f>
        <v/>
      </c>
      <c r="I151">
        <f>1*762/1000*2.1363*0.2</f>
        <v/>
      </c>
      <c r="J151">
        <f>1*762/1000*2.1363*0.11</f>
        <v/>
      </c>
    </row>
    <row r="152">
      <c r="A152" t="inlineStr">
        <is>
          <t>11368</t>
        </is>
      </c>
      <c r="B152" t="inlineStr">
        <is>
          <t>Ель обыкновенная</t>
        </is>
      </c>
      <c r="C152" t="n">
        <v>1</v>
      </c>
      <c r="D152" t="n">
        <v>12</v>
      </c>
      <c r="E152" t="n">
        <v>10</v>
      </c>
      <c r="F152" t="n">
        <v>0.1131</v>
      </c>
      <c r="G152" t="n">
        <v>762</v>
      </c>
      <c r="H152">
        <f>1*762/1000*0.1131</f>
        <v/>
      </c>
      <c r="I152">
        <f>1*762/1000*0.1131*0.2</f>
        <v/>
      </c>
      <c r="J152">
        <f>1*762/1000*0.1131*0.11</f>
        <v/>
      </c>
    </row>
    <row r="153">
      <c r="A153" t="inlineStr">
        <is>
          <t>11369</t>
        </is>
      </c>
      <c r="B153" t="inlineStr">
        <is>
          <t>Ель обыкновенная</t>
        </is>
      </c>
      <c r="C153" t="n">
        <v>1</v>
      </c>
      <c r="D153" t="n">
        <v>39</v>
      </c>
      <c r="E153" t="n">
        <v>16</v>
      </c>
      <c r="F153" t="n">
        <v>1.9113</v>
      </c>
      <c r="G153" t="n">
        <v>762</v>
      </c>
      <c r="H153">
        <f>1*762/1000*1.9113</f>
        <v/>
      </c>
      <c r="I153">
        <f>1*762/1000*1.9113*0.2</f>
        <v/>
      </c>
      <c r="J153">
        <f>1*762/1000*1.9113*0.11</f>
        <v/>
      </c>
    </row>
    <row r="154">
      <c r="A154" t="inlineStr">
        <is>
          <t>11370</t>
        </is>
      </c>
      <c r="B154" t="inlineStr">
        <is>
          <t>Осина обыкновенная</t>
        </is>
      </c>
      <c r="C154" t="n">
        <v>1</v>
      </c>
      <c r="D154" t="n">
        <v>16</v>
      </c>
      <c r="E154" t="n">
        <v>10</v>
      </c>
      <c r="F154" t="n">
        <v>0.2011</v>
      </c>
      <c r="G154" t="n">
        <v>762</v>
      </c>
      <c r="H154">
        <f>1*762/1000*0.2011</f>
        <v/>
      </c>
      <c r="I154">
        <f>1*762/1000*0.2011*0.2</f>
        <v/>
      </c>
      <c r="J154">
        <f>1*762/1000*0.2011*0.11</f>
        <v/>
      </c>
    </row>
    <row r="155">
      <c r="A155" t="inlineStr">
        <is>
          <t>11371</t>
        </is>
      </c>
      <c r="B155" t="inlineStr">
        <is>
          <t>Ель обыкновенная</t>
        </is>
      </c>
      <c r="C155" t="n">
        <v>1</v>
      </c>
      <c r="D155" t="n">
        <v>20</v>
      </c>
      <c r="E155" t="n">
        <v>15</v>
      </c>
      <c r="F155" t="n">
        <v>0.4712</v>
      </c>
      <c r="G155" t="n">
        <v>762</v>
      </c>
      <c r="H155">
        <f>1*762/1000*0.4712</f>
        <v/>
      </c>
      <c r="I155">
        <f>1*762/1000*0.4712*0.2</f>
        <v/>
      </c>
      <c r="J155">
        <f>1*762/1000*0.4712*0.11</f>
        <v/>
      </c>
    </row>
    <row r="156">
      <c r="A156" t="inlineStr">
        <is>
          <t>11372</t>
        </is>
      </c>
      <c r="B156" t="inlineStr">
        <is>
          <t>Ель обыкновенная</t>
        </is>
      </c>
      <c r="C156" t="n">
        <v>1</v>
      </c>
      <c r="D156" t="n">
        <v>43</v>
      </c>
      <c r="E156" t="n">
        <v>17</v>
      </c>
      <c r="F156" t="n">
        <v>2.1363</v>
      </c>
      <c r="G156" t="n">
        <v>762</v>
      </c>
      <c r="H156">
        <f>1*762/1000*2.1363</f>
        <v/>
      </c>
      <c r="I156">
        <f>1*762/1000*2.1363*0.2</f>
        <v/>
      </c>
      <c r="J156">
        <f>1*762/1000*2.1363*0.11</f>
        <v/>
      </c>
    </row>
    <row r="157">
      <c r="A157" t="inlineStr">
        <is>
          <t>11373</t>
        </is>
      </c>
      <c r="B157" t="inlineStr">
        <is>
          <t>Ель обыкновенная</t>
        </is>
      </c>
      <c r="C157" t="n">
        <v>1</v>
      </c>
      <c r="D157" t="n">
        <v>37</v>
      </c>
      <c r="E157" t="n">
        <v>16</v>
      </c>
      <c r="F157" t="n">
        <v>1.7203</v>
      </c>
      <c r="G157" t="n">
        <v>762</v>
      </c>
      <c r="H157">
        <f>1*762/1000*1.7203</f>
        <v/>
      </c>
      <c r="I157">
        <f>1*762/1000*1.7203*0.2</f>
        <v/>
      </c>
      <c r="J157">
        <f>1*762/1000*1.7203*0.11</f>
        <v/>
      </c>
    </row>
    <row r="158">
      <c r="A158" t="inlineStr">
        <is>
          <t>11374</t>
        </is>
      </c>
      <c r="B158" t="inlineStr">
        <is>
          <t>Ель обыкновенная</t>
        </is>
      </c>
      <c r="C158" t="n">
        <v>1</v>
      </c>
      <c r="D158" t="n">
        <v>36</v>
      </c>
      <c r="E158" t="n">
        <v>16</v>
      </c>
      <c r="F158" t="n">
        <v>0.6286</v>
      </c>
      <c r="G158" t="n">
        <v>762</v>
      </c>
      <c r="H158">
        <f>1*762/1000*0.6286</f>
        <v/>
      </c>
      <c r="I158">
        <f>1*762/1000*0.6286*0.2</f>
        <v/>
      </c>
      <c r="J158">
        <f>1*762/1000*0.6286*0.11</f>
        <v/>
      </c>
    </row>
    <row r="159">
      <c r="A159" t="inlineStr">
        <is>
          <t>11375</t>
        </is>
      </c>
      <c r="B159" t="inlineStr">
        <is>
          <t>Ель обыкновенная</t>
        </is>
      </c>
      <c r="C159" t="n">
        <v>1</v>
      </c>
      <c r="D159" t="n">
        <v>39</v>
      </c>
      <c r="E159" t="n">
        <v>16</v>
      </c>
      <c r="F159" t="n">
        <v>1.9113</v>
      </c>
      <c r="G159" t="n">
        <v>762</v>
      </c>
      <c r="H159">
        <f>1*762/1000*1.9113</f>
        <v/>
      </c>
      <c r="I159">
        <f>1*762/1000*1.9113*0.2</f>
        <v/>
      </c>
      <c r="J159">
        <f>1*762/1000*1.9113*0.11</f>
        <v/>
      </c>
    </row>
    <row r="160">
      <c r="A160" t="inlineStr">
        <is>
          <t>11376</t>
        </is>
      </c>
      <c r="B160" t="inlineStr">
        <is>
          <t>Ель обыкновенная</t>
        </is>
      </c>
      <c r="C160" t="n">
        <v>1</v>
      </c>
      <c r="D160" t="n">
        <v>19</v>
      </c>
      <c r="E160" t="n">
        <v>15</v>
      </c>
      <c r="F160" t="n">
        <v>0.4253</v>
      </c>
      <c r="G160" t="n">
        <v>762</v>
      </c>
      <c r="H160">
        <f>1*762/1000*0.4253</f>
        <v/>
      </c>
      <c r="I160">
        <f>1*762/1000*0.4253*0.2</f>
        <v/>
      </c>
      <c r="J160">
        <f>1*762/1000*0.4253*0.11</f>
        <v/>
      </c>
    </row>
    <row r="161">
      <c r="A161" t="inlineStr">
        <is>
          <t>11377</t>
        </is>
      </c>
      <c r="B161" t="inlineStr">
        <is>
          <t>Осина обыкновенная</t>
        </is>
      </c>
      <c r="C161" t="n">
        <v>1</v>
      </c>
      <c r="D161" t="n">
        <v>16</v>
      </c>
      <c r="E161" t="n">
        <v>10</v>
      </c>
      <c r="F161" t="n">
        <v>0.2011</v>
      </c>
      <c r="G161" t="n">
        <v>762</v>
      </c>
      <c r="H161">
        <f>1*762/1000*0.2011</f>
        <v/>
      </c>
      <c r="I161">
        <f>1*762/1000*0.2011*0.2</f>
        <v/>
      </c>
      <c r="J161">
        <f>1*762/1000*0.2011*0.11</f>
        <v/>
      </c>
    </row>
    <row r="162">
      <c r="A162" t="inlineStr">
        <is>
          <t>11378</t>
        </is>
      </c>
      <c r="B162" t="inlineStr">
        <is>
          <t>Осина обыкновенная</t>
        </is>
      </c>
      <c r="C162" t="n">
        <v>1</v>
      </c>
      <c r="D162" t="n">
        <v>18</v>
      </c>
      <c r="E162" t="n">
        <v>11</v>
      </c>
      <c r="F162" t="n">
        <v>0.2799</v>
      </c>
      <c r="G162" t="n">
        <v>762</v>
      </c>
      <c r="H162">
        <f>1*762/1000*0.2799</f>
        <v/>
      </c>
      <c r="I162">
        <f>1*762/1000*0.2799*0.2</f>
        <v/>
      </c>
      <c r="J162">
        <f>1*762/1000*0.2799*0.11</f>
        <v/>
      </c>
    </row>
    <row r="163">
      <c r="A163" t="inlineStr">
        <is>
          <t>11379</t>
        </is>
      </c>
      <c r="B163" t="inlineStr">
        <is>
          <t>Ель обыкновенная</t>
        </is>
      </c>
      <c r="C163" t="n">
        <v>1</v>
      </c>
      <c r="D163" t="n">
        <v>48</v>
      </c>
      <c r="E163" t="n">
        <v>16</v>
      </c>
      <c r="F163" t="n">
        <v>2.0106</v>
      </c>
      <c r="G163" t="n">
        <v>762</v>
      </c>
      <c r="H163">
        <f>1*762/1000*2.0106</f>
        <v/>
      </c>
      <c r="I163">
        <f>1*762/1000*2.0106*0.2</f>
        <v/>
      </c>
      <c r="J163">
        <f>1*762/1000*2.0106*0.11</f>
        <v/>
      </c>
    </row>
    <row r="164">
      <c r="A164" t="inlineStr">
        <is>
          <t>11380</t>
        </is>
      </c>
      <c r="B164" t="inlineStr">
        <is>
          <t>Ель обыкновенная</t>
        </is>
      </c>
      <c r="C164" t="n">
        <v>1</v>
      </c>
      <c r="D164" t="n">
        <v>19</v>
      </c>
      <c r="E164" t="n">
        <v>15</v>
      </c>
      <c r="F164" t="n">
        <v>0.4253</v>
      </c>
      <c r="G164" t="n">
        <v>762</v>
      </c>
      <c r="H164">
        <f>1*762/1000*0.4253</f>
        <v/>
      </c>
      <c r="I164">
        <f>1*762/1000*0.4253*0.2</f>
        <v/>
      </c>
      <c r="J164">
        <f>1*762/1000*0.4253*0.11</f>
        <v/>
      </c>
    </row>
    <row r="165">
      <c r="A165" t="inlineStr">
        <is>
          <t>11381</t>
        </is>
      </c>
      <c r="B165" t="inlineStr">
        <is>
          <t>Ель обыкновенная</t>
        </is>
      </c>
      <c r="C165" t="n">
        <v>1</v>
      </c>
      <c r="D165" t="n">
        <v>36</v>
      </c>
      <c r="E165" t="n">
        <v>16</v>
      </c>
      <c r="F165" t="n">
        <v>0.6286</v>
      </c>
      <c r="G165" t="n">
        <v>762</v>
      </c>
      <c r="H165">
        <f>1*762/1000*0.6286</f>
        <v/>
      </c>
      <c r="I165">
        <f>1*762/1000*0.6286*0.2</f>
        <v/>
      </c>
      <c r="J165">
        <f>1*762/1000*0.6286*0.11</f>
        <v/>
      </c>
    </row>
    <row r="166">
      <c r="A166" t="inlineStr">
        <is>
          <t>11382</t>
        </is>
      </c>
      <c r="B166" t="inlineStr">
        <is>
          <t>Ель обыкновенная</t>
        </is>
      </c>
      <c r="C166" t="n">
        <v>1</v>
      </c>
      <c r="D166" t="n">
        <v>37</v>
      </c>
      <c r="E166" t="n">
        <v>16</v>
      </c>
      <c r="F166" t="n">
        <v>1.7203</v>
      </c>
      <c r="G166" t="n">
        <v>762</v>
      </c>
      <c r="H166">
        <f>1*762/1000*1.7203</f>
        <v/>
      </c>
      <c r="I166">
        <f>1*762/1000*1.7203*0.2</f>
        <v/>
      </c>
      <c r="J166">
        <f>1*762/1000*1.7203*0.11</f>
        <v/>
      </c>
    </row>
    <row r="167">
      <c r="A167" t="inlineStr">
        <is>
          <t>11383</t>
        </is>
      </c>
      <c r="B167" t="inlineStr">
        <is>
          <t>Ель обыкновенная</t>
        </is>
      </c>
      <c r="C167" t="n">
        <v>1</v>
      </c>
      <c r="D167" t="n">
        <v>37</v>
      </c>
      <c r="E167" t="n">
        <v>16</v>
      </c>
      <c r="F167" t="n">
        <v>1.7203</v>
      </c>
      <c r="G167" t="n">
        <v>762</v>
      </c>
      <c r="H167">
        <f>1*762/1000*1.7203</f>
        <v/>
      </c>
      <c r="I167">
        <f>1*762/1000*1.7203*0.2</f>
        <v/>
      </c>
      <c r="J167">
        <f>1*762/1000*1.7203*0.11</f>
        <v/>
      </c>
    </row>
    <row r="168">
      <c r="A168" t="inlineStr">
        <is>
          <t>11384</t>
        </is>
      </c>
      <c r="B168" t="inlineStr">
        <is>
          <t>Ель обыкновенная</t>
        </is>
      </c>
      <c r="C168" t="n">
        <v>1</v>
      </c>
      <c r="D168" t="n">
        <v>20</v>
      </c>
      <c r="E168" t="n">
        <v>15</v>
      </c>
      <c r="F168" t="n">
        <v>0.4712</v>
      </c>
      <c r="G168" t="n">
        <v>762</v>
      </c>
      <c r="H168">
        <f>1*762/1000*0.4712</f>
        <v/>
      </c>
      <c r="I168">
        <f>1*762/1000*0.4712*0.2</f>
        <v/>
      </c>
      <c r="J168">
        <f>1*762/1000*0.4712*0.11</f>
        <v/>
      </c>
    </row>
    <row r="169">
      <c r="A169" t="inlineStr">
        <is>
          <t>11385</t>
        </is>
      </c>
      <c r="B169" t="inlineStr">
        <is>
          <t>Ель обыкновенная</t>
        </is>
      </c>
      <c r="C169" t="n">
        <v>1</v>
      </c>
      <c r="D169" t="n">
        <v>30</v>
      </c>
      <c r="E169" t="n">
        <v>16</v>
      </c>
      <c r="F169" t="n">
        <v>1.131</v>
      </c>
      <c r="G169" t="n">
        <v>762</v>
      </c>
      <c r="H169">
        <f>1*762/1000*1.131</f>
        <v/>
      </c>
      <c r="I169">
        <f>1*762/1000*1.131*0.2</f>
        <v/>
      </c>
      <c r="J169">
        <f>1*762/1000*1.131*0.11</f>
        <v/>
      </c>
    </row>
    <row r="170">
      <c r="A170" t="inlineStr">
        <is>
          <t>11386</t>
        </is>
      </c>
      <c r="B170" t="inlineStr">
        <is>
          <t>Ель обыкновенная</t>
        </is>
      </c>
      <c r="C170" t="n">
        <v>1</v>
      </c>
      <c r="D170" t="n">
        <v>39</v>
      </c>
      <c r="E170" t="n">
        <v>16</v>
      </c>
      <c r="F170" t="n">
        <v>1.9113</v>
      </c>
      <c r="G170" t="n">
        <v>762</v>
      </c>
      <c r="H170">
        <f>1*762/1000*1.9113</f>
        <v/>
      </c>
      <c r="I170">
        <f>1*762/1000*1.9113*0.2</f>
        <v/>
      </c>
      <c r="J170">
        <f>1*762/1000*1.9113*0.11</f>
        <v/>
      </c>
    </row>
    <row r="171">
      <c r="A171" t="inlineStr">
        <is>
          <t>11387</t>
        </is>
      </c>
      <c r="B171" t="inlineStr">
        <is>
          <t>Осина обыкновенная</t>
        </is>
      </c>
      <c r="C171" t="n">
        <v>1</v>
      </c>
      <c r="D171" t="n">
        <v>20</v>
      </c>
      <c r="E171" t="n">
        <v>11</v>
      </c>
      <c r="F171" t="n">
        <v>0.3456</v>
      </c>
      <c r="G171" t="n">
        <v>762</v>
      </c>
      <c r="H171">
        <f>1*762/1000*0.3456</f>
        <v/>
      </c>
      <c r="I171">
        <f>1*762/1000*0.3456*0.2</f>
        <v/>
      </c>
      <c r="J171">
        <f>1*762/1000*0.3456*0.11</f>
        <v/>
      </c>
    </row>
    <row r="172">
      <c r="A172" t="inlineStr">
        <is>
          <t>11388</t>
        </is>
      </c>
      <c r="B172" t="inlineStr">
        <is>
          <t>Ель обыкновенная</t>
        </is>
      </c>
      <c r="C172" t="n">
        <v>1</v>
      </c>
      <c r="D172" t="n">
        <v>20</v>
      </c>
      <c r="E172" t="n">
        <v>15</v>
      </c>
      <c r="F172" t="n">
        <v>0.4712</v>
      </c>
      <c r="G172" t="n">
        <v>762</v>
      </c>
      <c r="H172">
        <f>1*762/1000*0.4712</f>
        <v/>
      </c>
      <c r="I172">
        <f>1*762/1000*0.4712*0.2</f>
        <v/>
      </c>
      <c r="J172">
        <f>1*762/1000*0.4712*0.11</f>
        <v/>
      </c>
    </row>
    <row r="173">
      <c r="A173" t="inlineStr">
        <is>
          <t>11389</t>
        </is>
      </c>
      <c r="B173" t="inlineStr">
        <is>
          <t>Ель обыкновенная</t>
        </is>
      </c>
      <c r="C173" t="n">
        <v>1</v>
      </c>
      <c r="D173" t="n">
        <v>48</v>
      </c>
      <c r="E173" t="n">
        <v>16</v>
      </c>
      <c r="F173" t="n">
        <v>2.0106</v>
      </c>
      <c r="G173" t="n">
        <v>762</v>
      </c>
      <c r="H173">
        <f>1*762/1000*2.0106</f>
        <v/>
      </c>
      <c r="I173">
        <f>1*762/1000*2.0106*0.2</f>
        <v/>
      </c>
      <c r="J173">
        <f>1*762/1000*2.0106*0.11</f>
        <v/>
      </c>
    </row>
    <row r="174">
      <c r="A174" t="inlineStr">
        <is>
          <t>11390</t>
        </is>
      </c>
      <c r="B174" t="inlineStr">
        <is>
          <t>Ель обыкновенная</t>
        </is>
      </c>
      <c r="C174" t="n">
        <v>1</v>
      </c>
      <c r="D174" t="n">
        <v>33</v>
      </c>
      <c r="E174" t="n">
        <v>16</v>
      </c>
      <c r="F174" t="n">
        <v>1.3685</v>
      </c>
      <c r="G174" t="n">
        <v>762</v>
      </c>
      <c r="H174">
        <f>1*762/1000*1.3685</f>
        <v/>
      </c>
      <c r="I174">
        <f>1*762/1000*1.3685*0.2</f>
        <v/>
      </c>
      <c r="J174">
        <f>1*762/1000*1.3685*0.11</f>
        <v/>
      </c>
    </row>
    <row r="175">
      <c r="A175" t="inlineStr">
        <is>
          <t>11391</t>
        </is>
      </c>
      <c r="B175" t="inlineStr">
        <is>
          <t>Ель обыкновенная</t>
        </is>
      </c>
      <c r="C175" t="n">
        <v>1</v>
      </c>
      <c r="D175" t="n">
        <v>33</v>
      </c>
      <c r="E175" t="n">
        <v>16</v>
      </c>
      <c r="F175" t="n">
        <v>1.3685</v>
      </c>
      <c r="G175" t="n">
        <v>762</v>
      </c>
      <c r="H175">
        <f>1*762/1000*1.3685</f>
        <v/>
      </c>
      <c r="I175">
        <f>1*762/1000*1.3685*0.2</f>
        <v/>
      </c>
      <c r="J175">
        <f>1*762/1000*1.3685*0.11</f>
        <v/>
      </c>
    </row>
    <row r="176">
      <c r="A176" t="inlineStr">
        <is>
          <t>11392</t>
        </is>
      </c>
      <c r="B176" t="inlineStr">
        <is>
          <t>Осина обыкновенная</t>
        </is>
      </c>
      <c r="C176" t="n">
        <v>1</v>
      </c>
      <c r="D176" t="n">
        <v>20</v>
      </c>
      <c r="E176" t="n">
        <v>11</v>
      </c>
      <c r="F176" t="n">
        <v>0.3456</v>
      </c>
      <c r="G176" t="n">
        <v>762</v>
      </c>
      <c r="H176">
        <f>1*762/1000*0.3456</f>
        <v/>
      </c>
      <c r="I176">
        <f>1*762/1000*0.3456*0.2</f>
        <v/>
      </c>
      <c r="J176">
        <f>1*762/1000*0.3456*0.11</f>
        <v/>
      </c>
    </row>
    <row r="177">
      <c r="A177" t="inlineStr">
        <is>
          <t>11393</t>
        </is>
      </c>
      <c r="B177" t="inlineStr">
        <is>
          <t>Ель обыкновенная</t>
        </is>
      </c>
      <c r="C177" t="n">
        <v>1</v>
      </c>
      <c r="D177" t="n">
        <v>36</v>
      </c>
      <c r="E177" t="n">
        <v>16</v>
      </c>
      <c r="F177" t="n">
        <v>0.6286</v>
      </c>
      <c r="G177" t="n">
        <v>762</v>
      </c>
      <c r="H177">
        <f>1*762/1000*0.6286</f>
        <v/>
      </c>
      <c r="I177">
        <f>1*762/1000*0.6286*0.2</f>
        <v/>
      </c>
      <c r="J177">
        <f>1*762/1000*0.6286*0.11</f>
        <v/>
      </c>
    </row>
    <row r="178">
      <c r="A178" t="inlineStr">
        <is>
          <t>11394</t>
        </is>
      </c>
      <c r="B178" t="inlineStr">
        <is>
          <t>Осина обыкновенная</t>
        </is>
      </c>
      <c r="C178" t="n">
        <v>1</v>
      </c>
      <c r="D178" t="n">
        <v>18</v>
      </c>
      <c r="E178" t="n">
        <v>11</v>
      </c>
      <c r="F178" t="n">
        <v>0.2799</v>
      </c>
      <c r="G178" t="n">
        <v>762</v>
      </c>
      <c r="H178">
        <f>1*762/1000*0.2799</f>
        <v/>
      </c>
      <c r="I178">
        <f>1*762/1000*0.2799*0.2</f>
        <v/>
      </c>
      <c r="J178">
        <f>1*762/1000*0.2799*0.11</f>
        <v/>
      </c>
    </row>
    <row r="179">
      <c r="A179" t="inlineStr">
        <is>
          <t>11395</t>
        </is>
      </c>
      <c r="B179" t="inlineStr">
        <is>
          <t>Ель обыкновенная</t>
        </is>
      </c>
      <c r="C179" t="n">
        <v>1</v>
      </c>
      <c r="D179" t="n">
        <v>33</v>
      </c>
      <c r="E179" t="n">
        <v>16</v>
      </c>
      <c r="F179" t="n">
        <v>1.3685</v>
      </c>
      <c r="G179" t="n">
        <v>762</v>
      </c>
      <c r="H179">
        <f>1*762/1000*1.3685</f>
        <v/>
      </c>
      <c r="I179">
        <f>1*762/1000*1.3685*0.2</f>
        <v/>
      </c>
      <c r="J179">
        <f>1*762/1000*1.3685*0.11</f>
        <v/>
      </c>
    </row>
    <row r="180">
      <c r="A180" t="inlineStr">
        <is>
          <t>11396</t>
        </is>
      </c>
      <c r="B180" t="inlineStr">
        <is>
          <t>Ель обыкновенная</t>
        </is>
      </c>
      <c r="C180" t="n">
        <v>1</v>
      </c>
      <c r="D180" t="n">
        <v>48</v>
      </c>
      <c r="E180" t="n">
        <v>16</v>
      </c>
      <c r="F180" t="n">
        <v>2.0106</v>
      </c>
      <c r="G180" t="n">
        <v>762</v>
      </c>
      <c r="H180">
        <f>1*762/1000*2.0106</f>
        <v/>
      </c>
      <c r="I180">
        <f>1*762/1000*2.0106*0.2</f>
        <v/>
      </c>
      <c r="J180">
        <f>1*762/1000*2.0106*0.11</f>
        <v/>
      </c>
    </row>
    <row r="181">
      <c r="A181" t="inlineStr">
        <is>
          <t>11397</t>
        </is>
      </c>
      <c r="B181" t="inlineStr">
        <is>
          <t>Ель обыкновенная</t>
        </is>
      </c>
      <c r="C181" t="n">
        <v>1</v>
      </c>
      <c r="D181" t="n">
        <v>12</v>
      </c>
      <c r="E181" t="n">
        <v>10</v>
      </c>
      <c r="F181" t="n">
        <v>0.1131</v>
      </c>
      <c r="G181" t="n">
        <v>762</v>
      </c>
      <c r="H181">
        <f>1*762/1000*0.1131</f>
        <v/>
      </c>
      <c r="I181">
        <f>1*762/1000*0.1131*0.2</f>
        <v/>
      </c>
      <c r="J181">
        <f>1*762/1000*0.1131*0.11</f>
        <v/>
      </c>
    </row>
    <row r="182">
      <c r="A182" t="inlineStr">
        <is>
          <t>11398</t>
        </is>
      </c>
      <c r="B182" t="inlineStr">
        <is>
          <t>Ель обыкновенная</t>
        </is>
      </c>
      <c r="C182" t="n">
        <v>1</v>
      </c>
      <c r="D182" t="n">
        <v>37</v>
      </c>
      <c r="E182" t="n">
        <v>16</v>
      </c>
      <c r="F182" t="n">
        <v>1.7203</v>
      </c>
      <c r="G182" t="n">
        <v>762</v>
      </c>
      <c r="H182">
        <f>1*762/1000*1.7203</f>
        <v/>
      </c>
      <c r="I182">
        <f>1*762/1000*1.7203*0.2</f>
        <v/>
      </c>
      <c r="J182">
        <f>1*762/1000*1.7203*0.11</f>
        <v/>
      </c>
    </row>
    <row r="183">
      <c r="A183" t="inlineStr">
        <is>
          <t>11399</t>
        </is>
      </c>
      <c r="B183" t="inlineStr">
        <is>
          <t>Ель обыкновенная</t>
        </is>
      </c>
      <c r="C183" t="n">
        <v>1</v>
      </c>
      <c r="D183" t="n">
        <v>31</v>
      </c>
      <c r="E183" t="n">
        <v>16</v>
      </c>
      <c r="F183" t="n">
        <v>1.2076</v>
      </c>
      <c r="G183" t="n">
        <v>762</v>
      </c>
      <c r="H183">
        <f>1*762/1000*1.2076</f>
        <v/>
      </c>
      <c r="I183">
        <f>1*762/1000*1.2076*0.2</f>
        <v/>
      </c>
      <c r="J183">
        <f>1*762/1000*1.2076*0.11</f>
        <v/>
      </c>
    </row>
    <row r="184">
      <c r="A184" t="inlineStr">
        <is>
          <t>11400</t>
        </is>
      </c>
      <c r="B184" t="inlineStr">
        <is>
          <t>Ель обыкновенная</t>
        </is>
      </c>
      <c r="C184" t="n">
        <v>1</v>
      </c>
      <c r="D184" t="n">
        <v>48</v>
      </c>
      <c r="E184" t="n">
        <v>17</v>
      </c>
      <c r="F184" t="n">
        <v>2.1363</v>
      </c>
      <c r="G184" t="n">
        <v>762</v>
      </c>
      <c r="H184">
        <f>1*762/1000*2.1363</f>
        <v/>
      </c>
      <c r="I184">
        <f>1*762/1000*2.1363*0.2</f>
        <v/>
      </c>
      <c r="J184">
        <f>1*762/1000*2.1363*0.11</f>
        <v/>
      </c>
    </row>
    <row r="185">
      <c r="A185" t="inlineStr">
        <is>
          <t>11401</t>
        </is>
      </c>
      <c r="B185" t="inlineStr">
        <is>
          <t>Ель обыкновенная</t>
        </is>
      </c>
      <c r="C185" t="n">
        <v>1</v>
      </c>
      <c r="D185" t="n">
        <v>31</v>
      </c>
      <c r="E185" t="n">
        <v>16</v>
      </c>
      <c r="F185" t="n">
        <v>1.2076</v>
      </c>
      <c r="G185" t="n">
        <v>762</v>
      </c>
      <c r="H185">
        <f>1*762/1000*1.2076</f>
        <v/>
      </c>
      <c r="I185">
        <f>1*762/1000*1.2076*0.2</f>
        <v/>
      </c>
      <c r="J185">
        <f>1*762/1000*1.2076*0.11</f>
        <v/>
      </c>
    </row>
    <row r="186">
      <c r="A186" t="inlineStr">
        <is>
          <t>11402</t>
        </is>
      </c>
      <c r="B186" t="inlineStr">
        <is>
          <t>Ель обыкновенная</t>
        </is>
      </c>
      <c r="C186" t="n">
        <v>1</v>
      </c>
      <c r="D186" t="n">
        <v>12</v>
      </c>
      <c r="E186" t="n">
        <v>10</v>
      </c>
      <c r="F186" t="n">
        <v>0.1131</v>
      </c>
      <c r="G186" t="n">
        <v>762</v>
      </c>
      <c r="H186">
        <f>1*762/1000*0.1131</f>
        <v/>
      </c>
      <c r="I186">
        <f>1*762/1000*0.1131*0.2</f>
        <v/>
      </c>
      <c r="J186">
        <f>1*762/1000*0.1131*0.11</f>
        <v/>
      </c>
    </row>
    <row r="187">
      <c r="A187" t="inlineStr">
        <is>
          <t>11403</t>
        </is>
      </c>
      <c r="B187" t="inlineStr">
        <is>
          <t>Ель обыкновенная</t>
        </is>
      </c>
      <c r="C187" t="n">
        <v>1</v>
      </c>
      <c r="D187" t="n">
        <v>32</v>
      </c>
      <c r="E187" t="n">
        <v>16</v>
      </c>
      <c r="F187" t="n">
        <v>1.2868</v>
      </c>
      <c r="G187" t="n">
        <v>762</v>
      </c>
      <c r="H187">
        <f>1*762/1000*1.2868</f>
        <v/>
      </c>
      <c r="I187">
        <f>1*762/1000*1.2868*0.2</f>
        <v/>
      </c>
      <c r="J187">
        <f>1*762/1000*1.2868*0.11</f>
        <v/>
      </c>
    </row>
    <row r="188">
      <c r="A188" t="inlineStr">
        <is>
          <t>11404</t>
        </is>
      </c>
      <c r="B188" t="inlineStr">
        <is>
          <t>Осина обыкновенная</t>
        </is>
      </c>
      <c r="C188" t="n">
        <v>1</v>
      </c>
      <c r="D188" t="n">
        <v>20</v>
      </c>
      <c r="E188" t="n">
        <v>11</v>
      </c>
      <c r="F188" t="n">
        <v>0.3456</v>
      </c>
      <c r="G188" t="n">
        <v>762</v>
      </c>
      <c r="H188">
        <f>1*762/1000*0.3456</f>
        <v/>
      </c>
      <c r="I188">
        <f>1*762/1000*0.3456*0.2</f>
        <v/>
      </c>
      <c r="J188">
        <f>1*762/1000*0.3456*0.11</f>
        <v/>
      </c>
    </row>
    <row r="189">
      <c r="A189" t="inlineStr">
        <is>
          <t>11405</t>
        </is>
      </c>
      <c r="B189" t="inlineStr">
        <is>
          <t>Ель обыкновенная</t>
        </is>
      </c>
      <c r="C189" t="n">
        <v>1</v>
      </c>
      <c r="D189" t="n">
        <v>43</v>
      </c>
      <c r="E189" t="n">
        <v>17</v>
      </c>
      <c r="F189" t="n">
        <v>2.1363</v>
      </c>
      <c r="G189" t="n">
        <v>762</v>
      </c>
      <c r="H189">
        <f>1*762/1000*2.1363</f>
        <v/>
      </c>
      <c r="I189">
        <f>1*762/1000*2.1363*0.2</f>
        <v/>
      </c>
      <c r="J189">
        <f>1*762/1000*2.1363*0.11</f>
        <v/>
      </c>
    </row>
    <row r="190">
      <c r="A190" t="inlineStr">
        <is>
          <t>11406</t>
        </is>
      </c>
      <c r="B190" t="inlineStr">
        <is>
          <t>Ель обыкновенная</t>
        </is>
      </c>
      <c r="C190" t="n">
        <v>1</v>
      </c>
      <c r="D190" t="n">
        <v>19</v>
      </c>
      <c r="E190" t="n">
        <v>15</v>
      </c>
      <c r="F190" t="n">
        <v>0.4253</v>
      </c>
      <c r="G190" t="n">
        <v>762</v>
      </c>
      <c r="H190">
        <f>1*762/1000*0.4253</f>
        <v/>
      </c>
      <c r="I190">
        <f>1*762/1000*0.4253*0.2</f>
        <v/>
      </c>
      <c r="J190">
        <f>1*762/1000*0.4253*0.11</f>
        <v/>
      </c>
    </row>
    <row r="191">
      <c r="A191" t="inlineStr">
        <is>
          <t>11456</t>
        </is>
      </c>
      <c r="B191" t="inlineStr">
        <is>
          <t>Ольха серая</t>
        </is>
      </c>
      <c r="C191" t="n">
        <v>1</v>
      </c>
      <c r="D191" t="n">
        <v>9</v>
      </c>
      <c r="E191" t="n">
        <v>8</v>
      </c>
      <c r="F191" t="n">
        <v>0.0509</v>
      </c>
      <c r="G191" t="n">
        <v>762</v>
      </c>
      <c r="H191">
        <f>1*762/1000*0.0509</f>
        <v/>
      </c>
      <c r="I191">
        <f>1*762/1000*0.0509*0.2</f>
        <v/>
      </c>
      <c r="J191">
        <f>1*762/1000*0.0509*0.11</f>
        <v/>
      </c>
    </row>
    <row r="192">
      <c r="A192" t="inlineStr">
        <is>
          <t>11457</t>
        </is>
      </c>
      <c r="B192" t="inlineStr">
        <is>
          <t>Ива ломкая</t>
        </is>
      </c>
      <c r="C192" t="n">
        <v>1</v>
      </c>
      <c r="D192" t="n">
        <v>12</v>
      </c>
      <c r="E192" t="n">
        <v>10</v>
      </c>
      <c r="F192" t="n">
        <v>0.1131</v>
      </c>
      <c r="G192" t="n">
        <v>762</v>
      </c>
      <c r="H192">
        <f>1*762/1000*0.1131</f>
        <v/>
      </c>
      <c r="I192">
        <f>1*762/1000*0.1131*0.2</f>
        <v/>
      </c>
      <c r="J192">
        <f>1*762/1000*0.1131*0.11</f>
        <v/>
      </c>
    </row>
    <row r="193">
      <c r="A193" t="inlineStr">
        <is>
          <t>11458</t>
        </is>
      </c>
      <c r="B193" t="inlineStr">
        <is>
          <t>Берёза пушистая</t>
        </is>
      </c>
      <c r="C193" t="n">
        <v>1</v>
      </c>
      <c r="D193" t="n">
        <v>21</v>
      </c>
      <c r="E193" t="n">
        <v>16</v>
      </c>
      <c r="F193" t="n">
        <v>0.5542</v>
      </c>
      <c r="G193" t="n">
        <v>870</v>
      </c>
      <c r="H193">
        <f>1*870/1000*0.5542</f>
        <v/>
      </c>
      <c r="I193">
        <f>1*870/1000*0.5542*0.2</f>
        <v/>
      </c>
      <c r="J193">
        <f>1*870/1000*0.5542*0.11</f>
        <v/>
      </c>
    </row>
    <row r="194">
      <c r="A194" t="inlineStr">
        <is>
          <t>11459</t>
        </is>
      </c>
      <c r="B194" t="inlineStr">
        <is>
          <t>Ольха серая</t>
        </is>
      </c>
      <c r="C194" t="n">
        <v>1</v>
      </c>
      <c r="D194" t="n">
        <v>7</v>
      </c>
      <c r="E194" t="n">
        <v>5</v>
      </c>
      <c r="F194" t="n">
        <v>0.0192</v>
      </c>
      <c r="G194" t="n">
        <v>762</v>
      </c>
      <c r="H194">
        <f>1*762/1000*0.0192</f>
        <v/>
      </c>
      <c r="I194">
        <f>1*762/1000*0.0192*0.2</f>
        <v/>
      </c>
      <c r="J194">
        <f>1*762/1000*0.0192*0.11</f>
        <v/>
      </c>
    </row>
    <row r="195">
      <c r="A195" t="inlineStr">
        <is>
          <t>11460</t>
        </is>
      </c>
      <c r="B195" t="inlineStr">
        <is>
          <t>Берёза пушистая</t>
        </is>
      </c>
      <c r="C195" t="n">
        <v>1</v>
      </c>
      <c r="D195" t="n">
        <v>8</v>
      </c>
      <c r="E195" t="n">
        <v>8</v>
      </c>
      <c r="F195" t="n">
        <v>0.0402</v>
      </c>
      <c r="G195" t="n">
        <v>870</v>
      </c>
      <c r="H195">
        <f>1*870/1000*0.0402</f>
        <v/>
      </c>
      <c r="I195">
        <f>1*870/1000*0.0402*0.2</f>
        <v/>
      </c>
      <c r="J195">
        <f>1*870/1000*0.0402*0.11</f>
        <v/>
      </c>
    </row>
    <row r="196">
      <c r="A196" t="inlineStr">
        <is>
          <t>11461</t>
        </is>
      </c>
      <c r="B196" t="inlineStr">
        <is>
          <t>Берёза пушистая</t>
        </is>
      </c>
      <c r="C196" t="n">
        <v>1</v>
      </c>
      <c r="D196" t="n">
        <v>5</v>
      </c>
      <c r="E196" t="n">
        <v>5</v>
      </c>
      <c r="F196" t="n">
        <v>0.0098</v>
      </c>
      <c r="G196" t="n">
        <v>870</v>
      </c>
      <c r="H196">
        <f>1*870/1000*0.0098</f>
        <v/>
      </c>
      <c r="I196">
        <f>1*870/1000*0.0098*0.2</f>
        <v/>
      </c>
      <c r="J196">
        <f>1*870/1000*0.0098*0.11</f>
        <v/>
      </c>
    </row>
    <row r="197">
      <c r="A197" t="inlineStr">
        <is>
          <t>11462</t>
        </is>
      </c>
      <c r="B197" t="inlineStr">
        <is>
          <t>Берёза пушистая</t>
        </is>
      </c>
      <c r="C197" t="n">
        <v>1</v>
      </c>
      <c r="D197" t="n">
        <v>5</v>
      </c>
      <c r="E197" t="n">
        <v>5</v>
      </c>
      <c r="F197" t="n">
        <v>0.0098</v>
      </c>
      <c r="G197" t="n">
        <v>870</v>
      </c>
      <c r="H197">
        <f>1*870/1000*0.0098</f>
        <v/>
      </c>
      <c r="I197">
        <f>1*870/1000*0.0098*0.2</f>
        <v/>
      </c>
      <c r="J197">
        <f>1*870/1000*0.0098*0.11</f>
        <v/>
      </c>
    </row>
    <row r="198">
      <c r="A198" t="inlineStr">
        <is>
          <t>11463</t>
        </is>
      </c>
      <c r="B198" t="inlineStr">
        <is>
          <t>Берёза пушистая</t>
        </is>
      </c>
      <c r="C198" t="n">
        <v>1</v>
      </c>
      <c r="D198" t="n">
        <v>21</v>
      </c>
      <c r="E198" t="n">
        <v>16</v>
      </c>
      <c r="F198" t="n">
        <v>0.5542</v>
      </c>
      <c r="G198" t="n">
        <v>870</v>
      </c>
      <c r="H198">
        <f>1*870/1000*0.5542</f>
        <v/>
      </c>
      <c r="I198">
        <f>1*870/1000*0.5542*0.2</f>
        <v/>
      </c>
      <c r="J198">
        <f>1*870/1000*0.5542*0.11</f>
        <v/>
      </c>
    </row>
    <row r="199">
      <c r="A199" t="inlineStr">
        <is>
          <t>11464</t>
        </is>
      </c>
      <c r="B199" t="inlineStr">
        <is>
          <t>Берёза пушистая</t>
        </is>
      </c>
      <c r="C199" t="n">
        <v>1</v>
      </c>
      <c r="D199" t="n">
        <v>5</v>
      </c>
      <c r="E199" t="n">
        <v>6</v>
      </c>
      <c r="F199" t="n">
        <v>0.0118</v>
      </c>
      <c r="G199" t="n">
        <v>870</v>
      </c>
      <c r="H199">
        <f>1*870/1000*0.0118</f>
        <v/>
      </c>
      <c r="I199">
        <f>1*870/1000*0.0118*0.2</f>
        <v/>
      </c>
      <c r="J199">
        <f>1*870/1000*0.0118*0.11</f>
        <v/>
      </c>
    </row>
    <row r="200">
      <c r="A200" t="inlineStr">
        <is>
          <t>11465</t>
        </is>
      </c>
      <c r="B200" t="inlineStr">
        <is>
          <t>Ольха серая</t>
        </is>
      </c>
      <c r="C200" t="n">
        <v>1</v>
      </c>
      <c r="D200" t="n">
        <v>9</v>
      </c>
      <c r="E200" t="n">
        <v>8</v>
      </c>
      <c r="F200" t="n">
        <v>0.0509</v>
      </c>
      <c r="G200" t="n">
        <v>762</v>
      </c>
      <c r="H200">
        <f>1*762/1000*0.0509</f>
        <v/>
      </c>
      <c r="I200">
        <f>1*762/1000*0.0509*0.2</f>
        <v/>
      </c>
      <c r="J200">
        <f>1*762/1000*0.0509*0.11</f>
        <v/>
      </c>
    </row>
    <row r="201">
      <c r="A201" t="inlineStr">
        <is>
          <t>11466</t>
        </is>
      </c>
      <c r="B201" t="inlineStr">
        <is>
          <t>Берёза пушистая</t>
        </is>
      </c>
      <c r="C201" t="n">
        <v>1</v>
      </c>
      <c r="D201" t="n">
        <v>8</v>
      </c>
      <c r="E201" t="n">
        <v>8</v>
      </c>
      <c r="F201" t="n">
        <v>0.0402</v>
      </c>
      <c r="G201" t="n">
        <v>870</v>
      </c>
      <c r="H201">
        <f>1*870/1000*0.0402</f>
        <v/>
      </c>
      <c r="I201">
        <f>1*870/1000*0.0402*0.2</f>
        <v/>
      </c>
      <c r="J201">
        <f>1*870/1000*0.0402*0.11</f>
        <v/>
      </c>
    </row>
    <row r="202">
      <c r="A202" t="inlineStr">
        <is>
          <t>11467</t>
        </is>
      </c>
      <c r="B202" t="inlineStr">
        <is>
          <t>Ива ломкая</t>
        </is>
      </c>
      <c r="C202" t="n">
        <v>1</v>
      </c>
      <c r="D202" t="n">
        <v>6</v>
      </c>
      <c r="E202" t="n">
        <v>5</v>
      </c>
      <c r="F202" t="n">
        <v>0.0141</v>
      </c>
      <c r="G202" t="n">
        <v>762</v>
      </c>
      <c r="H202">
        <f>1*762/1000*0.0141</f>
        <v/>
      </c>
      <c r="I202">
        <f>1*762/1000*0.0141*0.2</f>
        <v/>
      </c>
      <c r="J202">
        <f>1*762/1000*0.0141*0.11</f>
        <v/>
      </c>
    </row>
    <row r="203">
      <c r="A203" t="inlineStr">
        <is>
          <t>11468</t>
        </is>
      </c>
      <c r="B203" t="inlineStr">
        <is>
          <t>Ольха серая</t>
        </is>
      </c>
      <c r="C203" t="n">
        <v>1</v>
      </c>
      <c r="D203" t="n">
        <v>9</v>
      </c>
      <c r="E203" t="n">
        <v>8</v>
      </c>
      <c r="F203" t="n">
        <v>0.0509</v>
      </c>
      <c r="G203" t="n">
        <v>762</v>
      </c>
      <c r="H203">
        <f>1*762/1000*0.0509</f>
        <v/>
      </c>
      <c r="I203">
        <f>1*762/1000*0.0509*0.2</f>
        <v/>
      </c>
      <c r="J203">
        <f>1*762/1000*0.0509*0.11</f>
        <v/>
      </c>
    </row>
    <row r="204">
      <c r="A204" t="inlineStr">
        <is>
          <t>11469</t>
        </is>
      </c>
      <c r="B204" t="inlineStr">
        <is>
          <t>Ива ломкая</t>
        </is>
      </c>
      <c r="C204" t="n">
        <v>1</v>
      </c>
      <c r="D204" t="n">
        <v>11</v>
      </c>
      <c r="E204" t="n">
        <v>9</v>
      </c>
      <c r="F204" t="n">
        <v>0.08550000000000001</v>
      </c>
      <c r="G204" t="n">
        <v>762</v>
      </c>
      <c r="H204">
        <f>1*762/1000*0.0855</f>
        <v/>
      </c>
      <c r="I204">
        <f>1*762/1000*0.0855*0.2</f>
        <v/>
      </c>
      <c r="J204">
        <f>1*762/1000*0.0855*0.11</f>
        <v/>
      </c>
    </row>
    <row r="205">
      <c r="A205" t="inlineStr">
        <is>
          <t>11470</t>
        </is>
      </c>
      <c r="B205" t="inlineStr">
        <is>
          <t>Берёза пушистая</t>
        </is>
      </c>
      <c r="C205" t="n">
        <v>1</v>
      </c>
      <c r="D205" t="n">
        <v>5</v>
      </c>
      <c r="E205" t="n">
        <v>5</v>
      </c>
      <c r="F205" t="n">
        <v>0.0098</v>
      </c>
      <c r="G205" t="n">
        <v>870</v>
      </c>
      <c r="H205">
        <f>1*870/1000*0.0098</f>
        <v/>
      </c>
      <c r="I205">
        <f>1*870/1000*0.0098*0.2</f>
        <v/>
      </c>
      <c r="J205">
        <f>1*870/1000*0.0098*0.11</f>
        <v/>
      </c>
    </row>
    <row r="206">
      <c r="A206" t="inlineStr">
        <is>
          <t>11471</t>
        </is>
      </c>
      <c r="B206" t="inlineStr">
        <is>
          <t>Ольха серая</t>
        </is>
      </c>
      <c r="C206" t="n">
        <v>1</v>
      </c>
      <c r="D206" t="n">
        <v>6</v>
      </c>
      <c r="E206" t="n">
        <v>7</v>
      </c>
      <c r="F206" t="n">
        <v>0.0198</v>
      </c>
      <c r="G206" t="n">
        <v>762</v>
      </c>
      <c r="H206">
        <f>1*762/1000*0.0198</f>
        <v/>
      </c>
      <c r="I206">
        <f>1*762/1000*0.0198*0.2</f>
        <v/>
      </c>
      <c r="J206">
        <f>1*762/1000*0.0198*0.11</f>
        <v/>
      </c>
    </row>
    <row r="207">
      <c r="A207" t="inlineStr">
        <is>
          <t>11472</t>
        </is>
      </c>
      <c r="B207" t="inlineStr">
        <is>
          <t>Ольха серая</t>
        </is>
      </c>
      <c r="C207" t="n">
        <v>1</v>
      </c>
      <c r="D207" t="n">
        <v>8</v>
      </c>
      <c r="E207" t="n">
        <v>5</v>
      </c>
      <c r="F207" t="n">
        <v>0.0251</v>
      </c>
      <c r="G207" t="n">
        <v>762</v>
      </c>
      <c r="H207">
        <f>1*762/1000*0.0251</f>
        <v/>
      </c>
      <c r="I207">
        <f>1*762/1000*0.0251*0.2</f>
        <v/>
      </c>
      <c r="J207">
        <f>1*762/1000*0.0251*0.11</f>
        <v/>
      </c>
    </row>
    <row r="208">
      <c r="A208" t="inlineStr">
        <is>
          <t>11473</t>
        </is>
      </c>
      <c r="B208" t="inlineStr">
        <is>
          <t>Ива ломкая</t>
        </is>
      </c>
      <c r="C208" t="n">
        <v>1</v>
      </c>
      <c r="D208" t="n">
        <v>6</v>
      </c>
      <c r="E208" t="n">
        <v>5</v>
      </c>
      <c r="F208" t="n">
        <v>0.0141</v>
      </c>
      <c r="G208" t="n">
        <v>762</v>
      </c>
      <c r="H208">
        <f>1*762/1000*0.0141</f>
        <v/>
      </c>
      <c r="I208">
        <f>1*762/1000*0.0141*0.2</f>
        <v/>
      </c>
      <c r="J208">
        <f>1*762/1000*0.0141*0.11</f>
        <v/>
      </c>
    </row>
    <row r="209">
      <c r="A209" t="inlineStr">
        <is>
          <t>11474</t>
        </is>
      </c>
      <c r="B209" t="inlineStr">
        <is>
          <t>Берёза пушистая</t>
        </is>
      </c>
      <c r="C209" t="n">
        <v>1</v>
      </c>
      <c r="D209" t="n">
        <v>13</v>
      </c>
      <c r="E209" t="n">
        <v>13</v>
      </c>
      <c r="F209" t="n">
        <v>0.1725</v>
      </c>
      <c r="G209" t="n">
        <v>870</v>
      </c>
      <c r="H209">
        <f>1*870/1000*0.1725</f>
        <v/>
      </c>
      <c r="I209">
        <f>1*870/1000*0.1725*0.2</f>
        <v/>
      </c>
      <c r="J209">
        <f>1*870/1000*0.1725*0.11</f>
        <v/>
      </c>
    </row>
    <row r="210">
      <c r="A210" t="inlineStr">
        <is>
          <t>11475</t>
        </is>
      </c>
      <c r="B210" t="inlineStr">
        <is>
          <t>Берёза пушистая</t>
        </is>
      </c>
      <c r="C210" t="n">
        <v>1</v>
      </c>
      <c r="D210" t="n">
        <v>7</v>
      </c>
      <c r="E210" t="n">
        <v>10</v>
      </c>
      <c r="F210" t="n">
        <v>0.0385</v>
      </c>
      <c r="G210" t="n">
        <v>870</v>
      </c>
      <c r="H210">
        <f>1*870/1000*0.0385</f>
        <v/>
      </c>
      <c r="I210">
        <f>1*870/1000*0.0385*0.2</f>
        <v/>
      </c>
      <c r="J210">
        <f>1*870/1000*0.0385*0.11</f>
        <v/>
      </c>
    </row>
    <row r="211">
      <c r="A211" t="inlineStr">
        <is>
          <t>11476</t>
        </is>
      </c>
      <c r="B211" t="inlineStr">
        <is>
          <t>Берёза пушистая</t>
        </is>
      </c>
      <c r="C211" t="n">
        <v>1</v>
      </c>
      <c r="D211" t="n">
        <v>8</v>
      </c>
      <c r="E211" t="n">
        <v>11</v>
      </c>
      <c r="F211" t="n">
        <v>0.0553</v>
      </c>
      <c r="G211" t="n">
        <v>870</v>
      </c>
      <c r="H211">
        <f>1*870/1000*0.0553</f>
        <v/>
      </c>
      <c r="I211">
        <f>1*870/1000*0.0553*0.2</f>
        <v/>
      </c>
      <c r="J211">
        <f>1*870/1000*0.0553*0.11</f>
        <v/>
      </c>
    </row>
    <row r="212">
      <c r="A212" t="inlineStr">
        <is>
          <t>11477</t>
        </is>
      </c>
      <c r="B212" t="inlineStr">
        <is>
          <t>Сосна обыкновенная</t>
        </is>
      </c>
      <c r="C212" t="n">
        <v>1</v>
      </c>
      <c r="D212" t="n">
        <v>7</v>
      </c>
      <c r="E212" t="n">
        <v>5</v>
      </c>
      <c r="F212" t="n">
        <v>0.0192</v>
      </c>
      <c r="G212" t="n">
        <v>762</v>
      </c>
      <c r="H212">
        <f>1*762/1000*0.0192</f>
        <v/>
      </c>
      <c r="I212">
        <f>1*762/1000*0.0192*0.2</f>
        <v/>
      </c>
      <c r="J212">
        <f>1*762/1000*0.0192*0.11</f>
        <v/>
      </c>
    </row>
    <row r="213">
      <c r="A213" t="inlineStr">
        <is>
          <t>11478</t>
        </is>
      </c>
      <c r="B213" t="inlineStr">
        <is>
          <t>Ива ломкая</t>
        </is>
      </c>
      <c r="C213" t="n">
        <v>1</v>
      </c>
      <c r="D213" t="n">
        <v>12</v>
      </c>
      <c r="E213" t="n">
        <v>10</v>
      </c>
      <c r="F213" t="n">
        <v>0.1131</v>
      </c>
      <c r="G213" t="n">
        <v>762</v>
      </c>
      <c r="H213">
        <f>1*762/1000*0.1131</f>
        <v/>
      </c>
      <c r="I213">
        <f>1*762/1000*0.1131*0.2</f>
        <v/>
      </c>
      <c r="J213">
        <f>1*762/1000*0.1131*0.11</f>
        <v/>
      </c>
    </row>
    <row r="214">
      <c r="A214" t="inlineStr">
        <is>
          <t>11479</t>
        </is>
      </c>
      <c r="B214" t="inlineStr">
        <is>
          <t>Берёза пушистая</t>
        </is>
      </c>
      <c r="C214" t="n">
        <v>1</v>
      </c>
      <c r="D214" t="n">
        <v>5</v>
      </c>
      <c r="E214" t="n">
        <v>5</v>
      </c>
      <c r="F214" t="n">
        <v>0.0098</v>
      </c>
      <c r="G214" t="n">
        <v>870</v>
      </c>
      <c r="H214">
        <f>1*870/1000*0.0098</f>
        <v/>
      </c>
      <c r="I214">
        <f>1*870/1000*0.0098*0.2</f>
        <v/>
      </c>
      <c r="J214">
        <f>1*870/1000*0.0098*0.11</f>
        <v/>
      </c>
    </row>
    <row r="215">
      <c r="A215" t="inlineStr">
        <is>
          <t>11480</t>
        </is>
      </c>
      <c r="B215" t="inlineStr">
        <is>
          <t>Берёза пушистая</t>
        </is>
      </c>
      <c r="C215" t="n">
        <v>1</v>
      </c>
      <c r="D215" t="n">
        <v>5</v>
      </c>
      <c r="E215" t="n">
        <v>5</v>
      </c>
      <c r="F215" t="n">
        <v>0.0098</v>
      </c>
      <c r="G215" t="n">
        <v>870</v>
      </c>
      <c r="H215">
        <f>1*870/1000*0.0098</f>
        <v/>
      </c>
      <c r="I215">
        <f>1*870/1000*0.0098*0.2</f>
        <v/>
      </c>
      <c r="J215">
        <f>1*870/1000*0.0098*0.11</f>
        <v/>
      </c>
    </row>
    <row r="216">
      <c r="A216" t="inlineStr">
        <is>
          <t>11481</t>
        </is>
      </c>
      <c r="B216" t="inlineStr">
        <is>
          <t>Сосна обыкновенная</t>
        </is>
      </c>
      <c r="C216" t="n">
        <v>1</v>
      </c>
      <c r="D216" t="n">
        <v>6</v>
      </c>
      <c r="E216" t="n">
        <v>4</v>
      </c>
      <c r="F216" t="n">
        <v>0.0113</v>
      </c>
      <c r="G216" t="n">
        <v>762</v>
      </c>
      <c r="H216">
        <f>1*762/1000*0.0113</f>
        <v/>
      </c>
      <c r="I216">
        <f>1*762/1000*0.0113*0.2</f>
        <v/>
      </c>
      <c r="J216">
        <f>1*762/1000*0.0113*0.11</f>
        <v/>
      </c>
    </row>
    <row r="217">
      <c r="A217" t="inlineStr">
        <is>
          <t>11482</t>
        </is>
      </c>
      <c r="B217" t="inlineStr">
        <is>
          <t>Берёза пушистая</t>
        </is>
      </c>
      <c r="C217" t="n">
        <v>1</v>
      </c>
      <c r="D217" t="n">
        <v>5</v>
      </c>
      <c r="E217" t="n">
        <v>5</v>
      </c>
      <c r="F217" t="n">
        <v>0.0098</v>
      </c>
      <c r="G217" t="n">
        <v>870</v>
      </c>
      <c r="H217">
        <f>1*870/1000*0.0098</f>
        <v/>
      </c>
      <c r="I217">
        <f>1*870/1000*0.0098*0.2</f>
        <v/>
      </c>
      <c r="J217">
        <f>1*870/1000*0.0098*0.11</f>
        <v/>
      </c>
    </row>
    <row r="218">
      <c r="A218" t="inlineStr">
        <is>
          <t>11483</t>
        </is>
      </c>
      <c r="B218" t="inlineStr">
        <is>
          <t>Ольха серая</t>
        </is>
      </c>
      <c r="C218" t="n">
        <v>1</v>
      </c>
      <c r="D218" t="n">
        <v>5</v>
      </c>
      <c r="E218" t="n">
        <v>3</v>
      </c>
      <c r="F218" t="n">
        <v>0.0059</v>
      </c>
      <c r="G218" t="n">
        <v>762</v>
      </c>
      <c r="H218">
        <f>1*762/1000*0.0059</f>
        <v/>
      </c>
      <c r="I218">
        <f>1*762/1000*0.0059*0.2</f>
        <v/>
      </c>
      <c r="J218">
        <f>1*762/1000*0.0059*0.11</f>
        <v/>
      </c>
    </row>
    <row r="219">
      <c r="A219" t="inlineStr">
        <is>
          <t>11484</t>
        </is>
      </c>
      <c r="B219" t="inlineStr">
        <is>
          <t>Ольха серая</t>
        </is>
      </c>
      <c r="C219" t="n">
        <v>1</v>
      </c>
      <c r="D219" t="n">
        <v>8</v>
      </c>
      <c r="E219" t="n">
        <v>5</v>
      </c>
      <c r="F219" t="n">
        <v>0.0251</v>
      </c>
      <c r="G219" t="n">
        <v>762</v>
      </c>
      <c r="H219">
        <f>1*762/1000*0.0251</f>
        <v/>
      </c>
      <c r="I219">
        <f>1*762/1000*0.0251*0.2</f>
        <v/>
      </c>
      <c r="J219">
        <f>1*762/1000*0.0251*0.11</f>
        <v/>
      </c>
    </row>
    <row r="220">
      <c r="A220" t="inlineStr">
        <is>
          <t>11485</t>
        </is>
      </c>
      <c r="B220" t="inlineStr">
        <is>
          <t>Берёза пушистая</t>
        </is>
      </c>
      <c r="C220" t="n">
        <v>1</v>
      </c>
      <c r="D220" t="n">
        <v>5</v>
      </c>
      <c r="E220" t="n">
        <v>5</v>
      </c>
      <c r="F220" t="n">
        <v>0.0098</v>
      </c>
      <c r="G220" t="n">
        <v>870</v>
      </c>
      <c r="H220">
        <f>1*870/1000*0.0098</f>
        <v/>
      </c>
      <c r="I220">
        <f>1*870/1000*0.0098*0.2</f>
        <v/>
      </c>
      <c r="J220">
        <f>1*870/1000*0.0098*0.11</f>
        <v/>
      </c>
    </row>
    <row r="221">
      <c r="A221" t="inlineStr">
        <is>
          <t>11486</t>
        </is>
      </c>
      <c r="B221" t="inlineStr">
        <is>
          <t>Ольха серая</t>
        </is>
      </c>
      <c r="C221" t="n">
        <v>1</v>
      </c>
      <c r="D221" t="n">
        <v>9</v>
      </c>
      <c r="E221" t="n">
        <v>8</v>
      </c>
      <c r="F221" t="n">
        <v>0.0509</v>
      </c>
      <c r="G221" t="n">
        <v>762</v>
      </c>
      <c r="H221">
        <f>1*762/1000*0.0509</f>
        <v/>
      </c>
      <c r="I221">
        <f>1*762/1000*0.0509*0.2</f>
        <v/>
      </c>
      <c r="J221">
        <f>1*762/1000*0.0509*0.11</f>
        <v/>
      </c>
    </row>
    <row r="222">
      <c r="A222" t="inlineStr">
        <is>
          <t>11487</t>
        </is>
      </c>
      <c r="B222" t="inlineStr">
        <is>
          <t>Ива ломкая</t>
        </is>
      </c>
      <c r="C222" t="n">
        <v>1</v>
      </c>
      <c r="D222" t="n">
        <v>7</v>
      </c>
      <c r="E222" t="n">
        <v>8</v>
      </c>
      <c r="F222" t="n">
        <v>0.0308</v>
      </c>
      <c r="G222" t="n">
        <v>762</v>
      </c>
      <c r="H222">
        <f>1*762/1000*0.0308</f>
        <v/>
      </c>
      <c r="I222">
        <f>1*762/1000*0.0308*0.2</f>
        <v/>
      </c>
      <c r="J222">
        <f>1*762/1000*0.0308*0.11</f>
        <v/>
      </c>
    </row>
    <row r="223">
      <c r="A223" t="inlineStr">
        <is>
          <t>11488</t>
        </is>
      </c>
      <c r="B223" t="inlineStr">
        <is>
          <t>Ива ломкая</t>
        </is>
      </c>
      <c r="C223" t="n">
        <v>1</v>
      </c>
      <c r="D223" t="n">
        <v>15</v>
      </c>
      <c r="E223" t="n">
        <v>8</v>
      </c>
      <c r="F223" t="n">
        <v>0.1414</v>
      </c>
      <c r="G223" t="n">
        <v>762</v>
      </c>
      <c r="H223">
        <f>1*762/1000*0.1414</f>
        <v/>
      </c>
      <c r="I223">
        <f>1*762/1000*0.1414*0.2</f>
        <v/>
      </c>
      <c r="J223">
        <f>1*762/1000*0.1414*0.11</f>
        <v/>
      </c>
    </row>
    <row r="224">
      <c r="A224" t="inlineStr">
        <is>
          <t>11489</t>
        </is>
      </c>
      <c r="B224" t="inlineStr">
        <is>
          <t>Ива ломкая</t>
        </is>
      </c>
      <c r="C224" t="n">
        <v>1</v>
      </c>
      <c r="D224" t="n">
        <v>8</v>
      </c>
      <c r="E224" t="n">
        <v>9</v>
      </c>
      <c r="F224" t="n">
        <v>0.0452</v>
      </c>
      <c r="G224" t="n">
        <v>762</v>
      </c>
      <c r="H224">
        <f>1*762/1000*0.0452</f>
        <v/>
      </c>
      <c r="I224">
        <f>1*762/1000*0.0452*0.2</f>
        <v/>
      </c>
      <c r="J224">
        <f>1*762/1000*0.0452*0.11</f>
        <v/>
      </c>
    </row>
    <row r="225">
      <c r="A225" t="inlineStr">
        <is>
          <t>11490</t>
        </is>
      </c>
      <c r="B225" t="inlineStr">
        <is>
          <t>Ива ломкая</t>
        </is>
      </c>
      <c r="C225" t="n">
        <v>1</v>
      </c>
      <c r="D225" t="n">
        <v>9</v>
      </c>
      <c r="E225" t="n">
        <v>9</v>
      </c>
      <c r="F225" t="n">
        <v>0.0573</v>
      </c>
      <c r="G225" t="n">
        <v>762</v>
      </c>
      <c r="H225">
        <f>1*762/1000*0.0573</f>
        <v/>
      </c>
      <c r="I225">
        <f>1*762/1000*0.0573*0.2</f>
        <v/>
      </c>
      <c r="J225">
        <f>1*762/1000*0.0573*0.11</f>
        <v/>
      </c>
    </row>
    <row r="226">
      <c r="A226" t="inlineStr">
        <is>
          <t>11491</t>
        </is>
      </c>
      <c r="B226" t="inlineStr">
        <is>
          <t>Ива ломкая</t>
        </is>
      </c>
      <c r="C226" t="n">
        <v>1</v>
      </c>
      <c r="D226" t="n">
        <v>9</v>
      </c>
      <c r="E226" t="n">
        <v>9</v>
      </c>
      <c r="F226" t="n">
        <v>0.0573</v>
      </c>
      <c r="G226" t="n">
        <v>762</v>
      </c>
      <c r="H226">
        <f>1*762/1000*0.0573</f>
        <v/>
      </c>
      <c r="I226">
        <f>1*762/1000*0.0573*0.2</f>
        <v/>
      </c>
      <c r="J226">
        <f>1*762/1000*0.0573*0.11</f>
        <v/>
      </c>
    </row>
    <row r="227">
      <c r="A227" t="inlineStr">
        <is>
          <t>11492</t>
        </is>
      </c>
      <c r="B227" t="inlineStr">
        <is>
          <t>Берёза пушистая</t>
        </is>
      </c>
      <c r="C227" t="n">
        <v>1</v>
      </c>
      <c r="D227" t="n">
        <v>5</v>
      </c>
      <c r="E227" t="n">
        <v>5</v>
      </c>
      <c r="F227" t="n">
        <v>0.0098</v>
      </c>
      <c r="G227" t="n">
        <v>870</v>
      </c>
      <c r="H227">
        <f>1*870/1000*0.0098</f>
        <v/>
      </c>
      <c r="I227">
        <f>1*870/1000*0.0098*0.2</f>
        <v/>
      </c>
      <c r="J227">
        <f>1*870/1000*0.0098*0.11</f>
        <v/>
      </c>
    </row>
    <row r="228">
      <c r="A228" t="inlineStr">
        <is>
          <t>11493</t>
        </is>
      </c>
      <c r="B228" t="inlineStr">
        <is>
          <t>Берёза пушистая</t>
        </is>
      </c>
      <c r="C228" t="n">
        <v>1</v>
      </c>
      <c r="D228" t="n">
        <v>5</v>
      </c>
      <c r="E228" t="n">
        <v>5</v>
      </c>
      <c r="F228" t="n">
        <v>0.0098</v>
      </c>
      <c r="G228" t="n">
        <v>870</v>
      </c>
      <c r="H228">
        <f>1*870/1000*0.0098</f>
        <v/>
      </c>
      <c r="I228">
        <f>1*870/1000*0.0098*0.2</f>
        <v/>
      </c>
      <c r="J228">
        <f>1*870/1000*0.0098*0.11</f>
        <v/>
      </c>
    </row>
    <row r="229">
      <c r="A229" t="inlineStr">
        <is>
          <t>11494</t>
        </is>
      </c>
      <c r="B229" t="inlineStr">
        <is>
          <t>Берёза пушистая</t>
        </is>
      </c>
      <c r="C229" t="n">
        <v>1</v>
      </c>
      <c r="D229" t="n">
        <v>29</v>
      </c>
      <c r="E229" t="n">
        <v>16</v>
      </c>
      <c r="F229" t="n">
        <v>1.0568</v>
      </c>
      <c r="G229" t="n">
        <v>870</v>
      </c>
      <c r="H229">
        <f>1*870/1000*1.0568</f>
        <v/>
      </c>
      <c r="I229">
        <f>1*870/1000*1.0568*0.2</f>
        <v/>
      </c>
      <c r="J229">
        <f>1*870/1000*1.0568*0.11</f>
        <v/>
      </c>
    </row>
    <row r="230">
      <c r="A230" t="inlineStr">
        <is>
          <t>11495</t>
        </is>
      </c>
      <c r="B230" t="inlineStr">
        <is>
          <t>Ель обыкновенная</t>
        </is>
      </c>
      <c r="C230" t="n">
        <v>1</v>
      </c>
      <c r="D230" t="n">
        <v>19</v>
      </c>
      <c r="E230" t="n">
        <v>15</v>
      </c>
      <c r="F230" t="n">
        <v>0.4253</v>
      </c>
      <c r="G230" t="n">
        <v>762</v>
      </c>
      <c r="H230">
        <f>1*762/1000*0.4253</f>
        <v/>
      </c>
      <c r="I230">
        <f>1*762/1000*0.4253*0.2</f>
        <v/>
      </c>
      <c r="J230">
        <f>1*762/1000*0.4253*0.11</f>
        <v/>
      </c>
    </row>
    <row r="231">
      <c r="A231" t="inlineStr">
        <is>
          <t>11496</t>
        </is>
      </c>
      <c r="B231" t="inlineStr">
        <is>
          <t>Осина обыкновенная</t>
        </is>
      </c>
      <c r="C231" t="n">
        <v>1</v>
      </c>
      <c r="D231" t="n">
        <v>18</v>
      </c>
      <c r="E231" t="n">
        <v>11</v>
      </c>
      <c r="F231" t="n">
        <v>0.2799</v>
      </c>
      <c r="G231" t="n">
        <v>762</v>
      </c>
      <c r="H231">
        <f>1*762/1000*0.2799</f>
        <v/>
      </c>
      <c r="I231">
        <f>1*762/1000*0.2799*0.2</f>
        <v/>
      </c>
      <c r="J231">
        <f>1*762/1000*0.2799*0.11</f>
        <v/>
      </c>
    </row>
    <row r="232">
      <c r="A232" t="inlineStr">
        <is>
          <t>11497</t>
        </is>
      </c>
      <c r="B232" t="inlineStr">
        <is>
          <t>Осина обыкновенная</t>
        </is>
      </c>
      <c r="C232" t="n">
        <v>1</v>
      </c>
      <c r="D232" t="n">
        <v>16</v>
      </c>
      <c r="E232" t="n">
        <v>10</v>
      </c>
      <c r="F232" t="n">
        <v>0.2011</v>
      </c>
      <c r="G232" t="n">
        <v>762</v>
      </c>
      <c r="H232">
        <f>1*762/1000*0.2011</f>
        <v/>
      </c>
      <c r="I232">
        <f>1*762/1000*0.2011*0.2</f>
        <v/>
      </c>
      <c r="J232">
        <f>1*762/1000*0.2011*0.11</f>
        <v/>
      </c>
    </row>
    <row r="233">
      <c r="A233" t="inlineStr">
        <is>
          <t>11498</t>
        </is>
      </c>
      <c r="B233" t="inlineStr">
        <is>
          <t>Ель обыкновенная</t>
        </is>
      </c>
      <c r="C233" t="n">
        <v>1</v>
      </c>
      <c r="D233" t="n">
        <v>32</v>
      </c>
      <c r="E233" t="n">
        <v>16</v>
      </c>
      <c r="F233" t="n">
        <v>1.2868</v>
      </c>
      <c r="G233" t="n">
        <v>762</v>
      </c>
      <c r="H233">
        <f>1*762/1000*1.2868</f>
        <v/>
      </c>
      <c r="I233">
        <f>1*762/1000*1.2868*0.2</f>
        <v/>
      </c>
      <c r="J233">
        <f>1*762/1000*1.2868*0.11</f>
        <v/>
      </c>
    </row>
    <row r="234">
      <c r="A234" t="inlineStr">
        <is>
          <t>11499</t>
        </is>
      </c>
      <c r="B234" t="inlineStr">
        <is>
          <t>Ель обыкновенная</t>
        </is>
      </c>
      <c r="C234" t="n">
        <v>1</v>
      </c>
      <c r="D234" t="n">
        <v>48</v>
      </c>
      <c r="E234" t="n">
        <v>16</v>
      </c>
      <c r="F234" t="n">
        <v>2.0106</v>
      </c>
      <c r="G234" t="n">
        <v>762</v>
      </c>
      <c r="H234">
        <f>1*762/1000*2.0106</f>
        <v/>
      </c>
      <c r="I234">
        <f>1*762/1000*2.0106*0.2</f>
        <v/>
      </c>
      <c r="J234">
        <f>1*762/1000*2.0106*0.11</f>
        <v/>
      </c>
    </row>
    <row r="235">
      <c r="A235" t="inlineStr">
        <is>
          <t>11500</t>
        </is>
      </c>
      <c r="B235" t="inlineStr">
        <is>
          <t>Ель обыкновенная</t>
        </is>
      </c>
      <c r="C235" t="n">
        <v>1</v>
      </c>
      <c r="D235" t="n">
        <v>33</v>
      </c>
      <c r="E235" t="n">
        <v>16</v>
      </c>
      <c r="F235" t="n">
        <v>1.3685</v>
      </c>
      <c r="G235" t="n">
        <v>762</v>
      </c>
      <c r="H235">
        <f>1*762/1000*1.3685</f>
        <v/>
      </c>
      <c r="I235">
        <f>1*762/1000*1.3685*0.2</f>
        <v/>
      </c>
      <c r="J235">
        <f>1*762/1000*1.3685*0.11</f>
        <v/>
      </c>
    </row>
    <row r="236">
      <c r="A236" t="inlineStr">
        <is>
          <t>11501</t>
        </is>
      </c>
      <c r="B236" t="inlineStr">
        <is>
          <t>Ель обыкновенная</t>
        </is>
      </c>
      <c r="C236" t="n">
        <v>1</v>
      </c>
      <c r="D236" t="n">
        <v>48</v>
      </c>
      <c r="E236" t="n">
        <v>17</v>
      </c>
      <c r="F236" t="n">
        <v>2.1363</v>
      </c>
      <c r="G236" t="n">
        <v>762</v>
      </c>
      <c r="H236">
        <f>1*762/1000*2.1363</f>
        <v/>
      </c>
      <c r="I236">
        <f>1*762/1000*2.1363*0.2</f>
        <v/>
      </c>
      <c r="J236">
        <f>1*762/1000*2.1363*0.11</f>
        <v/>
      </c>
    </row>
    <row r="237">
      <c r="A237" t="inlineStr">
        <is>
          <t>11502</t>
        </is>
      </c>
      <c r="B237" t="inlineStr">
        <is>
          <t>Ель обыкновенная</t>
        </is>
      </c>
      <c r="C237" t="n">
        <v>1</v>
      </c>
      <c r="D237" t="n">
        <v>36</v>
      </c>
      <c r="E237" t="n">
        <v>16</v>
      </c>
      <c r="F237" t="n">
        <v>0.6286</v>
      </c>
      <c r="G237" t="n">
        <v>762</v>
      </c>
      <c r="H237">
        <f>1*762/1000*0.6286</f>
        <v/>
      </c>
      <c r="I237">
        <f>1*762/1000*0.6286*0.2</f>
        <v/>
      </c>
      <c r="J237">
        <f>1*762/1000*0.6286*0.11</f>
        <v/>
      </c>
    </row>
    <row r="238">
      <c r="A238" t="inlineStr">
        <is>
          <t>11503</t>
        </is>
      </c>
      <c r="B238" t="inlineStr">
        <is>
          <t>Ель обыкновенная</t>
        </is>
      </c>
      <c r="C238" t="n">
        <v>1</v>
      </c>
      <c r="D238" t="n">
        <v>31</v>
      </c>
      <c r="E238" t="n">
        <v>16</v>
      </c>
      <c r="F238" t="n">
        <v>1.2076</v>
      </c>
      <c r="G238" t="n">
        <v>762</v>
      </c>
      <c r="H238">
        <f>1*762/1000*1.2076</f>
        <v/>
      </c>
      <c r="I238">
        <f>1*762/1000*1.2076*0.2</f>
        <v/>
      </c>
      <c r="J238">
        <f>1*762/1000*1.2076*0.11</f>
        <v/>
      </c>
    </row>
    <row r="239">
      <c r="A239" t="inlineStr">
        <is>
          <t>11504</t>
        </is>
      </c>
      <c r="B239" t="inlineStr">
        <is>
          <t>Осина обыкновенная</t>
        </is>
      </c>
      <c r="C239" t="n">
        <v>1</v>
      </c>
      <c r="D239" t="n">
        <v>16</v>
      </c>
      <c r="E239" t="n">
        <v>10</v>
      </c>
      <c r="F239" t="n">
        <v>0.2011</v>
      </c>
      <c r="G239" t="n">
        <v>762</v>
      </c>
      <c r="H239">
        <f>1*762/1000*0.2011</f>
        <v/>
      </c>
      <c r="I239">
        <f>1*762/1000*0.2011*0.2</f>
        <v/>
      </c>
      <c r="J239">
        <f>1*762/1000*0.2011*0.11</f>
        <v/>
      </c>
    </row>
    <row r="240">
      <c r="A240" t="inlineStr">
        <is>
          <t>11505</t>
        </is>
      </c>
      <c r="B240" t="inlineStr">
        <is>
          <t>Ель обыкновенная</t>
        </is>
      </c>
      <c r="C240" t="n">
        <v>1</v>
      </c>
      <c r="D240" t="n">
        <v>33</v>
      </c>
      <c r="E240" t="n">
        <v>16</v>
      </c>
      <c r="F240" t="n">
        <v>1.3685</v>
      </c>
      <c r="G240" t="n">
        <v>762</v>
      </c>
      <c r="H240">
        <f>1*762/1000*1.3685</f>
        <v/>
      </c>
      <c r="I240">
        <f>1*762/1000*1.3685*0.2</f>
        <v/>
      </c>
      <c r="J240">
        <f>1*762/1000*1.3685*0.11</f>
        <v/>
      </c>
    </row>
    <row r="241">
      <c r="A241" t="inlineStr">
        <is>
          <t>11506</t>
        </is>
      </c>
      <c r="B241" t="inlineStr">
        <is>
          <t>Ель обыкновенная</t>
        </is>
      </c>
      <c r="C241" t="n">
        <v>1</v>
      </c>
      <c r="D241" t="n">
        <v>12</v>
      </c>
      <c r="E241" t="n">
        <v>10</v>
      </c>
      <c r="F241" t="n">
        <v>0.1131</v>
      </c>
      <c r="G241" t="n">
        <v>762</v>
      </c>
      <c r="H241">
        <f>1*762/1000*0.1131</f>
        <v/>
      </c>
      <c r="I241">
        <f>1*762/1000*0.1131*0.2</f>
        <v/>
      </c>
      <c r="J241">
        <f>1*762/1000*0.1131*0.11</f>
        <v/>
      </c>
    </row>
    <row r="242">
      <c r="A242" t="inlineStr">
        <is>
          <t>11507</t>
        </is>
      </c>
      <c r="B242" t="inlineStr">
        <is>
          <t>Ель обыкновенная</t>
        </is>
      </c>
      <c r="C242" t="n">
        <v>1</v>
      </c>
      <c r="D242" t="n">
        <v>43</v>
      </c>
      <c r="E242" t="n">
        <v>17</v>
      </c>
      <c r="F242" t="n">
        <v>2.1363</v>
      </c>
      <c r="G242" t="n">
        <v>762</v>
      </c>
      <c r="H242">
        <f>1*762/1000*2.1363</f>
        <v/>
      </c>
      <c r="I242">
        <f>1*762/1000*2.1363*0.2</f>
        <v/>
      </c>
      <c r="J242">
        <f>1*762/1000*2.1363*0.11</f>
        <v/>
      </c>
    </row>
    <row r="243">
      <c r="A243" t="inlineStr">
        <is>
          <t>11508</t>
        </is>
      </c>
      <c r="B243" t="inlineStr">
        <is>
          <t>Ель обыкновенная</t>
        </is>
      </c>
      <c r="C243" t="n">
        <v>1</v>
      </c>
      <c r="D243" t="n">
        <v>12</v>
      </c>
      <c r="E243" t="n">
        <v>10</v>
      </c>
      <c r="F243" t="n">
        <v>0.1131</v>
      </c>
      <c r="G243" t="n">
        <v>762</v>
      </c>
      <c r="H243">
        <f>1*762/1000*0.1131</f>
        <v/>
      </c>
      <c r="I243">
        <f>1*762/1000*0.1131*0.2</f>
        <v/>
      </c>
      <c r="J243">
        <f>1*762/1000*0.1131*0.11</f>
        <v/>
      </c>
    </row>
    <row r="244">
      <c r="A244" t="inlineStr">
        <is>
          <t>11509</t>
        </is>
      </c>
      <c r="B244" t="inlineStr">
        <is>
          <t>Ель обыкновенная</t>
        </is>
      </c>
      <c r="C244" t="n">
        <v>1</v>
      </c>
      <c r="D244" t="n">
        <v>48</v>
      </c>
      <c r="E244" t="n">
        <v>16</v>
      </c>
      <c r="F244" t="n">
        <v>2.0106</v>
      </c>
      <c r="G244" t="n">
        <v>762</v>
      </c>
      <c r="H244">
        <f>1*762/1000*2.0106</f>
        <v/>
      </c>
      <c r="I244">
        <f>1*762/1000*2.0106*0.2</f>
        <v/>
      </c>
      <c r="J244">
        <f>1*762/1000*2.0106*0.11</f>
        <v/>
      </c>
    </row>
    <row r="245">
      <c r="A245" t="inlineStr">
        <is>
          <t>11510</t>
        </is>
      </c>
      <c r="B245" t="inlineStr">
        <is>
          <t>Осина обыкновенная</t>
        </is>
      </c>
      <c r="C245" t="n">
        <v>1</v>
      </c>
      <c r="D245" t="n">
        <v>20</v>
      </c>
      <c r="E245" t="n">
        <v>11</v>
      </c>
      <c r="F245" t="n">
        <v>0.3456</v>
      </c>
      <c r="G245" t="n">
        <v>762</v>
      </c>
      <c r="H245">
        <f>1*762/1000*0.3456</f>
        <v/>
      </c>
      <c r="I245">
        <f>1*762/1000*0.3456*0.2</f>
        <v/>
      </c>
      <c r="J245">
        <f>1*762/1000*0.3456*0.11</f>
        <v/>
      </c>
    </row>
    <row r="246">
      <c r="A246" t="inlineStr">
        <is>
          <t>11511</t>
        </is>
      </c>
      <c r="B246" t="inlineStr">
        <is>
          <t>Ель обыкновенная</t>
        </is>
      </c>
      <c r="C246" t="n">
        <v>1</v>
      </c>
      <c r="D246" t="n">
        <v>39</v>
      </c>
      <c r="E246" t="n">
        <v>16</v>
      </c>
      <c r="F246" t="n">
        <v>1.9113</v>
      </c>
      <c r="G246" t="n">
        <v>762</v>
      </c>
      <c r="H246">
        <f>1*762/1000*1.9113</f>
        <v/>
      </c>
      <c r="I246">
        <f>1*762/1000*1.9113*0.2</f>
        <v/>
      </c>
      <c r="J246">
        <f>1*762/1000*1.9113*0.11</f>
        <v/>
      </c>
    </row>
    <row r="247">
      <c r="A247" t="inlineStr">
        <is>
          <t>11512</t>
        </is>
      </c>
      <c r="B247" t="inlineStr">
        <is>
          <t>Ель обыкновенная</t>
        </is>
      </c>
      <c r="C247" t="n">
        <v>1</v>
      </c>
      <c r="D247" t="n">
        <v>31</v>
      </c>
      <c r="E247" t="n">
        <v>16</v>
      </c>
      <c r="F247" t="n">
        <v>1.2076</v>
      </c>
      <c r="G247" t="n">
        <v>762</v>
      </c>
      <c r="H247">
        <f>1*762/1000*1.2076</f>
        <v/>
      </c>
      <c r="I247">
        <f>1*762/1000*1.2076*0.2</f>
        <v/>
      </c>
      <c r="J247">
        <f>1*762/1000*1.2076*0.11</f>
        <v/>
      </c>
    </row>
    <row r="248">
      <c r="A248" t="inlineStr">
        <is>
          <t>11513</t>
        </is>
      </c>
      <c r="B248" t="inlineStr">
        <is>
          <t>Ель обыкновенная</t>
        </is>
      </c>
      <c r="C248" t="n">
        <v>1</v>
      </c>
      <c r="D248" t="n">
        <v>30</v>
      </c>
      <c r="E248" t="n">
        <v>16</v>
      </c>
      <c r="F248" t="n">
        <v>1.131</v>
      </c>
      <c r="G248" t="n">
        <v>762</v>
      </c>
      <c r="H248">
        <f>1*762/1000*1.131</f>
        <v/>
      </c>
      <c r="I248">
        <f>1*762/1000*1.131*0.2</f>
        <v/>
      </c>
      <c r="J248">
        <f>1*762/1000*1.131*0.11</f>
        <v/>
      </c>
    </row>
    <row r="249">
      <c r="A249" t="inlineStr">
        <is>
          <t>11514</t>
        </is>
      </c>
      <c r="B249" t="inlineStr">
        <is>
          <t>Ель обыкновенная</t>
        </is>
      </c>
      <c r="C249" t="n">
        <v>1</v>
      </c>
      <c r="D249" t="n">
        <v>36</v>
      </c>
      <c r="E249" t="n">
        <v>16</v>
      </c>
      <c r="F249" t="n">
        <v>0.6286</v>
      </c>
      <c r="G249" t="n">
        <v>762</v>
      </c>
      <c r="H249">
        <f>1*762/1000*0.6286</f>
        <v/>
      </c>
      <c r="I249">
        <f>1*762/1000*0.6286*0.2</f>
        <v/>
      </c>
      <c r="J249">
        <f>1*762/1000*0.6286*0.11</f>
        <v/>
      </c>
    </row>
    <row r="250">
      <c r="A250" t="inlineStr">
        <is>
          <t>11515</t>
        </is>
      </c>
      <c r="B250" t="inlineStr">
        <is>
          <t>Ель обыкновенная</t>
        </is>
      </c>
      <c r="C250" t="n">
        <v>1</v>
      </c>
      <c r="D250" t="n">
        <v>48</v>
      </c>
      <c r="E250" t="n">
        <v>17</v>
      </c>
      <c r="F250" t="n">
        <v>2.1363</v>
      </c>
      <c r="G250" t="n">
        <v>762</v>
      </c>
      <c r="H250">
        <f>1*762/1000*2.1363</f>
        <v/>
      </c>
      <c r="I250">
        <f>1*762/1000*2.1363*0.2</f>
        <v/>
      </c>
      <c r="J250">
        <f>1*762/1000*2.1363*0.11</f>
        <v/>
      </c>
    </row>
    <row r="251">
      <c r="A251" t="inlineStr">
        <is>
          <t>11516</t>
        </is>
      </c>
      <c r="B251" t="inlineStr">
        <is>
          <t>Ель обыкновенная</t>
        </is>
      </c>
      <c r="C251" t="n">
        <v>1</v>
      </c>
      <c r="D251" t="n">
        <v>20</v>
      </c>
      <c r="E251" t="n">
        <v>15</v>
      </c>
      <c r="F251" t="n">
        <v>0.4712</v>
      </c>
      <c r="G251" t="n">
        <v>762</v>
      </c>
      <c r="H251">
        <f>1*762/1000*0.4712</f>
        <v/>
      </c>
      <c r="I251">
        <f>1*762/1000*0.4712*0.2</f>
        <v/>
      </c>
      <c r="J251">
        <f>1*762/1000*0.4712*0.11</f>
        <v/>
      </c>
    </row>
    <row r="252">
      <c r="A252" t="inlineStr">
        <is>
          <t>11517</t>
        </is>
      </c>
      <c r="B252" t="inlineStr">
        <is>
          <t>Ель обыкновенная</t>
        </is>
      </c>
      <c r="C252" t="n">
        <v>1</v>
      </c>
      <c r="D252" t="n">
        <v>20</v>
      </c>
      <c r="E252" t="n">
        <v>15</v>
      </c>
      <c r="F252" t="n">
        <v>0.4712</v>
      </c>
      <c r="G252" t="n">
        <v>762</v>
      </c>
      <c r="H252">
        <f>1*762/1000*0.4712</f>
        <v/>
      </c>
      <c r="I252">
        <f>1*762/1000*0.4712*0.2</f>
        <v/>
      </c>
      <c r="J252">
        <f>1*762/1000*0.4712*0.11</f>
        <v/>
      </c>
    </row>
    <row r="253">
      <c r="A253" t="inlineStr">
        <is>
          <t>11518</t>
        </is>
      </c>
      <c r="B253" t="inlineStr">
        <is>
          <t>Ель обыкновенная</t>
        </is>
      </c>
      <c r="C253" t="n">
        <v>1</v>
      </c>
      <c r="D253" t="n">
        <v>32</v>
      </c>
      <c r="E253" t="n">
        <v>16</v>
      </c>
      <c r="F253" t="n">
        <v>1.2868</v>
      </c>
      <c r="G253" t="n">
        <v>762</v>
      </c>
      <c r="H253">
        <f>1*762/1000*1.2868</f>
        <v/>
      </c>
      <c r="I253">
        <f>1*762/1000*1.2868*0.2</f>
        <v/>
      </c>
      <c r="J253">
        <f>1*762/1000*1.2868*0.11</f>
        <v/>
      </c>
    </row>
    <row r="254">
      <c r="A254" t="inlineStr">
        <is>
          <t>11519</t>
        </is>
      </c>
      <c r="B254" t="inlineStr">
        <is>
          <t>Ель обыкновенная</t>
        </is>
      </c>
      <c r="C254" t="n">
        <v>1</v>
      </c>
      <c r="D254" t="n">
        <v>37</v>
      </c>
      <c r="E254" t="n">
        <v>16</v>
      </c>
      <c r="F254" t="n">
        <v>1.7203</v>
      </c>
      <c r="G254" t="n">
        <v>762</v>
      </c>
      <c r="H254">
        <f>1*762/1000*1.7203</f>
        <v/>
      </c>
      <c r="I254">
        <f>1*762/1000*1.7203*0.2</f>
        <v/>
      </c>
      <c r="J254">
        <f>1*762/1000*1.7203*0.11</f>
        <v/>
      </c>
    </row>
    <row r="255">
      <c r="A255" t="inlineStr">
        <is>
          <t>11520</t>
        </is>
      </c>
      <c r="B255" t="inlineStr">
        <is>
          <t>Ель обыкновенная</t>
        </is>
      </c>
      <c r="C255" t="n">
        <v>1</v>
      </c>
      <c r="D255" t="n">
        <v>19</v>
      </c>
      <c r="E255" t="n">
        <v>15</v>
      </c>
      <c r="F255" t="n">
        <v>0.4253</v>
      </c>
      <c r="G255" t="n">
        <v>762</v>
      </c>
      <c r="H255">
        <f>1*762/1000*0.4253</f>
        <v/>
      </c>
      <c r="I255">
        <f>1*762/1000*0.4253*0.2</f>
        <v/>
      </c>
      <c r="J255">
        <f>1*762/1000*0.4253*0.11</f>
        <v/>
      </c>
    </row>
    <row r="256">
      <c r="A256" t="inlineStr">
        <is>
          <t>11521</t>
        </is>
      </c>
      <c r="B256" t="inlineStr">
        <is>
          <t>Осина обыкновенная</t>
        </is>
      </c>
      <c r="C256" t="n">
        <v>1</v>
      </c>
      <c r="D256" t="n">
        <v>20</v>
      </c>
      <c r="E256" t="n">
        <v>11</v>
      </c>
      <c r="F256" t="n">
        <v>0.3456</v>
      </c>
      <c r="G256" t="n">
        <v>762</v>
      </c>
      <c r="H256">
        <f>1*762/1000*0.3456</f>
        <v/>
      </c>
      <c r="I256">
        <f>1*762/1000*0.3456*0.2</f>
        <v/>
      </c>
      <c r="J256">
        <f>1*762/1000*0.3456*0.11</f>
        <v/>
      </c>
    </row>
    <row r="257">
      <c r="A257" t="inlineStr">
        <is>
          <t>11522</t>
        </is>
      </c>
      <c r="B257" t="inlineStr">
        <is>
          <t>Ель обыкновенная</t>
        </is>
      </c>
      <c r="C257" t="n">
        <v>1</v>
      </c>
      <c r="D257" t="n">
        <v>43</v>
      </c>
      <c r="E257" t="n">
        <v>17</v>
      </c>
      <c r="F257" t="n">
        <v>2.1363</v>
      </c>
      <c r="G257" t="n">
        <v>762</v>
      </c>
      <c r="H257">
        <f>1*762/1000*2.1363</f>
        <v/>
      </c>
      <c r="I257">
        <f>1*762/1000*2.1363*0.2</f>
        <v/>
      </c>
      <c r="J257">
        <f>1*762/1000*2.1363*0.11</f>
        <v/>
      </c>
    </row>
    <row r="258">
      <c r="A258" t="inlineStr">
        <is>
          <t>11523</t>
        </is>
      </c>
      <c r="B258" t="inlineStr">
        <is>
          <t>Ель обыкновенная</t>
        </is>
      </c>
      <c r="C258" t="n">
        <v>1</v>
      </c>
      <c r="D258" t="n">
        <v>39</v>
      </c>
      <c r="E258" t="n">
        <v>16</v>
      </c>
      <c r="F258" t="n">
        <v>1.9113</v>
      </c>
      <c r="G258" t="n">
        <v>762</v>
      </c>
      <c r="H258">
        <f>1*762/1000*1.9113</f>
        <v/>
      </c>
      <c r="I258">
        <f>1*762/1000*1.9113*0.2</f>
        <v/>
      </c>
      <c r="J258">
        <f>1*762/1000*1.9113*0.11</f>
        <v/>
      </c>
    </row>
    <row r="259">
      <c r="A259" t="inlineStr">
        <is>
          <t>11524</t>
        </is>
      </c>
      <c r="B259" t="inlineStr">
        <is>
          <t>Ель обыкновенная</t>
        </is>
      </c>
      <c r="C259" t="n">
        <v>1</v>
      </c>
      <c r="D259" t="n">
        <v>33</v>
      </c>
      <c r="E259" t="n">
        <v>16</v>
      </c>
      <c r="F259" t="n">
        <v>1.3685</v>
      </c>
      <c r="G259" t="n">
        <v>762</v>
      </c>
      <c r="H259">
        <f>1*762/1000*1.3685</f>
        <v/>
      </c>
      <c r="I259">
        <f>1*762/1000*1.3685*0.2</f>
        <v/>
      </c>
      <c r="J259">
        <f>1*762/1000*1.3685*0.11</f>
        <v/>
      </c>
    </row>
    <row r="260">
      <c r="A260" t="inlineStr">
        <is>
          <t>11525</t>
        </is>
      </c>
      <c r="B260" t="inlineStr">
        <is>
          <t>Осина обыкновенная</t>
        </is>
      </c>
      <c r="C260" t="n">
        <v>1</v>
      </c>
      <c r="D260" t="n">
        <v>18</v>
      </c>
      <c r="E260" t="n">
        <v>11</v>
      </c>
      <c r="F260" t="n">
        <v>0.2799</v>
      </c>
      <c r="G260" t="n">
        <v>762</v>
      </c>
      <c r="H260">
        <f>1*762/1000*0.2799</f>
        <v/>
      </c>
      <c r="I260">
        <f>1*762/1000*0.2799*0.2</f>
        <v/>
      </c>
      <c r="J260">
        <f>1*762/1000*0.2799*0.11</f>
        <v/>
      </c>
    </row>
    <row r="261">
      <c r="A261" t="inlineStr">
        <is>
          <t>11526</t>
        </is>
      </c>
      <c r="B261" t="inlineStr">
        <is>
          <t>Ель обыкновенная</t>
        </is>
      </c>
      <c r="C261" t="n">
        <v>1</v>
      </c>
      <c r="D261" t="n">
        <v>37</v>
      </c>
      <c r="E261" t="n">
        <v>16</v>
      </c>
      <c r="F261" t="n">
        <v>1.7203</v>
      </c>
      <c r="G261" t="n">
        <v>762</v>
      </c>
      <c r="H261">
        <f>1*762/1000*1.7203</f>
        <v/>
      </c>
      <c r="I261">
        <f>1*762/1000*1.7203*0.2</f>
        <v/>
      </c>
      <c r="J261">
        <f>1*762/1000*1.7203*0.11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2024-09-25T20:40:41Z</dcterms:created>
  <dcterms:modified xsi:type="dcterms:W3CDTF">2024-09-25T20:40:41Z</dcterms:modified>
</cp:coreProperties>
</file>