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x/Downloads/"/>
    </mc:Choice>
  </mc:AlternateContent>
  <bookViews>
    <workbookView xWindow="9600" yWindow="760" windowWidth="28800" windowHeight="17500" tabRatio="500" activeTab="4"/>
  </bookViews>
  <sheets>
    <sheet name="Parameters" sheetId="1" r:id="rId1"/>
    <sheet name="ALE_Table" sheetId="2" r:id="rId2"/>
    <sheet name="Calculations" sheetId="3" r:id="rId3"/>
    <sheet name="Results" sheetId="4" r:id="rId4"/>
    <sheet name="Scenarios" sheetId="5" r:id="rId5"/>
    <sheet name="Sheet6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C5" i="4"/>
  <c r="B6" i="4"/>
  <c r="B2" i="3"/>
  <c r="C2" i="3"/>
  <c r="B3" i="3"/>
  <c r="B4" i="3"/>
  <c r="B5" i="3"/>
  <c r="B6" i="3"/>
  <c r="B7" i="3"/>
  <c r="B8" i="3"/>
  <c r="C7" i="2"/>
  <c r="B7" i="2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Nota: la celda B2:B6 contiene los pesos (editable). C2:C6 serán tus inputs de cantidad de animales consumidos.</t>
        </r>
      </text>
    </comment>
  </commentList>
</comments>
</file>

<file path=xl/sharedStrings.xml><?xml version="1.0" encoding="utf-8"?>
<sst xmlns="http://schemas.openxmlformats.org/spreadsheetml/2006/main" count="108" uniqueCount="82">
  <si>
    <t>Parameter</t>
  </si>
  <si>
    <t>Value</t>
  </si>
  <si>
    <t>Notes</t>
  </si>
  <si>
    <t>Years</t>
  </si>
  <si>
    <t>Periodo por defecto</t>
  </si>
  <si>
    <t>UTH_Deuda</t>
  </si>
  <si>
    <t>horas de otros (por defecto)</t>
  </si>
  <si>
    <t>UTH_Credito</t>
  </si>
  <si>
    <t>horas aportadas por el individuo</t>
  </si>
  <si>
    <t>k_credito</t>
  </si>
  <si>
    <t>0.8</t>
  </si>
  <si>
    <t>Factor de compensación (editable)</t>
  </si>
  <si>
    <t>Energy_kWh</t>
  </si>
  <si>
    <t>energía total (kWh) sobre 100 años</t>
  </si>
  <si>
    <t>Water_m3</t>
  </si>
  <si>
    <t>agua total (m^3)</t>
  </si>
  <si>
    <t>Materials_t</t>
  </si>
  <si>
    <t>toneladas materiales</t>
  </si>
  <si>
    <t>delta_Food</t>
  </si>
  <si>
    <t>0.2</t>
  </si>
  <si>
    <t>δ alimentacion (20% penalización = 0.2)</t>
  </si>
  <si>
    <t>delta_Energy</t>
  </si>
  <si>
    <t>-0.2</t>
  </si>
  <si>
    <t>δ energía (bono = -0.2 si renovable)</t>
  </si>
  <si>
    <t>delta_Materials</t>
  </si>
  <si>
    <t>0.0</t>
  </si>
  <si>
    <t>δ materiales</t>
  </si>
  <si>
    <t>UT_Hour_ref</t>
  </si>
  <si>
    <t>Referencia UTH para normalizar</t>
  </si>
  <si>
    <t>ALE_ref</t>
  </si>
  <si>
    <t>Referencia ALE</t>
  </si>
  <si>
    <t>URF_ref</t>
  </si>
  <si>
    <t>Referencia URF (normalizada)</t>
  </si>
  <si>
    <t>Scenario</t>
  </si>
  <si>
    <t>Average</t>
  </si>
  <si>
    <t>Options: Average</t>
  </si>
  <si>
    <t>Vegan</t>
  </si>
  <si>
    <t>Sustainable</t>
  </si>
  <si>
    <t>High</t>
  </si>
  <si>
    <t>Animal</t>
  </si>
  <si>
    <t>Weight_ALE (editable)</t>
  </si>
  <si>
    <t>Count (input)</t>
  </si>
  <si>
    <t>Cow</t>
  </si>
  <si>
    <t>Pig</t>
  </si>
  <si>
    <t>Chicken</t>
  </si>
  <si>
    <t>0.5</t>
  </si>
  <si>
    <t>SmallFish</t>
  </si>
  <si>
    <t>0.05</t>
  </si>
  <si>
    <t>OtherAnimal</t>
  </si>
  <si>
    <t>Total_ALE</t>
  </si>
  <si>
    <t>Item</t>
  </si>
  <si>
    <t>Formula</t>
  </si>
  <si>
    <t>Explanation</t>
  </si>
  <si>
    <t>UTH_neto</t>
  </si>
  <si>
    <t>ALE_total</t>
  </si>
  <si>
    <t>Tomado de la hoja ALE_Table</t>
  </si>
  <si>
    <t>URF_energy_norm</t>
  </si>
  <si>
    <t>Divide por referencia para normalizar (ajustable)</t>
  </si>
  <si>
    <t>URF_water_norm</t>
  </si>
  <si>
    <t>URF_materials_norm</t>
  </si>
  <si>
    <t>URF_norm</t>
  </si>
  <si>
    <t>Suma normalizada</t>
  </si>
  <si>
    <t>S_modular</t>
  </si>
  <si>
    <t>(1+δA)(1+δE)(1+δM)</t>
  </si>
  <si>
    <t>Stage</t>
  </si>
  <si>
    <t>Percent_of_life</t>
  </si>
  <si>
    <t>Formula_Maxo_component</t>
  </si>
  <si>
    <t>Childhood</t>
  </si>
  <si>
    <t>0.15</t>
  </si>
  <si>
    <t>= (0.5*(Calculations!B2/Parameters!B11) + 0.3*(Calculations!B3/Parameters!B12) + 0.2*(Calculations!B6/Parameters!B13)) * Calculations!B7</t>
  </si>
  <si>
    <t>Adulthood</t>
  </si>
  <si>
    <t>0.70</t>
  </si>
  <si>
    <t>OldAge</t>
  </si>
  <si>
    <t>Total</t>
  </si>
  <si>
    <t>Normalized_vs_Average</t>
  </si>
  <si>
    <t>=Comparacion con vida promedio (escala 1)</t>
  </si>
  <si>
    <t xml:space="preserve"> -0.4</t>
  </si>
  <si>
    <t>-0.3</t>
  </si>
  <si>
    <t xml:space="preserve"> -0.2</t>
  </si>
  <si>
    <t>-0.6</t>
  </si>
  <si>
    <t>-0.1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</si>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</sst>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3</v>
      </c>
      <c r="B2">
        <v>100</v>
      </c>
      <c r="C2" t="s">
        <v>4</v>
      </c>
    </row>
    <row r="3" spans="1:6" x14ac:dyDescent="0.2">
      <c r="A3" t="s">
        <v>5</v>
      </c>
      <c r="B3">
        <v>90000</v>
      </c>
      <c r="C3" t="s">
        <v>6</v>
      </c>
    </row>
    <row r="4" spans="1:6" x14ac:dyDescent="0.2">
      <c r="A4" t="s">
        <v>7</v>
      </c>
      <c r="B4">
        <v>80000</v>
      </c>
      <c r="C4" t="s">
        <v>8</v>
      </c>
    </row>
    <row r="5" spans="1:6" x14ac:dyDescent="0.2">
      <c r="A5" t="s">
        <v>9</v>
      </c>
      <c r="B5" t="s">
        <v>10</v>
      </c>
      <c r="C5" t="s">
        <v>11</v>
      </c>
    </row>
    <row r="6" spans="1:6" x14ac:dyDescent="0.2">
      <c r="A6" t="s">
        <v>12</v>
      </c>
      <c r="B6">
        <v>1500000</v>
      </c>
      <c r="C6" t="s">
        <v>13</v>
      </c>
    </row>
    <row r="7" spans="1:6" x14ac:dyDescent="0.2">
      <c r="A7" t="s">
        <v>14</v>
      </c>
      <c r="B7">
        <v>120000</v>
      </c>
      <c r="C7" t="s">
        <v>15</v>
      </c>
    </row>
    <row r="8" spans="1:6" x14ac:dyDescent="0.2">
      <c r="A8" t="s">
        <v>16</v>
      </c>
      <c r="B8">
        <v>2000</v>
      </c>
      <c r="C8" t="s">
        <v>17</v>
      </c>
    </row>
    <row r="9" spans="1:6" x14ac:dyDescent="0.2">
      <c r="A9" t="s">
        <v>18</v>
      </c>
      <c r="B9" t="s">
        <v>19</v>
      </c>
      <c r="C9" t="s">
        <v>20</v>
      </c>
    </row>
    <row r="10" spans="1:6" x14ac:dyDescent="0.2">
      <c r="A10" t="s">
        <v>21</v>
      </c>
      <c r="B10" t="s">
        <v>22</v>
      </c>
      <c r="C10" t="s">
        <v>23</v>
      </c>
    </row>
    <row r="11" spans="1:6" x14ac:dyDescent="0.2">
      <c r="A11" t="s">
        <v>24</v>
      </c>
      <c r="B11" t="s">
        <v>25</v>
      </c>
      <c r="C11" t="s">
        <v>26</v>
      </c>
    </row>
    <row r="12" spans="1:6" x14ac:dyDescent="0.2">
      <c r="A12" t="s">
        <v>27</v>
      </c>
      <c r="B12">
        <v>90000</v>
      </c>
      <c r="C12" t="s">
        <v>28</v>
      </c>
    </row>
    <row r="13" spans="1:6" x14ac:dyDescent="0.2">
      <c r="A13" t="s">
        <v>29</v>
      </c>
      <c r="B13">
        <v>1000</v>
      </c>
      <c r="C13" t="s">
        <v>30</v>
      </c>
    </row>
    <row r="14" spans="1:6" x14ac:dyDescent="0.2">
      <c r="A14" t="s">
        <v>31</v>
      </c>
      <c r="B14">
        <v>1</v>
      </c>
      <c r="C14" t="s">
        <v>32</v>
      </c>
    </row>
    <row r="15" spans="1:6" x14ac:dyDescent="0.2">
      <c r="A15" t="s">
        <v>33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t="s">
        <v>39</v>
      </c>
      <c r="B1" t="s">
        <v>40</v>
      </c>
      <c r="C1" t="s">
        <v>41</v>
      </c>
    </row>
    <row r="2" spans="1:3" x14ac:dyDescent="0.2">
      <c r="A2" t="s">
        <v>42</v>
      </c>
      <c r="B2">
        <v>100</v>
      </c>
      <c r="C2">
        <v>0</v>
      </c>
    </row>
    <row r="3" spans="1:3" x14ac:dyDescent="0.2">
      <c r="A3" t="s">
        <v>43</v>
      </c>
      <c r="B3">
        <v>10</v>
      </c>
      <c r="C3">
        <v>0</v>
      </c>
    </row>
    <row r="4" spans="1:3" x14ac:dyDescent="0.2">
      <c r="A4" t="s">
        <v>44</v>
      </c>
      <c r="B4" t="s">
        <v>45</v>
      </c>
      <c r="C4">
        <v>0</v>
      </c>
    </row>
    <row r="5" spans="1:3" x14ac:dyDescent="0.2">
      <c r="A5" t="s">
        <v>46</v>
      </c>
      <c r="B5" t="s">
        <v>47</v>
      </c>
      <c r="C5">
        <v>0</v>
      </c>
    </row>
    <row r="6" spans="1:3" x14ac:dyDescent="0.2">
      <c r="A6" t="s">
        <v>48</v>
      </c>
      <c r="B6">
        <v>1</v>
      </c>
      <c r="C6">
        <v>0</v>
      </c>
    </row>
    <row r="7" spans="1:3" x14ac:dyDescent="0.2">
      <c r="A7" t="s">
        <v>49</v>
      </c>
      <c r="B7">
        <f>SUMPRODUCT(B2:B6)</f>
        <v>111</v>
      </c>
      <c r="C7">
        <f>SUMPRODUCT(C2:C6)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baseColWidth="10" defaultRowHeight="16" x14ac:dyDescent="0.2"/>
  <cols>
    <col min="3" max="3" width="26.33203125" customWidth="1"/>
  </cols>
  <sheetData>
    <row r="1" spans="1:3" x14ac:dyDescent="0.2">
      <c r="A1" t="s">
        <v>50</v>
      </c>
      <c r="B1" t="s">
        <v>51</v>
      </c>
      <c r="C1" t="s">
        <v>52</v>
      </c>
    </row>
    <row r="2" spans="1:3" x14ac:dyDescent="0.2">
      <c r="A2" t="s">
        <v>53</v>
      </c>
      <c r="B2">
        <f>Parameters!B2 - Parameters!B4*Parameters!B3</f>
        <v>-7199999900</v>
      </c>
      <c r="C2" t="e">
        <f xml:space="preserve"> UTH_Deuda - k*UTH_Credito</f>
        <v>#NAME?</v>
      </c>
    </row>
    <row r="3" spans="1:3" x14ac:dyDescent="0.2">
      <c r="A3" t="s">
        <v>54</v>
      </c>
      <c r="B3">
        <f>ALE_Table!B7</f>
        <v>111</v>
      </c>
      <c r="C3" t="s">
        <v>55</v>
      </c>
    </row>
    <row r="4" spans="1:3" x14ac:dyDescent="0.2">
      <c r="A4" t="s">
        <v>56</v>
      </c>
      <c r="B4" t="e">
        <f>Parameters!B5 / 1500000</f>
        <v>#VALUE!</v>
      </c>
      <c r="C4" t="s">
        <v>57</v>
      </c>
    </row>
    <row r="5" spans="1:3" x14ac:dyDescent="0.2">
      <c r="A5" t="s">
        <v>58</v>
      </c>
      <c r="B5">
        <f>Parameters!B6 / 120000</f>
        <v>12.5</v>
      </c>
      <c r="C5" t="s">
        <v>57</v>
      </c>
    </row>
    <row r="6" spans="1:3" x14ac:dyDescent="0.2">
      <c r="A6" t="s">
        <v>59</v>
      </c>
      <c r="B6">
        <f>Parameters!B7 / 2000</f>
        <v>60</v>
      </c>
      <c r="C6" t="s">
        <v>57</v>
      </c>
    </row>
    <row r="7" spans="1:3" x14ac:dyDescent="0.2">
      <c r="A7" t="s">
        <v>60</v>
      </c>
      <c r="B7" t="e">
        <f>URF_energy_norm + URF_water_norm + URF_materials_norm</f>
        <v>#NAME?</v>
      </c>
      <c r="C7" t="s">
        <v>61</v>
      </c>
    </row>
    <row r="8" spans="1:3" x14ac:dyDescent="0.2">
      <c r="A8" t="s">
        <v>62</v>
      </c>
      <c r="B8" t="e">
        <f>(1+Parameters!B8)*(1+Parameters!B9)*(1+Parameters!B10)</f>
        <v>#VALUE!</v>
      </c>
      <c r="C8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 t="s">
        <v>64</v>
      </c>
      <c r="B1" t="s">
        <v>65</v>
      </c>
      <c r="C1" t="s">
        <v>66</v>
      </c>
    </row>
    <row r="2" spans="1:3" x14ac:dyDescent="0.2">
      <c r="A2" t="s">
        <v>67</v>
      </c>
      <c r="B2" t="s">
        <v>68</v>
      </c>
      <c r="C2" t="s">
        <v>69</v>
      </c>
    </row>
    <row r="3" spans="1:3" x14ac:dyDescent="0.2">
      <c r="A3" t="s">
        <v>70</v>
      </c>
      <c r="B3" t="s">
        <v>71</v>
      </c>
      <c r="C3" t="s">
        <v>69</v>
      </c>
    </row>
    <row r="4" spans="1:3" x14ac:dyDescent="0.2">
      <c r="A4" t="s">
        <v>72</v>
      </c>
      <c r="B4" t="s">
        <v>68</v>
      </c>
      <c r="C4" t="s">
        <v>69</v>
      </c>
    </row>
    <row r="5" spans="1:3" x14ac:dyDescent="0.2">
      <c r="A5" t="s">
        <v>73</v>
      </c>
      <c r="B5">
        <f>SUM(C2:C4)</f>
        <v>0</v>
      </c>
      <c r="C5" t="e">
        <f>Total Maxo</f>
        <v>#NAME?</v>
      </c>
    </row>
    <row r="6" spans="1:3" x14ac:dyDescent="0.2">
      <c r="A6" t="s">
        <v>74</v>
      </c>
      <c r="B6" t="e">
        <f>C5/1</f>
        <v>#NAME?</v>
      </c>
      <c r="C6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sqref="A1:M5"/>
    </sheetView>
  </sheetViews>
  <sheetFormatPr baseColWidth="10" defaultRowHeight="16" x14ac:dyDescent="0.2"/>
  <sheetData>
    <row r="1" spans="1:13" x14ac:dyDescent="0.2">
      <c r="A1" t="s">
        <v>33</v>
      </c>
      <c r="B1" t="s">
        <v>12</v>
      </c>
      <c r="C1" t="s">
        <v>14</v>
      </c>
      <c r="D1" t="s">
        <v>16</v>
      </c>
      <c r="E1" t="s">
        <v>42</v>
      </c>
      <c r="F1" t="s">
        <v>43</v>
      </c>
      <c r="G1" t="s">
        <v>44</v>
      </c>
      <c r="H1" t="s">
        <v>46</v>
      </c>
      <c r="I1" t="s">
        <v>18</v>
      </c>
      <c r="J1" t="s">
        <v>21</v>
      </c>
      <c r="K1" t="s">
        <v>24</v>
      </c>
      <c r="L1" t="s">
        <v>5</v>
      </c>
      <c r="M1" t="s">
        <v>7</v>
      </c>
    </row>
    <row r="2" spans="1:13" x14ac:dyDescent="0.2">
      <c r="A2" t="s">
        <v>34</v>
      </c>
      <c r="B2">
        <v>1500000</v>
      </c>
      <c r="C2">
        <v>120000</v>
      </c>
      <c r="D2">
        <v>2000</v>
      </c>
      <c r="E2">
        <v>30</v>
      </c>
      <c r="F2">
        <v>100</v>
      </c>
      <c r="G2">
        <v>2000</v>
      </c>
      <c r="H2">
        <v>500</v>
      </c>
      <c r="I2" t="s">
        <v>19</v>
      </c>
      <c r="J2" t="s">
        <v>22</v>
      </c>
      <c r="K2">
        <v>0</v>
      </c>
      <c r="L2">
        <v>90000</v>
      </c>
      <c r="M2">
        <v>80000</v>
      </c>
    </row>
    <row r="3" spans="1:13" x14ac:dyDescent="0.2">
      <c r="A3" t="s">
        <v>36</v>
      </c>
      <c r="B3">
        <v>900000</v>
      </c>
      <c r="C3">
        <v>80000</v>
      </c>
      <c r="D3">
        <v>1500</v>
      </c>
      <c r="E3">
        <v>0</v>
      </c>
      <c r="F3">
        <v>0</v>
      </c>
      <c r="G3">
        <v>0</v>
      </c>
      <c r="H3">
        <v>200</v>
      </c>
      <c r="I3" t="s">
        <v>76</v>
      </c>
      <c r="J3" t="s">
        <v>77</v>
      </c>
      <c r="K3">
        <v>0</v>
      </c>
      <c r="L3">
        <v>70000</v>
      </c>
      <c r="M3">
        <v>85000</v>
      </c>
    </row>
    <row r="4" spans="1:13" x14ac:dyDescent="0.2">
      <c r="A4" t="s">
        <v>37</v>
      </c>
      <c r="B4">
        <v>800000</v>
      </c>
      <c r="C4">
        <v>60000</v>
      </c>
      <c r="D4">
        <v>1200</v>
      </c>
      <c r="E4">
        <v>5</v>
      </c>
      <c r="F4">
        <v>10</v>
      </c>
      <c r="G4">
        <v>200</v>
      </c>
      <c r="H4">
        <v>200</v>
      </c>
      <c r="I4" t="s">
        <v>78</v>
      </c>
      <c r="J4" t="s">
        <v>79</v>
      </c>
      <c r="K4" t="s">
        <v>80</v>
      </c>
      <c r="L4">
        <v>80000</v>
      </c>
      <c r="M4">
        <v>90000</v>
      </c>
    </row>
    <row r="5" spans="1:13" x14ac:dyDescent="0.2">
      <c r="A5" t="s">
        <v>38</v>
      </c>
      <c r="B5">
        <v>3000000</v>
      </c>
      <c r="C5">
        <v>300000</v>
      </c>
      <c r="D5">
        <v>5000</v>
      </c>
      <c r="E5">
        <v>60</v>
      </c>
      <c r="F5">
        <v>200</v>
      </c>
      <c r="G5">
        <v>4000</v>
      </c>
      <c r="H5">
        <v>2000</v>
      </c>
      <c r="I5" t="s">
        <v>81</v>
      </c>
      <c r="J5" t="s">
        <v>19</v>
      </c>
      <c r="K5" t="s">
        <v>19</v>
      </c>
      <c r="L5">
        <v>110000</v>
      </c>
      <c r="M5">
        <v>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ALE_Table</vt:lpstr>
      <vt:lpstr>Calculations</vt:lpstr>
      <vt:lpstr>Results</vt:lpstr>
      <vt:lpstr>Scenarios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2025-09-30T17:26:51Z</dcterms:created>
  <dcterms:modified xsi:type="dcterms:W3CDTF">2025-09-30T17:39:04Z</dcterms:modified>
</cp:coreProperties>
</file>