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Обзор экспорта" sheetId="1" r:id="rId4"/>
    <sheet name="Портфолио - Обзор" sheetId="2" r:id="rId5"/>
    <sheet name="Портфолио - Мой портфель" sheetId="3" r:id="rId6"/>
    <sheet name="Портфолио - Лист" sheetId="4" r:id="rId7"/>
    <sheet name="Статистика за 30 дней - Таблица" sheetId="5" r:id="rId8"/>
  </sheets>
</workbook>
</file>

<file path=xl/sharedStrings.xml><?xml version="1.0" encoding="utf-8"?>
<sst xmlns="http://schemas.openxmlformats.org/spreadsheetml/2006/main" uniqueCount="43">
  <si>
    <t>Документ был экспортирован из Numbers. Каждая таблица была конвертирована в рабочий лист Excel. Все другие объекты на листах Numbers были помещены на отдельные рабочие листы. Имейте в виду, что расчеты формул могут отличаться от расчетов в Excel.</t>
  </si>
  <si>
    <t>Название листа Numbers</t>
  </si>
  <si>
    <t>Название таблицы Numbers</t>
  </si>
  <si>
    <t>Название рабочего листа Excel</t>
  </si>
  <si>
    <t>Портфолио</t>
  </si>
  <si>
    <t>Обзор</t>
  </si>
  <si>
    <t>Портфолио - Обзор</t>
  </si>
  <si>
    <t>РОСТ ПОРТФЕЛЯ</t>
  </si>
  <si>
    <t>ИЗМЕНЕНИЕ</t>
  </si>
  <si>
    <t>↑</t>
  </si>
  <si>
    <t>ИЗМЕНЕНИЕ, %</t>
  </si>
  <si>
    <t>Мой портфель</t>
  </si>
  <si>
    <t>Портфолио - Мой портфель</t>
  </si>
  <si>
    <t>Тикер</t>
  </si>
  <si>
    <t>Название</t>
  </si>
  <si>
    <t>Цена</t>
  </si>
  <si>
    <t>Изменение цены</t>
  </si>
  <si>
    <t>Изменение, %</t>
  </si>
  <si>
    <t>Акции</t>
  </si>
  <si>
    <t>Уплаченная цена (доллары США)</t>
  </si>
  <si>
    <t>Уплаченная цена</t>
  </si>
  <si>
    <t>Базисная цена</t>
  </si>
  <si>
    <t>Рыночная стоимость</t>
  </si>
  <si>
    <t>Прибыль</t>
  </si>
  <si>
    <t>Прибыль за прошедший период</t>
  </si>
  <si>
    <t>Прибыль, %</t>
  </si>
  <si>
    <t>AAPL</t>
  </si>
  <si>
    <t>Apple Inc.</t>
  </si>
  <si>
    <t>FB</t>
  </si>
  <si>
    <t>Facebook, Inc.</t>
  </si>
  <si>
    <t>NKE</t>
  </si>
  <si>
    <t>Nike, Inc.</t>
  </si>
  <si>
    <t>«Все рисунки из листа»</t>
  </si>
  <si>
    <t>Портфолио - Лист</t>
  </si>
  <si/>
  <si>
    <t>Статистика за 30 дней</t>
  </si>
  <si>
    <t>Таблица (статистика 30 дней)</t>
  </si>
  <si>
    <t>Статистика за 30 дней - Таблица</t>
  </si>
  <si/>
  <si/>
  <si>
    <t>Дата</t>
  </si>
  <si>
    <t>Объем</t>
  </si>
  <si>
    <t>–</t>
  </si>
</sst>
</file>

<file path=xl/styles.xml><?xml version="1.0" encoding="utf-8"?>
<styleSheet xmlns="http://schemas.openxmlformats.org/spreadsheetml/2006/main">
  <numFmts count="11">
    <numFmt numFmtId="0" formatCode="General"/>
    <numFmt numFmtId="59" formatCode="0.00 [$р.-419]"/>
    <numFmt numFmtId="60" formatCode="#,##0.00%"/>
    <numFmt numFmtId="61" formatCode="[$$-409] 0.00"/>
    <numFmt numFmtId="62" formatCode="[$$-409] #,##0.00"/>
    <numFmt numFmtId="63" formatCode="#,##0.00 [$р.-419]"/>
    <numFmt numFmtId="64" formatCode="0.0%"/>
    <numFmt numFmtId="65" formatCode="[$$-409]#,##0"/>
    <numFmt numFmtId="66" formatCode="[$$-409]#,##0.00"/>
    <numFmt numFmtId="67" formatCode="#,###,,.##&quot;M&quot;"/>
    <numFmt numFmtId="68" formatCode="d/m"/>
  </numFmts>
  <fonts count="16">
    <font>
      <sz val="10"/>
      <color indexed="8"/>
      <name val="Avenir Next"/>
    </font>
    <font>
      <sz val="12"/>
      <color indexed="8"/>
      <name val="Avenir Next"/>
    </font>
    <font>
      <sz val="12"/>
      <color indexed="10"/>
      <name val="Avenir Next"/>
    </font>
    <font>
      <sz val="14"/>
      <color indexed="10"/>
      <name val="Avenir Next"/>
    </font>
    <font>
      <sz val="10"/>
      <color indexed="10"/>
      <name val="Avenir Next"/>
    </font>
    <font>
      <u val="single"/>
      <sz val="12"/>
      <color indexed="12"/>
      <name val="Avenir Next"/>
    </font>
    <font>
      <sz val="21"/>
      <color indexed="8"/>
      <name val="Avenir Next"/>
    </font>
    <font>
      <sz val="15"/>
      <color indexed="8"/>
      <name val="Avenir Next"/>
    </font>
    <font>
      <b val="1"/>
      <sz val="15"/>
      <color indexed="8"/>
      <name val="Avenir Next"/>
    </font>
    <font>
      <sz val="10"/>
      <color indexed="16"/>
      <name val="Avenir Next Demi Bold"/>
    </font>
    <font>
      <sz val="10"/>
      <color indexed="8"/>
      <name val="Avenir Next Demi Bold"/>
    </font>
    <font>
      <sz val="28"/>
      <color indexed="8"/>
      <name val="Baskerville"/>
    </font>
    <font>
      <sz val="11"/>
      <color indexed="8"/>
      <name val="Hoefler Text"/>
    </font>
    <font>
      <shadow val="1"/>
      <sz val="12"/>
      <color indexed="16"/>
      <name val="Avenir Next Demi Bold"/>
    </font>
    <font>
      <sz val="11"/>
      <color indexed="8"/>
      <name val="Avenir Next"/>
    </font>
    <font>
      <sz val="13"/>
      <color indexed="10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</fills>
  <borders count="26">
    <border>
      <left/>
      <right/>
      <top/>
      <bottom/>
      <diagonal/>
    </border>
    <border>
      <left>
        <color indexed="10"/>
      </left>
      <right>
        <color indexed="10"/>
      </right>
      <top>
        <color indexed="10"/>
      </top>
      <bottom style="thin">
        <color indexed="13"/>
      </bottom>
      <diagonal/>
    </border>
    <border>
      <left>
        <color indexed="10"/>
      </left>
      <right>
        <color indexed="10"/>
      </right>
      <top style="thin">
        <color indexed="13"/>
      </top>
      <bottom style="thin">
        <color indexed="13"/>
      </bottom>
      <diagonal/>
    </border>
    <border>
      <left>
        <color indexed="10"/>
      </left>
      <right>
        <color indexed="10"/>
      </right>
      <top style="thin">
        <color indexed="13"/>
      </top>
      <bottom>
        <color indexed="10"/>
      </bottom>
      <diagonal/>
    </border>
    <border>
      <left/>
      <right/>
      <top/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/>
      <top style="thin">
        <color indexed="18"/>
      </top>
      <bottom style="thin">
        <color indexed="20"/>
      </bottom>
      <diagonal/>
    </border>
    <border>
      <left/>
      <right/>
      <top style="thin">
        <color indexed="18"/>
      </top>
      <bottom style="thin">
        <color indexed="20"/>
      </bottom>
      <diagonal/>
    </border>
    <border>
      <left/>
      <right style="thin">
        <color indexed="18"/>
      </right>
      <top/>
      <bottom/>
      <diagonal/>
    </border>
    <border>
      <left style="thin">
        <color indexed="18"/>
      </left>
      <right/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/>
      <right style="thin">
        <color indexed="18"/>
      </right>
      <top/>
      <bottom style="thin">
        <color indexed="22"/>
      </bottom>
      <diagonal/>
    </border>
    <border>
      <left style="thin">
        <color indexed="18"/>
      </left>
      <right/>
      <top style="thin">
        <color indexed="20"/>
      </top>
      <bottom style="thin">
        <color indexed="22"/>
      </bottom>
      <diagonal/>
    </border>
    <border>
      <left/>
      <right/>
      <top style="thin">
        <color indexed="20"/>
      </top>
      <bottom style="thin">
        <color indexed="22"/>
      </bottom>
      <diagonal/>
    </border>
    <border>
      <left/>
      <right/>
      <top style="thin">
        <color indexed="22"/>
      </top>
      <bottom>
        <color indexed="10"/>
      </bottom>
      <diagonal/>
    </border>
    <border>
      <left/>
      <right/>
      <top/>
      <bottom>
        <color indexed="20"/>
      </bottom>
      <diagonal/>
    </border>
    <border>
      <left/>
      <right/>
      <top>
        <color indexed="20"/>
      </top>
      <bottom/>
      <diagonal/>
    </border>
    <border>
      <left/>
      <right/>
      <top>
        <color indexed="20"/>
      </top>
      <bottom style="dotted">
        <color indexed="26"/>
      </bottom>
      <diagonal/>
    </border>
    <border>
      <left/>
      <right>
        <color indexed="10"/>
      </right>
      <top>
        <color indexed="18"/>
      </top>
      <bottom/>
      <diagonal/>
    </border>
    <border>
      <left>
        <color indexed="10"/>
      </left>
      <right/>
      <top>
        <color indexed="18"/>
      </top>
      <bottom style="dotted">
        <color indexed="26"/>
      </bottom>
      <diagonal/>
    </border>
    <border>
      <left/>
      <right/>
      <top>
        <color indexed="18"/>
      </top>
      <bottom style="dotted">
        <color indexed="26"/>
      </bottom>
      <diagonal/>
    </border>
    <border>
      <left/>
      <right>
        <color indexed="10"/>
      </right>
      <top/>
      <bottom/>
      <diagonal/>
    </border>
    <border>
      <left>
        <color indexed="10"/>
      </left>
      <right/>
      <top style="dotted">
        <color indexed="26"/>
      </top>
      <bottom style="dotted">
        <color indexed="26"/>
      </bottom>
      <diagonal/>
    </border>
    <border>
      <left/>
      <right/>
      <top style="dotted">
        <color indexed="26"/>
      </top>
      <bottom style="dotted">
        <color indexed="26"/>
      </bottom>
      <diagonal/>
    </border>
    <border>
      <left>
        <color indexed="10"/>
      </left>
      <right/>
      <top style="dotted">
        <color indexed="26"/>
      </top>
      <bottom/>
      <diagonal/>
    </border>
    <border>
      <left/>
      <right/>
      <top style="dotted">
        <color indexed="26"/>
      </top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7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vertical="top" wrapText="1"/>
    </xf>
    <xf numFmtId="0" fontId="3" applyNumberFormat="0" applyFont="1" applyFill="0" applyBorder="0" applyAlignment="0" applyProtection="0"/>
    <xf numFmtId="0" fontId="2" fillId="2" applyNumberFormat="0" applyFont="1" applyFill="1" applyBorder="0" applyAlignment="0" applyProtection="0"/>
    <xf numFmtId="0" fontId="2" fillId="3" applyNumberFormat="0" applyFont="1" applyFill="1" applyBorder="0" applyAlignment="0" applyProtection="0"/>
    <xf numFmtId="0" fontId="5" fillId="3" applyNumberFormat="0" applyFont="1" applyFill="1" applyBorder="0" applyAlignment="0" applyProtection="0"/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vertical="center" wrapText="1"/>
    </xf>
    <xf numFmtId="59" fontId="6" borderId="1" applyNumberFormat="1" applyFont="1" applyFill="0" applyBorder="1" applyAlignment="1" applyProtection="0">
      <alignment vertical="center" wrapText="1"/>
    </xf>
    <xf numFmtId="0" fontId="0" borderId="1" applyNumberFormat="0" applyFont="1" applyFill="0" applyBorder="1" applyAlignment="1" applyProtection="0">
      <alignment vertical="top" wrapText="1"/>
    </xf>
    <xf numFmtId="49" fontId="1" borderId="2" applyNumberFormat="1" applyFont="1" applyFill="0" applyBorder="1" applyAlignment="1" applyProtection="0">
      <alignment vertical="center" wrapText="1"/>
    </xf>
    <xf numFmtId="59" fontId="7" borderId="2" applyNumberFormat="1" applyFont="1" applyFill="0" applyBorder="1" applyAlignment="1" applyProtection="0">
      <alignment vertical="center" wrapText="1"/>
    </xf>
    <xf numFmtId="49" fontId="8" borderId="2" applyNumberFormat="1" applyFont="1" applyFill="0" applyBorder="1" applyAlignment="1" applyProtection="0">
      <alignment horizontal="center" vertical="center" wrapText="1"/>
    </xf>
    <xf numFmtId="49" fontId="1" borderId="3" applyNumberFormat="1" applyFont="1" applyFill="0" applyBorder="1" applyAlignment="1" applyProtection="0">
      <alignment vertical="center" wrapText="1"/>
    </xf>
    <xf numFmtId="60" fontId="7" borderId="3" applyNumberFormat="1" applyFont="1" applyFill="0" applyBorder="1" applyAlignment="1" applyProtection="0">
      <alignment vertical="center" wrapText="1"/>
    </xf>
    <xf numFmtId="49" fontId="8" borderId="3" applyNumberFormat="1" applyFont="1" applyFill="0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49" fontId="9" fillId="4" borderId="4" applyNumberFormat="1" applyFont="1" applyFill="1" applyBorder="1" applyAlignment="1" applyProtection="0">
      <alignment horizontal="left" vertical="top" wrapText="1"/>
    </xf>
    <xf numFmtId="49" fontId="9" fillId="4" borderId="4" applyNumberFormat="1" applyFont="1" applyFill="1" applyBorder="1" applyAlignment="1" applyProtection="0">
      <alignment vertical="top" wrapText="1"/>
    </xf>
    <xf numFmtId="49" fontId="10" fillId="5" borderId="5" applyNumberFormat="1" applyFont="1" applyFill="1" applyBorder="1" applyAlignment="1" applyProtection="0">
      <alignment horizontal="left" vertical="top" wrapText="1"/>
    </xf>
    <xf numFmtId="49" fontId="0" borderId="6" applyNumberFormat="1" applyFont="1" applyFill="0" applyBorder="1" applyAlignment="1" applyProtection="0">
      <alignment horizontal="left" vertical="top" wrapText="1"/>
    </xf>
    <xf numFmtId="61" fontId="0" borderId="7" applyNumberFormat="1" applyFont="1" applyFill="0" applyBorder="1" applyAlignment="1" applyProtection="0">
      <alignment horizontal="right" vertical="top" wrapText="1"/>
    </xf>
    <xf numFmtId="6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62" fontId="0" borderId="7" applyNumberFormat="1" applyFont="1" applyFill="0" applyBorder="1" applyAlignment="1" applyProtection="0">
      <alignment horizontal="right" vertical="top" wrapText="1"/>
    </xf>
    <xf numFmtId="63" fontId="0" borderId="7" applyNumberFormat="1" applyFont="1" applyFill="0" applyBorder="1" applyAlignment="1" applyProtection="0">
      <alignment horizontal="right" vertical="top" wrapText="1"/>
    </xf>
    <xf numFmtId="59" fontId="0" borderId="7" applyNumberFormat="1" applyFont="1" applyFill="0" applyBorder="1" applyAlignment="1" applyProtection="0">
      <alignment horizontal="right" vertical="top" wrapText="1"/>
    </xf>
    <xf numFmtId="59" fontId="0" borderId="7" applyNumberFormat="1" applyFont="1" applyFill="0" applyBorder="1" applyAlignment="1" applyProtection="0">
      <alignment vertical="top" wrapText="1"/>
    </xf>
    <xf numFmtId="64" fontId="0" borderId="7" applyNumberFormat="1" applyFont="1" applyFill="0" applyBorder="1" applyAlignment="1" applyProtection="0">
      <alignment horizontal="right" vertical="top" wrapText="1"/>
    </xf>
    <xf numFmtId="49" fontId="10" fillId="5" borderId="8" applyNumberFormat="1" applyFont="1" applyFill="1" applyBorder="1" applyAlignment="1" applyProtection="0">
      <alignment horizontal="left" vertical="top" wrapText="1"/>
    </xf>
    <xf numFmtId="49" fontId="0" fillId="6" borderId="9" applyNumberFormat="1" applyFont="1" applyFill="1" applyBorder="1" applyAlignment="1" applyProtection="0">
      <alignment horizontal="left" vertical="top" wrapText="1"/>
    </xf>
    <xf numFmtId="61" fontId="0" fillId="6" borderId="10" applyNumberFormat="1" applyFont="1" applyFill="1" applyBorder="1" applyAlignment="1" applyProtection="0">
      <alignment horizontal="right" vertical="top" wrapText="1"/>
    </xf>
    <xf numFmtId="60" fontId="0" fillId="6" borderId="10" applyNumberFormat="1" applyFont="1" applyFill="1" applyBorder="1" applyAlignment="1" applyProtection="0">
      <alignment horizontal="right" vertical="top" wrapText="1"/>
    </xf>
    <xf numFmtId="0" fontId="0" fillId="6" borderId="10" applyNumberFormat="1" applyFont="1" applyFill="1" applyBorder="1" applyAlignment="1" applyProtection="0">
      <alignment horizontal="right" vertical="top" wrapText="1"/>
    </xf>
    <xf numFmtId="62" fontId="0" fillId="6" borderId="10" applyNumberFormat="1" applyFont="1" applyFill="1" applyBorder="1" applyAlignment="1" applyProtection="0">
      <alignment horizontal="right" vertical="top" wrapText="1"/>
    </xf>
    <xf numFmtId="63" fontId="0" fillId="6" borderId="10" applyNumberFormat="1" applyFont="1" applyFill="1" applyBorder="1" applyAlignment="1" applyProtection="0">
      <alignment horizontal="right" vertical="top" wrapText="1"/>
    </xf>
    <xf numFmtId="59" fontId="0" fillId="6" borderId="10" applyNumberFormat="1" applyFont="1" applyFill="1" applyBorder="1" applyAlignment="1" applyProtection="0">
      <alignment horizontal="right" vertical="top" wrapText="1"/>
    </xf>
    <xf numFmtId="59" fontId="0" fillId="6" borderId="10" applyNumberFormat="1" applyFont="1" applyFill="1" applyBorder="1" applyAlignment="1" applyProtection="0">
      <alignment vertical="top" wrapText="1"/>
    </xf>
    <xf numFmtId="64" fontId="0" fillId="6" borderId="10" applyNumberFormat="1" applyFont="1" applyFill="1" applyBorder="1" applyAlignment="1" applyProtection="0">
      <alignment horizontal="right" vertical="top" wrapText="1"/>
    </xf>
    <xf numFmtId="49" fontId="10" fillId="5" borderId="11" applyNumberFormat="1" applyFont="1" applyFill="1" applyBorder="1" applyAlignment="1" applyProtection="0">
      <alignment horizontal="left" vertical="top" wrapText="1"/>
    </xf>
    <xf numFmtId="49" fontId="0" borderId="12" applyNumberFormat="1" applyFont="1" applyFill="0" applyBorder="1" applyAlignment="1" applyProtection="0">
      <alignment horizontal="left" vertical="top" wrapText="1"/>
    </xf>
    <xf numFmtId="61" fontId="0" borderId="13" applyNumberFormat="1" applyFont="1" applyFill="0" applyBorder="1" applyAlignment="1" applyProtection="0">
      <alignment horizontal="right" vertical="top" wrapText="1"/>
    </xf>
    <xf numFmtId="60" fontId="0" borderId="13" applyNumberFormat="1" applyFont="1" applyFill="0" applyBorder="1" applyAlignment="1" applyProtection="0">
      <alignment horizontal="right" vertical="top" wrapText="1"/>
    </xf>
    <xf numFmtId="0" fontId="0" borderId="13" applyNumberFormat="1" applyFont="1" applyFill="0" applyBorder="1" applyAlignment="1" applyProtection="0">
      <alignment horizontal="right" vertical="top" wrapText="1"/>
    </xf>
    <xf numFmtId="62" fontId="0" borderId="13" applyNumberFormat="1" applyFont="1" applyFill="0" applyBorder="1" applyAlignment="1" applyProtection="0">
      <alignment horizontal="right" vertical="top" wrapText="1"/>
    </xf>
    <xf numFmtId="63" fontId="0" borderId="13" applyNumberFormat="1" applyFont="1" applyFill="0" applyBorder="1" applyAlignment="1" applyProtection="0">
      <alignment horizontal="right" vertical="top" wrapText="1"/>
    </xf>
    <xf numFmtId="59" fontId="0" borderId="13" applyNumberFormat="1" applyFont="1" applyFill="0" applyBorder="1" applyAlignment="1" applyProtection="0">
      <alignment horizontal="right" vertical="top" wrapText="1"/>
    </xf>
    <xf numFmtId="59" fontId="0" borderId="13" applyNumberFormat="1" applyFont="1" applyFill="0" applyBorder="1" applyAlignment="1" applyProtection="0">
      <alignment vertical="top" wrapText="1"/>
    </xf>
    <xf numFmtId="64" fontId="0" borderId="13" applyNumberFormat="1" applyFont="1" applyFill="0" applyBorder="1" applyAlignment="1" applyProtection="0">
      <alignment horizontal="right" vertical="top" wrapText="1"/>
    </xf>
    <xf numFmtId="49" fontId="10" borderId="14" applyNumberFormat="1" applyFont="1" applyFill="0" applyBorder="1" applyAlignment="1" applyProtection="0">
      <alignment horizontal="left" vertical="top"/>
    </xf>
    <xf numFmtId="0" fontId="10" borderId="14" applyNumberFormat="0" applyFont="1" applyFill="0" applyBorder="1" applyAlignment="1" applyProtection="0">
      <alignment horizontal="left" vertical="top"/>
    </xf>
    <xf numFmtId="0" fontId="10" borderId="14" applyNumberFormat="0" applyFont="1" applyFill="0" applyBorder="1" applyAlignment="1" applyProtection="0">
      <alignment horizontal="right" vertical="top"/>
    </xf>
    <xf numFmtId="0" fontId="10" borderId="14" applyNumberFormat="1" applyFont="1" applyFill="0" applyBorder="1" applyAlignment="1" applyProtection="0">
      <alignment horizontal="right" vertical="top"/>
    </xf>
    <xf numFmtId="59" fontId="10" borderId="14" applyNumberFormat="1" applyFont="1" applyFill="0" applyBorder="1" applyAlignment="1" applyProtection="0">
      <alignment horizontal="right" vertical="top"/>
    </xf>
    <xf numFmtId="63" fontId="10" borderId="14" applyNumberFormat="1" applyFont="1" applyFill="0" applyBorder="1" applyAlignment="1" applyProtection="0">
      <alignment horizontal="right" vertical="top"/>
    </xf>
    <xf numFmtId="59" fontId="10" borderId="14" applyNumberFormat="1" applyFont="1" applyFill="0" applyBorder="1" applyAlignment="1" applyProtection="0">
      <alignment horizontal="right" vertical="top" wrapText="1"/>
    </xf>
    <xf numFmtId="64" fontId="10" borderId="14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9" fillId="4" borderId="15" applyNumberFormat="1" applyFont="1" applyFill="1" applyBorder="1" applyAlignment="1" applyProtection="0">
      <alignment horizontal="left" vertical="top" wrapText="1"/>
    </xf>
    <xf numFmtId="0" fontId="9" fillId="4" borderId="15" applyNumberFormat="0" applyFont="1" applyFill="1" applyBorder="1" applyAlignment="1" applyProtection="0">
      <alignment horizontal="left" vertical="top" wrapText="1"/>
    </xf>
    <xf numFmtId="49" fontId="9" fillId="4" borderId="16" applyNumberFormat="1" applyFont="1" applyFill="1" applyBorder="1" applyAlignment="1" applyProtection="0">
      <alignment horizontal="left" vertical="top" wrapText="1"/>
    </xf>
    <xf numFmtId="49" fontId="9" fillId="4" borderId="17" applyNumberFormat="1" applyFont="1" applyFill="1" applyBorder="1" applyAlignment="1" applyProtection="0">
      <alignment horizontal="left" vertical="top" wrapText="1"/>
    </xf>
    <xf numFmtId="68" fontId="10" fillId="5" borderId="18" applyNumberFormat="1" applyFont="1" applyFill="1" applyBorder="1" applyAlignment="1" applyProtection="0">
      <alignment horizontal="right" vertical="top" wrapText="1"/>
    </xf>
    <xf numFmtId="49" fontId="0" borderId="19" applyNumberFormat="1" applyFont="1" applyFill="0" applyBorder="1" applyAlignment="1" applyProtection="0">
      <alignment horizontal="right" vertical="top" wrapText="1"/>
    </xf>
    <xf numFmtId="49" fontId="0" borderId="20" applyNumberFormat="1" applyFont="1" applyFill="0" applyBorder="1" applyAlignment="1" applyProtection="0">
      <alignment horizontal="right" vertical="top" wrapText="1"/>
    </xf>
    <xf numFmtId="68" fontId="10" fillId="5" borderId="21" applyNumberFormat="1" applyFont="1" applyFill="1" applyBorder="1" applyAlignment="1" applyProtection="0">
      <alignment horizontal="right" vertical="top" wrapText="1"/>
    </xf>
    <xf numFmtId="61" fontId="0" fillId="6" borderId="22" applyNumberFormat="1" applyFont="1" applyFill="1" applyBorder="1" applyAlignment="1" applyProtection="0">
      <alignment horizontal="right" vertical="top" wrapText="1"/>
    </xf>
    <xf numFmtId="3" fontId="0" fillId="6" borderId="23" applyNumberFormat="1" applyFont="1" applyFill="1" applyBorder="1" applyAlignment="1" applyProtection="0">
      <alignment horizontal="right" vertical="top" wrapText="1"/>
    </xf>
    <xf numFmtId="61" fontId="0" borderId="22" applyNumberFormat="1" applyFont="1" applyFill="0" applyBorder="1" applyAlignment="1" applyProtection="0">
      <alignment horizontal="right" vertical="top" wrapText="1"/>
    </xf>
    <xf numFmtId="3" fontId="0" borderId="23" applyNumberFormat="1" applyFont="1" applyFill="0" applyBorder="1" applyAlignment="1" applyProtection="0">
      <alignment horizontal="right" vertical="top" wrapText="1"/>
    </xf>
    <xf numFmtId="49" fontId="0" borderId="22" applyNumberFormat="1" applyFont="1" applyFill="0" applyBorder="1" applyAlignment="1" applyProtection="0">
      <alignment horizontal="right" vertical="top" wrapText="1"/>
    </xf>
    <xf numFmtId="49" fontId="0" borderId="23" applyNumberFormat="1" applyFont="1" applyFill="0" applyBorder="1" applyAlignment="1" applyProtection="0">
      <alignment horizontal="right" vertical="top" wrapText="1"/>
    </xf>
    <xf numFmtId="49" fontId="0" fillId="6" borderId="22" applyNumberFormat="1" applyFont="1" applyFill="1" applyBorder="1" applyAlignment="1" applyProtection="0">
      <alignment horizontal="right" vertical="top" wrapText="1"/>
    </xf>
    <xf numFmtId="49" fontId="0" fillId="6" borderId="23" applyNumberFormat="1" applyFont="1" applyFill="1" applyBorder="1" applyAlignment="1" applyProtection="0">
      <alignment horizontal="right" vertical="top" wrapText="1"/>
    </xf>
    <xf numFmtId="68" fontId="10" fillId="5" borderId="21" applyNumberFormat="1" applyFont="1" applyFill="1" applyBorder="1" applyAlignment="1" applyProtection="0">
      <alignment vertical="top" wrapText="1"/>
    </xf>
    <xf numFmtId="61" fontId="0" fillId="6" borderId="24" applyNumberFormat="1" applyFont="1" applyFill="1" applyBorder="1" applyAlignment="1" applyProtection="0">
      <alignment horizontal="right" vertical="top" wrapText="1"/>
    </xf>
    <xf numFmtId="3" fontId="0" fillId="6" borderId="25" applyNumberFormat="1" applyFont="1" applyFill="1" applyBorder="1" applyAlignment="1" applyProtection="0">
      <alignment horizontal="right" vertical="top" wrapText="1"/>
    </xf>
  </cellXfs>
  <cellStyles count="1">
    <cellStyle name="Normal" xfId="0" builtinId="0"/>
  </cellStyles>
  <dxfs count="4">
    <dxf>
      <font>
        <color rgb="ff669c34"/>
      </font>
    </dxf>
    <dxf>
      <font>
        <color rgb="ffe32300"/>
      </font>
    </dxf>
    <dxf>
      <font>
        <color rgb="ff669c34"/>
      </font>
    </dxf>
    <dxf>
      <font>
        <color rgb="ffe323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594a3a"/>
      <rgbColor rgb="015e88b1"/>
      <rgbColor rgb="ff000000"/>
      <rgbColor rgb="01eef3f4"/>
      <rgbColor rgb="ff0000ff"/>
      <rgbColor rgb="fff1efed"/>
      <rgbColor rgb="ff669c34"/>
      <rgbColor rgb="ffe32300"/>
      <rgbColor rgb="fffefefe"/>
      <rgbColor rgb="ff5a5754"/>
      <rgbColor rgb="ffccc9c6"/>
      <rgbColor rgb="ffe4e2de"/>
      <rgbColor rgb="ffe5e4e2"/>
      <rgbColor rgb="fff1f0ee"/>
      <rgbColor rgb="ff99948e"/>
      <rgbColor rgb="ffc8c2ba"/>
      <rgbColor rgb="fffe6b3b"/>
      <rgbColor rgb="ff88847e"/>
      <rgbColor rgb="ffb2af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35341"/>
          <c:y val="0.0657802"/>
          <c:w val="0.812318"/>
          <c:h val="0.8332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'Портфолио - Мой портфель'!$M$1</c:f>
              <c:strCache>
                <c:ptCount val="1"/>
                <c:pt idx="0">
                  <c:v>Прибыль, %</c:v>
                </c:pt>
              </c:strCache>
            </c:strRef>
          </c:tx>
          <c:spPr>
            <a:solidFill>
              <a:srgbClr val="FF6C3C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49865"/>
                        </a:srgbClr>
                      </a:outerShdw>
                    </a:effectLst>
                    <a:latin typeface="Avenir Next Demi Bold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'Портфолио - Мой портфель'!$A$2,'Портфолио - Мой портфель'!$A$3,'Портфолио - Мой портфель'!$A$4</c:f>
              <c:strCache>
                <c:ptCount val="3"/>
                <c:pt idx="0">
                  <c:v>AAPL</c:v>
                </c:pt>
                <c:pt idx="1">
                  <c:v>FB</c:v>
                </c:pt>
                <c:pt idx="2">
                  <c:v>NKE</c:v>
                </c:pt>
              </c:strCache>
            </c:strRef>
          </c:cat>
          <c:val>
            <c:numRef>
              <c:f>'Портфолио - Мой портфель'!$M$2:$M$4</c:f>
              <c:numCache>
                <c:ptCount val="3"/>
                <c:pt idx="0">
                  <c:v>0.817200</c:v>
                </c:pt>
                <c:pt idx="1">
                  <c:v>0.847600</c:v>
                </c:pt>
                <c:pt idx="2">
                  <c:v>0.113667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C9C3BA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100" u="none">
                <a:solidFill>
                  <a:srgbClr val="594B3B"/>
                </a:solidFill>
                <a:latin typeface="Avenir Next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C9C3BA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594B3B"/>
                </a:solidFill>
                <a:latin typeface="Avenir Next"/>
              </a:defRPr>
            </a:pPr>
          </a:p>
        </c:txPr>
        <c:crossAx val="2094734552"/>
        <c:crosses val="autoZero"/>
        <c:crossBetween val="between"/>
        <c:majorUnit val="0.9"/>
        <c:minorUnit val="0.45"/>
      </c:valAx>
      <c:spPr>
        <a:noFill/>
        <a:ln w="12700" cap="flat">
          <a:noFill/>
          <a:miter lim="400000"/>
        </a:ln>
        <a:effectLst/>
      </c:spPr>
    </c:plotArea>
    <c:plotVisOnly val="0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594B3B"/>
                </a:solidFill>
                <a:latin typeface="Avenir Next"/>
              </a:defRPr>
            </a:pPr>
            <a:r>
              <a:rPr b="0" i="0" strike="noStrike" sz="1200" u="none">
                <a:solidFill>
                  <a:srgbClr val="594B3B"/>
                </a:solidFill>
                <a:latin typeface="Avenir Next"/>
              </a:rPr>
              <a:t>Диаграмма (статистика 30 дней)</a:t>
            </a:r>
          </a:p>
        </c:rich>
      </c:tx>
      <c:layout>
        <c:manualLayout>
          <c:xMode val="edge"/>
          <c:yMode val="edge"/>
          <c:x val="0.294124"/>
          <c:y val="0"/>
          <c:w val="0.411751"/>
          <c:h val="0.10271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8705"/>
          <c:y val="0.102712"/>
          <c:w val="0.736138"/>
          <c:h val="0.8194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'Статистика за 30 дней - Таблица'!$C$3</c:f>
              <c:strCache/>
            </c:strRef>
          </c:tx>
          <c:spPr>
            <a:solidFill>
              <a:srgbClr val="89847F">
                <a:alpha val="8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'Статистика за 30 дней - Таблица'!$A$4:$A$33</c:f>
              <c:strCache>
                <c:ptCount val="0"/>
              </c:strCache>
            </c:strRef>
          </c:cat>
          <c:val>
            <c:numRef>
              <c:f>'Статистика за 30 дней - Таблица'!$C$4:$C$33</c:f>
              <c:numCache>
                <c:ptCount val="0"/>
              </c:numCache>
            </c:numRef>
          </c:val>
        </c:ser>
        <c:gapWidth val="40"/>
        <c:overlap val="-10"/>
        <c:axId val="2094734555"/>
        <c:axId val="2094734556"/>
      </c:barChart>
      <c:lineChart>
        <c:grouping val="standard"/>
        <c:varyColors val="0"/>
        <c:ser>
          <c:idx val="0"/>
          <c:order val="1"/>
          <c:tx>
            <c:strRef>
              <c:f>'Статистика за 30 дней - Таблица'!$B$3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FF6C3C">
                  <a:alpha val="90000"/>
                </a:srgb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F6C3C">
                    <a:alpha val="90000"/>
                  </a:srgbClr>
                </a:solidFill>
                <a:prstDash val="solid"/>
                <a:miter lim="400000"/>
              </a:ln>
              <a:effectLst/>
            </c:spPr>
          </c:marker>
          <c:dLbls>
            <c:numFmt formatCode="[$$-409]#,##0.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25400" dir="5400000">
                        <a:srgbClr val="000000">
                          <a:alpha val="50000"/>
                        </a:srgbClr>
                      </a:outerShdw>
                    </a:effectLst>
                    <a:latin typeface="Avenir Next Demi Bold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'Статистика за 30 дней - Таблица'!$A$4:$A$33</c:f>
              <c:strCache>
                <c:ptCount val="0"/>
              </c:strCache>
            </c:strRef>
          </c:cat>
          <c:val>
            <c:numRef>
              <c:f>'Статистика за 30 дней - Таблица'!$B$4:$B$33</c:f>
              <c:numCache>
                <c:ptCount val="0"/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C9C3BA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594B3B"/>
                </a:solidFill>
                <a:latin typeface="Avenir Next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C9C3BA"/>
              </a:solidFill>
              <a:custDash>
                <a:ds d="200000" sp="200000"/>
              </a:custDash>
              <a:miter lim="400000"/>
            </a:ln>
          </c:spPr>
        </c:majorGridlines>
        <c:numFmt formatCode="[$$-409]#,##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594B3B"/>
                </a:solidFill>
                <a:latin typeface="Avenir Next"/>
              </a:defRPr>
            </a:pPr>
          </a:p>
        </c:txPr>
        <c:crossAx val="2094734552"/>
        <c:crosses val="autoZero"/>
        <c:crossBetween val="between"/>
        <c:majorUnit val="3"/>
        <c:minorUnit val="1.5"/>
      </c:valAx>
      <c:catAx>
        <c:axId val="2094734555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6350" cap="flat">
            <a:noFill/>
            <a:prstDash val="solid"/>
            <a:miter lim="400000"/>
          </a:ln>
        </c:spPr>
        <c:crossAx val="2094734556"/>
        <c:crosses val="autoZero"/>
        <c:auto val="1"/>
        <c:lblAlgn val="ctr"/>
        <c:noMultiLvlLbl val="1"/>
      </c:catAx>
      <c:valAx>
        <c:axId val="2094734556"/>
        <c:scaling>
          <c:orientation val="minMax"/>
        </c:scaling>
        <c:delete val="0"/>
        <c:axPos val="r"/>
        <c:numFmt formatCode="#,###,,.##&quot;M&quot;" sourceLinked="1"/>
        <c:majorTickMark val="none"/>
        <c:minorTickMark val="none"/>
        <c:tickLblPos val="nextTo"/>
        <c:spPr>
          <a:ln w="6350" cap="flat">
            <a:solidFill>
              <a:srgbClr val="C9C3BA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594B3B"/>
                </a:solidFill>
                <a:latin typeface="Avenir Next"/>
              </a:defRPr>
            </a:pPr>
          </a:p>
        </c:txPr>
        <c:crossAx val="2094734555"/>
        <c:crosses val="max"/>
        <c:crossBetween val="between"/>
        <c:majorUnit val="1.75e+07"/>
        <c:minorUnit val="8.75e+06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3</xdr:row>
      <xdr:rowOff>50822</xdr:rowOff>
    </xdr:from>
    <xdr:to>
      <xdr:col>12</xdr:col>
      <xdr:colOff>0</xdr:colOff>
      <xdr:row>3</xdr:row>
      <xdr:rowOff>50856</xdr:rowOff>
    </xdr:to>
    <xdr:sp>
      <xdr:nvSpPr>
        <xdr:cNvPr id="2" name="Shape 2"/>
        <xdr:cNvSpPr/>
      </xdr:nvSpPr>
      <xdr:spPr>
        <a:xfrm>
          <a:off x="-1" y="546122"/>
          <a:ext cx="9144002" cy="35"/>
        </a:xfrm>
        <a:prstGeom prst="line">
          <a:avLst/>
        </a:prstGeom>
        <a:noFill/>
        <a:ln w="6350" cap="flat">
          <a:solidFill>
            <a:schemeClr val="accent6">
              <a:satOff val="3260"/>
              <a:lumOff val="-27490"/>
              <a:alpha val="50000"/>
            </a:schemeClr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0</xdr:colOff>
      <xdr:row>6</xdr:row>
      <xdr:rowOff>152412</xdr:rowOff>
    </xdr:from>
    <xdr:to>
      <xdr:col>12</xdr:col>
      <xdr:colOff>0</xdr:colOff>
      <xdr:row>6</xdr:row>
      <xdr:rowOff>152432</xdr:rowOff>
    </xdr:to>
    <xdr:sp>
      <xdr:nvSpPr>
        <xdr:cNvPr id="3" name="Shape 3"/>
        <xdr:cNvSpPr/>
      </xdr:nvSpPr>
      <xdr:spPr>
        <a:xfrm flipV="1">
          <a:off x="-1" y="1143012"/>
          <a:ext cx="9144002" cy="21"/>
        </a:xfrm>
        <a:prstGeom prst="line">
          <a:avLst/>
        </a:prstGeom>
        <a:noFill/>
        <a:ln w="25400" cap="flat">
          <a:solidFill>
            <a:schemeClr val="accent6">
              <a:satOff val="3260"/>
              <a:lumOff val="-27490"/>
              <a:alpha val="50000"/>
            </a:schemeClr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</xdr:colOff>
      <xdr:row>3</xdr:row>
      <xdr:rowOff>6059</xdr:rowOff>
    </xdr:to>
    <xdr:sp>
      <xdr:nvSpPr>
        <xdr:cNvPr id="4" name="Shape 4"/>
        <xdr:cNvSpPr/>
      </xdr:nvSpPr>
      <xdr:spPr>
        <a:xfrm>
          <a:off x="-19050" y="-32698"/>
          <a:ext cx="9182100" cy="50136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all" i="0" spc="280" strike="noStrike" sz="28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+mj-lt"/>
              <a:ea typeface="+mj-ea"/>
              <a:cs typeface="+mj-cs"/>
              <a:sym typeface="Baskerville"/>
            </a:defRPr>
          </a:pPr>
          <a:r>
            <a:rPr b="0" baseline="0" cap="all" i="0" spc="280" strike="noStrike" sz="28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+mj-lt"/>
              <a:ea typeface="+mj-ea"/>
              <a:cs typeface="+mj-cs"/>
              <a:sym typeface="Baskerville"/>
            </a:rPr>
            <a:t>ПОРТФЕЛЬ</a:t>
          </a:r>
        </a:p>
      </xdr:txBody>
    </xdr:sp>
    <xdr:clientData/>
  </xdr:twoCellAnchor>
  <xdr:twoCellAnchor>
    <xdr:from>
      <xdr:col>0</xdr:col>
      <xdr:colOff>0</xdr:colOff>
      <xdr:row>3</xdr:row>
      <xdr:rowOff>66357</xdr:rowOff>
    </xdr:from>
    <xdr:to>
      <xdr:col>12</xdr:col>
      <xdr:colOff>38100</xdr:colOff>
      <xdr:row>6</xdr:row>
      <xdr:rowOff>111442</xdr:rowOff>
    </xdr:to>
    <xdr:sp>
      <xdr:nvSpPr>
        <xdr:cNvPr id="5" name="Shape 5"/>
        <xdr:cNvSpPr/>
      </xdr:nvSpPr>
      <xdr:spPr>
        <a:xfrm>
          <a:off x="-19050" y="561657"/>
          <a:ext cx="9182100" cy="54038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Hoefler Text"/>
              <a:ea typeface="Hoefler Text"/>
              <a:cs typeface="Hoefler Text"/>
              <a:sym typeface="Hoefler Text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Просмотрите стоимость всех Ваших акций. Введите идентификатор (тикер) каждой акции в колонку «Тикер», количество Ваших акций — в колонку «Акции», а цену за акцию при покупке — в колонку «Уплаченная цена». </a:t>
          </a:r>
        </a:p>
      </xdr:txBody>
    </xdr:sp>
    <xdr:clientData/>
  </xdr:twoCellAnchor>
  <xdr:twoCellAnchor>
    <xdr:from>
      <xdr:col>6</xdr:col>
      <xdr:colOff>709257</xdr:colOff>
      <xdr:row>8</xdr:row>
      <xdr:rowOff>76200</xdr:rowOff>
    </xdr:from>
    <xdr:to>
      <xdr:col>11</xdr:col>
      <xdr:colOff>760920</xdr:colOff>
      <xdr:row>24</xdr:row>
      <xdr:rowOff>137540</xdr:rowOff>
    </xdr:to>
    <xdr:graphicFrame>
      <xdr:nvGraphicFramePr>
        <xdr:cNvPr id="6" name="Chart 6"/>
        <xdr:cNvGraphicFramePr/>
      </xdr:nvGraphicFramePr>
      <xdr:xfrm>
        <a:off x="5281257" y="1397000"/>
        <a:ext cx="3861664" cy="270294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333629</xdr:colOff>
      <xdr:row>1</xdr:row>
      <xdr:rowOff>9961</xdr:rowOff>
    </xdr:from>
    <xdr:to>
      <xdr:col>9</xdr:col>
      <xdr:colOff>641095</xdr:colOff>
      <xdr:row>19</xdr:row>
      <xdr:rowOff>263389</xdr:rowOff>
    </xdr:to>
    <xdr:graphicFrame>
      <xdr:nvGraphicFramePr>
        <xdr:cNvPr id="8" name="Chart 8"/>
        <xdr:cNvGraphicFramePr/>
      </xdr:nvGraphicFramePr>
      <xdr:xfrm>
        <a:off x="3508629" y="1406961"/>
        <a:ext cx="5641467" cy="370941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0</xdr:row>
      <xdr:rowOff>546178</xdr:rowOff>
    </xdr:from>
    <xdr:to>
      <xdr:col>9</xdr:col>
      <xdr:colOff>635000</xdr:colOff>
      <xdr:row>0</xdr:row>
      <xdr:rowOff>546179</xdr:rowOff>
    </xdr:to>
    <xdr:sp>
      <xdr:nvSpPr>
        <xdr:cNvPr id="9" name="Shape 9"/>
        <xdr:cNvSpPr/>
      </xdr:nvSpPr>
      <xdr:spPr>
        <a:xfrm flipV="1">
          <a:off x="0" y="546178"/>
          <a:ext cx="9144001" cy="2"/>
        </a:xfrm>
        <a:prstGeom prst="line">
          <a:avLst/>
        </a:prstGeom>
        <a:noFill/>
        <a:ln w="6350" cap="flat">
          <a:solidFill>
            <a:schemeClr val="accent6">
              <a:satOff val="3260"/>
              <a:lumOff val="-27490"/>
              <a:alpha val="50000"/>
            </a:schemeClr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673100</xdr:colOff>
      <xdr:row>0</xdr:row>
      <xdr:rowOff>501359</xdr:rowOff>
    </xdr:to>
    <xdr:sp>
      <xdr:nvSpPr>
        <xdr:cNvPr id="10" name="Shape 10"/>
        <xdr:cNvSpPr/>
      </xdr:nvSpPr>
      <xdr:spPr>
        <a:xfrm>
          <a:off x="-19050" y="-32698"/>
          <a:ext cx="9182101" cy="50136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all" i="0" spc="280" strike="noStrike" sz="28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+mj-lt"/>
              <a:ea typeface="+mj-ea"/>
              <a:cs typeface="+mj-cs"/>
              <a:sym typeface="Baskerville"/>
            </a:defRPr>
          </a:pPr>
          <a:r>
            <a:rPr b="0" baseline="0" cap="all" i="0" spc="280" strike="noStrike" sz="28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+mj-lt"/>
              <a:ea typeface="+mj-ea"/>
              <a:cs typeface="+mj-cs"/>
              <a:sym typeface="Baskerville"/>
            </a:rPr>
            <a:t>Цены и объемы (статистика 30 дней)</a:t>
          </a:r>
        </a:p>
      </xdr:txBody>
    </xdr:sp>
    <xdr:clientData/>
  </xdr:twoCellAnchor>
  <xdr:twoCellAnchor>
    <xdr:from>
      <xdr:col>0</xdr:col>
      <xdr:colOff>0</xdr:colOff>
      <xdr:row>0</xdr:row>
      <xdr:rowOff>686464</xdr:rowOff>
    </xdr:from>
    <xdr:to>
      <xdr:col>9</xdr:col>
      <xdr:colOff>673100</xdr:colOff>
      <xdr:row>0</xdr:row>
      <xdr:rowOff>993169</xdr:rowOff>
    </xdr:to>
    <xdr:sp>
      <xdr:nvSpPr>
        <xdr:cNvPr id="11" name="Shape 11"/>
        <xdr:cNvSpPr/>
      </xdr:nvSpPr>
      <xdr:spPr>
        <a:xfrm>
          <a:off x="-19050" y="686464"/>
          <a:ext cx="9182101" cy="30670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Hoefler Text"/>
              <a:ea typeface="Hoefler Text"/>
              <a:cs typeface="Hoefler Text"/>
              <a:sym typeface="Hoefler Text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Введите идентификатор/тикер ниже, чтобы просмотреть изменения цены и объемов торговли за последние 30 дней.</a:t>
          </a:r>
        </a:p>
      </xdr:txBody>
    </xdr:sp>
    <xdr:clientData/>
  </xdr:twoCellAnchor>
  <xdr:twoCellAnchor>
    <xdr:from>
      <xdr:col>0</xdr:col>
      <xdr:colOff>0</xdr:colOff>
      <xdr:row>0</xdr:row>
      <xdr:rowOff>1142979</xdr:rowOff>
    </xdr:from>
    <xdr:to>
      <xdr:col>9</xdr:col>
      <xdr:colOff>635001</xdr:colOff>
      <xdr:row>0</xdr:row>
      <xdr:rowOff>1143000</xdr:rowOff>
    </xdr:to>
    <xdr:sp>
      <xdr:nvSpPr>
        <xdr:cNvPr id="12" name="Shape 12"/>
        <xdr:cNvSpPr/>
      </xdr:nvSpPr>
      <xdr:spPr>
        <a:xfrm flipV="1">
          <a:off x="0" y="1142979"/>
          <a:ext cx="9144001" cy="21"/>
        </a:xfrm>
        <a:prstGeom prst="line">
          <a:avLst/>
        </a:prstGeom>
        <a:noFill/>
        <a:ln w="25400" cap="flat">
          <a:solidFill>
            <a:schemeClr val="accent6">
              <a:satOff val="3260"/>
              <a:lumOff val="-27490"/>
              <a:alpha val="50000"/>
            </a:schemeClr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05_Stocks">
  <a:themeElements>
    <a:clrScheme name="05_Stocks">
      <a:dk1>
        <a:srgbClr val="000000"/>
      </a:dk1>
      <a:lt1>
        <a:srgbClr val="FFFFFF"/>
      </a:lt1>
      <a:dk2>
        <a:srgbClr val="5B5854"/>
      </a:dk2>
      <a:lt2>
        <a:srgbClr val="C9C3BA"/>
      </a:lt2>
      <a:accent1>
        <a:srgbClr val="5CB1AB"/>
      </a:accent1>
      <a:accent2>
        <a:srgbClr val="8FAD4B"/>
      </a:accent2>
      <a:accent3>
        <a:srgbClr val="FFD84A"/>
      </a:accent3>
      <a:accent4>
        <a:srgbClr val="F7825C"/>
      </a:accent4>
      <a:accent5>
        <a:srgbClr val="958BBD"/>
      </a:accent5>
      <a:accent6>
        <a:srgbClr val="A3917D"/>
      </a:accent6>
      <a:hlink>
        <a:srgbClr val="0000FF"/>
      </a:hlink>
      <a:folHlink>
        <a:srgbClr val="FF00FF"/>
      </a:folHlink>
    </a:clrScheme>
    <a:fontScheme name="05_Stocks">
      <a:majorFont>
        <a:latin typeface="Baskerville"/>
        <a:ea typeface="Baskerville"/>
        <a:cs typeface="Baskerville"/>
      </a:majorFont>
      <a:minorFont>
        <a:latin typeface="Avenir Next"/>
        <a:ea typeface="Avenir Next"/>
        <a:cs typeface="Avenir Next"/>
      </a:minorFont>
    </a:fontScheme>
    <a:fmtScheme name="05_Stock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4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chemeClr val="accent6">
              <a:satOff val="3260"/>
              <a:lumOff val="-27490"/>
              <a:alpha val="50000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chemeClr val="accent6">
                <a:satOff val="3260"/>
                <a:lumOff val="-27490"/>
              </a:schemeClr>
            </a:solidFill>
            <a:effectLst/>
            <a:uFillTx/>
            <a:latin typeface="Hoefler Text"/>
            <a:ea typeface="Hoefler Text"/>
            <a:cs typeface="Hoefler Text"/>
            <a:sym typeface="Hoefler T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s="4"/>
      <c r="C11" t="s" s="4">
        <v>11</v>
      </c>
      <c r="D11" t="s" s="5">
        <v>12</v>
      </c>
    </row>
    <row r="12">
      <c r="B12" s="4"/>
      <c r="C12" t="s" s="4">
        <v>32</v>
      </c>
      <c r="D12" t="s" s="5">
        <v>33</v>
      </c>
    </row>
    <row r="13">
      <c r="B13" t="s" s="3">
        <v>35</v>
      </c>
      <c r="C13" s="3"/>
      <c r="D13" s="3"/>
    </row>
    <row r="14">
      <c r="B14" s="4"/>
      <c r="C14" t="s" s="4">
        <v>36</v>
      </c>
      <c r="D14" t="s" s="5">
        <v>37</v>
      </c>
    </row>
  </sheetData>
  <mergeCells count="1">
    <mergeCell ref="B3:D3"/>
  </mergeCells>
  <hyperlinks>
    <hyperlink ref="D10" location="'Портфолио - Обзор'!R1C1" tooltip="" display="Портфолио - Обзор"/>
    <hyperlink ref="D11" location="'Портфолио - Мой портфель'!R1C1" tooltip="" display="Портфолио - Мой портфель"/>
    <hyperlink ref="D12" location="'Портфолио - Лист'!R1C1" tooltip="" display="Портфолио - Лист"/>
    <hyperlink ref="D14" location="'Статистика за 30 дней - Таблица'!R2C1" tooltip="" display="Статистика за 30 дней - Таблица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3"/>
  <sheetViews>
    <sheetView workbookViewId="0" showGridLines="0" defaultGridColor="1"/>
  </sheetViews>
  <sheetFormatPr defaultColWidth="26.2615" defaultRowHeight="21.65" customHeight="1" outlineLevelRow="0" outlineLevelCol="0"/>
  <cols>
    <col min="1" max="1" width="26.2656" style="6" customWidth="1"/>
    <col min="2" max="2" width="28" style="6" customWidth="1"/>
    <col min="3" max="3" width="3.35156" style="6" customWidth="1"/>
    <col min="4" max="256" width="26.2656" style="6" customWidth="1"/>
  </cols>
  <sheetData>
    <row r="1" ht="80" customHeight="1">
      <c r="A1" t="s" s="7">
        <v>7</v>
      </c>
      <c r="B1" s="8">
        <f>'Портфолио - Мой портфель'!K5</f>
        <v>806606.7876167436</v>
      </c>
      <c r="C1" s="9"/>
    </row>
    <row r="2" ht="64" customHeight="1">
      <c r="A2" t="s" s="10">
        <v>8</v>
      </c>
      <c r="B2" s="11">
        <f>'Портфолио - Мой портфель'!K5-'Портфолио - Мой портфель'!L5</f>
        <v>11131.485388890491</v>
      </c>
      <c r="C2" t="s" s="12">
        <f>IF(B2&gt;0,"↑",IF(B2&lt;0,"↓","–"))</f>
        <v>9</v>
      </c>
    </row>
    <row r="3" ht="64" customHeight="1">
      <c r="A3" t="s" s="13">
        <v>10</v>
      </c>
      <c r="B3" s="14">
        <f>IFERROR(IF(B2&lt;0,ABS(B2/'Портфолио - Мой портфель'!$L5)*-1,ABS(B2/'Портфолио - Мой портфель'!$L5)),"–")</f>
        <v>0.01399350219637872</v>
      </c>
      <c r="C3" t="s" s="15">
        <f>IF(B3="–","–",IF(B3&gt;0,"↑",IF(B3&lt;0,"↓","–")))</f>
        <v>9</v>
      </c>
    </row>
  </sheetData>
  <mergeCells count="1">
    <mergeCell ref="B1:C1"/>
  </mergeCells>
  <conditionalFormatting sqref="B2:B3">
    <cfRule type="cellIs" dxfId="0" priority="1" operator="greaterThan" stopIfTrue="1">
      <formula>0</formula>
    </cfRule>
    <cfRule type="cellIs" dxfId="1" priority="2" operator="lessThan" stopIfTrue="1">
      <formula>0</formula>
    </cfRule>
  </conditionalFormatting>
  <conditionalFormatting sqref="C2:C3">
    <cfRule type="cellIs" dxfId="2" priority="1" operator="equal" stopIfTrue="1">
      <formula>"↑"</formula>
    </cfRule>
    <cfRule type="cellIs" dxfId="3" priority="2" operator="equal" stopIfTrue="1">
      <formula>"↓"</formula>
    </cfRule>
  </conditionalFormatting>
  <pageMargins left="1" right="1" top="1" bottom="1" header="0.25" footer="0.25"/>
  <pageSetup firstPageNumber="1" fitToHeight="1" fitToWidth="1" scale="100" useFirstPageNumber="0" orientation="landscape" pageOrder="downThenOver"/>
  <headerFooter>
    <oddFooter>&amp;C&amp;"Avenir Next,Regular"&amp;10&amp;K000000&amp;P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5"/>
  <sheetViews>
    <sheetView workbookViewId="0" showGridLines="0" defaultGridColor="1"/>
  </sheetViews>
  <sheetFormatPr defaultColWidth="11.6667" defaultRowHeight="21.65" customHeight="1" outlineLevelRow="0" outlineLevelCol="0"/>
  <cols>
    <col min="1" max="1" width="10.1719" style="16" customWidth="1"/>
    <col min="2" max="2" width="20.3516" style="16" customWidth="1"/>
    <col min="3" max="3" width="10.5" style="16" customWidth="1"/>
    <col min="4" max="4" width="12" style="16" customWidth="1"/>
    <col min="5" max="5" width="11" style="16" customWidth="1"/>
    <col min="6" max="6" width="8.67188" style="16" customWidth="1"/>
    <col min="7" max="7" hidden="1" width="11.6667" style="16" customWidth="1"/>
    <col min="8" max="8" width="11.6719" style="16" customWidth="1"/>
    <col min="9" max="9" width="11.6719" style="16" customWidth="1"/>
    <col min="10" max="10" width="12.3516" style="16" customWidth="1"/>
    <col min="11" max="11" width="11.6719" style="16" customWidth="1"/>
    <col min="12" max="12" hidden="1" width="11.6667" style="16" customWidth="1"/>
    <col min="13" max="13" hidden="1" width="11.6667" style="16" customWidth="1"/>
    <col min="14" max="256" width="11.6719" style="16" customWidth="1"/>
  </cols>
  <sheetData>
    <row r="1" ht="36.25" customHeight="1">
      <c r="A1" t="s" s="17">
        <v>13</v>
      </c>
      <c r="B1" t="s" s="17">
        <v>14</v>
      </c>
      <c r="C1" t="s" s="17">
        <v>15</v>
      </c>
      <c r="D1" t="s" s="17">
        <v>16</v>
      </c>
      <c r="E1" t="s" s="17">
        <v>17</v>
      </c>
      <c r="F1" t="s" s="17">
        <v>18</v>
      </c>
      <c r="G1" t="s" s="17">
        <v>19</v>
      </c>
      <c r="H1" t="s" s="17">
        <v>20</v>
      </c>
      <c r="I1" t="s" s="17">
        <v>21</v>
      </c>
      <c r="J1" t="s" s="17">
        <v>22</v>
      </c>
      <c r="K1" t="s" s="17">
        <v>23</v>
      </c>
      <c r="L1" t="s" s="18">
        <v>24</v>
      </c>
      <c r="M1" t="s" s="18">
        <v>25</v>
      </c>
    </row>
    <row r="2" ht="22.35" customHeight="1">
      <c r="A2" t="s" s="19">
        <v>26</v>
      </c>
      <c r="B2" t="s" s="20">
        <v>27</v>
      </c>
      <c r="C2" s="21">
        <v>181.72</v>
      </c>
      <c r="D2" s="21">
        <v>1.7400055</v>
      </c>
      <c r="E2" s="22">
        <v>0.009667772</v>
      </c>
      <c r="F2" s="23">
        <v>120</v>
      </c>
      <c r="G2" s="24">
        <v>0.017580811</v>
      </c>
      <c r="H2" s="25">
        <v>5688.019739248663</v>
      </c>
      <c r="I2" s="26">
        <v>682562.3687098395</v>
      </c>
      <c r="J2" s="25">
        <v>1240352.39328</v>
      </c>
      <c r="K2" s="26">
        <f>IFERROR(J2-I2,"–")</f>
        <v>557790.0245701607</v>
      </c>
      <c r="L2" s="27">
        <v>545913.4012692285</v>
      </c>
      <c r="M2" s="28">
        <f>IFERROR((J2-I2)/I2,"–")</f>
        <v>0.8172000833044457</v>
      </c>
    </row>
    <row r="3" ht="22.25" customHeight="1">
      <c r="A3" t="s" s="29">
        <v>28</v>
      </c>
      <c r="B3" t="s" s="30">
        <v>29</v>
      </c>
      <c r="C3" s="31">
        <v>184.76</v>
      </c>
      <c r="D3" s="31">
        <v>-0.47000122</v>
      </c>
      <c r="E3" s="32">
        <v>-0.0025373927</v>
      </c>
      <c r="F3" s="33">
        <v>50</v>
      </c>
      <c r="G3" s="34">
        <v>0.017580811</v>
      </c>
      <c r="H3" s="35">
        <v>5688.019739248663</v>
      </c>
      <c r="I3" s="36">
        <v>284400.9869624331</v>
      </c>
      <c r="J3" s="35">
        <v>525459.2876</v>
      </c>
      <c r="K3" s="36">
        <f>IFERROR(J3-I3,"–")</f>
        <v>241058.3006375669</v>
      </c>
      <c r="L3" s="37">
        <v>242394.988807259</v>
      </c>
      <c r="M3" s="38">
        <f>IFERROR((J3-I3)/I3,"–")</f>
        <v>0.8476000846980484</v>
      </c>
    </row>
    <row r="4" ht="22.6" customHeight="1">
      <c r="A4" t="s" s="39">
        <v>30</v>
      </c>
      <c r="B4" t="s" s="40">
        <v>31</v>
      </c>
      <c r="C4" s="41">
        <v>66.81999999999999</v>
      </c>
      <c r="D4" s="41">
        <v>0.51999664</v>
      </c>
      <c r="E4" s="42">
        <v>0.007843087</v>
      </c>
      <c r="F4" s="43">
        <v>20</v>
      </c>
      <c r="G4" s="44">
        <v>0.017580811</v>
      </c>
      <c r="H4" s="45">
        <v>3412.811843549197</v>
      </c>
      <c r="I4" s="46">
        <v>68256.236870983950</v>
      </c>
      <c r="J4" s="45">
        <v>76014.69928</v>
      </c>
      <c r="K4" s="46">
        <f>IFERROR(J4-I4,"–")</f>
        <v>7758.462409016051</v>
      </c>
      <c r="L4" s="47">
        <v>7166.912151365483</v>
      </c>
      <c r="M4" s="48">
        <f>IFERROR((J4-I4)/I4,"–")</f>
        <v>0.1136667177195965</v>
      </c>
    </row>
    <row r="5" ht="22.5" customHeight="1">
      <c r="A5" t="s" s="49">
        <v>4</v>
      </c>
      <c r="B5" s="50"/>
      <c r="C5" s="51"/>
      <c r="D5" s="51"/>
      <c r="E5" s="51"/>
      <c r="F5" s="52">
        <f>SUM(F2:F4)</f>
        <v>190</v>
      </c>
      <c r="G5" s="51"/>
      <c r="H5" s="51"/>
      <c r="I5" s="53">
        <f>SUM(I2:I4)</f>
        <v>1035219.592543257</v>
      </c>
      <c r="J5" s="54">
        <f>SUM(J2:J4)</f>
        <v>1841826.38016</v>
      </c>
      <c r="K5" s="53">
        <f>SUM(K2:K4)</f>
        <v>806606.7876167436</v>
      </c>
      <c r="L5" s="55">
        <f>SUM(L2:L4)</f>
        <v>795475.3022278531</v>
      </c>
      <c r="M5" s="56">
        <f>(J5-I5)/I5</f>
        <v>0.7791649167256655</v>
      </c>
    </row>
  </sheetData>
  <pageMargins left="1" right="1" top="1" bottom="1" header="0.25" footer="0.25"/>
  <pageSetup firstPageNumber="1" fitToHeight="1" fitToWidth="1" scale="100" useFirstPageNumber="0" orientation="landscape" pageOrder="downThenOver"/>
  <headerFooter>
    <oddFooter>&amp;C&amp;"Avenir Next,Regular"&amp;10&amp;K000000&amp;P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1" right="1" top="1" bottom="1" header="0.25" footer="0.25"/>
  <pageSetup firstPageNumber="1" fitToHeight="1" fitToWidth="1" scale="100" useFirstPageNumber="0" orientation="landscape" pageOrder="downThenOver"/>
  <headerFooter>
    <oddFooter>&amp;C&amp;"Avenir Next,Regular"&amp;10&amp;K000000&amp;P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33"/>
  <sheetViews>
    <sheetView workbookViewId="0" showGridLines="0" defaultGridColor="1"/>
  </sheetViews>
  <sheetFormatPr defaultColWidth="11.6667" defaultRowHeight="21.65" customHeight="1" outlineLevelRow="0" outlineLevelCol="0"/>
  <cols>
    <col min="1" max="1" width="11.6719" style="57" customWidth="1"/>
    <col min="2" max="2" width="15" style="57" customWidth="1"/>
    <col min="3" max="3" width="15" style="57" customWidth="1"/>
    <col min="4" max="256" width="11.6719" style="57" customWidth="1"/>
  </cols>
  <sheetData>
    <row r="1" ht="110" customHeight="1"/>
    <row r="2" ht="22.1" customHeight="1">
      <c r="A2" t="s" s="58">
        <v>13</v>
      </c>
      <c r="B2" t="s" s="58">
        <v>26</v>
      </c>
      <c r="C2" s="59"/>
    </row>
    <row r="3" ht="22.5" customHeight="1">
      <c r="A3" t="s" s="60">
        <v>40</v>
      </c>
      <c r="B3" t="s" s="61">
        <v>15</v>
      </c>
      <c r="C3" t="s" s="61">
        <v>41</v>
      </c>
    </row>
    <row r="4" ht="21.65" customHeight="1" hidden="1">
      <c r="A4" s="62">
        <f>A5-(0*7+1)</f>
        <v>41680</v>
      </c>
      <c r="B4" t="s" s="63">
        <v>42</v>
      </c>
      <c r="C4" t="s" s="64">
        <v>42</v>
      </c>
    </row>
    <row r="5" ht="22.75" customHeight="1">
      <c r="A5" s="65">
        <f>A6-(0*7+1)</f>
        <v>41681</v>
      </c>
      <c r="B5" s="66">
        <v>162.71</v>
      </c>
      <c r="C5" s="67">
        <v>60819500</v>
      </c>
    </row>
    <row r="6" ht="22.75" customHeight="1">
      <c r="A6" s="65">
        <f>A7-(0*7+1)</f>
        <v>41682</v>
      </c>
      <c r="B6" s="68">
        <v>164.34</v>
      </c>
      <c r="C6" s="69">
        <v>32549200</v>
      </c>
    </row>
    <row r="7" ht="22.75" customHeight="1">
      <c r="A7" s="65">
        <f>A8-(0*7+1)</f>
        <v>41683</v>
      </c>
      <c r="B7" s="66">
        <v>167.37</v>
      </c>
      <c r="C7" s="67">
        <v>40644900</v>
      </c>
    </row>
    <row r="8" ht="22.75" customHeight="1">
      <c r="A8" s="65">
        <f>A9-(0*7+1)</f>
        <v>41684</v>
      </c>
      <c r="B8" s="68">
        <v>172.99</v>
      </c>
      <c r="C8" s="69">
        <v>51147200</v>
      </c>
    </row>
    <row r="9" ht="22.75" customHeight="1">
      <c r="A9" s="65">
        <f>A10-(0*7+1)</f>
        <v>41685</v>
      </c>
      <c r="B9" s="66">
        <v>172.43</v>
      </c>
      <c r="C9" s="67">
        <v>40176100</v>
      </c>
    </row>
    <row r="10" ht="21.65" customHeight="1" hidden="1">
      <c r="A10" s="65">
        <f>A11-(0*7+1)</f>
        <v>41686</v>
      </c>
      <c r="B10" t="s" s="70">
        <v>42</v>
      </c>
      <c r="C10" t="s" s="71">
        <v>42</v>
      </c>
    </row>
    <row r="11" ht="21.65" customHeight="1" hidden="1">
      <c r="A11" s="65">
        <f>A12-(0*7+1)</f>
        <v>41687</v>
      </c>
      <c r="B11" t="s" s="72">
        <v>42</v>
      </c>
      <c r="C11" t="s" s="73">
        <v>42</v>
      </c>
    </row>
    <row r="12" ht="21.65" customHeight="1" hidden="1">
      <c r="A12" s="65">
        <f>A13-(0*7+1)</f>
        <v>41688</v>
      </c>
      <c r="B12" t="s" s="70">
        <v>42</v>
      </c>
      <c r="C12" t="s" s="71">
        <v>42</v>
      </c>
    </row>
    <row r="13" ht="22.75" customHeight="1">
      <c r="A13" s="65">
        <f>A14-(0*7+1)</f>
        <v>41689</v>
      </c>
      <c r="B13" s="66">
        <v>171.85</v>
      </c>
      <c r="C13" s="67">
        <v>33930500</v>
      </c>
    </row>
    <row r="14" ht="22.75" customHeight="1">
      <c r="A14" s="65">
        <f>A15-(0*7+1)</f>
        <v>41690</v>
      </c>
      <c r="B14" s="68">
        <v>171.07</v>
      </c>
      <c r="C14" s="69">
        <v>37471600</v>
      </c>
    </row>
    <row r="15" ht="22.75" customHeight="1">
      <c r="A15" s="65">
        <f>A16-(0*7+1)</f>
        <v>41691</v>
      </c>
      <c r="B15" s="66">
        <v>172.5</v>
      </c>
      <c r="C15" s="67">
        <v>30991900</v>
      </c>
    </row>
    <row r="16" ht="22.75" customHeight="1">
      <c r="A16" s="65">
        <f>A17-(0*7+1)</f>
        <v>41692</v>
      </c>
      <c r="B16" s="68">
        <v>175.5</v>
      </c>
      <c r="C16" s="69">
        <v>33812400</v>
      </c>
    </row>
    <row r="17" ht="21.65" customHeight="1" hidden="1">
      <c r="A17" s="65">
        <f>A18-(0*7+1)</f>
        <v>41693</v>
      </c>
      <c r="B17" t="s" s="72">
        <v>42</v>
      </c>
      <c r="C17" t="s" s="73">
        <v>42</v>
      </c>
    </row>
    <row r="18" ht="21.65" customHeight="1" hidden="1">
      <c r="A18" s="65">
        <f>A19-(0*7+1)</f>
        <v>41694</v>
      </c>
      <c r="B18" t="s" s="70">
        <v>42</v>
      </c>
      <c r="C18" t="s" s="71">
        <v>42</v>
      </c>
    </row>
    <row r="19" ht="22.75" customHeight="1">
      <c r="A19" s="65">
        <f>A20-(0*7+1)</f>
        <v>41695</v>
      </c>
      <c r="B19" s="66">
        <v>178.97</v>
      </c>
      <c r="C19" s="67">
        <v>38162200</v>
      </c>
    </row>
    <row r="20" ht="22.75" customHeight="1">
      <c r="A20" s="74">
        <f>A21-(0*7+1)</f>
        <v>41696</v>
      </c>
      <c r="B20" s="68">
        <v>178.39</v>
      </c>
      <c r="C20" s="69">
        <v>38928100</v>
      </c>
    </row>
    <row r="21" ht="22.75" customHeight="1">
      <c r="A21" s="74">
        <f>A22-(0*7+1)</f>
        <v>41697</v>
      </c>
      <c r="B21" s="66">
        <v>178.12</v>
      </c>
      <c r="C21" s="67">
        <v>37782100</v>
      </c>
    </row>
    <row r="22" ht="22.75" customHeight="1">
      <c r="A22" s="74">
        <f>A23-(0*7+1)</f>
        <v>41698</v>
      </c>
      <c r="B22" s="68">
        <v>175</v>
      </c>
      <c r="C22" s="69">
        <v>48802000</v>
      </c>
    </row>
    <row r="23" ht="22.75" customHeight="1">
      <c r="A23" s="74">
        <f>A24-(0*7+1)</f>
        <v>41699</v>
      </c>
      <c r="B23" s="66">
        <v>176.21</v>
      </c>
      <c r="C23" s="67">
        <v>38454000</v>
      </c>
    </row>
    <row r="24" ht="21.65" customHeight="1" hidden="1">
      <c r="A24" s="74">
        <f>A25-(0*7+1)</f>
        <v>41700</v>
      </c>
      <c r="B24" t="s" s="70">
        <v>42</v>
      </c>
      <c r="C24" t="s" s="71">
        <v>42</v>
      </c>
    </row>
    <row r="25" ht="21.65" customHeight="1" hidden="1">
      <c r="A25" s="74">
        <f>A26-(0*7+1)</f>
        <v>41701</v>
      </c>
      <c r="B25" t="s" s="72">
        <v>42</v>
      </c>
      <c r="C25" t="s" s="73">
        <v>42</v>
      </c>
    </row>
    <row r="26" ht="22.75" customHeight="1">
      <c r="A26" s="74">
        <f>A27-(0*7+1)</f>
        <v>41702</v>
      </c>
      <c r="B26" s="68">
        <v>176.82</v>
      </c>
      <c r="C26" s="69">
        <v>28401400</v>
      </c>
    </row>
    <row r="27" ht="22.75" customHeight="1">
      <c r="A27" s="74">
        <f>A28-(0*7+1)</f>
        <v>41703</v>
      </c>
      <c r="B27" s="66">
        <v>176.67</v>
      </c>
      <c r="C27" s="67">
        <v>23788500</v>
      </c>
    </row>
    <row r="28" ht="22.75" customHeight="1">
      <c r="A28" s="74">
        <f>A29-(0*7+1)</f>
        <v>41704</v>
      </c>
      <c r="B28" s="68">
        <v>175.03</v>
      </c>
      <c r="C28" s="69">
        <v>31703500</v>
      </c>
    </row>
    <row r="29" ht="22.75" customHeight="1">
      <c r="A29" s="74">
        <f>A30-(0*7+1)</f>
        <v>41705</v>
      </c>
      <c r="B29" s="66">
        <v>176.94</v>
      </c>
      <c r="C29" s="67">
        <v>23774100</v>
      </c>
    </row>
    <row r="30" ht="22.75" customHeight="1">
      <c r="A30" s="74">
        <f>A31-(0*7+1)</f>
        <v>41706</v>
      </c>
      <c r="B30" s="68">
        <v>179.98</v>
      </c>
      <c r="C30" s="69">
        <v>32185200</v>
      </c>
    </row>
    <row r="31" ht="21.65" customHeight="1" hidden="1">
      <c r="A31" s="74">
        <f>A32-(0*7+1)</f>
        <v>41707</v>
      </c>
      <c r="B31" t="s" s="72">
        <v>42</v>
      </c>
      <c r="C31" t="s" s="73">
        <v>42</v>
      </c>
    </row>
    <row r="32" ht="21.65" customHeight="1" hidden="1">
      <c r="A32" s="74">
        <f>A33-(0*7+1)</f>
        <v>41708</v>
      </c>
      <c r="B32" t="s" s="70">
        <v>42</v>
      </c>
      <c r="C32" t="s" s="71">
        <v>42</v>
      </c>
    </row>
    <row r="33" ht="22.35" customHeight="1">
      <c r="A33" s="74">
        <f>TODAY()-1</f>
        <v>41709</v>
      </c>
      <c r="B33" s="75">
        <v>181.72</v>
      </c>
      <c r="C33" s="76">
        <v>32162900</v>
      </c>
    </row>
  </sheetData>
  <pageMargins left="1" right="1" top="1" bottom="1" header="0.25" footer="0.25"/>
  <pageSetup firstPageNumber="1" fitToHeight="1" fitToWidth="1" scale="100" useFirstPageNumber="0" orientation="landscape" pageOrder="downThenOver"/>
  <headerFooter>
    <oddFooter>&amp;C&amp;"Avenir Next,Regular"&amp;10&amp;K000000&amp;P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