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<sst xmlns="http://schemas.openxmlformats.org/spreadsheetml/2006/main" count="77" uniqueCount="76">
  <si>
    <t>ENABLE</t>
  </si>
  <si>
    <t>LEVEL</t>
  </si>
  <si>
    <t>NAME</t>
  </si>
  <si>
    <t>DESCRIPTION</t>
  </si>
  <si>
    <t>TOOLS</t>
  </si>
  <si>
    <t>diamond_sword</t>
  </si>
  <si>
    <t>diamond_shovel</t>
  </si>
  <si>
    <t>Increases underwater mining rate.</t>
  </si>
  <si>
    <t>diamond_pickaxe</t>
  </si>
  <si>
    <t>Respiration</t>
  </si>
  <si>
    <t>Extends underwater breathing time.</t>
  </si>
  <si>
    <t>diamond_axe</t>
  </si>
  <si>
    <t>diamond_hoe</t>
  </si>
  <si>
    <t>diamond_helmet</t>
  </si>
  <si>
    <t>diamond_chestplate</t>
  </si>
  <si>
    <t>Depth Strider</t>
  </si>
  <si>
    <t>Increases underwater movement speed</t>
  </si>
  <si>
    <t>diamond_leggings</t>
  </si>
  <si>
    <t>Feather Falling</t>
  </si>
  <si>
    <t>Reduces fall damage.</t>
  </si>
  <si>
    <t>diamond_boots</t>
  </si>
  <si>
    <t>stick</t>
  </si>
  <si>
    <t>bow</t>
  </si>
  <si>
    <t>fishing_rod</t>
  </si>
  <si>
    <t>Thorns</t>
  </si>
  <si>
    <t>Damages attackers.</t>
  </si>
  <si>
    <t>dirt</t>
  </si>
  <si>
    <t>/give @p minecraft:</t>
  </si>
  <si>
    <t>Blast Protection</t>
  </si>
  <si>
    <t>Reduces explosion damage.</t>
  </si>
  <si>
    <t xml:space="preserve"> 1 0 {display:{Name:"</t>
  </si>
  <si>
    <t>Fire Protection</t>
  </si>
  <si>
    <t>Reduces fire damage.</t>
  </si>
  <si>
    <t>},ench:[</t>
  </si>
  <si>
    <t/>
  </si>
  <si>
    <t>Projectile Protection</t>
  </si>
  <si>
    <t>Reduces projectile damage.</t>
  </si>
  <si>
    <t>]}</t>
  </si>
  <si>
    <t>Protection</t>
  </si>
  <si>
    <t>Reduces most types of damage.</t>
  </si>
  <si>
    <t>"</t>
  </si>
  <si>
    <t>Looting</t>
  </si>
  <si>
    <t>Increases mob loot.</t>
  </si>
  <si>
    <t>Sharpness</t>
  </si>
  <si>
    <t>Increases damage</t>
  </si>
  <si>
    <t>Smite</t>
  </si>
  <si>
    <t>Increases damage to undead mobs</t>
  </si>
  <si>
    <t>Efficiency</t>
  </si>
  <si>
    <t>Increases mining speed.</t>
  </si>
  <si>
    <t>Fortune</t>
  </si>
  <si>
    <t>Increases block drops.</t>
  </si>
  <si>
    <t>Silk Touch</t>
  </si>
  <si>
    <t>Mined blocks drop themselves.</t>
  </si>
  <si>
    <t>Flame</t>
  </si>
  <si>
    <t>Arrows set target on fire.</t>
  </si>
  <si>
    <t>Power</t>
  </si>
  <si>
    <t>Increases arrow damage.</t>
  </si>
  <si>
    <t>Punch</t>
  </si>
  <si>
    <t>Increases arrow knockback.</t>
  </si>
  <si>
    <t>Infinity</t>
  </si>
  <si>
    <t>Shooting consumes no arrows.</t>
  </si>
  <si>
    <t>Luck of the Sea</t>
  </si>
  <si>
    <t>Increases fishing luck.</t>
  </si>
  <si>
    <t>Lure</t>
  </si>
  <si>
    <t>Increases fishing rate.</t>
  </si>
  <si>
    <t>Unbreaking</t>
  </si>
  <si>
    <t>Increases effective durability.</t>
  </si>
  <si>
    <t>ALL</t>
  </si>
  <si>
    <t>Knockback</t>
  </si>
  <si>
    <t>Increases knockback.</t>
  </si>
  <si>
    <t>Fire Aspect</t>
  </si>
  <si>
    <t>Sets target on fire.</t>
  </si>
  <si>
    <t>taras</t>
  </si>
  <si>
    <t>LORE</t>
  </si>
  <si>
    <t>RESULT</t>
  </si>
  <si>
    <t>Debug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</si>
</sst>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sz val="24.0"/>
    </font>
    <font>
      <sz val="11.0"/>
      <color rgb="FF000000"/>
      <name val="Arial"/>
    </font>
    <font>
      <sz val="11.0"/>
      <color rgb="FF222222"/>
      <name val="Arial"/>
    </font>
    <font>
      <sz val="80.0"/>
      <color rgb="FF222222"/>
      <name val="Arial"/>
    </font>
    <font>
      <sz val="50.0"/>
    </font>
    <font>
      <sz val="20.0"/>
    </font>
    <font>
      <sz val="60.0"/>
    </font>
    <font>
      <color rgb="FFD9D9D9"/>
    </font>
  </fonts>
  <fills count="10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6B8AF"/>
        <bgColor rgb="FFE6B8A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</fills>
  <borders count="1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1" numFmtId="0" xfId="0" applyAlignment="1" applyBorder="1" applyFill="1" applyFont="1">
      <alignment readingOrder="0"/>
    </xf>
    <xf borderId="1" fillId="4" fontId="2" numFmtId="0" xfId="0" applyAlignment="1" applyBorder="1" applyFill="1" applyFont="1">
      <alignment horizontal="center" readingOrder="0" vertical="center"/>
    </xf>
    <xf borderId="3" fillId="4" fontId="2" numFmtId="0" xfId="0" applyAlignment="1" applyBorder="1" applyFont="1">
      <alignment horizontal="center" readingOrder="0" vertical="center"/>
    </xf>
    <xf borderId="3" fillId="0" fontId="1" numFmtId="0" xfId="0" applyBorder="1" applyFont="1"/>
    <xf borderId="2" fillId="0" fontId="1" numFmtId="0" xfId="0" applyBorder="1" applyFont="1"/>
    <xf borderId="0" fillId="0" fontId="1" numFmtId="0" xfId="0" applyAlignment="1" applyFont="1">
      <alignment readingOrder="0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1" fillId="5" fontId="1" numFmtId="0" xfId="0" applyAlignment="1" applyBorder="1" applyFill="1" applyFont="1">
      <alignment readingOrder="0"/>
    </xf>
    <xf borderId="0" fillId="5" fontId="1" numFmtId="0" xfId="0" applyAlignment="1" applyFont="1">
      <alignment readingOrder="0"/>
    </xf>
    <xf borderId="3" fillId="5" fontId="3" numFmtId="0" xfId="0" applyAlignment="1" applyBorder="1" applyFont="1">
      <alignment horizontal="left" readingOrder="0"/>
    </xf>
    <xf borderId="3" fillId="5" fontId="4" numFmtId="0" xfId="0" applyAlignment="1" applyBorder="1" applyFont="1">
      <alignment horizontal="left" readingOrder="0"/>
    </xf>
    <xf borderId="3" fillId="2" fontId="4" numFmtId="0" xfId="0" applyAlignment="1" applyBorder="1" applyFont="1">
      <alignment horizontal="center" readingOrder="0"/>
    </xf>
    <xf borderId="2" fillId="2" fontId="4" numFmtId="0" xfId="0" applyAlignment="1" applyBorder="1" applyFont="1">
      <alignment horizontal="center" readingOrder="0"/>
    </xf>
    <xf borderId="4" fillId="5" fontId="1" numFmtId="0" xfId="0" applyAlignment="1" applyBorder="1" applyFont="1">
      <alignment readingOrder="0"/>
    </xf>
    <xf borderId="0" fillId="5" fontId="3" numFmtId="0" xfId="0" applyAlignment="1" applyFont="1">
      <alignment horizontal="left" readingOrder="0"/>
    </xf>
    <xf borderId="0" fillId="5" fontId="4" numFmtId="0" xfId="0" applyAlignment="1" applyFont="1">
      <alignment horizontal="left" readingOrder="0"/>
    </xf>
    <xf borderId="4" fillId="5" fontId="1" numFmtId="0" xfId="0" applyBorder="1" applyFont="1"/>
    <xf borderId="0" fillId="5" fontId="1" numFmtId="0" xfId="0" applyFont="1"/>
    <xf borderId="4" fillId="2" fontId="1" numFmtId="0" xfId="0" applyBorder="1" applyFont="1"/>
    <xf borderId="5" fillId="3" fontId="1" numFmtId="0" xfId="0" applyAlignment="1" applyBorder="1" applyFont="1">
      <alignment readingOrder="0"/>
    </xf>
    <xf borderId="6" fillId="5" fontId="1" numFmtId="0" xfId="0" applyBorder="1" applyFont="1"/>
    <xf borderId="7" fillId="5" fontId="1" numFmtId="0" xfId="0" applyBorder="1" applyFont="1"/>
    <xf borderId="3" fillId="5" fontId="4" numFmtId="0" xfId="0" applyAlignment="1" applyBorder="1" applyFont="1">
      <alignment horizontal="left" readingOrder="0"/>
    </xf>
    <xf borderId="9" fillId="2" fontId="1" numFmtId="0" xfId="0" applyBorder="1" applyFont="1"/>
    <xf borderId="10" fillId="0" fontId="1" numFmtId="0" xfId="0" applyBorder="1" applyFont="1"/>
    <xf borderId="0" fillId="6" fontId="3" numFmtId="0" xfId="0" applyAlignment="1" applyFill="1" applyFont="1">
      <alignment readingOrder="0"/>
    </xf>
    <xf quotePrefix="1" borderId="0" fillId="0" fontId="1" numFmtId="0" xfId="0" applyAlignment="1" applyFont="1">
      <alignment readingOrder="0"/>
    </xf>
    <xf borderId="11" fillId="0" fontId="1" numFmtId="0" xfId="0" applyBorder="1" applyFont="1"/>
    <xf borderId="0" fillId="5" fontId="4" numFmtId="0" xfId="0" applyAlignment="1" applyFont="1">
      <alignment horizontal="left" readingOrder="0"/>
    </xf>
    <xf borderId="5" fillId="5" fontId="4" numFmtId="0" xfId="0" applyAlignment="1" applyBorder="1" applyFont="1">
      <alignment horizontal="left" readingOrder="0"/>
    </xf>
    <xf borderId="5" fillId="5" fontId="4" numFmtId="0" xfId="0" applyAlignment="1" applyBorder="1" applyFont="1">
      <alignment horizontal="left" readingOrder="0"/>
    </xf>
    <xf borderId="4" fillId="5" fontId="4" numFmtId="0" xfId="0" applyAlignment="1" applyBorder="1" applyFont="1">
      <alignment horizontal="center" readingOrder="0"/>
    </xf>
    <xf borderId="0" fillId="5" fontId="4" numFmtId="0" xfId="0" applyAlignment="1" applyFont="1">
      <alignment horizontal="center" readingOrder="0"/>
    </xf>
    <xf borderId="3" fillId="2" fontId="5" numFmtId="0" xfId="0" applyAlignment="1" applyBorder="1" applyFont="1">
      <alignment horizontal="center" readingOrder="0" vertical="center"/>
    </xf>
    <xf borderId="8" fillId="5" fontId="1" numFmtId="0" xfId="0" applyBorder="1" applyFont="1"/>
    <xf borderId="0" fillId="7" fontId="6" numFmtId="0" xfId="0" applyAlignment="1" applyFill="1" applyFont="1">
      <alignment horizontal="center" readingOrder="0" vertical="center"/>
    </xf>
    <xf borderId="0" fillId="7" fontId="7" numFmtId="0" xfId="0" applyAlignment="1" applyFont="1">
      <alignment horizontal="center" readingOrder="0" vertical="center"/>
    </xf>
    <xf borderId="0" fillId="8" fontId="6" numFmtId="0" xfId="0" applyAlignment="1" applyFill="1" applyFont="1">
      <alignment horizontal="center" readingOrder="0" vertical="center"/>
    </xf>
    <xf borderId="0" fillId="8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9" fontId="8" numFmtId="0" xfId="0" applyAlignment="1" applyFill="1" applyFont="1">
      <alignment horizontal="center" readingOrder="0" vertical="center"/>
    </xf>
    <xf borderId="0" fillId="9" fontId="1" numFmtId="0" xfId="0" applyAlignment="1" applyFont="1">
      <alignment horizontal="center" shrinkToFit="0" textRotation="0" vertical="center" wrapText="1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1.png"/><Relationship Id="rId10" Type="http://schemas.openxmlformats.org/officeDocument/2006/relationships/image" Target="../media/image1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6.png"/><Relationship Id="rId4" Type="http://schemas.openxmlformats.org/officeDocument/2006/relationships/image" Target="../media/image4.png"/><Relationship Id="rId9" Type="http://schemas.openxmlformats.org/officeDocument/2006/relationships/image" Target="../media/image10.png"/><Relationship Id="rId5" Type="http://schemas.openxmlformats.org/officeDocument/2006/relationships/image" Target="../media/image9.png"/><Relationship Id="rId6" Type="http://schemas.openxmlformats.org/officeDocument/2006/relationships/image" Target="../media/image7.png"/><Relationship Id="rId7" Type="http://schemas.openxmlformats.org/officeDocument/2006/relationships/image" Target="../media/image5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200025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200025" cy="200025"/>
    <xdr:pic>
      <xdr:nvPicPr>
        <xdr:cNvPr id="0" name="image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200025" cy="200025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17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200025" cy="200025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200025" cy="200025"/>
    <xdr:pic>
      <xdr:nvPicPr>
        <xdr:cNvPr id="0" name="image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17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22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27</xdr:row>
      <xdr:rowOff>0</xdr:rowOff>
    </xdr:from>
    <xdr:ext cx="200025" cy="200025"/>
    <xdr:pic>
      <xdr:nvPicPr>
        <xdr:cNvPr id="0" name="image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27</xdr:row>
      <xdr:rowOff>0</xdr:rowOff>
    </xdr:from>
    <xdr:ext cx="200025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27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0</xdr:rowOff>
    </xdr:from>
    <xdr:ext cx="200025" cy="200025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200025" cy="200025"/>
    <xdr:pic>
      <xdr:nvPicPr>
        <xdr:cNvPr id="0" name="image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37</xdr:row>
      <xdr:rowOff>0</xdr:rowOff>
    </xdr:from>
    <xdr:ext cx="200025" cy="200025"/>
    <xdr:pic>
      <xdr:nvPicPr>
        <xdr:cNvPr id="0" name="image1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</xdr:row>
      <xdr:rowOff>0</xdr:rowOff>
    </xdr:from>
    <xdr:ext cx="200025" cy="200025"/>
    <xdr:pic>
      <xdr:nvPicPr>
        <xdr:cNvPr id="0" name="image12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</xdr:row>
      <xdr:rowOff>0</xdr:rowOff>
    </xdr:from>
    <xdr:ext cx="200025" cy="200025"/>
    <xdr:pic>
      <xdr:nvPicPr>
        <xdr:cNvPr id="0" name="image1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0</xdr:rowOff>
    </xdr:from>
    <xdr:ext cx="200025" cy="200025"/>
    <xdr:pic>
      <xdr:nvPicPr>
        <xdr:cNvPr id="0" name="image13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minecraft.gamepedia.com/Lure" TargetMode="External"/><Relationship Id="rId11" Type="http://schemas.openxmlformats.org/officeDocument/2006/relationships/hyperlink" Target="https://minecraft.gamepedia.com/Smite" TargetMode="External"/><Relationship Id="rId22" Type="http://schemas.openxmlformats.org/officeDocument/2006/relationships/hyperlink" Target="https://minecraft.gamepedia.com/Knockback" TargetMode="External"/><Relationship Id="rId10" Type="http://schemas.openxmlformats.org/officeDocument/2006/relationships/hyperlink" Target="https://minecraft.gamepedia.com/Sharpness" TargetMode="External"/><Relationship Id="rId21" Type="http://schemas.openxmlformats.org/officeDocument/2006/relationships/hyperlink" Target="https://minecraft.gamepedia.com/Unbreaking" TargetMode="External"/><Relationship Id="rId13" Type="http://schemas.openxmlformats.org/officeDocument/2006/relationships/hyperlink" Target="https://minecraft.gamepedia.com/Fortune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minecraft.gamepedia.com/Efficiency" TargetMode="External"/><Relationship Id="rId23" Type="http://schemas.openxmlformats.org/officeDocument/2006/relationships/hyperlink" Target="https://minecraft.gamepedia.com/Fire_Aspect" TargetMode="External"/><Relationship Id="rId1" Type="http://schemas.openxmlformats.org/officeDocument/2006/relationships/hyperlink" Target="https://minecraft.gamepedia.com/Respiration" TargetMode="External"/><Relationship Id="rId2" Type="http://schemas.openxmlformats.org/officeDocument/2006/relationships/hyperlink" Target="https://minecraft.gamepedia.com/Depth_Strider" TargetMode="External"/><Relationship Id="rId3" Type="http://schemas.openxmlformats.org/officeDocument/2006/relationships/hyperlink" Target="https://minecraft.gamepedia.com/Feather_Falling" TargetMode="External"/><Relationship Id="rId4" Type="http://schemas.openxmlformats.org/officeDocument/2006/relationships/hyperlink" Target="https://minecraft.gamepedia.com/Thorns" TargetMode="External"/><Relationship Id="rId9" Type="http://schemas.openxmlformats.org/officeDocument/2006/relationships/hyperlink" Target="https://minecraft.gamepedia.com/Looting" TargetMode="External"/><Relationship Id="rId15" Type="http://schemas.openxmlformats.org/officeDocument/2006/relationships/hyperlink" Target="https://minecraft.gamepedia.com/Flame" TargetMode="External"/><Relationship Id="rId14" Type="http://schemas.openxmlformats.org/officeDocument/2006/relationships/hyperlink" Target="https://minecraft.gamepedia.com/Silk_Touch" TargetMode="External"/><Relationship Id="rId17" Type="http://schemas.openxmlformats.org/officeDocument/2006/relationships/hyperlink" Target="https://minecraft.gamepedia.com/Punch" TargetMode="External"/><Relationship Id="rId16" Type="http://schemas.openxmlformats.org/officeDocument/2006/relationships/hyperlink" Target="https://minecraft.gamepedia.com/Power" TargetMode="External"/><Relationship Id="rId5" Type="http://schemas.openxmlformats.org/officeDocument/2006/relationships/hyperlink" Target="https://minecraft.gamepedia.com/Blast_Protection" TargetMode="External"/><Relationship Id="rId19" Type="http://schemas.openxmlformats.org/officeDocument/2006/relationships/hyperlink" Target="https://minecraft.gamepedia.com/Luck_of_the_Sea" TargetMode="External"/><Relationship Id="rId6" Type="http://schemas.openxmlformats.org/officeDocument/2006/relationships/hyperlink" Target="https://minecraft.gamepedia.com/Fire_Protection" TargetMode="External"/><Relationship Id="rId18" Type="http://schemas.openxmlformats.org/officeDocument/2006/relationships/hyperlink" Target="https://minecraft.gamepedia.com/Infinity" TargetMode="External"/><Relationship Id="rId7" Type="http://schemas.openxmlformats.org/officeDocument/2006/relationships/hyperlink" Target="https://minecraft.gamepedia.com/Projectile_Protection" TargetMode="External"/><Relationship Id="rId8" Type="http://schemas.openxmlformats.org/officeDocument/2006/relationships/hyperlink" Target="https://minecraft.gamepedia.com/Prot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4" max="4" width="18.71"/>
    <col customWidth="1" min="5" max="5" width="15.0"/>
    <col customWidth="1" min="6" max="6" width="19.29"/>
    <col customWidth="1" min="7" max="7" width="37.0"/>
  </cols>
  <sheetData>
    <row r="1">
      <c r="A1" s="1"/>
      <c r="B1" s="2" t="b">
        <v>0</v>
      </c>
      <c r="D1" s="3" t="s">
        <v>0</v>
      </c>
      <c r="E1" s="4" t="s">
        <v>1</v>
      </c>
      <c r="F1" s="3" t="s">
        <v>2</v>
      </c>
      <c r="G1" s="4" t="s">
        <v>3</v>
      </c>
      <c r="H1" s="4" t="s">
        <v>4</v>
      </c>
      <c r="I1" s="5"/>
      <c r="J1" s="5"/>
      <c r="K1" s="6"/>
      <c r="N1">
        <f>IF(B1,1,0)</f>
        <v>0</v>
      </c>
      <c r="O1" s="7" t="s">
        <v>5</v>
      </c>
      <c r="P1" t="str">
        <f t="shared" ref="P1:P13" si="1">IF(N1=1,O1,"")</f>
        <v/>
      </c>
    </row>
    <row r="2">
      <c r="A2" s="8"/>
      <c r="B2" s="9"/>
      <c r="D2" s="10"/>
      <c r="E2" s="11"/>
      <c r="F2" s="10"/>
      <c r="G2" s="11"/>
      <c r="H2" s="11"/>
      <c r="I2" s="11"/>
      <c r="J2" s="11"/>
      <c r="K2" s="12"/>
      <c r="N2">
        <f>IF(B6,1,0)</f>
        <v>0</v>
      </c>
      <c r="O2" s="7" t="s">
        <v>6</v>
      </c>
      <c r="P2" t="str">
        <f t="shared" si="1"/>
        <v/>
      </c>
    </row>
    <row r="3">
      <c r="A3" s="8"/>
      <c r="B3" s="9"/>
      <c r="C3" s="7">
        <v>6.0</v>
      </c>
      <c r="D3" s="13" t="b">
        <v>0</v>
      </c>
      <c r="E3" s="14">
        <v>32767.0</v>
      </c>
      <c r="F3" s="15" t="str">
        <f>HYPERLINK(".","Aqua Affinity")</f>
        <v>Aqua Affinity</v>
      </c>
      <c r="G3" s="16" t="s">
        <v>7</v>
      </c>
      <c r="H3" s="1"/>
      <c r="I3" s="17"/>
      <c r="J3" s="17"/>
      <c r="K3" s="18"/>
      <c r="L3">
        <f t="shared" ref="L3:L4" si="2">IF(E3&gt;32767,32767,IF(E3&lt;1,1,E3))</f>
        <v>32767</v>
      </c>
      <c r="M3" t="str">
        <f t="shared" ref="M3:M4" si="3">IF(D3,CONCATENATE("{id:",C3,",lvl:",L3,"},"),"")</f>
        <v/>
      </c>
      <c r="N3">
        <f>IF(B11,1,0)</f>
        <v>0</v>
      </c>
      <c r="O3" s="7" t="s">
        <v>8</v>
      </c>
      <c r="P3" t="str">
        <f t="shared" si="1"/>
        <v/>
      </c>
    </row>
    <row r="4">
      <c r="A4" s="8"/>
      <c r="B4" s="9"/>
      <c r="C4" s="7">
        <v>5.0</v>
      </c>
      <c r="D4" s="19" t="b">
        <v>0</v>
      </c>
      <c r="E4" s="14">
        <v>32767.0</v>
      </c>
      <c r="F4" s="20" t="s">
        <v>9</v>
      </c>
      <c r="G4" s="21" t="s">
        <v>10</v>
      </c>
      <c r="H4" s="8"/>
      <c r="K4" s="9"/>
      <c r="L4">
        <f t="shared" si="2"/>
        <v>32767</v>
      </c>
      <c r="M4" t="str">
        <f t="shared" si="3"/>
        <v/>
      </c>
      <c r="N4">
        <f>IF(B16,1,0)</f>
        <v>0</v>
      </c>
      <c r="O4" s="7" t="s">
        <v>11</v>
      </c>
      <c r="P4" t="str">
        <f t="shared" si="1"/>
        <v/>
      </c>
    </row>
    <row r="5">
      <c r="A5" s="8"/>
      <c r="B5" s="9"/>
      <c r="D5" s="22"/>
      <c r="E5" s="23"/>
      <c r="F5" s="23"/>
      <c r="G5" s="23"/>
      <c r="H5" s="8"/>
      <c r="K5" s="9"/>
      <c r="N5">
        <f>IF(B21,1,0)</f>
        <v>0</v>
      </c>
      <c r="O5" s="7" t="s">
        <v>12</v>
      </c>
      <c r="P5" t="str">
        <f t="shared" si="1"/>
        <v/>
      </c>
    </row>
    <row r="6">
      <c r="A6" s="24"/>
      <c r="B6" s="25" t="b">
        <v>0</v>
      </c>
      <c r="D6" s="22"/>
      <c r="E6" s="23"/>
      <c r="F6" s="23"/>
      <c r="G6" s="23"/>
      <c r="H6" s="8"/>
      <c r="K6" s="9"/>
      <c r="N6">
        <f>IF(B26,1,0)</f>
        <v>0</v>
      </c>
      <c r="O6" s="7" t="s">
        <v>13</v>
      </c>
      <c r="P6" t="str">
        <f t="shared" si="1"/>
        <v/>
      </c>
    </row>
    <row r="7">
      <c r="A7" s="8"/>
      <c r="B7" s="9"/>
      <c r="D7" s="26"/>
      <c r="E7" s="27"/>
      <c r="F7" s="27"/>
      <c r="G7" s="27"/>
      <c r="H7" s="10"/>
      <c r="I7" s="11"/>
      <c r="J7" s="11"/>
      <c r="K7" s="12"/>
      <c r="N7">
        <f>IF(B31,1,0)</f>
        <v>0</v>
      </c>
      <c r="O7" s="7" t="s">
        <v>14</v>
      </c>
      <c r="P7" t="str">
        <f t="shared" si="1"/>
        <v/>
      </c>
    </row>
    <row r="8">
      <c r="A8" s="8"/>
      <c r="B8" s="9"/>
      <c r="C8" s="7">
        <v>8.0</v>
      </c>
      <c r="D8" s="19" t="b">
        <v>0</v>
      </c>
      <c r="E8" s="14">
        <v>32767.0</v>
      </c>
      <c r="F8" s="15" t="s">
        <v>15</v>
      </c>
      <c r="G8" s="28" t="s">
        <v>16</v>
      </c>
      <c r="H8" s="1"/>
      <c r="I8" s="17"/>
      <c r="J8" s="17"/>
      <c r="K8" s="18"/>
      <c r="L8">
        <f t="shared" ref="L8:L9" si="4">IF(E8&gt;32767,32767,IF(E8&lt;1,1,E8))</f>
        <v>32767</v>
      </c>
      <c r="M8" t="str">
        <f t="shared" ref="M8:M9" si="5">IF(D8,CONCATENATE("{id:",C8,",lvl:",L8,"},"),"")</f>
        <v/>
      </c>
      <c r="N8">
        <f>IF(B36,1,0)</f>
        <v>0</v>
      </c>
      <c r="O8" s="7" t="s">
        <v>17</v>
      </c>
      <c r="P8" t="str">
        <f t="shared" si="1"/>
        <v/>
      </c>
    </row>
    <row r="9">
      <c r="A9" s="8"/>
      <c r="B9" s="9"/>
      <c r="C9" s="7">
        <v>2.0</v>
      </c>
      <c r="D9" s="19" t="b">
        <v>0</v>
      </c>
      <c r="E9" s="14">
        <v>32767.0</v>
      </c>
      <c r="F9" s="20" t="s">
        <v>18</v>
      </c>
      <c r="G9" s="21" t="s">
        <v>19</v>
      </c>
      <c r="H9" s="8"/>
      <c r="K9" s="9"/>
      <c r="L9">
        <f t="shared" si="4"/>
        <v>32767</v>
      </c>
      <c r="M9" t="str">
        <f t="shared" si="5"/>
        <v/>
      </c>
      <c r="N9">
        <f>IF(B41,1,0)</f>
        <v>0</v>
      </c>
      <c r="O9" s="7" t="s">
        <v>20</v>
      </c>
      <c r="P9" t="str">
        <f t="shared" si="1"/>
        <v/>
      </c>
    </row>
    <row r="10">
      <c r="A10" s="8"/>
      <c r="B10" s="9"/>
      <c r="D10" s="22"/>
      <c r="E10" s="23"/>
      <c r="F10" s="23"/>
      <c r="G10" s="23"/>
      <c r="H10" s="8"/>
      <c r="K10" s="9"/>
      <c r="N10">
        <f>IF(B46,1,0)</f>
        <v>0</v>
      </c>
      <c r="O10" s="7" t="s">
        <v>21</v>
      </c>
      <c r="P10" t="str">
        <f t="shared" si="1"/>
        <v/>
      </c>
    </row>
    <row r="11">
      <c r="A11" s="24"/>
      <c r="B11" s="25" t="b">
        <v>0</v>
      </c>
      <c r="D11" s="22"/>
      <c r="E11" s="23"/>
      <c r="F11" s="23"/>
      <c r="G11" s="23"/>
      <c r="H11" s="8"/>
      <c r="K11" s="9"/>
      <c r="N11">
        <f>IF(B51,1,0)</f>
        <v>0</v>
      </c>
      <c r="O11" s="7" t="s">
        <v>22</v>
      </c>
      <c r="P11" t="str">
        <f t="shared" si="1"/>
        <v/>
      </c>
    </row>
    <row r="12">
      <c r="A12" s="8"/>
      <c r="B12" s="9"/>
      <c r="D12" s="26"/>
      <c r="E12" s="27"/>
      <c r="F12" s="27"/>
      <c r="G12" s="27"/>
      <c r="H12" s="10"/>
      <c r="I12" s="11"/>
      <c r="J12" s="11"/>
      <c r="K12" s="12"/>
      <c r="N12">
        <f>IF(B56,1,0)</f>
        <v>0</v>
      </c>
      <c r="O12" s="7" t="s">
        <v>23</v>
      </c>
      <c r="P12" t="str">
        <f t="shared" si="1"/>
        <v/>
      </c>
    </row>
    <row r="13">
      <c r="A13" s="8"/>
      <c r="B13" s="9"/>
      <c r="C13" s="7">
        <v>7.0</v>
      </c>
      <c r="D13" s="19" t="b">
        <v>0</v>
      </c>
      <c r="E13" s="14">
        <v>32767.0</v>
      </c>
      <c r="F13" s="15" t="s">
        <v>24</v>
      </c>
      <c r="G13" s="16" t="s">
        <v>25</v>
      </c>
      <c r="H13" s="1"/>
      <c r="I13" s="17"/>
      <c r="J13" s="17"/>
      <c r="K13" s="18"/>
      <c r="L13">
        <f>IF(E13&gt;32767,32767,IF(E13&lt;1,1,E13))</f>
        <v>32767</v>
      </c>
      <c r="M13" t="str">
        <f>IF(D13,CONCATENATE("{id:",C13,",lvl:",L13,"},"),"")</f>
        <v/>
      </c>
      <c r="N13">
        <f>IF(B61,1,0)</f>
        <v>0</v>
      </c>
      <c r="O13" s="7" t="s">
        <v>26</v>
      </c>
      <c r="P13" t="str">
        <f t="shared" si="1"/>
        <v/>
      </c>
    </row>
    <row r="14">
      <c r="A14" s="8"/>
      <c r="B14" s="9"/>
      <c r="D14" s="22"/>
      <c r="E14" s="23"/>
      <c r="F14" s="20"/>
      <c r="G14" s="21"/>
      <c r="H14" s="8"/>
      <c r="K14" s="9"/>
    </row>
    <row r="15">
      <c r="A15" s="8"/>
      <c r="B15" s="9"/>
      <c r="D15" s="22"/>
      <c r="E15" s="23"/>
      <c r="F15" s="23"/>
      <c r="G15" s="23"/>
      <c r="H15" s="8"/>
      <c r="K15" s="9"/>
      <c r="N15">
        <f>IF(AND(SUM(N1:N13)&lt;2,NOT(SUM(N1:N13)=0)),1,0)</f>
        <v>0</v>
      </c>
      <c r="P15" t="str">
        <f>CONCATENATE(P1,P2,P3,P4,P5,P6,P7,P8,P9,P10,P11,P12,P13)</f>
        <v/>
      </c>
    </row>
    <row r="16">
      <c r="A16" s="24"/>
      <c r="B16" s="25" t="b">
        <v>0</v>
      </c>
      <c r="D16" s="22"/>
      <c r="E16" s="23"/>
      <c r="F16" s="23"/>
      <c r="G16" s="23"/>
      <c r="H16" s="8"/>
      <c r="K16" s="9"/>
    </row>
    <row r="17">
      <c r="A17" s="8"/>
      <c r="B17" s="9"/>
      <c r="D17" s="26"/>
      <c r="E17" s="27"/>
      <c r="F17" s="27"/>
      <c r="G17" s="27"/>
      <c r="H17" s="10"/>
      <c r="I17" s="11"/>
      <c r="J17" s="11"/>
      <c r="K17" s="12"/>
      <c r="N17" s="7" t="s">
        <v>27</v>
      </c>
      <c r="P17" t="str">
        <f>IF(len(G50)=0,P15,G50)</f>
        <v>taras</v>
      </c>
    </row>
    <row r="18">
      <c r="A18" s="8"/>
      <c r="B18" s="9"/>
      <c r="C18" s="7">
        <v>3.0</v>
      </c>
      <c r="D18" s="19" t="b">
        <v>0</v>
      </c>
      <c r="E18" s="14">
        <v>32767.0</v>
      </c>
      <c r="F18" s="15" t="s">
        <v>28</v>
      </c>
      <c r="G18" s="16" t="s">
        <v>29</v>
      </c>
      <c r="H18" s="1"/>
      <c r="I18" s="1"/>
      <c r="J18" s="1"/>
      <c r="K18" s="29"/>
      <c r="L18">
        <f t="shared" ref="L18:L21" si="6">IF(E18&gt;32767,32767,IF(E18&lt;1,1,E18))</f>
        <v>32767</v>
      </c>
      <c r="M18" t="str">
        <f t="shared" ref="M18:M21" si="7">IF(D18,CONCATENATE("{id:",C18,",lvl:",L18,"},"),"")</f>
        <v/>
      </c>
      <c r="N18" s="7" t="s">
        <v>30</v>
      </c>
      <c r="P18" t="str">
        <f>IF(LEN(G54)=0,"",CONCATENATE(",Lore:[""",G54,"""]"))</f>
        <v>,Lore:["1"]</v>
      </c>
    </row>
    <row r="19">
      <c r="A19" s="8"/>
      <c r="B19" s="9"/>
      <c r="C19" s="7">
        <v>1.0</v>
      </c>
      <c r="D19" s="19" t="b">
        <v>0</v>
      </c>
      <c r="E19" s="14">
        <v>32767.0</v>
      </c>
      <c r="F19" s="20" t="s">
        <v>31</v>
      </c>
      <c r="G19" s="21" t="s">
        <v>32</v>
      </c>
      <c r="H19" s="8"/>
      <c r="I19" s="8"/>
      <c r="J19" s="8"/>
      <c r="K19" s="30"/>
      <c r="L19">
        <f t="shared" si="6"/>
        <v>32767</v>
      </c>
      <c r="M19" t="str">
        <f t="shared" si="7"/>
        <v/>
      </c>
      <c r="N19" s="31" t="s">
        <v>33</v>
      </c>
    </row>
    <row r="20">
      <c r="A20" s="8"/>
      <c r="B20" s="9"/>
      <c r="C20" s="32" t="s">
        <v>34</v>
      </c>
      <c r="D20" s="19" t="b">
        <v>0</v>
      </c>
      <c r="E20" s="14">
        <v>32767.0</v>
      </c>
      <c r="F20" s="20" t="s">
        <v>35</v>
      </c>
      <c r="G20" s="21" t="s">
        <v>36</v>
      </c>
      <c r="H20" s="8"/>
      <c r="I20" s="8"/>
      <c r="J20" s="8"/>
      <c r="K20" s="30"/>
      <c r="L20">
        <f t="shared" si="6"/>
        <v>32767</v>
      </c>
      <c r="M20" t="str">
        <f t="shared" si="7"/>
        <v/>
      </c>
      <c r="N20" s="7" t="s">
        <v>37</v>
      </c>
    </row>
    <row r="21">
      <c r="A21" s="24"/>
      <c r="B21" s="25" t="b">
        <v>0</v>
      </c>
      <c r="C21" s="7">
        <v>0.0</v>
      </c>
      <c r="D21" s="19" t="b">
        <v>0</v>
      </c>
      <c r="E21" s="14">
        <v>32767.0</v>
      </c>
      <c r="F21" s="20" t="s">
        <v>38</v>
      </c>
      <c r="G21" s="21" t="s">
        <v>39</v>
      </c>
      <c r="H21" s="8"/>
      <c r="I21" s="8"/>
      <c r="J21" s="8"/>
      <c r="K21" s="30"/>
      <c r="L21">
        <f t="shared" si="6"/>
        <v>32767</v>
      </c>
      <c r="M21" t="str">
        <f t="shared" si="7"/>
        <v/>
      </c>
      <c r="N21" s="7" t="s">
        <v>40</v>
      </c>
    </row>
    <row r="22">
      <c r="A22" s="8"/>
      <c r="B22" s="9"/>
      <c r="D22" s="26"/>
      <c r="E22" s="27"/>
      <c r="F22" s="27"/>
      <c r="G22" s="27"/>
      <c r="H22" s="10"/>
      <c r="I22" s="10"/>
      <c r="J22" s="10"/>
      <c r="K22" s="33"/>
      <c r="N22" t="str">
        <f>IF(N15=1,CONCATENATE(N17,P15,N18,P17,N21,P18,N19,M48,N20),"ERROR")</f>
        <v>ERROR</v>
      </c>
    </row>
    <row r="23">
      <c r="A23" s="8"/>
      <c r="B23" s="9"/>
      <c r="C23" s="7">
        <v>21.0</v>
      </c>
      <c r="D23" s="19" t="b">
        <v>0</v>
      </c>
      <c r="E23" s="14">
        <v>32767.0</v>
      </c>
      <c r="F23" s="20" t="s">
        <v>41</v>
      </c>
      <c r="G23" s="21" t="s">
        <v>42</v>
      </c>
      <c r="H23" s="1"/>
      <c r="I23" s="17"/>
      <c r="J23" s="17"/>
      <c r="K23" s="18"/>
      <c r="L23">
        <f t="shared" ref="L23:L25" si="8">IF(E23&gt;32767,32767,IF(E23&lt;1,1,E23))</f>
        <v>32767</v>
      </c>
      <c r="M23" t="str">
        <f t="shared" ref="M23:M25" si="9">IF(D23,CONCATENATE("{id:",C23,",lvl:",L23,"},"),"")</f>
        <v/>
      </c>
    </row>
    <row r="24">
      <c r="A24" s="8"/>
      <c r="B24" s="9"/>
      <c r="C24" s="7">
        <v>16.0</v>
      </c>
      <c r="D24" s="19" t="b">
        <v>0</v>
      </c>
      <c r="E24" s="14">
        <v>32767.0</v>
      </c>
      <c r="F24" s="20" t="s">
        <v>43</v>
      </c>
      <c r="G24" s="34" t="s">
        <v>44</v>
      </c>
      <c r="H24" s="8"/>
      <c r="K24" s="9"/>
      <c r="L24">
        <f t="shared" si="8"/>
        <v>32767</v>
      </c>
      <c r="M24" t="str">
        <f t="shared" si="9"/>
        <v/>
      </c>
      <c r="N24" t="str">
        <f>CONCATENATE(",Lore:[""",G54)</f>
        <v>,Lore:["1</v>
      </c>
    </row>
    <row r="25">
      <c r="A25" s="8"/>
      <c r="B25" s="9"/>
      <c r="C25" s="7">
        <v>17.0</v>
      </c>
      <c r="D25" s="19" t="b">
        <v>0</v>
      </c>
      <c r="E25" s="14">
        <v>32767.0</v>
      </c>
      <c r="F25" s="20" t="s">
        <v>45</v>
      </c>
      <c r="G25" s="35" t="s">
        <v>46</v>
      </c>
      <c r="H25" s="8"/>
      <c r="K25" s="9"/>
      <c r="L25">
        <f t="shared" si="8"/>
        <v>32767</v>
      </c>
      <c r="M25" t="str">
        <f t="shared" si="9"/>
        <v/>
      </c>
    </row>
    <row r="26">
      <c r="A26" s="24"/>
      <c r="B26" s="25" t="b">
        <v>0</v>
      </c>
      <c r="D26" s="22"/>
      <c r="E26" s="23"/>
      <c r="F26" s="23"/>
      <c r="G26" s="23"/>
      <c r="H26" s="8"/>
      <c r="K26" s="9"/>
    </row>
    <row r="27">
      <c r="A27" s="8"/>
      <c r="B27" s="9"/>
      <c r="D27" s="26"/>
      <c r="E27" s="27"/>
      <c r="F27" s="27"/>
      <c r="G27" s="27"/>
      <c r="H27" s="10"/>
      <c r="I27" s="11"/>
      <c r="J27" s="11"/>
      <c r="K27" s="12"/>
    </row>
    <row r="28">
      <c r="A28" s="8"/>
      <c r="B28" s="9"/>
      <c r="C28" s="7">
        <v>32.0</v>
      </c>
      <c r="D28" s="19" t="b">
        <v>0</v>
      </c>
      <c r="E28" s="14">
        <v>32767.0</v>
      </c>
      <c r="F28" s="15" t="s">
        <v>47</v>
      </c>
      <c r="G28" s="16" t="s">
        <v>48</v>
      </c>
      <c r="H28" s="1"/>
      <c r="I28" s="1"/>
      <c r="J28" s="1"/>
      <c r="K28" s="18"/>
      <c r="L28">
        <f t="shared" ref="L28:L30" si="10">IF(E28&gt;32767,32767,IF(E28&lt;1,1,E28))</f>
        <v>32767</v>
      </c>
      <c r="M28" t="str">
        <f t="shared" ref="M28:M30" si="11">IF(D28,CONCATENATE("{id:",C28,",lvl:",L28,"},"),"")</f>
        <v/>
      </c>
    </row>
    <row r="29">
      <c r="A29" s="8"/>
      <c r="B29" s="9"/>
      <c r="C29" s="7">
        <v>35.0</v>
      </c>
      <c r="D29" s="19" t="b">
        <v>0</v>
      </c>
      <c r="E29" s="14">
        <v>32767.0</v>
      </c>
      <c r="F29" s="20" t="s">
        <v>49</v>
      </c>
      <c r="G29" s="21" t="s">
        <v>50</v>
      </c>
      <c r="H29" s="8"/>
      <c r="I29" s="8"/>
      <c r="J29" s="8"/>
      <c r="K29" s="9"/>
      <c r="L29">
        <f t="shared" si="10"/>
        <v>32767</v>
      </c>
      <c r="M29" t="str">
        <f t="shared" si="11"/>
        <v/>
      </c>
    </row>
    <row r="30">
      <c r="A30" s="8"/>
      <c r="B30" s="9"/>
      <c r="C30" s="7">
        <v>33.0</v>
      </c>
      <c r="D30" s="19" t="b">
        <v>0</v>
      </c>
      <c r="E30" s="14">
        <v>32767.0</v>
      </c>
      <c r="F30" s="20" t="s">
        <v>51</v>
      </c>
      <c r="G30" s="21" t="s">
        <v>52</v>
      </c>
      <c r="H30" s="8"/>
      <c r="I30" s="8"/>
      <c r="J30" s="8"/>
      <c r="K30" s="9"/>
      <c r="L30">
        <f t="shared" si="10"/>
        <v>32767</v>
      </c>
      <c r="M30" t="str">
        <f t="shared" si="11"/>
        <v/>
      </c>
    </row>
    <row r="31">
      <c r="A31" s="24"/>
      <c r="B31" s="25" t="b">
        <v>0</v>
      </c>
      <c r="D31" s="22"/>
      <c r="E31" s="23"/>
      <c r="F31" s="23"/>
      <c r="G31" s="23"/>
      <c r="H31" s="8"/>
      <c r="I31" s="8"/>
      <c r="J31" s="8"/>
      <c r="K31" s="9"/>
    </row>
    <row r="32">
      <c r="A32" s="8"/>
      <c r="B32" s="9"/>
      <c r="D32" s="26"/>
      <c r="E32" s="27"/>
      <c r="F32" s="27"/>
      <c r="G32" s="27"/>
      <c r="H32" s="10"/>
      <c r="I32" s="10"/>
      <c r="J32" s="10"/>
      <c r="K32" s="12"/>
    </row>
    <row r="33">
      <c r="A33" s="8"/>
      <c r="B33" s="9"/>
      <c r="C33" s="7">
        <v>50.0</v>
      </c>
      <c r="D33" s="19" t="b">
        <v>0</v>
      </c>
      <c r="E33" s="14">
        <v>32767.0</v>
      </c>
      <c r="F33" s="15" t="s">
        <v>53</v>
      </c>
      <c r="G33" s="16" t="s">
        <v>54</v>
      </c>
      <c r="H33" s="1"/>
      <c r="I33" s="17"/>
      <c r="J33" s="17"/>
      <c r="K33" s="18"/>
      <c r="L33">
        <f t="shared" ref="L33:L36" si="12">IF(E33&gt;32767,32767,IF(E33&lt;1,1,E33))</f>
        <v>32767</v>
      </c>
      <c r="M33" t="str">
        <f t="shared" ref="M33:M36" si="13">IF(D33,CONCATENATE("{id:",C33,",lvl:",L33,"},"),"")</f>
        <v/>
      </c>
    </row>
    <row r="34">
      <c r="A34" s="8"/>
      <c r="B34" s="9"/>
      <c r="C34" s="7">
        <v>48.0</v>
      </c>
      <c r="D34" s="19" t="b">
        <v>0</v>
      </c>
      <c r="E34" s="14">
        <v>32767.0</v>
      </c>
      <c r="F34" s="20" t="s">
        <v>55</v>
      </c>
      <c r="G34" s="21" t="s">
        <v>56</v>
      </c>
      <c r="H34" s="8"/>
      <c r="K34" s="9"/>
      <c r="L34">
        <f t="shared" si="12"/>
        <v>32767</v>
      </c>
      <c r="M34" t="str">
        <f t="shared" si="13"/>
        <v/>
      </c>
    </row>
    <row r="35">
      <c r="A35" s="8"/>
      <c r="B35" s="9"/>
      <c r="C35" s="7">
        <v>49.0</v>
      </c>
      <c r="D35" s="19" t="b">
        <v>0</v>
      </c>
      <c r="E35" s="14">
        <v>32767.0</v>
      </c>
      <c r="F35" s="20" t="s">
        <v>57</v>
      </c>
      <c r="G35" s="21" t="s">
        <v>58</v>
      </c>
      <c r="H35" s="8"/>
      <c r="K35" s="9"/>
      <c r="L35">
        <f t="shared" si="12"/>
        <v>32767</v>
      </c>
      <c r="M35" t="str">
        <f t="shared" si="13"/>
        <v/>
      </c>
    </row>
    <row r="36">
      <c r="A36" s="24"/>
      <c r="B36" s="25" t="b">
        <v>0</v>
      </c>
      <c r="C36" s="7">
        <v>51.0</v>
      </c>
      <c r="D36" s="19" t="b">
        <v>0</v>
      </c>
      <c r="E36" s="14">
        <v>32767.0</v>
      </c>
      <c r="F36" s="20" t="s">
        <v>59</v>
      </c>
      <c r="G36" s="36" t="s">
        <v>60</v>
      </c>
      <c r="H36" s="8"/>
      <c r="K36" s="9"/>
      <c r="L36">
        <f t="shared" si="12"/>
        <v>32767</v>
      </c>
      <c r="M36" t="str">
        <f t="shared" si="13"/>
        <v/>
      </c>
    </row>
    <row r="37">
      <c r="A37" s="8"/>
      <c r="B37" s="9"/>
      <c r="D37" s="26"/>
      <c r="E37" s="27"/>
      <c r="F37" s="27"/>
      <c r="G37" s="27"/>
      <c r="H37" s="10"/>
      <c r="I37" s="11"/>
      <c r="J37" s="11"/>
      <c r="K37" s="12"/>
    </row>
    <row r="38">
      <c r="A38" s="8"/>
      <c r="B38" s="9"/>
      <c r="C38" s="7">
        <v>61.0</v>
      </c>
      <c r="D38" s="19" t="b">
        <v>0</v>
      </c>
      <c r="E38" s="14">
        <v>32767.0</v>
      </c>
      <c r="F38" s="15" t="s">
        <v>61</v>
      </c>
      <c r="G38" s="16" t="s">
        <v>62</v>
      </c>
      <c r="H38" s="1"/>
      <c r="I38" s="17"/>
      <c r="J38" s="17"/>
      <c r="K38" s="18"/>
      <c r="L38">
        <f t="shared" ref="L38:L39" si="14">IF(E38&gt;32767,32767,IF(E38&lt;1,1,E38))</f>
        <v>32767</v>
      </c>
      <c r="M38" t="str">
        <f t="shared" ref="M38:M39" si="15">IF(D38,CONCATENATE("{id:",C38,",lvl:",L38,"},"),"")</f>
        <v/>
      </c>
    </row>
    <row r="39">
      <c r="A39" s="8"/>
      <c r="B39" s="9"/>
      <c r="C39" s="7">
        <v>62.0</v>
      </c>
      <c r="D39" s="19" t="b">
        <v>0</v>
      </c>
      <c r="E39" s="14">
        <v>32767.0</v>
      </c>
      <c r="F39" s="20" t="s">
        <v>63</v>
      </c>
      <c r="G39" s="21" t="s">
        <v>64</v>
      </c>
      <c r="H39" s="8"/>
      <c r="K39" s="9"/>
      <c r="L39">
        <f t="shared" si="14"/>
        <v>32767</v>
      </c>
      <c r="M39" t="str">
        <f t="shared" si="15"/>
        <v/>
      </c>
    </row>
    <row r="40">
      <c r="A40" s="8"/>
      <c r="B40" s="9"/>
      <c r="D40" s="37"/>
      <c r="E40" s="38"/>
      <c r="F40" s="23"/>
      <c r="G40" s="23"/>
      <c r="H40" s="8"/>
      <c r="K40" s="9"/>
    </row>
    <row r="41">
      <c r="A41" s="24"/>
      <c r="B41" s="25" t="b">
        <v>0</v>
      </c>
      <c r="D41" s="37"/>
      <c r="E41" s="38"/>
      <c r="F41" s="23"/>
      <c r="G41" s="23"/>
      <c r="H41" s="8"/>
      <c r="K41" s="9"/>
    </row>
    <row r="42">
      <c r="A42" s="8"/>
      <c r="B42" s="9"/>
      <c r="D42" s="26"/>
      <c r="E42" s="27"/>
      <c r="F42" s="27"/>
      <c r="G42" s="27"/>
      <c r="H42" s="10"/>
      <c r="I42" s="11"/>
      <c r="J42" s="11"/>
      <c r="K42" s="12"/>
    </row>
    <row r="43">
      <c r="A43" s="8"/>
      <c r="B43" s="9"/>
      <c r="C43" s="7">
        <v>34.0</v>
      </c>
      <c r="D43" s="19" t="b">
        <v>0</v>
      </c>
      <c r="E43" s="14">
        <v>32767.0</v>
      </c>
      <c r="F43" s="20" t="s">
        <v>65</v>
      </c>
      <c r="G43" s="36" t="s">
        <v>66</v>
      </c>
      <c r="H43" s="39" t="s">
        <v>67</v>
      </c>
      <c r="I43" s="5"/>
      <c r="J43" s="5"/>
      <c r="K43" s="6"/>
      <c r="L43">
        <f t="shared" ref="L43:L45" si="16">IF(E43&gt;32767,32767,IF(E43&lt;1,1,E43))</f>
        <v>32767</v>
      </c>
      <c r="M43" t="str">
        <f t="shared" ref="M43:M45" si="17">IF(D43,CONCATENATE("{id:",C43,",lvl:",L43,"},"),"")</f>
        <v/>
      </c>
    </row>
    <row r="44">
      <c r="A44" s="8"/>
      <c r="B44" s="9"/>
      <c r="C44" s="7">
        <v>19.0</v>
      </c>
      <c r="D44" s="19" t="b">
        <v>0</v>
      </c>
      <c r="E44" s="14"/>
      <c r="F44" s="20" t="s">
        <v>68</v>
      </c>
      <c r="G44" s="36" t="s">
        <v>69</v>
      </c>
      <c r="K44" s="9"/>
      <c r="L44">
        <f t="shared" si="16"/>
        <v>1</v>
      </c>
      <c r="M44" t="str">
        <f t="shared" si="17"/>
        <v/>
      </c>
    </row>
    <row r="45">
      <c r="A45" s="8"/>
      <c r="B45" s="9"/>
      <c r="C45" s="7">
        <v>20.0</v>
      </c>
      <c r="D45" s="19" t="b">
        <v>0</v>
      </c>
      <c r="E45" s="14">
        <v>32767.0</v>
      </c>
      <c r="F45" s="20" t="s">
        <v>70</v>
      </c>
      <c r="G45" s="36" t="s">
        <v>71</v>
      </c>
      <c r="K45" s="9"/>
      <c r="L45">
        <f t="shared" si="16"/>
        <v>32767</v>
      </c>
      <c r="M45" t="str">
        <f t="shared" si="17"/>
        <v/>
      </c>
    </row>
    <row r="46">
      <c r="A46" s="24"/>
      <c r="B46" s="25" t="b">
        <v>0</v>
      </c>
      <c r="D46" s="37"/>
      <c r="E46" s="38"/>
      <c r="F46" s="23"/>
      <c r="G46" s="23"/>
      <c r="K46" s="9"/>
    </row>
    <row r="47">
      <c r="A47" s="8"/>
      <c r="B47" s="9"/>
      <c r="D47" s="26"/>
      <c r="E47" s="27"/>
      <c r="F47" s="27"/>
      <c r="G47" s="40"/>
      <c r="H47" s="11"/>
      <c r="I47" s="11"/>
      <c r="J47" s="11"/>
      <c r="K47" s="12"/>
    </row>
    <row r="48">
      <c r="A48" s="8"/>
      <c r="B48" s="9"/>
      <c r="M48" t="str">
        <f>CONCATENATE(M3,M4,M8,M9,M13,M18,M19,M20,M21,M45,M44,M23,M24,M25,M28,M29,M30,M33,M34,M35,M38,M39,M36,M43)</f>
        <v/>
      </c>
    </row>
    <row r="49">
      <c r="A49" s="8"/>
      <c r="B49" s="9"/>
    </row>
    <row r="50">
      <c r="A50" s="8"/>
      <c r="B50" s="9"/>
      <c r="D50" s="41" t="s">
        <v>2</v>
      </c>
      <c r="G50" s="42" t="s">
        <v>72</v>
      </c>
    </row>
    <row r="51">
      <c r="A51" s="24"/>
      <c r="B51" s="25" t="b">
        <v>0</v>
      </c>
    </row>
    <row r="52">
      <c r="A52" s="8"/>
      <c r="B52" s="9"/>
    </row>
    <row r="53">
      <c r="A53" s="8"/>
      <c r="B53" s="9"/>
    </row>
    <row r="54">
      <c r="A54" s="8"/>
      <c r="B54" s="9"/>
      <c r="D54" s="43" t="s">
        <v>73</v>
      </c>
      <c r="G54" s="44">
        <v>1.0</v>
      </c>
    </row>
    <row r="55">
      <c r="A55" s="8"/>
      <c r="B55" s="9"/>
    </row>
    <row r="56">
      <c r="A56" s="24"/>
      <c r="B56" s="25" t="b">
        <v>0</v>
      </c>
    </row>
    <row r="57">
      <c r="A57" s="8"/>
      <c r="B57" s="9"/>
    </row>
    <row r="58">
      <c r="A58" s="8"/>
      <c r="B58" s="9"/>
      <c r="D58" s="45"/>
      <c r="E58" s="45"/>
      <c r="F58" s="45"/>
    </row>
    <row r="59">
      <c r="A59" s="8"/>
      <c r="B59" s="9"/>
      <c r="D59" s="46" t="s">
        <v>74</v>
      </c>
      <c r="G59" s="47" t="str">
        <f>N22</f>
        <v>ERROR</v>
      </c>
    </row>
    <row r="60">
      <c r="A60" s="8"/>
      <c r="B60" s="9"/>
    </row>
    <row r="61">
      <c r="A61" s="24"/>
      <c r="B61" s="25" t="b">
        <v>0</v>
      </c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10"/>
      <c r="B65" s="12"/>
    </row>
    <row r="66">
      <c r="A66" s="48" t="s">
        <v>75</v>
      </c>
      <c r="B66" s="48" t="b">
        <v>0</v>
      </c>
    </row>
  </sheetData>
  <mergeCells count="70">
    <mergeCell ref="H8:H12"/>
    <mergeCell ref="H13:H17"/>
    <mergeCell ref="I13:I17"/>
    <mergeCell ref="J13:J17"/>
    <mergeCell ref="K13:K17"/>
    <mergeCell ref="H18:H22"/>
    <mergeCell ref="I18:I22"/>
    <mergeCell ref="H23:H27"/>
    <mergeCell ref="I23:I27"/>
    <mergeCell ref="J23:J27"/>
    <mergeCell ref="K23:K27"/>
    <mergeCell ref="I28:I32"/>
    <mergeCell ref="J28:J32"/>
    <mergeCell ref="K28:K32"/>
    <mergeCell ref="J38:J42"/>
    <mergeCell ref="K38:K42"/>
    <mergeCell ref="H28:H32"/>
    <mergeCell ref="H33:H37"/>
    <mergeCell ref="I33:I37"/>
    <mergeCell ref="J33:J37"/>
    <mergeCell ref="K33:K37"/>
    <mergeCell ref="H38:H42"/>
    <mergeCell ref="I38:I42"/>
    <mergeCell ref="A56:A60"/>
    <mergeCell ref="A61:A65"/>
    <mergeCell ref="A21:A25"/>
    <mergeCell ref="A26:A30"/>
    <mergeCell ref="A31:A35"/>
    <mergeCell ref="A36:A40"/>
    <mergeCell ref="A41:A45"/>
    <mergeCell ref="A46:A50"/>
    <mergeCell ref="A51:A55"/>
    <mergeCell ref="A1:A5"/>
    <mergeCell ref="B1:B5"/>
    <mergeCell ref="D1:D2"/>
    <mergeCell ref="E1:E2"/>
    <mergeCell ref="F1:F2"/>
    <mergeCell ref="G1:G2"/>
    <mergeCell ref="H1:K2"/>
    <mergeCell ref="H3:H7"/>
    <mergeCell ref="I3:I7"/>
    <mergeCell ref="J3:J7"/>
    <mergeCell ref="K3:K7"/>
    <mergeCell ref="I8:I12"/>
    <mergeCell ref="J8:J12"/>
    <mergeCell ref="K8:K12"/>
    <mergeCell ref="J18:J22"/>
    <mergeCell ref="K18:K22"/>
    <mergeCell ref="A6:A10"/>
    <mergeCell ref="B6:B10"/>
    <mergeCell ref="A11:A15"/>
    <mergeCell ref="B11:B15"/>
    <mergeCell ref="A16:A20"/>
    <mergeCell ref="B16:B20"/>
    <mergeCell ref="B21:B25"/>
    <mergeCell ref="H43:K47"/>
    <mergeCell ref="G50:K53"/>
    <mergeCell ref="G54:K57"/>
    <mergeCell ref="G59:K65"/>
    <mergeCell ref="B51:B55"/>
    <mergeCell ref="B56:B60"/>
    <mergeCell ref="D59:F65"/>
    <mergeCell ref="B61:B65"/>
    <mergeCell ref="B26:B30"/>
    <mergeCell ref="B31:B35"/>
    <mergeCell ref="B36:B40"/>
    <mergeCell ref="B41:B45"/>
    <mergeCell ref="B46:B50"/>
    <mergeCell ref="D50:F53"/>
    <mergeCell ref="D54:F57"/>
  </mergeCells>
  <conditionalFormatting sqref="G59:K65">
    <cfRule type="cellIs" dxfId="0" priority="1" operator="equal">
      <formula>"ERROR"</formula>
    </cfRule>
  </conditionalFormatting>
  <conditionalFormatting sqref="C1:C25 L1:M25 N1:P48 C28:C45 L28:M45 C47 L47:M48">
    <cfRule type="expression" dxfId="1" priority="2">
      <formula>NOT($B$66)</formula>
    </cfRule>
  </conditionalFormatting>
  <hyperlinks>
    <hyperlink r:id="rId1" ref="F4"/>
    <hyperlink r:id="rId2" ref="F8"/>
    <hyperlink r:id="rId3" ref="F9"/>
    <hyperlink r:id="rId4" ref="F13"/>
    <hyperlink r:id="rId5" ref="F18"/>
    <hyperlink r:id="rId6" ref="F19"/>
    <hyperlink r:id="rId7" ref="F20"/>
    <hyperlink r:id="rId8" ref="F21"/>
    <hyperlink r:id="rId9" ref="F23"/>
    <hyperlink r:id="rId10" ref="F24"/>
    <hyperlink r:id="rId11" ref="F25"/>
    <hyperlink r:id="rId12" ref="F28"/>
    <hyperlink r:id="rId13" ref="F29"/>
    <hyperlink r:id="rId14" ref="F30"/>
    <hyperlink r:id="rId15" ref="F33"/>
    <hyperlink r:id="rId16" ref="F34"/>
    <hyperlink r:id="rId17" ref="F35"/>
    <hyperlink r:id="rId18" ref="F36"/>
    <hyperlink r:id="rId19" ref="F38"/>
    <hyperlink r:id="rId20" ref="F39"/>
    <hyperlink r:id="rId21" ref="F43"/>
    <hyperlink r:id="rId22" ref="F44"/>
    <hyperlink r:id="rId23" ref="F4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4"/>
</worksheet>
</file>