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codeName="ThisWorkbook"/>
  <mc:AlternateContent xmlns:mc="http://schemas.openxmlformats.org/markup-compatibility/2006">
    <mc:Choice Requires="x15">
      <x15ac:absPath xmlns:x15ac="http://schemas.microsoft.com/office/spreadsheetml/2010/11/ac" url="P:\Market Intelligence and Statistics\Supply and demand\Central banks\IMF Monthly Gold Reserves Data\2019\November 2019\"/>
    </mc:Choice>
  </mc:AlternateContent>
  <xr:revisionPtr revIDLastSave="0" documentId="13_ncr:1_{CB9FF8E9-D57A-4148-9EFE-202DE608A4A0}" xr6:coauthVersionLast="45" xr6:coauthVersionMax="45" xr10:uidLastSave="{00000000-0000-0000-0000-000000000000}"/>
  <bookViews>
    <workbookView xWindow="-120" yWindow="-120" windowWidth="29040" windowHeight="15840" activeTab="1" xr2:uid="{00000000-000D-0000-FFFF-FFFF00000000}"/>
  </bookViews>
  <sheets>
    <sheet name="Disclaimer" sheetId="6" r:id="rId1"/>
    <sheet name="CBGA" sheetId="1" r:id="rId2"/>
    <sheet name="Sheet1" sheetId="7" state="hidden" r:id="rId3"/>
    <sheet name="IMF limited sales programme" sheetId="4" r:id="rId4"/>
    <sheet name="Chart on CBGA Sales" sheetId="8" r:id="rId5"/>
    <sheet name="CBGA History" sheetId="9" r:id="rId6"/>
  </sheets>
  <externalReferences>
    <externalReference r:id="rId7"/>
    <externalReference r:id="rId8"/>
    <externalReference r:id="rId9"/>
    <externalReference r:id="rId10"/>
    <externalReference r:id="rId11"/>
    <externalReference r:id="rId12"/>
    <externalReference r:id="rId13"/>
    <externalReference r:id="rId14"/>
  </externalReferences>
  <definedNames>
    <definedName name="_Fill" hidden="1">#REF!</definedName>
    <definedName name="a">[1]Gold_Monthly!$K$2</definedName>
    <definedName name="Active_dt">#REF!</definedName>
    <definedName name="Active_qtr">#REF!</definedName>
    <definedName name="Active_yr">#REF!</definedName>
    <definedName name="ActiveQtrNo">#REF!</definedName>
    <definedName name="all">#REF!,#REF!,#REF!,#REF!</definedName>
    <definedName name="Ashish">[2]Gold_Qrtly!$K$2</definedName>
    <definedName name="AUDx">INDIRECT("Daily_Indexed!AB2880:AB"&amp;MaxRow,1)</definedName>
    <definedName name="bottom">#REF!,#REF!</definedName>
    <definedName name="CADx">INDIRECT("Daily_Indexed!I2880:I"&amp;MaxRow,1)</definedName>
    <definedName name="CBR_MTN">#REF!</definedName>
    <definedName name="CHF">INDIRECT("Daily!J2880:J"&amp;MaxRow,1)</definedName>
    <definedName name="CNY">INDIRECT("Daily!L2880:L"&amp;MaxRow,1)</definedName>
    <definedName name="CNYx">INDIRECT("Daily_Indexed!L2880:L"&amp;MaxRow,1)</definedName>
    <definedName name="CONSIDX">INDIRECT("Daily_Indexed!AE2880:AE"&amp;MaxRow,1)</definedName>
    <definedName name="Current_Quarter">[3]GDT.Appendix!$A$3</definedName>
    <definedName name="DATES">INDIRECT("Daily!D2880:D"&amp;MaxRow,1)</definedName>
    <definedName name="EURO">INDIRECT("Daily!F2880:F"&amp;MaxRow,1)</definedName>
    <definedName name="fxpivotq">[4]FX_Qrtly!$K$2</definedName>
    <definedName name="G5IDX">INDIRECT("Daily_Indexed!AC2880:AC"&amp;MaxRow,1)</definedName>
    <definedName name="GBP">INDIRECT("Daily!H2880:H"&amp;MaxRow,1)</definedName>
    <definedName name="GDT_YR">#REF!</definedName>
    <definedName name="INR">INDIRECT("Daily!K2880:K"&amp;MaxRow,1)</definedName>
    <definedName name="INRx">INDIRECT("Daily_Indexed!K2880:K"&amp;MaxRow,1)</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JPY">INDIRECT("Daily!G2880:G"&amp;MaxRow,1)</definedName>
    <definedName name="Last_qtr">#REF!</definedName>
    <definedName name="Last_yr">Active_yr-1</definedName>
    <definedName name="LatestDate">'[5]Combined.Source'!$E$3</definedName>
    <definedName name="LatestGoldPrice">'[5]Combined.Source'!$E$31</definedName>
    <definedName name="left">#REF!</definedName>
    <definedName name="Manual_FX">'[6]Non-IFS 2'!#REF!</definedName>
    <definedName name="Manual_Gold">'[6]Non-IFS 2'!$B$3:$AT$8</definedName>
    <definedName name="MaxColQT">#REF!</definedName>
    <definedName name="MaxColYR">#REF!</definedName>
    <definedName name="MaxQtr">#REF!</definedName>
    <definedName name="MaxQtrCol">#REF!</definedName>
    <definedName name="MaxRow">8645</definedName>
    <definedName name="MaxYr">#REF!</definedName>
    <definedName name="MaxYrCol">#REF!</definedName>
    <definedName name="ozconv">#REF!</definedName>
    <definedName name="ozconvert">#REF!</definedName>
    <definedName name="ozton">[7]AppQt.Data!$B$5</definedName>
    <definedName name="pivot">#REF!</definedName>
    <definedName name="pivot_q">[8]Gold_Monthly!$K$2</definedName>
    <definedName name="_xlnm.Print_Area" localSheetId="3">'IMF limited sales programme'!$A$1:$R$29</definedName>
    <definedName name="PRODIDX">INDIRECT("Daily_Indexed!AD2880:AD"&amp;MaxRow,1)</definedName>
    <definedName name="right">#REF!</definedName>
    <definedName name="RUBx">INDIRECT("Daily_Indexed!W2880:W"&amp;MaxRow,1)</definedName>
    <definedName name="USD">INDIRECT("Daily!E2880:E"&amp;MaxRow,1)</definedName>
    <definedName name="USDx">INDIRECT("Daily_Indexed!e2880:e"&amp;MaxRow,1)</definedName>
    <definedName name="Yago_qtr">#REF!</definedName>
    <definedName name="ZAR">INDIRECT("Daily!Y2880:Y"&amp;MaxRow,1)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37" i="1" l="1"/>
  <c r="K20" i="7" l="1"/>
  <c r="L20" i="7" s="1"/>
  <c r="K21" i="7"/>
  <c r="L21" i="7" s="1"/>
  <c r="K22" i="7"/>
  <c r="L22" i="7" s="1"/>
  <c r="K19" i="7"/>
  <c r="L19" i="7" s="1"/>
  <c r="K15" i="7"/>
  <c r="L15" i="7" s="1"/>
  <c r="K16" i="7"/>
  <c r="L16" i="7" s="1"/>
  <c r="K17" i="7"/>
  <c r="L17" i="7" s="1"/>
  <c r="K18" i="7"/>
  <c r="L18" i="7" s="1"/>
  <c r="K14" i="7"/>
  <c r="L14" i="7" s="1"/>
  <c r="K10" i="7"/>
  <c r="L10" i="7" s="1"/>
  <c r="K11" i="7"/>
  <c r="L11" i="7" s="1"/>
  <c r="K12" i="7"/>
  <c r="L12" i="7" s="1"/>
  <c r="K13" i="7"/>
  <c r="L13" i="7" s="1"/>
  <c r="K9" i="7"/>
  <c r="L9" i="7" s="1"/>
  <c r="K5" i="7"/>
  <c r="L5" i="7" s="1"/>
  <c r="K6" i="7"/>
  <c r="L6" i="7" s="1"/>
  <c r="K7" i="7"/>
  <c r="L7" i="7" s="1"/>
  <c r="K8" i="7"/>
  <c r="L8" i="7" s="1"/>
  <c r="K4" i="7"/>
  <c r="L4" i="7" s="1"/>
  <c r="F23" i="7"/>
  <c r="F22" i="7"/>
  <c r="F21" i="7"/>
  <c r="F20" i="7"/>
  <c r="F19" i="7"/>
  <c r="E23" i="7"/>
  <c r="E22" i="7"/>
  <c r="E21" i="7"/>
  <c r="E20" i="7"/>
  <c r="E19" i="7"/>
  <c r="E18" i="7"/>
  <c r="E17" i="7"/>
  <c r="E16" i="7"/>
  <c r="E15" i="7"/>
  <c r="E14" i="7"/>
  <c r="D23" i="7"/>
  <c r="D22" i="7"/>
  <c r="D21" i="7"/>
  <c r="D20" i="7"/>
  <c r="D19" i="7"/>
  <c r="D18" i="7"/>
  <c r="D17" i="7"/>
  <c r="D16" i="7"/>
  <c r="D15" i="7"/>
  <c r="D14" i="7"/>
  <c r="D13" i="7"/>
  <c r="D12" i="7"/>
  <c r="D11" i="7"/>
  <c r="D10" i="7"/>
  <c r="D9" i="7"/>
  <c r="G18" i="7"/>
  <c r="G17" i="7"/>
  <c r="G16" i="7"/>
  <c r="G15" i="7"/>
  <c r="G14" i="7"/>
  <c r="G13" i="7"/>
  <c r="G12" i="7"/>
  <c r="G11" i="7"/>
  <c r="G10" i="7"/>
  <c r="G9" i="7"/>
  <c r="G8" i="7"/>
  <c r="G7" i="7"/>
  <c r="G6" i="7"/>
  <c r="G5" i="7"/>
  <c r="G4" i="7"/>
  <c r="F13" i="7"/>
  <c r="F12" i="7"/>
  <c r="F11" i="7"/>
  <c r="F10" i="7"/>
  <c r="F9" i="7"/>
  <c r="F8" i="7"/>
  <c r="F7" i="7"/>
  <c r="F6" i="7"/>
  <c r="F5" i="7"/>
  <c r="F4" i="7"/>
  <c r="E8" i="7"/>
  <c r="E7" i="7"/>
  <c r="E6" i="7"/>
  <c r="E5" i="7"/>
  <c r="E4" i="7"/>
  <c r="H20" i="7"/>
  <c r="H21" i="7"/>
  <c r="H22" i="7"/>
  <c r="H23" i="7"/>
  <c r="H19" i="7"/>
  <c r="O15" i="1" l="1"/>
  <c r="U34" i="1"/>
  <c r="U31" i="1" l="1"/>
  <c r="U26" i="1"/>
  <c r="U24" i="1"/>
  <c r="U23" i="1"/>
  <c r="U22" i="1"/>
  <c r="U18" i="1"/>
  <c r="U16" i="1"/>
  <c r="U15" i="1"/>
  <c r="O31" i="1"/>
  <c r="O27" i="1"/>
  <c r="O26" i="1"/>
  <c r="O23" i="1"/>
  <c r="O22" i="1"/>
  <c r="O21" i="1"/>
  <c r="O19" i="1"/>
  <c r="O18" i="1"/>
  <c r="I32" i="1"/>
  <c r="I26" i="1"/>
  <c r="I23" i="1"/>
  <c r="I22" i="1"/>
  <c r="I19" i="1"/>
  <c r="I18" i="1"/>
  <c r="I17" i="1"/>
  <c r="B26" i="4" l="1"/>
  <c r="Q25" i="4"/>
  <c r="P25" i="4"/>
  <c r="O25" i="4"/>
  <c r="N25" i="4"/>
  <c r="M25" i="4"/>
  <c r="L25" i="4"/>
  <c r="K25" i="4"/>
  <c r="J25" i="4"/>
  <c r="I25" i="4"/>
  <c r="H25" i="4"/>
  <c r="G25" i="4"/>
  <c r="F25" i="4"/>
  <c r="E25" i="4"/>
  <c r="D25" i="4"/>
  <c r="C25" i="4"/>
  <c r="R24" i="4"/>
  <c r="R23" i="4"/>
  <c r="O13" i="1"/>
  <c r="AA34" i="1"/>
  <c r="AA14" i="1"/>
  <c r="AA15" i="1"/>
  <c r="AA16" i="1"/>
  <c r="AA17" i="1"/>
  <c r="AA18" i="1"/>
  <c r="AA19" i="1"/>
  <c r="AA20" i="1"/>
  <c r="AA21" i="1"/>
  <c r="AA22" i="1"/>
  <c r="AA23" i="1"/>
  <c r="AA24" i="1"/>
  <c r="AA25" i="1"/>
  <c r="AA26" i="1"/>
  <c r="AA27" i="1"/>
  <c r="AA28" i="1"/>
  <c r="AA29" i="1"/>
  <c r="AA30" i="1"/>
  <c r="AA31" i="1"/>
  <c r="AA32" i="1"/>
  <c r="AA37" i="1"/>
  <c r="U37" i="1"/>
  <c r="O37" i="1"/>
  <c r="AA43" i="1"/>
  <c r="AA38" i="1"/>
  <c r="AA13" i="1"/>
  <c r="W35" i="1"/>
  <c r="Y35" i="1"/>
  <c r="Z35" i="1"/>
  <c r="X35" i="1"/>
  <c r="U32" i="1"/>
  <c r="U30" i="1"/>
  <c r="U29" i="1"/>
  <c r="U28" i="1"/>
  <c r="U27" i="1"/>
  <c r="U21" i="1"/>
  <c r="U20" i="1"/>
  <c r="U19" i="1"/>
  <c r="U17" i="1"/>
  <c r="O32" i="1"/>
  <c r="O17" i="1"/>
  <c r="O14" i="1"/>
  <c r="U14" i="1"/>
  <c r="U43" i="1"/>
  <c r="U38" i="1"/>
  <c r="U13" i="1"/>
  <c r="O43" i="1"/>
  <c r="O38" i="1"/>
  <c r="O29" i="1"/>
  <c r="O28" i="1"/>
  <c r="O20" i="1"/>
  <c r="L35" i="1"/>
  <c r="M35" i="1"/>
  <c r="N35" i="1"/>
  <c r="J35" i="1"/>
  <c r="I38" i="1"/>
  <c r="I40" i="1" s="1"/>
  <c r="I33" i="1"/>
  <c r="I29" i="1"/>
  <c r="I28" i="1"/>
  <c r="I20" i="1"/>
  <c r="I13" i="1"/>
  <c r="D40" i="1"/>
  <c r="E35" i="1"/>
  <c r="F35" i="1"/>
  <c r="G35" i="1"/>
  <c r="H35" i="1"/>
  <c r="D35" i="1"/>
  <c r="I43" i="1"/>
  <c r="J40" i="1"/>
  <c r="K40" i="1"/>
  <c r="L40" i="1"/>
  <c r="M40" i="1"/>
  <c r="N40" i="1"/>
  <c r="P40" i="1"/>
  <c r="Q40" i="1"/>
  <c r="R40" i="1"/>
  <c r="S40" i="1"/>
  <c r="T40" i="1"/>
  <c r="V40" i="1"/>
  <c r="W40" i="1"/>
  <c r="X40" i="1"/>
  <c r="Y40" i="1"/>
  <c r="Z40" i="1"/>
  <c r="C26" i="4" l="1"/>
  <c r="D26" i="4" s="1"/>
  <c r="E26" i="4" s="1"/>
  <c r="F26" i="4" s="1"/>
  <c r="G26" i="4" s="1"/>
  <c r="H26" i="4" s="1"/>
  <c r="I26" i="4" s="1"/>
  <c r="J26" i="4" s="1"/>
  <c r="K26" i="4" s="1"/>
  <c r="L26" i="4" s="1"/>
  <c r="M26" i="4" s="1"/>
  <c r="N26" i="4" s="1"/>
  <c r="O26" i="4" s="1"/>
  <c r="P26" i="4" s="1"/>
  <c r="Q26" i="4" s="1"/>
  <c r="R26" i="4"/>
  <c r="W42" i="1"/>
  <c r="Y42" i="1"/>
  <c r="X42" i="1"/>
  <c r="Z42" i="1"/>
  <c r="G23" i="7" s="1"/>
  <c r="K23" i="7" s="1"/>
  <c r="O40" i="1"/>
  <c r="AA40" i="1"/>
  <c r="AA35" i="1"/>
  <c r="V35" i="1"/>
  <c r="V42" i="1" s="1"/>
  <c r="U40" i="1"/>
  <c r="U35" i="1"/>
  <c r="L42" i="1"/>
  <c r="L44" i="1" s="1"/>
  <c r="P35" i="1"/>
  <c r="P42" i="1" s="1"/>
  <c r="P44" i="1" s="1"/>
  <c r="J42" i="1"/>
  <c r="J44" i="1" s="1"/>
  <c r="O35" i="1"/>
  <c r="N42" i="1"/>
  <c r="N44" i="1" s="1"/>
  <c r="M42" i="1"/>
  <c r="M44" i="1" s="1"/>
  <c r="K35" i="1"/>
  <c r="K42" i="1" s="1"/>
  <c r="K44" i="1" s="1"/>
  <c r="D42" i="1"/>
  <c r="I35" i="1"/>
  <c r="AA42" i="1" l="1"/>
  <c r="O42" i="1"/>
  <c r="O44" i="1" s="1"/>
  <c r="D44" i="1"/>
  <c r="H40" i="1"/>
  <c r="H42" i="1" s="1"/>
  <c r="H44" i="1" s="1"/>
  <c r="T35" i="1" l="1"/>
  <c r="T42" i="1" s="1"/>
  <c r="T44" i="1" s="1"/>
  <c r="S35" i="1"/>
  <c r="S42" i="1" s="1"/>
  <c r="S44" i="1" s="1"/>
  <c r="R35" i="1"/>
  <c r="R42" i="1" s="1"/>
  <c r="R44" i="1" s="1"/>
  <c r="Q35" i="1"/>
  <c r="Q42" i="1" s="1"/>
  <c r="Q44" i="1" s="1"/>
  <c r="E40" i="1"/>
  <c r="E42" i="1" s="1"/>
  <c r="G40" i="1"/>
  <c r="G42" i="1" s="1"/>
  <c r="G44" i="1" s="1"/>
  <c r="F40" i="1"/>
  <c r="F42" i="1" s="1"/>
  <c r="F44" i="1" s="1"/>
  <c r="U42" i="1" l="1"/>
  <c r="U44" i="1" s="1"/>
  <c r="E44" i="1"/>
  <c r="I42" i="1"/>
  <c r="I44" i="1" s="1"/>
</calcChain>
</file>

<file path=xl/sharedStrings.xml><?xml version="1.0" encoding="utf-8"?>
<sst xmlns="http://schemas.openxmlformats.org/spreadsheetml/2006/main" count="325" uniqueCount="101">
  <si>
    <t>Austria</t>
  </si>
  <si>
    <t>Germany</t>
  </si>
  <si>
    <t>Netherlands</t>
  </si>
  <si>
    <t>Portugal</t>
  </si>
  <si>
    <t>Switzerland</t>
  </si>
  <si>
    <t>United Kingdom</t>
  </si>
  <si>
    <t>European Central Bank</t>
  </si>
  <si>
    <t>Belgium</t>
  </si>
  <si>
    <t>Cyprus</t>
  </si>
  <si>
    <t>Estonia</t>
  </si>
  <si>
    <t>Finland</t>
  </si>
  <si>
    <t>France</t>
  </si>
  <si>
    <t>Greece</t>
  </si>
  <si>
    <t>Ireland</t>
  </si>
  <si>
    <t>Italy</t>
  </si>
  <si>
    <t>Latvia</t>
  </si>
  <si>
    <t>Lithuania</t>
  </si>
  <si>
    <t>Luxembourg</t>
  </si>
  <si>
    <t>Malta</t>
  </si>
  <si>
    <t>Slovak Republic</t>
  </si>
  <si>
    <t>Slovenia</t>
  </si>
  <si>
    <t>Spain</t>
  </si>
  <si>
    <t>Sales limit agreed</t>
  </si>
  <si>
    <t>Total</t>
  </si>
  <si>
    <t>Sept 27, 1999/
 /Sept 26, 2000</t>
  </si>
  <si>
    <t>Sept 27, 2000/
 /Sept 26, 2001</t>
  </si>
  <si>
    <t>Sept 27, 2001/
 /Sept 26, 2002</t>
  </si>
  <si>
    <t>Sept 27, 2002/
 /Sept 26, 2003</t>
  </si>
  <si>
    <t>Sept 27, 2003/
 /Sept 26, 2004</t>
  </si>
  <si>
    <t>Year 1</t>
  </si>
  <si>
    <t>Year 2</t>
  </si>
  <si>
    <t>Year 3</t>
  </si>
  <si>
    <t>Year 4</t>
  </si>
  <si>
    <t>Year 5</t>
  </si>
  <si>
    <t>Sept 27, 2004/
 /Sept 26, 2005</t>
  </si>
  <si>
    <t>Sept 27, 2005/
 /Sept 26, 2006</t>
  </si>
  <si>
    <t>Sept 27, 2006/
 /Sept 26, 2007</t>
  </si>
  <si>
    <t>Sept 27, 2007/
 /Sept 26, 2008</t>
  </si>
  <si>
    <t>Sept 27, 2008/
 /Sept 26, 2009</t>
  </si>
  <si>
    <t>Sept 27, 2009/
 /Sept 26, 2010</t>
  </si>
  <si>
    <t>Sept 27, 2010/
 /Sept 26, 2011</t>
  </si>
  <si>
    <t>Sept 27, 2011/
 /Sept 26, 2012</t>
  </si>
  <si>
    <t>Sept 27, 2012/
 /Sept 26, 2013</t>
  </si>
  <si>
    <t>Sept 27, 2013/
 /Sept 26, 2014</t>
  </si>
  <si>
    <t>Sept 27, 2014/
 /Sept 26, 2015</t>
  </si>
  <si>
    <t>Sept 27, 2015/
 /Sept 26, 2016</t>
  </si>
  <si>
    <t>Sept 27, 2016/
 /Sept 26, 2017</t>
  </si>
  <si>
    <t>Sept 27, 2017/
 /Sept 26, 2018</t>
  </si>
  <si>
    <t>Sept 27, 2018/
 /Sept 26, 2019</t>
  </si>
  <si>
    <t>-</t>
  </si>
  <si>
    <t>Total for Eurozone</t>
  </si>
  <si>
    <t>Total for non-eurozone entities</t>
  </si>
  <si>
    <t>Country</t>
  </si>
  <si>
    <t>CBGA 4</t>
  </si>
  <si>
    <t>Signatory</t>
  </si>
  <si>
    <t>CBGA 1</t>
  </si>
  <si>
    <t>CBGA 3</t>
  </si>
  <si>
    <r>
      <rPr>
        <b/>
        <u/>
        <sz val="11"/>
        <rFont val="Arial"/>
        <family val="2"/>
      </rPr>
      <t>COMPLETED</t>
    </r>
    <r>
      <rPr>
        <b/>
        <sz val="11"/>
        <rFont val="Arial"/>
        <family val="2"/>
      </rPr>
      <t xml:space="preserve"> -  International Monetary Fund (IMF) limited gold sales programme (Sept 2009 - December 2010)</t>
    </r>
  </si>
  <si>
    <t>Executive Summary</t>
  </si>
  <si>
    <r>
      <t xml:space="preserve">The 2007 Crockett Report recommended that the IMF adopt a new income model, including the establishment of an endowment, funded by the proceeds of limited and structured gold sales. In June 2009, the process allowing the IMF to sell 403.3 tones of gold was finalised when US Congress passed the Military Supplemental Bill. Subsequently on September 18, 2009, the Executive Board of the IMF approved of the strictly limited sales. </t>
    </r>
    <r>
      <rPr>
        <sz val="10"/>
        <rFont val="Arial"/>
        <family val="2"/>
      </rPr>
      <t xml:space="preserve">222 tonnes of gold were sold by the IMF in off-market transactions with other official institutions and the remaining 181.3 tonnes were sold within the ceiling set by the CBGA in a phased and transparent manner, so as to avoid any disruption to the gold market. Sales were completed by 21st December 2010.  The following official institutions acquired the 222 tonnes of market gold sales: </t>
    </r>
    <r>
      <rPr>
        <b/>
        <sz val="10"/>
        <color rgb="FF000000"/>
        <rFont val="Arial"/>
        <family val="2"/>
      </rPr>
      <t xml:space="preserve"> </t>
    </r>
    <r>
      <rPr>
        <sz val="10"/>
        <color rgb="FF000000"/>
        <rFont val="Arial"/>
        <family val="2"/>
      </rPr>
      <t>Reserve Bank of India - 200 tonnes;  Central Bank of Sri Lanka - 10 tonnes;  Central Bank of Bangladesh - 10 tonnes,  Central Bank of Mauritius - 2 tonnes.</t>
    </r>
    <r>
      <rPr>
        <b/>
        <sz val="10"/>
        <color rgb="FF000000"/>
        <rFont val="Arial"/>
        <family val="2"/>
      </rPr>
      <t xml:space="preserve">
</t>
    </r>
    <r>
      <rPr>
        <sz val="10"/>
        <color rgb="FF000000"/>
        <rFont val="Arial"/>
        <family val="2"/>
      </rPr>
      <t>The IMF gold sales were conducted within the limits of CBGA3. The joint statement on gold released in August 2009, announcing the renewal of CBGA, included the following wording: 'The signatories recognize the intention of the IMF to sell 403 tonnes of gold and noted that such sales can be accommodated within the above ce</t>
    </r>
    <r>
      <rPr>
        <sz val="10"/>
        <rFont val="Arial"/>
        <family val="2"/>
      </rPr>
      <t>ilings [40</t>
    </r>
    <r>
      <rPr>
        <sz val="10"/>
        <color rgb="FF000000"/>
        <rFont val="Arial"/>
        <family val="2"/>
      </rPr>
      <t>0 tonnes per annum].'</t>
    </r>
  </si>
  <si>
    <t>Detail of completed sales programme based on IMF reporting</t>
  </si>
  <si>
    <t>in tonnes</t>
  </si>
  <si>
    <t>IMF Gold Holdings</t>
  </si>
  <si>
    <t>NA</t>
  </si>
  <si>
    <t>Market Sales</t>
  </si>
  <si>
    <t>Off-Market Sales (with other official institutions)</t>
  </si>
  <si>
    <t>Total Sales for Month</t>
  </si>
  <si>
    <t>Cumulative sales in programme</t>
  </si>
  <si>
    <t xml:space="preserve">Sources: IMF International Financial Statistics and IMF 'Gold in the IMF' available at </t>
  </si>
  <si>
    <t>http://www.imf.org/external/np/exr/facts/gold.htm</t>
  </si>
  <si>
    <t>Please see the Disclaimer worksheet for Disclaimers.</t>
  </si>
  <si>
    <t>Summary of identified sales under the Central Bank Gold Agreements</t>
  </si>
  <si>
    <t>Sources: IMF International Financial Statistics; ECB Weekly Financial Statement; announcements and data from individual countries.</t>
  </si>
  <si>
    <r>
      <t>Gross sales</t>
    </r>
    <r>
      <rPr>
        <vertAlign val="superscript"/>
        <sz val="10"/>
        <color theme="1"/>
        <rFont val="Arial"/>
        <family val="2"/>
      </rPr>
      <t>1</t>
    </r>
    <r>
      <rPr>
        <sz val="10"/>
        <color theme="1"/>
        <rFont val="Arial"/>
        <family val="2"/>
      </rPr>
      <t xml:space="preserve"> (in tonnes)</t>
    </r>
  </si>
  <si>
    <t>1. The values in the table do not include purchases by CBGA members, only gross sales, with sales noted as positive values.</t>
  </si>
  <si>
    <r>
      <t>Total reported</t>
    </r>
    <r>
      <rPr>
        <b/>
        <vertAlign val="superscript"/>
        <sz val="10"/>
        <color theme="1"/>
        <rFont val="Arial"/>
        <family val="2"/>
      </rPr>
      <t>2</t>
    </r>
  </si>
  <si>
    <t>2. Gold sales are reported in euro terms and then translated into tonnes using average weekly gold prices, which may be different from the values at which the transactions were settled.</t>
  </si>
  <si>
    <r>
      <t>First Central Bank Gold Agreement (CBGA1)</t>
    </r>
    <r>
      <rPr>
        <b/>
        <vertAlign val="superscript"/>
        <sz val="10"/>
        <color theme="0"/>
        <rFont val="Arial"/>
        <family val="2"/>
      </rPr>
      <t>3</t>
    </r>
  </si>
  <si>
    <r>
      <t>Amount not sold</t>
    </r>
    <r>
      <rPr>
        <vertAlign val="superscript"/>
        <sz val="10"/>
        <color theme="1"/>
        <rFont val="Arial"/>
        <family val="2"/>
      </rPr>
      <t>4</t>
    </r>
  </si>
  <si>
    <t>4. The "Amount not sold" is the sales that central banks were permitted to sell within the agreement but did not sell. These unsold amounts cannot be carried forward and sold in future years  of the agreement as the agreement limits sales  in each year.</t>
  </si>
  <si>
    <t>3. The first agreement (CBGA 1) covered sales for a period of five years from September 1999 and provided for a maximum of 400 tonnes to be sold in each agreement year. The press release on CBGA1 can be found at the ECB website available at http://www.ecb.int/press/pr/date/1999/html/pr990926.en.html</t>
  </si>
  <si>
    <t>6. The second agreement (CBGA 2) covered sales for a period of five years from September 2004 and provided for a maximum of 500 tonnes to be sold in each agreement year.  The press release on CBGA2 can be found at the ECB website available at http://www.ecb.int/press/pr/date/2004/html/pr040308.en.html</t>
  </si>
  <si>
    <r>
      <t>Second Central Bank Gold Agreement (CBGA2)</t>
    </r>
    <r>
      <rPr>
        <b/>
        <vertAlign val="superscript"/>
        <sz val="10"/>
        <color theme="0"/>
        <rFont val="Arial"/>
        <family val="2"/>
      </rPr>
      <t>6</t>
    </r>
  </si>
  <si>
    <r>
      <t>IMF limited sales programme</t>
    </r>
    <r>
      <rPr>
        <vertAlign val="superscript"/>
        <sz val="10"/>
        <color theme="1"/>
        <rFont val="Arial"/>
        <family val="2"/>
      </rPr>
      <t>7</t>
    </r>
  </si>
  <si>
    <t>7. The limits of the CBGA 3 accomodated the sale of 181.3 tonnes of gold by the IMF. The IMF completed its limited programme of sales in December 2010. See the IMF tab for more details.</t>
  </si>
  <si>
    <r>
      <t>Third Central Bank Gold Agreement (CBGA3)</t>
    </r>
    <r>
      <rPr>
        <b/>
        <vertAlign val="superscript"/>
        <sz val="10"/>
        <color theme="0"/>
        <rFont val="Arial"/>
        <family val="2"/>
      </rPr>
      <t>8</t>
    </r>
  </si>
  <si>
    <t>8. CBGA 3 covers a period of five years from September 27 2009 and allows for a maximum of 400 tonnes to be sold in each agreement year.  The press release on CBGA3 can be found at the ECB website available at http://www.ecb.int/press/pr/date/2009/html/pr090807.en.html</t>
  </si>
  <si>
    <r>
      <t>Fourth Central Bank Gold Agreement (CBGA4)</t>
    </r>
    <r>
      <rPr>
        <b/>
        <vertAlign val="superscript"/>
        <sz val="10"/>
        <color theme="0"/>
        <rFont val="Arial"/>
        <family val="2"/>
      </rPr>
      <t>9</t>
    </r>
  </si>
  <si>
    <t>9. CBGA 4 covers a period of five years from September 27 2014 with no limit on gold sales in each agreement year. The press release on CBGA4 can be found at the ECB website at http://www.ecb.europa.eu/press/pr/date/2014/html/pr140519.en.html</t>
  </si>
  <si>
    <t xml:space="preserve">DISCLAIMER 
© 2019 World Gold Council. All rights reserved.   
This information is provided solely for general information and educational purposes.  It is not, and should not be construed as, an offer to buy or sell, or as a solicitation of an offer to buy or sell, gold, any gold related products or any other products, securities or investments.  It does not, and should not be construed as acting to, sponsor, advocate, endorse or promote gold, any gold related products or any other products, securities or investments.
This information does not purport to make any recommendations or provide any investment or other advice with respect to the purchase, sale or other disposition of gold, any gold related products or any other products, securities or investments, including without limitation, any advice to the effect that any gold related transaction is appropriate for any investment objective or financial situation of a prospective investor.  A decision to invest in gold, any gold related products or any other products, securities or investments should not be made in reliance on any of this information. Before making any investment decision, prospective investors should seek advice from their financial advisers, take into account their individual financial needs and circumstances and carefully consider the risks associated with such investment decision.
Any copying, republication or redistribution of content, to reproduce, distribute or otherwise use the statistics and information in this document including by framing or similar means, is expressly prohibited without the prior written consent of the World Gold Council or the appropriate copyright owners except as provided below.
The use of the analytics in this document is permitted for the purposes of review and commentary (including media commentary) in line with fair industry practice, subject to the following two pre-conditions: (i) only limited extracts of data or analysis be used; and (ii) any and all use of these statistics is accompanied by a clear acknowledgement of the World Gold Council and, where appropriate, of the relevant third parties, as their source. It is not permitted to reproduce, distribute or otherwise use the whole or a substantial part of this document or the statistics contained within it. 
While the accuracy of any information communicated herewith has been checked, neither the World Gold Council nor any of its affiliates can guarantee such accuracy.  In no event will the World Gold Council or any of its affiliates be liable for any decision made or action taken in reliance on such information or for any consequential, special, punitive, incidental, indirect or similar damages arising from, related to or connected with such information, even if notified of the possibility of such damages.
</t>
  </si>
  <si>
    <t>Sweden</t>
  </si>
  <si>
    <t>CBGA 1, 2, 3, 4</t>
  </si>
  <si>
    <t>CBGA 2, 3, 4</t>
  </si>
  <si>
    <t>CBGA 3, 4</t>
  </si>
  <si>
    <t>Limit</t>
  </si>
  <si>
    <t>CBGA 2</t>
  </si>
  <si>
    <t>CBGA Year</t>
  </si>
  <si>
    <t>Year</t>
  </si>
  <si>
    <t>CBGA Sales</t>
  </si>
  <si>
    <r>
      <t>Country not known</t>
    </r>
    <r>
      <rPr>
        <vertAlign val="superscript"/>
        <sz val="10"/>
        <color theme="1"/>
        <rFont val="Arial"/>
        <family val="2"/>
      </rPr>
      <t>5</t>
    </r>
  </si>
  <si>
    <t>5. 'Country not known' in the ECB's weekly reporting of its financial statement indicates transaction activity in gold in aggregate for the Eurosystem. Since these numbers are in aggregate, unless the sale is published at an individual central bank website, the country will not be known until the IMF data is released, which is typically 2 months in arrears.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</si>
</sst>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_-* #,##0_-;\-* #,##0_-;_-* &quot;-&quot;??_-;_-@_-"/>
    <numFmt numFmtId="167" formatCode="_(* #,##0.0_);_(* \(#,##0.0\);_(* &quot;-&quot;?_);_(@_)"/>
  </numFmts>
  <fonts count="21" x14ac:knownFonts="1">
    <font>
      <sz val="10"/>
      <color theme="1"/>
      <name val="Arial"/>
      <family val="2"/>
    </font>
    <font>
      <sz val="10"/>
      <name val="Arial"/>
      <family val="2"/>
    </font>
    <font>
      <b/>
      <sz val="9"/>
      <color rgb="FF61BC43"/>
      <name val="Verdana"/>
      <family val="2"/>
    </font>
    <font>
      <b/>
      <sz val="10"/>
      <color theme="0"/>
      <name val="Arial"/>
      <family val="2"/>
    </font>
    <font>
      <b/>
      <sz val="10"/>
      <color theme="1"/>
      <name val="Arial"/>
      <family val="2"/>
    </font>
    <font>
      <sz val="10"/>
      <color theme="0"/>
      <name val="Arial"/>
      <family val="2"/>
    </font>
    <font>
      <u/>
      <sz val="10"/>
      <color theme="10"/>
      <name val="Arial"/>
      <family val="2"/>
    </font>
    <font>
      <sz val="10"/>
      <name val="Arial"/>
      <family val="2"/>
    </font>
    <font>
      <b/>
      <sz val="11"/>
      <name val="Arial"/>
      <family val="2"/>
    </font>
    <font>
      <b/>
      <u/>
      <sz val="11"/>
      <name val="Arial"/>
      <family val="2"/>
    </font>
    <font>
      <b/>
      <sz val="10"/>
      <name val="Arial"/>
      <family val="2"/>
    </font>
    <font>
      <sz val="10"/>
      <color rgb="FF000000"/>
      <name val="Arial"/>
      <family val="2"/>
    </font>
    <font>
      <b/>
      <sz val="10"/>
      <color rgb="FF000000"/>
      <name val="Arial"/>
      <family val="2"/>
    </font>
    <font>
      <i/>
      <sz val="10"/>
      <name val="Arial"/>
      <family val="2"/>
    </font>
    <font>
      <sz val="9"/>
      <name val="Arial"/>
      <family val="2"/>
    </font>
    <font>
      <i/>
      <sz val="9"/>
      <name val="Arial"/>
      <family val="2"/>
    </font>
    <font>
      <b/>
      <sz val="8"/>
      <color rgb="FF000000"/>
      <name val="Arial"/>
      <family val="2"/>
    </font>
    <font>
      <sz val="18"/>
      <color theme="1"/>
      <name val="Arial"/>
      <family val="2"/>
    </font>
    <font>
      <vertAlign val="superscript"/>
      <sz val="10"/>
      <color theme="1"/>
      <name val="Arial"/>
      <family val="2"/>
    </font>
    <font>
      <b/>
      <vertAlign val="superscript"/>
      <sz val="10"/>
      <color theme="1"/>
      <name val="Arial"/>
      <family val="2"/>
    </font>
    <font>
      <b/>
      <vertAlign val="superscript"/>
      <sz val="10"/>
      <color theme="0"/>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rgb="FFA39161"/>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4">
    <xf numFmtId="0" fontId="0" fillId="0" borderId="0"/>
    <xf numFmtId="0" fontId="6" fillId="0" borderId="0" applyNumberFormat="0" applyFill="0" applyBorder="0" applyAlignment="0" applyProtection="0"/>
    <xf numFmtId="0" fontId="7" fillId="0" borderId="0"/>
    <xf numFmtId="43" fontId="7" fillId="0" borderId="0" applyFont="0" applyFill="0" applyBorder="0" applyAlignment="0" applyProtection="0"/>
  </cellStyleXfs>
  <cellXfs count="84">
    <xf numFmtId="0" fontId="0" fillId="0" borderId="0" xfId="0"/>
    <xf numFmtId="0" fontId="2" fillId="0" borderId="0" xfId="0" applyFont="1"/>
    <xf numFmtId="0" fontId="0" fillId="0" borderId="0" xfId="0" applyAlignment="1">
      <alignment wrapText="1"/>
    </xf>
    <xf numFmtId="0" fontId="0" fillId="0" borderId="0" xfId="0" applyBorder="1"/>
    <xf numFmtId="0" fontId="0" fillId="0" borderId="5" xfId="0" applyBorder="1"/>
    <xf numFmtId="0" fontId="5" fillId="3" borderId="5" xfId="0" applyFont="1" applyFill="1" applyBorder="1" applyAlignment="1">
      <alignment horizontal="center"/>
    </xf>
    <xf numFmtId="0" fontId="5" fillId="3" borderId="5" xfId="0" applyFont="1" applyFill="1" applyBorder="1" applyAlignment="1">
      <alignment horizontal="center" wrapText="1"/>
    </xf>
    <xf numFmtId="0" fontId="5" fillId="3" borderId="7" xfId="0" applyFont="1" applyFill="1" applyBorder="1" applyAlignment="1">
      <alignment horizontal="center"/>
    </xf>
    <xf numFmtId="0" fontId="5" fillId="3" borderId="7" xfId="0" applyFont="1" applyFill="1" applyBorder="1" applyAlignment="1">
      <alignment horizontal="center" wrapText="1"/>
    </xf>
    <xf numFmtId="0" fontId="5" fillId="3" borderId="10" xfId="0" applyFont="1" applyFill="1" applyBorder="1" applyAlignment="1">
      <alignment horizontal="center"/>
    </xf>
    <xf numFmtId="0" fontId="5" fillId="3" borderId="9" xfId="0" applyFont="1" applyFill="1" applyBorder="1" applyAlignment="1">
      <alignment horizontal="center"/>
    </xf>
    <xf numFmtId="0" fontId="0" fillId="0" borderId="7" xfId="0" applyBorder="1"/>
    <xf numFmtId="0" fontId="0" fillId="0" borderId="9" xfId="0" applyBorder="1"/>
    <xf numFmtId="0" fontId="7" fillId="0" borderId="0" xfId="2"/>
    <xf numFmtId="165" fontId="7" fillId="0" borderId="0" xfId="2" applyNumberFormat="1"/>
    <xf numFmtId="0" fontId="10" fillId="0" borderId="0" xfId="2" applyFont="1"/>
    <xf numFmtId="0" fontId="11" fillId="0" borderId="0" xfId="2" applyFont="1" applyAlignment="1">
      <alignment horizontal="left" vertical="center" wrapText="1" readingOrder="1"/>
    </xf>
    <xf numFmtId="165" fontId="7" fillId="0" borderId="0" xfId="2" applyNumberFormat="1" applyAlignment="1">
      <alignment horizontal="right"/>
    </xf>
    <xf numFmtId="0" fontId="13" fillId="0" borderId="0" xfId="2" applyFont="1"/>
    <xf numFmtId="0" fontId="13" fillId="0" borderId="0" xfId="2" applyFont="1" applyAlignment="1">
      <alignment horizontal="center"/>
    </xf>
    <xf numFmtId="17" fontId="10" fillId="0" borderId="4" xfId="2" applyNumberFormat="1" applyFont="1" applyBorder="1" applyAlignment="1">
      <alignment horizontal="center"/>
    </xf>
    <xf numFmtId="17" fontId="10" fillId="0" borderId="1" xfId="2" applyNumberFormat="1" applyFont="1" applyBorder="1" applyAlignment="1">
      <alignment horizontal="center"/>
    </xf>
    <xf numFmtId="17" fontId="10" fillId="0" borderId="6" xfId="2" applyNumberFormat="1" applyFont="1" applyBorder="1" applyAlignment="1">
      <alignment horizontal="center"/>
    </xf>
    <xf numFmtId="0" fontId="10" fillId="0" borderId="8" xfId="2" applyFont="1" applyBorder="1" applyAlignment="1">
      <alignment horizontal="center"/>
    </xf>
    <xf numFmtId="0" fontId="7" fillId="0" borderId="2" xfId="2" applyBorder="1"/>
    <xf numFmtId="166" fontId="0" fillId="4" borderId="3" xfId="3" applyNumberFormat="1" applyFont="1" applyFill="1" applyBorder="1"/>
    <xf numFmtId="166" fontId="0" fillId="4" borderId="0" xfId="3" applyNumberFormat="1" applyFont="1" applyFill="1"/>
    <xf numFmtId="166" fontId="0" fillId="4" borderId="5" xfId="3" applyNumberFormat="1" applyFont="1" applyFill="1" applyBorder="1"/>
    <xf numFmtId="2" fontId="7" fillId="4" borderId="10" xfId="2" applyNumberFormat="1" applyFill="1" applyBorder="1"/>
    <xf numFmtId="0" fontId="13" fillId="0" borderId="0" xfId="2" applyFont="1" applyAlignment="1">
      <alignment horizontal="left" indent="1"/>
    </xf>
    <xf numFmtId="167" fontId="7" fillId="4" borderId="3" xfId="2" applyNumberFormat="1" applyFill="1" applyBorder="1"/>
    <xf numFmtId="167" fontId="7" fillId="4" borderId="0" xfId="2" applyNumberFormat="1" applyFill="1"/>
    <xf numFmtId="167" fontId="7" fillId="4" borderId="5" xfId="2" applyNumberFormat="1" applyFill="1" applyBorder="1"/>
    <xf numFmtId="167" fontId="7" fillId="4" borderId="7" xfId="2" applyNumberFormat="1" applyFill="1" applyBorder="1"/>
    <xf numFmtId="0" fontId="13" fillId="0" borderId="0" xfId="2" applyFont="1" applyAlignment="1">
      <alignment horizontal="left" vertical="center" wrapText="1" indent="1"/>
    </xf>
    <xf numFmtId="167" fontId="14" fillId="4" borderId="0" xfId="2" applyNumberFormat="1" applyFont="1" applyFill="1"/>
    <xf numFmtId="167" fontId="15" fillId="4" borderId="0" xfId="2" applyNumberFormat="1" applyFont="1" applyFill="1"/>
    <xf numFmtId="0" fontId="7" fillId="0" borderId="0" xfId="2" applyAlignment="1">
      <alignment horizontal="left" vertical="center" wrapText="1"/>
    </xf>
    <xf numFmtId="0" fontId="10" fillId="4" borderId="4" xfId="2" applyFont="1" applyFill="1" applyBorder="1" applyAlignment="1">
      <alignment wrapText="1"/>
    </xf>
    <xf numFmtId="167" fontId="10" fillId="4" borderId="4" xfId="2" applyNumberFormat="1" applyFont="1" applyFill="1" applyBorder="1"/>
    <xf numFmtId="167" fontId="10" fillId="4" borderId="1" xfId="2" applyNumberFormat="1" applyFont="1" applyFill="1" applyBorder="1"/>
    <xf numFmtId="167" fontId="10" fillId="4" borderId="6" xfId="2" applyNumberFormat="1" applyFont="1" applyFill="1" applyBorder="1"/>
    <xf numFmtId="167" fontId="10" fillId="4" borderId="8" xfId="2" applyNumberFormat="1" applyFont="1" applyFill="1" applyBorder="1"/>
    <xf numFmtId="0" fontId="16" fillId="0" borderId="0" xfId="2" applyFont="1"/>
    <xf numFmtId="0" fontId="6" fillId="0" borderId="0" xfId="1"/>
    <xf numFmtId="0" fontId="12" fillId="0" borderId="0" xfId="2" applyFont="1" applyAlignment="1">
      <alignment horizontal="left" readingOrder="1"/>
    </xf>
    <xf numFmtId="0" fontId="4" fillId="0" borderId="5" xfId="0" applyFont="1" applyFill="1" applyBorder="1"/>
    <xf numFmtId="0" fontId="4" fillId="0" borderId="7" xfId="0" applyFont="1" applyBorder="1"/>
    <xf numFmtId="0" fontId="0" fillId="0" borderId="10" xfId="0" applyBorder="1"/>
    <xf numFmtId="0" fontId="0" fillId="0" borderId="0" xfId="0" applyFont="1"/>
    <xf numFmtId="0" fontId="17" fillId="0" borderId="0" xfId="0" applyFont="1" applyAlignment="1"/>
    <xf numFmtId="0" fontId="0" fillId="0" borderId="0" xfId="0" applyFont="1" applyFill="1" applyBorder="1"/>
    <xf numFmtId="0" fontId="4" fillId="2" borderId="6" xfId="0" applyFont="1" applyFill="1" applyBorder="1"/>
    <xf numFmtId="0" fontId="4" fillId="2" borderId="8" xfId="0" applyFont="1" applyFill="1" applyBorder="1"/>
    <xf numFmtId="0" fontId="0" fillId="2" borderId="11" xfId="0" applyFill="1" applyBorder="1"/>
    <xf numFmtId="0" fontId="0" fillId="2" borderId="12" xfId="0" applyFill="1" applyBorder="1"/>
    <xf numFmtId="0" fontId="0" fillId="0" borderId="0" xfId="0" applyAlignment="1">
      <alignment horizontal="center"/>
    </xf>
    <xf numFmtId="164" fontId="0" fillId="0" borderId="0" xfId="0" applyNumberFormat="1" applyAlignment="1">
      <alignment horizontal="center"/>
    </xf>
    <xf numFmtId="164" fontId="0" fillId="0" borderId="0" xfId="0" applyNumberFormat="1"/>
    <xf numFmtId="4" fontId="4" fillId="2" borderId="6" xfId="0" applyNumberFormat="1" applyFont="1" applyFill="1" applyBorder="1" applyAlignment="1">
      <alignment horizontal="center"/>
    </xf>
    <xf numFmtId="4" fontId="0" fillId="0" borderId="10" xfId="0" applyNumberFormat="1" applyBorder="1" applyAlignment="1">
      <alignment horizontal="center"/>
    </xf>
    <xf numFmtId="4" fontId="0" fillId="0" borderId="9" xfId="0" applyNumberFormat="1" applyBorder="1" applyAlignment="1">
      <alignment horizontal="center"/>
    </xf>
    <xf numFmtId="4" fontId="4" fillId="2" borderId="9" xfId="0" applyNumberFormat="1" applyFont="1" applyFill="1" applyBorder="1" applyAlignment="1">
      <alignment horizontal="center"/>
    </xf>
    <xf numFmtId="4" fontId="0" fillId="0" borderId="7" xfId="0" applyNumberFormat="1" applyBorder="1" applyAlignment="1">
      <alignment horizontal="center"/>
    </xf>
    <xf numFmtId="4" fontId="0" fillId="0" borderId="5" xfId="0" applyNumberFormat="1" applyBorder="1" applyAlignment="1">
      <alignment horizontal="center"/>
    </xf>
    <xf numFmtId="4" fontId="4" fillId="2" borderId="5" xfId="0" applyNumberFormat="1" applyFont="1" applyFill="1" applyBorder="1" applyAlignment="1">
      <alignment horizontal="center"/>
    </xf>
    <xf numFmtId="4" fontId="4" fillId="2" borderId="8" xfId="0" applyNumberFormat="1" applyFont="1" applyFill="1" applyBorder="1" applyAlignment="1">
      <alignment horizontal="center"/>
    </xf>
    <xf numFmtId="4" fontId="4" fillId="0" borderId="7" xfId="0" applyNumberFormat="1" applyFont="1" applyBorder="1" applyAlignment="1">
      <alignment horizontal="center"/>
    </xf>
    <xf numFmtId="4" fontId="4" fillId="0" borderId="5" xfId="0" applyNumberFormat="1" applyFont="1" applyBorder="1" applyAlignment="1">
      <alignment horizontal="center"/>
    </xf>
    <xf numFmtId="4" fontId="0" fillId="2" borderId="12" xfId="0" applyNumberFormat="1" applyFill="1" applyBorder="1" applyAlignment="1">
      <alignment horizontal="center"/>
    </xf>
    <xf numFmtId="4" fontId="0" fillId="2" borderId="11" xfId="0" applyNumberFormat="1" applyFill="1" applyBorder="1" applyAlignment="1">
      <alignment horizontal="center"/>
    </xf>
    <xf numFmtId="4" fontId="4" fillId="2" borderId="11" xfId="0" applyNumberFormat="1" applyFont="1" applyFill="1" applyBorder="1" applyAlignment="1">
      <alignment horizontal="center"/>
    </xf>
    <xf numFmtId="4" fontId="0" fillId="0" borderId="0" xfId="0" applyNumberFormat="1" applyBorder="1" applyAlignment="1">
      <alignment horizontal="center"/>
    </xf>
    <xf numFmtId="0" fontId="0" fillId="0" borderId="0" xfId="0" applyAlignment="1">
      <alignment horizontal="left" vertical="top" wrapText="1"/>
    </xf>
    <xf numFmtId="0" fontId="0" fillId="0" borderId="0" xfId="0" applyAlignment="1">
      <alignment horizontal="left" vertical="top"/>
    </xf>
    <xf numFmtId="0" fontId="3" fillId="3" borderId="9"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4" xfId="0" applyFont="1" applyFill="1" applyBorder="1" applyAlignment="1">
      <alignment horizontal="center"/>
    </xf>
    <xf numFmtId="0" fontId="3" fillId="3" borderId="1" xfId="0" applyFont="1" applyFill="1" applyBorder="1" applyAlignment="1">
      <alignment horizontal="center"/>
    </xf>
    <xf numFmtId="0" fontId="3" fillId="3" borderId="6" xfId="0" applyFont="1" applyFill="1" applyBorder="1" applyAlignment="1">
      <alignment horizontal="center"/>
    </xf>
    <xf numFmtId="0" fontId="8" fillId="0" borderId="0" xfId="2" applyFont="1" applyAlignment="1">
      <alignment horizontal="center"/>
    </xf>
    <xf numFmtId="0" fontId="11" fillId="0" borderId="0" xfId="2" applyFont="1" applyAlignment="1">
      <alignment horizontal="left" vertical="center" wrapText="1" readingOrder="1"/>
    </xf>
  </cellXfs>
  <cellStyles count="4">
    <cellStyle name="Comma 2" xfId="3" xr:uid="{383583AD-F910-4617-9B58-5659866BD597}"/>
    <cellStyle name="Hyperlink" xfId="1" builtinId="8"/>
    <cellStyle name="Normal" xfId="0" builtinId="0"/>
    <cellStyle name="Normal 2" xfId="2" xr:uid="{0940FB14-06B7-444A-9EBC-CB2DA1BB1E21}"/>
  </cellStyles>
  <dxfs count="20">
    <dxf>
      <font>
        <color rgb="FF9C0006"/>
      </font>
      <fill>
        <patternFill>
          <bgColor rgb="FFFFC7CE"/>
        </patternFill>
      </fill>
    </dxf>
    <dxf>
      <fill>
        <patternFill patternType="none">
          <bgColor auto="1"/>
        </patternFill>
      </fill>
    </dxf>
    <dxf>
      <font>
        <color rgb="FF9C0006"/>
      </font>
      <fill>
        <patternFill>
          <bgColor rgb="FFFFC7CE"/>
        </patternFill>
      </fill>
    </dxf>
    <dxf>
      <fill>
        <patternFill patternType="none">
          <bgColor auto="1"/>
        </patternFill>
      </fill>
    </dxf>
    <dxf>
      <font>
        <color rgb="FF9C0006"/>
      </font>
      <fill>
        <patternFill>
          <bgColor rgb="FFFFC7CE"/>
        </patternFill>
      </fill>
    </dxf>
    <dxf>
      <fill>
        <patternFill patternType="none">
          <bgColor auto="1"/>
        </patternFill>
      </fill>
    </dxf>
    <dxf>
      <font>
        <color rgb="FF9C0006"/>
      </font>
      <fill>
        <patternFill>
          <bgColor rgb="FFFFC7CE"/>
        </patternFill>
      </fill>
    </dxf>
    <dxf>
      <fill>
        <patternFill patternType="none">
          <bgColor auto="1"/>
        </patternFill>
      </fill>
    </dxf>
    <dxf>
      <font>
        <color rgb="FF9C0006"/>
      </font>
      <fill>
        <patternFill>
          <bgColor rgb="FFFFC7CE"/>
        </patternFill>
      </fill>
    </dxf>
    <dxf>
      <fill>
        <patternFill patternType="none">
          <bgColor auto="1"/>
        </patternFill>
      </fill>
    </dxf>
    <dxf>
      <font>
        <color rgb="FF9C0006"/>
      </font>
      <fill>
        <patternFill>
          <bgColor rgb="FFFFC7CE"/>
        </patternFill>
      </fill>
    </dxf>
    <dxf>
      <fill>
        <patternFill patternType="none">
          <bgColor auto="1"/>
        </patternFill>
      </fill>
    </dxf>
    <dxf>
      <font>
        <color rgb="FF9C0006"/>
      </font>
      <fill>
        <patternFill>
          <bgColor rgb="FFFFC7CE"/>
        </patternFill>
      </fill>
    </dxf>
    <dxf>
      <fill>
        <patternFill patternType="none">
          <bgColor auto="1"/>
        </patternFill>
      </fill>
    </dxf>
    <dxf>
      <fill>
        <patternFill patternType="none">
          <bgColor auto="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Light16"/>
  <colors>
    <mruColors>
      <color rgb="FF6F8F83"/>
      <color rgb="FFA39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externalLink" Target="externalLinks/externalLink5.xml"/><Relationship Id="rId5" Type="http://schemas.openxmlformats.org/officeDocument/2006/relationships/chartsheet" Target="chartsheets/sheet1.xml"/><Relationship Id="rId15" Type="http://schemas.openxmlformats.org/officeDocument/2006/relationships/theme" Target="theme/theme1.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10039456882933"/>
          <c:y val="0.13374785074542869"/>
          <c:w val="0.77800336543685389"/>
          <c:h val="0.60604494869022385"/>
        </c:manualLayout>
      </c:layout>
      <c:barChart>
        <c:barDir val="col"/>
        <c:grouping val="stacked"/>
        <c:varyColors val="0"/>
        <c:ser>
          <c:idx val="0"/>
          <c:order val="0"/>
          <c:tx>
            <c:strRef>
              <c:f>Sheet1!$K$3</c:f>
              <c:strCache>
                <c:ptCount val="1"/>
                <c:pt idx="0">
                  <c:v>CBGA Sales</c:v>
                </c:pt>
              </c:strCache>
            </c:strRef>
          </c:tx>
          <c:spPr>
            <a:solidFill>
              <a:srgbClr val="6F8F83"/>
            </a:solidFill>
            <a:ln w="25400">
              <a:solidFill>
                <a:srgbClr val="6F8F83"/>
              </a:solidFill>
            </a:ln>
            <a:effectLst/>
          </c:spPr>
          <c:invertIfNegative val="0"/>
          <c:cat>
            <c:numRef>
              <c:f>Sheet1!$J$4:$J$23</c:f>
              <c:numCache>
                <c:formatCode>General</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Sheet1!$K$4:$K$23</c:f>
              <c:numCache>
                <c:formatCode>#,##0.0</c:formatCode>
                <c:ptCount val="20"/>
                <c:pt idx="0">
                  <c:v>400</c:v>
                </c:pt>
                <c:pt idx="1">
                  <c:v>404</c:v>
                </c:pt>
                <c:pt idx="2">
                  <c:v>393.1</c:v>
                </c:pt>
                <c:pt idx="3">
                  <c:v>418.1</c:v>
                </c:pt>
                <c:pt idx="4">
                  <c:v>385</c:v>
                </c:pt>
                <c:pt idx="5">
                  <c:v>497.2</c:v>
                </c:pt>
                <c:pt idx="6">
                  <c:v>395.59999999999997</c:v>
                </c:pt>
                <c:pt idx="7">
                  <c:v>475.20000000000005</c:v>
                </c:pt>
                <c:pt idx="8">
                  <c:v>358.3</c:v>
                </c:pt>
                <c:pt idx="9">
                  <c:v>156.55000000000001</c:v>
                </c:pt>
                <c:pt idx="10">
                  <c:v>136.10160100000002</c:v>
                </c:pt>
                <c:pt idx="11">
                  <c:v>53.27</c:v>
                </c:pt>
                <c:pt idx="12">
                  <c:v>5.9300000000000006</c:v>
                </c:pt>
                <c:pt idx="13">
                  <c:v>5.08</c:v>
                </c:pt>
                <c:pt idx="14">
                  <c:v>6.75</c:v>
                </c:pt>
                <c:pt idx="15">
                  <c:v>3.3899999999999997</c:v>
                </c:pt>
                <c:pt idx="16">
                  <c:v>3.07</c:v>
                </c:pt>
                <c:pt idx="17">
                  <c:v>4.2</c:v>
                </c:pt>
                <c:pt idx="18">
                  <c:v>3.98</c:v>
                </c:pt>
                <c:pt idx="19">
                  <c:v>2.95</c:v>
                </c:pt>
              </c:numCache>
            </c:numRef>
          </c:val>
          <c:extLst>
            <c:ext xmlns:c16="http://schemas.microsoft.com/office/drawing/2014/chart" uri="{C3380CC4-5D6E-409C-BE32-E72D297353CC}">
              <c16:uniqueId val="{00000000-EC5B-4A35-BC70-B2B9B739131F}"/>
            </c:ext>
          </c:extLst>
        </c:ser>
        <c:ser>
          <c:idx val="1"/>
          <c:order val="1"/>
          <c:tx>
            <c:strRef>
              <c:f>Sheet1!$L$3</c:f>
              <c:strCache>
                <c:ptCount val="1"/>
                <c:pt idx="0">
                  <c:v>Limit</c:v>
                </c:pt>
              </c:strCache>
            </c:strRef>
          </c:tx>
          <c:spPr>
            <a:noFill/>
            <a:ln w="25400">
              <a:solidFill>
                <a:srgbClr val="6F8F83"/>
              </a:solidFill>
              <a:prstDash val="sysDash"/>
            </a:ln>
            <a:effectLst/>
          </c:spPr>
          <c:invertIfNegative val="0"/>
          <c:cat>
            <c:numRef>
              <c:f>Sheet1!$J$4:$J$23</c:f>
              <c:numCache>
                <c:formatCode>General</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Sheet1!$L$4:$L$23</c:f>
              <c:numCache>
                <c:formatCode>#,##0.0</c:formatCode>
                <c:ptCount val="20"/>
                <c:pt idx="0">
                  <c:v>0</c:v>
                </c:pt>
                <c:pt idx="1">
                  <c:v>0</c:v>
                </c:pt>
                <c:pt idx="2">
                  <c:v>6.8999999999999773</c:v>
                </c:pt>
                <c:pt idx="3">
                  <c:v>0</c:v>
                </c:pt>
                <c:pt idx="4">
                  <c:v>15</c:v>
                </c:pt>
                <c:pt idx="5">
                  <c:v>2.8000000000000114</c:v>
                </c:pt>
                <c:pt idx="6">
                  <c:v>104.40000000000003</c:v>
                </c:pt>
                <c:pt idx="7">
                  <c:v>24.799999999999955</c:v>
                </c:pt>
                <c:pt idx="8">
                  <c:v>141.69999999999999</c:v>
                </c:pt>
                <c:pt idx="9">
                  <c:v>343.45</c:v>
                </c:pt>
                <c:pt idx="10">
                  <c:v>263.89839899999998</c:v>
                </c:pt>
                <c:pt idx="11">
                  <c:v>346.73</c:v>
                </c:pt>
                <c:pt idx="12">
                  <c:v>394.07</c:v>
                </c:pt>
                <c:pt idx="13">
                  <c:v>394.92</c:v>
                </c:pt>
                <c:pt idx="14">
                  <c:v>393.25</c:v>
                </c:pt>
                <c:pt idx="15">
                  <c:v>0</c:v>
                </c:pt>
                <c:pt idx="16">
                  <c:v>0</c:v>
                </c:pt>
                <c:pt idx="17">
                  <c:v>0</c:v>
                </c:pt>
                <c:pt idx="18">
                  <c:v>0</c:v>
                </c:pt>
              </c:numCache>
            </c:numRef>
          </c:val>
          <c:extLst>
            <c:ext xmlns:c16="http://schemas.microsoft.com/office/drawing/2014/chart" uri="{C3380CC4-5D6E-409C-BE32-E72D297353CC}">
              <c16:uniqueId val="{00000001-EC5B-4A35-BC70-B2B9B739131F}"/>
            </c:ext>
          </c:extLst>
        </c:ser>
        <c:dLbls>
          <c:showLegendKey val="0"/>
          <c:showVal val="0"/>
          <c:showCatName val="0"/>
          <c:showSerName val="0"/>
          <c:showPercent val="0"/>
          <c:showBubbleSize val="0"/>
        </c:dLbls>
        <c:gapWidth val="150"/>
        <c:overlap val="100"/>
        <c:axId val="890629208"/>
        <c:axId val="890628224"/>
      </c:barChart>
      <c:catAx>
        <c:axId val="890629208"/>
        <c:scaling>
          <c:orientation val="minMax"/>
        </c:scaling>
        <c:delete val="0"/>
        <c:axPos val="b"/>
        <c:numFmt formatCode="General" sourceLinked="1"/>
        <c:majorTickMark val="out"/>
        <c:minorTickMark val="none"/>
        <c:tickLblPos val="nextTo"/>
        <c:spPr>
          <a:noFill/>
          <a:ln w="3175" cap="flat" cmpd="sng" algn="ctr">
            <a:solidFill>
              <a:srgbClr val="000000"/>
            </a:solidFill>
            <a:prstDash val="solid"/>
            <a:round/>
          </a:ln>
          <a:effectLst/>
          <a:extLst>
            <a:ext uri="{909E8E84-426E-40DD-AFC4-6F175D3DCCD1}">
              <a14:hiddenFill xmlns:a14="http://schemas.microsoft.com/office/drawing/2010/main">
                <a:noFill/>
              </a14:hiddenFill>
            </a:ext>
          </a:extLst>
        </c:spPr>
        <c:txPr>
          <a:bodyPr rot="-60000000" spcFirstLastPara="1" vertOverflow="ellipsis" vert="horz" wrap="square" anchor="ctr" anchorCtr="1"/>
          <a:lstStyle/>
          <a:p>
            <a:pPr>
              <a:defRPr sz="1600" b="0" i="0" u="none" strike="noStrike" kern="1200" baseline="0">
                <a:solidFill>
                  <a:srgbClr val="000000"/>
                </a:solidFill>
                <a:latin typeface="Arial"/>
                <a:ea typeface="Arial"/>
                <a:cs typeface="Arial"/>
              </a:defRPr>
            </a:pPr>
            <a:endParaRPr lang="en-US"/>
          </a:p>
        </c:txPr>
        <c:crossAx val="890628224"/>
        <c:crosses val="autoZero"/>
        <c:auto val="1"/>
        <c:lblAlgn val="ctr"/>
        <c:lblOffset val="100"/>
        <c:tickLblSkip val="2"/>
        <c:noMultiLvlLbl val="0"/>
      </c:catAx>
      <c:valAx>
        <c:axId val="890628224"/>
        <c:scaling>
          <c:orientation val="minMax"/>
        </c:scaling>
        <c:delete val="0"/>
        <c:axPos val="l"/>
        <c:majorGridlines>
          <c:spPr>
            <a:ln w="3175" cap="flat" cmpd="sng" algn="ctr">
              <a:solidFill>
                <a:srgbClr val="666666"/>
              </a:solidFill>
              <a:prstDash val="sysDash"/>
              <a:round/>
            </a:ln>
            <a:effectLst/>
          </c:spPr>
        </c:majorGridlines>
        <c:title>
          <c:tx>
            <c:rich>
              <a:bodyPr rot="0" spcFirstLastPara="1" vertOverflow="ellipsis" wrap="square" anchor="ctr" anchorCtr="1"/>
              <a:lstStyle/>
              <a:p>
                <a:pPr>
                  <a:defRPr sz="1600" b="0" i="1" u="none" strike="noStrike" kern="1200" baseline="0">
                    <a:solidFill>
                      <a:srgbClr val="000000"/>
                    </a:solidFill>
                    <a:latin typeface="Arial"/>
                    <a:ea typeface="Arial"/>
                    <a:cs typeface="Arial"/>
                  </a:defRPr>
                </a:pPr>
                <a:r>
                  <a:rPr lang="en-GB"/>
                  <a:t>Tonnes</a:t>
                </a:r>
              </a:p>
            </c:rich>
          </c:tx>
          <c:layout>
            <c:manualLayout>
              <c:xMode val="edge"/>
              <c:yMode val="edge"/>
              <c:x val="1.0919345479815493E-2"/>
              <c:y val="7.3274010149895333E-2"/>
            </c:manualLayout>
          </c:layout>
          <c:overlay val="0"/>
          <c:spPr>
            <a:noFill/>
            <a:ln>
              <a:noFill/>
            </a:ln>
            <a:effectLst/>
          </c:spPr>
          <c:txPr>
            <a:bodyPr rot="0" spcFirstLastPara="1" vertOverflow="ellipsis" wrap="square" anchor="ctr" anchorCtr="1"/>
            <a:lstStyle/>
            <a:p>
              <a:pPr>
                <a:defRPr sz="1600" b="0" i="1" u="none" strike="noStrike" kern="1200" baseline="0">
                  <a:solidFill>
                    <a:srgbClr val="000000"/>
                  </a:solidFill>
                  <a:latin typeface="Arial"/>
                  <a:ea typeface="Arial"/>
                  <a:cs typeface="Arial"/>
                </a:defRPr>
              </a:pPr>
              <a:endParaRPr lang="en-US"/>
            </a:p>
          </c:txPr>
        </c:title>
        <c:numFmt formatCode="#,##0" sourceLinked="0"/>
        <c:majorTickMark val="out"/>
        <c:minorTickMark val="none"/>
        <c:tickLblPos val="nextTo"/>
        <c:spPr>
          <a:noFill/>
          <a:ln w="12700">
            <a:solidFill>
              <a:srgbClr val="000000"/>
            </a:solidFill>
            <a:prstDash val="solid"/>
          </a:ln>
          <a:effectLst/>
          <a:extLst>
            <a:ext uri="{909E8E84-426E-40DD-AFC4-6F175D3DCCD1}">
              <a14:hiddenFill xmlns:a14="http://schemas.microsoft.com/office/drawing/2010/main">
                <a:noFill/>
              </a14:hiddenFill>
            </a:ext>
          </a:extLst>
        </c:spPr>
        <c:txPr>
          <a:bodyPr rot="-60000000" spcFirstLastPara="1" vertOverflow="ellipsis" vert="horz" wrap="square" anchor="ctr" anchorCtr="1"/>
          <a:lstStyle/>
          <a:p>
            <a:pPr>
              <a:defRPr sz="1600" b="0" i="0" u="none" strike="noStrike" kern="1200" baseline="0">
                <a:solidFill>
                  <a:srgbClr val="000000"/>
                </a:solidFill>
                <a:latin typeface="Arial"/>
                <a:ea typeface="Arial"/>
                <a:cs typeface="Arial"/>
              </a:defRPr>
            </a:pPr>
            <a:endParaRPr lang="en-US"/>
          </a:p>
        </c:txPr>
        <c:crossAx val="890629208"/>
        <c:crosses val="autoZero"/>
        <c:crossBetween val="between"/>
      </c:valAx>
      <c:spPr>
        <a:noFill/>
        <a:ln>
          <a:noFill/>
        </a:ln>
        <a:effectLst/>
        <a:extLst>
          <a:ext uri="{91240B29-F687-4F45-9708-019B960494DF}">
            <a14:hiddenLine xmlns:a14="http://schemas.microsoft.com/office/drawing/2010/main">
              <a:noFill/>
            </a14:hiddenLine>
          </a:ext>
        </a:extLst>
      </c:spPr>
    </c:plotArea>
    <c:legend>
      <c:legendPos val="b"/>
      <c:layout>
        <c:manualLayout>
          <c:xMode val="edge"/>
          <c:yMode val="edge"/>
          <c:x val="3.2758036439446477E-2"/>
          <c:y val="0.8004636087533098"/>
          <c:w val="0.96724196356055347"/>
          <c:h val="8.3592406715892936E-2"/>
        </c:manualLayout>
      </c:layout>
      <c:overlay val="0"/>
      <c:spPr>
        <a:noFill/>
        <a:ln>
          <a:noFill/>
        </a:ln>
        <a:effectLst/>
      </c:spPr>
      <c:txPr>
        <a:bodyPr rot="0" spcFirstLastPara="1" vertOverflow="ellipsis" vert="horz" wrap="square" anchor="ctr" anchorCtr="1"/>
        <a:lstStyle/>
        <a:p>
          <a:pPr>
            <a:defRPr sz="1600" b="0" i="0" u="none" strike="noStrike" kern="1200" baseline="0">
              <a:solidFill>
                <a:srgbClr val="000000"/>
              </a:solidFill>
              <a:latin typeface="Arial"/>
              <a:ea typeface="Arial"/>
              <a:cs typeface="Arial"/>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noFill/>
      <a:round/>
    </a:ln>
    <a:effectLst/>
    <a:extLst>
      <a:ext uri="{91240B29-F687-4F45-9708-019B960494DF}">
        <a14:hiddenLine xmlns:a14="http://schemas.microsoft.com/office/drawing/2010/main" w="9525" cap="flat" cmpd="sng" algn="ctr">
          <a:solidFill>
            <a:sysClr val="windowText" lastClr="000000">
              <a:lumMod val="15000"/>
              <a:lumOff val="85000"/>
            </a:sysClr>
          </a:solidFill>
          <a:round/>
        </a14:hiddenLine>
      </a:ext>
    </a:extLst>
  </c:spPr>
  <c:txPr>
    <a:bodyPr/>
    <a:lstStyle/>
    <a:p>
      <a:pPr>
        <a:defRPr/>
      </a:pPr>
      <a:endParaRPr lang="en-US"/>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7626947-022A-4945-9F43-2C7CE30D3D00}">
  <sheetPr/>
  <sheetViews>
    <sheetView workbookViewId="0"/>
  </sheetViews>
  <pageMargins left="0.70078740157480324" right="0.70078740157480324" top="0.75196850393700787" bottom="0.75196850393700787" header="0.29921259842519687" footer="0.29921259842519687"/>
  <pageSetup paperSize="9"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333745</xdr:colOff>
      <xdr:row>3</xdr:row>
      <xdr:rowOff>85725</xdr:rowOff>
    </xdr:to>
    <xdr:pic>
      <xdr:nvPicPr>
        <xdr:cNvPr id="2" name="Picture 2" descr="http://lri.co.uk/portals/1/Images/Client%20Logos/World%20Gold%20Council.png">
          <a:extLst>
            <a:ext uri="{FF2B5EF4-FFF2-40B4-BE49-F238E27FC236}">
              <a16:creationId xmlns:a16="http://schemas.microsoft.com/office/drawing/2014/main" id="{400860B8-3AD9-4360-905B-C544B284381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552945" cy="57150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22412</xdr:rowOff>
    </xdr:from>
    <xdr:to>
      <xdr:col>1</xdr:col>
      <xdr:colOff>1306416</xdr:colOff>
      <xdr:row>3</xdr:row>
      <xdr:rowOff>123265</xdr:rowOff>
    </xdr:to>
    <xdr:pic>
      <xdr:nvPicPr>
        <xdr:cNvPr id="4" name="Picture 2" descr="http://lri.co.uk/portals/1/Images/Client%20Logos/World%20Gold%20Council.png">
          <a:extLst>
            <a:ext uri="{FF2B5EF4-FFF2-40B4-BE49-F238E27FC236}">
              <a16:creationId xmlns:a16="http://schemas.microsoft.com/office/drawing/2014/main" id="{DAA31ED9-4C81-4C4F-A308-A90C4C543F1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22412"/>
          <a:ext cx="1552945" cy="5715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66675</xdr:colOff>
      <xdr:row>28</xdr:row>
      <xdr:rowOff>0</xdr:rowOff>
    </xdr:from>
    <xdr:to>
      <xdr:col>1</xdr:col>
      <xdr:colOff>142875</xdr:colOff>
      <xdr:row>29</xdr:row>
      <xdr:rowOff>42814</xdr:rowOff>
    </xdr:to>
    <xdr:sp macro="" textlink="">
      <xdr:nvSpPr>
        <xdr:cNvPr id="2" name="Text Box 1">
          <a:extLst>
            <a:ext uri="{FF2B5EF4-FFF2-40B4-BE49-F238E27FC236}">
              <a16:creationId xmlns:a16="http://schemas.microsoft.com/office/drawing/2014/main" id="{3A201A5E-E9E4-4088-A520-F34E86EFB1B1}"/>
            </a:ext>
          </a:extLst>
        </xdr:cNvPr>
        <xdr:cNvSpPr txBox="1">
          <a:spLocks noChangeArrowheads="1"/>
        </xdr:cNvSpPr>
      </xdr:nvSpPr>
      <xdr:spPr bwMode="auto">
        <a:xfrm>
          <a:off x="3048000" y="5972175"/>
          <a:ext cx="76200" cy="204739"/>
        </a:xfrm>
        <a:prstGeom prst="rect">
          <a:avLst/>
        </a:prstGeom>
        <a:noFill/>
        <a:ln w="9525">
          <a:noFill/>
          <a:miter lim="800000"/>
          <a:headEnd/>
          <a:tailEnd/>
        </a:ln>
      </xdr:spPr>
    </xdr:sp>
    <xdr:clientData/>
  </xdr:twoCellAnchor>
  <xdr:twoCellAnchor editAs="oneCell">
    <xdr:from>
      <xdr:col>0</xdr:col>
      <xdr:colOff>47625</xdr:colOff>
      <xdr:row>0</xdr:row>
      <xdr:rowOff>59531</xdr:rowOff>
    </xdr:from>
    <xdr:to>
      <xdr:col>0</xdr:col>
      <xdr:colOff>1600570</xdr:colOff>
      <xdr:row>3</xdr:row>
      <xdr:rowOff>130968</xdr:rowOff>
    </xdr:to>
    <xdr:pic>
      <xdr:nvPicPr>
        <xdr:cNvPr id="4" name="Picture 2" descr="http://lri.co.uk/portals/1/Images/Client%20Logos/World%20Gold%20Council.png">
          <a:extLst>
            <a:ext uri="{FF2B5EF4-FFF2-40B4-BE49-F238E27FC236}">
              <a16:creationId xmlns:a16="http://schemas.microsoft.com/office/drawing/2014/main" id="{76BFE640-AFF2-490D-9705-D89A93D85E1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625" y="59531"/>
          <a:ext cx="1552945" cy="5715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a:extLst>
            <a:ext uri="{FF2B5EF4-FFF2-40B4-BE49-F238E27FC236}">
              <a16:creationId xmlns:a16="http://schemas.microsoft.com/office/drawing/2014/main" id="{93FC520C-5051-46BF-B79C-50006D777E4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0.00546</cdr:x>
      <cdr:y>0.00836</cdr:y>
    </cdr:from>
    <cdr:to>
      <cdr:x>0.98499</cdr:x>
      <cdr:y>0.09195</cdr:y>
    </cdr:to>
    <cdr:sp macro="" textlink="">
      <cdr:nvSpPr>
        <cdr:cNvPr id="2" name="Title_Box">
          <a:extLst xmlns:a="http://schemas.openxmlformats.org/drawingml/2006/main">
            <a:ext uri="{FF2B5EF4-FFF2-40B4-BE49-F238E27FC236}">
              <a16:creationId xmlns:a16="http://schemas.microsoft.com/office/drawing/2014/main" id="{20FA65B2-DC56-45A4-9ACB-CAF8966F9A94}"/>
            </a:ext>
          </a:extLst>
        </cdr:cNvPr>
        <cdr:cNvSpPr txBox="1"/>
      </cdr:nvSpPr>
      <cdr:spPr>
        <a:xfrm xmlns:a="http://schemas.openxmlformats.org/drawingml/2006/main">
          <a:off x="50800" y="50800"/>
          <a:ext cx="9114087" cy="5080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GB" sz="1800" b="1">
              <a:solidFill>
                <a:srgbClr xmlns:mc="http://schemas.openxmlformats.org/markup-compatibility/2006" xmlns:a14="http://schemas.microsoft.com/office/drawing/2010/main" val="000000" mc:Ignorable="a14" a14:legacySpreadsheetColorIndex="8"/>
              </a:solidFill>
              <a:latin typeface="Arial" panose="020B0604020202020204" pitchFamily="34" charset="0"/>
            </a:rPr>
            <a:t>European gold sales within central bank gold agreements</a:t>
          </a:r>
        </a:p>
      </cdr:txBody>
    </cdr:sp>
  </cdr:relSizeAnchor>
  <cdr:relSizeAnchor xmlns:cdr="http://schemas.openxmlformats.org/drawingml/2006/chartDrawing">
    <cdr:from>
      <cdr:x>0.00546</cdr:x>
      <cdr:y>0.91641</cdr:y>
    </cdr:from>
    <cdr:to>
      <cdr:x>0.98499</cdr:x>
      <cdr:y>1</cdr:y>
    </cdr:to>
    <cdr:sp macro="" textlink="">
      <cdr:nvSpPr>
        <cdr:cNvPr id="3" name="Source_Box">
          <a:extLst xmlns:a="http://schemas.openxmlformats.org/drawingml/2006/main">
            <a:ext uri="{FF2B5EF4-FFF2-40B4-BE49-F238E27FC236}">
              <a16:creationId xmlns:a16="http://schemas.microsoft.com/office/drawing/2014/main" id="{3D8A9813-01D6-433F-ABC7-326510C66EE3}"/>
            </a:ext>
          </a:extLst>
        </cdr:cNvPr>
        <cdr:cNvSpPr txBox="1"/>
      </cdr:nvSpPr>
      <cdr:spPr>
        <a:xfrm xmlns:a="http://schemas.openxmlformats.org/drawingml/2006/main">
          <a:off x="50800" y="5765800"/>
          <a:ext cx="9114087" cy="508000"/>
        </a:xfrm>
        <a:prstGeom xmlns:a="http://schemas.openxmlformats.org/drawingml/2006/main" prst="rect">
          <a:avLst/>
        </a:prstGeom>
      </cdr:spPr>
      <cdr:txBody>
        <a:bodyPr xmlns:a="http://schemas.openxmlformats.org/drawingml/2006/main" vertOverflow="clip" vert="horz" rtlCol="0"/>
        <a:lstStyle xmlns:a="http://schemas.openxmlformats.org/drawingml/2006/main"/>
        <a:p xmlns:a="http://schemas.openxmlformats.org/drawingml/2006/main">
          <a:r>
            <a:rPr lang="en-GB" sz="1400">
              <a:latin typeface="Arial" panose="020B0604020202020204" pitchFamily="34" charset="0"/>
            </a:rPr>
            <a:t>Source: IMF International Financial Statistics, European Central Bank, </a:t>
          </a:r>
        </a:p>
      </cdr:txBody>
    </cdr:sp>
  </cdr:relSizeAnchor>
  <cdr:relSizeAnchor xmlns:cdr="http://schemas.openxmlformats.org/drawingml/2006/chartDrawing">
    <cdr:from>
      <cdr:x>0.11397</cdr:x>
      <cdr:y>0.24346</cdr:y>
    </cdr:from>
    <cdr:to>
      <cdr:x>0.28511</cdr:x>
      <cdr:y>0.28896</cdr:y>
    </cdr:to>
    <cdr:sp macro="" textlink="">
      <cdr:nvSpPr>
        <cdr:cNvPr id="4" name="Rectangle 3">
          <a:extLst xmlns:a="http://schemas.openxmlformats.org/drawingml/2006/main">
            <a:ext uri="{FF2B5EF4-FFF2-40B4-BE49-F238E27FC236}">
              <a16:creationId xmlns:a16="http://schemas.microsoft.com/office/drawing/2014/main" id="{B0953FDE-7705-4EBD-81B0-B18EC3C9B4DE}"/>
            </a:ext>
          </a:extLst>
        </cdr:cNvPr>
        <cdr:cNvSpPr/>
      </cdr:nvSpPr>
      <cdr:spPr bwMode="auto">
        <a:xfrm xmlns:a="http://schemas.openxmlformats.org/drawingml/2006/main">
          <a:off x="1060450" y="1479550"/>
          <a:ext cx="1592337" cy="276502"/>
        </a:xfrm>
        <a:prstGeom xmlns:a="http://schemas.openxmlformats.org/drawingml/2006/main" prst="rect">
          <a:avLst/>
        </a:prstGeom>
        <a:gradFill xmlns:a="http://schemas.openxmlformats.org/drawingml/2006/main" rotWithShape="1">
          <a:gsLst>
            <a:gs pos="0">
              <a:sysClr val="windowText" lastClr="000000">
                <a:tint val="50000"/>
                <a:satMod val="300000"/>
              </a:sysClr>
            </a:gs>
            <a:gs pos="35000">
              <a:sysClr val="windowText" lastClr="000000">
                <a:tint val="37000"/>
                <a:satMod val="300000"/>
              </a:sysClr>
            </a:gs>
            <a:gs pos="100000">
              <a:sysClr val="windowText" lastClr="000000">
                <a:tint val="15000"/>
                <a:satMod val="350000"/>
              </a:sysClr>
            </a:gs>
          </a:gsLst>
          <a:lin ang="16200000" scaled="1"/>
        </a:gradFill>
        <a:ln xmlns:a="http://schemas.openxmlformats.org/drawingml/2006/main" w="9525" cap="flat" cmpd="sng" algn="ctr">
          <a:solidFill>
            <a:sysClr val="windowText" lastClr="000000">
              <a:shade val="95000"/>
              <a:satMod val="105000"/>
            </a:sysClr>
          </a:solidFill>
          <a:prstDash val="solid"/>
          <a:headEnd type="none" w="med" len="med"/>
          <a:tailEnd type="none" w="med" len="med"/>
        </a:ln>
        <a:effectLst xmlns:a="http://schemas.openxmlformats.org/drawingml/2006/main"/>
      </cdr:spPr>
      <cdr:style>
        <a:lnRef xmlns:a="http://schemas.openxmlformats.org/drawingml/2006/main" idx="1">
          <a:schemeClr val="dk1"/>
        </a:lnRef>
        <a:fillRef xmlns:a="http://schemas.openxmlformats.org/drawingml/2006/main" idx="2">
          <a:schemeClr val="dk1"/>
        </a:fillRef>
        <a:effectRef xmlns:a="http://schemas.openxmlformats.org/drawingml/2006/main" idx="1">
          <a:schemeClr val="dk1"/>
        </a:effectRef>
        <a:fontRef xmlns:a="http://schemas.openxmlformats.org/drawingml/2006/main" idx="minor">
          <a:schemeClr val="dk1"/>
        </a:fontRef>
      </cdr:style>
      <cdr:txBody>
        <a:bodyPr xmlns:a="http://schemas.openxmlformats.org/drawingml/2006/main" wrap="square" lIns="18288" tIns="0" rIns="0" bIns="0" anchor="ctr" upright="1"/>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200" b="1">
              <a:solidFill>
                <a:sysClr val="windowText" lastClr="000000"/>
              </a:solidFill>
              <a:latin typeface="Arial" pitchFamily="34" charset="0"/>
              <a:cs typeface="Arial" pitchFamily="34" charset="0"/>
            </a:rPr>
            <a:t>CBGA 1</a:t>
          </a:r>
        </a:p>
      </cdr:txBody>
    </cdr:sp>
  </cdr:relSizeAnchor>
  <cdr:relSizeAnchor xmlns:cdr="http://schemas.openxmlformats.org/drawingml/2006/chartDrawing">
    <cdr:from>
      <cdr:x>0.3054</cdr:x>
      <cdr:y>0.15256</cdr:y>
    </cdr:from>
    <cdr:to>
      <cdr:x>0.48063</cdr:x>
      <cdr:y>0.19806</cdr:y>
    </cdr:to>
    <cdr:sp macro="" textlink="">
      <cdr:nvSpPr>
        <cdr:cNvPr id="5" name="Rectangle 4">
          <a:extLst xmlns:a="http://schemas.openxmlformats.org/drawingml/2006/main">
            <a:ext uri="{FF2B5EF4-FFF2-40B4-BE49-F238E27FC236}">
              <a16:creationId xmlns:a16="http://schemas.microsoft.com/office/drawing/2014/main" id="{1A8ED127-FF94-493B-8A6C-4661AE0BB0F8}"/>
            </a:ext>
          </a:extLst>
        </cdr:cNvPr>
        <cdr:cNvSpPr/>
      </cdr:nvSpPr>
      <cdr:spPr bwMode="auto">
        <a:xfrm xmlns:a="http://schemas.openxmlformats.org/drawingml/2006/main">
          <a:off x="2841625" y="927100"/>
          <a:ext cx="1630398" cy="276502"/>
        </a:xfrm>
        <a:prstGeom xmlns:a="http://schemas.openxmlformats.org/drawingml/2006/main" prst="rect">
          <a:avLst/>
        </a:prstGeom>
        <a:gradFill xmlns:a="http://schemas.openxmlformats.org/drawingml/2006/main" rotWithShape="1">
          <a:gsLst>
            <a:gs pos="0">
              <a:sysClr val="windowText" lastClr="000000">
                <a:tint val="50000"/>
                <a:satMod val="300000"/>
              </a:sysClr>
            </a:gs>
            <a:gs pos="35000">
              <a:sysClr val="windowText" lastClr="000000">
                <a:tint val="37000"/>
                <a:satMod val="300000"/>
              </a:sysClr>
            </a:gs>
            <a:gs pos="100000">
              <a:sysClr val="windowText" lastClr="000000">
                <a:tint val="15000"/>
                <a:satMod val="350000"/>
              </a:sysClr>
            </a:gs>
          </a:gsLst>
          <a:lin ang="16200000" scaled="1"/>
        </a:gradFill>
        <a:ln xmlns:a="http://schemas.openxmlformats.org/drawingml/2006/main" w="9525" cap="flat" cmpd="sng" algn="ctr">
          <a:solidFill>
            <a:sysClr val="windowText" lastClr="000000">
              <a:shade val="95000"/>
              <a:satMod val="105000"/>
            </a:sysClr>
          </a:solidFill>
          <a:prstDash val="solid"/>
          <a:headEnd type="none" w="med" len="med"/>
          <a:tailEnd type="none" w="med" len="med"/>
        </a:ln>
        <a:effectLst xmlns:a="http://schemas.openxmlformats.org/drawingml/2006/main"/>
      </cdr:spPr>
      <cdr:style>
        <a:lnRef xmlns:a="http://schemas.openxmlformats.org/drawingml/2006/main" idx="1">
          <a:schemeClr val="dk1"/>
        </a:lnRef>
        <a:fillRef xmlns:a="http://schemas.openxmlformats.org/drawingml/2006/main" idx="2">
          <a:schemeClr val="dk1"/>
        </a:fillRef>
        <a:effectRef xmlns:a="http://schemas.openxmlformats.org/drawingml/2006/main" idx="1">
          <a:schemeClr val="dk1"/>
        </a:effectRef>
        <a:fontRef xmlns:a="http://schemas.openxmlformats.org/drawingml/2006/main" idx="minor">
          <a:schemeClr val="dk1"/>
        </a:fontRef>
      </cdr:style>
      <cdr:txBody>
        <a:bodyPr xmlns:a="http://schemas.openxmlformats.org/drawingml/2006/main" wrap="square" lIns="18288" tIns="0" rIns="0" bIns="0" anchor="ctr" upright="1"/>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200" b="1">
              <a:solidFill>
                <a:sysClr val="windowText" lastClr="000000"/>
              </a:solidFill>
              <a:latin typeface="Arial" pitchFamily="34" charset="0"/>
              <a:cs typeface="Arial" pitchFamily="34" charset="0"/>
            </a:rPr>
            <a:t>CBGA 2</a:t>
          </a:r>
        </a:p>
      </cdr:txBody>
    </cdr:sp>
  </cdr:relSizeAnchor>
  <cdr:relSizeAnchor xmlns:cdr="http://schemas.openxmlformats.org/drawingml/2006/chartDrawing">
    <cdr:from>
      <cdr:x>0.50092</cdr:x>
      <cdr:y>0.24346</cdr:y>
    </cdr:from>
    <cdr:to>
      <cdr:x>0.67717</cdr:x>
      <cdr:y>0.28896</cdr:y>
    </cdr:to>
    <cdr:sp macro="" textlink="">
      <cdr:nvSpPr>
        <cdr:cNvPr id="6" name="Rectangle 5">
          <a:extLst xmlns:a="http://schemas.openxmlformats.org/drawingml/2006/main">
            <a:ext uri="{FF2B5EF4-FFF2-40B4-BE49-F238E27FC236}">
              <a16:creationId xmlns:a16="http://schemas.microsoft.com/office/drawing/2014/main" id="{EDA17389-44EF-4DCD-AC18-99694047E43A}"/>
            </a:ext>
          </a:extLst>
        </cdr:cNvPr>
        <cdr:cNvSpPr/>
      </cdr:nvSpPr>
      <cdr:spPr bwMode="auto">
        <a:xfrm xmlns:a="http://schemas.openxmlformats.org/drawingml/2006/main">
          <a:off x="4660900" y="1479550"/>
          <a:ext cx="1639890" cy="276502"/>
        </a:xfrm>
        <a:prstGeom xmlns:a="http://schemas.openxmlformats.org/drawingml/2006/main" prst="rect">
          <a:avLst/>
        </a:prstGeom>
        <a:gradFill xmlns:a="http://schemas.openxmlformats.org/drawingml/2006/main" rotWithShape="1">
          <a:gsLst>
            <a:gs pos="0">
              <a:sysClr val="windowText" lastClr="000000">
                <a:tint val="50000"/>
                <a:satMod val="300000"/>
              </a:sysClr>
            </a:gs>
            <a:gs pos="35000">
              <a:sysClr val="windowText" lastClr="000000">
                <a:tint val="37000"/>
                <a:satMod val="300000"/>
              </a:sysClr>
            </a:gs>
            <a:gs pos="100000">
              <a:sysClr val="windowText" lastClr="000000">
                <a:tint val="15000"/>
                <a:satMod val="350000"/>
              </a:sysClr>
            </a:gs>
          </a:gsLst>
          <a:lin ang="16200000" scaled="1"/>
        </a:gradFill>
        <a:ln xmlns:a="http://schemas.openxmlformats.org/drawingml/2006/main" w="9525" cap="flat" cmpd="sng" algn="ctr">
          <a:solidFill>
            <a:sysClr val="windowText" lastClr="000000">
              <a:shade val="95000"/>
              <a:satMod val="105000"/>
            </a:sysClr>
          </a:solidFill>
          <a:prstDash val="solid"/>
          <a:headEnd type="none" w="med" len="med"/>
          <a:tailEnd type="none" w="med" len="med"/>
        </a:ln>
        <a:effectLst xmlns:a="http://schemas.openxmlformats.org/drawingml/2006/main"/>
      </cdr:spPr>
      <cdr:style>
        <a:lnRef xmlns:a="http://schemas.openxmlformats.org/drawingml/2006/main" idx="1">
          <a:schemeClr val="dk1"/>
        </a:lnRef>
        <a:fillRef xmlns:a="http://schemas.openxmlformats.org/drawingml/2006/main" idx="2">
          <a:schemeClr val="dk1"/>
        </a:fillRef>
        <a:effectRef xmlns:a="http://schemas.openxmlformats.org/drawingml/2006/main" idx="1">
          <a:schemeClr val="dk1"/>
        </a:effectRef>
        <a:fontRef xmlns:a="http://schemas.openxmlformats.org/drawingml/2006/main" idx="minor">
          <a:schemeClr val="dk1"/>
        </a:fontRef>
      </cdr:style>
      <cdr:txBody>
        <a:bodyPr xmlns:a="http://schemas.openxmlformats.org/drawingml/2006/main" wrap="square" lIns="18288" tIns="0" rIns="0" bIns="0" anchor="ctr" upright="1"/>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200" b="1">
              <a:solidFill>
                <a:sysClr val="windowText" lastClr="000000"/>
              </a:solidFill>
              <a:latin typeface="Arial" pitchFamily="34" charset="0"/>
              <a:cs typeface="Arial" pitchFamily="34" charset="0"/>
            </a:rPr>
            <a:t>CBGA 3</a:t>
          </a:r>
        </a:p>
      </cdr:txBody>
    </cdr:sp>
  </cdr:relSizeAnchor>
  <cdr:relSizeAnchor xmlns:cdr="http://schemas.openxmlformats.org/drawingml/2006/chartDrawing">
    <cdr:from>
      <cdr:x>0.6944</cdr:x>
      <cdr:y>0.24346</cdr:y>
    </cdr:from>
    <cdr:to>
      <cdr:x>0.87065</cdr:x>
      <cdr:y>0.28896</cdr:y>
    </cdr:to>
    <cdr:sp macro="" textlink="">
      <cdr:nvSpPr>
        <cdr:cNvPr id="7" name="Rectangle 6">
          <a:extLst xmlns:a="http://schemas.openxmlformats.org/drawingml/2006/main">
            <a:ext uri="{FF2B5EF4-FFF2-40B4-BE49-F238E27FC236}">
              <a16:creationId xmlns:a16="http://schemas.microsoft.com/office/drawing/2014/main" id="{244400D0-3183-4366-AE42-422535B9F328}"/>
            </a:ext>
          </a:extLst>
        </cdr:cNvPr>
        <cdr:cNvSpPr/>
      </cdr:nvSpPr>
      <cdr:spPr bwMode="auto">
        <a:xfrm xmlns:a="http://schemas.openxmlformats.org/drawingml/2006/main">
          <a:off x="6461125" y="1479550"/>
          <a:ext cx="1639890" cy="276502"/>
        </a:xfrm>
        <a:prstGeom xmlns:a="http://schemas.openxmlformats.org/drawingml/2006/main" prst="rect">
          <a:avLst/>
        </a:prstGeom>
        <a:gradFill xmlns:a="http://schemas.openxmlformats.org/drawingml/2006/main" rotWithShape="1">
          <a:gsLst>
            <a:gs pos="0">
              <a:sysClr val="windowText" lastClr="000000">
                <a:tint val="50000"/>
                <a:satMod val="300000"/>
              </a:sysClr>
            </a:gs>
            <a:gs pos="35000">
              <a:sysClr val="windowText" lastClr="000000">
                <a:tint val="37000"/>
                <a:satMod val="300000"/>
              </a:sysClr>
            </a:gs>
            <a:gs pos="100000">
              <a:sysClr val="windowText" lastClr="000000">
                <a:tint val="15000"/>
                <a:satMod val="350000"/>
              </a:sysClr>
            </a:gs>
          </a:gsLst>
          <a:lin ang="16200000" scaled="1"/>
        </a:gradFill>
        <a:ln xmlns:a="http://schemas.openxmlformats.org/drawingml/2006/main" w="9525" cap="flat" cmpd="sng" algn="ctr">
          <a:solidFill>
            <a:sysClr val="windowText" lastClr="000000">
              <a:shade val="95000"/>
              <a:satMod val="105000"/>
            </a:sysClr>
          </a:solidFill>
          <a:prstDash val="solid"/>
          <a:headEnd type="none" w="med" len="med"/>
          <a:tailEnd type="none" w="med" len="med"/>
        </a:ln>
        <a:effectLst xmlns:a="http://schemas.openxmlformats.org/drawingml/2006/main"/>
      </cdr:spPr>
      <cdr:style>
        <a:lnRef xmlns:a="http://schemas.openxmlformats.org/drawingml/2006/main" idx="1">
          <a:schemeClr val="dk1"/>
        </a:lnRef>
        <a:fillRef xmlns:a="http://schemas.openxmlformats.org/drawingml/2006/main" idx="2">
          <a:schemeClr val="dk1"/>
        </a:fillRef>
        <a:effectRef xmlns:a="http://schemas.openxmlformats.org/drawingml/2006/main" idx="1">
          <a:schemeClr val="dk1"/>
        </a:effectRef>
        <a:fontRef xmlns:a="http://schemas.openxmlformats.org/drawingml/2006/main" idx="minor">
          <a:schemeClr val="dk1"/>
        </a:fontRef>
      </cdr:style>
      <cdr:txBody>
        <a:bodyPr xmlns:a="http://schemas.openxmlformats.org/drawingml/2006/main" wrap="square" lIns="18288" tIns="0" rIns="0" bIns="0" anchor="ctr" upright="1"/>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200" b="1">
              <a:solidFill>
                <a:sysClr val="windowText" lastClr="000000"/>
              </a:solidFill>
              <a:latin typeface="Arial" pitchFamily="34" charset="0"/>
              <a:cs typeface="Arial" pitchFamily="34" charset="0"/>
            </a:rPr>
            <a:t>CBGA 4</a:t>
          </a:r>
        </a:p>
      </cdr:txBody>
    </cdr:sp>
  </cdr:relSizeAnchor>
</c:userShapes>
</file>

<file path=xl/drawings/drawing6.xml><?xml version="1.0" encoding="utf-8"?>
<xdr:wsDr xmlns:xdr="http://schemas.openxmlformats.org/drawingml/2006/spreadsheetDrawing" xmlns:a="http://schemas.openxmlformats.org/drawingml/2006/main">
  <xdr:twoCellAnchor>
    <xdr:from>
      <xdr:col>1</xdr:col>
      <xdr:colOff>2241</xdr:colOff>
      <xdr:row>5</xdr:row>
      <xdr:rowOff>152959</xdr:rowOff>
    </xdr:from>
    <xdr:to>
      <xdr:col>22</xdr:col>
      <xdr:colOff>0</xdr:colOff>
      <xdr:row>109</xdr:row>
      <xdr:rowOff>44824</xdr:rowOff>
    </xdr:to>
    <xdr:sp macro="" textlink="">
      <xdr:nvSpPr>
        <xdr:cNvPr id="2" name="TextBox 1">
          <a:extLst>
            <a:ext uri="{FF2B5EF4-FFF2-40B4-BE49-F238E27FC236}">
              <a16:creationId xmlns:a16="http://schemas.microsoft.com/office/drawing/2014/main" id="{9C4A9376-3D12-4331-A7D6-4C506916576A}"/>
            </a:ext>
          </a:extLst>
        </xdr:cNvPr>
        <xdr:cNvSpPr txBox="1"/>
      </xdr:nvSpPr>
      <xdr:spPr>
        <a:xfrm>
          <a:off x="607359" y="937371"/>
          <a:ext cx="12705229" cy="162076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latin typeface="Arial" panose="020B0604020202020204" pitchFamily="34" charset="0"/>
              <a:cs typeface="Arial" panose="020B0604020202020204" pitchFamily="34" charset="0"/>
            </a:rPr>
            <a:t>Central Bank Gold Agreements</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On 19th May 2014, the European Central Bank and 20 other European central banks announced the signing of the fourth Central Bank Gold Agreement. This agreement, which applies as of 27 September 2014, will last for five years and the signatories have stated that they currently do not have any plans to sell significant amounts of gold.</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Collectively, at the end of 2018, central banks held around 33,200 tonnes of gold, which is approximately one-fifth of all the gold ever mined. Moreover, these holdings are highly concentrated in the advanced economies of Western Europe and North America, a legacy of the days of the gold standard. This means that central banks have immense pricing power in the gold markets.</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In recognition of this, major European central banks signed the Central Bank Gold Agreement (CBGA) in 1999, limiting the amount of gold that signatories can collectively sell in any one year. There have since been three further agreements, in 2004, 2009 and 2014.</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Central banks have a commitment to being stewards of stable markets, in particular where it involves their own investment behaviour. The sharp and abrupt swings in the gold price prior to the first CBGA show what a world without an agreement might look like. The agreements have provided the gold market with much needed transparency and a commitment from global central banks that they will not engage in uncoordinated large-scale gold sales.</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The agreements have been beneficial to all aspects of the gold market from gold producers, fabricators, investors and consumers and in particular to heavily indebted poor countries (HIPC), several of whom are large exporters of gold. Central banks have also benefited from the agreements due to the enhanced stability they have brought to the gold market and to the market value of reserves.</a:t>
          </a:r>
        </a:p>
        <a:p>
          <a:endParaRPr lang="en-GB" sz="1050">
            <a:latin typeface="Arial" panose="020B0604020202020204" pitchFamily="34" charset="0"/>
            <a:cs typeface="Arial" panose="020B0604020202020204" pitchFamily="34" charset="0"/>
          </a:endParaRPr>
        </a:p>
        <a:p>
          <a:r>
            <a:rPr lang="en-GB" sz="1050" b="1">
              <a:latin typeface="Arial" panose="020B0604020202020204" pitchFamily="34" charset="0"/>
              <a:cs typeface="Arial" panose="020B0604020202020204" pitchFamily="34" charset="0"/>
            </a:rPr>
            <a:t>The first Central Bank Gold Agreement</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The first Central Bank Gold Agreement, also known as the Washington Agreement on Gold, was announced on 26th September 1999. It followed a period of increasing concern that uncoordinated central bank gold sales were destabilising the market, driving the gold price sharply down.</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At the time, central banks held nearly a quarter of all the gold estimated to be above ground, equivalent to around 33,000 tonnes in September 1999, and had an enormously influential position in the gold markets.</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The central banks of Western Europe in particular held—and still hold—substantial stocks of gold in their reserves. Those in the Netherlands, Belgium, Austria, Switzerland and the UK, had already sold gold or announced their intent to do so. Others were taking advantage of rising demand for borrowed gold and increasing their use of lending, swaps and other derivative instruments. An increase in lending typically resulted in additional gold being sold, meaning that the trend was adding further supplies to the market.</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In addition to the destabilising effect of these sales, market fears about central bank intentions were causing further falls in the price of gold. This was causing considerable pain for gold producing countries. Among these were a number of developing countries, including a significant number of those classified as HIPCs (Heavily Indebted Poor Countries).</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In response to these concerns, 15 European central banks—those of the then 11 Eurozone countries and of Sweden, Switzerland and the UK, as well as the European Central Bank—drew up the first Central Bank Gold Agreement, ‘CBGA1’. The agreement was signed in Washington DC, during the 1999 annual meetings of the International Monetary Fund.</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In it, they stated that gold would remain an important element of global monetary reserves, and agreed to limit their collective sales to 2,000 tonnes over the following five years, or around 400 tonnes a year.</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They also announced that their lending and use of derivatives would not increase over the same five-year period. The signatory banks later stated that the total amount of their gold they had out on lease in September 1999 was 2,119.32 tonnes.</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The signatory banks accounted for around 45 per cent of global gold reserves. In addition a number of other major holders—including the US, Japan, Australia, the IMF and the Bank for International Settlements—either informally associated themselves with the Agreement or announced at other times that they would not sell gold.</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The announcement of the agreement came as a major surprise to the market. It prompted a sharp spike in the price over the following days, but it also removed much of the uncertainty surrounding the intentions of the official sector. Once the markets had adapted to it, a major element of instability had been effectively removed with the introduction of greater transparency.</a:t>
          </a:r>
        </a:p>
        <a:p>
          <a:endParaRPr lang="en-GB" sz="1050">
            <a:latin typeface="Arial" panose="020B0604020202020204" pitchFamily="34" charset="0"/>
            <a:cs typeface="Arial" panose="020B0604020202020204" pitchFamily="34" charset="0"/>
          </a:endParaRPr>
        </a:p>
        <a:p>
          <a:r>
            <a:rPr lang="en-GB" sz="1050" b="1">
              <a:latin typeface="Arial" panose="020B0604020202020204" pitchFamily="34" charset="0"/>
              <a:cs typeface="Arial" panose="020B0604020202020204" pitchFamily="34" charset="0"/>
            </a:rPr>
            <a:t>The second Central Bank Gold Agreement</a:t>
          </a:r>
        </a:p>
        <a:p>
          <a:endParaRPr lang="en-GB" sz="1050" b="1">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On 8th March 2004, the signatory banks announced the second Central Bank Gold Agreement. Like the first agreement, ‘CBGA2’ covered a five-year period, in this case from 27th September 2004 to 26th September 2009.</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The second agreement started by reaffirming the first clause in its predecessor: “Gold will remain an important element of global monetary reserves”.</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While the rest of the agreement covered similar ground to the first, there were some important differences.</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The UK signed the first agreement but not the second, having previously stated that it had no plans to sell gold. Greece, which had not been a member of the Eurozone in 1999, did not sign the first Agreement but signed the second. Slovenia became a signatory to the second Agreement in December 2006, shortly before adopting the euro as its currency. Cyprus and Malta also joined CBGA2 just after they joined the euro.</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In CBGA2, the maximum amount of gold that the signatories could sell over the five years was 2,500 tonnes, with an annual ceiling of 500 tonnes; an increase over the previous agreement, which permitted annual sales of 400 tonnes, up to a maximum of 2,000 tonnes over five years.</a:t>
          </a:r>
        </a:p>
        <a:p>
          <a:r>
            <a:rPr lang="en-GB" sz="1050">
              <a:latin typeface="Arial" panose="020B0604020202020204" pitchFamily="34" charset="0"/>
              <a:cs typeface="Arial" panose="020B0604020202020204" pitchFamily="34" charset="0"/>
            </a:rPr>
            <a:t>CBGA2 also limited central banks from increasing their use of futures and gold leasing above pre-1999 levels of around 2,100 tonnes.</a:t>
          </a:r>
        </a:p>
        <a:p>
          <a:endParaRPr lang="en-GB" sz="1050">
            <a:latin typeface="Arial" panose="020B0604020202020204" pitchFamily="34" charset="0"/>
            <a:cs typeface="Arial" panose="020B0604020202020204" pitchFamily="34" charset="0"/>
          </a:endParaRPr>
        </a:p>
        <a:p>
          <a:r>
            <a:rPr lang="en-GB" sz="1050" b="1">
              <a:latin typeface="Arial" panose="020B0604020202020204" pitchFamily="34" charset="0"/>
              <a:cs typeface="Arial" panose="020B0604020202020204" pitchFamily="34" charset="0"/>
            </a:rPr>
            <a:t>The third Central Bank Gold Agreement</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The third Central Bank Gold Agreement (CBGA3), which is currently in force, covers the gold sales of the Eurosystem central banks, as well as Sweden and Switzerland. Like the previous two agreements, CBGA3 covers a five-year period, in this case from 27th September 2009, when the second Agreement expired, to 26th September 2014.</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CBGA3 reaffirmed that "gold remains an important element of global monetary reserves", as was stated in the two previous agreements. This agreement also included two important departures from those that came before it.</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Firstly, the banks reduced the maximum amount of gold that they could collectively sell, capping annual sales at 400 tonnes, and total sales across the five-year period at 2,000 tonnes. This is 500 tonnes lower than the 2,500 tonnes ceiling for the previous five-year agreement, CBGA2. During the final two years of CBGA2, the signatories had significantly undersold their permitted annual ceiling, so the reduced total in CBGA3 did not come as a surprise to market participants.</a:t>
          </a:r>
        </a:p>
        <a:p>
          <a:endParaRPr lang="en-GB" sz="1050">
            <a:latin typeface="Arial" panose="020B0604020202020204" pitchFamily="34" charset="0"/>
            <a:cs typeface="Arial" panose="020B0604020202020204" pitchFamily="34" charset="0"/>
          </a:endParaRPr>
        </a:p>
        <a:p>
          <a:r>
            <a:rPr lang="en-GB" sz="1050" b="1">
              <a:latin typeface="Arial" panose="020B0604020202020204" pitchFamily="34" charset="0"/>
              <a:cs typeface="Arial" panose="020B0604020202020204" pitchFamily="34" charset="0"/>
            </a:rPr>
            <a:t>IMF gold sales</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The second significant difference in the new agreement recognised the fact that the International Monetary Fund intended to sell a proportion of its gold.</a:t>
          </a:r>
        </a:p>
        <a:p>
          <a:r>
            <a:rPr lang="en-GB" sz="1050">
              <a:latin typeface="Arial" panose="020B0604020202020204" pitchFamily="34" charset="0"/>
              <a:cs typeface="Arial" panose="020B0604020202020204" pitchFamily="34" charset="0"/>
            </a:rPr>
            <a:t>Following an internal report in 2007 that recommended it restructure its income models, the International Monetary Fund’s executive board approved the sale of 403.3 tonnes of gold in September 2009, around one-eighth of the institution’s total gold holdings.</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The IMF conducted the first phase of these sales in off-market deals with other central banks, thereby leaving the stock of gold in the official sector unchanged. This included 200 tonnes sold to the Reserve Bank of India, 10 tonnes each to the central banks of Sri Lanka and Bangladesh, and 2 tonnes to the Mauritian central bank.</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The IMF began phased on-market sales in February 2010 and has sold around 15-20 tonnes of gold per month since that date.</a:t>
          </a:r>
        </a:p>
        <a:p>
          <a:endParaRPr lang="en-GB" sz="1050">
            <a:latin typeface="Arial" panose="020B0604020202020204" pitchFamily="34" charset="0"/>
            <a:cs typeface="Arial" panose="020B0604020202020204" pitchFamily="34" charset="0"/>
          </a:endParaRPr>
        </a:p>
        <a:p>
          <a:r>
            <a:rPr lang="en-GB" sz="1050">
              <a:latin typeface="Arial" panose="020B0604020202020204" pitchFamily="34" charset="0"/>
              <a:cs typeface="Arial" panose="020B0604020202020204" pitchFamily="34" charset="0"/>
            </a:rPr>
            <a:t>In CBGA1 and CBGA2, signatories undertook not to increase their activities in the derivatives and lending markets above the levels of September 1999, when the first CBGA was signed. The 2009 agreement includes no similar commitment, although central bank activity in these fields has been very limited in recent years.</a:t>
          </a:r>
        </a:p>
        <a:p>
          <a:endParaRPr lang="en-GB" sz="1050">
            <a:latin typeface="Arial" panose="020B0604020202020204" pitchFamily="34" charset="0"/>
            <a:cs typeface="Arial" panose="020B0604020202020204" pitchFamily="34" charset="0"/>
          </a:endParaRPr>
        </a:p>
        <a:p>
          <a:r>
            <a:rPr lang="en-GB" sz="1050" b="1" i="0">
              <a:solidFill>
                <a:schemeClr val="dk1"/>
              </a:solidFill>
              <a:effectLst/>
              <a:latin typeface="Arial" panose="020B0604020202020204" pitchFamily="34" charset="0"/>
              <a:ea typeface="+mn-ea"/>
              <a:cs typeface="Arial" panose="020B0604020202020204" pitchFamily="34" charset="0"/>
            </a:rPr>
            <a:t>The fourth Central Bank Gold Agreement</a:t>
          </a:r>
        </a:p>
        <a:p>
          <a:endParaRPr lang="en-GB" sz="1050" b="0" i="0">
            <a:solidFill>
              <a:schemeClr val="dk1"/>
            </a:solidFill>
            <a:effectLst/>
            <a:latin typeface="Arial" panose="020B0604020202020204" pitchFamily="34" charset="0"/>
            <a:ea typeface="+mn-ea"/>
            <a:cs typeface="Arial" panose="020B0604020202020204" pitchFamily="34" charset="0"/>
          </a:endParaRPr>
        </a:p>
        <a:p>
          <a:r>
            <a:rPr lang="en-GB" sz="1050" b="0" i="0">
              <a:solidFill>
                <a:schemeClr val="dk1"/>
              </a:solidFill>
              <a:effectLst/>
              <a:latin typeface="Arial" panose="020B0604020202020204" pitchFamily="34" charset="0"/>
              <a:ea typeface="+mn-ea"/>
              <a:cs typeface="Arial" panose="020B0604020202020204" pitchFamily="34" charset="0"/>
            </a:rPr>
            <a:t>The European Central Bank, the Nationale Bank van België/Banque Nationale de Belgique, the Deutsche Bundesbank, Eesti Pank, the Central Bank of Ireland, the Bank of Greece, the Banco de España, the Banque de France, the Banca d’Italia, the Central Bank of Cyprus, Latvijas Banka, the Banque centrale du Luxembourg, the Central Bank of Malta, De Nederlandsche Bank, the Oesterreichische Nationalbank, the Banco de Portugal, Banka Slovenije, Národná banka Slovenska, Suomen Pankki – Finlands Bank, Sveriges Riksbank and the Swiss National Bank today announce the fourth Central Bank Gold Agreement (CBGA).</a:t>
          </a:r>
        </a:p>
        <a:p>
          <a:endParaRPr lang="en-GB" sz="1050" b="0" i="0">
            <a:solidFill>
              <a:schemeClr val="dk1"/>
            </a:solidFill>
            <a:effectLst/>
            <a:latin typeface="Arial" panose="020B0604020202020204" pitchFamily="34" charset="0"/>
            <a:ea typeface="+mn-ea"/>
            <a:cs typeface="Arial" panose="020B0604020202020204" pitchFamily="34" charset="0"/>
          </a:endParaRPr>
        </a:p>
        <a:p>
          <a:r>
            <a:rPr lang="en-GB" sz="1050" b="0" i="0">
              <a:solidFill>
                <a:schemeClr val="dk1"/>
              </a:solidFill>
              <a:effectLst/>
              <a:latin typeface="Arial" panose="020B0604020202020204" pitchFamily="34" charset="0"/>
              <a:ea typeface="+mn-ea"/>
              <a:cs typeface="Arial" panose="020B0604020202020204" pitchFamily="34" charset="0"/>
            </a:rPr>
            <a:t>In the interest of clarifying their intentions with respect to their gold holdings, the signatories of the fourth CBGA issue the following statement:</a:t>
          </a:r>
        </a:p>
        <a:p>
          <a:pPr lvl="1"/>
          <a:r>
            <a:rPr lang="en-GB" sz="1050" b="0" i="0">
              <a:solidFill>
                <a:schemeClr val="dk1"/>
              </a:solidFill>
              <a:effectLst/>
              <a:latin typeface="Arial" panose="020B0604020202020204" pitchFamily="34" charset="0"/>
              <a:ea typeface="+mn-ea"/>
              <a:cs typeface="Arial" panose="020B0604020202020204" pitchFamily="34" charset="0"/>
            </a:rPr>
            <a:t>- Gold remains an important element of global monetary reserves;</a:t>
          </a:r>
        </a:p>
        <a:p>
          <a:pPr lvl="1"/>
          <a:r>
            <a:rPr lang="en-GB" sz="1050" b="0" i="0">
              <a:solidFill>
                <a:schemeClr val="dk1"/>
              </a:solidFill>
              <a:effectLst/>
              <a:latin typeface="Arial" panose="020B0604020202020204" pitchFamily="34" charset="0"/>
              <a:ea typeface="+mn-ea"/>
              <a:cs typeface="Arial" panose="020B0604020202020204" pitchFamily="34" charset="0"/>
            </a:rPr>
            <a:t>- The signatories will continue to coordinate their gold transactions so as to avoid market disturbances;</a:t>
          </a:r>
        </a:p>
        <a:p>
          <a:pPr lvl="1"/>
          <a:r>
            <a:rPr lang="en-GB" sz="1050" b="0" i="0">
              <a:solidFill>
                <a:schemeClr val="dk1"/>
              </a:solidFill>
              <a:effectLst/>
              <a:latin typeface="Arial" panose="020B0604020202020204" pitchFamily="34" charset="0"/>
              <a:ea typeface="+mn-ea"/>
              <a:cs typeface="Arial" panose="020B0604020202020204" pitchFamily="34" charset="0"/>
            </a:rPr>
            <a:t>- The signatories note that, currently, they do not have any plans to sell significant amounts of gold;</a:t>
          </a:r>
        </a:p>
        <a:p>
          <a:pPr lvl="1"/>
          <a:r>
            <a:rPr lang="en-GB" sz="1050" b="0" i="0">
              <a:solidFill>
                <a:schemeClr val="dk1"/>
              </a:solidFill>
              <a:effectLst/>
              <a:latin typeface="Arial" panose="020B0604020202020204" pitchFamily="34" charset="0"/>
              <a:ea typeface="+mn-ea"/>
              <a:cs typeface="Arial" panose="020B0604020202020204" pitchFamily="34" charset="0"/>
            </a:rPr>
            <a:t>- This agreement, which applies as of 27 September 2014, following the expiry of the current agreement, will be reviewed after five years.</a:t>
          </a:r>
        </a:p>
        <a:p>
          <a:endParaRPr lang="en-GB" sz="1100"/>
        </a:p>
        <a:p>
          <a:endParaRPr lang="en-GB" sz="1100"/>
        </a:p>
        <a:p>
          <a:r>
            <a:rPr lang="en-GB">
              <a:hlinkClick xmlns:r="http://schemas.openxmlformats.org/officeDocument/2006/relationships" r:id=""/>
            </a:rPr>
            <a:t>https://www.ecb.europa.eu/press/pr/date/2019/html/ecb.pr190726_1~3eaf64db9d.en.html</a:t>
          </a:r>
          <a:endParaRPr lang="en-GB" sz="1100"/>
        </a:p>
        <a:p>
          <a:endParaRPr lang="en-GB" sz="1100"/>
        </a:p>
        <a:p>
          <a:endParaRPr lang="en-GB" sz="1100"/>
        </a:p>
        <a:p>
          <a:endParaRPr lang="en-GB" sz="1100"/>
        </a:p>
      </xdr:txBody>
    </xdr:sp>
    <xdr:clientData/>
  </xdr:twoCellAnchor>
  <xdr:twoCellAnchor editAs="oneCell">
    <xdr:from>
      <xdr:col>0</xdr:col>
      <xdr:colOff>0</xdr:colOff>
      <xdr:row>0</xdr:row>
      <xdr:rowOff>0</xdr:rowOff>
    </xdr:from>
    <xdr:to>
      <xdr:col>2</xdr:col>
      <xdr:colOff>342710</xdr:colOff>
      <xdr:row>3</xdr:row>
      <xdr:rowOff>100853</xdr:rowOff>
    </xdr:to>
    <xdr:pic>
      <xdr:nvPicPr>
        <xdr:cNvPr id="3" name="Picture 2" descr="http://lri.co.uk/portals/1/Images/Client%20Logos/World%20Gold%20Council.png">
          <a:extLst>
            <a:ext uri="{FF2B5EF4-FFF2-40B4-BE49-F238E27FC236}">
              <a16:creationId xmlns:a16="http://schemas.microsoft.com/office/drawing/2014/main" id="{3CAD03D5-8F72-485B-964E-461A43DCF80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552945" cy="571500"/>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3.%20Data\IFS%20Database\Reserve%20Asset%20Management%20Stats\2.%20Import%20Files\IFS%20Import%20Template_Monthly.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3.%20Data\IFS%20Database\Final\2.%20Import%20Files\IFS%20Import%20Template_Monthly.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Market%20Intelligence%20and%20Statistics\Supply%20and%20demand\SND%20DATABOOK%20V1.2.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3.%20Data\IFS%20Database\Final\Import%20Files\IFS%20Import%20Template_Quarterly.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LONSRVFAP01\Pool\Market%20Intelligence%20and%20Statistics\ETFs\All%20data-ETFs%2020150109.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2012\4.%20Research\6.%20Why%20the%20US%20shouldn't%20sell%20its%20gold\Gold%20Sales%20Comparison_IFS%20Import%20Template_Quarterly.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krishang\Downloads\gdt-q1-2019-statistics%20(16).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Market%20Intelligence%20and%20Statistics\Central%20banks\Reserve%20Asset%20Management%20Stats\2.%20Import%20Files\IFS%20Import%20Template_Monthl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nkings Sorted"/>
      <sheetName val="Ranking"/>
      <sheetName val="1. Gold (Tonnes)"/>
      <sheetName val="2. Gold (US$ Millions)"/>
      <sheetName val="3. FX Reserves (US$ Millions)"/>
      <sheetName val="4.Total Reserves (US$ Millions)"/>
      <sheetName val="5. Gold (% Total Reserves)"/>
      <sheetName val="1. Instructions"/>
      <sheetName val="Gold_Monthly"/>
      <sheetName val="FX_Monthly"/>
      <sheetName val="Non-IFS 2"/>
      <sheetName val="Country Key"/>
      <sheetName val="Sheet3"/>
    </sheetNames>
    <sheetDataSet>
      <sheetData sheetId="0"/>
      <sheetData sheetId="1"/>
      <sheetData sheetId="2"/>
      <sheetData sheetId="3"/>
      <sheetData sheetId="4"/>
      <sheetData sheetId="5"/>
      <sheetData sheetId="6"/>
      <sheetData sheetId="7"/>
      <sheetData sheetId="8">
        <row r="2">
          <cell r="K2" t="str">
            <v>MIDHEADER</v>
          </cell>
        </row>
      </sheetData>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sorted data"/>
      <sheetName val="1. Gold (Tonnes)"/>
      <sheetName val="2. Gold (US$ Millions)"/>
      <sheetName val="3. FX Reserves (US$ Millions)"/>
      <sheetName val="4.Total Reserves (US$ Millions)"/>
      <sheetName val="5. Gold (% Total Reserves)"/>
      <sheetName val="1. Instructions"/>
      <sheetName val="Gold_Qrtly"/>
      <sheetName val="FX_Qrtly"/>
      <sheetName val="Non-IFS 2"/>
      <sheetName val="Country Key"/>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2">
          <cell r="K2" t="str">
            <v>MIDHEADER</v>
          </cell>
        </row>
      </sheetData>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InputData&gt;&gt;&gt;"/>
      <sheetName val="jwl.ann"/>
      <sheetName val="jwl.qtr"/>
      <sheetName val="jwl.usd"/>
      <sheetName val="inv.ann"/>
      <sheetName val="inv.qtr"/>
      <sheetName val="sumry.GFMS"/>
      <sheetName val="end.user.A"/>
      <sheetName val="end.user.Q"/>
      <sheetName val="sumry.WGC.new"/>
      <sheetName val="Summaries&gt;&gt;&gt;"/>
      <sheetName val="supply.demand.vol"/>
      <sheetName val="demand.vol"/>
      <sheetName val="demand.val"/>
      <sheetName val="Investment.vol"/>
      <sheetName val="Investment.val"/>
      <sheetName val="bycountry.jewellery.vol"/>
      <sheetName val="bycountry.jewellery.val"/>
      <sheetName val="bycountry.jewellery.loc"/>
      <sheetName val="loc.ccy"/>
      <sheetName val="bycountry.NRI.vol"/>
      <sheetName val="bycountry.NRI.val"/>
      <sheetName val="bycountry.NRI.loc"/>
      <sheetName val="Output&gt;&gt;&gt;"/>
      <sheetName val="Table 1 and Table 2"/>
      <sheetName val="Table 3 and Table 4"/>
      <sheetName val="Table 5"/>
      <sheetName val="Table 6"/>
      <sheetName val="Table 7"/>
      <sheetName val="Table 8"/>
      <sheetName val="Table 9"/>
      <sheetName val="Tab 10 Historical data"/>
      <sheetName val="HistData&gt;&gt;&gt;"/>
      <sheetName val="Country.INVJWL.ANN"/>
      <sheetName val="Country.INVJWL.QTR"/>
      <sheetName val="Country.JWL.PRE"/>
      <sheetName val="YR"/>
      <sheetName val="QT"/>
      <sheetName val="Rawpivot"/>
      <sheetName val="Charts&gt;&gt;&gt;"/>
      <sheetName val="GDT.Appendix"/>
      <sheetName val="bycountry.demand.vo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row r="3">
          <cell r="A3" t="str">
            <v>Q3</v>
          </cell>
        </row>
      </sheetData>
      <sheetData sheetId="42">
        <row r="3">
          <cell r="A3" t="str">
            <v>Q3</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Gold (Tonnes)"/>
      <sheetName val="2. Gold (US$ Millions)"/>
      <sheetName val="3. FX Reserves (US$ Millions)"/>
      <sheetName val="4.Total Reserves (US$ Millions)"/>
      <sheetName val="5. Gold (% Total Reserves)"/>
      <sheetName val="1. Instructions"/>
      <sheetName val="Gold_Qrtly"/>
      <sheetName val="FX_Qrtly"/>
      <sheetName val="Non-IFS 2"/>
      <sheetName val="Country Key"/>
    </sheetNames>
    <sheetDataSet>
      <sheetData sheetId="0"/>
      <sheetData sheetId="1"/>
      <sheetData sheetId="2"/>
      <sheetData sheetId="3"/>
      <sheetData sheetId="4"/>
      <sheetData sheetId="5"/>
      <sheetData sheetId="6"/>
      <sheetData sheetId="7">
        <row r="2">
          <cell r="K2" t="str">
            <v>MIDHEADER</v>
          </cell>
        </row>
      </sheetData>
      <sheetData sheetId="8"/>
      <sheetData sheetId="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laimer"/>
      <sheetName val="Chart.Source"/>
      <sheetName val="Charts"/>
      <sheetName val="Table"/>
      <sheetName val="Summary"/>
      <sheetName val="Combined.Data"/>
      <sheetName val="Combined.Source"/>
      <sheetName val="Com.Table2"/>
      <sheetName val="Com.Table"/>
    </sheetNames>
    <sheetDataSet>
      <sheetData sheetId="0"/>
      <sheetData sheetId="1"/>
      <sheetData sheetId="2"/>
      <sheetData sheetId="3"/>
      <sheetData sheetId="4"/>
      <sheetData sheetId="5"/>
      <sheetData sheetId="6">
        <row r="3">
          <cell r="E3">
            <v>42004</v>
          </cell>
        </row>
        <row r="31">
          <cell r="E31">
            <v>1206</v>
          </cell>
        </row>
      </sheetData>
      <sheetData sheetId="7"/>
      <sheetData sheetId="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8"/>
      <sheetName val="Total central government de (2)"/>
      <sheetName val="Total Reserves Indexed"/>
      <sheetName val="G4 Gold"/>
      <sheetName val="G4 FX Reserves"/>
      <sheetName val="PIIGS Tonnes"/>
      <sheetName val="PIIGS (Gold US$)"/>
      <sheetName val="PIIGS (Total US$)"/>
      <sheetName val="Chart1 (2)"/>
      <sheetName val="1. Gold (Tonnes)"/>
      <sheetName val="Gold Indexed"/>
      <sheetName val="2. Gold (US$ Millions)"/>
      <sheetName val="3. FX Reserves (US$ Millions)"/>
      <sheetName val="Chart1"/>
      <sheetName val="4.Total Reserves (US$ Millions)"/>
      <sheetName val="5. Gold (% Total Reserves)"/>
      <sheetName val="1. Instructions"/>
      <sheetName val="Gold_Qrtly"/>
      <sheetName val="FX_Qrtly"/>
      <sheetName val="Non-IFS 2"/>
      <sheetName val="Country Key"/>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sheetData sheetId="12"/>
      <sheetData sheetId="13" refreshError="1"/>
      <sheetData sheetId="14"/>
      <sheetData sheetId="15"/>
      <sheetData sheetId="16"/>
      <sheetData sheetId="17">
        <row r="2">
          <cell r="K2" t="str">
            <v>MIDHEADER</v>
          </cell>
        </row>
      </sheetData>
      <sheetData sheetId="18">
        <row r="2">
          <cell r="K2" t="str">
            <v>MIDHEADER</v>
          </cell>
        </row>
      </sheetData>
      <sheetData sheetId="19">
        <row r="3">
          <cell r="B3">
            <v>0</v>
          </cell>
          <cell r="C3">
            <v>1</v>
          </cell>
          <cell r="D3">
            <v>2</v>
          </cell>
          <cell r="E3">
            <v>3</v>
          </cell>
          <cell r="F3">
            <v>4</v>
          </cell>
          <cell r="G3">
            <v>5</v>
          </cell>
          <cell r="H3">
            <v>6</v>
          </cell>
          <cell r="I3">
            <v>7</v>
          </cell>
          <cell r="J3">
            <v>8</v>
          </cell>
          <cell r="K3">
            <v>9</v>
          </cell>
          <cell r="L3">
            <v>10</v>
          </cell>
          <cell r="M3">
            <v>11</v>
          </cell>
          <cell r="N3">
            <v>12</v>
          </cell>
          <cell r="O3">
            <v>13</v>
          </cell>
          <cell r="P3">
            <v>14</v>
          </cell>
          <cell r="Q3">
            <v>15</v>
          </cell>
          <cell r="R3">
            <v>16</v>
          </cell>
          <cell r="S3">
            <v>17</v>
          </cell>
          <cell r="T3">
            <v>18</v>
          </cell>
          <cell r="U3">
            <v>19</v>
          </cell>
          <cell r="V3">
            <v>20</v>
          </cell>
          <cell r="W3">
            <v>21</v>
          </cell>
          <cell r="X3">
            <v>22</v>
          </cell>
          <cell r="Y3">
            <v>23</v>
          </cell>
          <cell r="Z3">
            <v>24</v>
          </cell>
          <cell r="AA3">
            <v>25</v>
          </cell>
          <cell r="AB3">
            <v>26</v>
          </cell>
          <cell r="AC3">
            <v>27</v>
          </cell>
          <cell r="AD3">
            <v>28</v>
          </cell>
          <cell r="AE3">
            <v>29</v>
          </cell>
          <cell r="AF3">
            <v>30</v>
          </cell>
          <cell r="AG3">
            <v>31</v>
          </cell>
          <cell r="AH3">
            <v>32</v>
          </cell>
          <cell r="AI3">
            <v>33</v>
          </cell>
          <cell r="AJ3">
            <v>34</v>
          </cell>
          <cell r="AK3">
            <v>35</v>
          </cell>
          <cell r="AL3">
            <v>36</v>
          </cell>
          <cell r="AM3">
            <v>37</v>
          </cell>
          <cell r="AN3">
            <v>38</v>
          </cell>
          <cell r="AO3">
            <v>39</v>
          </cell>
          <cell r="AP3">
            <v>40</v>
          </cell>
          <cell r="AQ3">
            <v>41</v>
          </cell>
          <cell r="AR3">
            <v>42</v>
          </cell>
          <cell r="AS3">
            <v>43</v>
          </cell>
          <cell r="AT3">
            <v>44</v>
          </cell>
        </row>
        <row r="4">
          <cell r="C4" t="str">
            <v>Q1 2000</v>
          </cell>
          <cell r="D4" t="str">
            <v>Q2 2000</v>
          </cell>
          <cell r="E4" t="str">
            <v>Q3 2000</v>
          </cell>
          <cell r="F4" t="str">
            <v>Q4 2000</v>
          </cell>
          <cell r="G4" t="str">
            <v>Q1 2001</v>
          </cell>
          <cell r="H4" t="str">
            <v>Q2 2001</v>
          </cell>
          <cell r="I4" t="str">
            <v>Q3 2001</v>
          </cell>
          <cell r="J4" t="str">
            <v>Q4 2001</v>
          </cell>
          <cell r="K4" t="str">
            <v>Q1 2002</v>
          </cell>
          <cell r="L4" t="str">
            <v>Q2 2002</v>
          </cell>
          <cell r="M4" t="str">
            <v>Q3 2002</v>
          </cell>
          <cell r="N4" t="str">
            <v>Q4 2002</v>
          </cell>
          <cell r="O4" t="str">
            <v>Q1 2003</v>
          </cell>
          <cell r="P4" t="str">
            <v>Q2 2003</v>
          </cell>
          <cell r="Q4" t="str">
            <v>Q3 2003</v>
          </cell>
          <cell r="R4" t="str">
            <v>Q4 2003</v>
          </cell>
          <cell r="S4" t="str">
            <v>Q1 2004</v>
          </cell>
          <cell r="T4" t="str">
            <v>Q2 2004</v>
          </cell>
          <cell r="U4" t="str">
            <v>Q3 2004</v>
          </cell>
          <cell r="V4" t="str">
            <v>Q4 2004</v>
          </cell>
          <cell r="W4" t="str">
            <v>Q1 2005</v>
          </cell>
          <cell r="X4" t="str">
            <v>Q2 2005</v>
          </cell>
          <cell r="Y4" t="str">
            <v>Q3 2005</v>
          </cell>
          <cell r="Z4" t="str">
            <v>Q4 2005</v>
          </cell>
          <cell r="AA4" t="str">
            <v>Q1 2006</v>
          </cell>
          <cell r="AB4" t="str">
            <v>Q2 2006</v>
          </cell>
          <cell r="AC4" t="str">
            <v>Q3 2006</v>
          </cell>
          <cell r="AD4" t="str">
            <v>Q4 2006</v>
          </cell>
          <cell r="AE4" t="str">
            <v>Q1 2007</v>
          </cell>
          <cell r="AF4" t="str">
            <v>Q2 2007</v>
          </cell>
          <cell r="AG4" t="str">
            <v>Q3 2007</v>
          </cell>
          <cell r="AH4" t="str">
            <v>Q4 2007</v>
          </cell>
          <cell r="AI4" t="str">
            <v>Q1 2008</v>
          </cell>
          <cell r="AJ4" t="str">
            <v>Q2 2008</v>
          </cell>
          <cell r="AK4" t="str">
            <v>Q3 2008</v>
          </cell>
          <cell r="AL4" t="str">
            <v>Q4 2008</v>
          </cell>
          <cell r="AM4" t="str">
            <v>Q1 2009</v>
          </cell>
          <cell r="AN4" t="str">
            <v>Q2 2009</v>
          </cell>
          <cell r="AO4" t="str">
            <v>Q3 2009</v>
          </cell>
          <cell r="AP4" t="str">
            <v>Q4 2009</v>
          </cell>
          <cell r="AQ4" t="str">
            <v>Q1 2010</v>
          </cell>
          <cell r="AR4" t="str">
            <v>Q2 2010</v>
          </cell>
          <cell r="AS4" t="str">
            <v>Q3 2010</v>
          </cell>
          <cell r="AT4" t="str">
            <v>Q4 2010</v>
          </cell>
        </row>
        <row r="5">
          <cell r="B5">
            <v>576</v>
          </cell>
          <cell r="C5">
            <v>0</v>
          </cell>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127.4124910578209</v>
          </cell>
          <cell r="Z5">
            <v>127.4124910578209</v>
          </cell>
          <cell r="AA5">
            <v>127.4124910578209</v>
          </cell>
          <cell r="AB5">
            <v>127.4124910578209</v>
          </cell>
          <cell r="AC5">
            <v>127.4124910578209</v>
          </cell>
          <cell r="AD5">
            <v>127.4</v>
          </cell>
          <cell r="AE5">
            <v>127.4</v>
          </cell>
          <cell r="AF5">
            <v>127.4</v>
          </cell>
          <cell r="AG5">
            <v>127.4</v>
          </cell>
          <cell r="AH5">
            <v>127.4</v>
          </cell>
          <cell r="AI5">
            <v>127.4</v>
          </cell>
          <cell r="AJ5">
            <v>127.4</v>
          </cell>
          <cell r="AK5">
            <v>127.4</v>
          </cell>
          <cell r="AL5">
            <v>127.4</v>
          </cell>
          <cell r="AM5">
            <v>127.4</v>
          </cell>
          <cell r="AN5">
            <v>127.4</v>
          </cell>
          <cell r="AO5">
            <v>127.4</v>
          </cell>
          <cell r="AP5">
            <v>127.39883673913721</v>
          </cell>
          <cell r="AQ5">
            <v>127.39883673913721</v>
          </cell>
          <cell r="AR5">
            <v>127.39883673913721</v>
          </cell>
          <cell r="AS5">
            <v>127.39883673913721</v>
          </cell>
          <cell r="AT5">
            <v>127.39883673913721</v>
          </cell>
        </row>
        <row r="6">
          <cell r="B6">
            <v>528</v>
          </cell>
          <cell r="C6">
            <v>422.11528634968033</v>
          </cell>
          <cell r="D6">
            <v>421.49322171716761</v>
          </cell>
          <cell r="E6">
            <v>421.49322171716761</v>
          </cell>
          <cell r="F6">
            <v>421.7598208453781</v>
          </cell>
          <cell r="G6">
            <v>421.7598208453781</v>
          </cell>
          <cell r="H6">
            <v>421.759820845391</v>
          </cell>
          <cell r="I6">
            <v>421.759820845391</v>
          </cell>
          <cell r="J6">
            <v>421.759820845391</v>
          </cell>
          <cell r="K6">
            <v>422.11528634968033</v>
          </cell>
          <cell r="L6">
            <v>421.22662258894417</v>
          </cell>
          <cell r="M6">
            <v>422.11528634968033</v>
          </cell>
          <cell r="N6">
            <v>421.22662258894417</v>
          </cell>
          <cell r="O6">
            <v>421.22662258894417</v>
          </cell>
          <cell r="P6">
            <v>421.22662258894417</v>
          </cell>
          <cell r="Q6">
            <v>423.0039501104165</v>
          </cell>
          <cell r="R6">
            <v>423.89261387115266</v>
          </cell>
          <cell r="S6">
            <v>423.89261387115266</v>
          </cell>
          <cell r="T6">
            <v>421.22662258894417</v>
          </cell>
          <cell r="U6">
            <v>422.11528634968033</v>
          </cell>
          <cell r="V6">
            <v>423.0039501104165</v>
          </cell>
          <cell r="W6">
            <v>423.89261387115266</v>
          </cell>
          <cell r="X6">
            <v>423.89261387115266</v>
          </cell>
          <cell r="Y6">
            <v>423.89261387115266</v>
          </cell>
          <cell r="Z6">
            <v>423.89261387115266</v>
          </cell>
          <cell r="AA6">
            <v>423.89261387115266</v>
          </cell>
          <cell r="AB6">
            <v>423.0039501104165</v>
          </cell>
          <cell r="AC6">
            <v>423.0039501104165</v>
          </cell>
          <cell r="AD6">
            <v>423.0039501104165</v>
          </cell>
          <cell r="AE6">
            <v>423.0039501104165</v>
          </cell>
          <cell r="AF6">
            <v>423.0039501104165</v>
          </cell>
          <cell r="AG6">
            <v>423.0039501104165</v>
          </cell>
          <cell r="AH6">
            <v>423.0039501104165</v>
          </cell>
          <cell r="AI6">
            <v>423.0039501104165</v>
          </cell>
          <cell r="AJ6">
            <v>422.4</v>
          </cell>
          <cell r="AK6">
            <v>422.4</v>
          </cell>
          <cell r="AL6">
            <v>423.62601474293177</v>
          </cell>
          <cell r="AM6">
            <v>423.62601474293177</v>
          </cell>
          <cell r="AN6">
            <v>423.62601474293177</v>
          </cell>
          <cell r="AO6">
            <v>423.62601474293177</v>
          </cell>
          <cell r="AP6">
            <v>423.626014742932</v>
          </cell>
          <cell r="AQ6">
            <v>423.626014742932</v>
          </cell>
          <cell r="AR6">
            <v>423.626014742932</v>
          </cell>
          <cell r="AS6">
            <v>423.626014742932</v>
          </cell>
          <cell r="AT6">
            <v>423.626014742932</v>
          </cell>
        </row>
        <row r="7">
          <cell r="B7">
            <v>913</v>
          </cell>
          <cell r="C7">
            <v>0</v>
          </cell>
          <cell r="D7">
            <v>0</v>
          </cell>
          <cell r="E7">
            <v>0</v>
          </cell>
          <cell r="F7">
            <v>0</v>
          </cell>
          <cell r="G7">
            <v>0</v>
          </cell>
          <cell r="H7">
            <v>0</v>
          </cell>
          <cell r="I7">
            <v>0</v>
          </cell>
          <cell r="J7">
            <v>0</v>
          </cell>
          <cell r="K7">
            <v>0</v>
          </cell>
          <cell r="L7">
            <v>0</v>
          </cell>
          <cell r="M7">
            <v>0</v>
          </cell>
          <cell r="N7">
            <v>0</v>
          </cell>
          <cell r="O7">
            <v>0</v>
          </cell>
          <cell r="P7">
            <v>0</v>
          </cell>
          <cell r="Q7">
            <v>0</v>
          </cell>
          <cell r="R7">
            <v>9.0264753883303861</v>
          </cell>
          <cell r="S7">
            <v>12.442760822674826</v>
          </cell>
          <cell r="T7">
            <v>12.455437626791051</v>
          </cell>
          <cell r="U7">
            <v>14.472188130453814</v>
          </cell>
          <cell r="V7">
            <v>14.102130959799744</v>
          </cell>
          <cell r="W7">
            <v>12.564978015835729</v>
          </cell>
          <cell r="X7">
            <v>12.63057335523553</v>
          </cell>
          <cell r="Y7">
            <v>15.648556682714981</v>
          </cell>
          <cell r="Z7">
            <v>16.406499956982959</v>
          </cell>
          <cell r="AA7">
            <v>16.403759145095723</v>
          </cell>
          <cell r="AB7">
            <v>16.476854569476647</v>
          </cell>
          <cell r="AC7">
            <v>18.565917317541039</v>
          </cell>
          <cell r="AD7">
            <v>20.100000000000001</v>
          </cell>
          <cell r="AE7">
            <v>20</v>
          </cell>
          <cell r="AF7">
            <v>20</v>
          </cell>
          <cell r="AG7">
            <v>20.106167092672102</v>
          </cell>
          <cell r="AH7">
            <v>20.450724530428641</v>
          </cell>
          <cell r="AI7">
            <v>19.541559023579765</v>
          </cell>
          <cell r="AJ7">
            <v>19.569708648815684</v>
          </cell>
          <cell r="AK7">
            <v>20.342814579429717</v>
          </cell>
          <cell r="AL7">
            <v>20.308738419399216</v>
          </cell>
          <cell r="AM7">
            <v>22.133690852509041</v>
          </cell>
          <cell r="AN7">
            <v>19.98994212352596</v>
          </cell>
          <cell r="AO7">
            <v>20.72507575565723</v>
          </cell>
          <cell r="AP7">
            <v>28.815177805019921</v>
          </cell>
          <cell r="AQ7">
            <v>28.471097994683621</v>
          </cell>
          <cell r="AR7">
            <v>28.517091290174282</v>
          </cell>
          <cell r="AS7">
            <v>30.046626052557034</v>
          </cell>
          <cell r="AT7">
            <v>35.283779439744947</v>
          </cell>
        </row>
        <row r="8">
          <cell r="B8">
            <v>993</v>
          </cell>
          <cell r="C8">
            <v>199.03135650079759</v>
          </cell>
          <cell r="D8">
            <v>199.1593240823436</v>
          </cell>
          <cell r="E8">
            <v>199.13088684200002</v>
          </cell>
          <cell r="F8">
            <v>199.21797589055217</v>
          </cell>
          <cell r="G8">
            <v>197.06918691709211</v>
          </cell>
          <cell r="H8">
            <v>197.03986101298781</v>
          </cell>
          <cell r="I8">
            <v>197.06918691709211</v>
          </cell>
          <cell r="J8">
            <v>197.03986101298781</v>
          </cell>
          <cell r="K8">
            <v>196.98209786853997</v>
          </cell>
          <cell r="L8">
            <v>196.95277196443567</v>
          </cell>
          <cell r="M8">
            <v>196.92433472409212</v>
          </cell>
          <cell r="N8">
            <v>196.92433472409212</v>
          </cell>
          <cell r="O8">
            <v>191.95937029285915</v>
          </cell>
          <cell r="P8">
            <v>193.50653390030081</v>
          </cell>
          <cell r="Q8">
            <v>193.50386790901862</v>
          </cell>
          <cell r="R8">
            <v>193.3936736026873</v>
          </cell>
          <cell r="S8">
            <v>194.31432925881001</v>
          </cell>
          <cell r="T8">
            <v>214.15730237228792</v>
          </cell>
          <cell r="U8">
            <v>212.22890201149045</v>
          </cell>
          <cell r="V8">
            <v>208.20236651159485</v>
          </cell>
          <cell r="W8">
            <v>165.7029108181483</v>
          </cell>
          <cell r="X8">
            <v>185.32993863776733</v>
          </cell>
          <cell r="Y8">
            <v>190.09495372283467</v>
          </cell>
          <cell r="Z8">
            <v>185.82403568873661</v>
          </cell>
          <cell r="AA8">
            <v>162.44684679881098</v>
          </cell>
          <cell r="AB8">
            <v>165.80332982311148</v>
          </cell>
          <cell r="AC8">
            <v>168.77591010277396</v>
          </cell>
          <cell r="AD8">
            <v>171.92444580706223</v>
          </cell>
          <cell r="AE8">
            <v>164.86401222801337</v>
          </cell>
          <cell r="AF8">
            <v>147.76345548016727</v>
          </cell>
          <cell r="AG8">
            <v>142.72650928431463</v>
          </cell>
          <cell r="AH8">
            <v>137.61313800503873</v>
          </cell>
          <cell r="AI8">
            <v>133.35643859111249</v>
          </cell>
          <cell r="AJ8">
            <v>160.33893635834477</v>
          </cell>
          <cell r="AK8">
            <v>124.65375438222316</v>
          </cell>
          <cell r="AL8">
            <v>124.7035195528244</v>
          </cell>
          <cell r="AM8">
            <v>119.6301381427816</v>
          </cell>
          <cell r="AN8">
            <v>119.51105719884296</v>
          </cell>
          <cell r="AO8">
            <v>119.54127176670799</v>
          </cell>
          <cell r="AP8">
            <v>154.36800454995847</v>
          </cell>
          <cell r="AQ8">
            <v>465.77444825088759</v>
          </cell>
          <cell r="AR8">
            <v>488.76329107737155</v>
          </cell>
          <cell r="AS8">
            <v>499.58099503681296</v>
          </cell>
          <cell r="AT8">
            <v>500.72292796935886</v>
          </cell>
        </row>
      </sheetData>
      <sheetData sheetId="2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Qt.Data"/>
      <sheetName val="AppAn.Data"/>
      <sheetName val="User guide &amp; contents"/>
      <sheetName val="Disclaimer"/>
      <sheetName val="Exec Summary"/>
      <sheetName val="Snapshot"/>
      <sheetName val="Gold Demand"/>
      <sheetName val="Gold Balance"/>
      <sheetName val="Jewellery"/>
      <sheetName val="Bar &amp; Coin"/>
      <sheetName val="Consumer"/>
      <sheetName val="Consumer Per Capita"/>
      <sheetName val="Prices"/>
      <sheetName val="India Supply"/>
      <sheetName val="Official Reserves"/>
      <sheetName val="ETFs"/>
    </sheetNames>
    <sheetDataSet>
      <sheetData sheetId="0">
        <row r="5">
          <cell r="B5">
            <v>32150.746599999999</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nkings Sorted"/>
      <sheetName val="Ranking"/>
      <sheetName val="1. Gold (Tonnes)"/>
      <sheetName val="2. Gold (US$ Millions)"/>
      <sheetName val="3. FX Reserves (US$ Millions)"/>
      <sheetName val="4.Total Reserves (US$ Millions)"/>
      <sheetName val="5. Gold (% Total Reserves)"/>
      <sheetName val="1. Instructions"/>
      <sheetName val="Gold_Monthly"/>
      <sheetName val="FX_Monthly"/>
      <sheetName val="Non-IFS 2"/>
      <sheetName val="Country Key"/>
      <sheetName val="Sheet3"/>
    </sheetNames>
    <sheetDataSet>
      <sheetData sheetId="0"/>
      <sheetData sheetId="1"/>
      <sheetData sheetId="2"/>
      <sheetData sheetId="3"/>
      <sheetData sheetId="4"/>
      <sheetData sheetId="5"/>
      <sheetData sheetId="6"/>
      <sheetData sheetId="7"/>
      <sheetData sheetId="8">
        <row r="2">
          <cell r="K2" t="str">
            <v>MIDHEADER</v>
          </cell>
        </row>
      </sheetData>
      <sheetData sheetId="9"/>
      <sheetData sheetId="10"/>
      <sheetData sheetId="11"/>
      <sheetData sheetId="12"/>
    </sheetDataSet>
  </externalBook>
</externalLink>
</file>

<file path=xl/theme/theme1.xml><?xml version="1.0" encoding="utf-8"?>
<a:theme xmlns:a="http://schemas.openxmlformats.org/drawingml/2006/main" name="All Colours">
  <a:themeElements>
    <a:clrScheme name="WGC All Colours">
      <a:dk1>
        <a:sysClr val="windowText" lastClr="000000"/>
      </a:dk1>
      <a:lt1>
        <a:sysClr val="window" lastClr="FFFFFF"/>
      </a:lt1>
      <a:dk2>
        <a:srgbClr val="000000"/>
      </a:dk2>
      <a:lt2>
        <a:srgbClr val="FFFFFF"/>
      </a:lt2>
      <a:accent1>
        <a:srgbClr val="66001B"/>
      </a:accent1>
      <a:accent2>
        <a:srgbClr val="BA1126"/>
      </a:accent2>
      <a:accent3>
        <a:srgbClr val="350F4F"/>
      </a:accent3>
      <a:accent4>
        <a:srgbClr val="7A3271"/>
      </a:accent4>
      <a:accent5>
        <a:srgbClr val="0F4430"/>
      </a:accent5>
      <a:accent6>
        <a:srgbClr val="2EA350"/>
      </a:accent6>
      <a:hlink>
        <a:srgbClr val="0000FF"/>
      </a:hlink>
      <a:folHlink>
        <a:srgbClr val="800080"/>
      </a:folHlink>
    </a:clrScheme>
    <a:fontScheme name="WGC">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http://www.imf.org/external/np/exr/facts/gold.htm"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6EEFD-A599-43C0-AEFF-B4ADCDC3C4C3}">
  <sheetPr>
    <tabColor rgb="FFFFFF00"/>
  </sheetPr>
  <dimension ref="B3:M44"/>
  <sheetViews>
    <sheetView showGridLines="0" zoomScale="85" zoomScaleNormal="85" workbookViewId="0">
      <selection activeCell="G49" sqref="G49"/>
    </sheetView>
  </sheetViews>
  <sheetFormatPr defaultRowHeight="12.75" x14ac:dyDescent="0.2"/>
  <sheetData>
    <row r="3" spans="2:13" ht="12.75" customHeight="1" x14ac:dyDescent="0.2"/>
    <row r="6" spans="2:13" x14ac:dyDescent="0.2">
      <c r="B6" s="73" t="s">
        <v>89</v>
      </c>
      <c r="C6" s="74"/>
      <c r="D6" s="74"/>
      <c r="E6" s="74"/>
      <c r="F6" s="74"/>
      <c r="G6" s="74"/>
      <c r="H6" s="74"/>
      <c r="I6" s="74"/>
      <c r="J6" s="74"/>
      <c r="K6" s="74"/>
      <c r="L6" s="74"/>
      <c r="M6" s="74"/>
    </row>
    <row r="7" spans="2:13" x14ac:dyDescent="0.2">
      <c r="B7" s="74"/>
      <c r="C7" s="74"/>
      <c r="D7" s="74"/>
      <c r="E7" s="74"/>
      <c r="F7" s="74"/>
      <c r="G7" s="74"/>
      <c r="H7" s="74"/>
      <c r="I7" s="74"/>
      <c r="J7" s="74"/>
      <c r="K7" s="74"/>
      <c r="L7" s="74"/>
      <c r="M7" s="74"/>
    </row>
    <row r="8" spans="2:13" x14ac:dyDescent="0.2">
      <c r="B8" s="74"/>
      <c r="C8" s="74"/>
      <c r="D8" s="74"/>
      <c r="E8" s="74"/>
      <c r="F8" s="74"/>
      <c r="G8" s="74"/>
      <c r="H8" s="74"/>
      <c r="I8" s="74"/>
      <c r="J8" s="74"/>
      <c r="K8" s="74"/>
      <c r="L8" s="74"/>
      <c r="M8" s="74"/>
    </row>
    <row r="9" spans="2:13" x14ac:dyDescent="0.2">
      <c r="B9" s="74"/>
      <c r="C9" s="74"/>
      <c r="D9" s="74"/>
      <c r="E9" s="74"/>
      <c r="F9" s="74"/>
      <c r="G9" s="74"/>
      <c r="H9" s="74"/>
      <c r="I9" s="74"/>
      <c r="J9" s="74"/>
      <c r="K9" s="74"/>
      <c r="L9" s="74"/>
      <c r="M9" s="74"/>
    </row>
    <row r="10" spans="2:13" x14ac:dyDescent="0.2">
      <c r="B10" s="74"/>
      <c r="C10" s="74"/>
      <c r="D10" s="74"/>
      <c r="E10" s="74"/>
      <c r="F10" s="74"/>
      <c r="G10" s="74"/>
      <c r="H10" s="74"/>
      <c r="I10" s="74"/>
      <c r="J10" s="74"/>
      <c r="K10" s="74"/>
      <c r="L10" s="74"/>
      <c r="M10" s="74"/>
    </row>
    <row r="11" spans="2:13" x14ac:dyDescent="0.2">
      <c r="B11" s="74"/>
      <c r="C11" s="74"/>
      <c r="D11" s="74"/>
      <c r="E11" s="74"/>
      <c r="F11" s="74"/>
      <c r="G11" s="74"/>
      <c r="H11" s="74"/>
      <c r="I11" s="74"/>
      <c r="J11" s="74"/>
      <c r="K11" s="74"/>
      <c r="L11" s="74"/>
      <c r="M11" s="74"/>
    </row>
    <row r="12" spans="2:13" x14ac:dyDescent="0.2">
      <c r="B12" s="74"/>
      <c r="C12" s="74"/>
      <c r="D12" s="74"/>
      <c r="E12" s="74"/>
      <c r="F12" s="74"/>
      <c r="G12" s="74"/>
      <c r="H12" s="74"/>
      <c r="I12" s="74"/>
      <c r="J12" s="74"/>
      <c r="K12" s="74"/>
      <c r="L12" s="74"/>
      <c r="M12" s="74"/>
    </row>
    <row r="13" spans="2:13" x14ac:dyDescent="0.2">
      <c r="B13" s="74"/>
      <c r="C13" s="74"/>
      <c r="D13" s="74"/>
      <c r="E13" s="74"/>
      <c r="F13" s="74"/>
      <c r="G13" s="74"/>
      <c r="H13" s="74"/>
      <c r="I13" s="74"/>
      <c r="J13" s="74"/>
      <c r="K13" s="74"/>
      <c r="L13" s="74"/>
      <c r="M13" s="74"/>
    </row>
    <row r="14" spans="2:13" x14ac:dyDescent="0.2">
      <c r="B14" s="74"/>
      <c r="C14" s="74"/>
      <c r="D14" s="74"/>
      <c r="E14" s="74"/>
      <c r="F14" s="74"/>
      <c r="G14" s="74"/>
      <c r="H14" s="74"/>
      <c r="I14" s="74"/>
      <c r="J14" s="74"/>
      <c r="K14" s="74"/>
      <c r="L14" s="74"/>
      <c r="M14" s="74"/>
    </row>
    <row r="15" spans="2:13" x14ac:dyDescent="0.2">
      <c r="B15" s="74"/>
      <c r="C15" s="74"/>
      <c r="D15" s="74"/>
      <c r="E15" s="74"/>
      <c r="F15" s="74"/>
      <c r="G15" s="74"/>
      <c r="H15" s="74"/>
      <c r="I15" s="74"/>
      <c r="J15" s="74"/>
      <c r="K15" s="74"/>
      <c r="L15" s="74"/>
      <c r="M15" s="74"/>
    </row>
    <row r="16" spans="2:13" x14ac:dyDescent="0.2">
      <c r="B16" s="74"/>
      <c r="C16" s="74"/>
      <c r="D16" s="74"/>
      <c r="E16" s="74"/>
      <c r="F16" s="74"/>
      <c r="G16" s="74"/>
      <c r="H16" s="74"/>
      <c r="I16" s="74"/>
      <c r="J16" s="74"/>
      <c r="K16" s="74"/>
      <c r="L16" s="74"/>
      <c r="M16" s="74"/>
    </row>
    <row r="17" spans="2:13" x14ac:dyDescent="0.2">
      <c r="B17" s="74"/>
      <c r="C17" s="74"/>
      <c r="D17" s="74"/>
      <c r="E17" s="74"/>
      <c r="F17" s="74"/>
      <c r="G17" s="74"/>
      <c r="H17" s="74"/>
      <c r="I17" s="74"/>
      <c r="J17" s="74"/>
      <c r="K17" s="74"/>
      <c r="L17" s="74"/>
      <c r="M17" s="74"/>
    </row>
    <row r="18" spans="2:13" x14ac:dyDescent="0.2">
      <c r="B18" s="74"/>
      <c r="C18" s="74"/>
      <c r="D18" s="74"/>
      <c r="E18" s="74"/>
      <c r="F18" s="74"/>
      <c r="G18" s="74"/>
      <c r="H18" s="74"/>
      <c r="I18" s="74"/>
      <c r="J18" s="74"/>
      <c r="K18" s="74"/>
      <c r="L18" s="74"/>
      <c r="M18" s="74"/>
    </row>
    <row r="19" spans="2:13" x14ac:dyDescent="0.2">
      <c r="B19" s="74"/>
      <c r="C19" s="74"/>
      <c r="D19" s="74"/>
      <c r="E19" s="74"/>
      <c r="F19" s="74"/>
      <c r="G19" s="74"/>
      <c r="H19" s="74"/>
      <c r="I19" s="74"/>
      <c r="J19" s="74"/>
      <c r="K19" s="74"/>
      <c r="L19" s="74"/>
      <c r="M19" s="74"/>
    </row>
    <row r="20" spans="2:13" x14ac:dyDescent="0.2">
      <c r="B20" s="74"/>
      <c r="C20" s="74"/>
      <c r="D20" s="74"/>
      <c r="E20" s="74"/>
      <c r="F20" s="74"/>
      <c r="G20" s="74"/>
      <c r="H20" s="74"/>
      <c r="I20" s="74"/>
      <c r="J20" s="74"/>
      <c r="K20" s="74"/>
      <c r="L20" s="74"/>
      <c r="M20" s="74"/>
    </row>
    <row r="21" spans="2:13" x14ac:dyDescent="0.2">
      <c r="B21" s="74"/>
      <c r="C21" s="74"/>
      <c r="D21" s="74"/>
      <c r="E21" s="74"/>
      <c r="F21" s="74"/>
      <c r="G21" s="74"/>
      <c r="H21" s="74"/>
      <c r="I21" s="74"/>
      <c r="J21" s="74"/>
      <c r="K21" s="74"/>
      <c r="L21" s="74"/>
      <c r="M21" s="74"/>
    </row>
    <row r="22" spans="2:13" x14ac:dyDescent="0.2">
      <c r="B22" s="74"/>
      <c r="C22" s="74"/>
      <c r="D22" s="74"/>
      <c r="E22" s="74"/>
      <c r="F22" s="74"/>
      <c r="G22" s="74"/>
      <c r="H22" s="74"/>
      <c r="I22" s="74"/>
      <c r="J22" s="74"/>
      <c r="K22" s="74"/>
      <c r="L22" s="74"/>
      <c r="M22" s="74"/>
    </row>
    <row r="23" spans="2:13" x14ac:dyDescent="0.2">
      <c r="B23" s="74"/>
      <c r="C23" s="74"/>
      <c r="D23" s="74"/>
      <c r="E23" s="74"/>
      <c r="F23" s="74"/>
      <c r="G23" s="74"/>
      <c r="H23" s="74"/>
      <c r="I23" s="74"/>
      <c r="J23" s="74"/>
      <c r="K23" s="74"/>
      <c r="L23" s="74"/>
      <c r="M23" s="74"/>
    </row>
    <row r="24" spans="2:13" x14ac:dyDescent="0.2">
      <c r="B24" s="74"/>
      <c r="C24" s="74"/>
      <c r="D24" s="74"/>
      <c r="E24" s="74"/>
      <c r="F24" s="74"/>
      <c r="G24" s="74"/>
      <c r="H24" s="74"/>
      <c r="I24" s="74"/>
      <c r="J24" s="74"/>
      <c r="K24" s="74"/>
      <c r="L24" s="74"/>
      <c r="M24" s="74"/>
    </row>
    <row r="25" spans="2:13" x14ac:dyDescent="0.2">
      <c r="B25" s="74"/>
      <c r="C25" s="74"/>
      <c r="D25" s="74"/>
      <c r="E25" s="74"/>
      <c r="F25" s="74"/>
      <c r="G25" s="74"/>
      <c r="H25" s="74"/>
      <c r="I25" s="74"/>
      <c r="J25" s="74"/>
      <c r="K25" s="74"/>
      <c r="L25" s="74"/>
      <c r="M25" s="74"/>
    </row>
    <row r="26" spans="2:13" x14ac:dyDescent="0.2">
      <c r="B26" s="74"/>
      <c r="C26" s="74"/>
      <c r="D26" s="74"/>
      <c r="E26" s="74"/>
      <c r="F26" s="74"/>
      <c r="G26" s="74"/>
      <c r="H26" s="74"/>
      <c r="I26" s="74"/>
      <c r="J26" s="74"/>
      <c r="K26" s="74"/>
      <c r="L26" s="74"/>
      <c r="M26" s="74"/>
    </row>
    <row r="27" spans="2:13" x14ac:dyDescent="0.2">
      <c r="B27" s="74"/>
      <c r="C27" s="74"/>
      <c r="D27" s="74"/>
      <c r="E27" s="74"/>
      <c r="F27" s="74"/>
      <c r="G27" s="74"/>
      <c r="H27" s="74"/>
      <c r="I27" s="74"/>
      <c r="J27" s="74"/>
      <c r="K27" s="74"/>
      <c r="L27" s="74"/>
      <c r="M27" s="74"/>
    </row>
    <row r="28" spans="2:13" x14ac:dyDescent="0.2">
      <c r="B28" s="74"/>
      <c r="C28" s="74"/>
      <c r="D28" s="74"/>
      <c r="E28" s="74"/>
      <c r="F28" s="74"/>
      <c r="G28" s="74"/>
      <c r="H28" s="74"/>
      <c r="I28" s="74"/>
      <c r="J28" s="74"/>
      <c r="K28" s="74"/>
      <c r="L28" s="74"/>
      <c r="M28" s="74"/>
    </row>
    <row r="29" spans="2:13" x14ac:dyDescent="0.2">
      <c r="B29" s="74"/>
      <c r="C29" s="74"/>
      <c r="D29" s="74"/>
      <c r="E29" s="74"/>
      <c r="F29" s="74"/>
      <c r="G29" s="74"/>
      <c r="H29" s="74"/>
      <c r="I29" s="74"/>
      <c r="J29" s="74"/>
      <c r="K29" s="74"/>
      <c r="L29" s="74"/>
      <c r="M29" s="74"/>
    </row>
    <row r="30" spans="2:13" x14ac:dyDescent="0.2">
      <c r="B30" s="74"/>
      <c r="C30" s="74"/>
      <c r="D30" s="74"/>
      <c r="E30" s="74"/>
      <c r="F30" s="74"/>
      <c r="G30" s="74"/>
      <c r="H30" s="74"/>
      <c r="I30" s="74"/>
      <c r="J30" s="74"/>
      <c r="K30" s="74"/>
      <c r="L30" s="74"/>
      <c r="M30" s="74"/>
    </row>
    <row r="31" spans="2:13" x14ac:dyDescent="0.2">
      <c r="B31" s="74"/>
      <c r="C31" s="74"/>
      <c r="D31" s="74"/>
      <c r="E31" s="74"/>
      <c r="F31" s="74"/>
      <c r="G31" s="74"/>
      <c r="H31" s="74"/>
      <c r="I31" s="74"/>
      <c r="J31" s="74"/>
      <c r="K31" s="74"/>
      <c r="L31" s="74"/>
      <c r="M31" s="74"/>
    </row>
    <row r="32" spans="2:13" x14ac:dyDescent="0.2">
      <c r="B32" s="74"/>
      <c r="C32" s="74"/>
      <c r="D32" s="74"/>
      <c r="E32" s="74"/>
      <c r="F32" s="74"/>
      <c r="G32" s="74"/>
      <c r="H32" s="74"/>
      <c r="I32" s="74"/>
      <c r="J32" s="74"/>
      <c r="K32" s="74"/>
      <c r="L32" s="74"/>
      <c r="M32" s="74"/>
    </row>
    <row r="33" spans="2:13" x14ac:dyDescent="0.2">
      <c r="B33" s="74"/>
      <c r="C33" s="74"/>
      <c r="D33" s="74"/>
      <c r="E33" s="74"/>
      <c r="F33" s="74"/>
      <c r="G33" s="74"/>
      <c r="H33" s="74"/>
      <c r="I33" s="74"/>
      <c r="J33" s="74"/>
      <c r="K33" s="74"/>
      <c r="L33" s="74"/>
      <c r="M33" s="74"/>
    </row>
    <row r="34" spans="2:13" x14ac:dyDescent="0.2">
      <c r="B34" s="74"/>
      <c r="C34" s="74"/>
      <c r="D34" s="74"/>
      <c r="E34" s="74"/>
      <c r="F34" s="74"/>
      <c r="G34" s="74"/>
      <c r="H34" s="74"/>
      <c r="I34" s="74"/>
      <c r="J34" s="74"/>
      <c r="K34" s="74"/>
      <c r="L34" s="74"/>
      <c r="M34" s="74"/>
    </row>
    <row r="35" spans="2:13" x14ac:dyDescent="0.2">
      <c r="B35" s="74"/>
      <c r="C35" s="74"/>
      <c r="D35" s="74"/>
      <c r="E35" s="74"/>
      <c r="F35" s="74"/>
      <c r="G35" s="74"/>
      <c r="H35" s="74"/>
      <c r="I35" s="74"/>
      <c r="J35" s="74"/>
      <c r="K35" s="74"/>
      <c r="L35" s="74"/>
      <c r="M35" s="74"/>
    </row>
    <row r="36" spans="2:13" x14ac:dyDescent="0.2">
      <c r="B36" s="74"/>
      <c r="C36" s="74"/>
      <c r="D36" s="74"/>
      <c r="E36" s="74"/>
      <c r="F36" s="74"/>
      <c r="G36" s="74"/>
      <c r="H36" s="74"/>
      <c r="I36" s="74"/>
      <c r="J36" s="74"/>
      <c r="K36" s="74"/>
      <c r="L36" s="74"/>
      <c r="M36" s="74"/>
    </row>
    <row r="37" spans="2:13" x14ac:dyDescent="0.2">
      <c r="B37" s="74"/>
      <c r="C37" s="74"/>
      <c r="D37" s="74"/>
      <c r="E37" s="74"/>
      <c r="F37" s="74"/>
      <c r="G37" s="74"/>
      <c r="H37" s="74"/>
      <c r="I37" s="74"/>
      <c r="J37" s="74"/>
      <c r="K37" s="74"/>
      <c r="L37" s="74"/>
      <c r="M37" s="74"/>
    </row>
    <row r="38" spans="2:13" x14ac:dyDescent="0.2">
      <c r="B38" s="74"/>
      <c r="C38" s="74"/>
      <c r="D38" s="74"/>
      <c r="E38" s="74"/>
      <c r="F38" s="74"/>
      <c r="G38" s="74"/>
      <c r="H38" s="74"/>
      <c r="I38" s="74"/>
      <c r="J38" s="74"/>
      <c r="K38" s="74"/>
      <c r="L38" s="74"/>
      <c r="M38" s="74"/>
    </row>
    <row r="39" spans="2:13" x14ac:dyDescent="0.2">
      <c r="B39" s="74"/>
      <c r="C39" s="74"/>
      <c r="D39" s="74"/>
      <c r="E39" s="74"/>
      <c r="F39" s="74"/>
      <c r="G39" s="74"/>
      <c r="H39" s="74"/>
      <c r="I39" s="74"/>
      <c r="J39" s="74"/>
      <c r="K39" s="74"/>
      <c r="L39" s="74"/>
      <c r="M39" s="74"/>
    </row>
    <row r="40" spans="2:13" x14ac:dyDescent="0.2">
      <c r="B40" s="74"/>
      <c r="C40" s="74"/>
      <c r="D40" s="74"/>
      <c r="E40" s="74"/>
      <c r="F40" s="74"/>
      <c r="G40" s="74"/>
      <c r="H40" s="74"/>
      <c r="I40" s="74"/>
      <c r="J40" s="74"/>
      <c r="K40" s="74"/>
      <c r="L40" s="74"/>
      <c r="M40" s="74"/>
    </row>
    <row r="41" spans="2:13" x14ac:dyDescent="0.2">
      <c r="B41" s="74"/>
      <c r="C41" s="74"/>
      <c r="D41" s="74"/>
      <c r="E41" s="74"/>
      <c r="F41" s="74"/>
      <c r="G41" s="74"/>
      <c r="H41" s="74"/>
      <c r="I41" s="74"/>
      <c r="J41" s="74"/>
      <c r="K41" s="74"/>
      <c r="L41" s="74"/>
      <c r="M41" s="74"/>
    </row>
    <row r="42" spans="2:13" x14ac:dyDescent="0.2">
      <c r="B42" s="74"/>
      <c r="C42" s="74"/>
      <c r="D42" s="74"/>
      <c r="E42" s="74"/>
      <c r="F42" s="74"/>
      <c r="G42" s="74"/>
      <c r="H42" s="74"/>
      <c r="I42" s="74"/>
      <c r="J42" s="74"/>
      <c r="K42" s="74"/>
      <c r="L42" s="74"/>
      <c r="M42" s="74"/>
    </row>
    <row r="43" spans="2:13" x14ac:dyDescent="0.2">
      <c r="B43" s="74"/>
      <c r="C43" s="74"/>
      <c r="D43" s="74"/>
      <c r="E43" s="74"/>
      <c r="F43" s="74"/>
      <c r="G43" s="74"/>
      <c r="H43" s="74"/>
      <c r="I43" s="74"/>
      <c r="J43" s="74"/>
      <c r="K43" s="74"/>
      <c r="L43" s="74"/>
      <c r="M43" s="74"/>
    </row>
    <row r="44" spans="2:13" x14ac:dyDescent="0.2">
      <c r="B44" s="74"/>
      <c r="C44" s="74"/>
      <c r="D44" s="74"/>
      <c r="E44" s="74"/>
      <c r="F44" s="74"/>
      <c r="G44" s="74"/>
      <c r="H44" s="74"/>
      <c r="I44" s="74"/>
      <c r="J44" s="74"/>
      <c r="K44" s="74"/>
      <c r="L44" s="74"/>
      <c r="M44" s="74"/>
    </row>
  </sheetData>
  <mergeCells count="1">
    <mergeCell ref="B6:M44"/>
  </mergeCells>
  <pageMargins left="0.78740157480314965" right="0.78740157480314965" top="1.3779527559055118" bottom="0.59055118110236227" header="0.39370078740157483" footer="0.31496062992125984"/>
  <pageSetup paperSize="9" orientation="portrait" r:id="rId1"/>
  <headerFooter scaleWithDoc="0">
    <oddHeader>&amp;L&amp;G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AA58"/>
  <sheetViews>
    <sheetView showGridLines="0" tabSelected="1" zoomScale="85" zoomScaleNormal="85" workbookViewId="0">
      <pane xSplit="3" ySplit="12" topLeftCell="D13" activePane="bottomRight" state="frozen"/>
      <selection pane="topRight" activeCell="C1" sqref="C1"/>
      <selection pane="bottomLeft" activeCell="A7" sqref="A7"/>
      <selection pane="bottomRight" activeCell="AC45" sqref="AC45"/>
    </sheetView>
  </sheetViews>
  <sheetFormatPr defaultRowHeight="12.75" x14ac:dyDescent="0.2"/>
  <cols>
    <col min="1" max="1" width="3.7109375" customWidth="1"/>
    <col min="2" max="2" width="30.85546875" bestFit="1" customWidth="1"/>
    <col min="3" max="3" width="25.5703125" customWidth="1"/>
    <col min="4" max="27" width="16.85546875" customWidth="1"/>
  </cols>
  <sheetData>
    <row r="2" spans="2:27" x14ac:dyDescent="0.2">
      <c r="B2" s="1"/>
      <c r="C2" s="1"/>
    </row>
    <row r="3" spans="2:27" x14ac:dyDescent="0.2">
      <c r="B3" s="1"/>
      <c r="C3" s="1"/>
    </row>
    <row r="4" spans="2:27" x14ac:dyDescent="0.2">
      <c r="B4" s="1"/>
      <c r="C4" s="1"/>
    </row>
    <row r="5" spans="2:27" x14ac:dyDescent="0.2">
      <c r="B5" s="1"/>
      <c r="C5" s="1"/>
    </row>
    <row r="6" spans="2:27" x14ac:dyDescent="0.2">
      <c r="B6" s="1"/>
      <c r="C6" s="1"/>
    </row>
    <row r="7" spans="2:27" ht="23.25" x14ac:dyDescent="0.35">
      <c r="B7" s="50" t="s">
        <v>71</v>
      </c>
      <c r="C7" s="50"/>
    </row>
    <row r="9" spans="2:27" ht="14.25" x14ac:dyDescent="0.2">
      <c r="B9" t="s">
        <v>73</v>
      </c>
    </row>
    <row r="10" spans="2:27" ht="14.25" x14ac:dyDescent="0.2">
      <c r="B10" s="75" t="s">
        <v>52</v>
      </c>
      <c r="C10" s="75" t="s">
        <v>54</v>
      </c>
      <c r="D10" s="79" t="s">
        <v>77</v>
      </c>
      <c r="E10" s="80"/>
      <c r="F10" s="80"/>
      <c r="G10" s="80"/>
      <c r="H10" s="80"/>
      <c r="I10" s="81"/>
      <c r="J10" s="79" t="s">
        <v>82</v>
      </c>
      <c r="K10" s="80"/>
      <c r="L10" s="80"/>
      <c r="M10" s="80"/>
      <c r="N10" s="80"/>
      <c r="O10" s="81"/>
      <c r="P10" s="79" t="s">
        <v>85</v>
      </c>
      <c r="Q10" s="80"/>
      <c r="R10" s="80"/>
      <c r="S10" s="80"/>
      <c r="T10" s="80"/>
      <c r="U10" s="81"/>
      <c r="V10" s="79" t="s">
        <v>87</v>
      </c>
      <c r="W10" s="80"/>
      <c r="X10" s="80"/>
      <c r="Y10" s="80"/>
      <c r="Z10" s="80"/>
      <c r="AA10" s="81"/>
    </row>
    <row r="11" spans="2:27" x14ac:dyDescent="0.2">
      <c r="B11" s="76"/>
      <c r="C11" s="76"/>
      <c r="D11" s="7" t="s">
        <v>29</v>
      </c>
      <c r="E11" s="5" t="s">
        <v>30</v>
      </c>
      <c r="F11" s="5" t="s">
        <v>31</v>
      </c>
      <c r="G11" s="5" t="s">
        <v>32</v>
      </c>
      <c r="H11" s="5" t="s">
        <v>33</v>
      </c>
      <c r="I11" s="77" t="s">
        <v>23</v>
      </c>
      <c r="J11" s="7" t="s">
        <v>29</v>
      </c>
      <c r="K11" s="5" t="s">
        <v>30</v>
      </c>
      <c r="L11" s="5" t="s">
        <v>31</v>
      </c>
      <c r="M11" s="5" t="s">
        <v>32</v>
      </c>
      <c r="N11" s="5" t="s">
        <v>33</v>
      </c>
      <c r="O11" s="77" t="s">
        <v>23</v>
      </c>
      <c r="P11" s="9" t="s">
        <v>29</v>
      </c>
      <c r="Q11" s="10" t="s">
        <v>30</v>
      </c>
      <c r="R11" s="10" t="s">
        <v>31</v>
      </c>
      <c r="S11" s="10" t="s">
        <v>32</v>
      </c>
      <c r="T11" s="10" t="s">
        <v>33</v>
      </c>
      <c r="U11" s="77" t="s">
        <v>23</v>
      </c>
      <c r="V11" s="9" t="s">
        <v>29</v>
      </c>
      <c r="W11" s="10" t="s">
        <v>30</v>
      </c>
      <c r="X11" s="10" t="s">
        <v>31</v>
      </c>
      <c r="Y11" s="10" t="s">
        <v>32</v>
      </c>
      <c r="Z11" s="10" t="s">
        <v>33</v>
      </c>
      <c r="AA11" s="77" t="s">
        <v>23</v>
      </c>
    </row>
    <row r="12" spans="2:27" s="2" customFormat="1" ht="25.5" x14ac:dyDescent="0.2">
      <c r="B12" s="76"/>
      <c r="C12" s="76"/>
      <c r="D12" s="8" t="s">
        <v>24</v>
      </c>
      <c r="E12" s="6" t="s">
        <v>25</v>
      </c>
      <c r="F12" s="6" t="s">
        <v>26</v>
      </c>
      <c r="G12" s="6" t="s">
        <v>27</v>
      </c>
      <c r="H12" s="6" t="s">
        <v>28</v>
      </c>
      <c r="I12" s="78"/>
      <c r="J12" s="8" t="s">
        <v>34</v>
      </c>
      <c r="K12" s="6" t="s">
        <v>35</v>
      </c>
      <c r="L12" s="6" t="s">
        <v>36</v>
      </c>
      <c r="M12" s="6" t="s">
        <v>37</v>
      </c>
      <c r="N12" s="6" t="s">
        <v>38</v>
      </c>
      <c r="O12" s="78"/>
      <c r="P12" s="8" t="s">
        <v>39</v>
      </c>
      <c r="Q12" s="6" t="s">
        <v>40</v>
      </c>
      <c r="R12" s="6" t="s">
        <v>41</v>
      </c>
      <c r="S12" s="6" t="s">
        <v>42</v>
      </c>
      <c r="T12" s="6" t="s">
        <v>43</v>
      </c>
      <c r="U12" s="78"/>
      <c r="V12" s="8" t="s">
        <v>44</v>
      </c>
      <c r="W12" s="6" t="s">
        <v>45</v>
      </c>
      <c r="X12" s="6" t="s">
        <v>46</v>
      </c>
      <c r="Y12" s="6" t="s">
        <v>47</v>
      </c>
      <c r="Z12" s="6" t="s">
        <v>48</v>
      </c>
      <c r="AA12" s="78"/>
    </row>
    <row r="13" spans="2:27" x14ac:dyDescent="0.2">
      <c r="B13" s="12" t="s">
        <v>0</v>
      </c>
      <c r="C13" s="48" t="s">
        <v>91</v>
      </c>
      <c r="D13" s="60">
        <v>30</v>
      </c>
      <c r="E13" s="61">
        <v>30</v>
      </c>
      <c r="F13" s="61">
        <v>30</v>
      </c>
      <c r="G13" s="61">
        <v>0</v>
      </c>
      <c r="H13" s="61">
        <v>0</v>
      </c>
      <c r="I13" s="62">
        <f>SUM(D13:H13)</f>
        <v>90</v>
      </c>
      <c r="J13" s="61">
        <v>15</v>
      </c>
      <c r="K13" s="61">
        <v>13.7</v>
      </c>
      <c r="L13" s="61">
        <v>8.6999999999999993</v>
      </c>
      <c r="M13" s="61">
        <v>0</v>
      </c>
      <c r="N13" s="61">
        <v>0</v>
      </c>
      <c r="O13" s="62">
        <f>SUM(J13:N13)</f>
        <v>37.4</v>
      </c>
      <c r="P13" s="61">
        <v>0</v>
      </c>
      <c r="Q13" s="61">
        <v>0</v>
      </c>
      <c r="R13" s="61">
        <v>0</v>
      </c>
      <c r="S13" s="61">
        <v>0</v>
      </c>
      <c r="T13" s="61">
        <v>0.06</v>
      </c>
      <c r="U13" s="62">
        <f>SUM(P13:T13)</f>
        <v>0.06</v>
      </c>
      <c r="V13" s="61">
        <v>0</v>
      </c>
      <c r="W13" s="61">
        <v>0</v>
      </c>
      <c r="X13" s="61">
        <v>0</v>
      </c>
      <c r="Y13" s="61">
        <v>0</v>
      </c>
      <c r="Z13" s="61">
        <v>0</v>
      </c>
      <c r="AA13" s="62">
        <f>SUM(V13:Z13)</f>
        <v>0</v>
      </c>
    </row>
    <row r="14" spans="2:27" x14ac:dyDescent="0.2">
      <c r="B14" s="4" t="s">
        <v>7</v>
      </c>
      <c r="C14" s="11" t="s">
        <v>91</v>
      </c>
      <c r="D14" s="63" t="s">
        <v>49</v>
      </c>
      <c r="E14" s="64" t="s">
        <v>49</v>
      </c>
      <c r="F14" s="64" t="s">
        <v>49</v>
      </c>
      <c r="G14" s="64" t="s">
        <v>49</v>
      </c>
      <c r="H14" s="64" t="s">
        <v>49</v>
      </c>
      <c r="I14" s="65" t="s">
        <v>49</v>
      </c>
      <c r="J14" s="64">
        <v>30</v>
      </c>
      <c r="K14" s="64">
        <v>0</v>
      </c>
      <c r="L14" s="64">
        <v>0</v>
      </c>
      <c r="M14" s="64">
        <v>0</v>
      </c>
      <c r="N14" s="64">
        <v>0</v>
      </c>
      <c r="O14" s="65">
        <f>SUM(J14:N14)</f>
        <v>30</v>
      </c>
      <c r="P14" s="64">
        <v>0</v>
      </c>
      <c r="Q14" s="64">
        <v>0</v>
      </c>
      <c r="R14" s="64">
        <v>0</v>
      </c>
      <c r="S14" s="64">
        <v>0.03</v>
      </c>
      <c r="T14" s="64">
        <v>0</v>
      </c>
      <c r="U14" s="65">
        <f>SUM(P14:T14)</f>
        <v>0.03</v>
      </c>
      <c r="V14" s="64">
        <v>0.03</v>
      </c>
      <c r="W14" s="64">
        <v>0</v>
      </c>
      <c r="X14" s="64">
        <v>0</v>
      </c>
      <c r="Y14" s="64">
        <v>0</v>
      </c>
      <c r="Z14" s="64">
        <v>0</v>
      </c>
      <c r="AA14" s="65">
        <f t="shared" ref="AA14:AA34" si="0">SUM(V14:Z14)</f>
        <v>0.03</v>
      </c>
    </row>
    <row r="15" spans="2:27" x14ac:dyDescent="0.2">
      <c r="B15" s="4" t="s">
        <v>8</v>
      </c>
      <c r="C15" s="11" t="s">
        <v>92</v>
      </c>
      <c r="D15" s="63" t="s">
        <v>49</v>
      </c>
      <c r="E15" s="64" t="s">
        <v>49</v>
      </c>
      <c r="F15" s="64" t="s">
        <v>49</v>
      </c>
      <c r="G15" s="64" t="s">
        <v>49</v>
      </c>
      <c r="H15" s="64" t="s">
        <v>49</v>
      </c>
      <c r="I15" s="65" t="s">
        <v>49</v>
      </c>
      <c r="J15" s="64" t="s">
        <v>49</v>
      </c>
      <c r="K15" s="64" t="s">
        <v>49</v>
      </c>
      <c r="L15" s="64" t="s">
        <v>49</v>
      </c>
      <c r="M15" s="64">
        <v>0</v>
      </c>
      <c r="N15" s="64">
        <v>0</v>
      </c>
      <c r="O15" s="65">
        <f>SUM(J15:N15)</f>
        <v>0</v>
      </c>
      <c r="P15" s="64">
        <v>0</v>
      </c>
      <c r="Q15" s="64">
        <v>0</v>
      </c>
      <c r="R15" s="64">
        <v>0</v>
      </c>
      <c r="S15" s="64">
        <v>0</v>
      </c>
      <c r="T15" s="64">
        <v>0</v>
      </c>
      <c r="U15" s="65">
        <f t="shared" ref="U15:U16" si="1">SUM(P15:T15)</f>
        <v>0</v>
      </c>
      <c r="V15" s="64">
        <v>0</v>
      </c>
      <c r="W15" s="64">
        <v>0</v>
      </c>
      <c r="X15" s="64">
        <v>0</v>
      </c>
      <c r="Y15" s="64">
        <v>0</v>
      </c>
      <c r="Z15" s="64">
        <v>0</v>
      </c>
      <c r="AA15" s="65">
        <f t="shared" si="0"/>
        <v>0</v>
      </c>
    </row>
    <row r="16" spans="2:27" x14ac:dyDescent="0.2">
      <c r="B16" s="4" t="s">
        <v>9</v>
      </c>
      <c r="C16" s="11" t="s">
        <v>93</v>
      </c>
      <c r="D16" s="63" t="s">
        <v>49</v>
      </c>
      <c r="E16" s="64" t="s">
        <v>49</v>
      </c>
      <c r="F16" s="64" t="s">
        <v>49</v>
      </c>
      <c r="G16" s="64" t="s">
        <v>49</v>
      </c>
      <c r="H16" s="64" t="s">
        <v>49</v>
      </c>
      <c r="I16" s="65" t="s">
        <v>49</v>
      </c>
      <c r="J16" s="64" t="s">
        <v>49</v>
      </c>
      <c r="K16" s="64" t="s">
        <v>49</v>
      </c>
      <c r="L16" s="64" t="s">
        <v>49</v>
      </c>
      <c r="M16" s="64" t="s">
        <v>49</v>
      </c>
      <c r="N16" s="64" t="s">
        <v>49</v>
      </c>
      <c r="O16" s="65" t="s">
        <v>49</v>
      </c>
      <c r="P16" s="64" t="s">
        <v>49</v>
      </c>
      <c r="Q16" s="64">
        <v>0</v>
      </c>
      <c r="R16" s="64">
        <v>0</v>
      </c>
      <c r="S16" s="64">
        <v>0</v>
      </c>
      <c r="T16" s="64">
        <v>0</v>
      </c>
      <c r="U16" s="65">
        <f t="shared" si="1"/>
        <v>0</v>
      </c>
      <c r="V16" s="64">
        <v>0</v>
      </c>
      <c r="W16" s="64">
        <v>0</v>
      </c>
      <c r="X16" s="64">
        <v>0</v>
      </c>
      <c r="Y16" s="64">
        <v>0</v>
      </c>
      <c r="Z16" s="64">
        <v>0</v>
      </c>
      <c r="AA16" s="65">
        <f t="shared" si="0"/>
        <v>0</v>
      </c>
    </row>
    <row r="17" spans="2:27" x14ac:dyDescent="0.2">
      <c r="B17" s="4" t="s">
        <v>6</v>
      </c>
      <c r="C17" s="11" t="s">
        <v>91</v>
      </c>
      <c r="D17" s="63">
        <v>0</v>
      </c>
      <c r="E17" s="63">
        <v>0</v>
      </c>
      <c r="F17" s="63">
        <v>0</v>
      </c>
      <c r="G17" s="63">
        <v>0</v>
      </c>
      <c r="H17" s="63">
        <v>0</v>
      </c>
      <c r="I17" s="65">
        <f t="shared" ref="I17:I19" si="2">SUM(D17:H17)</f>
        <v>0</v>
      </c>
      <c r="J17" s="63">
        <v>47</v>
      </c>
      <c r="K17" s="63">
        <v>57</v>
      </c>
      <c r="L17" s="63">
        <v>60</v>
      </c>
      <c r="M17" s="63">
        <v>72</v>
      </c>
      <c r="N17" s="63">
        <v>35.5</v>
      </c>
      <c r="O17" s="65">
        <f>SUM(J17:N17)</f>
        <v>271.5</v>
      </c>
      <c r="P17" s="63">
        <v>0</v>
      </c>
      <c r="Q17" s="63">
        <v>0</v>
      </c>
      <c r="R17" s="63">
        <v>0.03</v>
      </c>
      <c r="S17" s="63">
        <v>0</v>
      </c>
      <c r="T17" s="63">
        <v>0</v>
      </c>
      <c r="U17" s="65">
        <f>SUM(P17:T17)</f>
        <v>0.03</v>
      </c>
      <c r="V17" s="63">
        <v>0</v>
      </c>
      <c r="W17" s="63">
        <v>0</v>
      </c>
      <c r="X17" s="63">
        <v>0</v>
      </c>
      <c r="Y17" s="63">
        <v>0</v>
      </c>
      <c r="Z17" s="63">
        <v>0</v>
      </c>
      <c r="AA17" s="65">
        <f t="shared" si="0"/>
        <v>0</v>
      </c>
    </row>
    <row r="18" spans="2:27" x14ac:dyDescent="0.2">
      <c r="B18" s="4" t="s">
        <v>10</v>
      </c>
      <c r="C18" s="11" t="s">
        <v>91</v>
      </c>
      <c r="D18" s="63">
        <v>0</v>
      </c>
      <c r="E18" s="63">
        <v>0</v>
      </c>
      <c r="F18" s="63">
        <v>0</v>
      </c>
      <c r="G18" s="63">
        <v>0</v>
      </c>
      <c r="H18" s="63">
        <v>0</v>
      </c>
      <c r="I18" s="65">
        <f t="shared" si="2"/>
        <v>0</v>
      </c>
      <c r="J18" s="63">
        <v>0</v>
      </c>
      <c r="K18" s="63">
        <v>0</v>
      </c>
      <c r="L18" s="63">
        <v>0</v>
      </c>
      <c r="M18" s="63">
        <v>0</v>
      </c>
      <c r="N18" s="63">
        <v>0</v>
      </c>
      <c r="O18" s="65">
        <f t="shared" ref="O18:O19" si="3">SUM(J18:N18)</f>
        <v>0</v>
      </c>
      <c r="P18" s="63">
        <v>0</v>
      </c>
      <c r="Q18" s="63">
        <v>0</v>
      </c>
      <c r="R18" s="63">
        <v>0</v>
      </c>
      <c r="S18" s="63">
        <v>0</v>
      </c>
      <c r="T18" s="63">
        <v>0</v>
      </c>
      <c r="U18" s="65">
        <f>SUM(P18:T18)</f>
        <v>0</v>
      </c>
      <c r="V18" s="63">
        <v>0</v>
      </c>
      <c r="W18" s="63">
        <v>0</v>
      </c>
      <c r="X18" s="63">
        <v>0</v>
      </c>
      <c r="Y18" s="63">
        <v>0</v>
      </c>
      <c r="Z18" s="63">
        <v>0</v>
      </c>
      <c r="AA18" s="65">
        <f t="shared" si="0"/>
        <v>0</v>
      </c>
    </row>
    <row r="19" spans="2:27" x14ac:dyDescent="0.2">
      <c r="B19" s="4" t="s">
        <v>11</v>
      </c>
      <c r="C19" s="11" t="s">
        <v>91</v>
      </c>
      <c r="D19" s="63">
        <v>0</v>
      </c>
      <c r="E19" s="63">
        <v>0</v>
      </c>
      <c r="F19" s="63">
        <v>0</v>
      </c>
      <c r="G19" s="63">
        <v>0</v>
      </c>
      <c r="H19" s="63">
        <v>0</v>
      </c>
      <c r="I19" s="65">
        <f t="shared" si="2"/>
        <v>0</v>
      </c>
      <c r="J19" s="63">
        <v>115</v>
      </c>
      <c r="K19" s="63">
        <v>134.80000000000001</v>
      </c>
      <c r="L19" s="63">
        <v>115.1</v>
      </c>
      <c r="M19" s="63">
        <v>115</v>
      </c>
      <c r="N19" s="63">
        <v>92.12</v>
      </c>
      <c r="O19" s="65">
        <f t="shared" si="3"/>
        <v>572.02</v>
      </c>
      <c r="P19" s="63">
        <v>0</v>
      </c>
      <c r="Q19" s="63">
        <v>0</v>
      </c>
      <c r="R19" s="63">
        <v>0</v>
      </c>
      <c r="S19" s="63">
        <v>0.09</v>
      </c>
      <c r="T19" s="63">
        <v>0</v>
      </c>
      <c r="U19" s="65">
        <f t="shared" ref="U19:U24" si="4">SUM(P19:T19)</f>
        <v>0.09</v>
      </c>
      <c r="V19" s="63">
        <v>0</v>
      </c>
      <c r="W19" s="63">
        <v>0</v>
      </c>
      <c r="X19" s="63">
        <v>0</v>
      </c>
      <c r="Y19" s="63">
        <v>0</v>
      </c>
      <c r="Z19" s="63">
        <v>0</v>
      </c>
      <c r="AA19" s="65">
        <f t="shared" si="0"/>
        <v>0</v>
      </c>
    </row>
    <row r="20" spans="2:27" x14ac:dyDescent="0.2">
      <c r="B20" s="4" t="s">
        <v>1</v>
      </c>
      <c r="C20" s="11" t="s">
        <v>91</v>
      </c>
      <c r="D20" s="63">
        <v>0</v>
      </c>
      <c r="E20" s="64">
        <v>12</v>
      </c>
      <c r="F20" s="64">
        <v>10.8</v>
      </c>
      <c r="G20" s="64">
        <v>6.2</v>
      </c>
      <c r="H20" s="64">
        <v>6.2</v>
      </c>
      <c r="I20" s="65">
        <f>SUM(D20:H20)</f>
        <v>35.200000000000003</v>
      </c>
      <c r="J20" s="64">
        <v>5.4</v>
      </c>
      <c r="K20" s="64">
        <v>5.28</v>
      </c>
      <c r="L20" s="64">
        <v>5.0999999999999996</v>
      </c>
      <c r="M20" s="64">
        <v>4.8</v>
      </c>
      <c r="N20" s="64">
        <v>4.9400000000000004</v>
      </c>
      <c r="O20" s="65">
        <f>SUM(J20:N20)</f>
        <v>25.52</v>
      </c>
      <c r="P20" s="64">
        <v>6</v>
      </c>
      <c r="Q20" s="64">
        <v>0.84</v>
      </c>
      <c r="R20" s="64">
        <v>5.41</v>
      </c>
      <c r="S20" s="64">
        <v>4.93</v>
      </c>
      <c r="T20" s="64">
        <v>6.38</v>
      </c>
      <c r="U20" s="65">
        <f t="shared" si="4"/>
        <v>23.56</v>
      </c>
      <c r="V20" s="64">
        <v>3.17</v>
      </c>
      <c r="W20" s="64">
        <v>3.05</v>
      </c>
      <c r="X20" s="64">
        <v>4.2</v>
      </c>
      <c r="Y20" s="64">
        <v>3.98</v>
      </c>
      <c r="Z20" s="64">
        <v>2.95</v>
      </c>
      <c r="AA20" s="65">
        <f t="shared" si="0"/>
        <v>17.350000000000001</v>
      </c>
    </row>
    <row r="21" spans="2:27" x14ac:dyDescent="0.2">
      <c r="B21" s="4" t="s">
        <v>12</v>
      </c>
      <c r="C21" s="11" t="s">
        <v>92</v>
      </c>
      <c r="D21" s="63" t="s">
        <v>49</v>
      </c>
      <c r="E21" s="64" t="s">
        <v>49</v>
      </c>
      <c r="F21" s="64" t="s">
        <v>49</v>
      </c>
      <c r="G21" s="64" t="s">
        <v>49</v>
      </c>
      <c r="H21" s="64" t="s">
        <v>49</v>
      </c>
      <c r="I21" s="65" t="s">
        <v>49</v>
      </c>
      <c r="J21" s="64">
        <v>0</v>
      </c>
      <c r="K21" s="64">
        <v>0</v>
      </c>
      <c r="L21" s="64">
        <v>0</v>
      </c>
      <c r="M21" s="64">
        <v>0</v>
      </c>
      <c r="N21" s="64">
        <v>0</v>
      </c>
      <c r="O21" s="65">
        <f t="shared" ref="O21:O23" si="5">SUM(J21:N21)</f>
        <v>0</v>
      </c>
      <c r="P21" s="64">
        <v>0.746</v>
      </c>
      <c r="Q21" s="64">
        <v>0.13</v>
      </c>
      <c r="R21" s="64">
        <v>0</v>
      </c>
      <c r="S21" s="64">
        <v>0</v>
      </c>
      <c r="T21" s="64">
        <v>0</v>
      </c>
      <c r="U21" s="65">
        <f t="shared" si="4"/>
        <v>0.876</v>
      </c>
      <c r="V21" s="64">
        <v>0</v>
      </c>
      <c r="W21" s="64">
        <v>0</v>
      </c>
      <c r="X21" s="64">
        <v>0</v>
      </c>
      <c r="Y21" s="64">
        <v>0</v>
      </c>
      <c r="Z21" s="64">
        <v>0</v>
      </c>
      <c r="AA21" s="65">
        <f t="shared" si="0"/>
        <v>0</v>
      </c>
    </row>
    <row r="22" spans="2:27" x14ac:dyDescent="0.2">
      <c r="B22" s="4" t="s">
        <v>13</v>
      </c>
      <c r="C22" s="11" t="s">
        <v>91</v>
      </c>
      <c r="D22" s="63">
        <v>0</v>
      </c>
      <c r="E22" s="63">
        <v>0</v>
      </c>
      <c r="F22" s="63">
        <v>0</v>
      </c>
      <c r="G22" s="63">
        <v>0</v>
      </c>
      <c r="H22" s="63">
        <v>0</v>
      </c>
      <c r="I22" s="65">
        <f t="shared" ref="I22:I23" si="6">SUM(D22:H22)</f>
        <v>0</v>
      </c>
      <c r="J22" s="63">
        <v>0</v>
      </c>
      <c r="K22" s="63">
        <v>0</v>
      </c>
      <c r="L22" s="63">
        <v>0</v>
      </c>
      <c r="M22" s="63">
        <v>0</v>
      </c>
      <c r="N22" s="63">
        <v>0</v>
      </c>
      <c r="O22" s="65">
        <f t="shared" si="5"/>
        <v>0</v>
      </c>
      <c r="P22" s="63">
        <v>0</v>
      </c>
      <c r="Q22" s="63">
        <v>0</v>
      </c>
      <c r="R22" s="63">
        <v>0</v>
      </c>
      <c r="S22" s="63">
        <v>0</v>
      </c>
      <c r="T22" s="63">
        <v>0</v>
      </c>
      <c r="U22" s="65">
        <f t="shared" si="4"/>
        <v>0</v>
      </c>
      <c r="V22" s="63">
        <v>0</v>
      </c>
      <c r="W22" s="63">
        <v>0</v>
      </c>
      <c r="X22" s="63">
        <v>0</v>
      </c>
      <c r="Y22" s="63">
        <v>0</v>
      </c>
      <c r="Z22" s="63">
        <v>0</v>
      </c>
      <c r="AA22" s="65">
        <f t="shared" si="0"/>
        <v>0</v>
      </c>
    </row>
    <row r="23" spans="2:27" x14ac:dyDescent="0.2">
      <c r="B23" s="4" t="s">
        <v>14</v>
      </c>
      <c r="C23" s="11" t="s">
        <v>91</v>
      </c>
      <c r="D23" s="63">
        <v>0</v>
      </c>
      <c r="E23" s="63">
        <v>0</v>
      </c>
      <c r="F23" s="63">
        <v>0</v>
      </c>
      <c r="G23" s="63">
        <v>0</v>
      </c>
      <c r="H23" s="63">
        <v>0</v>
      </c>
      <c r="I23" s="65">
        <f t="shared" si="6"/>
        <v>0</v>
      </c>
      <c r="J23" s="63">
        <v>0</v>
      </c>
      <c r="K23" s="63">
        <v>0</v>
      </c>
      <c r="L23" s="63">
        <v>0</v>
      </c>
      <c r="M23" s="63">
        <v>0</v>
      </c>
      <c r="N23" s="63">
        <v>0</v>
      </c>
      <c r="O23" s="65">
        <f t="shared" si="5"/>
        <v>0</v>
      </c>
      <c r="P23" s="63">
        <v>0</v>
      </c>
      <c r="Q23" s="63">
        <v>0</v>
      </c>
      <c r="R23" s="63">
        <v>0</v>
      </c>
      <c r="S23" s="63">
        <v>0</v>
      </c>
      <c r="T23" s="63">
        <v>0</v>
      </c>
      <c r="U23" s="65">
        <f t="shared" si="4"/>
        <v>0</v>
      </c>
      <c r="V23" s="63">
        <v>0</v>
      </c>
      <c r="W23" s="63">
        <v>0</v>
      </c>
      <c r="X23" s="63">
        <v>0</v>
      </c>
      <c r="Y23" s="63">
        <v>0</v>
      </c>
      <c r="Z23" s="63">
        <v>0</v>
      </c>
      <c r="AA23" s="65">
        <f t="shared" si="0"/>
        <v>0</v>
      </c>
    </row>
    <row r="24" spans="2:27" x14ac:dyDescent="0.2">
      <c r="B24" s="4" t="s">
        <v>15</v>
      </c>
      <c r="C24" s="11" t="s">
        <v>93</v>
      </c>
      <c r="D24" s="63" t="s">
        <v>49</v>
      </c>
      <c r="E24" s="64" t="s">
        <v>49</v>
      </c>
      <c r="F24" s="64" t="s">
        <v>49</v>
      </c>
      <c r="G24" s="64" t="s">
        <v>49</v>
      </c>
      <c r="H24" s="64" t="s">
        <v>49</v>
      </c>
      <c r="I24" s="65" t="s">
        <v>49</v>
      </c>
      <c r="J24" s="64" t="s">
        <v>49</v>
      </c>
      <c r="K24" s="64" t="s">
        <v>49</v>
      </c>
      <c r="L24" s="64" t="s">
        <v>49</v>
      </c>
      <c r="M24" s="64" t="s">
        <v>49</v>
      </c>
      <c r="N24" s="64" t="s">
        <v>49</v>
      </c>
      <c r="O24" s="65" t="s">
        <v>49</v>
      </c>
      <c r="P24" s="64" t="s">
        <v>49</v>
      </c>
      <c r="Q24" s="64" t="s">
        <v>49</v>
      </c>
      <c r="R24" s="64" t="s">
        <v>49</v>
      </c>
      <c r="S24" s="64" t="s">
        <v>49</v>
      </c>
      <c r="T24" s="64">
        <v>0</v>
      </c>
      <c r="U24" s="65">
        <f t="shared" si="4"/>
        <v>0</v>
      </c>
      <c r="V24" s="64">
        <v>0</v>
      </c>
      <c r="W24" s="64">
        <v>0</v>
      </c>
      <c r="X24" s="64">
        <v>0</v>
      </c>
      <c r="Y24" s="64">
        <v>0</v>
      </c>
      <c r="Z24" s="64">
        <v>0</v>
      </c>
      <c r="AA24" s="65">
        <f t="shared" si="0"/>
        <v>0</v>
      </c>
    </row>
    <row r="25" spans="2:27" x14ac:dyDescent="0.2">
      <c r="B25" s="4" t="s">
        <v>16</v>
      </c>
      <c r="C25" s="11" t="s">
        <v>53</v>
      </c>
      <c r="D25" s="63" t="s">
        <v>49</v>
      </c>
      <c r="E25" s="64" t="s">
        <v>49</v>
      </c>
      <c r="F25" s="64" t="s">
        <v>49</v>
      </c>
      <c r="G25" s="64" t="s">
        <v>49</v>
      </c>
      <c r="H25" s="64" t="s">
        <v>49</v>
      </c>
      <c r="I25" s="65" t="s">
        <v>49</v>
      </c>
      <c r="J25" s="64" t="s">
        <v>49</v>
      </c>
      <c r="K25" s="64" t="s">
        <v>49</v>
      </c>
      <c r="L25" s="64" t="s">
        <v>49</v>
      </c>
      <c r="M25" s="64" t="s">
        <v>49</v>
      </c>
      <c r="N25" s="64" t="s">
        <v>49</v>
      </c>
      <c r="O25" s="65" t="s">
        <v>49</v>
      </c>
      <c r="P25" s="64" t="s">
        <v>49</v>
      </c>
      <c r="Q25" s="64" t="s">
        <v>49</v>
      </c>
      <c r="R25" s="64" t="s">
        <v>49</v>
      </c>
      <c r="S25" s="64" t="s">
        <v>49</v>
      </c>
      <c r="T25" s="64" t="s">
        <v>49</v>
      </c>
      <c r="U25" s="65" t="s">
        <v>49</v>
      </c>
      <c r="V25" s="64">
        <v>0</v>
      </c>
      <c r="W25" s="64">
        <v>0</v>
      </c>
      <c r="X25" s="64">
        <v>0</v>
      </c>
      <c r="Y25" s="64">
        <v>0</v>
      </c>
      <c r="Z25" s="64">
        <v>0</v>
      </c>
      <c r="AA25" s="65">
        <f t="shared" si="0"/>
        <v>0</v>
      </c>
    </row>
    <row r="26" spans="2:27" x14ac:dyDescent="0.2">
      <c r="B26" s="4" t="s">
        <v>17</v>
      </c>
      <c r="C26" s="11" t="s">
        <v>91</v>
      </c>
      <c r="D26" s="63">
        <v>0</v>
      </c>
      <c r="E26" s="63">
        <v>0</v>
      </c>
      <c r="F26" s="63">
        <v>0</v>
      </c>
      <c r="G26" s="63">
        <v>0</v>
      </c>
      <c r="H26" s="63">
        <v>0</v>
      </c>
      <c r="I26" s="65">
        <f>SUM(D26:H26)</f>
        <v>0</v>
      </c>
      <c r="J26" s="63">
        <v>0</v>
      </c>
      <c r="K26" s="63">
        <v>0</v>
      </c>
      <c r="L26" s="63">
        <v>0</v>
      </c>
      <c r="M26" s="63">
        <v>0</v>
      </c>
      <c r="N26" s="63">
        <v>0</v>
      </c>
      <c r="O26" s="65">
        <f t="shared" ref="O26:O27" si="7">SUM(J26:N26)</f>
        <v>0</v>
      </c>
      <c r="P26" s="63">
        <v>0</v>
      </c>
      <c r="Q26" s="63">
        <v>0</v>
      </c>
      <c r="R26" s="63">
        <v>0</v>
      </c>
      <c r="S26" s="63">
        <v>0</v>
      </c>
      <c r="T26" s="63">
        <v>0.03</v>
      </c>
      <c r="U26" s="65">
        <f>SUM(P26:T26)</f>
        <v>0.03</v>
      </c>
      <c r="V26" s="63">
        <v>0.03</v>
      </c>
      <c r="W26" s="63">
        <v>0</v>
      </c>
      <c r="X26" s="63">
        <v>0</v>
      </c>
      <c r="Y26" s="63">
        <v>0</v>
      </c>
      <c r="Z26" s="63">
        <v>0</v>
      </c>
      <c r="AA26" s="65">
        <f t="shared" si="0"/>
        <v>0.03</v>
      </c>
    </row>
    <row r="27" spans="2:27" x14ac:dyDescent="0.2">
      <c r="B27" s="4" t="s">
        <v>18</v>
      </c>
      <c r="C27" s="11" t="s">
        <v>92</v>
      </c>
      <c r="D27" s="63" t="s">
        <v>49</v>
      </c>
      <c r="E27" s="64" t="s">
        <v>49</v>
      </c>
      <c r="F27" s="64" t="s">
        <v>49</v>
      </c>
      <c r="G27" s="64" t="s">
        <v>49</v>
      </c>
      <c r="H27" s="64" t="s">
        <v>49</v>
      </c>
      <c r="I27" s="65" t="s">
        <v>49</v>
      </c>
      <c r="J27" s="64" t="s">
        <v>49</v>
      </c>
      <c r="K27" s="64" t="s">
        <v>49</v>
      </c>
      <c r="L27" s="64" t="s">
        <v>49</v>
      </c>
      <c r="M27" s="64">
        <v>0</v>
      </c>
      <c r="N27" s="64">
        <v>0</v>
      </c>
      <c r="O27" s="65">
        <f t="shared" si="7"/>
        <v>0</v>
      </c>
      <c r="P27" s="64">
        <v>0.27989999999999998</v>
      </c>
      <c r="Q27" s="64">
        <v>0.1</v>
      </c>
      <c r="R27" s="64">
        <v>0.02</v>
      </c>
      <c r="S27" s="64">
        <v>0</v>
      </c>
      <c r="T27" s="64">
        <v>0.26</v>
      </c>
      <c r="U27" s="65">
        <f t="shared" ref="U27:U30" si="8">SUM(P27:T27)</f>
        <v>0.65990000000000004</v>
      </c>
      <c r="V27" s="64">
        <v>0.12</v>
      </c>
      <c r="W27" s="64">
        <v>0</v>
      </c>
      <c r="X27" s="64">
        <v>0</v>
      </c>
      <c r="Y27" s="64">
        <v>0</v>
      </c>
      <c r="Z27" s="63">
        <v>0</v>
      </c>
      <c r="AA27" s="65">
        <f t="shared" si="0"/>
        <v>0.12</v>
      </c>
    </row>
    <row r="28" spans="2:27" x14ac:dyDescent="0.2">
      <c r="B28" s="4" t="s">
        <v>2</v>
      </c>
      <c r="C28" s="11" t="s">
        <v>91</v>
      </c>
      <c r="D28" s="63">
        <v>100</v>
      </c>
      <c r="E28" s="64">
        <v>27</v>
      </c>
      <c r="F28" s="64">
        <v>9.3000000000000007</v>
      </c>
      <c r="G28" s="64">
        <v>38.9</v>
      </c>
      <c r="H28" s="64">
        <v>60</v>
      </c>
      <c r="I28" s="65">
        <f>SUM(D28:H28)</f>
        <v>235.20000000000002</v>
      </c>
      <c r="J28" s="64">
        <v>55</v>
      </c>
      <c r="K28" s="64">
        <v>67.489999999999995</v>
      </c>
      <c r="L28" s="64">
        <v>14</v>
      </c>
      <c r="M28" s="64">
        <v>19.5</v>
      </c>
      <c r="N28" s="64">
        <v>8.99</v>
      </c>
      <c r="O28" s="65">
        <f>SUM(J28:N28)</f>
        <v>164.98000000000002</v>
      </c>
      <c r="P28" s="64">
        <v>0</v>
      </c>
      <c r="Q28" s="64">
        <v>0</v>
      </c>
      <c r="R28" s="64">
        <v>0</v>
      </c>
      <c r="S28" s="64">
        <v>0</v>
      </c>
      <c r="T28" s="64">
        <v>0</v>
      </c>
      <c r="U28" s="65">
        <f t="shared" si="8"/>
        <v>0</v>
      </c>
      <c r="V28" s="64">
        <v>0</v>
      </c>
      <c r="W28" s="64">
        <v>0</v>
      </c>
      <c r="X28" s="64">
        <v>0</v>
      </c>
      <c r="Y28" s="64">
        <v>0</v>
      </c>
      <c r="Z28" s="64">
        <v>0</v>
      </c>
      <c r="AA28" s="65">
        <f t="shared" si="0"/>
        <v>0</v>
      </c>
    </row>
    <row r="29" spans="2:27" x14ac:dyDescent="0.2">
      <c r="B29" s="4" t="s">
        <v>3</v>
      </c>
      <c r="C29" s="11" t="s">
        <v>91</v>
      </c>
      <c r="D29" s="63">
        <v>0</v>
      </c>
      <c r="E29" s="64">
        <v>0</v>
      </c>
      <c r="F29" s="64">
        <v>0</v>
      </c>
      <c r="G29" s="64">
        <v>90</v>
      </c>
      <c r="H29" s="64">
        <v>34.799999999999997</v>
      </c>
      <c r="I29" s="65">
        <f>SUM(D29:H29)</f>
        <v>124.8</v>
      </c>
      <c r="J29" s="64">
        <v>54.8</v>
      </c>
      <c r="K29" s="64">
        <v>44.88</v>
      </c>
      <c r="L29" s="64">
        <v>0</v>
      </c>
      <c r="M29" s="64">
        <v>0</v>
      </c>
      <c r="N29" s="64">
        <v>0</v>
      </c>
      <c r="O29" s="65">
        <f>SUM(J29:N29)</f>
        <v>99.68</v>
      </c>
      <c r="P29" s="64">
        <v>0</v>
      </c>
      <c r="Q29" s="64">
        <v>0</v>
      </c>
      <c r="R29" s="64">
        <v>0</v>
      </c>
      <c r="S29" s="64">
        <v>0</v>
      </c>
      <c r="T29" s="64">
        <v>0</v>
      </c>
      <c r="U29" s="65">
        <f t="shared" si="8"/>
        <v>0</v>
      </c>
      <c r="V29" s="64">
        <v>0</v>
      </c>
      <c r="W29" s="64">
        <v>0</v>
      </c>
      <c r="X29" s="64">
        <v>0</v>
      </c>
      <c r="Y29" s="64">
        <v>0</v>
      </c>
      <c r="Z29" s="64">
        <v>0</v>
      </c>
      <c r="AA29" s="65">
        <f t="shared" si="0"/>
        <v>0</v>
      </c>
    </row>
    <row r="30" spans="2:27" x14ac:dyDescent="0.2">
      <c r="B30" s="4" t="s">
        <v>19</v>
      </c>
      <c r="C30" s="11" t="s">
        <v>93</v>
      </c>
      <c r="D30" s="63" t="s">
        <v>49</v>
      </c>
      <c r="E30" s="64" t="s">
        <v>49</v>
      </c>
      <c r="F30" s="64" t="s">
        <v>49</v>
      </c>
      <c r="G30" s="64" t="s">
        <v>49</v>
      </c>
      <c r="H30" s="64" t="s">
        <v>49</v>
      </c>
      <c r="I30" s="65" t="s">
        <v>49</v>
      </c>
      <c r="J30" s="64" t="s">
        <v>49</v>
      </c>
      <c r="K30" s="64" t="s">
        <v>49</v>
      </c>
      <c r="L30" s="64" t="s">
        <v>49</v>
      </c>
      <c r="M30" s="64" t="s">
        <v>49</v>
      </c>
      <c r="N30" s="64" t="s">
        <v>49</v>
      </c>
      <c r="O30" s="65" t="s">
        <v>49</v>
      </c>
      <c r="P30" s="64">
        <v>0</v>
      </c>
      <c r="Q30" s="64">
        <v>0</v>
      </c>
      <c r="R30" s="64">
        <v>0</v>
      </c>
      <c r="S30" s="64">
        <v>0</v>
      </c>
      <c r="T30" s="64">
        <v>0.09</v>
      </c>
      <c r="U30" s="65">
        <f t="shared" si="8"/>
        <v>0.09</v>
      </c>
      <c r="V30" s="64">
        <v>0</v>
      </c>
      <c r="W30" s="64">
        <v>0</v>
      </c>
      <c r="X30" s="64">
        <v>0</v>
      </c>
      <c r="Y30" s="64">
        <v>0</v>
      </c>
      <c r="Z30" s="64">
        <v>0</v>
      </c>
      <c r="AA30" s="65">
        <f t="shared" si="0"/>
        <v>0</v>
      </c>
    </row>
    <row r="31" spans="2:27" x14ac:dyDescent="0.2">
      <c r="B31" s="4" t="s">
        <v>20</v>
      </c>
      <c r="C31" s="11" t="s">
        <v>92</v>
      </c>
      <c r="D31" s="63" t="s">
        <v>49</v>
      </c>
      <c r="E31" s="64" t="s">
        <v>49</v>
      </c>
      <c r="F31" s="64" t="s">
        <v>49</v>
      </c>
      <c r="G31" s="64" t="s">
        <v>49</v>
      </c>
      <c r="H31" s="64" t="s">
        <v>49</v>
      </c>
      <c r="I31" s="65" t="s">
        <v>49</v>
      </c>
      <c r="J31" s="64" t="s">
        <v>49</v>
      </c>
      <c r="K31" s="64" t="s">
        <v>49</v>
      </c>
      <c r="L31" s="64">
        <v>0</v>
      </c>
      <c r="M31" s="64">
        <v>0</v>
      </c>
      <c r="N31" s="64">
        <v>0</v>
      </c>
      <c r="O31" s="65">
        <f>SUM(J31:N31)</f>
        <v>0</v>
      </c>
      <c r="P31" s="64">
        <v>0</v>
      </c>
      <c r="Q31" s="64">
        <v>0</v>
      </c>
      <c r="R31" s="64">
        <v>0.01</v>
      </c>
      <c r="S31" s="64">
        <v>0</v>
      </c>
      <c r="T31" s="64">
        <v>0</v>
      </c>
      <c r="U31" s="65">
        <f>SUM(P31:T31)</f>
        <v>0.01</v>
      </c>
      <c r="V31" s="64">
        <v>0</v>
      </c>
      <c r="W31" s="64">
        <v>0</v>
      </c>
      <c r="X31" s="64">
        <v>0</v>
      </c>
      <c r="Y31" s="64">
        <v>0</v>
      </c>
      <c r="Z31" s="64">
        <v>0</v>
      </c>
      <c r="AA31" s="65">
        <f t="shared" si="0"/>
        <v>0</v>
      </c>
    </row>
    <row r="32" spans="2:27" x14ac:dyDescent="0.2">
      <c r="B32" s="4" t="s">
        <v>21</v>
      </c>
      <c r="C32" s="11" t="s">
        <v>91</v>
      </c>
      <c r="D32" s="63">
        <v>0</v>
      </c>
      <c r="E32" s="63">
        <v>0</v>
      </c>
      <c r="F32" s="63">
        <v>0</v>
      </c>
      <c r="G32" s="63">
        <v>0</v>
      </c>
      <c r="H32" s="63">
        <v>0</v>
      </c>
      <c r="I32" s="65">
        <f>SUM(D32:H32)</f>
        <v>0</v>
      </c>
      <c r="J32" s="63">
        <v>30</v>
      </c>
      <c r="K32" s="63">
        <v>62.45</v>
      </c>
      <c r="L32" s="63">
        <v>149.30000000000001</v>
      </c>
      <c r="M32" s="63">
        <v>0</v>
      </c>
      <c r="N32" s="63">
        <v>0</v>
      </c>
      <c r="O32" s="65">
        <f>SUM(J32:N32)</f>
        <v>241.75</v>
      </c>
      <c r="P32" s="63">
        <v>0</v>
      </c>
      <c r="Q32" s="63">
        <v>0</v>
      </c>
      <c r="R32" s="63">
        <v>0</v>
      </c>
      <c r="S32" s="63">
        <v>0</v>
      </c>
      <c r="T32" s="63">
        <v>0.03</v>
      </c>
      <c r="U32" s="65">
        <f>SUM(P32:T32)</f>
        <v>0.03</v>
      </c>
      <c r="V32" s="63">
        <v>0</v>
      </c>
      <c r="W32" s="63">
        <v>0.02</v>
      </c>
      <c r="X32" s="63">
        <v>0</v>
      </c>
      <c r="Y32" s="63">
        <v>0</v>
      </c>
      <c r="Z32" s="63">
        <v>0</v>
      </c>
      <c r="AA32" s="65">
        <f t="shared" si="0"/>
        <v>0.02</v>
      </c>
    </row>
    <row r="33" spans="2:27" x14ac:dyDescent="0.2">
      <c r="B33" s="4" t="s">
        <v>5</v>
      </c>
      <c r="C33" s="11" t="s">
        <v>55</v>
      </c>
      <c r="D33" s="63">
        <v>150</v>
      </c>
      <c r="E33" s="64">
        <v>135</v>
      </c>
      <c r="F33" s="64">
        <v>60</v>
      </c>
      <c r="G33" s="64">
        <v>0</v>
      </c>
      <c r="H33" s="64">
        <v>0</v>
      </c>
      <c r="I33" s="65">
        <f>SUM(D33:H33)</f>
        <v>345</v>
      </c>
      <c r="J33" s="64" t="s">
        <v>49</v>
      </c>
      <c r="K33" s="64" t="s">
        <v>49</v>
      </c>
      <c r="L33" s="64" t="s">
        <v>49</v>
      </c>
      <c r="M33" s="64" t="s">
        <v>49</v>
      </c>
      <c r="N33" s="64" t="s">
        <v>49</v>
      </c>
      <c r="O33" s="65" t="s">
        <v>49</v>
      </c>
      <c r="P33" s="64" t="s">
        <v>49</v>
      </c>
      <c r="Q33" s="64" t="s">
        <v>49</v>
      </c>
      <c r="R33" s="64" t="s">
        <v>49</v>
      </c>
      <c r="S33" s="64" t="s">
        <v>49</v>
      </c>
      <c r="T33" s="64" t="s">
        <v>49</v>
      </c>
      <c r="U33" s="65" t="s">
        <v>49</v>
      </c>
      <c r="V33" s="64" t="s">
        <v>49</v>
      </c>
      <c r="W33" s="64" t="s">
        <v>49</v>
      </c>
      <c r="X33" s="64" t="s">
        <v>49</v>
      </c>
      <c r="Y33" s="64" t="s">
        <v>49</v>
      </c>
      <c r="Z33" s="64" t="s">
        <v>49</v>
      </c>
      <c r="AA33" s="65" t="s">
        <v>49</v>
      </c>
    </row>
    <row r="34" spans="2:27" ht="14.25" x14ac:dyDescent="0.2">
      <c r="B34" s="4" t="s">
        <v>99</v>
      </c>
      <c r="C34" s="11"/>
      <c r="D34" s="63" t="s">
        <v>49</v>
      </c>
      <c r="E34" s="64" t="s">
        <v>49</v>
      </c>
      <c r="F34" s="64" t="s">
        <v>49</v>
      </c>
      <c r="G34" s="64" t="s">
        <v>49</v>
      </c>
      <c r="H34" s="64" t="s">
        <v>49</v>
      </c>
      <c r="I34" s="65" t="s">
        <v>49</v>
      </c>
      <c r="J34" s="64" t="s">
        <v>49</v>
      </c>
      <c r="K34" s="64" t="s">
        <v>49</v>
      </c>
      <c r="L34" s="64" t="s">
        <v>49</v>
      </c>
      <c r="M34" s="64" t="s">
        <v>49</v>
      </c>
      <c r="N34" s="64" t="s">
        <v>49</v>
      </c>
      <c r="O34" s="65" t="s">
        <v>49</v>
      </c>
      <c r="P34" s="64" t="s">
        <v>49</v>
      </c>
      <c r="Q34" s="64" t="s">
        <v>49</v>
      </c>
      <c r="R34" s="64">
        <v>0.45999999999999996</v>
      </c>
      <c r="S34" s="64">
        <v>3.0000000000000249E-2</v>
      </c>
      <c r="T34" s="64" t="s">
        <v>49</v>
      </c>
      <c r="U34" s="65">
        <f>SUM(P34:T34)</f>
        <v>0.49000000000000021</v>
      </c>
      <c r="V34" s="64" t="s">
        <v>49</v>
      </c>
      <c r="W34" s="64" t="s">
        <v>49</v>
      </c>
      <c r="X34" s="64" t="s">
        <v>49</v>
      </c>
      <c r="Y34" s="64" t="s">
        <v>49</v>
      </c>
      <c r="Z34" s="64" t="s">
        <v>49</v>
      </c>
      <c r="AA34" s="65">
        <f t="shared" si="0"/>
        <v>0</v>
      </c>
    </row>
    <row r="35" spans="2:27" x14ac:dyDescent="0.2">
      <c r="B35" s="52" t="s">
        <v>50</v>
      </c>
      <c r="C35" s="53"/>
      <c r="D35" s="66">
        <f>SUM(D13:D34)</f>
        <v>280</v>
      </c>
      <c r="E35" s="59">
        <f t="shared" ref="E35:AA35" si="9">SUM(E13:E34)</f>
        <v>204</v>
      </c>
      <c r="F35" s="59">
        <f t="shared" si="9"/>
        <v>110.1</v>
      </c>
      <c r="G35" s="59">
        <f t="shared" si="9"/>
        <v>135.1</v>
      </c>
      <c r="H35" s="59">
        <f t="shared" si="9"/>
        <v>101</v>
      </c>
      <c r="I35" s="59">
        <f t="shared" si="9"/>
        <v>830.2</v>
      </c>
      <c r="J35" s="59">
        <f t="shared" si="9"/>
        <v>352.2</v>
      </c>
      <c r="K35" s="59">
        <f t="shared" si="9"/>
        <v>385.59999999999997</v>
      </c>
      <c r="L35" s="59">
        <f t="shared" si="9"/>
        <v>352.20000000000005</v>
      </c>
      <c r="M35" s="59">
        <f t="shared" si="9"/>
        <v>211.3</v>
      </c>
      <c r="N35" s="59">
        <f t="shared" si="9"/>
        <v>141.55000000000001</v>
      </c>
      <c r="O35" s="59">
        <f t="shared" si="9"/>
        <v>1442.8500000000001</v>
      </c>
      <c r="P35" s="59">
        <f t="shared" si="9"/>
        <v>7.0259</v>
      </c>
      <c r="Q35" s="59">
        <f t="shared" si="9"/>
        <v>1.07</v>
      </c>
      <c r="R35" s="59">
        <f t="shared" si="9"/>
        <v>5.93</v>
      </c>
      <c r="S35" s="59">
        <f t="shared" si="9"/>
        <v>5.08</v>
      </c>
      <c r="T35" s="59">
        <f t="shared" si="9"/>
        <v>6.85</v>
      </c>
      <c r="U35" s="59">
        <f t="shared" si="9"/>
        <v>25.955900000000007</v>
      </c>
      <c r="V35" s="59">
        <f t="shared" si="9"/>
        <v>3.3499999999999996</v>
      </c>
      <c r="W35" s="59">
        <f t="shared" si="9"/>
        <v>3.07</v>
      </c>
      <c r="X35" s="59">
        <f t="shared" si="9"/>
        <v>4.2</v>
      </c>
      <c r="Y35" s="59">
        <f t="shared" si="9"/>
        <v>3.98</v>
      </c>
      <c r="Z35" s="59">
        <f t="shared" si="9"/>
        <v>2.95</v>
      </c>
      <c r="AA35" s="59">
        <f t="shared" si="9"/>
        <v>17.550000000000004</v>
      </c>
    </row>
    <row r="36" spans="2:27" x14ac:dyDescent="0.2">
      <c r="B36" s="4"/>
      <c r="C36" s="11"/>
      <c r="D36" s="63"/>
      <c r="E36" s="64"/>
      <c r="F36" s="64"/>
      <c r="G36" s="64"/>
      <c r="H36" s="64"/>
      <c r="I36" s="65"/>
      <c r="J36" s="64"/>
      <c r="K36" s="64"/>
      <c r="L36" s="64"/>
      <c r="M36" s="64"/>
      <c r="N36" s="64"/>
      <c r="O36" s="65"/>
      <c r="P36" s="64"/>
      <c r="Q36" s="64"/>
      <c r="R36" s="64"/>
      <c r="S36" s="64"/>
      <c r="T36" s="64"/>
      <c r="U36" s="65"/>
      <c r="V36" s="64"/>
      <c r="W36" s="64"/>
      <c r="X36" s="64"/>
      <c r="Y36" s="64"/>
      <c r="Z36" s="64"/>
      <c r="AA36" s="65"/>
    </row>
    <row r="37" spans="2:27" x14ac:dyDescent="0.2">
      <c r="B37" s="4" t="s">
        <v>90</v>
      </c>
      <c r="C37" s="11" t="s">
        <v>91</v>
      </c>
      <c r="D37" s="64">
        <v>0</v>
      </c>
      <c r="E37" s="64">
        <v>0</v>
      </c>
      <c r="F37" s="64">
        <v>0</v>
      </c>
      <c r="G37" s="64">
        <v>0</v>
      </c>
      <c r="H37" s="64">
        <v>0</v>
      </c>
      <c r="I37" s="65">
        <f t="shared" ref="I37" si="10">SUM(D37:H37)</f>
        <v>0</v>
      </c>
      <c r="J37" s="64">
        <v>15</v>
      </c>
      <c r="K37" s="64">
        <v>10</v>
      </c>
      <c r="L37" s="64">
        <v>10</v>
      </c>
      <c r="M37" s="64">
        <v>10</v>
      </c>
      <c r="N37" s="64">
        <v>15</v>
      </c>
      <c r="O37" s="65">
        <f>SUM(J37:N37)</f>
        <v>60</v>
      </c>
      <c r="P37" s="64">
        <v>0</v>
      </c>
      <c r="Q37" s="64">
        <v>0</v>
      </c>
      <c r="R37" s="64">
        <v>0</v>
      </c>
      <c r="S37" s="64">
        <v>0</v>
      </c>
      <c r="T37" s="64">
        <v>0</v>
      </c>
      <c r="U37" s="65">
        <f>SUM(P37:T37)</f>
        <v>0</v>
      </c>
      <c r="V37" s="64">
        <v>0</v>
      </c>
      <c r="W37" s="64">
        <v>0</v>
      </c>
      <c r="X37" s="64">
        <v>0</v>
      </c>
      <c r="Y37" s="64">
        <v>0</v>
      </c>
      <c r="Z37" s="64">
        <v>0</v>
      </c>
      <c r="AA37" s="65">
        <f>SUM(V37:Z37)</f>
        <v>0</v>
      </c>
    </row>
    <row r="38" spans="2:27" x14ac:dyDescent="0.2">
      <c r="B38" s="4" t="s">
        <v>4</v>
      </c>
      <c r="C38" s="11" t="s">
        <v>91</v>
      </c>
      <c r="D38" s="64">
        <v>120</v>
      </c>
      <c r="E38" s="64">
        <v>200</v>
      </c>
      <c r="F38" s="64">
        <v>283</v>
      </c>
      <c r="G38" s="64">
        <v>283</v>
      </c>
      <c r="H38" s="64">
        <v>284</v>
      </c>
      <c r="I38" s="65">
        <f>SUM(D38:H38)</f>
        <v>1170</v>
      </c>
      <c r="J38" s="64">
        <v>130</v>
      </c>
      <c r="K38" s="64">
        <v>0</v>
      </c>
      <c r="L38" s="64">
        <v>113</v>
      </c>
      <c r="M38" s="64">
        <v>137</v>
      </c>
      <c r="N38" s="64">
        <v>0</v>
      </c>
      <c r="O38" s="65">
        <f>SUM(J38:N38)</f>
        <v>380</v>
      </c>
      <c r="P38" s="64">
        <v>0</v>
      </c>
      <c r="Q38" s="64">
        <v>0</v>
      </c>
      <c r="R38" s="64">
        <v>0</v>
      </c>
      <c r="S38" s="64">
        <v>0</v>
      </c>
      <c r="T38" s="64">
        <v>7.0000000000000007E-2</v>
      </c>
      <c r="U38" s="65">
        <f>SUM(P38:T38)</f>
        <v>7.0000000000000007E-2</v>
      </c>
      <c r="V38" s="64">
        <v>0</v>
      </c>
      <c r="W38" s="64">
        <v>0</v>
      </c>
      <c r="X38" s="64">
        <v>0</v>
      </c>
      <c r="Y38" s="64">
        <v>0</v>
      </c>
      <c r="Z38" s="64">
        <v>0</v>
      </c>
      <c r="AA38" s="65">
        <f>SUM(V38:Z38)</f>
        <v>0</v>
      </c>
    </row>
    <row r="39" spans="2:27" ht="14.25" x14ac:dyDescent="0.2">
      <c r="B39" s="4" t="s">
        <v>83</v>
      </c>
      <c r="C39" s="11" t="s">
        <v>56</v>
      </c>
      <c r="D39" s="64" t="s">
        <v>49</v>
      </c>
      <c r="E39" s="64" t="s">
        <v>49</v>
      </c>
      <c r="F39" s="64" t="s">
        <v>49</v>
      </c>
      <c r="G39" s="64" t="s">
        <v>49</v>
      </c>
      <c r="H39" s="64" t="s">
        <v>49</v>
      </c>
      <c r="I39" s="65" t="s">
        <v>49</v>
      </c>
      <c r="J39" s="64" t="s">
        <v>49</v>
      </c>
      <c r="K39" s="64" t="s">
        <v>49</v>
      </c>
      <c r="L39" s="64" t="s">
        <v>49</v>
      </c>
      <c r="M39" s="64" t="s">
        <v>49</v>
      </c>
      <c r="N39" s="64" t="s">
        <v>49</v>
      </c>
      <c r="O39" s="65" t="s">
        <v>49</v>
      </c>
      <c r="P39" s="64">
        <v>129.07570100000001</v>
      </c>
      <c r="Q39" s="64">
        <v>52.2</v>
      </c>
      <c r="R39" s="64" t="s">
        <v>49</v>
      </c>
      <c r="S39" s="64" t="s">
        <v>49</v>
      </c>
      <c r="T39" s="64" t="s">
        <v>49</v>
      </c>
      <c r="U39" s="65" t="s">
        <v>49</v>
      </c>
      <c r="V39" s="64" t="s">
        <v>49</v>
      </c>
      <c r="W39" s="64" t="s">
        <v>49</v>
      </c>
      <c r="X39" s="64" t="s">
        <v>49</v>
      </c>
      <c r="Y39" s="64" t="s">
        <v>49</v>
      </c>
      <c r="Z39" s="64" t="s">
        <v>49</v>
      </c>
      <c r="AA39" s="65" t="s">
        <v>49</v>
      </c>
    </row>
    <row r="40" spans="2:27" x14ac:dyDescent="0.2">
      <c r="B40" s="52" t="s">
        <v>51</v>
      </c>
      <c r="C40" s="53"/>
      <c r="D40" s="66">
        <f>SUM(D37:D39)</f>
        <v>120</v>
      </c>
      <c r="E40" s="59">
        <f t="shared" ref="E40:AA40" si="11">SUM(E37:E39)</f>
        <v>200</v>
      </c>
      <c r="F40" s="59">
        <f t="shared" si="11"/>
        <v>283</v>
      </c>
      <c r="G40" s="59">
        <f t="shared" si="11"/>
        <v>283</v>
      </c>
      <c r="H40" s="59">
        <f t="shared" si="11"/>
        <v>284</v>
      </c>
      <c r="I40" s="59">
        <f t="shared" si="11"/>
        <v>1170</v>
      </c>
      <c r="J40" s="66">
        <f t="shared" si="11"/>
        <v>145</v>
      </c>
      <c r="K40" s="59">
        <f t="shared" si="11"/>
        <v>10</v>
      </c>
      <c r="L40" s="59">
        <f t="shared" si="11"/>
        <v>123</v>
      </c>
      <c r="M40" s="59">
        <f t="shared" si="11"/>
        <v>147</v>
      </c>
      <c r="N40" s="59">
        <f t="shared" si="11"/>
        <v>15</v>
      </c>
      <c r="O40" s="59">
        <f t="shared" si="11"/>
        <v>440</v>
      </c>
      <c r="P40" s="66">
        <f t="shared" si="11"/>
        <v>129.07570100000001</v>
      </c>
      <c r="Q40" s="59">
        <f t="shared" si="11"/>
        <v>52.2</v>
      </c>
      <c r="R40" s="59">
        <f t="shared" si="11"/>
        <v>0</v>
      </c>
      <c r="S40" s="59">
        <f t="shared" si="11"/>
        <v>0</v>
      </c>
      <c r="T40" s="59">
        <f t="shared" si="11"/>
        <v>7.0000000000000007E-2</v>
      </c>
      <c r="U40" s="59">
        <f t="shared" si="11"/>
        <v>7.0000000000000007E-2</v>
      </c>
      <c r="V40" s="59">
        <f t="shared" si="11"/>
        <v>0</v>
      </c>
      <c r="W40" s="59">
        <f t="shared" si="11"/>
        <v>0</v>
      </c>
      <c r="X40" s="59">
        <f t="shared" si="11"/>
        <v>0</v>
      </c>
      <c r="Y40" s="59">
        <f t="shared" si="11"/>
        <v>0</v>
      </c>
      <c r="Z40" s="59">
        <f t="shared" si="11"/>
        <v>0</v>
      </c>
      <c r="AA40" s="59">
        <f t="shared" si="11"/>
        <v>0</v>
      </c>
    </row>
    <row r="41" spans="2:27" x14ac:dyDescent="0.2">
      <c r="B41" s="4"/>
      <c r="C41" s="11"/>
      <c r="D41" s="63"/>
      <c r="E41" s="64"/>
      <c r="F41" s="64"/>
      <c r="G41" s="64"/>
      <c r="H41" s="64"/>
      <c r="I41" s="65"/>
      <c r="J41" s="63"/>
      <c r="K41" s="64"/>
      <c r="L41" s="64"/>
      <c r="M41" s="64"/>
      <c r="N41" s="64"/>
      <c r="O41" s="65"/>
      <c r="P41" s="63"/>
      <c r="Q41" s="64"/>
      <c r="R41" s="64"/>
      <c r="S41" s="64"/>
      <c r="T41" s="64"/>
      <c r="U41" s="65"/>
      <c r="V41" s="63"/>
      <c r="W41" s="64"/>
      <c r="X41" s="64"/>
      <c r="Y41" s="64"/>
      <c r="Z41" s="64"/>
      <c r="AA41" s="65"/>
    </row>
    <row r="42" spans="2:27" ht="14.25" x14ac:dyDescent="0.2">
      <c r="B42" s="46" t="s">
        <v>75</v>
      </c>
      <c r="C42" s="47"/>
      <c r="D42" s="67">
        <f>SUM(D40,D35)</f>
        <v>400</v>
      </c>
      <c r="E42" s="68">
        <f t="shared" ref="E42:T42" si="12">SUM(E40,E35)</f>
        <v>404</v>
      </c>
      <c r="F42" s="68">
        <f t="shared" si="12"/>
        <v>393.1</v>
      </c>
      <c r="G42" s="68">
        <f t="shared" si="12"/>
        <v>418.1</v>
      </c>
      <c r="H42" s="68">
        <f t="shared" si="12"/>
        <v>385</v>
      </c>
      <c r="I42" s="65">
        <f>SUM(D42:H42)</f>
        <v>2000.1999999999998</v>
      </c>
      <c r="J42" s="67">
        <f t="shared" si="12"/>
        <v>497.2</v>
      </c>
      <c r="K42" s="68">
        <f t="shared" si="12"/>
        <v>395.59999999999997</v>
      </c>
      <c r="L42" s="68">
        <f t="shared" si="12"/>
        <v>475.20000000000005</v>
      </c>
      <c r="M42" s="68">
        <f t="shared" si="12"/>
        <v>358.3</v>
      </c>
      <c r="N42" s="68">
        <f t="shared" si="12"/>
        <v>156.55000000000001</v>
      </c>
      <c r="O42" s="65">
        <f>SUM(J42:N42)</f>
        <v>1882.85</v>
      </c>
      <c r="P42" s="67">
        <f t="shared" si="12"/>
        <v>136.10160100000002</v>
      </c>
      <c r="Q42" s="68">
        <f t="shared" si="12"/>
        <v>53.27</v>
      </c>
      <c r="R42" s="68">
        <f t="shared" si="12"/>
        <v>5.93</v>
      </c>
      <c r="S42" s="68">
        <f t="shared" si="12"/>
        <v>5.08</v>
      </c>
      <c r="T42" s="68">
        <f t="shared" si="12"/>
        <v>6.92</v>
      </c>
      <c r="U42" s="65">
        <f>SUM(P42:T42)</f>
        <v>207.30160100000003</v>
      </c>
      <c r="V42" s="67">
        <f t="shared" ref="V42:Z42" si="13">SUM(V40,V35)</f>
        <v>3.3499999999999996</v>
      </c>
      <c r="W42" s="68">
        <f t="shared" si="13"/>
        <v>3.07</v>
      </c>
      <c r="X42" s="68">
        <f t="shared" si="13"/>
        <v>4.2</v>
      </c>
      <c r="Y42" s="68">
        <f t="shared" si="13"/>
        <v>3.98</v>
      </c>
      <c r="Z42" s="68">
        <f t="shared" si="13"/>
        <v>2.95</v>
      </c>
      <c r="AA42" s="65">
        <f>SUM(V42:Z42)</f>
        <v>17.55</v>
      </c>
    </row>
    <row r="43" spans="2:27" ht="13.5" thickBot="1" x14ac:dyDescent="0.25">
      <c r="B43" s="54" t="s">
        <v>22</v>
      </c>
      <c r="C43" s="55"/>
      <c r="D43" s="69">
        <v>400</v>
      </c>
      <c r="E43" s="70">
        <v>400</v>
      </c>
      <c r="F43" s="70">
        <v>400</v>
      </c>
      <c r="G43" s="70">
        <v>400</v>
      </c>
      <c r="H43" s="70">
        <v>400</v>
      </c>
      <c r="I43" s="71">
        <f>SUM(D43:H43)</f>
        <v>2000</v>
      </c>
      <c r="J43" s="69">
        <v>500</v>
      </c>
      <c r="K43" s="70">
        <v>500</v>
      </c>
      <c r="L43" s="70">
        <v>500</v>
      </c>
      <c r="M43" s="70">
        <v>500</v>
      </c>
      <c r="N43" s="70">
        <v>500</v>
      </c>
      <c r="O43" s="71">
        <f>SUM(J43:N43)</f>
        <v>2500</v>
      </c>
      <c r="P43" s="69">
        <v>400</v>
      </c>
      <c r="Q43" s="70">
        <v>400</v>
      </c>
      <c r="R43" s="70">
        <v>400</v>
      </c>
      <c r="S43" s="70">
        <v>400</v>
      </c>
      <c r="T43" s="70">
        <v>400</v>
      </c>
      <c r="U43" s="71">
        <f>SUM(P43:T43)</f>
        <v>2000</v>
      </c>
      <c r="V43" s="69" t="s">
        <v>49</v>
      </c>
      <c r="W43" s="70" t="s">
        <v>49</v>
      </c>
      <c r="X43" s="70" t="s">
        <v>49</v>
      </c>
      <c r="Y43" s="70" t="s">
        <v>49</v>
      </c>
      <c r="Z43" s="70" t="s">
        <v>49</v>
      </c>
      <c r="AA43" s="71">
        <f>SUM(V43:Z43)</f>
        <v>0</v>
      </c>
    </row>
    <row r="44" spans="2:27" s="3" customFormat="1" ht="14.25" x14ac:dyDescent="0.2">
      <c r="B44" s="3" t="s">
        <v>78</v>
      </c>
      <c r="D44" s="72">
        <f>D43-D42</f>
        <v>0</v>
      </c>
      <c r="E44" s="72">
        <f t="shared" ref="E44:I44" si="14">E43-E42</f>
        <v>-4</v>
      </c>
      <c r="F44" s="72">
        <f t="shared" si="14"/>
        <v>6.8999999999999773</v>
      </c>
      <c r="G44" s="72">
        <f t="shared" si="14"/>
        <v>-18.100000000000023</v>
      </c>
      <c r="H44" s="72">
        <f t="shared" si="14"/>
        <v>15</v>
      </c>
      <c r="I44" s="72">
        <f t="shared" si="14"/>
        <v>-0.1999999999998181</v>
      </c>
      <c r="J44" s="72">
        <f t="shared" ref="J44" si="15">J43-J42</f>
        <v>2.8000000000000114</v>
      </c>
      <c r="K44" s="72">
        <f t="shared" ref="K44" si="16">K43-K42</f>
        <v>104.40000000000003</v>
      </c>
      <c r="L44" s="72">
        <f t="shared" ref="L44" si="17">L43-L42</f>
        <v>24.799999999999955</v>
      </c>
      <c r="M44" s="72">
        <f t="shared" ref="M44" si="18">M43-M42</f>
        <v>141.69999999999999</v>
      </c>
      <c r="N44" s="72">
        <f t="shared" ref="N44:O44" si="19">N43-N42</f>
        <v>343.45</v>
      </c>
      <c r="O44" s="72">
        <f t="shared" si="19"/>
        <v>617.15000000000009</v>
      </c>
      <c r="P44" s="72">
        <f t="shared" ref="P44" si="20">P43-P42</f>
        <v>263.89839899999998</v>
      </c>
      <c r="Q44" s="72">
        <f t="shared" ref="Q44" si="21">Q43-Q42</f>
        <v>346.73</v>
      </c>
      <c r="R44" s="72">
        <f t="shared" ref="R44" si="22">R43-R42</f>
        <v>394.07</v>
      </c>
      <c r="S44" s="72">
        <f t="shared" ref="S44" si="23">S43-S42</f>
        <v>394.92</v>
      </c>
      <c r="T44" s="72">
        <f t="shared" ref="T44" si="24">T43-T42</f>
        <v>393.08</v>
      </c>
      <c r="U44" s="72">
        <f t="shared" ref="U44" si="25">U43-U42</f>
        <v>1792.6983989999999</v>
      </c>
      <c r="V44" s="72"/>
      <c r="W44" s="72"/>
      <c r="X44" s="72"/>
      <c r="Y44" s="72"/>
      <c r="Z44" s="72"/>
      <c r="AA44" s="72"/>
    </row>
    <row r="47" spans="2:27" x14ac:dyDescent="0.2">
      <c r="B47" s="49" t="s">
        <v>72</v>
      </c>
    </row>
    <row r="48" spans="2:27" x14ac:dyDescent="0.2">
      <c r="B48" s="51" t="s">
        <v>74</v>
      </c>
    </row>
    <row r="49" spans="2:2" x14ac:dyDescent="0.2">
      <c r="B49" s="51" t="s">
        <v>76</v>
      </c>
    </row>
    <row r="50" spans="2:2" x14ac:dyDescent="0.2">
      <c r="B50" s="51" t="s">
        <v>80</v>
      </c>
    </row>
    <row r="51" spans="2:2" x14ac:dyDescent="0.2">
      <c r="B51" s="51" t="s">
        <v>79</v>
      </c>
    </row>
    <row r="52" spans="2:2" x14ac:dyDescent="0.2">
      <c r="B52" s="51" t="s">
        <v>100</v>
      </c>
    </row>
    <row r="53" spans="2:2" x14ac:dyDescent="0.2">
      <c r="B53" s="51" t="s">
        <v>81</v>
      </c>
    </row>
    <row r="54" spans="2:2" x14ac:dyDescent="0.2">
      <c r="B54" s="51" t="s">
        <v>84</v>
      </c>
    </row>
    <row r="55" spans="2:2" x14ac:dyDescent="0.2">
      <c r="B55" s="51" t="s">
        <v>86</v>
      </c>
    </row>
    <row r="56" spans="2:2" x14ac:dyDescent="0.2">
      <c r="B56" s="51" t="s">
        <v>88</v>
      </c>
    </row>
    <row r="58" spans="2:2" x14ac:dyDescent="0.2">
      <c r="B58" s="13" t="s">
        <v>70</v>
      </c>
    </row>
  </sheetData>
  <sortState xmlns:xlrd2="http://schemas.microsoft.com/office/spreadsheetml/2017/richdata2" ref="B13:B33">
    <sortCondition ref="B13:B33"/>
  </sortState>
  <mergeCells count="10">
    <mergeCell ref="B10:B12"/>
    <mergeCell ref="I11:I12"/>
    <mergeCell ref="O11:O12"/>
    <mergeCell ref="U11:U12"/>
    <mergeCell ref="AA11:AA12"/>
    <mergeCell ref="C10:C12"/>
    <mergeCell ref="D10:I10"/>
    <mergeCell ref="J10:O10"/>
    <mergeCell ref="P10:U10"/>
    <mergeCell ref="V10:AA10"/>
  </mergeCells>
  <conditionalFormatting sqref="V44:Z44">
    <cfRule type="cellIs" dxfId="19" priority="19" operator="greaterThan">
      <formula>0</formula>
    </cfRule>
    <cfRule type="cellIs" dxfId="18" priority="20" operator="lessThan">
      <formula>0</formula>
    </cfRule>
  </conditionalFormatting>
  <conditionalFormatting sqref="AA44">
    <cfRule type="cellIs" dxfId="17" priority="17" operator="greaterThan">
      <formula>0</formula>
    </cfRule>
    <cfRule type="cellIs" dxfId="16" priority="18" operator="lessThan">
      <formula>0</formula>
    </cfRule>
  </conditionalFormatting>
  <conditionalFormatting sqref="D13:H34">
    <cfRule type="cellIs" dxfId="15" priority="16" operator="greaterThan">
      <formula>0</formula>
    </cfRule>
    <cfRule type="cellIs" dxfId="14" priority="15" operator="equal">
      <formula>"-"</formula>
    </cfRule>
  </conditionalFormatting>
  <conditionalFormatting sqref="D37:H39">
    <cfRule type="cellIs" dxfId="13" priority="13" operator="equal">
      <formula>"-"</formula>
    </cfRule>
    <cfRule type="cellIs" dxfId="12" priority="14" operator="greaterThan">
      <formula>0</formula>
    </cfRule>
  </conditionalFormatting>
  <conditionalFormatting sqref="J13:N34">
    <cfRule type="cellIs" dxfId="11" priority="11" operator="equal">
      <formula>"-"</formula>
    </cfRule>
    <cfRule type="cellIs" dxfId="10" priority="12" operator="greaterThan">
      <formula>0</formula>
    </cfRule>
  </conditionalFormatting>
  <conditionalFormatting sqref="J37:N39">
    <cfRule type="cellIs" dxfId="9" priority="9" operator="equal">
      <formula>"-"</formula>
    </cfRule>
    <cfRule type="cellIs" dxfId="8" priority="10" operator="greaterThan">
      <formula>0</formula>
    </cfRule>
  </conditionalFormatting>
  <conditionalFormatting sqref="P13:T34">
    <cfRule type="cellIs" dxfId="7" priority="7" operator="equal">
      <formula>"-"</formula>
    </cfRule>
    <cfRule type="cellIs" dxfId="6" priority="8" operator="greaterThan">
      <formula>0</formula>
    </cfRule>
  </conditionalFormatting>
  <conditionalFormatting sqref="P37:T39">
    <cfRule type="cellIs" dxfId="5" priority="5" operator="equal">
      <formula>"-"</formula>
    </cfRule>
    <cfRule type="cellIs" dxfId="4" priority="6" operator="greaterThan">
      <formula>0</formula>
    </cfRule>
  </conditionalFormatting>
  <conditionalFormatting sqref="V13:Z34">
    <cfRule type="cellIs" dxfId="3" priority="3" operator="equal">
      <formula>"-"</formula>
    </cfRule>
    <cfRule type="cellIs" dxfId="2" priority="4" operator="greaterThan">
      <formula>0</formula>
    </cfRule>
  </conditionalFormatting>
  <conditionalFormatting sqref="V37:Z39">
    <cfRule type="cellIs" dxfId="1" priority="1" operator="equal">
      <formula>"-"</formula>
    </cfRule>
    <cfRule type="cellIs" dxfId="0" priority="2" operator="greaterThan">
      <formula>0</formula>
    </cfRule>
  </conditionalFormatting>
  <pageMargins left="0.78740157480314965" right="0.78740157480314965" top="1.3779527559055118" bottom="0.59055118110236227" header="0.39370078740157483" footer="0.31496062992125984"/>
  <pageSetup paperSize="9" orientation="portrait" r:id="rId1"/>
  <headerFooter scaleWithDoc="0">
    <oddHeader>&amp;L&amp;G</oddHeader>
  </headerFooter>
  <ignoredErrors>
    <ignoredError sqref="I42 O42" formula="1"/>
  </ignoredErrors>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83997-A555-47F4-B8FE-26A23ACAB354}">
  <dimension ref="B3:M23"/>
  <sheetViews>
    <sheetView zoomScaleNormal="100" workbookViewId="0">
      <selection activeCell="J3" sqref="J3:L23"/>
    </sheetView>
  </sheetViews>
  <sheetFormatPr defaultRowHeight="12.75" x14ac:dyDescent="0.2"/>
  <cols>
    <col min="2" max="2" width="27.85546875" bestFit="1" customWidth="1"/>
    <col min="11" max="11" width="11.5703125" bestFit="1" customWidth="1"/>
  </cols>
  <sheetData>
    <row r="3" spans="2:13" x14ac:dyDescent="0.2">
      <c r="B3" t="s">
        <v>96</v>
      </c>
      <c r="C3" t="s">
        <v>97</v>
      </c>
      <c r="D3" s="56" t="s">
        <v>55</v>
      </c>
      <c r="E3" s="56" t="s">
        <v>95</v>
      </c>
      <c r="F3" s="56" t="s">
        <v>56</v>
      </c>
      <c r="G3" s="56" t="s">
        <v>53</v>
      </c>
      <c r="H3" s="56" t="s">
        <v>94</v>
      </c>
      <c r="K3" s="56" t="s">
        <v>98</v>
      </c>
      <c r="L3" s="56" t="s">
        <v>94</v>
      </c>
    </row>
    <row r="4" spans="2:13" x14ac:dyDescent="0.2">
      <c r="B4" t="s">
        <v>24</v>
      </c>
      <c r="C4">
        <v>2000</v>
      </c>
      <c r="D4" s="57">
        <v>400</v>
      </c>
      <c r="E4" s="57" t="e">
        <f>NA()</f>
        <v>#N/A</v>
      </c>
      <c r="F4" s="57" t="e">
        <f>NA()</f>
        <v>#N/A</v>
      </c>
      <c r="G4" s="57" t="e">
        <f>NA()</f>
        <v>#N/A</v>
      </c>
      <c r="H4" s="57">
        <v>400</v>
      </c>
      <c r="I4" s="58"/>
      <c r="J4">
        <v>2000</v>
      </c>
      <c r="K4" s="57">
        <f>D4</f>
        <v>400</v>
      </c>
      <c r="L4" s="57" t="str">
        <f>IF(OR(K4=M4,K4&gt;M4),"-",M4-K4)</f>
        <v>-</v>
      </c>
      <c r="M4" s="56">
        <v>400</v>
      </c>
    </row>
    <row r="5" spans="2:13" x14ac:dyDescent="0.2">
      <c r="B5" t="s">
        <v>25</v>
      </c>
      <c r="C5">
        <v>2001</v>
      </c>
      <c r="D5" s="57">
        <v>404</v>
      </c>
      <c r="E5" s="57" t="e">
        <f>NA()</f>
        <v>#N/A</v>
      </c>
      <c r="F5" s="57" t="e">
        <f>NA()</f>
        <v>#N/A</v>
      </c>
      <c r="G5" s="57" t="e">
        <f>NA()</f>
        <v>#N/A</v>
      </c>
      <c r="H5" s="57">
        <v>400</v>
      </c>
      <c r="I5" s="58"/>
      <c r="J5">
        <v>2001</v>
      </c>
      <c r="K5" s="57">
        <f t="shared" ref="K5:K8" si="0">D5</f>
        <v>404</v>
      </c>
      <c r="L5" s="57" t="str">
        <f t="shared" ref="L5:L22" si="1">IF(OR(K5=M5,K5&gt;M5),"-",M5-K5)</f>
        <v>-</v>
      </c>
      <c r="M5" s="56">
        <v>400</v>
      </c>
    </row>
    <row r="6" spans="2:13" x14ac:dyDescent="0.2">
      <c r="B6" t="s">
        <v>26</v>
      </c>
      <c r="C6">
        <v>2002</v>
      </c>
      <c r="D6" s="57">
        <v>393.1</v>
      </c>
      <c r="E6" s="57" t="e">
        <f>NA()</f>
        <v>#N/A</v>
      </c>
      <c r="F6" s="57" t="e">
        <f>NA()</f>
        <v>#N/A</v>
      </c>
      <c r="G6" s="57" t="e">
        <f>NA()</f>
        <v>#N/A</v>
      </c>
      <c r="H6" s="57">
        <v>400</v>
      </c>
      <c r="I6" s="58"/>
      <c r="J6">
        <v>2002</v>
      </c>
      <c r="K6" s="57">
        <f t="shared" si="0"/>
        <v>393.1</v>
      </c>
      <c r="L6" s="57">
        <f t="shared" si="1"/>
        <v>6.8999999999999773</v>
      </c>
      <c r="M6" s="56">
        <v>400</v>
      </c>
    </row>
    <row r="7" spans="2:13" x14ac:dyDescent="0.2">
      <c r="B7" t="s">
        <v>27</v>
      </c>
      <c r="C7">
        <v>2003</v>
      </c>
      <c r="D7" s="57">
        <v>418.1</v>
      </c>
      <c r="E7" s="57" t="e">
        <f>NA()</f>
        <v>#N/A</v>
      </c>
      <c r="F7" s="57" t="e">
        <f>NA()</f>
        <v>#N/A</v>
      </c>
      <c r="G7" s="57" t="e">
        <f>NA()</f>
        <v>#N/A</v>
      </c>
      <c r="H7" s="57">
        <v>400</v>
      </c>
      <c r="I7" s="58"/>
      <c r="J7">
        <v>2003</v>
      </c>
      <c r="K7" s="57">
        <f t="shared" si="0"/>
        <v>418.1</v>
      </c>
      <c r="L7" s="57" t="str">
        <f t="shared" si="1"/>
        <v>-</v>
      </c>
      <c r="M7" s="56">
        <v>400</v>
      </c>
    </row>
    <row r="8" spans="2:13" x14ac:dyDescent="0.2">
      <c r="B8" t="s">
        <v>28</v>
      </c>
      <c r="C8">
        <v>2004</v>
      </c>
      <c r="D8" s="57">
        <v>385</v>
      </c>
      <c r="E8" s="57" t="e">
        <f>NA()</f>
        <v>#N/A</v>
      </c>
      <c r="F8" s="57" t="e">
        <f>NA()</f>
        <v>#N/A</v>
      </c>
      <c r="G8" s="57" t="e">
        <f>NA()</f>
        <v>#N/A</v>
      </c>
      <c r="H8" s="57">
        <v>400</v>
      </c>
      <c r="I8" s="58"/>
      <c r="J8">
        <v>2004</v>
      </c>
      <c r="K8" s="57">
        <f t="shared" si="0"/>
        <v>385</v>
      </c>
      <c r="L8" s="57">
        <f t="shared" si="1"/>
        <v>15</v>
      </c>
      <c r="M8" s="56">
        <v>400</v>
      </c>
    </row>
    <row r="9" spans="2:13" x14ac:dyDescent="0.2">
      <c r="B9" t="s">
        <v>34</v>
      </c>
      <c r="C9">
        <v>2005</v>
      </c>
      <c r="D9" s="57" t="e">
        <f>NA()</f>
        <v>#N/A</v>
      </c>
      <c r="E9" s="57">
        <v>497.2</v>
      </c>
      <c r="F9" s="57" t="e">
        <f>NA()</f>
        <v>#N/A</v>
      </c>
      <c r="G9" s="57" t="e">
        <f>NA()</f>
        <v>#N/A</v>
      </c>
      <c r="H9" s="57">
        <v>500</v>
      </c>
      <c r="I9" s="58"/>
      <c r="J9">
        <v>2005</v>
      </c>
      <c r="K9" s="57">
        <f>E9</f>
        <v>497.2</v>
      </c>
      <c r="L9" s="57">
        <f t="shared" si="1"/>
        <v>2.8000000000000114</v>
      </c>
      <c r="M9" s="56">
        <v>500</v>
      </c>
    </row>
    <row r="10" spans="2:13" x14ac:dyDescent="0.2">
      <c r="B10" t="s">
        <v>35</v>
      </c>
      <c r="C10">
        <v>2006</v>
      </c>
      <c r="D10" s="57" t="e">
        <f>NA()</f>
        <v>#N/A</v>
      </c>
      <c r="E10" s="57">
        <v>395.59999999999997</v>
      </c>
      <c r="F10" s="57" t="e">
        <f>NA()</f>
        <v>#N/A</v>
      </c>
      <c r="G10" s="57" t="e">
        <f>NA()</f>
        <v>#N/A</v>
      </c>
      <c r="H10" s="57">
        <v>500</v>
      </c>
      <c r="I10" s="58"/>
      <c r="J10">
        <v>2006</v>
      </c>
      <c r="K10" s="57">
        <f t="shared" ref="K10:K13" si="2">E10</f>
        <v>395.59999999999997</v>
      </c>
      <c r="L10" s="57">
        <f t="shared" si="1"/>
        <v>104.40000000000003</v>
      </c>
      <c r="M10" s="56">
        <v>500</v>
      </c>
    </row>
    <row r="11" spans="2:13" x14ac:dyDescent="0.2">
      <c r="B11" t="s">
        <v>36</v>
      </c>
      <c r="C11">
        <v>2007</v>
      </c>
      <c r="D11" s="57" t="e">
        <f>NA()</f>
        <v>#N/A</v>
      </c>
      <c r="E11" s="57">
        <v>475.20000000000005</v>
      </c>
      <c r="F11" s="57" t="e">
        <f>NA()</f>
        <v>#N/A</v>
      </c>
      <c r="G11" s="57" t="e">
        <f>NA()</f>
        <v>#N/A</v>
      </c>
      <c r="H11" s="57">
        <v>500</v>
      </c>
      <c r="I11" s="58"/>
      <c r="J11">
        <v>2007</v>
      </c>
      <c r="K11" s="57">
        <f t="shared" si="2"/>
        <v>475.20000000000005</v>
      </c>
      <c r="L11" s="57">
        <f t="shared" si="1"/>
        <v>24.799999999999955</v>
      </c>
      <c r="M11" s="56">
        <v>500</v>
      </c>
    </row>
    <row r="12" spans="2:13" x14ac:dyDescent="0.2">
      <c r="B12" t="s">
        <v>37</v>
      </c>
      <c r="C12">
        <v>2008</v>
      </c>
      <c r="D12" s="57" t="e">
        <f>NA()</f>
        <v>#N/A</v>
      </c>
      <c r="E12" s="57">
        <v>358.3</v>
      </c>
      <c r="F12" s="57" t="e">
        <f>NA()</f>
        <v>#N/A</v>
      </c>
      <c r="G12" s="57" t="e">
        <f>NA()</f>
        <v>#N/A</v>
      </c>
      <c r="H12" s="57">
        <v>500</v>
      </c>
      <c r="I12" s="58"/>
      <c r="J12">
        <v>2008</v>
      </c>
      <c r="K12" s="57">
        <f t="shared" si="2"/>
        <v>358.3</v>
      </c>
      <c r="L12" s="57">
        <f t="shared" si="1"/>
        <v>141.69999999999999</v>
      </c>
      <c r="M12" s="56">
        <v>500</v>
      </c>
    </row>
    <row r="13" spans="2:13" x14ac:dyDescent="0.2">
      <c r="B13" t="s">
        <v>38</v>
      </c>
      <c r="C13">
        <v>2009</v>
      </c>
      <c r="D13" s="57" t="e">
        <f>NA()</f>
        <v>#N/A</v>
      </c>
      <c r="E13" s="57">
        <v>156.55000000000001</v>
      </c>
      <c r="F13" s="57" t="e">
        <f>NA()</f>
        <v>#N/A</v>
      </c>
      <c r="G13" s="57" t="e">
        <f>NA()</f>
        <v>#N/A</v>
      </c>
      <c r="H13" s="57">
        <v>500</v>
      </c>
      <c r="I13" s="58"/>
      <c r="J13">
        <v>2009</v>
      </c>
      <c r="K13" s="57">
        <f t="shared" si="2"/>
        <v>156.55000000000001</v>
      </c>
      <c r="L13" s="57">
        <f t="shared" si="1"/>
        <v>343.45</v>
      </c>
      <c r="M13" s="56">
        <v>500</v>
      </c>
    </row>
    <row r="14" spans="2:13" x14ac:dyDescent="0.2">
      <c r="B14" t="s">
        <v>39</v>
      </c>
      <c r="C14">
        <v>2010</v>
      </c>
      <c r="D14" s="57" t="e">
        <f>NA()</f>
        <v>#N/A</v>
      </c>
      <c r="E14" s="57" t="e">
        <f>NA()</f>
        <v>#N/A</v>
      </c>
      <c r="F14" s="57">
        <v>136.10160100000002</v>
      </c>
      <c r="G14" s="57" t="e">
        <f>NA()</f>
        <v>#N/A</v>
      </c>
      <c r="H14" s="57">
        <v>400</v>
      </c>
      <c r="I14" s="58"/>
      <c r="J14">
        <v>2010</v>
      </c>
      <c r="K14" s="57">
        <f>F14</f>
        <v>136.10160100000002</v>
      </c>
      <c r="L14" s="57">
        <f t="shared" si="1"/>
        <v>263.89839899999998</v>
      </c>
      <c r="M14" s="56">
        <v>400</v>
      </c>
    </row>
    <row r="15" spans="2:13" x14ac:dyDescent="0.2">
      <c r="B15" t="s">
        <v>40</v>
      </c>
      <c r="C15">
        <v>2011</v>
      </c>
      <c r="D15" s="57" t="e">
        <f>NA()</f>
        <v>#N/A</v>
      </c>
      <c r="E15" s="57" t="e">
        <f>NA()</f>
        <v>#N/A</v>
      </c>
      <c r="F15" s="57">
        <v>53.27</v>
      </c>
      <c r="G15" s="57" t="e">
        <f>NA()</f>
        <v>#N/A</v>
      </c>
      <c r="H15" s="57">
        <v>400</v>
      </c>
      <c r="I15" s="58"/>
      <c r="J15">
        <v>2011</v>
      </c>
      <c r="K15" s="57">
        <f t="shared" ref="K15:K18" si="3">F15</f>
        <v>53.27</v>
      </c>
      <c r="L15" s="57">
        <f t="shared" si="1"/>
        <v>346.73</v>
      </c>
      <c r="M15" s="56">
        <v>400</v>
      </c>
    </row>
    <row r="16" spans="2:13" x14ac:dyDescent="0.2">
      <c r="B16" t="s">
        <v>41</v>
      </c>
      <c r="C16">
        <v>2012</v>
      </c>
      <c r="D16" s="57" t="e">
        <f>NA()</f>
        <v>#N/A</v>
      </c>
      <c r="E16" s="57" t="e">
        <f>NA()</f>
        <v>#N/A</v>
      </c>
      <c r="F16" s="57">
        <v>5.9300000000000006</v>
      </c>
      <c r="G16" s="57" t="e">
        <f>NA()</f>
        <v>#N/A</v>
      </c>
      <c r="H16" s="57">
        <v>400</v>
      </c>
      <c r="I16" s="58"/>
      <c r="J16">
        <v>2012</v>
      </c>
      <c r="K16" s="57">
        <f t="shared" si="3"/>
        <v>5.9300000000000006</v>
      </c>
      <c r="L16" s="57">
        <f t="shared" si="1"/>
        <v>394.07</v>
      </c>
      <c r="M16" s="56">
        <v>400</v>
      </c>
    </row>
    <row r="17" spans="2:13" x14ac:dyDescent="0.2">
      <c r="B17" t="s">
        <v>42</v>
      </c>
      <c r="C17">
        <v>2013</v>
      </c>
      <c r="D17" s="57" t="e">
        <f>NA()</f>
        <v>#N/A</v>
      </c>
      <c r="E17" s="57" t="e">
        <f>NA()</f>
        <v>#N/A</v>
      </c>
      <c r="F17" s="57">
        <v>5.08</v>
      </c>
      <c r="G17" s="57" t="e">
        <f>NA()</f>
        <v>#N/A</v>
      </c>
      <c r="H17" s="57">
        <v>400</v>
      </c>
      <c r="I17" s="58"/>
      <c r="J17">
        <v>2013</v>
      </c>
      <c r="K17" s="57">
        <f t="shared" si="3"/>
        <v>5.08</v>
      </c>
      <c r="L17" s="57">
        <f t="shared" si="1"/>
        <v>394.92</v>
      </c>
      <c r="M17" s="56">
        <v>400</v>
      </c>
    </row>
    <row r="18" spans="2:13" x14ac:dyDescent="0.2">
      <c r="B18" t="s">
        <v>43</v>
      </c>
      <c r="C18">
        <v>2014</v>
      </c>
      <c r="D18" s="57" t="e">
        <f>NA()</f>
        <v>#N/A</v>
      </c>
      <c r="E18" s="57" t="e">
        <f>NA()</f>
        <v>#N/A</v>
      </c>
      <c r="F18" s="57">
        <v>6.75</v>
      </c>
      <c r="G18" s="57" t="e">
        <f>NA()</f>
        <v>#N/A</v>
      </c>
      <c r="H18" s="57">
        <v>400</v>
      </c>
      <c r="I18" s="58"/>
      <c r="J18">
        <v>2014</v>
      </c>
      <c r="K18" s="57">
        <f t="shared" si="3"/>
        <v>6.75</v>
      </c>
      <c r="L18" s="57">
        <f t="shared" si="1"/>
        <v>393.25</v>
      </c>
      <c r="M18" s="56">
        <v>400</v>
      </c>
    </row>
    <row r="19" spans="2:13" x14ac:dyDescent="0.2">
      <c r="B19" t="s">
        <v>44</v>
      </c>
      <c r="C19">
        <v>2015</v>
      </c>
      <c r="D19" s="57" t="e">
        <f>NA()</f>
        <v>#N/A</v>
      </c>
      <c r="E19" s="57" t="e">
        <f>NA()</f>
        <v>#N/A</v>
      </c>
      <c r="F19" s="57" t="e">
        <f>NA()</f>
        <v>#N/A</v>
      </c>
      <c r="G19" s="57">
        <v>3.3899999999999997</v>
      </c>
      <c r="H19" s="57" t="e">
        <f>NA()</f>
        <v>#N/A</v>
      </c>
      <c r="I19" s="58"/>
      <c r="J19">
        <v>2015</v>
      </c>
      <c r="K19" s="57">
        <f>G19</f>
        <v>3.3899999999999997</v>
      </c>
      <c r="L19" s="57" t="str">
        <f t="shared" si="1"/>
        <v>-</v>
      </c>
      <c r="M19" s="56"/>
    </row>
    <row r="20" spans="2:13" x14ac:dyDescent="0.2">
      <c r="B20" t="s">
        <v>45</v>
      </c>
      <c r="C20">
        <v>2016</v>
      </c>
      <c r="D20" s="57" t="e">
        <f>NA()</f>
        <v>#N/A</v>
      </c>
      <c r="E20" s="57" t="e">
        <f>NA()</f>
        <v>#N/A</v>
      </c>
      <c r="F20" s="57" t="e">
        <f>NA()</f>
        <v>#N/A</v>
      </c>
      <c r="G20" s="57">
        <v>3.07</v>
      </c>
      <c r="H20" s="57" t="e">
        <f>NA()</f>
        <v>#N/A</v>
      </c>
      <c r="I20" s="58"/>
      <c r="J20">
        <v>2016</v>
      </c>
      <c r="K20" s="57">
        <f t="shared" ref="K20:K23" si="4">G20</f>
        <v>3.07</v>
      </c>
      <c r="L20" s="57" t="str">
        <f t="shared" si="1"/>
        <v>-</v>
      </c>
      <c r="M20" s="56"/>
    </row>
    <row r="21" spans="2:13" x14ac:dyDescent="0.2">
      <c r="B21" t="s">
        <v>46</v>
      </c>
      <c r="C21">
        <v>2017</v>
      </c>
      <c r="D21" s="57" t="e">
        <f>NA()</f>
        <v>#N/A</v>
      </c>
      <c r="E21" s="57" t="e">
        <f>NA()</f>
        <v>#N/A</v>
      </c>
      <c r="F21" s="57" t="e">
        <f>NA()</f>
        <v>#N/A</v>
      </c>
      <c r="G21" s="57">
        <v>4.2</v>
      </c>
      <c r="H21" s="57" t="e">
        <f>NA()</f>
        <v>#N/A</v>
      </c>
      <c r="I21" s="58"/>
      <c r="J21">
        <v>2017</v>
      </c>
      <c r="K21" s="57">
        <f t="shared" si="4"/>
        <v>4.2</v>
      </c>
      <c r="L21" s="57" t="str">
        <f t="shared" si="1"/>
        <v>-</v>
      </c>
      <c r="M21" s="56"/>
    </row>
    <row r="22" spans="2:13" x14ac:dyDescent="0.2">
      <c r="B22" t="s">
        <v>47</v>
      </c>
      <c r="C22">
        <v>2018</v>
      </c>
      <c r="D22" s="57" t="e">
        <f>NA()</f>
        <v>#N/A</v>
      </c>
      <c r="E22" s="57" t="e">
        <f>NA()</f>
        <v>#N/A</v>
      </c>
      <c r="F22" s="57" t="e">
        <f>NA()</f>
        <v>#N/A</v>
      </c>
      <c r="G22" s="57">
        <v>3.98</v>
      </c>
      <c r="H22" s="57" t="e">
        <f>NA()</f>
        <v>#N/A</v>
      </c>
      <c r="I22" s="58"/>
      <c r="J22">
        <v>2018</v>
      </c>
      <c r="K22" s="57">
        <f t="shared" si="4"/>
        <v>3.98</v>
      </c>
      <c r="L22" s="57" t="str">
        <f t="shared" si="1"/>
        <v>-</v>
      </c>
      <c r="M22" s="56"/>
    </row>
    <row r="23" spans="2:13" x14ac:dyDescent="0.2">
      <c r="B23" t="s">
        <v>48</v>
      </c>
      <c r="C23">
        <v>2019</v>
      </c>
      <c r="D23" s="57" t="e">
        <f>NA()</f>
        <v>#N/A</v>
      </c>
      <c r="E23" s="57" t="e">
        <f>NA()</f>
        <v>#N/A</v>
      </c>
      <c r="F23" s="57" t="e">
        <f>NA()</f>
        <v>#N/A</v>
      </c>
      <c r="G23" s="57">
        <f>CBGA!$Z$42</f>
        <v>2.95</v>
      </c>
      <c r="H23" s="57" t="e">
        <f>NA()</f>
        <v>#N/A</v>
      </c>
      <c r="I23" s="58"/>
      <c r="J23">
        <v>2019</v>
      </c>
      <c r="K23" s="57">
        <f t="shared" si="4"/>
        <v>2.95</v>
      </c>
      <c r="L23" s="57"/>
      <c r="M23" s="56"/>
    </row>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DAC78-FA30-4E60-A40C-F28CBB4BD99F}">
  <sheetPr>
    <pageSetUpPr fitToPage="1"/>
  </sheetPr>
  <dimension ref="A1:R31"/>
  <sheetViews>
    <sheetView showGridLines="0" zoomScale="80" zoomScaleNormal="80" zoomScaleSheetLayoutView="90" workbookViewId="0">
      <selection activeCell="A43" sqref="A43"/>
    </sheetView>
  </sheetViews>
  <sheetFormatPr defaultColWidth="41.7109375" defaultRowHeight="12.75" x14ac:dyDescent="0.2"/>
  <cols>
    <col min="1" max="1" width="44.7109375" style="13" customWidth="1"/>
    <col min="2" max="17" width="10" style="13" bestFit="1" customWidth="1"/>
    <col min="18" max="18" width="11" style="13" bestFit="1" customWidth="1"/>
    <col min="19" max="20" width="6.42578125" style="13" customWidth="1"/>
    <col min="21" max="16384" width="41.7109375" style="13"/>
  </cols>
  <sheetData>
    <row r="1" spans="1:18" x14ac:dyDescent="0.2">
      <c r="C1" s="14"/>
    </row>
    <row r="2" spans="1:18" x14ac:dyDescent="0.2">
      <c r="C2" s="14"/>
    </row>
    <row r="3" spans="1:18" x14ac:dyDescent="0.2">
      <c r="C3" s="14"/>
    </row>
    <row r="4" spans="1:18" x14ac:dyDescent="0.2">
      <c r="C4" s="14"/>
    </row>
    <row r="5" spans="1:18" x14ac:dyDescent="0.2">
      <c r="C5" s="14"/>
    </row>
    <row r="7" spans="1:18" ht="15" x14ac:dyDescent="0.25">
      <c r="A7" s="82" t="s">
        <v>57</v>
      </c>
      <c r="B7" s="82"/>
      <c r="C7" s="82"/>
      <c r="D7" s="82"/>
      <c r="E7" s="82"/>
      <c r="F7" s="82"/>
      <c r="G7" s="82"/>
      <c r="H7" s="82"/>
      <c r="I7" s="82"/>
      <c r="J7" s="82"/>
      <c r="K7" s="82"/>
      <c r="L7" s="82"/>
      <c r="M7" s="82"/>
      <c r="N7" s="82"/>
      <c r="O7" s="82"/>
      <c r="P7" s="82"/>
      <c r="Q7" s="82"/>
      <c r="R7" s="82"/>
    </row>
    <row r="8" spans="1:18" ht="15" customHeight="1" x14ac:dyDescent="0.2">
      <c r="A8" s="15" t="s">
        <v>58</v>
      </c>
      <c r="B8" s="16"/>
      <c r="C8" s="16"/>
      <c r="D8" s="16"/>
      <c r="E8" s="16"/>
      <c r="F8" s="16"/>
      <c r="G8" s="16"/>
      <c r="H8" s="16"/>
      <c r="I8" s="16"/>
      <c r="J8" s="16"/>
      <c r="K8" s="16"/>
      <c r="L8" s="16"/>
      <c r="M8" s="16"/>
      <c r="N8" s="16"/>
      <c r="O8" s="16"/>
      <c r="P8" s="16"/>
      <c r="Q8" s="16"/>
      <c r="R8" s="16"/>
    </row>
    <row r="9" spans="1:18" ht="15" customHeight="1" x14ac:dyDescent="0.2">
      <c r="A9" s="83" t="s">
        <v>59</v>
      </c>
      <c r="B9" s="83"/>
      <c r="C9" s="83"/>
      <c r="D9" s="83"/>
      <c r="E9" s="83"/>
      <c r="F9" s="83"/>
      <c r="G9" s="83"/>
      <c r="H9" s="83"/>
      <c r="I9" s="83"/>
      <c r="J9" s="83"/>
      <c r="K9" s="83"/>
      <c r="L9" s="83"/>
      <c r="M9" s="83"/>
      <c r="N9" s="83"/>
      <c r="O9" s="83"/>
      <c r="P9" s="16"/>
      <c r="Q9" s="16"/>
      <c r="R9" s="16"/>
    </row>
    <row r="10" spans="1:18" ht="15" customHeight="1" x14ac:dyDescent="0.2">
      <c r="A10" s="83"/>
      <c r="B10" s="83"/>
      <c r="C10" s="83"/>
      <c r="D10" s="83"/>
      <c r="E10" s="83"/>
      <c r="F10" s="83"/>
      <c r="G10" s="83"/>
      <c r="H10" s="83"/>
      <c r="I10" s="83"/>
      <c r="J10" s="83"/>
      <c r="K10" s="83"/>
      <c r="L10" s="83"/>
      <c r="M10" s="83"/>
      <c r="N10" s="83"/>
      <c r="O10" s="83"/>
      <c r="P10" s="16"/>
      <c r="Q10" s="16"/>
      <c r="R10" s="16"/>
    </row>
    <row r="11" spans="1:18" ht="15" customHeight="1" x14ac:dyDescent="0.2">
      <c r="A11" s="83"/>
      <c r="B11" s="83"/>
      <c r="C11" s="83"/>
      <c r="D11" s="83"/>
      <c r="E11" s="83"/>
      <c r="F11" s="83"/>
      <c r="G11" s="83"/>
      <c r="H11" s="83"/>
      <c r="I11" s="83"/>
      <c r="J11" s="83"/>
      <c r="K11" s="83"/>
      <c r="L11" s="83"/>
      <c r="M11" s="83"/>
      <c r="N11" s="83"/>
      <c r="O11" s="83"/>
      <c r="P11" s="16"/>
      <c r="Q11" s="16"/>
      <c r="R11" s="16"/>
    </row>
    <row r="12" spans="1:18" ht="15" customHeight="1" x14ac:dyDescent="0.2">
      <c r="A12" s="83"/>
      <c r="B12" s="83"/>
      <c r="C12" s="83"/>
      <c r="D12" s="83"/>
      <c r="E12" s="83"/>
      <c r="F12" s="83"/>
      <c r="G12" s="83"/>
      <c r="H12" s="83"/>
      <c r="I12" s="83"/>
      <c r="J12" s="83"/>
      <c r="K12" s="83"/>
      <c r="L12" s="83"/>
      <c r="M12" s="83"/>
      <c r="N12" s="83"/>
      <c r="O12" s="83"/>
      <c r="P12" s="16"/>
      <c r="Q12" s="16"/>
      <c r="R12" s="16"/>
    </row>
    <row r="13" spans="1:18" ht="15" customHeight="1" x14ac:dyDescent="0.2">
      <c r="A13" s="83"/>
      <c r="B13" s="83"/>
      <c r="C13" s="83"/>
      <c r="D13" s="83"/>
      <c r="E13" s="83"/>
      <c r="F13" s="83"/>
      <c r="G13" s="83"/>
      <c r="H13" s="83"/>
      <c r="I13" s="83"/>
      <c r="J13" s="83"/>
      <c r="K13" s="83"/>
      <c r="L13" s="83"/>
      <c r="M13" s="83"/>
      <c r="N13" s="83"/>
      <c r="O13" s="83"/>
      <c r="P13" s="16"/>
      <c r="Q13" s="16"/>
      <c r="R13" s="16"/>
    </row>
    <row r="14" spans="1:18" ht="15" customHeight="1" x14ac:dyDescent="0.2">
      <c r="A14" s="83"/>
      <c r="B14" s="83"/>
      <c r="C14" s="83"/>
      <c r="D14" s="83"/>
      <c r="E14" s="83"/>
      <c r="F14" s="83"/>
      <c r="G14" s="83"/>
      <c r="H14" s="83"/>
      <c r="I14" s="83"/>
      <c r="J14" s="83"/>
      <c r="K14" s="83"/>
      <c r="L14" s="83"/>
      <c r="M14" s="83"/>
      <c r="N14" s="83"/>
      <c r="O14" s="83"/>
      <c r="P14" s="16"/>
      <c r="Q14" s="16"/>
      <c r="R14" s="16"/>
    </row>
    <row r="15" spans="1:18" ht="34.5" customHeight="1" x14ac:dyDescent="0.2">
      <c r="A15" s="83"/>
      <c r="B15" s="83"/>
      <c r="C15" s="83"/>
      <c r="D15" s="83"/>
      <c r="E15" s="83"/>
      <c r="F15" s="83"/>
      <c r="G15" s="83"/>
      <c r="H15" s="83"/>
      <c r="I15" s="83"/>
      <c r="J15" s="83"/>
      <c r="K15" s="83"/>
      <c r="L15" s="83"/>
      <c r="M15" s="83"/>
      <c r="N15" s="83"/>
      <c r="O15" s="83"/>
      <c r="P15" s="16"/>
      <c r="Q15" s="16"/>
      <c r="R15" s="16"/>
    </row>
    <row r="16" spans="1:18" ht="14.25" customHeight="1" x14ac:dyDescent="0.2">
      <c r="A16" s="15"/>
      <c r="B16" s="17"/>
      <c r="C16" s="18"/>
      <c r="D16" s="14"/>
      <c r="E16" s="14"/>
      <c r="F16" s="14"/>
    </row>
    <row r="17" spans="1:18" ht="14.25" customHeight="1" x14ac:dyDescent="0.2">
      <c r="B17" s="17"/>
      <c r="C17" s="18"/>
      <c r="D17" s="14"/>
      <c r="E17" s="14"/>
      <c r="F17" s="14"/>
    </row>
    <row r="18" spans="1:18" ht="14.25" customHeight="1" x14ac:dyDescent="0.2">
      <c r="A18" s="15" t="s">
        <v>60</v>
      </c>
      <c r="B18" s="17"/>
      <c r="C18" s="18"/>
      <c r="D18" s="14"/>
      <c r="E18" s="14"/>
      <c r="F18" s="14"/>
    </row>
    <row r="19" spans="1:18" ht="14.25" customHeight="1" x14ac:dyDescent="0.2">
      <c r="A19" s="15"/>
      <c r="B19" s="17"/>
      <c r="C19" s="18"/>
      <c r="D19" s="14"/>
      <c r="E19" s="14"/>
      <c r="F19" s="14"/>
    </row>
    <row r="21" spans="1:18" x14ac:dyDescent="0.2">
      <c r="A21" s="19" t="s">
        <v>61</v>
      </c>
      <c r="B21" s="20">
        <v>40057</v>
      </c>
      <c r="C21" s="21">
        <v>40087</v>
      </c>
      <c r="D21" s="21">
        <v>40118</v>
      </c>
      <c r="E21" s="22">
        <v>40148</v>
      </c>
      <c r="F21" s="20">
        <v>40179</v>
      </c>
      <c r="G21" s="21">
        <v>40210</v>
      </c>
      <c r="H21" s="21">
        <v>40238</v>
      </c>
      <c r="I21" s="21">
        <v>40269</v>
      </c>
      <c r="J21" s="21">
        <v>40299</v>
      </c>
      <c r="K21" s="22">
        <v>40330</v>
      </c>
      <c r="L21" s="21">
        <v>40360</v>
      </c>
      <c r="M21" s="21">
        <v>40391</v>
      </c>
      <c r="N21" s="21">
        <v>40422</v>
      </c>
      <c r="O21" s="21">
        <v>40452</v>
      </c>
      <c r="P21" s="21">
        <v>40483</v>
      </c>
      <c r="Q21" s="21">
        <v>40513</v>
      </c>
      <c r="R21" s="23" t="s">
        <v>23</v>
      </c>
    </row>
    <row r="22" spans="1:18" x14ac:dyDescent="0.2">
      <c r="A22" s="24" t="s">
        <v>62</v>
      </c>
      <c r="B22" s="25">
        <v>3217.3182793692263</v>
      </c>
      <c r="C22" s="26">
        <v>3217.3182793692263</v>
      </c>
      <c r="D22" s="26">
        <v>3005.3186526080062</v>
      </c>
      <c r="E22" s="27">
        <v>3005.3186526080062</v>
      </c>
      <c r="F22" s="25">
        <v>3005.3186526080062</v>
      </c>
      <c r="G22" s="26">
        <v>2999.7022976401531</v>
      </c>
      <c r="H22" s="26">
        <v>2981.2447513296629</v>
      </c>
      <c r="I22" s="26">
        <v>2966.8039652177004</v>
      </c>
      <c r="J22" s="26">
        <v>2951.5544950834678</v>
      </c>
      <c r="K22" s="27">
        <v>2933.8967461576399</v>
      </c>
      <c r="L22" s="26">
        <v>2917.0476812540824</v>
      </c>
      <c r="M22" s="26">
        <v>2898.56347503077</v>
      </c>
      <c r="N22" s="26">
        <v>2866.2427740527955</v>
      </c>
      <c r="O22" s="26">
        <v>2846.7188312294215</v>
      </c>
      <c r="P22" s="26">
        <v>2827.1948884060484</v>
      </c>
      <c r="Q22" s="26">
        <v>2814.0426647471527</v>
      </c>
      <c r="R22" s="28" t="s">
        <v>63</v>
      </c>
    </row>
    <row r="23" spans="1:18" ht="24" customHeight="1" x14ac:dyDescent="0.2">
      <c r="A23" s="29" t="s">
        <v>64</v>
      </c>
      <c r="B23" s="30">
        <v>0</v>
      </c>
      <c r="C23" s="31">
        <v>0</v>
      </c>
      <c r="D23" s="31">
        <v>0</v>
      </c>
      <c r="E23" s="32">
        <v>0</v>
      </c>
      <c r="F23" s="30">
        <v>0</v>
      </c>
      <c r="G23" s="31">
        <v>5.6163549678531099</v>
      </c>
      <c r="H23" s="31">
        <v>18.457546310490201</v>
      </c>
      <c r="I23" s="31">
        <v>14.4407861119626</v>
      </c>
      <c r="J23" s="31">
        <v>15.249470134232499</v>
      </c>
      <c r="K23" s="32">
        <v>17.657748925827899</v>
      </c>
      <c r="L23" s="31">
        <v>16.849064903557501</v>
      </c>
      <c r="M23" s="31">
        <v>18.484206223312398</v>
      </c>
      <c r="N23" s="31">
        <v>22.320700977974401</v>
      </c>
      <c r="O23" s="31">
        <v>19.523942823374</v>
      </c>
      <c r="P23" s="31">
        <v>19.523942823373101</v>
      </c>
      <c r="Q23" s="31">
        <v>13.152223658895799</v>
      </c>
      <c r="R23" s="33">
        <f>SUM(B23:Q23)</f>
        <v>181.27598786085349</v>
      </c>
    </row>
    <row r="24" spans="1:18" ht="24" customHeight="1" x14ac:dyDescent="0.2">
      <c r="A24" s="34" t="s">
        <v>65</v>
      </c>
      <c r="B24" s="30">
        <v>0</v>
      </c>
      <c r="C24" s="31">
        <v>0</v>
      </c>
      <c r="D24" s="31">
        <v>212</v>
      </c>
      <c r="E24" s="32">
        <v>0</v>
      </c>
      <c r="F24" s="30">
        <v>0</v>
      </c>
      <c r="G24" s="35">
        <v>0</v>
      </c>
      <c r="H24" s="36">
        <v>0</v>
      </c>
      <c r="I24" s="31">
        <v>0</v>
      </c>
      <c r="J24" s="31">
        <v>0</v>
      </c>
      <c r="K24" s="32">
        <v>0</v>
      </c>
      <c r="L24" s="31">
        <v>0</v>
      </c>
      <c r="M24" s="31">
        <v>0</v>
      </c>
      <c r="N24" s="31">
        <v>10</v>
      </c>
      <c r="O24" s="31">
        <v>0</v>
      </c>
      <c r="P24" s="31">
        <v>0</v>
      </c>
      <c r="Q24" s="31">
        <v>0</v>
      </c>
      <c r="R24" s="33">
        <f>SUM(B24:Q24)</f>
        <v>222</v>
      </c>
    </row>
    <row r="25" spans="1:18" ht="24" customHeight="1" x14ac:dyDescent="0.2">
      <c r="A25" s="37" t="s">
        <v>66</v>
      </c>
      <c r="B25" s="30">
        <v>0</v>
      </c>
      <c r="C25" s="31">
        <f>B22-C22</f>
        <v>0</v>
      </c>
      <c r="D25" s="31">
        <f>C22-D22</f>
        <v>211.99962676122004</v>
      </c>
      <c r="E25" s="32">
        <f t="shared" ref="E25:Q25" si="0">D22-E22</f>
        <v>0</v>
      </c>
      <c r="F25" s="30">
        <f t="shared" si="0"/>
        <v>0</v>
      </c>
      <c r="G25" s="31">
        <f t="shared" si="0"/>
        <v>5.6163549678531126</v>
      </c>
      <c r="H25" s="31">
        <f t="shared" si="0"/>
        <v>18.457546310490216</v>
      </c>
      <c r="I25" s="31">
        <f t="shared" si="0"/>
        <v>14.440786111962552</v>
      </c>
      <c r="J25" s="31">
        <f t="shared" si="0"/>
        <v>15.249470134232524</v>
      </c>
      <c r="K25" s="32">
        <f t="shared" si="0"/>
        <v>17.657748925827946</v>
      </c>
      <c r="L25" s="31">
        <f t="shared" si="0"/>
        <v>16.849064903557519</v>
      </c>
      <c r="M25" s="31">
        <f t="shared" si="0"/>
        <v>18.484206223312412</v>
      </c>
      <c r="N25" s="31">
        <f t="shared" si="0"/>
        <v>32.320700977974411</v>
      </c>
      <c r="O25" s="31">
        <f t="shared" si="0"/>
        <v>19.523942823374</v>
      </c>
      <c r="P25" s="31">
        <f t="shared" si="0"/>
        <v>19.523942823373091</v>
      </c>
      <c r="Q25" s="31">
        <f t="shared" si="0"/>
        <v>13.152223658895764</v>
      </c>
      <c r="R25" s="33" t="s">
        <v>63</v>
      </c>
    </row>
    <row r="26" spans="1:18" ht="29.25" customHeight="1" x14ac:dyDescent="0.2">
      <c r="A26" s="38" t="s">
        <v>67</v>
      </c>
      <c r="B26" s="39">
        <f>B25</f>
        <v>0</v>
      </c>
      <c r="C26" s="40">
        <f>B26+C25</f>
        <v>0</v>
      </c>
      <c r="D26" s="40">
        <f t="shared" ref="D26:Q26" si="1">C26+D25</f>
        <v>211.99962676122004</v>
      </c>
      <c r="E26" s="41">
        <f t="shared" si="1"/>
        <v>211.99962676122004</v>
      </c>
      <c r="F26" s="39">
        <f t="shared" si="1"/>
        <v>211.99962676122004</v>
      </c>
      <c r="G26" s="40">
        <f t="shared" si="1"/>
        <v>217.61598172907316</v>
      </c>
      <c r="H26" s="40">
        <f t="shared" si="1"/>
        <v>236.07352803956337</v>
      </c>
      <c r="I26" s="40">
        <f t="shared" si="1"/>
        <v>250.51431415152592</v>
      </c>
      <c r="J26" s="40">
        <f t="shared" si="1"/>
        <v>265.76378428575845</v>
      </c>
      <c r="K26" s="41">
        <f t="shared" si="1"/>
        <v>283.42153321158639</v>
      </c>
      <c r="L26" s="40">
        <f t="shared" si="1"/>
        <v>300.27059811514391</v>
      </c>
      <c r="M26" s="40">
        <f t="shared" si="1"/>
        <v>318.75480433845632</v>
      </c>
      <c r="N26" s="40">
        <f t="shared" si="1"/>
        <v>351.07550531643074</v>
      </c>
      <c r="O26" s="40">
        <f t="shared" si="1"/>
        <v>370.59944813980474</v>
      </c>
      <c r="P26" s="40">
        <f t="shared" si="1"/>
        <v>390.12339096317783</v>
      </c>
      <c r="Q26" s="40">
        <f t="shared" si="1"/>
        <v>403.27561462207359</v>
      </c>
      <c r="R26" s="42">
        <f>R24+R23</f>
        <v>403.27598786085349</v>
      </c>
    </row>
    <row r="27" spans="1:18" ht="30" customHeight="1" x14ac:dyDescent="0.2">
      <c r="A27" s="43" t="s">
        <v>68</v>
      </c>
      <c r="D27" s="15"/>
      <c r="E27" s="15"/>
      <c r="F27" s="44" t="s">
        <v>69</v>
      </c>
      <c r="G27" s="15"/>
      <c r="H27" s="15"/>
    </row>
    <row r="28" spans="1:18" x14ac:dyDescent="0.2">
      <c r="A28" s="43"/>
      <c r="D28" s="15"/>
      <c r="E28" s="15"/>
      <c r="F28" s="15"/>
      <c r="H28" s="15"/>
    </row>
    <row r="29" spans="1:18" x14ac:dyDescent="0.2">
      <c r="A29" s="13" t="s">
        <v>70</v>
      </c>
    </row>
    <row r="31" spans="1:18" x14ac:dyDescent="0.2">
      <c r="A31" s="45"/>
    </row>
  </sheetData>
  <mergeCells count="2">
    <mergeCell ref="A7:R7"/>
    <mergeCell ref="A9:O15"/>
  </mergeCells>
  <hyperlinks>
    <hyperlink ref="F27" r:id="rId1" xr:uid="{EF384DD3-1280-477C-8A7C-829A73BF61BA}"/>
  </hyperlinks>
  <pageMargins left="0.75" right="0.75" top="0.68" bottom="0.65" header="0.5" footer="0.5"/>
  <pageSetup paperSize="5" scale="75" orientation="landscape" r:id="rId2"/>
  <headerFooter alignWithMargins="0">
    <oddFooter>&amp;A</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9F1D6-C00A-4403-8A26-AB691DE6F1D1}">
  <dimension ref="A1"/>
  <sheetViews>
    <sheetView showGridLines="0" zoomScale="85" zoomScaleNormal="85" workbookViewId="0">
      <selection activeCell="K114" sqref="K114"/>
    </sheetView>
  </sheetViews>
  <sheetFormatPr defaultRowHeight="12.75" x14ac:dyDescent="0.2"/>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6" baseType="variant">
      <vt:variant>
        <vt:lpstr>Worksheets</vt:lpstr>
      </vt:variant>
      <vt:variant>
        <vt:i4>5</vt:i4>
      </vt:variant>
      <vt:variant>
        <vt:lpstr>Charts</vt:lpstr>
      </vt:variant>
      <vt:variant>
        <vt:i4>1</vt:i4>
      </vt:variant>
      <vt:variant>
        <vt:lpstr>Named Ranges</vt:lpstr>
      </vt:variant>
      <vt:variant>
        <vt:i4>1</vt:i4>
      </vt:variant>
    </vt:vector>
  </HeadingPairs>
  <TitlesOfParts>
    <vt:vector size="7" baseType="lpstr">
      <vt:lpstr>Disclaimer</vt:lpstr>
      <vt:lpstr>CBGA</vt:lpstr>
      <vt:lpstr>Sheet1</vt:lpstr>
      <vt:lpstr>IMF limited sales programme</vt:lpstr>
      <vt:lpstr>CBGA History</vt:lpstr>
      <vt:lpstr>Chart on CBGA Sales</vt:lpstr>
      <vt:lpstr>'IMF limited sales programme'!Print_Area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Krishan Gopaul</dc:creator>
  <cp:lastModifiedBy>Krishan Gopaul</cp:lastModifiedBy>
  <dcterms:created xsi:type="dcterms:W3CDTF">2011-05-25T10:08:01Z</dcterms:created>
  <dcterms:modified xsi:type="dcterms:W3CDTF">2019-10-28T09:09:33Z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{7095E893-5DDB-453C-8A05-C97EB6466F9B}</vt:lpwstr>
  </property>
</Properties>
</file>

<file path=userCustomization/customUI.xml><?xml version="1.0" encoding="utf-8"?>
<mso:customUI xmlns:mso="http://schemas.microsoft.com/office/2006/01/customui">
  <mso:ribbon>
    <mso:qat>
      <mso:documentControls>
        <mso:control idQ="mso:FileSave" visible="true"/>
        <mso:control idQ="mso:Undo" visible="true"/>
        <mso:control idQ="mso:Redo" visible="true"/>
        <mso:control idQ="mso:FileNewDefault" visible="true"/>
      </mso:documentControls>
    </mso:qat>
  </mso:ribbon>
</mso:customUI>
</file>