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mxk1244_psu_edu/Documents/Box Migration Data/Grad students/Sharma/Forest owner carbon market fellowship/"/>
    </mc:Choice>
  </mc:AlternateContent>
  <xr:revisionPtr revIDLastSave="0" documentId="8_{4960A7E5-9678-481E-A199-208E2FCA220C}" xr6:coauthVersionLast="47" xr6:coauthVersionMax="47" xr10:uidLastSave="{00000000-0000-0000-0000-000000000000}"/>
  <bookViews>
    <workbookView xWindow="-120" yWindow="-120" windowWidth="29040" windowHeight="15840" xr2:uid="{BD91ED6C-1739-4357-A39A-C16663437969}"/>
  </bookViews>
  <sheets>
    <sheet name="predicted prices" sheetId="4" r:id="rId1"/>
    <sheet name="predicted WTA" sheetId="5" r:id="rId2"/>
    <sheet name="original work" sheetId="1" r:id="rId3"/>
    <sheet name="Sheet3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5" l="1"/>
  <c r="E82" i="5"/>
  <c r="E81" i="5"/>
  <c r="E80" i="5"/>
  <c r="E79" i="5"/>
  <c r="E78" i="5"/>
  <c r="E77" i="5"/>
  <c r="E76" i="5"/>
  <c r="E67" i="5"/>
  <c r="E66" i="5"/>
  <c r="E65" i="5"/>
  <c r="E64" i="5"/>
  <c r="E63" i="5"/>
  <c r="E62" i="5"/>
  <c r="E61" i="5"/>
  <c r="E60" i="5"/>
  <c r="E51" i="5"/>
  <c r="E50" i="5"/>
  <c r="E49" i="5"/>
  <c r="E48" i="5"/>
  <c r="E47" i="5"/>
  <c r="E46" i="5"/>
  <c r="E45" i="5"/>
  <c r="E44" i="5"/>
  <c r="E35" i="5"/>
  <c r="E34" i="5"/>
  <c r="E33" i="5"/>
  <c r="E32" i="5"/>
  <c r="E31" i="5"/>
  <c r="E30" i="5"/>
  <c r="E29" i="5"/>
  <c r="E28" i="5"/>
  <c r="E19" i="5"/>
  <c r="E18" i="5"/>
  <c r="E17" i="5"/>
  <c r="E16" i="5"/>
  <c r="E15" i="5"/>
  <c r="E14" i="5"/>
  <c r="E13" i="5"/>
  <c r="E12" i="5"/>
  <c r="Q26" i="5"/>
  <c r="P26" i="5"/>
  <c r="O26" i="5"/>
  <c r="N26" i="5"/>
  <c r="M26" i="5"/>
  <c r="L26" i="5"/>
  <c r="K26" i="5"/>
  <c r="J26" i="5"/>
  <c r="Q25" i="5"/>
  <c r="P25" i="5"/>
  <c r="O25" i="5"/>
  <c r="N25" i="5"/>
  <c r="M25" i="5"/>
  <c r="L25" i="5"/>
  <c r="K25" i="5"/>
  <c r="J25" i="5"/>
  <c r="Q23" i="5"/>
  <c r="E75" i="5" s="1"/>
  <c r="P23" i="5"/>
  <c r="E74" i="5" s="1"/>
  <c r="O23" i="5"/>
  <c r="E73" i="5" s="1"/>
  <c r="N23" i="5"/>
  <c r="E72" i="5" s="1"/>
  <c r="M23" i="5"/>
  <c r="E71" i="5" s="1"/>
  <c r="L23" i="5"/>
  <c r="E70" i="5" s="1"/>
  <c r="K23" i="5"/>
  <c r="E69" i="5" s="1"/>
  <c r="J23" i="5"/>
  <c r="E68" i="5" s="1"/>
  <c r="Q22" i="5"/>
  <c r="E59" i="5" s="1"/>
  <c r="P22" i="5"/>
  <c r="E58" i="5" s="1"/>
  <c r="O22" i="5"/>
  <c r="E57" i="5" s="1"/>
  <c r="N22" i="5"/>
  <c r="E56" i="5" s="1"/>
  <c r="M22" i="5"/>
  <c r="E55" i="5" s="1"/>
  <c r="L22" i="5"/>
  <c r="E54" i="5" s="1"/>
  <c r="K22" i="5"/>
  <c r="E53" i="5" s="1"/>
  <c r="J22" i="5"/>
  <c r="E52" i="5" s="1"/>
  <c r="Q21" i="5"/>
  <c r="E43" i="5" s="1"/>
  <c r="P21" i="5"/>
  <c r="E42" i="5" s="1"/>
  <c r="O21" i="5"/>
  <c r="E41" i="5" s="1"/>
  <c r="N21" i="5"/>
  <c r="E40" i="5" s="1"/>
  <c r="M21" i="5"/>
  <c r="E39" i="5" s="1"/>
  <c r="L21" i="5"/>
  <c r="E38" i="5" s="1"/>
  <c r="K21" i="5"/>
  <c r="E37" i="5" s="1"/>
  <c r="J21" i="5"/>
  <c r="E36" i="5" s="1"/>
  <c r="Q20" i="5"/>
  <c r="E27" i="5" s="1"/>
  <c r="P20" i="5"/>
  <c r="E26" i="5" s="1"/>
  <c r="O20" i="5"/>
  <c r="E25" i="5" s="1"/>
  <c r="N20" i="5"/>
  <c r="E24" i="5" s="1"/>
  <c r="M20" i="5"/>
  <c r="E23" i="5" s="1"/>
  <c r="L20" i="5"/>
  <c r="E22" i="5" s="1"/>
  <c r="K20" i="5"/>
  <c r="E21" i="5" s="1"/>
  <c r="J20" i="5"/>
  <c r="E20" i="5" s="1"/>
  <c r="Q19" i="5"/>
  <c r="Q24" i="5" s="1"/>
  <c r="P19" i="5"/>
  <c r="P24" i="5" s="1"/>
  <c r="O19" i="5"/>
  <c r="O24" i="5" s="1"/>
  <c r="N19" i="5"/>
  <c r="N24" i="5" s="1"/>
  <c r="M19" i="5"/>
  <c r="M24" i="5" s="1"/>
  <c r="L19" i="5"/>
  <c r="K19" i="5"/>
  <c r="K24" i="5" s="1"/>
  <c r="J19" i="5"/>
  <c r="J24" i="5" s="1"/>
  <c r="Q11" i="5"/>
  <c r="P11" i="5"/>
  <c r="O11" i="5"/>
  <c r="N11" i="5"/>
  <c r="M11" i="5"/>
  <c r="L11" i="5"/>
  <c r="K11" i="5"/>
  <c r="J11" i="5"/>
  <c r="L24" i="5" l="1"/>
  <c r="E4" i="5"/>
  <c r="E5" i="5"/>
  <c r="E6" i="5"/>
  <c r="E11" i="5"/>
  <c r="E7" i="5"/>
  <c r="E9" i="5"/>
  <c r="E8" i="5"/>
  <c r="E10" i="5"/>
  <c r="BD3" i="4" l="1"/>
  <c r="BF3" i="4" s="1"/>
  <c r="BD4" i="4"/>
  <c r="BF4" i="4" s="1"/>
  <c r="BD5" i="4"/>
  <c r="BD6" i="4"/>
  <c r="BD7" i="4"/>
  <c r="BD8" i="4"/>
  <c r="BE8" i="4" s="1"/>
  <c r="BD9" i="4"/>
  <c r="BD10" i="4"/>
  <c r="BF10" i="4" s="1"/>
  <c r="BD11" i="4"/>
  <c r="BD12" i="4"/>
  <c r="BE12" i="4" s="1"/>
  <c r="BD13" i="4"/>
  <c r="BD14" i="4"/>
  <c r="BD15" i="4"/>
  <c r="BF15" i="4" s="1"/>
  <c r="BD16" i="4"/>
  <c r="BD17" i="4"/>
  <c r="BD18" i="4"/>
  <c r="BF18" i="4" s="1"/>
  <c r="BD19" i="4"/>
  <c r="BD20" i="4"/>
  <c r="BF20" i="4" s="1"/>
  <c r="BD21" i="4"/>
  <c r="BD22" i="4"/>
  <c r="BE22" i="4" s="1"/>
  <c r="BD23" i="4"/>
  <c r="BD24" i="4"/>
  <c r="BE24" i="4" s="1"/>
  <c r="BD25" i="4"/>
  <c r="BD26" i="4"/>
  <c r="BF26" i="4" s="1"/>
  <c r="BD27" i="4"/>
  <c r="BD28" i="4"/>
  <c r="BD29" i="4"/>
  <c r="BD30" i="4"/>
  <c r="BD31" i="4"/>
  <c r="BF31" i="4" s="1"/>
  <c r="BD32" i="4"/>
  <c r="BD33" i="4"/>
  <c r="BD34" i="4"/>
  <c r="BF34" i="4" s="1"/>
  <c r="BD35" i="4"/>
  <c r="BD36" i="4"/>
  <c r="BE36" i="4" s="1"/>
  <c r="BD37" i="4"/>
  <c r="BD38" i="4"/>
  <c r="BF38" i="4" s="1"/>
  <c r="BD39" i="4"/>
  <c r="BD40" i="4"/>
  <c r="BE40" i="4" s="1"/>
  <c r="BD41" i="4"/>
  <c r="BD42" i="4"/>
  <c r="BF42" i="4" s="1"/>
  <c r="BD43" i="4"/>
  <c r="BD44" i="4"/>
  <c r="BE44" i="4" s="1"/>
  <c r="BD45" i="4"/>
  <c r="BD46" i="4"/>
  <c r="BE46" i="4" s="1"/>
  <c r="BD47" i="4"/>
  <c r="BD48" i="4"/>
  <c r="BE48" i="4" s="1"/>
  <c r="BD49" i="4"/>
  <c r="BD50" i="4"/>
  <c r="BF50" i="4" s="1"/>
  <c r="BD51" i="4"/>
  <c r="BF51" i="4" s="1"/>
  <c r="BD2" i="4"/>
  <c r="BF2" i="4" s="1"/>
  <c r="BF49" i="4"/>
  <c r="BE49" i="4"/>
  <c r="BF48" i="4"/>
  <c r="BF47" i="4"/>
  <c r="BF46" i="4"/>
  <c r="BF45" i="4"/>
  <c r="BE45" i="4"/>
  <c r="BF43" i="4"/>
  <c r="BF41" i="4"/>
  <c r="BE41" i="4"/>
  <c r="BF40" i="4"/>
  <c r="BF39" i="4"/>
  <c r="BE38" i="4"/>
  <c r="BF37" i="4"/>
  <c r="BE37" i="4"/>
  <c r="BF35" i="4"/>
  <c r="BF33" i="4"/>
  <c r="BE33" i="4"/>
  <c r="BE32" i="4"/>
  <c r="BF32" i="4"/>
  <c r="BF30" i="4"/>
  <c r="BE30" i="4"/>
  <c r="BF29" i="4"/>
  <c r="BE29" i="4"/>
  <c r="BE28" i="4"/>
  <c r="BF28" i="4"/>
  <c r="BF27" i="4"/>
  <c r="BF25" i="4"/>
  <c r="BE25" i="4"/>
  <c r="BF24" i="4"/>
  <c r="BF23" i="4"/>
  <c r="BF22" i="4"/>
  <c r="BF21" i="4"/>
  <c r="BE21" i="4"/>
  <c r="BE20" i="4"/>
  <c r="BF19" i="4"/>
  <c r="BF17" i="4"/>
  <c r="BE17" i="4"/>
  <c r="BE16" i="4"/>
  <c r="BF16" i="4"/>
  <c r="BF14" i="4"/>
  <c r="BE14" i="4"/>
  <c r="BF13" i="4"/>
  <c r="BE13" i="4"/>
  <c r="BF12" i="4"/>
  <c r="BF11" i="4"/>
  <c r="BE10" i="4"/>
  <c r="BF9" i="4"/>
  <c r="BE9" i="4"/>
  <c r="BF7" i="4"/>
  <c r="BF6" i="4"/>
  <c r="BE6" i="4"/>
  <c r="BF5" i="4"/>
  <c r="BE5" i="4"/>
  <c r="BE4" i="4"/>
  <c r="BA3" i="4"/>
  <c r="BA4" i="4"/>
  <c r="BA5" i="4"/>
  <c r="BA6" i="4"/>
  <c r="BA7" i="4"/>
  <c r="BA8" i="4"/>
  <c r="BA9" i="4"/>
  <c r="BA10" i="4"/>
  <c r="BC10" i="4" s="1"/>
  <c r="BA11" i="4"/>
  <c r="BA12" i="4"/>
  <c r="BA13" i="4"/>
  <c r="BA14" i="4"/>
  <c r="BA15" i="4"/>
  <c r="BA16" i="4"/>
  <c r="BA17" i="4"/>
  <c r="BA18" i="4"/>
  <c r="BC18" i="4" s="1"/>
  <c r="BA19" i="4"/>
  <c r="BA20" i="4"/>
  <c r="BA21" i="4"/>
  <c r="BA22" i="4"/>
  <c r="BA23" i="4"/>
  <c r="BA24" i="4"/>
  <c r="BA25" i="4"/>
  <c r="BA26" i="4"/>
  <c r="BC26" i="4" s="1"/>
  <c r="BA27" i="4"/>
  <c r="BA28" i="4"/>
  <c r="BA29" i="4"/>
  <c r="BA30" i="4"/>
  <c r="BA31" i="4"/>
  <c r="BC31" i="4" s="1"/>
  <c r="BA32" i="4"/>
  <c r="BA33" i="4"/>
  <c r="BA34" i="4"/>
  <c r="BB34" i="4" s="1"/>
  <c r="BA35" i="4"/>
  <c r="BA36" i="4"/>
  <c r="BA37" i="4"/>
  <c r="BA38" i="4"/>
  <c r="BA39" i="4"/>
  <c r="BB39" i="4" s="1"/>
  <c r="BA40" i="4"/>
  <c r="BA41" i="4"/>
  <c r="BC41" i="4" s="1"/>
  <c r="BA42" i="4"/>
  <c r="BB42" i="4" s="1"/>
  <c r="BA43" i="4"/>
  <c r="BB43" i="4" s="1"/>
  <c r="BA44" i="4"/>
  <c r="BA45" i="4"/>
  <c r="BA46" i="4"/>
  <c r="BA47" i="4"/>
  <c r="BC47" i="4" s="1"/>
  <c r="BA48" i="4"/>
  <c r="BA49" i="4"/>
  <c r="BA50" i="4"/>
  <c r="BB50" i="4" s="1"/>
  <c r="BA51" i="4"/>
  <c r="BC51" i="4" s="1"/>
  <c r="BA2" i="4"/>
  <c r="BB49" i="4"/>
  <c r="BC49" i="4"/>
  <c r="BC48" i="4"/>
  <c r="BB48" i="4"/>
  <c r="BC46" i="4"/>
  <c r="BB46" i="4"/>
  <c r="BC45" i="4"/>
  <c r="BC44" i="4"/>
  <c r="BC43" i="4"/>
  <c r="BB41" i="4"/>
  <c r="BC40" i="4"/>
  <c r="BB40" i="4"/>
  <c r="BC39" i="4"/>
  <c r="BC38" i="4"/>
  <c r="BB38" i="4"/>
  <c r="BC37" i="4"/>
  <c r="BC36" i="4"/>
  <c r="BC35" i="4"/>
  <c r="BB35" i="4"/>
  <c r="BB33" i="4"/>
  <c r="BC33" i="4"/>
  <c r="BC32" i="4"/>
  <c r="BB31" i="4"/>
  <c r="BC30" i="4"/>
  <c r="BB30" i="4"/>
  <c r="BB29" i="4"/>
  <c r="BC29" i="4"/>
  <c r="BC28" i="4"/>
  <c r="BC27" i="4"/>
  <c r="BB27" i="4"/>
  <c r="BB26" i="4"/>
  <c r="BB25" i="4"/>
  <c r="BC25" i="4"/>
  <c r="BC24" i="4"/>
  <c r="BC23" i="4"/>
  <c r="BB23" i="4"/>
  <c r="BC22" i="4"/>
  <c r="BB22" i="4"/>
  <c r="BB21" i="4"/>
  <c r="BC21" i="4"/>
  <c r="BC20" i="4"/>
  <c r="BC19" i="4"/>
  <c r="BB19" i="4"/>
  <c r="BB17" i="4"/>
  <c r="BC17" i="4"/>
  <c r="BC16" i="4"/>
  <c r="BC15" i="4"/>
  <c r="BB15" i="4"/>
  <c r="BC14" i="4"/>
  <c r="BB14" i="4"/>
  <c r="BB13" i="4"/>
  <c r="BC13" i="4"/>
  <c r="BC12" i="4"/>
  <c r="BC11" i="4"/>
  <c r="BB11" i="4"/>
  <c r="BB9" i="4"/>
  <c r="BC9" i="4"/>
  <c r="BC8" i="4"/>
  <c r="BC7" i="4"/>
  <c r="BB7" i="4"/>
  <c r="BC6" i="4"/>
  <c r="BB6" i="4"/>
  <c r="BB5" i="4"/>
  <c r="BC5" i="4"/>
  <c r="BC4" i="4"/>
  <c r="BC3" i="4"/>
  <c r="BB3" i="4"/>
  <c r="BC2" i="4"/>
  <c r="BB2" i="4"/>
  <c r="AX3" i="4"/>
  <c r="AX4" i="4"/>
  <c r="AX5" i="4"/>
  <c r="AX6" i="4"/>
  <c r="AX7" i="4"/>
  <c r="AZ7" i="4" s="1"/>
  <c r="AX8" i="4"/>
  <c r="AX9" i="4"/>
  <c r="AX10" i="4"/>
  <c r="AZ10" i="4" s="1"/>
  <c r="AX11" i="4"/>
  <c r="AZ11" i="4" s="1"/>
  <c r="AX12" i="4"/>
  <c r="AZ12" i="4" s="1"/>
  <c r="AX13" i="4"/>
  <c r="AX14" i="4"/>
  <c r="AX15" i="4"/>
  <c r="AY15" i="4" s="1"/>
  <c r="AX16" i="4"/>
  <c r="AZ16" i="4" s="1"/>
  <c r="AX17" i="4"/>
  <c r="AX18" i="4"/>
  <c r="AZ18" i="4" s="1"/>
  <c r="AX19" i="4"/>
  <c r="AZ19" i="4" s="1"/>
  <c r="AX20" i="4"/>
  <c r="AX21" i="4"/>
  <c r="AX22" i="4"/>
  <c r="AX23" i="4"/>
  <c r="AX24" i="4"/>
  <c r="AX25" i="4"/>
  <c r="AX26" i="4"/>
  <c r="AZ26" i="4" s="1"/>
  <c r="AX27" i="4"/>
  <c r="AY27" i="4" s="1"/>
  <c r="AX28" i="4"/>
  <c r="AZ28" i="4" s="1"/>
  <c r="AX29" i="4"/>
  <c r="AX30" i="4"/>
  <c r="AX31" i="4"/>
  <c r="AZ31" i="4" s="1"/>
  <c r="AX32" i="4"/>
  <c r="AZ32" i="4" s="1"/>
  <c r="AX33" i="4"/>
  <c r="AX34" i="4"/>
  <c r="AZ34" i="4" s="1"/>
  <c r="AX35" i="4"/>
  <c r="AX36" i="4"/>
  <c r="AZ36" i="4" s="1"/>
  <c r="AX37" i="4"/>
  <c r="AX38" i="4"/>
  <c r="AX39" i="4"/>
  <c r="AZ39" i="4" s="1"/>
  <c r="AX40" i="4"/>
  <c r="AX41" i="4"/>
  <c r="AX42" i="4"/>
  <c r="AZ42" i="4" s="1"/>
  <c r="AX43" i="4"/>
  <c r="AX44" i="4"/>
  <c r="AZ44" i="4" s="1"/>
  <c r="AX45" i="4"/>
  <c r="AX46" i="4"/>
  <c r="AX47" i="4"/>
  <c r="AY47" i="4" s="1"/>
  <c r="AX48" i="4"/>
  <c r="AZ48" i="4" s="1"/>
  <c r="AX49" i="4"/>
  <c r="AX50" i="4"/>
  <c r="AZ50" i="4" s="1"/>
  <c r="AX51" i="4"/>
  <c r="AZ51" i="4" s="1"/>
  <c r="AX2" i="4"/>
  <c r="AY49" i="4"/>
  <c r="AZ49" i="4"/>
  <c r="AZ47" i="4"/>
  <c r="AZ46" i="4"/>
  <c r="AY46" i="4"/>
  <c r="AY45" i="4"/>
  <c r="AZ43" i="4"/>
  <c r="AY43" i="4"/>
  <c r="AY41" i="4"/>
  <c r="AZ41" i="4"/>
  <c r="AZ40" i="4"/>
  <c r="AY39" i="4"/>
  <c r="AZ38" i="4"/>
  <c r="AY38" i="4"/>
  <c r="AY37" i="4"/>
  <c r="AZ35" i="4"/>
  <c r="AY35" i="4"/>
  <c r="AY34" i="4"/>
  <c r="AY33" i="4"/>
  <c r="AZ33" i="4"/>
  <c r="AY31" i="4"/>
  <c r="AZ30" i="4"/>
  <c r="AY30" i="4"/>
  <c r="AY29" i="4"/>
  <c r="AZ27" i="4"/>
  <c r="AY25" i="4"/>
  <c r="AZ25" i="4"/>
  <c r="AZ24" i="4"/>
  <c r="AZ23" i="4"/>
  <c r="AY23" i="4"/>
  <c r="AZ22" i="4"/>
  <c r="AY22" i="4"/>
  <c r="AZ21" i="4"/>
  <c r="AZ20" i="4"/>
  <c r="AY19" i="4"/>
  <c r="AY17" i="4"/>
  <c r="AZ17" i="4"/>
  <c r="AZ15" i="4"/>
  <c r="AZ14" i="4"/>
  <c r="AY14" i="4"/>
  <c r="AZ13" i="4"/>
  <c r="AY11" i="4"/>
  <c r="AY9" i="4"/>
  <c r="AZ9" i="4"/>
  <c r="AZ8" i="4"/>
  <c r="AZ6" i="4"/>
  <c r="AY6" i="4"/>
  <c r="AZ5" i="4"/>
  <c r="AZ4" i="4"/>
  <c r="AZ3" i="4"/>
  <c r="AY3" i="4"/>
  <c r="AZ2" i="4"/>
  <c r="AY2" i="4"/>
  <c r="AU3" i="4"/>
  <c r="AU4" i="4"/>
  <c r="AU5" i="4"/>
  <c r="AU6" i="4"/>
  <c r="AU7" i="4"/>
  <c r="AU8" i="4"/>
  <c r="AU9" i="4"/>
  <c r="AW9" i="4" s="1"/>
  <c r="AU10" i="4"/>
  <c r="AU11" i="4"/>
  <c r="AU12" i="4"/>
  <c r="AU13" i="4"/>
  <c r="AU14" i="4"/>
  <c r="AU15" i="4"/>
  <c r="AU16" i="4"/>
  <c r="AU17" i="4"/>
  <c r="AW17" i="4" s="1"/>
  <c r="AU18" i="4"/>
  <c r="AU19" i="4"/>
  <c r="AU20" i="4"/>
  <c r="AU21" i="4"/>
  <c r="AU22" i="4"/>
  <c r="AU23" i="4"/>
  <c r="AU24" i="4"/>
  <c r="AU25" i="4"/>
  <c r="AW25" i="4" s="1"/>
  <c r="AU26" i="4"/>
  <c r="AU27" i="4"/>
  <c r="AU28" i="4"/>
  <c r="AU29" i="4"/>
  <c r="AU30" i="4"/>
  <c r="AU31" i="4"/>
  <c r="AU32" i="4"/>
  <c r="AU33" i="4"/>
  <c r="AW33" i="4" s="1"/>
  <c r="AU34" i="4"/>
  <c r="AU35" i="4"/>
  <c r="AV35" i="4" s="1"/>
  <c r="AU36" i="4"/>
  <c r="AU37" i="4"/>
  <c r="AU38" i="4"/>
  <c r="AU39" i="4"/>
  <c r="AU40" i="4"/>
  <c r="AW40" i="4" s="1"/>
  <c r="AU41" i="4"/>
  <c r="AW41" i="4" s="1"/>
  <c r="AU42" i="4"/>
  <c r="AU43" i="4"/>
  <c r="AW43" i="4" s="1"/>
  <c r="AU44" i="4"/>
  <c r="AU45" i="4"/>
  <c r="AU46" i="4"/>
  <c r="AU47" i="4"/>
  <c r="AU48" i="4"/>
  <c r="AU49" i="4"/>
  <c r="AV49" i="4" s="1"/>
  <c r="AU50" i="4"/>
  <c r="AU51" i="4"/>
  <c r="AW51" i="4" s="1"/>
  <c r="AU2" i="4"/>
  <c r="AW50" i="4"/>
  <c r="AV50" i="4"/>
  <c r="AW49" i="4"/>
  <c r="AW48" i="4"/>
  <c r="AW47" i="4"/>
  <c r="AV47" i="4"/>
  <c r="AW46" i="4"/>
  <c r="AV46" i="4"/>
  <c r="AV45" i="4"/>
  <c r="AW45" i="4"/>
  <c r="AW44" i="4"/>
  <c r="AV44" i="4"/>
  <c r="AW42" i="4"/>
  <c r="AV42" i="4"/>
  <c r="AV41" i="4"/>
  <c r="AW39" i="4"/>
  <c r="AV39" i="4"/>
  <c r="AW38" i="4"/>
  <c r="AV38" i="4"/>
  <c r="AV37" i="4"/>
  <c r="AW37" i="4"/>
  <c r="AW36" i="4"/>
  <c r="AV36" i="4"/>
  <c r="AW35" i="4"/>
  <c r="AW34" i="4"/>
  <c r="AV34" i="4"/>
  <c r="AW32" i="4"/>
  <c r="AW31" i="4"/>
  <c r="AV31" i="4"/>
  <c r="AW30" i="4"/>
  <c r="AV30" i="4"/>
  <c r="AV29" i="4"/>
  <c r="AW29" i="4"/>
  <c r="AW28" i="4"/>
  <c r="AV28" i="4"/>
  <c r="AW27" i="4"/>
  <c r="AV27" i="4"/>
  <c r="AW26" i="4"/>
  <c r="AV26" i="4"/>
  <c r="AW24" i="4"/>
  <c r="AW23" i="4"/>
  <c r="AV23" i="4"/>
  <c r="AW22" i="4"/>
  <c r="AV22" i="4"/>
  <c r="AV21" i="4"/>
  <c r="AW21" i="4"/>
  <c r="AW20" i="4"/>
  <c r="AV20" i="4"/>
  <c r="AW19" i="4"/>
  <c r="AV19" i="4"/>
  <c r="AW18" i="4"/>
  <c r="AV18" i="4"/>
  <c r="AW16" i="4"/>
  <c r="AW15" i="4"/>
  <c r="AV15" i="4"/>
  <c r="AW14" i="4"/>
  <c r="AV14" i="4"/>
  <c r="AV13" i="4"/>
  <c r="AW13" i="4"/>
  <c r="AW12" i="4"/>
  <c r="AV12" i="4"/>
  <c r="AW11" i="4"/>
  <c r="AV11" i="4"/>
  <c r="AW10" i="4"/>
  <c r="AV10" i="4"/>
  <c r="AW8" i="4"/>
  <c r="AW7" i="4"/>
  <c r="AV7" i="4"/>
  <c r="AW6" i="4"/>
  <c r="AV6" i="4"/>
  <c r="AV5" i="4"/>
  <c r="AW5" i="4"/>
  <c r="AW4" i="4"/>
  <c r="AV4" i="4"/>
  <c r="AW3" i="4"/>
  <c r="AV3" i="4"/>
  <c r="AW2" i="4"/>
  <c r="AV2" i="4"/>
  <c r="AR3" i="4"/>
  <c r="AS3" i="4" s="1"/>
  <c r="AR4" i="4"/>
  <c r="AR5" i="4"/>
  <c r="AR6" i="4"/>
  <c r="AR7" i="4"/>
  <c r="AR8" i="4"/>
  <c r="AR9" i="4"/>
  <c r="AR10" i="4"/>
  <c r="AS10" i="4" s="1"/>
  <c r="AR11" i="4"/>
  <c r="AT11" i="4" s="1"/>
  <c r="AR12" i="4"/>
  <c r="AR13" i="4"/>
  <c r="AR14" i="4"/>
  <c r="AR15" i="4"/>
  <c r="AR16" i="4"/>
  <c r="AR17" i="4"/>
  <c r="AR18" i="4"/>
  <c r="AT18" i="4" s="1"/>
  <c r="AR19" i="4"/>
  <c r="AT19" i="4" s="1"/>
  <c r="AR20" i="4"/>
  <c r="AR21" i="4"/>
  <c r="AR22" i="4"/>
  <c r="AR23" i="4"/>
  <c r="AT23" i="4" s="1"/>
  <c r="AR24" i="4"/>
  <c r="AR25" i="4"/>
  <c r="AR26" i="4"/>
  <c r="AT26" i="4" s="1"/>
  <c r="AR27" i="4"/>
  <c r="AT27" i="4" s="1"/>
  <c r="AR28" i="4"/>
  <c r="AR29" i="4"/>
  <c r="AR30" i="4"/>
  <c r="AR31" i="4"/>
  <c r="AT31" i="4" s="1"/>
  <c r="AR32" i="4"/>
  <c r="AR33" i="4"/>
  <c r="AR34" i="4"/>
  <c r="AT34" i="4" s="1"/>
  <c r="AR35" i="4"/>
  <c r="AR36" i="4"/>
  <c r="AR37" i="4"/>
  <c r="AR38" i="4"/>
  <c r="AR39" i="4"/>
  <c r="AT39" i="4" s="1"/>
  <c r="AR40" i="4"/>
  <c r="AR41" i="4"/>
  <c r="AR42" i="4"/>
  <c r="AT42" i="4" s="1"/>
  <c r="AR43" i="4"/>
  <c r="AT43" i="4" s="1"/>
  <c r="AR44" i="4"/>
  <c r="AR45" i="4"/>
  <c r="AR46" i="4"/>
  <c r="AR47" i="4"/>
  <c r="AR48" i="4"/>
  <c r="AR49" i="4"/>
  <c r="AR50" i="4"/>
  <c r="AT50" i="4" s="1"/>
  <c r="AR51" i="4"/>
  <c r="AT51" i="4" s="1"/>
  <c r="AR2" i="4"/>
  <c r="AS2" i="4" s="1"/>
  <c r="AT49" i="4"/>
  <c r="AS49" i="4"/>
  <c r="AT48" i="4"/>
  <c r="AT47" i="4"/>
  <c r="AT46" i="4"/>
  <c r="AS46" i="4"/>
  <c r="AT45" i="4"/>
  <c r="AS44" i="4"/>
  <c r="AS42" i="4"/>
  <c r="AT41" i="4"/>
  <c r="AS41" i="4"/>
  <c r="AT40" i="4"/>
  <c r="AT38" i="4"/>
  <c r="AS38" i="4"/>
  <c r="AT37" i="4"/>
  <c r="AS36" i="4"/>
  <c r="AT35" i="4"/>
  <c r="AT33" i="4"/>
  <c r="AS33" i="4"/>
  <c r="AT32" i="4"/>
  <c r="AT30" i="4"/>
  <c r="AS30" i="4"/>
  <c r="AT29" i="4"/>
  <c r="AT28" i="4"/>
  <c r="AT25" i="4"/>
  <c r="AS25" i="4"/>
  <c r="AT24" i="4"/>
  <c r="AT22" i="4"/>
  <c r="AS22" i="4"/>
  <c r="AT21" i="4"/>
  <c r="AS20" i="4"/>
  <c r="AS19" i="4"/>
  <c r="AT17" i="4"/>
  <c r="AS17" i="4"/>
  <c r="AT16" i="4"/>
  <c r="AT15" i="4"/>
  <c r="AT14" i="4"/>
  <c r="AS14" i="4"/>
  <c r="AT13" i="4"/>
  <c r="AS12" i="4"/>
  <c r="AT9" i="4"/>
  <c r="AS9" i="4"/>
  <c r="AT8" i="4"/>
  <c r="AS7" i="4"/>
  <c r="AT6" i="4"/>
  <c r="AS6" i="4"/>
  <c r="AT5" i="4"/>
  <c r="AT4" i="4"/>
  <c r="AT3" i="4"/>
  <c r="AO3" i="4"/>
  <c r="AO4" i="4"/>
  <c r="AQ4" i="4" s="1"/>
  <c r="AO5" i="4"/>
  <c r="AO6" i="4"/>
  <c r="AO7" i="4"/>
  <c r="AP7" i="4" s="1"/>
  <c r="AO8" i="4"/>
  <c r="AP8" i="4" s="1"/>
  <c r="AO9" i="4"/>
  <c r="AP9" i="4" s="1"/>
  <c r="AO10" i="4"/>
  <c r="AQ10" i="4" s="1"/>
  <c r="AO11" i="4"/>
  <c r="AO12" i="4"/>
  <c r="AO13" i="4"/>
  <c r="AO14" i="4"/>
  <c r="AQ14" i="4" s="1"/>
  <c r="AO15" i="4"/>
  <c r="AO16" i="4"/>
  <c r="AO17" i="4"/>
  <c r="AQ17" i="4" s="1"/>
  <c r="AO18" i="4"/>
  <c r="AQ18" i="4" s="1"/>
  <c r="AO19" i="4"/>
  <c r="AO20" i="4"/>
  <c r="AQ20" i="4" s="1"/>
  <c r="AO21" i="4"/>
  <c r="AO22" i="4"/>
  <c r="AO23" i="4"/>
  <c r="AQ23" i="4" s="1"/>
  <c r="AO24" i="4"/>
  <c r="AP24" i="4" s="1"/>
  <c r="AO25" i="4"/>
  <c r="AP25" i="4" s="1"/>
  <c r="AO26" i="4"/>
  <c r="AQ26" i="4" s="1"/>
  <c r="AO27" i="4"/>
  <c r="AO28" i="4"/>
  <c r="AO29" i="4"/>
  <c r="AP29" i="4" s="1"/>
  <c r="AO30" i="4"/>
  <c r="AQ30" i="4" s="1"/>
  <c r="AO31" i="4"/>
  <c r="AO32" i="4"/>
  <c r="AP32" i="4" s="1"/>
  <c r="AO33" i="4"/>
  <c r="AQ33" i="4" s="1"/>
  <c r="AO34" i="4"/>
  <c r="AQ34" i="4" s="1"/>
  <c r="AO35" i="4"/>
  <c r="AO36" i="4"/>
  <c r="AQ36" i="4" s="1"/>
  <c r="AO37" i="4"/>
  <c r="AO38" i="4"/>
  <c r="AO39" i="4"/>
  <c r="AP39" i="4" s="1"/>
  <c r="AO40" i="4"/>
  <c r="AP40" i="4" s="1"/>
  <c r="AO41" i="4"/>
  <c r="AP41" i="4" s="1"/>
  <c r="AO42" i="4"/>
  <c r="AQ42" i="4" s="1"/>
  <c r="AO43" i="4"/>
  <c r="AO44" i="4"/>
  <c r="AO45" i="4"/>
  <c r="AP45" i="4" s="1"/>
  <c r="AO46" i="4"/>
  <c r="AQ46" i="4" s="1"/>
  <c r="AO47" i="4"/>
  <c r="AO48" i="4"/>
  <c r="AO49" i="4"/>
  <c r="AQ49" i="4" s="1"/>
  <c r="AO50" i="4"/>
  <c r="AQ50" i="4" s="1"/>
  <c r="AO51" i="4"/>
  <c r="AO2" i="4"/>
  <c r="AQ51" i="4"/>
  <c r="AQ48" i="4"/>
  <c r="AP47" i="4"/>
  <c r="AP46" i="4"/>
  <c r="AQ45" i="4"/>
  <c r="AP44" i="4"/>
  <c r="AQ43" i="4"/>
  <c r="AQ41" i="4"/>
  <c r="AQ38" i="4"/>
  <c r="AP38" i="4"/>
  <c r="AQ37" i="4"/>
  <c r="AP37" i="4"/>
  <c r="AQ35" i="4"/>
  <c r="AQ32" i="4"/>
  <c r="AQ31" i="4"/>
  <c r="AP30" i="4"/>
  <c r="AQ29" i="4"/>
  <c r="AQ28" i="4"/>
  <c r="AQ27" i="4"/>
  <c r="AQ25" i="4"/>
  <c r="AQ22" i="4"/>
  <c r="AP22" i="4"/>
  <c r="AQ21" i="4"/>
  <c r="AP21" i="4"/>
  <c r="AQ19" i="4"/>
  <c r="AP16" i="4"/>
  <c r="AQ16" i="4"/>
  <c r="AQ15" i="4"/>
  <c r="AP14" i="4"/>
  <c r="AQ13" i="4"/>
  <c r="AP13" i="4"/>
  <c r="AQ12" i="4"/>
  <c r="AQ11" i="4"/>
  <c r="AQ9" i="4"/>
  <c r="AQ6" i="4"/>
  <c r="AP6" i="4"/>
  <c r="AQ5" i="4"/>
  <c r="AP5" i="4"/>
  <c r="AQ3" i="4"/>
  <c r="AQ2" i="4"/>
  <c r="AL3" i="4"/>
  <c r="AN3" i="4" s="1"/>
  <c r="AL4" i="4"/>
  <c r="AL5" i="4"/>
  <c r="AL6" i="4"/>
  <c r="AM6" i="4" s="1"/>
  <c r="AL7" i="4"/>
  <c r="AM7" i="4" s="1"/>
  <c r="AL8" i="4"/>
  <c r="AL9" i="4"/>
  <c r="AL10" i="4"/>
  <c r="AM10" i="4" s="1"/>
  <c r="AL11" i="4"/>
  <c r="AM11" i="4" s="1"/>
  <c r="AL12" i="4"/>
  <c r="AL13" i="4"/>
  <c r="AL14" i="4"/>
  <c r="AL15" i="4"/>
  <c r="AN15" i="4" s="1"/>
  <c r="AL16" i="4"/>
  <c r="AL17" i="4"/>
  <c r="AL18" i="4"/>
  <c r="AN18" i="4" s="1"/>
  <c r="AL19" i="4"/>
  <c r="AN19" i="4" s="1"/>
  <c r="AL20" i="4"/>
  <c r="AL21" i="4"/>
  <c r="AL22" i="4"/>
  <c r="AM22" i="4" s="1"/>
  <c r="AL23" i="4"/>
  <c r="AN23" i="4" s="1"/>
  <c r="AL24" i="4"/>
  <c r="AL25" i="4"/>
  <c r="AL26" i="4"/>
  <c r="AM26" i="4" s="1"/>
  <c r="AL27" i="4"/>
  <c r="AM27" i="4" s="1"/>
  <c r="AL28" i="4"/>
  <c r="AL29" i="4"/>
  <c r="AL30" i="4"/>
  <c r="AL31" i="4"/>
  <c r="AN31" i="4" s="1"/>
  <c r="AL32" i="4"/>
  <c r="AL33" i="4"/>
  <c r="AN33" i="4" s="1"/>
  <c r="AL34" i="4"/>
  <c r="AN34" i="4" s="1"/>
  <c r="AL35" i="4"/>
  <c r="AN35" i="4" s="1"/>
  <c r="AL36" i="4"/>
  <c r="AL37" i="4"/>
  <c r="AL38" i="4"/>
  <c r="AM38" i="4" s="1"/>
  <c r="AL39" i="4"/>
  <c r="AM39" i="4" s="1"/>
  <c r="AL40" i="4"/>
  <c r="AL41" i="4"/>
  <c r="AL42" i="4"/>
  <c r="AM42" i="4" s="1"/>
  <c r="AL43" i="4"/>
  <c r="AM43" i="4" s="1"/>
  <c r="AL44" i="4"/>
  <c r="AL45" i="4"/>
  <c r="AL46" i="4"/>
  <c r="AL47" i="4"/>
  <c r="AN47" i="4" s="1"/>
  <c r="AL48" i="4"/>
  <c r="AL49" i="4"/>
  <c r="AL50" i="4"/>
  <c r="AN50" i="4" s="1"/>
  <c r="AL51" i="4"/>
  <c r="AN51" i="4" s="1"/>
  <c r="AL2" i="4"/>
  <c r="AM50" i="4"/>
  <c r="AN49" i="4"/>
  <c r="AN48" i="4"/>
  <c r="AM48" i="4"/>
  <c r="AM46" i="4"/>
  <c r="AN45" i="4"/>
  <c r="AM45" i="4"/>
  <c r="AN44" i="4"/>
  <c r="AM44" i="4"/>
  <c r="AN43" i="4"/>
  <c r="AN41" i="4"/>
  <c r="AN40" i="4"/>
  <c r="AM40" i="4"/>
  <c r="AN37" i="4"/>
  <c r="AM37" i="4"/>
  <c r="AN36" i="4"/>
  <c r="AM36" i="4"/>
  <c r="AM35" i="4"/>
  <c r="AM34" i="4"/>
  <c r="AN32" i="4"/>
  <c r="AM32" i="4"/>
  <c r="AM30" i="4"/>
  <c r="AN29" i="4"/>
  <c r="AM29" i="4"/>
  <c r="AN28" i="4"/>
  <c r="AM28" i="4"/>
  <c r="AN27" i="4"/>
  <c r="AN26" i="4"/>
  <c r="AN25" i="4"/>
  <c r="AN24" i="4"/>
  <c r="AM24" i="4"/>
  <c r="AM23" i="4"/>
  <c r="AN21" i="4"/>
  <c r="AM21" i="4"/>
  <c r="AN20" i="4"/>
  <c r="AM20" i="4"/>
  <c r="AM19" i="4"/>
  <c r="AM18" i="4"/>
  <c r="AN17" i="4"/>
  <c r="AN16" i="4"/>
  <c r="AM16" i="4"/>
  <c r="AM14" i="4"/>
  <c r="AN13" i="4"/>
  <c r="AM13" i="4"/>
  <c r="AN12" i="4"/>
  <c r="AM12" i="4"/>
  <c r="AN11" i="4"/>
  <c r="AN10" i="4"/>
  <c r="AN9" i="4"/>
  <c r="AN8" i="4"/>
  <c r="AM8" i="4"/>
  <c r="AN5" i="4"/>
  <c r="AM5" i="4"/>
  <c r="AN4" i="4"/>
  <c r="AM4" i="4"/>
  <c r="AM3" i="4"/>
  <c r="AM2" i="4"/>
  <c r="AN2" i="4"/>
  <c r="AI3" i="4"/>
  <c r="AI4" i="4"/>
  <c r="AI5" i="4"/>
  <c r="AI6" i="4"/>
  <c r="AI7" i="4"/>
  <c r="AK7" i="4" s="1"/>
  <c r="AI8" i="4"/>
  <c r="AJ8" i="4" s="1"/>
  <c r="AI9" i="4"/>
  <c r="AI10" i="4"/>
  <c r="AJ10" i="4" s="1"/>
  <c r="AI11" i="4"/>
  <c r="AI12" i="4"/>
  <c r="AK12" i="4" s="1"/>
  <c r="AI13" i="4"/>
  <c r="AI14" i="4"/>
  <c r="AI15" i="4"/>
  <c r="AI16" i="4"/>
  <c r="AJ16" i="4" s="1"/>
  <c r="AI17" i="4"/>
  <c r="AI18" i="4"/>
  <c r="AK18" i="4" s="1"/>
  <c r="AI19" i="4"/>
  <c r="AI20" i="4"/>
  <c r="AI21" i="4"/>
  <c r="AI22" i="4"/>
  <c r="AI23" i="4"/>
  <c r="AK23" i="4" s="1"/>
  <c r="AI24" i="4"/>
  <c r="AJ24" i="4" s="1"/>
  <c r="AI25" i="4"/>
  <c r="AI26" i="4"/>
  <c r="AK26" i="4" s="1"/>
  <c r="AI27" i="4"/>
  <c r="AI28" i="4"/>
  <c r="AK28" i="4" s="1"/>
  <c r="AI29" i="4"/>
  <c r="AI30" i="4"/>
  <c r="AI31" i="4"/>
  <c r="AI32" i="4"/>
  <c r="AJ32" i="4" s="1"/>
  <c r="AI33" i="4"/>
  <c r="AI34" i="4"/>
  <c r="AK34" i="4" s="1"/>
  <c r="AI35" i="4"/>
  <c r="AI36" i="4"/>
  <c r="AI37" i="4"/>
  <c r="AI38" i="4"/>
  <c r="AI39" i="4"/>
  <c r="AK39" i="4" s="1"/>
  <c r="AI40" i="4"/>
  <c r="AJ40" i="4" s="1"/>
  <c r="AI41" i="4"/>
  <c r="AI42" i="4"/>
  <c r="AJ42" i="4" s="1"/>
  <c r="AI43" i="4"/>
  <c r="AI44" i="4"/>
  <c r="AK44" i="4" s="1"/>
  <c r="AI45" i="4"/>
  <c r="AI46" i="4"/>
  <c r="AI47" i="4"/>
  <c r="AI48" i="4"/>
  <c r="AJ48" i="4" s="1"/>
  <c r="AI49" i="4"/>
  <c r="AI50" i="4"/>
  <c r="AK50" i="4" s="1"/>
  <c r="AI51" i="4"/>
  <c r="AK51" i="4" s="1"/>
  <c r="AI2" i="4"/>
  <c r="AK49" i="4"/>
  <c r="AJ49" i="4"/>
  <c r="AK48" i="4"/>
  <c r="AK47" i="4"/>
  <c r="AK46" i="4"/>
  <c r="AJ46" i="4"/>
  <c r="AK45" i="4"/>
  <c r="AK43" i="4"/>
  <c r="AK41" i="4"/>
  <c r="AJ41" i="4"/>
  <c r="AK40" i="4"/>
  <c r="AK38" i="4"/>
  <c r="AJ38" i="4"/>
  <c r="AK37" i="4"/>
  <c r="AK36" i="4"/>
  <c r="AJ35" i="4"/>
  <c r="AK35" i="4"/>
  <c r="AK33" i="4"/>
  <c r="AJ33" i="4"/>
  <c r="AK32" i="4"/>
  <c r="AJ31" i="4"/>
  <c r="AK30" i="4"/>
  <c r="AJ30" i="4"/>
  <c r="AK29" i="4"/>
  <c r="AJ27" i="4"/>
  <c r="AK27" i="4"/>
  <c r="AK25" i="4"/>
  <c r="AJ25" i="4"/>
  <c r="AK24" i="4"/>
  <c r="AK22" i="4"/>
  <c r="AJ22" i="4"/>
  <c r="AK21" i="4"/>
  <c r="AJ20" i="4"/>
  <c r="AJ19" i="4"/>
  <c r="AK19" i="4"/>
  <c r="AK17" i="4"/>
  <c r="AJ17" i="4"/>
  <c r="AK16" i="4"/>
  <c r="AK15" i="4"/>
  <c r="AK14" i="4"/>
  <c r="AJ14" i="4"/>
  <c r="AK13" i="4"/>
  <c r="AJ11" i="4"/>
  <c r="AK11" i="4"/>
  <c r="AK9" i="4"/>
  <c r="AJ9" i="4"/>
  <c r="AK8" i="4"/>
  <c r="AK6" i="4"/>
  <c r="AJ6" i="4"/>
  <c r="AK5" i="4"/>
  <c r="AJ4" i="4"/>
  <c r="AJ3" i="4"/>
  <c r="AK3" i="4"/>
  <c r="AJ2" i="4"/>
  <c r="AF3" i="4"/>
  <c r="AF4" i="4"/>
  <c r="AF5" i="4"/>
  <c r="AF6" i="4"/>
  <c r="AF7" i="4"/>
  <c r="AF8" i="4"/>
  <c r="AF9" i="4"/>
  <c r="AH9" i="4" s="1"/>
  <c r="AF10" i="4"/>
  <c r="AF11" i="4"/>
  <c r="AF12" i="4"/>
  <c r="AF13" i="4"/>
  <c r="AF14" i="4"/>
  <c r="AF15" i="4"/>
  <c r="AF16" i="4"/>
  <c r="AF17" i="4"/>
  <c r="AG17" i="4" s="1"/>
  <c r="AF18" i="4"/>
  <c r="AF19" i="4"/>
  <c r="AF20" i="4"/>
  <c r="AF21" i="4"/>
  <c r="AF22" i="4"/>
  <c r="AF23" i="4"/>
  <c r="AF24" i="4"/>
  <c r="AF25" i="4"/>
  <c r="AG25" i="4" s="1"/>
  <c r="AF26" i="4"/>
  <c r="AF27" i="4"/>
  <c r="AH27" i="4" s="1"/>
  <c r="AF28" i="4"/>
  <c r="AF29" i="4"/>
  <c r="AF30" i="4"/>
  <c r="AF31" i="4"/>
  <c r="AH31" i="4" s="1"/>
  <c r="AF32" i="4"/>
  <c r="AF33" i="4"/>
  <c r="AH33" i="4" s="1"/>
  <c r="AF34" i="4"/>
  <c r="AF35" i="4"/>
  <c r="AG35" i="4" s="1"/>
  <c r="AF36" i="4"/>
  <c r="AF37" i="4"/>
  <c r="AF38" i="4"/>
  <c r="AF39" i="4"/>
  <c r="AF40" i="4"/>
  <c r="AF41" i="4"/>
  <c r="AH41" i="4" s="1"/>
  <c r="AF42" i="4"/>
  <c r="AF43" i="4"/>
  <c r="AH43" i="4" s="1"/>
  <c r="AF44" i="4"/>
  <c r="AF45" i="4"/>
  <c r="AF46" i="4"/>
  <c r="AF47" i="4"/>
  <c r="AH47" i="4" s="1"/>
  <c r="AF48" i="4"/>
  <c r="AF49" i="4"/>
  <c r="AG49" i="4" s="1"/>
  <c r="AF50" i="4"/>
  <c r="AF51" i="4"/>
  <c r="AH51" i="4" s="1"/>
  <c r="AF2" i="4"/>
  <c r="AH2" i="4" s="1"/>
  <c r="AH50" i="4"/>
  <c r="AG50" i="4"/>
  <c r="AH48" i="4"/>
  <c r="AH46" i="4"/>
  <c r="AG46" i="4"/>
  <c r="AG45" i="4"/>
  <c r="AH45" i="4"/>
  <c r="AH44" i="4"/>
  <c r="AG43" i="4"/>
  <c r="AH42" i="4"/>
  <c r="AG42" i="4"/>
  <c r="AH40" i="4"/>
  <c r="AH39" i="4"/>
  <c r="AH38" i="4"/>
  <c r="AG38" i="4"/>
  <c r="AG37" i="4"/>
  <c r="AH37" i="4"/>
  <c r="AG36" i="4"/>
  <c r="AH35" i="4"/>
  <c r="AH34" i="4"/>
  <c r="AG34" i="4"/>
  <c r="AH32" i="4"/>
  <c r="AH30" i="4"/>
  <c r="AG30" i="4"/>
  <c r="AG29" i="4"/>
  <c r="AH29" i="4"/>
  <c r="AH28" i="4"/>
  <c r="AH26" i="4"/>
  <c r="AG26" i="4"/>
  <c r="AH25" i="4"/>
  <c r="AH24" i="4"/>
  <c r="AH23" i="4"/>
  <c r="AH22" i="4"/>
  <c r="AG22" i="4"/>
  <c r="AG21" i="4"/>
  <c r="AH21" i="4"/>
  <c r="AG20" i="4"/>
  <c r="AH19" i="4"/>
  <c r="AG19" i="4"/>
  <c r="AH18" i="4"/>
  <c r="AG18" i="4"/>
  <c r="AH16" i="4"/>
  <c r="AH15" i="4"/>
  <c r="AH14" i="4"/>
  <c r="AG14" i="4"/>
  <c r="AG13" i="4"/>
  <c r="AH13" i="4"/>
  <c r="AH12" i="4"/>
  <c r="AH11" i="4"/>
  <c r="AG11" i="4"/>
  <c r="AH10" i="4"/>
  <c r="AG10" i="4"/>
  <c r="AH8" i="4"/>
  <c r="AH7" i="4"/>
  <c r="AH6" i="4"/>
  <c r="AG6" i="4"/>
  <c r="AG5" i="4"/>
  <c r="AH5" i="4"/>
  <c r="AG4" i="4"/>
  <c r="AH3" i="4"/>
  <c r="AG3" i="4"/>
  <c r="AG2" i="4"/>
  <c r="AC3" i="4"/>
  <c r="AD3" i="4" s="1"/>
  <c r="AC4" i="4"/>
  <c r="AE4" i="4" s="1"/>
  <c r="AC5" i="4"/>
  <c r="AC6" i="4"/>
  <c r="AD6" i="4" s="1"/>
  <c r="AC7" i="4"/>
  <c r="AE7" i="4" s="1"/>
  <c r="AC8" i="4"/>
  <c r="AC9" i="4"/>
  <c r="AC10" i="4"/>
  <c r="AC11" i="4"/>
  <c r="AE11" i="4" s="1"/>
  <c r="AC12" i="4"/>
  <c r="AE12" i="4" s="1"/>
  <c r="AC13" i="4"/>
  <c r="AC14" i="4"/>
  <c r="AC15" i="4"/>
  <c r="AC16" i="4"/>
  <c r="AC17" i="4"/>
  <c r="AC18" i="4"/>
  <c r="AE18" i="4" s="1"/>
  <c r="AC19" i="4"/>
  <c r="AC20" i="4"/>
  <c r="AD20" i="4" s="1"/>
  <c r="AC21" i="4"/>
  <c r="AC22" i="4"/>
  <c r="AD22" i="4" s="1"/>
  <c r="AC23" i="4"/>
  <c r="AC24" i="4"/>
  <c r="AC25" i="4"/>
  <c r="AC26" i="4"/>
  <c r="AE26" i="4" s="1"/>
  <c r="AC27" i="4"/>
  <c r="AC28" i="4"/>
  <c r="AE28" i="4" s="1"/>
  <c r="AC29" i="4"/>
  <c r="AC30" i="4"/>
  <c r="AD30" i="4" s="1"/>
  <c r="AC31" i="4"/>
  <c r="AC32" i="4"/>
  <c r="AC33" i="4"/>
  <c r="AC34" i="4"/>
  <c r="AD34" i="4" s="1"/>
  <c r="AC35" i="4"/>
  <c r="AE35" i="4" s="1"/>
  <c r="AC36" i="4"/>
  <c r="AE36" i="4" s="1"/>
  <c r="AC37" i="4"/>
  <c r="AC38" i="4"/>
  <c r="AE38" i="4" s="1"/>
  <c r="AC39" i="4"/>
  <c r="AE39" i="4" s="1"/>
  <c r="AC40" i="4"/>
  <c r="AC41" i="4"/>
  <c r="AC42" i="4"/>
  <c r="AD42" i="4" s="1"/>
  <c r="AC43" i="4"/>
  <c r="AC44" i="4"/>
  <c r="AE44" i="4" s="1"/>
  <c r="AC45" i="4"/>
  <c r="AC46" i="4"/>
  <c r="AE46" i="4" s="1"/>
  <c r="AC47" i="4"/>
  <c r="AC48" i="4"/>
  <c r="AC49" i="4"/>
  <c r="AC50" i="4"/>
  <c r="AE50" i="4" s="1"/>
  <c r="AC51" i="4"/>
  <c r="AE51" i="4" s="1"/>
  <c r="AC2" i="4"/>
  <c r="AD51" i="4"/>
  <c r="AE49" i="4"/>
  <c r="AD49" i="4"/>
  <c r="AE48" i="4"/>
  <c r="AE47" i="4"/>
  <c r="AD46" i="4"/>
  <c r="AE45" i="4"/>
  <c r="AD45" i="4"/>
  <c r="AE43" i="4"/>
  <c r="AD43" i="4"/>
  <c r="AE42" i="4"/>
  <c r="AE41" i="4"/>
  <c r="AD41" i="4"/>
  <c r="AE40" i="4"/>
  <c r="AE37" i="4"/>
  <c r="AD37" i="4"/>
  <c r="AE34" i="4"/>
  <c r="AE33" i="4"/>
  <c r="AD33" i="4"/>
  <c r="AE32" i="4"/>
  <c r="AE31" i="4"/>
  <c r="AE29" i="4"/>
  <c r="AD29" i="4"/>
  <c r="AE27" i="4"/>
  <c r="AD27" i="4"/>
  <c r="AE25" i="4"/>
  <c r="AD25" i="4"/>
  <c r="AE24" i="4"/>
  <c r="AE23" i="4"/>
  <c r="AE22" i="4"/>
  <c r="AE21" i="4"/>
  <c r="AD21" i="4"/>
  <c r="AE19" i="4"/>
  <c r="AD19" i="4"/>
  <c r="AD18" i="4"/>
  <c r="AE17" i="4"/>
  <c r="AD17" i="4"/>
  <c r="AE16" i="4"/>
  <c r="AE15" i="4"/>
  <c r="AD14" i="4"/>
  <c r="AE14" i="4"/>
  <c r="AE13" i="4"/>
  <c r="AD13" i="4"/>
  <c r="AD11" i="4"/>
  <c r="AE10" i="4"/>
  <c r="AD10" i="4"/>
  <c r="AE9" i="4"/>
  <c r="AD9" i="4"/>
  <c r="AE8" i="4"/>
  <c r="AE6" i="4"/>
  <c r="AE5" i="4"/>
  <c r="AD5" i="4"/>
  <c r="AE3" i="4"/>
  <c r="AE2" i="4"/>
  <c r="AD2" i="4"/>
  <c r="Z3" i="4"/>
  <c r="Z4" i="4"/>
  <c r="Z5" i="4"/>
  <c r="Z6" i="4"/>
  <c r="Z7" i="4"/>
  <c r="Z8" i="4"/>
  <c r="AB8" i="4" s="1"/>
  <c r="Z9" i="4"/>
  <c r="AA9" i="4" s="1"/>
  <c r="Z10" i="4"/>
  <c r="Z11" i="4"/>
  <c r="Z12" i="4"/>
  <c r="Z13" i="4"/>
  <c r="Z14" i="4"/>
  <c r="Z15" i="4"/>
  <c r="Z16" i="4"/>
  <c r="AB16" i="4" s="1"/>
  <c r="Z17" i="4"/>
  <c r="AB17" i="4" s="1"/>
  <c r="Z18" i="4"/>
  <c r="Z19" i="4"/>
  <c r="Z20" i="4"/>
  <c r="Z21" i="4"/>
  <c r="Z22" i="4"/>
  <c r="Z23" i="4"/>
  <c r="Z24" i="4"/>
  <c r="AA24" i="4" s="1"/>
  <c r="Z25" i="4"/>
  <c r="AB25" i="4" s="1"/>
  <c r="Z26" i="4"/>
  <c r="AB26" i="4" s="1"/>
  <c r="Z27" i="4"/>
  <c r="Z28" i="4"/>
  <c r="Z29" i="4"/>
  <c r="Z30" i="4"/>
  <c r="Z31" i="4"/>
  <c r="AA31" i="4" s="1"/>
  <c r="Z32" i="4"/>
  <c r="AB32" i="4" s="1"/>
  <c r="Z33" i="4"/>
  <c r="AA33" i="4" s="1"/>
  <c r="Z34" i="4"/>
  <c r="Z35" i="4"/>
  <c r="Z36" i="4"/>
  <c r="Z37" i="4"/>
  <c r="AA37" i="4" s="1"/>
  <c r="Z38" i="4"/>
  <c r="Z39" i="4"/>
  <c r="Z40" i="4"/>
  <c r="AB40" i="4" s="1"/>
  <c r="Z41" i="4"/>
  <c r="AB41" i="4" s="1"/>
  <c r="Z42" i="4"/>
  <c r="AB42" i="4" s="1"/>
  <c r="Z43" i="4"/>
  <c r="Z44" i="4"/>
  <c r="Z45" i="4"/>
  <c r="AB45" i="4" s="1"/>
  <c r="Z46" i="4"/>
  <c r="Z47" i="4"/>
  <c r="AB47" i="4" s="1"/>
  <c r="Z48" i="4"/>
  <c r="AA48" i="4" s="1"/>
  <c r="Z49" i="4"/>
  <c r="AA49" i="4" s="1"/>
  <c r="Z50" i="4"/>
  <c r="AB50" i="4" s="1"/>
  <c r="Z51" i="4"/>
  <c r="AB51" i="4" s="1"/>
  <c r="Z2" i="4"/>
  <c r="AB46" i="4"/>
  <c r="AA45" i="4"/>
  <c r="AB44" i="4"/>
  <c r="AA44" i="4"/>
  <c r="AB43" i="4"/>
  <c r="AA43" i="4"/>
  <c r="AA40" i="4"/>
  <c r="AA39" i="4"/>
  <c r="AB38" i="4"/>
  <c r="AB37" i="4"/>
  <c r="AB36" i="4"/>
  <c r="AA36" i="4"/>
  <c r="AB35" i="4"/>
  <c r="AA35" i="4"/>
  <c r="AB34" i="4"/>
  <c r="AB30" i="4"/>
  <c r="AB29" i="4"/>
  <c r="AA29" i="4"/>
  <c r="AB28" i="4"/>
  <c r="AA28" i="4"/>
  <c r="AB27" i="4"/>
  <c r="AA27" i="4"/>
  <c r="AB24" i="4"/>
  <c r="AB23" i="4"/>
  <c r="AB22" i="4"/>
  <c r="AB21" i="4"/>
  <c r="AA21" i="4"/>
  <c r="AB20" i="4"/>
  <c r="AA20" i="4"/>
  <c r="AB19" i="4"/>
  <c r="AA19" i="4"/>
  <c r="AB18" i="4"/>
  <c r="AB15" i="4"/>
  <c r="AB14" i="4"/>
  <c r="AB13" i="4"/>
  <c r="AA13" i="4"/>
  <c r="AB12" i="4"/>
  <c r="AA12" i="4"/>
  <c r="AB11" i="4"/>
  <c r="AA11" i="4"/>
  <c r="AB10" i="4"/>
  <c r="AB9" i="4"/>
  <c r="AA7" i="4"/>
  <c r="AB6" i="4"/>
  <c r="AB5" i="4"/>
  <c r="AA5" i="4"/>
  <c r="AB4" i="4"/>
  <c r="AA4" i="4"/>
  <c r="AB3" i="4"/>
  <c r="AA3" i="4"/>
  <c r="AB2" i="4"/>
  <c r="T3" i="4"/>
  <c r="T4" i="4"/>
  <c r="U4" i="4" s="1"/>
  <c r="T5" i="4"/>
  <c r="V5" i="4" s="1"/>
  <c r="T6" i="4"/>
  <c r="T7" i="4"/>
  <c r="T8" i="4"/>
  <c r="V8" i="4" s="1"/>
  <c r="T9" i="4"/>
  <c r="T10" i="4"/>
  <c r="T11" i="4"/>
  <c r="V11" i="4" s="1"/>
  <c r="T12" i="4"/>
  <c r="U12" i="4" s="1"/>
  <c r="T13" i="4"/>
  <c r="V13" i="4" s="1"/>
  <c r="T14" i="4"/>
  <c r="T15" i="4"/>
  <c r="T16" i="4"/>
  <c r="V16" i="4" s="1"/>
  <c r="T17" i="4"/>
  <c r="T18" i="4"/>
  <c r="T19" i="4"/>
  <c r="T20" i="4"/>
  <c r="T21" i="4"/>
  <c r="V21" i="4" s="1"/>
  <c r="T22" i="4"/>
  <c r="T23" i="4"/>
  <c r="V23" i="4" s="1"/>
  <c r="T24" i="4"/>
  <c r="U24" i="4" s="1"/>
  <c r="T25" i="4"/>
  <c r="T26" i="4"/>
  <c r="T27" i="4"/>
  <c r="T28" i="4"/>
  <c r="U28" i="4" s="1"/>
  <c r="T29" i="4"/>
  <c r="U29" i="4" s="1"/>
  <c r="T30" i="4"/>
  <c r="V30" i="4" s="1"/>
  <c r="T31" i="4"/>
  <c r="V31" i="4" s="1"/>
  <c r="T32" i="4"/>
  <c r="U32" i="4" s="1"/>
  <c r="T33" i="4"/>
  <c r="T34" i="4"/>
  <c r="T35" i="4"/>
  <c r="T36" i="4"/>
  <c r="T37" i="4"/>
  <c r="U37" i="4" s="1"/>
  <c r="T38" i="4"/>
  <c r="V38" i="4" s="1"/>
  <c r="T39" i="4"/>
  <c r="T40" i="4"/>
  <c r="V40" i="4" s="1"/>
  <c r="T41" i="4"/>
  <c r="T42" i="4"/>
  <c r="T43" i="4"/>
  <c r="T44" i="4"/>
  <c r="U44" i="4" s="1"/>
  <c r="T45" i="4"/>
  <c r="V45" i="4" s="1"/>
  <c r="T46" i="4"/>
  <c r="V46" i="4" s="1"/>
  <c r="T47" i="4"/>
  <c r="T48" i="4"/>
  <c r="V48" i="4" s="1"/>
  <c r="T49" i="4"/>
  <c r="T50" i="4"/>
  <c r="T51" i="4"/>
  <c r="W3" i="4"/>
  <c r="W4" i="4"/>
  <c r="W5" i="4"/>
  <c r="W6" i="4"/>
  <c r="W7" i="4"/>
  <c r="W8" i="4"/>
  <c r="W9" i="4"/>
  <c r="Y9" i="4" s="1"/>
  <c r="W10" i="4"/>
  <c r="Y10" i="4" s="1"/>
  <c r="W11" i="4"/>
  <c r="W12" i="4"/>
  <c r="W13" i="4"/>
  <c r="W14" i="4"/>
  <c r="W15" i="4"/>
  <c r="W16" i="4"/>
  <c r="X16" i="4" s="1"/>
  <c r="W17" i="4"/>
  <c r="Y17" i="4" s="1"/>
  <c r="W18" i="4"/>
  <c r="Y18" i="4" s="1"/>
  <c r="W19" i="4"/>
  <c r="W20" i="4"/>
  <c r="W21" i="4"/>
  <c r="W22" i="4"/>
  <c r="W23" i="4"/>
  <c r="Y23" i="4" s="1"/>
  <c r="W24" i="4"/>
  <c r="Y24" i="4" s="1"/>
  <c r="W25" i="4"/>
  <c r="W26" i="4"/>
  <c r="Y26" i="4" s="1"/>
  <c r="W27" i="4"/>
  <c r="W28" i="4"/>
  <c r="W29" i="4"/>
  <c r="X29" i="4" s="1"/>
  <c r="W30" i="4"/>
  <c r="W31" i="4"/>
  <c r="W32" i="4"/>
  <c r="W33" i="4"/>
  <c r="Y33" i="4" s="1"/>
  <c r="W34" i="4"/>
  <c r="Y34" i="4" s="1"/>
  <c r="W35" i="4"/>
  <c r="W36" i="4"/>
  <c r="W37" i="4"/>
  <c r="W38" i="4"/>
  <c r="W39" i="4"/>
  <c r="W40" i="4"/>
  <c r="X40" i="4" s="1"/>
  <c r="W41" i="4"/>
  <c r="Y41" i="4" s="1"/>
  <c r="W42" i="4"/>
  <c r="W43" i="4"/>
  <c r="W44" i="4"/>
  <c r="W45" i="4"/>
  <c r="Y45" i="4" s="1"/>
  <c r="W46" i="4"/>
  <c r="Y46" i="4" s="1"/>
  <c r="W47" i="4"/>
  <c r="W48" i="4"/>
  <c r="W49" i="4"/>
  <c r="Y49" i="4" s="1"/>
  <c r="W50" i="4"/>
  <c r="Y50" i="4" s="1"/>
  <c r="W51" i="4"/>
  <c r="W2" i="4"/>
  <c r="Y51" i="4"/>
  <c r="X48" i="4"/>
  <c r="Y47" i="4"/>
  <c r="X45" i="4"/>
  <c r="Y44" i="4"/>
  <c r="X44" i="4"/>
  <c r="X43" i="4"/>
  <c r="Y42" i="4"/>
  <c r="X42" i="4"/>
  <c r="Y39" i="4"/>
  <c r="Y38" i="4"/>
  <c r="Y37" i="4"/>
  <c r="X37" i="4"/>
  <c r="Y36" i="4"/>
  <c r="X36" i="4"/>
  <c r="Y35" i="4"/>
  <c r="X32" i="4"/>
  <c r="Y31" i="4"/>
  <c r="Y30" i="4"/>
  <c r="Y29" i="4"/>
  <c r="Y28" i="4"/>
  <c r="X28" i="4"/>
  <c r="X27" i="4"/>
  <c r="Y25" i="4"/>
  <c r="X24" i="4"/>
  <c r="Y22" i="4"/>
  <c r="Y21" i="4"/>
  <c r="X21" i="4"/>
  <c r="Y20" i="4"/>
  <c r="X20" i="4"/>
  <c r="X19" i="4"/>
  <c r="Y15" i="4"/>
  <c r="Y14" i="4"/>
  <c r="Y13" i="4"/>
  <c r="X13" i="4"/>
  <c r="Y12" i="4"/>
  <c r="X12" i="4"/>
  <c r="X11" i="4"/>
  <c r="X8" i="4"/>
  <c r="Y7" i="4"/>
  <c r="Y6" i="4"/>
  <c r="Y5" i="4"/>
  <c r="X5" i="4"/>
  <c r="Y4" i="4"/>
  <c r="X4" i="4"/>
  <c r="X3" i="4"/>
  <c r="Y2" i="4"/>
  <c r="X2" i="4"/>
  <c r="U10" i="4"/>
  <c r="V15" i="4"/>
  <c r="V19" i="4"/>
  <c r="U20" i="4"/>
  <c r="U26" i="4"/>
  <c r="V34" i="4"/>
  <c r="U36" i="4"/>
  <c r="V39" i="4"/>
  <c r="V42" i="4"/>
  <c r="V50" i="4"/>
  <c r="T2" i="4"/>
  <c r="V2" i="4" s="1"/>
  <c r="V51" i="4"/>
  <c r="V49" i="4"/>
  <c r="U49" i="4"/>
  <c r="V47" i="4"/>
  <c r="V43" i="4"/>
  <c r="U42" i="4"/>
  <c r="V41" i="4"/>
  <c r="U41" i="4"/>
  <c r="U40" i="4"/>
  <c r="V35" i="4"/>
  <c r="V33" i="4"/>
  <c r="U33" i="4"/>
  <c r="V32" i="4"/>
  <c r="U30" i="4"/>
  <c r="V27" i="4"/>
  <c r="V26" i="4"/>
  <c r="V25" i="4"/>
  <c r="U25" i="4"/>
  <c r="V24" i="4"/>
  <c r="V22" i="4"/>
  <c r="U22" i="4"/>
  <c r="V18" i="4"/>
  <c r="U18" i="4"/>
  <c r="V17" i="4"/>
  <c r="U17" i="4"/>
  <c r="V14" i="4"/>
  <c r="U14" i="4"/>
  <c r="U13" i="4"/>
  <c r="V10" i="4"/>
  <c r="V9" i="4"/>
  <c r="U9" i="4"/>
  <c r="U8" i="4"/>
  <c r="V7" i="4"/>
  <c r="V6" i="4"/>
  <c r="U6" i="4"/>
  <c r="V3" i="4"/>
  <c r="U2" i="4"/>
  <c r="Q3" i="4"/>
  <c r="Q4" i="4"/>
  <c r="Q5" i="4"/>
  <c r="Q6" i="4"/>
  <c r="Q7" i="4"/>
  <c r="Q8" i="4"/>
  <c r="Q9" i="4"/>
  <c r="Q10" i="4"/>
  <c r="Q11" i="4"/>
  <c r="S11" i="4" s="1"/>
  <c r="Q12" i="4"/>
  <c r="Q13" i="4"/>
  <c r="Q14" i="4"/>
  <c r="Q15" i="4"/>
  <c r="S15" i="4" s="1"/>
  <c r="Q16" i="4"/>
  <c r="Q17" i="4"/>
  <c r="Q18" i="4"/>
  <c r="Q19" i="4"/>
  <c r="S19" i="4" s="1"/>
  <c r="Q20" i="4"/>
  <c r="Q21" i="4"/>
  <c r="Q22" i="4"/>
  <c r="Q23" i="4"/>
  <c r="R23" i="4" s="1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S39" i="4" s="1"/>
  <c r="Q40" i="4"/>
  <c r="Q41" i="4"/>
  <c r="Q42" i="4"/>
  <c r="Q43" i="4"/>
  <c r="Q44" i="4"/>
  <c r="Q45" i="4"/>
  <c r="Q46" i="4"/>
  <c r="Q47" i="4"/>
  <c r="S47" i="4" s="1"/>
  <c r="Q48" i="4"/>
  <c r="Q49" i="4"/>
  <c r="Q50" i="4"/>
  <c r="Q51" i="4"/>
  <c r="Q2" i="4"/>
  <c r="N3" i="4"/>
  <c r="N4" i="4"/>
  <c r="N5" i="4"/>
  <c r="N6" i="4"/>
  <c r="N7" i="4"/>
  <c r="N8" i="4"/>
  <c r="N9" i="4"/>
  <c r="O9" i="4" s="1"/>
  <c r="N10" i="4"/>
  <c r="N11" i="4"/>
  <c r="N12" i="4"/>
  <c r="N13" i="4"/>
  <c r="N14" i="4"/>
  <c r="N15" i="4"/>
  <c r="N16" i="4"/>
  <c r="N17" i="4"/>
  <c r="P17" i="4" s="1"/>
  <c r="N18" i="4"/>
  <c r="N19" i="4"/>
  <c r="N20" i="4"/>
  <c r="N21" i="4"/>
  <c r="N22" i="4"/>
  <c r="N23" i="4"/>
  <c r="N24" i="4"/>
  <c r="N25" i="4"/>
  <c r="P25" i="4" s="1"/>
  <c r="N26" i="4"/>
  <c r="N27" i="4"/>
  <c r="N28" i="4"/>
  <c r="N29" i="4"/>
  <c r="O29" i="4" s="1"/>
  <c r="N30" i="4"/>
  <c r="N31" i="4"/>
  <c r="N32" i="4"/>
  <c r="N33" i="4"/>
  <c r="P33" i="4" s="1"/>
  <c r="S33" i="4" s="1"/>
  <c r="N34" i="4"/>
  <c r="N35" i="4"/>
  <c r="P35" i="4" s="1"/>
  <c r="N36" i="4"/>
  <c r="N37" i="4"/>
  <c r="P37" i="4" s="1"/>
  <c r="S37" i="4" s="1"/>
  <c r="N38" i="4"/>
  <c r="N39" i="4"/>
  <c r="N40" i="4"/>
  <c r="N41" i="4"/>
  <c r="P41" i="4" s="1"/>
  <c r="R41" i="4" s="1"/>
  <c r="N42" i="4"/>
  <c r="N43" i="4"/>
  <c r="P43" i="4" s="1"/>
  <c r="N44" i="4"/>
  <c r="N45" i="4"/>
  <c r="P45" i="4" s="1"/>
  <c r="S45" i="4" s="1"/>
  <c r="N46" i="4"/>
  <c r="N47" i="4"/>
  <c r="N48" i="4"/>
  <c r="N49" i="4"/>
  <c r="P49" i="4" s="1"/>
  <c r="N50" i="4"/>
  <c r="N51" i="4"/>
  <c r="N2" i="4"/>
  <c r="S7" i="4"/>
  <c r="R15" i="4"/>
  <c r="R19" i="4"/>
  <c r="S23" i="4"/>
  <c r="P3" i="4"/>
  <c r="P8" i="4"/>
  <c r="O10" i="4"/>
  <c r="P15" i="4"/>
  <c r="P16" i="4"/>
  <c r="P18" i="4"/>
  <c r="P20" i="4"/>
  <c r="S20" i="4" s="1"/>
  <c r="P23" i="4"/>
  <c r="P28" i="4"/>
  <c r="S28" i="4" s="1"/>
  <c r="P30" i="4"/>
  <c r="R30" i="4" s="1"/>
  <c r="O34" i="4"/>
  <c r="O38" i="4"/>
  <c r="O40" i="4"/>
  <c r="O46" i="4"/>
  <c r="O48" i="4"/>
  <c r="P50" i="4"/>
  <c r="P51" i="4"/>
  <c r="O2" i="4"/>
  <c r="P48" i="4"/>
  <c r="P47" i="4"/>
  <c r="P46" i="4"/>
  <c r="R46" i="4" s="1"/>
  <c r="O45" i="4"/>
  <c r="P44" i="4"/>
  <c r="S44" i="4" s="1"/>
  <c r="P42" i="4"/>
  <c r="P39" i="4"/>
  <c r="P38" i="4"/>
  <c r="R38" i="4" s="1"/>
  <c r="O37" i="4"/>
  <c r="P36" i="4"/>
  <c r="S36" i="4" s="1"/>
  <c r="O32" i="4"/>
  <c r="P32" i="4"/>
  <c r="P31" i="4"/>
  <c r="O30" i="4"/>
  <c r="P29" i="4"/>
  <c r="S29" i="4" s="1"/>
  <c r="P27" i="4"/>
  <c r="O26" i="4"/>
  <c r="P26" i="4"/>
  <c r="O25" i="4"/>
  <c r="O24" i="4"/>
  <c r="P24" i="4"/>
  <c r="P22" i="4"/>
  <c r="R22" i="4" s="1"/>
  <c r="O22" i="4"/>
  <c r="P21" i="4"/>
  <c r="S21" i="4" s="1"/>
  <c r="O21" i="4"/>
  <c r="P19" i="4"/>
  <c r="O18" i="4"/>
  <c r="O17" i="4"/>
  <c r="O16" i="4"/>
  <c r="P14" i="4"/>
  <c r="R14" i="4" s="1"/>
  <c r="O14" i="4"/>
  <c r="P13" i="4"/>
  <c r="S13" i="4" s="1"/>
  <c r="O13" i="4"/>
  <c r="P12" i="4"/>
  <c r="S12" i="4" s="1"/>
  <c r="P11" i="4"/>
  <c r="P9" i="4"/>
  <c r="O8" i="4"/>
  <c r="P7" i="4"/>
  <c r="P6" i="4"/>
  <c r="R6" i="4" s="1"/>
  <c r="O6" i="4"/>
  <c r="P5" i="4"/>
  <c r="S5" i="4" s="1"/>
  <c r="O5" i="4"/>
  <c r="P4" i="4"/>
  <c r="S4" i="4" s="1"/>
  <c r="K6" i="4"/>
  <c r="M6" i="4" s="1"/>
  <c r="K8" i="4"/>
  <c r="M8" i="4" s="1"/>
  <c r="K14" i="4"/>
  <c r="M14" i="4" s="1"/>
  <c r="K16" i="4"/>
  <c r="M16" i="4" s="1"/>
  <c r="K22" i="4"/>
  <c r="M22" i="4" s="1"/>
  <c r="K24" i="4"/>
  <c r="M24" i="4" s="1"/>
  <c r="K30" i="4"/>
  <c r="M30" i="4" s="1"/>
  <c r="K32" i="4"/>
  <c r="M32" i="4" s="1"/>
  <c r="K38" i="4"/>
  <c r="M38" i="4" s="1"/>
  <c r="K40" i="4"/>
  <c r="M40" i="4" s="1"/>
  <c r="K46" i="4"/>
  <c r="M46" i="4" s="1"/>
  <c r="K48" i="4"/>
  <c r="M48" i="4" s="1"/>
  <c r="F51" i="4"/>
  <c r="E51" i="4"/>
  <c r="D51" i="4"/>
  <c r="C51" i="4"/>
  <c r="J50" i="4"/>
  <c r="K50" i="4" s="1"/>
  <c r="M50" i="4" s="1"/>
  <c r="I50" i="4"/>
  <c r="H50" i="4"/>
  <c r="G50" i="4"/>
  <c r="J49" i="4"/>
  <c r="K49" i="4" s="1"/>
  <c r="I49" i="4"/>
  <c r="H49" i="4"/>
  <c r="G49" i="4"/>
  <c r="J48" i="4"/>
  <c r="I48" i="4"/>
  <c r="H48" i="4"/>
  <c r="G48" i="4"/>
  <c r="J47" i="4"/>
  <c r="K47" i="4" s="1"/>
  <c r="M47" i="4" s="1"/>
  <c r="I47" i="4"/>
  <c r="H47" i="4"/>
  <c r="G47" i="4"/>
  <c r="J46" i="4"/>
  <c r="I46" i="4"/>
  <c r="H46" i="4"/>
  <c r="G46" i="4"/>
  <c r="J45" i="4"/>
  <c r="K45" i="4" s="1"/>
  <c r="M45" i="4" s="1"/>
  <c r="I45" i="4"/>
  <c r="H45" i="4"/>
  <c r="G45" i="4"/>
  <c r="J44" i="4"/>
  <c r="K44" i="4" s="1"/>
  <c r="M44" i="4" s="1"/>
  <c r="I44" i="4"/>
  <c r="H44" i="4"/>
  <c r="G44" i="4"/>
  <c r="J43" i="4"/>
  <c r="K43" i="4" s="1"/>
  <c r="M43" i="4" s="1"/>
  <c r="I43" i="4"/>
  <c r="H43" i="4"/>
  <c r="G43" i="4"/>
  <c r="J42" i="4"/>
  <c r="K42" i="4" s="1"/>
  <c r="M42" i="4" s="1"/>
  <c r="I42" i="4"/>
  <c r="H42" i="4"/>
  <c r="G42" i="4"/>
  <c r="J41" i="4"/>
  <c r="K41" i="4" s="1"/>
  <c r="M41" i="4" s="1"/>
  <c r="I41" i="4"/>
  <c r="H41" i="4"/>
  <c r="G41" i="4"/>
  <c r="J40" i="4"/>
  <c r="I40" i="4"/>
  <c r="H40" i="4"/>
  <c r="G40" i="4"/>
  <c r="J39" i="4"/>
  <c r="K39" i="4" s="1"/>
  <c r="M39" i="4" s="1"/>
  <c r="I39" i="4"/>
  <c r="H39" i="4"/>
  <c r="G39" i="4"/>
  <c r="J38" i="4"/>
  <c r="I38" i="4"/>
  <c r="H38" i="4"/>
  <c r="G38" i="4"/>
  <c r="J37" i="4"/>
  <c r="K37" i="4" s="1"/>
  <c r="M37" i="4" s="1"/>
  <c r="I37" i="4"/>
  <c r="H37" i="4"/>
  <c r="G37" i="4"/>
  <c r="J36" i="4"/>
  <c r="K36" i="4" s="1"/>
  <c r="M36" i="4" s="1"/>
  <c r="I36" i="4"/>
  <c r="H36" i="4"/>
  <c r="G36" i="4"/>
  <c r="J35" i="4"/>
  <c r="K35" i="4" s="1"/>
  <c r="M35" i="4" s="1"/>
  <c r="I35" i="4"/>
  <c r="H35" i="4"/>
  <c r="G35" i="4"/>
  <c r="J34" i="4"/>
  <c r="K34" i="4" s="1"/>
  <c r="I34" i="4"/>
  <c r="H34" i="4"/>
  <c r="G34" i="4"/>
  <c r="J33" i="4"/>
  <c r="K33" i="4" s="1"/>
  <c r="I33" i="4"/>
  <c r="H33" i="4"/>
  <c r="G33" i="4"/>
  <c r="J32" i="4"/>
  <c r="I32" i="4"/>
  <c r="H32" i="4"/>
  <c r="G32" i="4"/>
  <c r="J31" i="4"/>
  <c r="K31" i="4" s="1"/>
  <c r="M31" i="4" s="1"/>
  <c r="I31" i="4"/>
  <c r="H31" i="4"/>
  <c r="G31" i="4"/>
  <c r="J30" i="4"/>
  <c r="I30" i="4"/>
  <c r="H30" i="4"/>
  <c r="G30" i="4"/>
  <c r="J29" i="4"/>
  <c r="K29" i="4" s="1"/>
  <c r="M29" i="4" s="1"/>
  <c r="I29" i="4"/>
  <c r="H29" i="4"/>
  <c r="G29" i="4"/>
  <c r="J28" i="4"/>
  <c r="K28" i="4" s="1"/>
  <c r="M28" i="4" s="1"/>
  <c r="I28" i="4"/>
  <c r="H28" i="4"/>
  <c r="G28" i="4"/>
  <c r="J27" i="4"/>
  <c r="K27" i="4" s="1"/>
  <c r="M27" i="4" s="1"/>
  <c r="I27" i="4"/>
  <c r="H27" i="4"/>
  <c r="G27" i="4"/>
  <c r="J26" i="4"/>
  <c r="K26" i="4" s="1"/>
  <c r="I26" i="4"/>
  <c r="H26" i="4"/>
  <c r="G26" i="4"/>
  <c r="J25" i="4"/>
  <c r="K25" i="4" s="1"/>
  <c r="M25" i="4" s="1"/>
  <c r="I25" i="4"/>
  <c r="H25" i="4"/>
  <c r="G25" i="4"/>
  <c r="J24" i="4"/>
  <c r="I24" i="4"/>
  <c r="H24" i="4"/>
  <c r="G24" i="4"/>
  <c r="J23" i="4"/>
  <c r="K23" i="4" s="1"/>
  <c r="M23" i="4" s="1"/>
  <c r="I23" i="4"/>
  <c r="H23" i="4"/>
  <c r="G23" i="4"/>
  <c r="J22" i="4"/>
  <c r="I22" i="4"/>
  <c r="H22" i="4"/>
  <c r="G22" i="4"/>
  <c r="J21" i="4"/>
  <c r="K21" i="4" s="1"/>
  <c r="M21" i="4" s="1"/>
  <c r="I21" i="4"/>
  <c r="H21" i="4"/>
  <c r="G21" i="4"/>
  <c r="J20" i="4"/>
  <c r="K20" i="4" s="1"/>
  <c r="M20" i="4" s="1"/>
  <c r="I20" i="4"/>
  <c r="H20" i="4"/>
  <c r="G20" i="4"/>
  <c r="J19" i="4"/>
  <c r="K19" i="4" s="1"/>
  <c r="M19" i="4" s="1"/>
  <c r="I19" i="4"/>
  <c r="H19" i="4"/>
  <c r="G19" i="4"/>
  <c r="J18" i="4"/>
  <c r="K18" i="4" s="1"/>
  <c r="I18" i="4"/>
  <c r="H18" i="4"/>
  <c r="G18" i="4"/>
  <c r="J17" i="4"/>
  <c r="K17" i="4" s="1"/>
  <c r="M17" i="4" s="1"/>
  <c r="I17" i="4"/>
  <c r="H17" i="4"/>
  <c r="G17" i="4"/>
  <c r="J16" i="4"/>
  <c r="I16" i="4"/>
  <c r="H16" i="4"/>
  <c r="G16" i="4"/>
  <c r="J15" i="4"/>
  <c r="K15" i="4" s="1"/>
  <c r="M15" i="4" s="1"/>
  <c r="I15" i="4"/>
  <c r="H15" i="4"/>
  <c r="G15" i="4"/>
  <c r="J14" i="4"/>
  <c r="I14" i="4"/>
  <c r="H14" i="4"/>
  <c r="G14" i="4"/>
  <c r="J13" i="4"/>
  <c r="K13" i="4" s="1"/>
  <c r="M13" i="4" s="1"/>
  <c r="I13" i="4"/>
  <c r="H13" i="4"/>
  <c r="G13" i="4"/>
  <c r="J12" i="4"/>
  <c r="K12" i="4" s="1"/>
  <c r="M12" i="4" s="1"/>
  <c r="I12" i="4"/>
  <c r="H12" i="4"/>
  <c r="G12" i="4"/>
  <c r="J11" i="4"/>
  <c r="K11" i="4" s="1"/>
  <c r="M11" i="4" s="1"/>
  <c r="I11" i="4"/>
  <c r="H11" i="4"/>
  <c r="G11" i="4"/>
  <c r="J10" i="4"/>
  <c r="K10" i="4" s="1"/>
  <c r="M10" i="4" s="1"/>
  <c r="I10" i="4"/>
  <c r="H10" i="4"/>
  <c r="G10" i="4"/>
  <c r="J9" i="4"/>
  <c r="K9" i="4" s="1"/>
  <c r="M9" i="4" s="1"/>
  <c r="I9" i="4"/>
  <c r="H9" i="4"/>
  <c r="G9" i="4"/>
  <c r="J8" i="4"/>
  <c r="I8" i="4"/>
  <c r="H8" i="4"/>
  <c r="G8" i="4"/>
  <c r="J7" i="4"/>
  <c r="K7" i="4" s="1"/>
  <c r="M7" i="4" s="1"/>
  <c r="I7" i="4"/>
  <c r="H7" i="4"/>
  <c r="G7" i="4"/>
  <c r="J6" i="4"/>
  <c r="I6" i="4"/>
  <c r="H6" i="4"/>
  <c r="G6" i="4"/>
  <c r="J5" i="4"/>
  <c r="K5" i="4" s="1"/>
  <c r="M5" i="4" s="1"/>
  <c r="I5" i="4"/>
  <c r="H5" i="4"/>
  <c r="G5" i="4"/>
  <c r="J4" i="4"/>
  <c r="K4" i="4" s="1"/>
  <c r="M4" i="4" s="1"/>
  <c r="I4" i="4"/>
  <c r="H4" i="4"/>
  <c r="G4" i="4"/>
  <c r="J3" i="4"/>
  <c r="K3" i="4" s="1"/>
  <c r="M3" i="4" s="1"/>
  <c r="I3" i="4"/>
  <c r="H3" i="4"/>
  <c r="G3" i="4"/>
  <c r="J2" i="4"/>
  <c r="K2" i="4" s="1"/>
  <c r="M2" i="4" s="1"/>
  <c r="I2" i="4"/>
  <c r="H2" i="4"/>
  <c r="G2" i="4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J9" i="1"/>
  <c r="BF44" i="4" l="1"/>
  <c r="BF8" i="4"/>
  <c r="BE26" i="4"/>
  <c r="BF36" i="4"/>
  <c r="BE18" i="4"/>
  <c r="BE2" i="4"/>
  <c r="BE7" i="4"/>
  <c r="BE15" i="4"/>
  <c r="BE23" i="4"/>
  <c r="BE31" i="4"/>
  <c r="BE39" i="4"/>
  <c r="BE47" i="4"/>
  <c r="BE34" i="4"/>
  <c r="BE42" i="4"/>
  <c r="BE50" i="4"/>
  <c r="BE3" i="4"/>
  <c r="BE11" i="4"/>
  <c r="BE19" i="4"/>
  <c r="BE27" i="4"/>
  <c r="BE35" i="4"/>
  <c r="BE43" i="4"/>
  <c r="BE51" i="4"/>
  <c r="BB18" i="4"/>
  <c r="BC50" i="4"/>
  <c r="BB10" i="4"/>
  <c r="BC42" i="4"/>
  <c r="BB47" i="4"/>
  <c r="BB51" i="4"/>
  <c r="BC34" i="4"/>
  <c r="BB4" i="4"/>
  <c r="BB12" i="4"/>
  <c r="BB20" i="4"/>
  <c r="BB28" i="4"/>
  <c r="BB36" i="4"/>
  <c r="BB44" i="4"/>
  <c r="BB37" i="4"/>
  <c r="BB45" i="4"/>
  <c r="BB8" i="4"/>
  <c r="BB16" i="4"/>
  <c r="BB24" i="4"/>
  <c r="BB32" i="4"/>
  <c r="AY10" i="4"/>
  <c r="AY50" i="4"/>
  <c r="AY26" i="4"/>
  <c r="AY7" i="4"/>
  <c r="AY51" i="4"/>
  <c r="AY42" i="4"/>
  <c r="AY18" i="4"/>
  <c r="AY4" i="4"/>
  <c r="AY12" i="4"/>
  <c r="AY20" i="4"/>
  <c r="AY28" i="4"/>
  <c r="AY36" i="4"/>
  <c r="AY44" i="4"/>
  <c r="AY5" i="4"/>
  <c r="AY13" i="4"/>
  <c r="AY21" i="4"/>
  <c r="AY8" i="4"/>
  <c r="AY16" i="4"/>
  <c r="AY24" i="4"/>
  <c r="AZ29" i="4"/>
  <c r="AY32" i="4"/>
  <c r="AZ37" i="4"/>
  <c r="AY40" i="4"/>
  <c r="AZ45" i="4"/>
  <c r="AY48" i="4"/>
  <c r="AV33" i="4"/>
  <c r="AV25" i="4"/>
  <c r="AV17" i="4"/>
  <c r="AV51" i="4"/>
  <c r="AV9" i="4"/>
  <c r="AV43" i="4"/>
  <c r="AV8" i="4"/>
  <c r="AV16" i="4"/>
  <c r="AV24" i="4"/>
  <c r="AV32" i="4"/>
  <c r="AV40" i="4"/>
  <c r="AV48" i="4"/>
  <c r="AS26" i="4"/>
  <c r="AS50" i="4"/>
  <c r="AS11" i="4"/>
  <c r="AS34" i="4"/>
  <c r="AS18" i="4"/>
  <c r="AS28" i="4"/>
  <c r="AT12" i="4"/>
  <c r="AS15" i="4"/>
  <c r="AT20" i="4"/>
  <c r="AS23" i="4"/>
  <c r="AS31" i="4"/>
  <c r="AT36" i="4"/>
  <c r="AS39" i="4"/>
  <c r="AT44" i="4"/>
  <c r="AS47" i="4"/>
  <c r="AT7" i="4"/>
  <c r="AT2" i="4"/>
  <c r="AS5" i="4"/>
  <c r="AT10" i="4"/>
  <c r="AS13" i="4"/>
  <c r="AS21" i="4"/>
  <c r="AS29" i="4"/>
  <c r="AS37" i="4"/>
  <c r="AS45" i="4"/>
  <c r="AS4" i="4"/>
  <c r="AS8" i="4"/>
  <c r="AS16" i="4"/>
  <c r="AS24" i="4"/>
  <c r="AS32" i="4"/>
  <c r="AS40" i="4"/>
  <c r="AS48" i="4"/>
  <c r="AS27" i="4"/>
  <c r="AS35" i="4"/>
  <c r="AS43" i="4"/>
  <c r="AS51" i="4"/>
  <c r="AP49" i="4"/>
  <c r="AP17" i="4"/>
  <c r="AP33" i="4"/>
  <c r="AQ8" i="4"/>
  <c r="AQ24" i="4"/>
  <c r="AQ40" i="4"/>
  <c r="AP4" i="4"/>
  <c r="AP15" i="4"/>
  <c r="AP23" i="4"/>
  <c r="AP31" i="4"/>
  <c r="AP2" i="4"/>
  <c r="AQ7" i="4"/>
  <c r="AP10" i="4"/>
  <c r="AP18" i="4"/>
  <c r="AP26" i="4"/>
  <c r="AP34" i="4"/>
  <c r="AQ39" i="4"/>
  <c r="AP42" i="4"/>
  <c r="AQ47" i="4"/>
  <c r="AP50" i="4"/>
  <c r="AP12" i="4"/>
  <c r="AP28" i="4"/>
  <c r="AP36" i="4"/>
  <c r="AP20" i="4"/>
  <c r="AQ44" i="4"/>
  <c r="AP48" i="4"/>
  <c r="AP3" i="4"/>
  <c r="AP11" i="4"/>
  <c r="AP19" i="4"/>
  <c r="AP27" i="4"/>
  <c r="AP35" i="4"/>
  <c r="AP43" i="4"/>
  <c r="AP51" i="4"/>
  <c r="AM31" i="4"/>
  <c r="AN7" i="4"/>
  <c r="AN39" i="4"/>
  <c r="AM51" i="4"/>
  <c r="AN42" i="4"/>
  <c r="AM15" i="4"/>
  <c r="AM47" i="4"/>
  <c r="AN6" i="4"/>
  <c r="AM9" i="4"/>
  <c r="AN14" i="4"/>
  <c r="AM17" i="4"/>
  <c r="AN22" i="4"/>
  <c r="AM25" i="4"/>
  <c r="AN30" i="4"/>
  <c r="AM33" i="4"/>
  <c r="AN38" i="4"/>
  <c r="AM41" i="4"/>
  <c r="AN46" i="4"/>
  <c r="AM49" i="4"/>
  <c r="AK4" i="4"/>
  <c r="AJ15" i="4"/>
  <c r="AJ39" i="4"/>
  <c r="AJ47" i="4"/>
  <c r="AJ18" i="4"/>
  <c r="AJ26" i="4"/>
  <c r="AK31" i="4"/>
  <c r="AJ34" i="4"/>
  <c r="AJ50" i="4"/>
  <c r="AK2" i="4"/>
  <c r="AJ5" i="4"/>
  <c r="AK10" i="4"/>
  <c r="AJ13" i="4"/>
  <c r="AJ21" i="4"/>
  <c r="AJ29" i="4"/>
  <c r="AJ37" i="4"/>
  <c r="AK42" i="4"/>
  <c r="AJ45" i="4"/>
  <c r="AJ12" i="4"/>
  <c r="AJ36" i="4"/>
  <c r="AJ7" i="4"/>
  <c r="AK20" i="4"/>
  <c r="AJ23" i="4"/>
  <c r="AJ43" i="4"/>
  <c r="AJ51" i="4"/>
  <c r="AJ28" i="4"/>
  <c r="AJ44" i="4"/>
  <c r="AH49" i="4"/>
  <c r="AG9" i="4"/>
  <c r="AG41" i="4"/>
  <c r="AH17" i="4"/>
  <c r="AG51" i="4"/>
  <c r="AG27" i="4"/>
  <c r="AG33" i="4"/>
  <c r="AG12" i="4"/>
  <c r="AG28" i="4"/>
  <c r="AG44" i="4"/>
  <c r="AH4" i="4"/>
  <c r="AG7" i="4"/>
  <c r="AG15" i="4"/>
  <c r="AH20" i="4"/>
  <c r="AG23" i="4"/>
  <c r="AG31" i="4"/>
  <c r="AH36" i="4"/>
  <c r="AG39" i="4"/>
  <c r="AG47" i="4"/>
  <c r="AG8" i="4"/>
  <c r="AG16" i="4"/>
  <c r="AG24" i="4"/>
  <c r="AG32" i="4"/>
  <c r="AG40" i="4"/>
  <c r="AG48" i="4"/>
  <c r="AE20" i="4"/>
  <c r="AE30" i="4"/>
  <c r="AD35" i="4"/>
  <c r="AD44" i="4"/>
  <c r="AD38" i="4"/>
  <c r="AD12" i="4"/>
  <c r="AD36" i="4"/>
  <c r="AD4" i="4"/>
  <c r="AD28" i="4"/>
  <c r="AD7" i="4"/>
  <c r="AD15" i="4"/>
  <c r="AD23" i="4"/>
  <c r="AD31" i="4"/>
  <c r="AD39" i="4"/>
  <c r="AD47" i="4"/>
  <c r="AD26" i="4"/>
  <c r="AD50" i="4"/>
  <c r="AD8" i="4"/>
  <c r="AD16" i="4"/>
  <c r="AD24" i="4"/>
  <c r="AD32" i="4"/>
  <c r="AD40" i="4"/>
  <c r="AD48" i="4"/>
  <c r="AA25" i="4"/>
  <c r="AB33" i="4"/>
  <c r="AB48" i="4"/>
  <c r="AB49" i="4"/>
  <c r="AA16" i="4"/>
  <c r="AA41" i="4"/>
  <c r="AA51" i="4"/>
  <c r="AA17" i="4"/>
  <c r="AA32" i="4"/>
  <c r="AA8" i="4"/>
  <c r="AA6" i="4"/>
  <c r="AA14" i="4"/>
  <c r="AA22" i="4"/>
  <c r="AA30" i="4"/>
  <c r="AA38" i="4"/>
  <c r="AA46" i="4"/>
  <c r="AA15" i="4"/>
  <c r="AA23" i="4"/>
  <c r="AA47" i="4"/>
  <c r="AA2" i="4"/>
  <c r="AB7" i="4"/>
  <c r="AA10" i="4"/>
  <c r="AA18" i="4"/>
  <c r="AA26" i="4"/>
  <c r="AB31" i="4"/>
  <c r="AA34" i="4"/>
  <c r="AB39" i="4"/>
  <c r="AA42" i="4"/>
  <c r="AA50" i="4"/>
  <c r="V37" i="4"/>
  <c r="U16" i="4"/>
  <c r="U38" i="4"/>
  <c r="U46" i="4"/>
  <c r="U48" i="4"/>
  <c r="X26" i="4"/>
  <c r="X10" i="4"/>
  <c r="X50" i="4"/>
  <c r="X34" i="4"/>
  <c r="X18" i="4"/>
  <c r="X35" i="4"/>
  <c r="Y40" i="4"/>
  <c r="X51" i="4"/>
  <c r="Y3" i="4"/>
  <c r="X6" i="4"/>
  <c r="Y11" i="4"/>
  <c r="X14" i="4"/>
  <c r="Y19" i="4"/>
  <c r="X22" i="4"/>
  <c r="Y27" i="4"/>
  <c r="X30" i="4"/>
  <c r="X38" i="4"/>
  <c r="Y43" i="4"/>
  <c r="X46" i="4"/>
  <c r="X9" i="4"/>
  <c r="X17" i="4"/>
  <c r="X25" i="4"/>
  <c r="X33" i="4"/>
  <c r="X41" i="4"/>
  <c r="X49" i="4"/>
  <c r="Y8" i="4"/>
  <c r="X7" i="4"/>
  <c r="X15" i="4"/>
  <c r="X23" i="4"/>
  <c r="X31" i="4"/>
  <c r="X39" i="4"/>
  <c r="X47" i="4"/>
  <c r="Y16" i="4"/>
  <c r="Y32" i="4"/>
  <c r="Y48" i="4"/>
  <c r="U5" i="4"/>
  <c r="V29" i="4"/>
  <c r="U34" i="4"/>
  <c r="U45" i="4"/>
  <c r="U50" i="4"/>
  <c r="U21" i="4"/>
  <c r="V4" i="4"/>
  <c r="U7" i="4"/>
  <c r="V12" i="4"/>
  <c r="U15" i="4"/>
  <c r="V20" i="4"/>
  <c r="U23" i="4"/>
  <c r="V28" i="4"/>
  <c r="U31" i="4"/>
  <c r="V36" i="4"/>
  <c r="U39" i="4"/>
  <c r="V44" i="4"/>
  <c r="U47" i="4"/>
  <c r="U3" i="4"/>
  <c r="U11" i="4"/>
  <c r="U19" i="4"/>
  <c r="U27" i="4"/>
  <c r="U35" i="4"/>
  <c r="U43" i="4"/>
  <c r="U51" i="4"/>
  <c r="S35" i="4"/>
  <c r="S43" i="4"/>
  <c r="R43" i="4"/>
  <c r="R26" i="4"/>
  <c r="S26" i="4"/>
  <c r="R48" i="4"/>
  <c r="S48" i="4"/>
  <c r="S49" i="4"/>
  <c r="R49" i="4"/>
  <c r="S27" i="4"/>
  <c r="R27" i="4"/>
  <c r="S8" i="4"/>
  <c r="R8" i="4"/>
  <c r="S17" i="4"/>
  <c r="R17" i="4"/>
  <c r="R51" i="4"/>
  <c r="S51" i="4"/>
  <c r="S3" i="4"/>
  <c r="R3" i="4"/>
  <c r="R42" i="4"/>
  <c r="S42" i="4"/>
  <c r="R50" i="4"/>
  <c r="S50" i="4"/>
  <c r="R25" i="4"/>
  <c r="S25" i="4"/>
  <c r="S24" i="4"/>
  <c r="R24" i="4"/>
  <c r="S31" i="4"/>
  <c r="R31" i="4"/>
  <c r="R9" i="4"/>
  <c r="S9" i="4"/>
  <c r="S32" i="4"/>
  <c r="R32" i="4"/>
  <c r="R18" i="4"/>
  <c r="S18" i="4"/>
  <c r="S16" i="4"/>
  <c r="R16" i="4"/>
  <c r="O41" i="4"/>
  <c r="O33" i="4"/>
  <c r="O49" i="4"/>
  <c r="R39" i="4"/>
  <c r="R47" i="4"/>
  <c r="R7" i="4"/>
  <c r="R33" i="4"/>
  <c r="R35" i="4"/>
  <c r="R11" i="4"/>
  <c r="S41" i="4"/>
  <c r="S6" i="4"/>
  <c r="S30" i="4"/>
  <c r="S38" i="4"/>
  <c r="R4" i="4"/>
  <c r="R12" i="4"/>
  <c r="R20" i="4"/>
  <c r="R28" i="4"/>
  <c r="R36" i="4"/>
  <c r="R44" i="4"/>
  <c r="S14" i="4"/>
  <c r="S22" i="4"/>
  <c r="S46" i="4"/>
  <c r="R5" i="4"/>
  <c r="R13" i="4"/>
  <c r="R21" i="4"/>
  <c r="R29" i="4"/>
  <c r="R37" i="4"/>
  <c r="R45" i="4"/>
  <c r="P34" i="4"/>
  <c r="P10" i="4"/>
  <c r="P40" i="4"/>
  <c r="P2" i="4"/>
  <c r="O4" i="4"/>
  <c r="O12" i="4"/>
  <c r="O20" i="4"/>
  <c r="O28" i="4"/>
  <c r="O36" i="4"/>
  <c r="O44" i="4"/>
  <c r="O7" i="4"/>
  <c r="O15" i="4"/>
  <c r="O23" i="4"/>
  <c r="O31" i="4"/>
  <c r="O39" i="4"/>
  <c r="O47" i="4"/>
  <c r="O42" i="4"/>
  <c r="O50" i="4"/>
  <c r="O3" i="4"/>
  <c r="O11" i="4"/>
  <c r="O19" i="4"/>
  <c r="O27" i="4"/>
  <c r="O35" i="4"/>
  <c r="O43" i="4"/>
  <c r="O51" i="4"/>
  <c r="L33" i="4"/>
  <c r="M33" i="4"/>
  <c r="L49" i="4"/>
  <c r="M49" i="4"/>
  <c r="L18" i="4"/>
  <c r="M18" i="4"/>
  <c r="L26" i="4"/>
  <c r="M26" i="4"/>
  <c r="M34" i="4"/>
  <c r="L34" i="4"/>
  <c r="L13" i="4"/>
  <c r="L21" i="4"/>
  <c r="L25" i="4"/>
  <c r="L48" i="4"/>
  <c r="L46" i="4"/>
  <c r="L17" i="4"/>
  <c r="L3" i="4"/>
  <c r="L5" i="4"/>
  <c r="L30" i="4"/>
  <c r="L45" i="4"/>
  <c r="L41" i="4"/>
  <c r="L23" i="4"/>
  <c r="L22" i="4"/>
  <c r="L50" i="4"/>
  <c r="L10" i="4"/>
  <c r="L9" i="4"/>
  <c r="L19" i="4"/>
  <c r="L11" i="4"/>
  <c r="G51" i="4"/>
  <c r="L14" i="4"/>
  <c r="L6" i="4"/>
  <c r="L37" i="4"/>
  <c r="L29" i="4"/>
  <c r="L28" i="4"/>
  <c r="L12" i="4"/>
  <c r="L40" i="4"/>
  <c r="L7" i="4"/>
  <c r="L15" i="4"/>
  <c r="L27" i="4"/>
  <c r="L31" i="4"/>
  <c r="L35" i="4"/>
  <c r="L39" i="4"/>
  <c r="L43" i="4"/>
  <c r="L47" i="4"/>
  <c r="L4" i="4"/>
  <c r="H51" i="4"/>
  <c r="L16" i="4"/>
  <c r="L24" i="4"/>
  <c r="L32" i="4"/>
  <c r="I51" i="4"/>
  <c r="L38" i="4"/>
  <c r="L42" i="4"/>
  <c r="L8" i="4"/>
  <c r="L20" i="4"/>
  <c r="L36" i="4"/>
  <c r="L44" i="4"/>
  <c r="L2" i="4"/>
  <c r="J51" i="4"/>
  <c r="K51" i="4" s="1"/>
  <c r="M51" i="4" s="1"/>
  <c r="J13" i="1"/>
  <c r="J14" i="1"/>
  <c r="J15" i="1"/>
  <c r="J16" i="1"/>
  <c r="J17" i="1"/>
  <c r="J18" i="1"/>
  <c r="J19" i="1"/>
  <c r="J20" i="1"/>
  <c r="J21" i="1"/>
  <c r="J22" i="1"/>
  <c r="J23" i="1"/>
  <c r="J24" i="1"/>
  <c r="J12" i="1"/>
  <c r="AD17" i="3"/>
  <c r="AA24" i="3"/>
  <c r="W32" i="3"/>
  <c r="W4" i="3"/>
  <c r="V31" i="3"/>
  <c r="V30" i="3"/>
  <c r="V29" i="3"/>
  <c r="R34" i="4" l="1"/>
  <c r="S34" i="4"/>
  <c r="S40" i="4"/>
  <c r="R40" i="4"/>
  <c r="R10" i="4"/>
  <c r="S10" i="4"/>
  <c r="R2" i="4"/>
  <c r="S2" i="4"/>
  <c r="L51" i="4"/>
  <c r="W5" i="3"/>
  <c r="W6" i="3" l="1"/>
  <c r="W7" i="3" s="1"/>
  <c r="W8" i="3" l="1"/>
  <c r="W9" i="3" l="1"/>
  <c r="W10" i="3" l="1"/>
  <c r="W11" i="3" l="1"/>
  <c r="W12" i="3" s="1"/>
  <c r="W13" i="3" l="1"/>
  <c r="W14" i="3" l="1"/>
  <c r="W15" i="3" l="1"/>
  <c r="W16" i="3" l="1"/>
  <c r="W17" i="3" l="1"/>
  <c r="W18" i="3" l="1"/>
  <c r="W19" i="3" l="1"/>
  <c r="W20" i="3" l="1"/>
  <c r="W21" i="3" l="1"/>
  <c r="W22" i="3" l="1"/>
  <c r="W24" i="3" l="1"/>
  <c r="O32" i="3" l="1"/>
  <c r="Q4" i="3"/>
  <c r="R4" i="3" s="1"/>
  <c r="R3" i="3"/>
  <c r="O28" i="3"/>
  <c r="M3" i="3"/>
  <c r="L4" i="3"/>
  <c r="M4" i="3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D3" i="3"/>
  <c r="C4" i="3"/>
  <c r="D4" i="3" s="1"/>
  <c r="D30" i="3"/>
  <c r="C51" i="1"/>
  <c r="D51" i="1"/>
  <c r="E51" i="1"/>
  <c r="F51" i="1"/>
  <c r="C5" i="3" l="1"/>
  <c r="D5" i="3" s="1"/>
  <c r="Q5" i="3"/>
  <c r="Q6" i="3" s="1"/>
  <c r="Q7" i="3" s="1"/>
  <c r="R6" i="3"/>
  <c r="R5" i="3"/>
  <c r="L5" i="3"/>
  <c r="M5" i="3" s="1"/>
  <c r="C6" i="3"/>
  <c r="R7" i="3" l="1"/>
  <c r="Q8" i="3"/>
  <c r="L6" i="3"/>
  <c r="M6" i="3" s="1"/>
  <c r="C7" i="3"/>
  <c r="D6" i="3"/>
  <c r="Q9" i="3" l="1"/>
  <c r="R8" i="3"/>
  <c r="L7" i="3"/>
  <c r="M7" i="3" s="1"/>
  <c r="C8" i="3"/>
  <c r="D7" i="3"/>
  <c r="Q10" i="3" l="1"/>
  <c r="R9" i="3"/>
  <c r="L8" i="3"/>
  <c r="M8" i="3" s="1"/>
  <c r="C9" i="3"/>
  <c r="D8" i="3"/>
  <c r="L12" i="1"/>
  <c r="J41" i="1"/>
  <c r="J37" i="1"/>
  <c r="L37" i="1" s="1"/>
  <c r="L13" i="1"/>
  <c r="J42" i="1"/>
  <c r="L42" i="1" s="1"/>
  <c r="J43" i="1"/>
  <c r="L43" i="1" s="1"/>
  <c r="J2" i="1"/>
  <c r="L2" i="1" s="1"/>
  <c r="J3" i="1"/>
  <c r="L3" i="1" s="1"/>
  <c r="L14" i="1"/>
  <c r="L15" i="1"/>
  <c r="J44" i="1"/>
  <c r="L44" i="1" s="1"/>
  <c r="J26" i="1"/>
  <c r="L26" i="1" s="1"/>
  <c r="J27" i="1"/>
  <c r="L27" i="1" s="1"/>
  <c r="J25" i="1"/>
  <c r="L25" i="1" s="1"/>
  <c r="J28" i="1"/>
  <c r="L28" i="1" s="1"/>
  <c r="L16" i="1"/>
  <c r="L17" i="1"/>
  <c r="J5" i="1"/>
  <c r="L5" i="1" s="1"/>
  <c r="J4" i="1"/>
  <c r="L4" i="1" s="1"/>
  <c r="L18" i="1"/>
  <c r="J29" i="1"/>
  <c r="K29" i="1" s="1"/>
  <c r="J30" i="1"/>
  <c r="K30" i="1" s="1"/>
  <c r="L19" i="1"/>
  <c r="J31" i="1"/>
  <c r="L31" i="1" s="1"/>
  <c r="J45" i="1"/>
  <c r="L45" i="1" s="1"/>
  <c r="J33" i="1"/>
  <c r="L33" i="1" s="1"/>
  <c r="J46" i="1"/>
  <c r="L46" i="1" s="1"/>
  <c r="J6" i="1"/>
  <c r="L6" i="1" s="1"/>
  <c r="J7" i="1"/>
  <c r="L7" i="1" s="1"/>
  <c r="J38" i="1"/>
  <c r="L38" i="1" s="1"/>
  <c r="J8" i="1"/>
  <c r="L8" i="1" s="1"/>
  <c r="L20" i="1"/>
  <c r="J32" i="1"/>
  <c r="L32" i="1" s="1"/>
  <c r="J34" i="1"/>
  <c r="L34" i="1" s="1"/>
  <c r="J39" i="1"/>
  <c r="L39" i="1" s="1"/>
  <c r="J47" i="1"/>
  <c r="L47" i="1" s="1"/>
  <c r="K9" i="1"/>
  <c r="J10" i="1"/>
  <c r="K10" i="1" s="1"/>
  <c r="L21" i="1"/>
  <c r="J35" i="1"/>
  <c r="L35" i="1" s="1"/>
  <c r="L22" i="1"/>
  <c r="J40" i="1"/>
  <c r="L40" i="1" s="1"/>
  <c r="J48" i="1"/>
  <c r="L48" i="1" s="1"/>
  <c r="J11" i="1"/>
  <c r="L11" i="1" s="1"/>
  <c r="L23" i="1"/>
  <c r="J49" i="1"/>
  <c r="L49" i="1" s="1"/>
  <c r="L24" i="1"/>
  <c r="J36" i="1"/>
  <c r="L36" i="1" s="1"/>
  <c r="J50" i="1"/>
  <c r="L50" i="1" s="1"/>
  <c r="H41" i="1"/>
  <c r="H37" i="1"/>
  <c r="H13" i="1"/>
  <c r="H42" i="1"/>
  <c r="H43" i="1"/>
  <c r="H2" i="1"/>
  <c r="H3" i="1"/>
  <c r="H14" i="1"/>
  <c r="H15" i="1"/>
  <c r="H44" i="1"/>
  <c r="H26" i="1"/>
  <c r="H27" i="1"/>
  <c r="H25" i="1"/>
  <c r="H28" i="1"/>
  <c r="H16" i="1"/>
  <c r="H17" i="1"/>
  <c r="H5" i="1"/>
  <c r="H4" i="1"/>
  <c r="H18" i="1"/>
  <c r="H29" i="1"/>
  <c r="H30" i="1"/>
  <c r="H19" i="1"/>
  <c r="H31" i="1"/>
  <c r="H45" i="1"/>
  <c r="H33" i="1"/>
  <c r="H46" i="1"/>
  <c r="H6" i="1"/>
  <c r="H7" i="1"/>
  <c r="H38" i="1"/>
  <c r="H8" i="1"/>
  <c r="H20" i="1"/>
  <c r="H32" i="1"/>
  <c r="H34" i="1"/>
  <c r="H39" i="1"/>
  <c r="H47" i="1"/>
  <c r="H9" i="1"/>
  <c r="H10" i="1"/>
  <c r="H21" i="1"/>
  <c r="H35" i="1"/>
  <c r="H22" i="1"/>
  <c r="H40" i="1"/>
  <c r="H48" i="1"/>
  <c r="H11" i="1"/>
  <c r="H23" i="1"/>
  <c r="H49" i="1"/>
  <c r="H24" i="1"/>
  <c r="H36" i="1"/>
  <c r="H50" i="1"/>
  <c r="G41" i="1"/>
  <c r="G37" i="1"/>
  <c r="G13" i="1"/>
  <c r="G42" i="1"/>
  <c r="G43" i="1"/>
  <c r="G2" i="1"/>
  <c r="G3" i="1"/>
  <c r="G14" i="1"/>
  <c r="G15" i="1"/>
  <c r="G44" i="1"/>
  <c r="G26" i="1"/>
  <c r="G27" i="1"/>
  <c r="G25" i="1"/>
  <c r="G28" i="1"/>
  <c r="G16" i="1"/>
  <c r="G17" i="1"/>
  <c r="G5" i="1"/>
  <c r="G4" i="1"/>
  <c r="G18" i="1"/>
  <c r="G29" i="1"/>
  <c r="G30" i="1"/>
  <c r="G19" i="1"/>
  <c r="G31" i="1"/>
  <c r="G45" i="1"/>
  <c r="G33" i="1"/>
  <c r="G46" i="1"/>
  <c r="G6" i="1"/>
  <c r="G7" i="1"/>
  <c r="G38" i="1"/>
  <c r="G8" i="1"/>
  <c r="G20" i="1"/>
  <c r="G32" i="1"/>
  <c r="G34" i="1"/>
  <c r="G39" i="1"/>
  <c r="G47" i="1"/>
  <c r="G9" i="1"/>
  <c r="G10" i="1"/>
  <c r="G21" i="1"/>
  <c r="G35" i="1"/>
  <c r="G22" i="1"/>
  <c r="G40" i="1"/>
  <c r="G48" i="1"/>
  <c r="G11" i="1"/>
  <c r="G23" i="1"/>
  <c r="G49" i="1"/>
  <c r="G24" i="1"/>
  <c r="G36" i="1"/>
  <c r="G50" i="1"/>
  <c r="I41" i="1"/>
  <c r="I37" i="1"/>
  <c r="I13" i="1"/>
  <c r="I42" i="1"/>
  <c r="I43" i="1"/>
  <c r="I2" i="1"/>
  <c r="I3" i="1"/>
  <c r="I14" i="1"/>
  <c r="I15" i="1"/>
  <c r="I44" i="1"/>
  <c r="I26" i="1"/>
  <c r="I27" i="1"/>
  <c r="I25" i="1"/>
  <c r="I28" i="1"/>
  <c r="I16" i="1"/>
  <c r="I17" i="1"/>
  <c r="I5" i="1"/>
  <c r="I4" i="1"/>
  <c r="I18" i="1"/>
  <c r="I29" i="1"/>
  <c r="I30" i="1"/>
  <c r="I19" i="1"/>
  <c r="I31" i="1"/>
  <c r="I45" i="1"/>
  <c r="I33" i="1"/>
  <c r="I46" i="1"/>
  <c r="I6" i="1"/>
  <c r="I7" i="1"/>
  <c r="I38" i="1"/>
  <c r="I8" i="1"/>
  <c r="I20" i="1"/>
  <c r="I32" i="1"/>
  <c r="I34" i="1"/>
  <c r="I39" i="1"/>
  <c r="I47" i="1"/>
  <c r="I9" i="1"/>
  <c r="I10" i="1"/>
  <c r="I21" i="1"/>
  <c r="I35" i="1"/>
  <c r="I22" i="1"/>
  <c r="I40" i="1"/>
  <c r="I48" i="1"/>
  <c r="I11" i="1"/>
  <c r="I23" i="1"/>
  <c r="I49" i="1"/>
  <c r="I24" i="1"/>
  <c r="I36" i="1"/>
  <c r="I50" i="1"/>
  <c r="H12" i="1"/>
  <c r="G12" i="1"/>
  <c r="I12" i="1"/>
  <c r="Q11" i="3" l="1"/>
  <c r="R10" i="3"/>
  <c r="L9" i="3"/>
  <c r="M9" i="3" s="1"/>
  <c r="C10" i="3"/>
  <c r="D9" i="3"/>
  <c r="I51" i="1"/>
  <c r="H51" i="1"/>
  <c r="L41" i="1"/>
  <c r="J51" i="1"/>
  <c r="G51" i="1"/>
  <c r="K43" i="1"/>
  <c r="K7" i="1"/>
  <c r="K25" i="1"/>
  <c r="K27" i="1"/>
  <c r="L10" i="1"/>
  <c r="L9" i="1"/>
  <c r="K49" i="1"/>
  <c r="K39" i="1"/>
  <c r="K12" i="1"/>
  <c r="K38" i="1"/>
  <c r="K44" i="1"/>
  <c r="K23" i="1"/>
  <c r="K46" i="1"/>
  <c r="K42" i="1"/>
  <c r="L30" i="1"/>
  <c r="K48" i="1"/>
  <c r="K37" i="1"/>
  <c r="L29" i="1"/>
  <c r="K35" i="1"/>
  <c r="K4" i="1"/>
  <c r="K41" i="1"/>
  <c r="K50" i="1"/>
  <c r="K22" i="1"/>
  <c r="K32" i="1"/>
  <c r="K45" i="1"/>
  <c r="K17" i="1"/>
  <c r="K14" i="1"/>
  <c r="K36" i="1"/>
  <c r="K20" i="1"/>
  <c r="K31" i="1"/>
  <c r="K16" i="1"/>
  <c r="K3" i="1"/>
  <c r="K24" i="1"/>
  <c r="K21" i="1"/>
  <c r="K8" i="1"/>
  <c r="K19" i="1"/>
  <c r="K28" i="1"/>
  <c r="K2" i="1"/>
  <c r="K11" i="1"/>
  <c r="K47" i="1"/>
  <c r="K6" i="1"/>
  <c r="K18" i="1"/>
  <c r="K26" i="1"/>
  <c r="K13" i="1"/>
  <c r="K40" i="1"/>
  <c r="K34" i="1"/>
  <c r="K33" i="1"/>
  <c r="K5" i="1"/>
  <c r="K15" i="1"/>
  <c r="K51" i="1" l="1"/>
  <c r="R11" i="3"/>
  <c r="Q12" i="3"/>
  <c r="L10" i="3"/>
  <c r="M10" i="3" s="1"/>
  <c r="C11" i="3"/>
  <c r="D10" i="3"/>
  <c r="L51" i="1"/>
  <c r="Q13" i="3" l="1"/>
  <c r="R12" i="3"/>
  <c r="L11" i="3"/>
  <c r="M11" i="3" s="1"/>
  <c r="C12" i="3"/>
  <c r="D11" i="3"/>
  <c r="Q14" i="3" l="1"/>
  <c r="R13" i="3"/>
  <c r="L12" i="3"/>
  <c r="M12" i="3" s="1"/>
  <c r="C13" i="3"/>
  <c r="D12" i="3"/>
  <c r="Q15" i="3" l="1"/>
  <c r="R14" i="3"/>
  <c r="L13" i="3"/>
  <c r="M13" i="3" s="1"/>
  <c r="C14" i="3"/>
  <c r="D13" i="3"/>
  <c r="R15" i="3" l="1"/>
  <c r="Q16" i="3"/>
  <c r="L14" i="3"/>
  <c r="M14" i="3" s="1"/>
  <c r="C15" i="3"/>
  <c r="D14" i="3"/>
  <c r="Q17" i="3" l="1"/>
  <c r="R16" i="3"/>
  <c r="L15" i="3"/>
  <c r="M15" i="3" s="1"/>
  <c r="C16" i="3"/>
  <c r="D15" i="3"/>
  <c r="Q18" i="3" l="1"/>
  <c r="R17" i="3"/>
  <c r="L16" i="3"/>
  <c r="M16" i="3" s="1"/>
  <c r="C17" i="3"/>
  <c r="D16" i="3"/>
  <c r="Q19" i="3" l="1"/>
  <c r="R18" i="3"/>
  <c r="L17" i="3"/>
  <c r="M17" i="3" s="1"/>
  <c r="C18" i="3"/>
  <c r="D17" i="3"/>
  <c r="R19" i="3" l="1"/>
  <c r="Q20" i="3"/>
  <c r="L18" i="3"/>
  <c r="M18" i="3" s="1"/>
  <c r="C19" i="3"/>
  <c r="D18" i="3"/>
  <c r="Q21" i="3" l="1"/>
  <c r="R20" i="3"/>
  <c r="L19" i="3"/>
  <c r="M19" i="3" s="1"/>
  <c r="C20" i="3"/>
  <c r="D19" i="3"/>
  <c r="Q22" i="3" l="1"/>
  <c r="R21" i="3"/>
  <c r="L20" i="3"/>
  <c r="M20" i="3" s="1"/>
  <c r="H24" i="3"/>
  <c r="C21" i="3"/>
  <c r="D20" i="3"/>
  <c r="R22" i="3" l="1"/>
  <c r="R24" i="3" s="1"/>
  <c r="Q24" i="3"/>
  <c r="L21" i="3"/>
  <c r="M21" i="3" s="1"/>
  <c r="C22" i="3"/>
  <c r="D21" i="3"/>
  <c r="L22" i="3" l="1"/>
  <c r="M22" i="3" s="1"/>
  <c r="D22" i="3"/>
  <c r="D24" i="3" s="1"/>
  <c r="C24" i="3"/>
  <c r="M24" i="3" l="1"/>
  <c r="L24" i="3"/>
</calcChain>
</file>

<file path=xl/sharedStrings.xml><?xml version="1.0" encoding="utf-8"?>
<sst xmlns="http://schemas.openxmlformats.org/spreadsheetml/2006/main" count="509" uniqueCount="137">
  <si>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</si>
  <si>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</si>
  <si>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</si>
  <si>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</si>
  <si>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</si>
  <si>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</si>
  <si>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</si>
  <si>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</si>
  <si>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</si>
  <si>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</si>
  <si>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</si>
  <si>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</si>
  <si>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</si>
  <si>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</si>
  <si>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</si>
  <si>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</si>
  <si>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</si>
  <si>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</si>
  <si>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</si>
  <si>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</si>
  <si>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</si>
  <si>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</si>
  <si>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</si>
  <si>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</si>
  <si>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</si>
  <si>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</si>
  <si>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</si>
  <si>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</si>
  <si>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</si>
  <si>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</si>
  <si>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</si>
  <si>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</si>
  <si>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</si>
  <si>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</si>
  <si>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</si>
  <si>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</si>
  <si>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</si>
  <si>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</si>
  <si>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</si>
  <si>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</si>
  <si>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</si>
  <si>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</si>
  <si>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</si>
  <si>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</si>
  <si>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</si>
  <si>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</si>
  <si>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</si>
  <si>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</si>
  <si>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</si>
  <si>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</t>
  </si>
  <si>
    <t>$ carbon/ton california market 2020</t>
  </si>
  <si>
    <t>offset market value of carbon/ton</t>
  </si>
  <si>
    <t>$ carbon abatement (social value)</t>
  </si>
  <si>
    <t xml:space="preserve">Acre value in the california market 2020 </t>
  </si>
  <si>
    <t>Acre value in offset market (acre)</t>
  </si>
  <si>
    <t xml:space="preserve">Total above ground live tree COs tons/private acre  https://apps.fs.usda.gov/Evalidator/evalidator.jsp  </t>
  </si>
  <si>
    <t xml:space="preserve">average tons sequestered/year https://www.sciencedirect.com/science/article/pii/S0378112706011443 </t>
  </si>
  <si>
    <t>Social value/acre of keeping forests as forest (i.e., carbon abatement)</t>
  </si>
  <si>
    <t>Value of additional carbon stored per acre per year in an offset market</t>
  </si>
  <si>
    <t xml:space="preserve">Value of additional carbon stored per acre per year in california market </t>
  </si>
  <si>
    <t>region 1=NE, 2=SE, 3=MW, 4=SW, 5= W https://piper3nc.weebly.com/-united-states-regions.html</t>
  </si>
  <si>
    <t>acres</t>
  </si>
  <si>
    <t>year</t>
  </si>
  <si>
    <t>rate</t>
  </si>
  <si>
    <t>npv</t>
  </si>
  <si>
    <t>enhaceing future forests</t>
  </si>
  <si>
    <t>70% up front, 15% year 5 and 15% year 10</t>
  </si>
  <si>
    <t>$280/acre</t>
  </si>
  <si>
    <t>year1</t>
  </si>
  <si>
    <t>year 5</t>
  </si>
  <si>
    <t>year 10</t>
  </si>
  <si>
    <t>total</t>
  </si>
  <si>
    <t>keeping mature forests</t>
  </si>
  <si>
    <t>$200/acre</t>
  </si>
  <si>
    <t>average</t>
  </si>
  <si>
    <t>K-15% comissions</t>
  </si>
  <si>
    <t>L-15% comissions</t>
  </si>
  <si>
    <t>social value per acre per year</t>
  </si>
  <si>
    <t>market $5</t>
  </si>
  <si>
    <t>market $10</t>
  </si>
  <si>
    <t>market $20</t>
  </si>
  <si>
    <t>market $30</t>
  </si>
  <si>
    <t>market $40</t>
  </si>
  <si>
    <t>market $50</t>
  </si>
  <si>
    <t>market $60</t>
  </si>
  <si>
    <t>market $70</t>
  </si>
  <si>
    <t>market $80</t>
  </si>
  <si>
    <t>market $90</t>
  </si>
  <si>
    <t>market $100</t>
  </si>
  <si>
    <t>market $110</t>
  </si>
  <si>
    <t>market $120</t>
  </si>
  <si>
    <t>market $130</t>
  </si>
  <si>
    <t>market $140</t>
  </si>
  <si>
    <t>market $150</t>
  </si>
  <si>
    <t>AVERAGE ACROSS ALL OWNERS</t>
  </si>
  <si>
    <t>silv restrict</t>
  </si>
  <si>
    <t>silv restrict+MP</t>
  </si>
  <si>
    <t>ownership  size</t>
  </si>
  <si>
    <t>annual contract</t>
  </si>
  <si>
    <t>WTA 20 yr contract</t>
  </si>
  <si>
    <t>WTA 50 yr contract</t>
  </si>
  <si>
    <t>WTA 100yr contract</t>
  </si>
  <si>
    <t>simple WTA</t>
  </si>
  <si>
    <t>less than 20 acres (3)</t>
  </si>
  <si>
    <t>20 to 100 acres (4)</t>
  </si>
  <si>
    <t>100 to 250 acres (5)</t>
  </si>
  <si>
    <t>250 to 1000 acres (6)</t>
  </si>
  <si>
    <t>over 1,000 acres (7)</t>
  </si>
  <si>
    <t>95%CI low</t>
  </si>
  <si>
    <t>95% CI high</t>
  </si>
  <si>
    <t>AVERAGE OF EARLY ADOPTER</t>
  </si>
  <si>
    <t xml:space="preserve"> 50% of owners are WTA up to 75% less than the other 50% of owners (i.e., early adoptors)</t>
  </si>
  <si>
    <t xml:space="preserve">less than 20 </t>
  </si>
  <si>
    <t xml:space="preserve">20 to 100 </t>
  </si>
  <si>
    <t xml:space="preserve">100 to 250 </t>
  </si>
  <si>
    <t xml:space="preserve">250 to 1,000 </t>
  </si>
  <si>
    <t xml:space="preserve">over 1,000 </t>
  </si>
  <si>
    <t>senarios</t>
  </si>
  <si>
    <t>SR, annual contract</t>
  </si>
  <si>
    <t>SR, contract up to 20 years</t>
  </si>
  <si>
    <t>SR , contract up to 50 years</t>
  </si>
  <si>
    <t>SR, contract up to 100 years</t>
  </si>
  <si>
    <t>SR, MP, annual contract</t>
  </si>
  <si>
    <t>SR, MP, contract up to 20 years</t>
  </si>
  <si>
    <t>SR, MP, contract up to 50 years</t>
  </si>
  <si>
    <t>SR, MP, contract up to 100 years</t>
  </si>
  <si>
    <t>less than 20</t>
  </si>
  <si>
    <t>yes</t>
  </si>
  <si>
    <t>no</t>
  </si>
  <si>
    <t>mean WTA</t>
  </si>
  <si>
    <t>CI high</t>
  </si>
  <si>
    <t>CI low</t>
  </si>
  <si>
    <t>Early adopter</t>
  </si>
  <si>
    <t xml:space="preserve">SR= delay harvest, MP= managment plan </t>
  </si>
  <si>
    <t>comission-5%</t>
  </si>
  <si>
    <t>comission-15%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</si>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</sst>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202122"/>
      <name val="Arial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wrapText="1" shrinkToFit="1"/>
    </xf>
    <xf numFmtId="0" fontId="0" fillId="0" borderId="0" xfId="0" applyAlignment="1">
      <alignment wrapText="1" shrinkToFit="1"/>
    </xf>
    <xf numFmtId="2" fontId="0" fillId="0" borderId="0" xfId="0" applyNumberFormat="1" applyAlignment="1">
      <alignment wrapText="1" shrinkToFit="1"/>
    </xf>
    <xf numFmtId="2" fontId="0" fillId="0" borderId="0" xfId="0" applyNumberFormat="1"/>
    <xf numFmtId="4" fontId="0" fillId="0" borderId="0" xfId="0" applyNumberFormat="1"/>
    <xf numFmtId="164" fontId="1" fillId="0" borderId="0" xfId="0" applyNumberFormat="1" applyFont="1" applyAlignment="1">
      <alignment wrapText="1" shrinkToFit="1"/>
    </xf>
    <xf numFmtId="164" fontId="0" fillId="0" borderId="0" xfId="0" applyNumberFormat="1"/>
    <xf numFmtId="4" fontId="0" fillId="0" borderId="0" xfId="0" applyNumberFormat="1" applyAlignment="1">
      <alignment wrapText="1" shrinkToFit="1"/>
    </xf>
    <xf numFmtId="0" fontId="0" fillId="2" borderId="0" xfId="0" applyFill="1" applyBorder="1" applyAlignment="1">
      <alignment wrapText="1" shrinkToFit="1"/>
    </xf>
    <xf numFmtId="0" fontId="2" fillId="2" borderId="0" xfId="0" applyFont="1" applyFill="1" applyBorder="1" applyAlignment="1">
      <alignment vertical="center" wrapText="1"/>
    </xf>
    <xf numFmtId="0" fontId="0" fillId="3" borderId="0" xfId="0" applyFill="1" applyAlignment="1">
      <alignment wrapText="1" shrinkToFit="1"/>
    </xf>
    <xf numFmtId="0" fontId="0" fillId="3" borderId="0" xfId="0" applyFill="1"/>
    <xf numFmtId="164" fontId="1" fillId="4" borderId="0" xfId="0" applyNumberFormat="1" applyFont="1" applyFill="1" applyAlignment="1">
      <alignment wrapText="1" shrinkToFit="1"/>
    </xf>
    <xf numFmtId="0" fontId="1" fillId="4" borderId="0" xfId="0" applyFont="1" applyFill="1" applyAlignment="1">
      <alignment wrapText="1" shrinkToFit="1"/>
    </xf>
    <xf numFmtId="0" fontId="3" fillId="3" borderId="0" xfId="0" applyFont="1" applyFill="1"/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4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9" fontId="0" fillId="0" borderId="0" xfId="0" applyNumberFormat="1"/>
    <xf numFmtId="164" fontId="0" fillId="0" borderId="0" xfId="0" applyNumberFormat="1" applyFill="1"/>
    <xf numFmtId="0" fontId="0" fillId="0" borderId="0" xfId="0" applyFill="1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Fill="1" applyAlignment="1">
      <alignment horizontal="center" wrapText="1" shrinkToFit="1"/>
    </xf>
    <xf numFmtId="164" fontId="1" fillId="5" borderId="0" xfId="0" applyNumberFormat="1" applyFont="1" applyFill="1" applyAlignment="1">
      <alignment horizontal="center" wrapText="1" shrinkToFit="1"/>
    </xf>
    <xf numFmtId="0" fontId="0" fillId="5" borderId="0" xfId="0" applyFill="1" applyAlignment="1">
      <alignment horizontal="center" wrapText="1" shrinkToFit="1"/>
    </xf>
    <xf numFmtId="164" fontId="1" fillId="6" borderId="0" xfId="0" applyNumberFormat="1" applyFont="1" applyFill="1" applyAlignment="1">
      <alignment horizontal="center" wrapText="1" shrinkToFit="1"/>
    </xf>
    <xf numFmtId="0" fontId="0" fillId="6" borderId="0" xfId="0" applyFill="1" applyAlignment="1">
      <alignment horizontal="center" wrapText="1" shrinkToFit="1"/>
    </xf>
    <xf numFmtId="164" fontId="1" fillId="7" borderId="0" xfId="0" applyNumberFormat="1" applyFont="1" applyFill="1" applyAlignment="1">
      <alignment horizontal="center" wrapText="1" shrinkToFit="1"/>
    </xf>
    <xf numFmtId="0" fontId="0" fillId="7" borderId="0" xfId="0" applyFill="1" applyAlignment="1">
      <alignment horizontal="center" wrapText="1" shrinkToFit="1"/>
    </xf>
    <xf numFmtId="164" fontId="1" fillId="8" borderId="0" xfId="0" applyNumberFormat="1" applyFont="1" applyFill="1" applyAlignment="1">
      <alignment horizontal="center" wrapText="1" shrinkToFit="1"/>
    </xf>
    <xf numFmtId="0" fontId="0" fillId="0" borderId="0" xfId="0" applyFill="1" applyAlignment="1">
      <alignment horizontal="center" wrapText="1" shrinkToFit="1"/>
    </xf>
    <xf numFmtId="0" fontId="0" fillId="0" borderId="0" xfId="0" applyAlignment="1">
      <alignment horizontal="center" wrapText="1" shrinkToFit="1"/>
    </xf>
    <xf numFmtId="0" fontId="0" fillId="0" borderId="2" xfId="0" applyFill="1" applyBorder="1" applyAlignment="1">
      <alignment horizontal="center" wrapText="1" shrinkToFit="1"/>
    </xf>
    <xf numFmtId="0" fontId="0" fillId="0" borderId="0" xfId="0" applyFill="1" applyBorder="1" applyAlignment="1">
      <alignment horizontal="center" wrapText="1" shrinkToFit="1"/>
    </xf>
    <xf numFmtId="4" fontId="0" fillId="0" borderId="0" xfId="0" applyNumberFormat="1" applyFill="1" applyAlignment="1">
      <alignment horizontal="center" wrapText="1" shrinkToFit="1"/>
    </xf>
    <xf numFmtId="2" fontId="0" fillId="0" borderId="0" xfId="0" applyNumberFormat="1" applyFill="1" applyAlignment="1">
      <alignment horizontal="center" wrapText="1" shrinkToFi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/>
    <xf numFmtId="4" fontId="0" fillId="0" borderId="0" xfId="0" applyNumberFormat="1" applyFill="1"/>
    <xf numFmtId="2" fontId="0" fillId="0" borderId="0" xfId="0" applyNumberFormat="1" applyFill="1"/>
    <xf numFmtId="0" fontId="5" fillId="0" borderId="3" xfId="0" applyFont="1" applyFill="1" applyBorder="1" applyAlignment="1">
      <alignment vertical="center" wrapText="1"/>
    </xf>
    <xf numFmtId="0" fontId="6" fillId="0" borderId="0" xfId="0" applyFont="1" applyFill="1"/>
    <xf numFmtId="4" fontId="6" fillId="0" borderId="0" xfId="0" applyNumberFormat="1" applyFont="1" applyFill="1"/>
    <xf numFmtId="164" fontId="6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104774</xdr:colOff>
      <xdr:row>25</xdr:row>
      <xdr:rowOff>95250</xdr:rowOff>
    </xdr:from>
    <xdr:to>
      <xdr:col>32</xdr:col>
      <xdr:colOff>171449</xdr:colOff>
      <xdr:row>39</xdr:row>
      <xdr:rowOff>35243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B25E0D-A63F-4410-92EE-DC13FA9FD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4374" y="4857750"/>
          <a:ext cx="3724275" cy="26069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96FC2-747E-46B2-97F9-1ED38480BBDB}">
  <dimension ref="A1:CH51"/>
  <sheetViews>
    <sheetView tabSelected="1" workbookViewId="0">
      <selection activeCell="C47" sqref="C47"/>
    </sheetView>
  </sheetViews>
  <sheetFormatPr defaultRowHeight="15" x14ac:dyDescent="0.25"/>
  <cols>
    <col min="1" max="1" width="19.5703125" style="24" customWidth="1"/>
    <col min="2" max="2" width="6.140625" style="24" customWidth="1"/>
    <col min="3" max="3" width="16.7109375" style="24" customWidth="1"/>
    <col min="4" max="4" width="23.85546875" style="44" hidden="1" customWidth="1"/>
    <col min="5" max="5" width="22.85546875" style="44" hidden="1" customWidth="1"/>
    <col min="6" max="6" width="22" style="44" hidden="1" customWidth="1"/>
    <col min="7" max="7" width="20.5703125" style="23" hidden="1" customWidth="1"/>
    <col min="8" max="8" width="20" style="23" hidden="1" customWidth="1"/>
    <col min="9" max="9" width="22.85546875" style="23" hidden="1" customWidth="1"/>
    <col min="10" max="10" width="16.140625" style="45" customWidth="1"/>
    <col min="11" max="11" width="7.5703125" customWidth="1"/>
    <col min="12" max="58" width="9.5703125" customWidth="1"/>
    <col min="59" max="86" width="9.140625" style="24"/>
  </cols>
  <sheetData>
    <row r="1" spans="1:86" s="36" customFormat="1" ht="101.25" customHeight="1" thickBot="1" x14ac:dyDescent="0.3">
      <c r="A1" s="37" t="s">
        <v>49</v>
      </c>
      <c r="B1" s="38" t="s">
        <v>60</v>
      </c>
      <c r="C1" s="35" t="s">
        <v>55</v>
      </c>
      <c r="D1" s="39" t="s">
        <v>50</v>
      </c>
      <c r="E1" s="39" t="s">
        <v>52</v>
      </c>
      <c r="F1" s="39" t="s">
        <v>51</v>
      </c>
      <c r="G1" s="27" t="s">
        <v>57</v>
      </c>
      <c r="H1" s="27" t="s">
        <v>54</v>
      </c>
      <c r="I1" s="27" t="s">
        <v>53</v>
      </c>
      <c r="J1" s="40" t="s">
        <v>56</v>
      </c>
      <c r="K1" s="28" t="s">
        <v>78</v>
      </c>
      <c r="L1" s="29" t="s">
        <v>134</v>
      </c>
      <c r="M1" s="29" t="s">
        <v>135</v>
      </c>
      <c r="N1" s="30" t="s">
        <v>79</v>
      </c>
      <c r="O1" s="31" t="s">
        <v>134</v>
      </c>
      <c r="P1" s="31" t="s">
        <v>135</v>
      </c>
      <c r="Q1" s="32" t="s">
        <v>80</v>
      </c>
      <c r="R1" s="33" t="s">
        <v>134</v>
      </c>
      <c r="S1" s="33" t="s">
        <v>135</v>
      </c>
      <c r="T1" s="30" t="s">
        <v>81</v>
      </c>
      <c r="U1" s="31" t="s">
        <v>134</v>
      </c>
      <c r="V1" s="31" t="s">
        <v>135</v>
      </c>
      <c r="W1" s="32" t="s">
        <v>82</v>
      </c>
      <c r="X1" s="33" t="s">
        <v>134</v>
      </c>
      <c r="Y1" s="33" t="s">
        <v>135</v>
      </c>
      <c r="Z1" s="30" t="s">
        <v>83</v>
      </c>
      <c r="AA1" s="31" t="s">
        <v>134</v>
      </c>
      <c r="AB1" s="31" t="s">
        <v>135</v>
      </c>
      <c r="AC1" s="32" t="s">
        <v>84</v>
      </c>
      <c r="AD1" s="33" t="s">
        <v>134</v>
      </c>
      <c r="AE1" s="33" t="s">
        <v>135</v>
      </c>
      <c r="AF1" s="30" t="s">
        <v>85</v>
      </c>
      <c r="AG1" s="31" t="s">
        <v>134</v>
      </c>
      <c r="AH1" s="31" t="s">
        <v>135</v>
      </c>
      <c r="AI1" s="32" t="s">
        <v>86</v>
      </c>
      <c r="AJ1" s="33" t="s">
        <v>134</v>
      </c>
      <c r="AK1" s="33" t="s">
        <v>135</v>
      </c>
      <c r="AL1" s="34" t="s">
        <v>87</v>
      </c>
      <c r="AM1" s="31" t="s">
        <v>134</v>
      </c>
      <c r="AN1" s="31" t="s">
        <v>135</v>
      </c>
      <c r="AO1" s="32" t="s">
        <v>88</v>
      </c>
      <c r="AP1" s="33" t="s">
        <v>134</v>
      </c>
      <c r="AQ1" s="33" t="s">
        <v>135</v>
      </c>
      <c r="AR1" s="34" t="s">
        <v>89</v>
      </c>
      <c r="AS1" s="31" t="s">
        <v>134</v>
      </c>
      <c r="AT1" s="31" t="s">
        <v>135</v>
      </c>
      <c r="AU1" s="32" t="s">
        <v>90</v>
      </c>
      <c r="AV1" s="33" t="s">
        <v>134</v>
      </c>
      <c r="AW1" s="33" t="s">
        <v>135</v>
      </c>
      <c r="AX1" s="34" t="s">
        <v>91</v>
      </c>
      <c r="AY1" s="31" t="s">
        <v>134</v>
      </c>
      <c r="AZ1" s="31" t="s">
        <v>135</v>
      </c>
      <c r="BA1" s="32" t="s">
        <v>92</v>
      </c>
      <c r="BB1" s="33" t="s">
        <v>134</v>
      </c>
      <c r="BC1" s="33" t="s">
        <v>135</v>
      </c>
      <c r="BD1" s="34" t="s">
        <v>93</v>
      </c>
      <c r="BE1" s="31" t="s">
        <v>134</v>
      </c>
      <c r="BF1" s="31" t="s">
        <v>135</v>
      </c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</row>
    <row r="2" spans="1:86" ht="15.75" thickBot="1" x14ac:dyDescent="0.3">
      <c r="A2" s="41" t="s">
        <v>6</v>
      </c>
      <c r="B2" s="42">
        <v>1</v>
      </c>
      <c r="C2" s="43">
        <v>38.154800000000002</v>
      </c>
      <c r="D2" s="44">
        <v>17.39</v>
      </c>
      <c r="E2" s="44">
        <v>51</v>
      </c>
      <c r="F2" s="44">
        <v>4</v>
      </c>
      <c r="G2" s="23">
        <f t="shared" ref="G2:G50" si="0">C2*E2</f>
        <v>1945.8948</v>
      </c>
      <c r="H2" s="23">
        <f t="shared" ref="H2:H50" si="1">C2*F2</f>
        <v>152.61920000000001</v>
      </c>
      <c r="I2" s="23">
        <f t="shared" ref="I2:I50" si="2">C2*D2</f>
        <v>663.51197200000001</v>
      </c>
      <c r="J2" s="45">
        <f t="shared" ref="J2:J8" si="3">C2/50</f>
        <v>0.763096</v>
      </c>
      <c r="K2" s="8">
        <f>5*J2</f>
        <v>3.81548</v>
      </c>
      <c r="L2" s="8">
        <f>K2-(K2*0.05)</f>
        <v>3.6247059999999998</v>
      </c>
      <c r="M2" s="8">
        <f>K2-(K2*0.305)</f>
        <v>2.6517586</v>
      </c>
      <c r="N2" s="8">
        <f>10*J2</f>
        <v>7.63096</v>
      </c>
      <c r="O2" s="8">
        <f>N2-(N2*0.05)</f>
        <v>7.2494119999999995</v>
      </c>
      <c r="P2" s="8">
        <f>N2-(N2*0.305)</f>
        <v>5.3035171999999999</v>
      </c>
      <c r="Q2" s="8">
        <f>20*J2</f>
        <v>15.26192</v>
      </c>
      <c r="R2" s="8">
        <f>Q2-(Q2*0.05)</f>
        <v>14.498823999999999</v>
      </c>
      <c r="S2" s="8">
        <f>Q2-(Q2*0.305)</f>
        <v>10.6070344</v>
      </c>
      <c r="T2" s="8">
        <f>30*J2</f>
        <v>22.892879999999998</v>
      </c>
      <c r="U2" s="8">
        <f>T2-(T2*0.05)</f>
        <v>21.748235999999999</v>
      </c>
      <c r="V2" s="8">
        <f>T2-(T2*0.305)</f>
        <v>15.910551599999998</v>
      </c>
      <c r="W2" s="8">
        <f>40*J2</f>
        <v>30.52384</v>
      </c>
      <c r="X2" s="8">
        <f>W2-(W2*0.05)</f>
        <v>28.997647999999998</v>
      </c>
      <c r="Y2" s="8">
        <f>W2-(W2*0.305)</f>
        <v>21.2140688</v>
      </c>
      <c r="Z2" s="8">
        <f>50*J2</f>
        <v>38.154800000000002</v>
      </c>
      <c r="AA2" s="8">
        <f>Z2-(Z2*0.05)</f>
        <v>36.247060000000005</v>
      </c>
      <c r="AB2" s="8">
        <f>Z2-(Z2*0.305)</f>
        <v>26.517586000000001</v>
      </c>
      <c r="AC2" s="8">
        <f>60*J2</f>
        <v>45.785759999999996</v>
      </c>
      <c r="AD2" s="8">
        <f>AC2-(AC2*0.05)</f>
        <v>43.496471999999997</v>
      </c>
      <c r="AE2" s="8">
        <f>AC2-(AC2*0.305)</f>
        <v>31.821103199999996</v>
      </c>
      <c r="AF2" s="8">
        <f>70*J2</f>
        <v>53.416719999999998</v>
      </c>
      <c r="AG2" s="8">
        <f>AF2-(AF2*0.05)</f>
        <v>50.745883999999997</v>
      </c>
      <c r="AH2" s="8">
        <f>AF2-(AF2*0.305)</f>
        <v>37.124620399999998</v>
      </c>
      <c r="AI2" s="8">
        <f>80*J2</f>
        <v>61.04768</v>
      </c>
      <c r="AJ2" s="8">
        <f>AI2-(AI2*0.05)</f>
        <v>57.995295999999996</v>
      </c>
      <c r="AK2" s="8">
        <f>AI2-(AI2*0.305)</f>
        <v>42.428137599999999</v>
      </c>
      <c r="AL2" s="8">
        <f>90*J2</f>
        <v>68.678640000000001</v>
      </c>
      <c r="AM2" s="8">
        <f>AL2-(AL2*0.05)</f>
        <v>65.244708000000003</v>
      </c>
      <c r="AN2" s="8">
        <f>AL2-(AL2*0.305)</f>
        <v>47.731654800000001</v>
      </c>
      <c r="AO2" s="8">
        <f>100*J2</f>
        <v>76.309600000000003</v>
      </c>
      <c r="AP2" s="8">
        <f>AO2-(AO2*0.05)</f>
        <v>72.494120000000009</v>
      </c>
      <c r="AQ2" s="8">
        <f>AO2-(AO2*0.305)</f>
        <v>53.035172000000003</v>
      </c>
      <c r="AR2" s="8">
        <f>110*J2</f>
        <v>83.940560000000005</v>
      </c>
      <c r="AS2" s="8">
        <f>AR2-(AR2*0.05)</f>
        <v>79.743532000000002</v>
      </c>
      <c r="AT2" s="8">
        <f>AR2-(AR2*0.305)</f>
        <v>58.338689200000005</v>
      </c>
      <c r="AU2" s="8">
        <f>120*J2</f>
        <v>91.571519999999992</v>
      </c>
      <c r="AV2" s="8">
        <f>AU2-(AU2*0.05)</f>
        <v>86.992943999999994</v>
      </c>
      <c r="AW2" s="8">
        <f>AU2-(AU2*0.305)</f>
        <v>63.642206399999992</v>
      </c>
      <c r="AX2" s="8">
        <f>130*J2</f>
        <v>99.202479999999994</v>
      </c>
      <c r="AY2" s="8">
        <f>AX2-(AX2*0.05)</f>
        <v>94.242356000000001</v>
      </c>
      <c r="AZ2" s="8">
        <f>AX2-(AX2*0.305)</f>
        <v>68.945723599999994</v>
      </c>
      <c r="BA2" s="8">
        <f>140*J2</f>
        <v>106.83344</v>
      </c>
      <c r="BB2" s="8">
        <f>BA2-(BA2*0.05)</f>
        <v>101.49176799999999</v>
      </c>
      <c r="BC2" s="8">
        <f>BA2-(BA2*0.305)</f>
        <v>74.249240799999995</v>
      </c>
      <c r="BD2" s="8">
        <f>150*J2</f>
        <v>114.4644</v>
      </c>
      <c r="BE2" s="8">
        <f>BD2-(BD2*0.05)</f>
        <v>108.74118</v>
      </c>
      <c r="BF2" s="8">
        <f>BD2-(BD2*0.305)</f>
        <v>79.552757999999997</v>
      </c>
    </row>
    <row r="3" spans="1:86" ht="15.75" thickBot="1" x14ac:dyDescent="0.3">
      <c r="A3" s="41" t="s">
        <v>7</v>
      </c>
      <c r="B3" s="42">
        <v>1</v>
      </c>
      <c r="C3" s="43">
        <v>35.925899999999999</v>
      </c>
      <c r="D3" s="44">
        <v>17.39</v>
      </c>
      <c r="E3" s="44">
        <v>51</v>
      </c>
      <c r="F3" s="44">
        <v>4</v>
      </c>
      <c r="G3" s="23">
        <f t="shared" si="0"/>
        <v>1832.2209</v>
      </c>
      <c r="H3" s="23">
        <f t="shared" si="1"/>
        <v>143.70359999999999</v>
      </c>
      <c r="I3" s="23">
        <f t="shared" si="2"/>
        <v>624.75140099999999</v>
      </c>
      <c r="J3" s="45">
        <f t="shared" si="3"/>
        <v>0.71851799999999999</v>
      </c>
      <c r="K3" s="8">
        <f t="shared" ref="K3:K51" si="4">5*J3</f>
        <v>3.59259</v>
      </c>
      <c r="L3" s="8">
        <f>K3-(K3*0.05)</f>
        <v>3.4129605000000001</v>
      </c>
      <c r="M3" s="8">
        <f t="shared" ref="M3:M51" si="5">K3-(K3*0.305)</f>
        <v>2.4968500499999999</v>
      </c>
      <c r="N3" s="8">
        <f t="shared" ref="N3:N51" si="6">10*J3</f>
        <v>7.1851799999999999</v>
      </c>
      <c r="O3" s="8">
        <f>N3-(N3*0.05)</f>
        <v>6.8259210000000001</v>
      </c>
      <c r="P3" s="8">
        <f t="shared" ref="P3:P51" si="7">N3-(N3*0.305)</f>
        <v>4.9937000999999999</v>
      </c>
      <c r="Q3" s="8">
        <f t="shared" ref="Q3:Q51" si="8">20*J3</f>
        <v>14.37036</v>
      </c>
      <c r="R3" s="8">
        <f>Q3-(Q3*0.05)</f>
        <v>13.651842</v>
      </c>
      <c r="S3" s="8">
        <f t="shared" ref="S3:S51" si="9">Q3-(Q3*0.305)</f>
        <v>9.9874001999999997</v>
      </c>
      <c r="T3" s="8">
        <f t="shared" ref="T3:T51" si="10">30*J3</f>
        <v>21.555540000000001</v>
      </c>
      <c r="U3" s="8">
        <f>T3-(T3*0.05)</f>
        <v>20.477762999999999</v>
      </c>
      <c r="V3" s="8">
        <f t="shared" ref="V3:V51" si="11">T3-(T3*0.305)</f>
        <v>14.981100300000001</v>
      </c>
      <c r="W3" s="8">
        <f t="shared" ref="W3:W51" si="12">40*J3</f>
        <v>28.74072</v>
      </c>
      <c r="X3" s="8">
        <f>W3-(W3*0.05)</f>
        <v>27.303684000000001</v>
      </c>
      <c r="Y3" s="8">
        <f t="shared" ref="Y3:Y51" si="13">W3-(W3*0.305)</f>
        <v>19.974800399999999</v>
      </c>
      <c r="Z3" s="8">
        <f t="shared" ref="Z3:Z51" si="14">50*J3</f>
        <v>35.925899999999999</v>
      </c>
      <c r="AA3" s="8">
        <f>Z3-(Z3*0.05)</f>
        <v>34.129604999999998</v>
      </c>
      <c r="AB3" s="8">
        <f t="shared" ref="AB3:AB51" si="15">Z3-(Z3*0.305)</f>
        <v>24.968500499999998</v>
      </c>
      <c r="AC3" s="8">
        <f t="shared" ref="AC3:AC51" si="16">60*J3</f>
        <v>43.111080000000001</v>
      </c>
      <c r="AD3" s="8">
        <f>AC3-(AC3*0.05)</f>
        <v>40.955525999999999</v>
      </c>
      <c r="AE3" s="8">
        <f t="shared" ref="AE3:AE51" si="17">AC3-(AC3*0.305)</f>
        <v>29.962200600000003</v>
      </c>
      <c r="AF3" s="8">
        <f t="shared" ref="AF3:AF51" si="18">70*J3</f>
        <v>50.296259999999997</v>
      </c>
      <c r="AG3" s="8">
        <f>AF3-(AF3*0.05)</f>
        <v>47.781447</v>
      </c>
      <c r="AH3" s="8">
        <f t="shared" ref="AH3:AH51" si="19">AF3-(AF3*0.305)</f>
        <v>34.955900700000001</v>
      </c>
      <c r="AI3" s="8">
        <f t="shared" ref="AI3:AI51" si="20">80*J3</f>
        <v>57.481439999999999</v>
      </c>
      <c r="AJ3" s="8">
        <f>AI3-(AI3*0.05)</f>
        <v>54.607368000000001</v>
      </c>
      <c r="AK3" s="8">
        <f t="shared" ref="AK3:AK51" si="21">AI3-(AI3*0.305)</f>
        <v>39.949600799999999</v>
      </c>
      <c r="AL3" s="8">
        <f t="shared" ref="AL3:AL51" si="22">90*J3</f>
        <v>64.666619999999995</v>
      </c>
      <c r="AM3" s="8">
        <f>AL3-(AL3*0.05)</f>
        <v>61.433288999999995</v>
      </c>
      <c r="AN3" s="8">
        <f t="shared" ref="AN3:AN51" si="23">AL3-(AL3*0.305)</f>
        <v>44.943300899999997</v>
      </c>
      <c r="AO3" s="8">
        <f t="shared" ref="AO3:AO51" si="24">100*J3</f>
        <v>71.851799999999997</v>
      </c>
      <c r="AP3" s="8">
        <f>AO3-(AO3*0.05)</f>
        <v>68.259209999999996</v>
      </c>
      <c r="AQ3" s="8">
        <f t="shared" ref="AQ3:AQ51" si="25">AO3-(AO3*0.305)</f>
        <v>49.937000999999995</v>
      </c>
      <c r="AR3" s="8">
        <f t="shared" ref="AR3:AR51" si="26">110*J3</f>
        <v>79.03698</v>
      </c>
      <c r="AS3" s="8">
        <f>AR3-(AR3*0.05)</f>
        <v>75.085131000000004</v>
      </c>
      <c r="AT3" s="8">
        <f t="shared" ref="AT3:AT51" si="27">AR3-(AR3*0.305)</f>
        <v>54.9307011</v>
      </c>
      <c r="AU3" s="8">
        <f t="shared" ref="AU3:AU51" si="28">120*J3</f>
        <v>86.222160000000002</v>
      </c>
      <c r="AV3" s="8">
        <f>AU3-(AU3*0.05)</f>
        <v>81.911051999999998</v>
      </c>
      <c r="AW3" s="8">
        <f t="shared" ref="AW3:AW51" si="29">AU3-(AU3*0.305)</f>
        <v>59.924401200000005</v>
      </c>
      <c r="AX3" s="8">
        <f t="shared" ref="AX3:AX51" si="30">130*J3</f>
        <v>93.407340000000005</v>
      </c>
      <c r="AY3" s="8">
        <f>AX3-(AX3*0.05)</f>
        <v>88.736973000000006</v>
      </c>
      <c r="AZ3" s="8">
        <f t="shared" ref="AZ3:AZ51" si="31">AX3-(AX3*0.305)</f>
        <v>64.918101300000004</v>
      </c>
      <c r="BA3" s="8">
        <f t="shared" ref="BA3:BA51" si="32">140*J3</f>
        <v>100.59251999999999</v>
      </c>
      <c r="BB3" s="8">
        <f>BA3-(BA3*0.05)</f>
        <v>95.562894</v>
      </c>
      <c r="BC3" s="8">
        <f t="shared" ref="BC3:BC51" si="33">BA3-(BA3*0.305)</f>
        <v>69.911801400000002</v>
      </c>
      <c r="BD3" s="8">
        <f t="shared" ref="BD3:BD51" si="34">150*J3</f>
        <v>107.7777</v>
      </c>
      <c r="BE3" s="8">
        <f>BD3-(BD3*0.05)</f>
        <v>102.38881499999999</v>
      </c>
      <c r="BF3" s="8">
        <f t="shared" ref="BF3:BF51" si="35">BD3-(BD3*0.305)</f>
        <v>74.9055015</v>
      </c>
    </row>
    <row r="4" spans="1:86" ht="15.75" thickBot="1" x14ac:dyDescent="0.3">
      <c r="A4" s="41" t="s">
        <v>18</v>
      </c>
      <c r="B4" s="42">
        <v>1</v>
      </c>
      <c r="C4" s="24">
        <v>38.790399999999998</v>
      </c>
      <c r="D4" s="44">
        <v>17.39</v>
      </c>
      <c r="E4" s="44">
        <v>51</v>
      </c>
      <c r="F4" s="44">
        <v>4</v>
      </c>
      <c r="G4" s="23">
        <f t="shared" si="0"/>
        <v>1978.3103999999998</v>
      </c>
      <c r="H4" s="23">
        <f t="shared" si="1"/>
        <v>155.16159999999999</v>
      </c>
      <c r="I4" s="23">
        <f t="shared" si="2"/>
        <v>674.56505600000003</v>
      </c>
      <c r="J4" s="45">
        <f t="shared" si="3"/>
        <v>0.77580799999999994</v>
      </c>
      <c r="K4" s="8">
        <f t="shared" si="4"/>
        <v>3.8790399999999998</v>
      </c>
      <c r="L4" s="8">
        <f>K4-(K4*0.05)</f>
        <v>3.6850879999999999</v>
      </c>
      <c r="M4" s="8">
        <f t="shared" si="5"/>
        <v>2.6959327999999996</v>
      </c>
      <c r="N4" s="8">
        <f t="shared" si="6"/>
        <v>7.7580799999999996</v>
      </c>
      <c r="O4" s="8">
        <f>N4-(N4*0.05)</f>
        <v>7.3701759999999998</v>
      </c>
      <c r="P4" s="8">
        <f t="shared" si="7"/>
        <v>5.3918655999999991</v>
      </c>
      <c r="Q4" s="8">
        <f t="shared" si="8"/>
        <v>15.516159999999999</v>
      </c>
      <c r="R4" s="8">
        <f>Q4-(Q4*0.05)</f>
        <v>14.740352</v>
      </c>
      <c r="S4" s="8">
        <f t="shared" si="9"/>
        <v>10.783731199999998</v>
      </c>
      <c r="T4" s="8">
        <f t="shared" si="10"/>
        <v>23.274239999999999</v>
      </c>
      <c r="U4" s="8">
        <f>T4-(T4*0.05)</f>
        <v>22.110527999999999</v>
      </c>
      <c r="V4" s="8">
        <f t="shared" si="11"/>
        <v>16.175596800000001</v>
      </c>
      <c r="W4" s="8">
        <f t="shared" si="12"/>
        <v>31.032319999999999</v>
      </c>
      <c r="X4" s="8">
        <f>W4-(W4*0.05)</f>
        <v>29.480703999999999</v>
      </c>
      <c r="Y4" s="8">
        <f t="shared" si="13"/>
        <v>21.567462399999997</v>
      </c>
      <c r="Z4" s="8">
        <f t="shared" si="14"/>
        <v>38.790399999999998</v>
      </c>
      <c r="AA4" s="8">
        <f>Z4-(Z4*0.05)</f>
        <v>36.850879999999997</v>
      </c>
      <c r="AB4" s="8">
        <f t="shared" si="15"/>
        <v>26.959327999999999</v>
      </c>
      <c r="AC4" s="8">
        <f t="shared" si="16"/>
        <v>46.548479999999998</v>
      </c>
      <c r="AD4" s="8">
        <f>AC4-(AC4*0.05)</f>
        <v>44.221055999999997</v>
      </c>
      <c r="AE4" s="8">
        <f t="shared" si="17"/>
        <v>32.351193600000002</v>
      </c>
      <c r="AF4" s="8">
        <f t="shared" si="18"/>
        <v>54.306559999999998</v>
      </c>
      <c r="AG4" s="8">
        <f>AF4-(AF4*0.05)</f>
        <v>51.591231999999998</v>
      </c>
      <c r="AH4" s="8">
        <f t="shared" si="19"/>
        <v>37.743059199999998</v>
      </c>
      <c r="AI4" s="8">
        <f t="shared" si="20"/>
        <v>62.064639999999997</v>
      </c>
      <c r="AJ4" s="8">
        <f>AI4-(AI4*0.05)</f>
        <v>58.961407999999999</v>
      </c>
      <c r="AK4" s="8">
        <f t="shared" si="21"/>
        <v>43.134924799999993</v>
      </c>
      <c r="AL4" s="8">
        <f t="shared" si="22"/>
        <v>69.82271999999999</v>
      </c>
      <c r="AM4" s="8">
        <f>AL4-(AL4*0.05)</f>
        <v>66.331583999999992</v>
      </c>
      <c r="AN4" s="8">
        <f t="shared" si="23"/>
        <v>48.526790399999996</v>
      </c>
      <c r="AO4" s="8">
        <f t="shared" si="24"/>
        <v>77.580799999999996</v>
      </c>
      <c r="AP4" s="8">
        <f>AO4-(AO4*0.05)</f>
        <v>73.701759999999993</v>
      </c>
      <c r="AQ4" s="8">
        <f t="shared" si="25"/>
        <v>53.918655999999999</v>
      </c>
      <c r="AR4" s="8">
        <f t="shared" si="26"/>
        <v>85.338879999999989</v>
      </c>
      <c r="AS4" s="8">
        <f>AR4-(AR4*0.05)</f>
        <v>81.071935999999994</v>
      </c>
      <c r="AT4" s="8">
        <f t="shared" si="27"/>
        <v>59.310521599999994</v>
      </c>
      <c r="AU4" s="8">
        <f t="shared" si="28"/>
        <v>93.096959999999996</v>
      </c>
      <c r="AV4" s="8">
        <f>AU4-(AU4*0.05)</f>
        <v>88.442111999999995</v>
      </c>
      <c r="AW4" s="8">
        <f t="shared" si="29"/>
        <v>64.702387200000004</v>
      </c>
      <c r="AX4" s="8">
        <f t="shared" si="30"/>
        <v>100.85503999999999</v>
      </c>
      <c r="AY4" s="8">
        <f>AX4-(AX4*0.05)</f>
        <v>95.812287999999995</v>
      </c>
      <c r="AZ4" s="8">
        <f t="shared" si="31"/>
        <v>70.094252799999992</v>
      </c>
      <c r="BA4" s="8">
        <f t="shared" si="32"/>
        <v>108.61312</v>
      </c>
      <c r="BB4" s="8">
        <f>BA4-(BA4*0.05)</f>
        <v>103.182464</v>
      </c>
      <c r="BC4" s="8">
        <f t="shared" si="33"/>
        <v>75.486118399999995</v>
      </c>
      <c r="BD4" s="8">
        <f t="shared" si="34"/>
        <v>116.37119999999999</v>
      </c>
      <c r="BE4" s="8">
        <f>BD4-(BD4*0.05)</f>
        <v>110.55263999999998</v>
      </c>
      <c r="BF4" s="8">
        <f t="shared" si="35"/>
        <v>80.877983999999998</v>
      </c>
    </row>
    <row r="5" spans="1:86" ht="15.75" thickBot="1" x14ac:dyDescent="0.3">
      <c r="A5" s="41" t="s">
        <v>17</v>
      </c>
      <c r="B5" s="42">
        <v>1</v>
      </c>
      <c r="C5" s="24">
        <v>19.806999999999999</v>
      </c>
      <c r="D5" s="44">
        <v>17.39</v>
      </c>
      <c r="E5" s="44">
        <v>51</v>
      </c>
      <c r="F5" s="44">
        <v>4</v>
      </c>
      <c r="G5" s="23">
        <f t="shared" si="0"/>
        <v>1010.1569999999999</v>
      </c>
      <c r="H5" s="23">
        <f t="shared" si="1"/>
        <v>79.227999999999994</v>
      </c>
      <c r="I5" s="23">
        <f t="shared" si="2"/>
        <v>344.44372999999996</v>
      </c>
      <c r="J5" s="45">
        <f t="shared" si="3"/>
        <v>0.39613999999999999</v>
      </c>
      <c r="K5" s="8">
        <f t="shared" si="4"/>
        <v>1.9806999999999999</v>
      </c>
      <c r="L5" s="8">
        <f>K5-(K5*0.05)</f>
        <v>1.8816649999999999</v>
      </c>
      <c r="M5" s="8">
        <f t="shared" si="5"/>
        <v>1.3765864999999999</v>
      </c>
      <c r="N5" s="8">
        <f t="shared" si="6"/>
        <v>3.9613999999999998</v>
      </c>
      <c r="O5" s="8">
        <f>N5-(N5*0.05)</f>
        <v>3.7633299999999998</v>
      </c>
      <c r="P5" s="8">
        <f t="shared" si="7"/>
        <v>2.7531729999999999</v>
      </c>
      <c r="Q5" s="8">
        <f t="shared" si="8"/>
        <v>7.9227999999999996</v>
      </c>
      <c r="R5" s="8">
        <f>Q5-(Q5*0.05)</f>
        <v>7.5266599999999997</v>
      </c>
      <c r="S5" s="8">
        <f t="shared" si="9"/>
        <v>5.5063459999999997</v>
      </c>
      <c r="T5" s="8">
        <f t="shared" si="10"/>
        <v>11.8842</v>
      </c>
      <c r="U5" s="8">
        <f>T5-(T5*0.05)</f>
        <v>11.28999</v>
      </c>
      <c r="V5" s="8">
        <f t="shared" si="11"/>
        <v>8.2595190000000009</v>
      </c>
      <c r="W5" s="8">
        <f t="shared" si="12"/>
        <v>15.845599999999999</v>
      </c>
      <c r="X5" s="8">
        <f>W5-(W5*0.05)</f>
        <v>15.053319999999999</v>
      </c>
      <c r="Y5" s="8">
        <f t="shared" si="13"/>
        <v>11.012691999999999</v>
      </c>
      <c r="Z5" s="8">
        <f t="shared" si="14"/>
        <v>19.806999999999999</v>
      </c>
      <c r="AA5" s="8">
        <f>Z5-(Z5*0.05)</f>
        <v>18.816649999999999</v>
      </c>
      <c r="AB5" s="8">
        <f t="shared" si="15"/>
        <v>13.765864999999998</v>
      </c>
      <c r="AC5" s="8">
        <f t="shared" si="16"/>
        <v>23.7684</v>
      </c>
      <c r="AD5" s="8">
        <f>AC5-(AC5*0.05)</f>
        <v>22.579979999999999</v>
      </c>
      <c r="AE5" s="8">
        <f t="shared" si="17"/>
        <v>16.519038000000002</v>
      </c>
      <c r="AF5" s="8">
        <f t="shared" si="18"/>
        <v>27.729800000000001</v>
      </c>
      <c r="AG5" s="8">
        <f>AF5-(AF5*0.05)</f>
        <v>26.343310000000002</v>
      </c>
      <c r="AH5" s="8">
        <f t="shared" si="19"/>
        <v>19.272210999999999</v>
      </c>
      <c r="AI5" s="8">
        <f t="shared" si="20"/>
        <v>31.691199999999998</v>
      </c>
      <c r="AJ5" s="8">
        <f>AI5-(AI5*0.05)</f>
        <v>30.106639999999999</v>
      </c>
      <c r="AK5" s="8">
        <f t="shared" si="21"/>
        <v>22.025383999999999</v>
      </c>
      <c r="AL5" s="8">
        <f t="shared" si="22"/>
        <v>35.6526</v>
      </c>
      <c r="AM5" s="8">
        <f>AL5-(AL5*0.05)</f>
        <v>33.869970000000002</v>
      </c>
      <c r="AN5" s="8">
        <f t="shared" si="23"/>
        <v>24.778556999999999</v>
      </c>
      <c r="AO5" s="8">
        <f t="shared" si="24"/>
        <v>39.613999999999997</v>
      </c>
      <c r="AP5" s="8">
        <f>AO5-(AO5*0.05)</f>
        <v>37.633299999999998</v>
      </c>
      <c r="AQ5" s="8">
        <f t="shared" si="25"/>
        <v>27.531729999999996</v>
      </c>
      <c r="AR5" s="8">
        <f t="shared" si="26"/>
        <v>43.575400000000002</v>
      </c>
      <c r="AS5" s="8">
        <f>AR5-(AR5*0.05)</f>
        <v>41.396630000000002</v>
      </c>
      <c r="AT5" s="8">
        <f t="shared" si="27"/>
        <v>30.284903</v>
      </c>
      <c r="AU5" s="8">
        <f t="shared" si="28"/>
        <v>47.536799999999999</v>
      </c>
      <c r="AV5" s="8">
        <f>AU5-(AU5*0.05)</f>
        <v>45.159959999999998</v>
      </c>
      <c r="AW5" s="8">
        <f t="shared" si="29"/>
        <v>33.038076000000004</v>
      </c>
      <c r="AX5" s="8">
        <f t="shared" si="30"/>
        <v>51.498199999999997</v>
      </c>
      <c r="AY5" s="8">
        <f>AX5-(AX5*0.05)</f>
        <v>48.923289999999994</v>
      </c>
      <c r="AZ5" s="8">
        <f t="shared" si="31"/>
        <v>35.791249000000001</v>
      </c>
      <c r="BA5" s="8">
        <f t="shared" si="32"/>
        <v>55.459600000000002</v>
      </c>
      <c r="BB5" s="8">
        <f>BA5-(BA5*0.05)</f>
        <v>52.686620000000005</v>
      </c>
      <c r="BC5" s="8">
        <f t="shared" si="33"/>
        <v>38.544421999999997</v>
      </c>
      <c r="BD5" s="8">
        <f t="shared" si="34"/>
        <v>59.420999999999999</v>
      </c>
      <c r="BE5" s="8">
        <f>BD5-(BD5*0.05)</f>
        <v>56.449950000000001</v>
      </c>
      <c r="BF5" s="8">
        <f t="shared" si="35"/>
        <v>41.297595000000001</v>
      </c>
    </row>
    <row r="6" spans="1:86" ht="15.75" thickBot="1" x14ac:dyDescent="0.3">
      <c r="A6" s="41" t="s">
        <v>27</v>
      </c>
      <c r="B6" s="42">
        <v>1</v>
      </c>
      <c r="C6" s="24">
        <v>30.7392</v>
      </c>
      <c r="D6" s="44">
        <v>17.39</v>
      </c>
      <c r="E6" s="44">
        <v>51</v>
      </c>
      <c r="F6" s="44">
        <v>4</v>
      </c>
      <c r="G6" s="23">
        <f t="shared" si="0"/>
        <v>1567.6992</v>
      </c>
      <c r="H6" s="23">
        <f t="shared" si="1"/>
        <v>122.9568</v>
      </c>
      <c r="I6" s="23">
        <f t="shared" si="2"/>
        <v>534.55468800000006</v>
      </c>
      <c r="J6" s="45">
        <f t="shared" si="3"/>
        <v>0.614784</v>
      </c>
      <c r="K6" s="8">
        <f t="shared" si="4"/>
        <v>3.0739200000000002</v>
      </c>
      <c r="L6" s="8">
        <f>K6-(K6*0.05)</f>
        <v>2.9202240000000002</v>
      </c>
      <c r="M6" s="8">
        <f t="shared" si="5"/>
        <v>2.1363744000000002</v>
      </c>
      <c r="N6" s="8">
        <f t="shared" si="6"/>
        <v>6.1478400000000004</v>
      </c>
      <c r="O6" s="8">
        <f>N6-(N6*0.05)</f>
        <v>5.8404480000000003</v>
      </c>
      <c r="P6" s="8">
        <f t="shared" si="7"/>
        <v>4.2727488000000005</v>
      </c>
      <c r="Q6" s="8">
        <f t="shared" si="8"/>
        <v>12.295680000000001</v>
      </c>
      <c r="R6" s="8">
        <f>Q6-(Q6*0.05)</f>
        <v>11.680896000000001</v>
      </c>
      <c r="S6" s="8">
        <f t="shared" si="9"/>
        <v>8.5454976000000009</v>
      </c>
      <c r="T6" s="8">
        <f t="shared" si="10"/>
        <v>18.443519999999999</v>
      </c>
      <c r="U6" s="8">
        <f>T6-(T6*0.05)</f>
        <v>17.521343999999999</v>
      </c>
      <c r="V6" s="8">
        <f t="shared" si="11"/>
        <v>12.8182464</v>
      </c>
      <c r="W6" s="8">
        <f t="shared" si="12"/>
        <v>24.591360000000002</v>
      </c>
      <c r="X6" s="8">
        <f>W6-(W6*0.05)</f>
        <v>23.361792000000001</v>
      </c>
      <c r="Y6" s="8">
        <f t="shared" si="13"/>
        <v>17.090995200000002</v>
      </c>
      <c r="Z6" s="8">
        <f t="shared" si="14"/>
        <v>30.7392</v>
      </c>
      <c r="AA6" s="8">
        <f>Z6-(Z6*0.05)</f>
        <v>29.20224</v>
      </c>
      <c r="AB6" s="8">
        <f t="shared" si="15"/>
        <v>21.363744000000001</v>
      </c>
      <c r="AC6" s="8">
        <f t="shared" si="16"/>
        <v>36.887039999999999</v>
      </c>
      <c r="AD6" s="8">
        <f>AC6-(AC6*0.05)</f>
        <v>35.042687999999998</v>
      </c>
      <c r="AE6" s="8">
        <f t="shared" si="17"/>
        <v>25.636492799999999</v>
      </c>
      <c r="AF6" s="8">
        <f t="shared" si="18"/>
        <v>43.034880000000001</v>
      </c>
      <c r="AG6" s="8">
        <f>AF6-(AF6*0.05)</f>
        <v>40.883136</v>
      </c>
      <c r="AH6" s="8">
        <f t="shared" si="19"/>
        <v>29.909241600000001</v>
      </c>
      <c r="AI6" s="8">
        <f t="shared" si="20"/>
        <v>49.182720000000003</v>
      </c>
      <c r="AJ6" s="8">
        <f>AI6-(AI6*0.05)</f>
        <v>46.723584000000002</v>
      </c>
      <c r="AK6" s="8">
        <f t="shared" si="21"/>
        <v>34.181990400000004</v>
      </c>
      <c r="AL6" s="8">
        <f t="shared" si="22"/>
        <v>55.330559999999998</v>
      </c>
      <c r="AM6" s="8">
        <f>AL6-(AL6*0.05)</f>
        <v>52.564031999999997</v>
      </c>
      <c r="AN6" s="8">
        <f t="shared" si="23"/>
        <v>38.454739199999999</v>
      </c>
      <c r="AO6" s="8">
        <f t="shared" si="24"/>
        <v>61.478400000000001</v>
      </c>
      <c r="AP6" s="8">
        <f>AO6-(AO6*0.05)</f>
        <v>58.40448</v>
      </c>
      <c r="AQ6" s="8">
        <f t="shared" si="25"/>
        <v>42.727488000000001</v>
      </c>
      <c r="AR6" s="8">
        <f t="shared" si="26"/>
        <v>67.626239999999996</v>
      </c>
      <c r="AS6" s="8">
        <f>AR6-(AR6*0.05)</f>
        <v>64.244928000000002</v>
      </c>
      <c r="AT6" s="8">
        <f t="shared" si="27"/>
        <v>47.000236799999996</v>
      </c>
      <c r="AU6" s="8">
        <f t="shared" si="28"/>
        <v>73.774079999999998</v>
      </c>
      <c r="AV6" s="8">
        <f>AU6-(AU6*0.05)</f>
        <v>70.085375999999997</v>
      </c>
      <c r="AW6" s="8">
        <f t="shared" si="29"/>
        <v>51.272985599999998</v>
      </c>
      <c r="AX6" s="8">
        <f t="shared" si="30"/>
        <v>79.92192</v>
      </c>
      <c r="AY6" s="8">
        <f>AX6-(AX6*0.05)</f>
        <v>75.925824000000006</v>
      </c>
      <c r="AZ6" s="8">
        <f t="shared" si="31"/>
        <v>55.545734400000001</v>
      </c>
      <c r="BA6" s="8">
        <f t="shared" si="32"/>
        <v>86.069760000000002</v>
      </c>
      <c r="BB6" s="8">
        <f>BA6-(BA6*0.05)</f>
        <v>81.766272000000001</v>
      </c>
      <c r="BC6" s="8">
        <f t="shared" si="33"/>
        <v>59.818483200000003</v>
      </c>
      <c r="BD6" s="8">
        <f t="shared" si="34"/>
        <v>92.217600000000004</v>
      </c>
      <c r="BE6" s="8">
        <f>BD6-(BD6*0.05)</f>
        <v>87.60672000000001</v>
      </c>
      <c r="BF6" s="8">
        <f t="shared" si="35"/>
        <v>64.091232000000005</v>
      </c>
    </row>
    <row r="7" spans="1:86" ht="15.75" thickBot="1" x14ac:dyDescent="0.3">
      <c r="A7" s="41" t="s">
        <v>28</v>
      </c>
      <c r="B7" s="42">
        <v>1</v>
      </c>
      <c r="C7" s="24">
        <v>31.828499999999998</v>
      </c>
      <c r="D7" s="44">
        <v>17.39</v>
      </c>
      <c r="E7" s="44">
        <v>51</v>
      </c>
      <c r="F7" s="44">
        <v>4</v>
      </c>
      <c r="G7" s="23">
        <f t="shared" si="0"/>
        <v>1623.2534999999998</v>
      </c>
      <c r="H7" s="23">
        <f t="shared" si="1"/>
        <v>127.31399999999999</v>
      </c>
      <c r="I7" s="23">
        <f t="shared" si="2"/>
        <v>553.497615</v>
      </c>
      <c r="J7" s="45">
        <f t="shared" si="3"/>
        <v>0.63656999999999997</v>
      </c>
      <c r="K7" s="8">
        <f t="shared" si="4"/>
        <v>3.1828499999999997</v>
      </c>
      <c r="L7" s="8">
        <f>K7-(K7*0.05)</f>
        <v>3.0237074999999995</v>
      </c>
      <c r="M7" s="8">
        <f t="shared" si="5"/>
        <v>2.2120807499999997</v>
      </c>
      <c r="N7" s="8">
        <f t="shared" si="6"/>
        <v>6.3656999999999995</v>
      </c>
      <c r="O7" s="8">
        <f>N7-(N7*0.05)</f>
        <v>6.0474149999999991</v>
      </c>
      <c r="P7" s="8">
        <f t="shared" si="7"/>
        <v>4.4241614999999994</v>
      </c>
      <c r="Q7" s="8">
        <f t="shared" si="8"/>
        <v>12.731399999999999</v>
      </c>
      <c r="R7" s="8">
        <f>Q7-(Q7*0.05)</f>
        <v>12.094829999999998</v>
      </c>
      <c r="S7" s="8">
        <f t="shared" si="9"/>
        <v>8.8483229999999988</v>
      </c>
      <c r="T7" s="8">
        <f t="shared" si="10"/>
        <v>19.097099999999998</v>
      </c>
      <c r="U7" s="8">
        <f>T7-(T7*0.05)</f>
        <v>18.142244999999999</v>
      </c>
      <c r="V7" s="8">
        <f t="shared" si="11"/>
        <v>13.272484499999997</v>
      </c>
      <c r="W7" s="8">
        <f t="shared" si="12"/>
        <v>25.462799999999998</v>
      </c>
      <c r="X7" s="8">
        <f>W7-(W7*0.05)</f>
        <v>24.189659999999996</v>
      </c>
      <c r="Y7" s="8">
        <f t="shared" si="13"/>
        <v>17.696645999999998</v>
      </c>
      <c r="Z7" s="8">
        <f t="shared" si="14"/>
        <v>31.828499999999998</v>
      </c>
      <c r="AA7" s="8">
        <f>Z7-(Z7*0.05)</f>
        <v>30.237074999999997</v>
      </c>
      <c r="AB7" s="8">
        <f t="shared" si="15"/>
        <v>22.120807499999998</v>
      </c>
      <c r="AC7" s="8">
        <f t="shared" si="16"/>
        <v>38.194199999999995</v>
      </c>
      <c r="AD7" s="8">
        <f>AC7-(AC7*0.05)</f>
        <v>36.284489999999998</v>
      </c>
      <c r="AE7" s="8">
        <f t="shared" si="17"/>
        <v>26.544968999999995</v>
      </c>
      <c r="AF7" s="8">
        <f t="shared" si="18"/>
        <v>44.559899999999999</v>
      </c>
      <c r="AG7" s="8">
        <f>AF7-(AF7*0.05)</f>
        <v>42.331904999999999</v>
      </c>
      <c r="AH7" s="8">
        <f t="shared" si="19"/>
        <v>30.969130499999999</v>
      </c>
      <c r="AI7" s="8">
        <f t="shared" si="20"/>
        <v>50.925599999999996</v>
      </c>
      <c r="AJ7" s="8">
        <f>AI7-(AI7*0.05)</f>
        <v>48.379319999999993</v>
      </c>
      <c r="AK7" s="8">
        <f t="shared" si="21"/>
        <v>35.393291999999995</v>
      </c>
      <c r="AL7" s="8">
        <f t="shared" si="22"/>
        <v>57.2913</v>
      </c>
      <c r="AM7" s="8">
        <f>AL7-(AL7*0.05)</f>
        <v>54.426735000000001</v>
      </c>
      <c r="AN7" s="8">
        <f t="shared" si="23"/>
        <v>39.817453499999999</v>
      </c>
      <c r="AO7" s="8">
        <f t="shared" si="24"/>
        <v>63.656999999999996</v>
      </c>
      <c r="AP7" s="8">
        <f>AO7-(AO7*0.05)</f>
        <v>60.474149999999995</v>
      </c>
      <c r="AQ7" s="8">
        <f t="shared" si="25"/>
        <v>44.241614999999996</v>
      </c>
      <c r="AR7" s="8">
        <f t="shared" si="26"/>
        <v>70.0227</v>
      </c>
      <c r="AS7" s="8">
        <f>AR7-(AR7*0.05)</f>
        <v>66.521564999999995</v>
      </c>
      <c r="AT7" s="8">
        <f t="shared" si="27"/>
        <v>48.6657765</v>
      </c>
      <c r="AU7" s="8">
        <f t="shared" si="28"/>
        <v>76.38839999999999</v>
      </c>
      <c r="AV7" s="8">
        <f>AU7-(AU7*0.05)</f>
        <v>72.568979999999996</v>
      </c>
      <c r="AW7" s="8">
        <f t="shared" si="29"/>
        <v>53.089937999999989</v>
      </c>
      <c r="AX7" s="8">
        <f t="shared" si="30"/>
        <v>82.754099999999994</v>
      </c>
      <c r="AY7" s="8">
        <f>AX7-(AX7*0.05)</f>
        <v>78.616394999999997</v>
      </c>
      <c r="AZ7" s="8">
        <f t="shared" si="31"/>
        <v>57.5140995</v>
      </c>
      <c r="BA7" s="8">
        <f t="shared" si="32"/>
        <v>89.119799999999998</v>
      </c>
      <c r="BB7" s="8">
        <f>BA7-(BA7*0.05)</f>
        <v>84.663809999999998</v>
      </c>
      <c r="BC7" s="8">
        <f t="shared" si="33"/>
        <v>61.938260999999997</v>
      </c>
      <c r="BD7" s="8">
        <f t="shared" si="34"/>
        <v>95.485500000000002</v>
      </c>
      <c r="BE7" s="8">
        <f>BD7-(BD7*0.05)</f>
        <v>90.711224999999999</v>
      </c>
      <c r="BF7" s="8">
        <f t="shared" si="35"/>
        <v>66.362422500000008</v>
      </c>
    </row>
    <row r="8" spans="1:86" ht="15.75" thickBot="1" x14ac:dyDescent="0.3">
      <c r="A8" s="41" t="s">
        <v>30</v>
      </c>
      <c r="B8" s="42">
        <v>1</v>
      </c>
      <c r="C8" s="24">
        <v>30.533899999999999</v>
      </c>
      <c r="D8" s="44">
        <v>17.39</v>
      </c>
      <c r="E8" s="44">
        <v>51</v>
      </c>
      <c r="F8" s="44">
        <v>4</v>
      </c>
      <c r="G8" s="23">
        <f t="shared" si="0"/>
        <v>1557.2289000000001</v>
      </c>
      <c r="H8" s="23">
        <f t="shared" si="1"/>
        <v>122.1356</v>
      </c>
      <c r="I8" s="23">
        <f t="shared" si="2"/>
        <v>530.98452099999997</v>
      </c>
      <c r="J8" s="45">
        <f t="shared" si="3"/>
        <v>0.61067799999999994</v>
      </c>
      <c r="K8" s="8">
        <f t="shared" si="4"/>
        <v>3.0533899999999998</v>
      </c>
      <c r="L8" s="8">
        <f>K8-(K8*0.05)</f>
        <v>2.9007204999999998</v>
      </c>
      <c r="M8" s="8">
        <f t="shared" si="5"/>
        <v>2.1221060499999997</v>
      </c>
      <c r="N8" s="8">
        <f t="shared" si="6"/>
        <v>6.1067799999999997</v>
      </c>
      <c r="O8" s="8">
        <f>N8-(N8*0.05)</f>
        <v>5.8014409999999996</v>
      </c>
      <c r="P8" s="8">
        <f t="shared" si="7"/>
        <v>4.2442120999999995</v>
      </c>
      <c r="Q8" s="8">
        <f t="shared" si="8"/>
        <v>12.213559999999999</v>
      </c>
      <c r="R8" s="8">
        <f>Q8-(Q8*0.05)</f>
        <v>11.602881999999999</v>
      </c>
      <c r="S8" s="8">
        <f t="shared" si="9"/>
        <v>8.488424199999999</v>
      </c>
      <c r="T8" s="8">
        <f t="shared" si="10"/>
        <v>18.320339999999998</v>
      </c>
      <c r="U8" s="8">
        <f>T8-(T8*0.05)</f>
        <v>17.404322999999998</v>
      </c>
      <c r="V8" s="8">
        <f t="shared" si="11"/>
        <v>12.732636299999999</v>
      </c>
      <c r="W8" s="8">
        <f t="shared" si="12"/>
        <v>24.427119999999999</v>
      </c>
      <c r="X8" s="8">
        <f>W8-(W8*0.05)</f>
        <v>23.205763999999999</v>
      </c>
      <c r="Y8" s="8">
        <f t="shared" si="13"/>
        <v>16.976848399999998</v>
      </c>
      <c r="Z8" s="8">
        <f t="shared" si="14"/>
        <v>30.533899999999996</v>
      </c>
      <c r="AA8" s="8">
        <f>Z8-(Z8*0.05)</f>
        <v>29.007204999999995</v>
      </c>
      <c r="AB8" s="8">
        <f t="shared" si="15"/>
        <v>21.221060499999997</v>
      </c>
      <c r="AC8" s="8">
        <f t="shared" si="16"/>
        <v>36.640679999999996</v>
      </c>
      <c r="AD8" s="8">
        <f>AC8-(AC8*0.05)</f>
        <v>34.808645999999996</v>
      </c>
      <c r="AE8" s="8">
        <f t="shared" si="17"/>
        <v>25.465272599999999</v>
      </c>
      <c r="AF8" s="8">
        <f t="shared" si="18"/>
        <v>42.747459999999997</v>
      </c>
      <c r="AG8" s="8">
        <f>AF8-(AF8*0.05)</f>
        <v>40.610087</v>
      </c>
      <c r="AH8" s="8">
        <f t="shared" si="19"/>
        <v>29.709484699999997</v>
      </c>
      <c r="AI8" s="8">
        <f t="shared" si="20"/>
        <v>48.854239999999997</v>
      </c>
      <c r="AJ8" s="8">
        <f>AI8-(AI8*0.05)</f>
        <v>46.411527999999997</v>
      </c>
      <c r="AK8" s="8">
        <f t="shared" si="21"/>
        <v>33.953696799999996</v>
      </c>
      <c r="AL8" s="8">
        <f t="shared" si="22"/>
        <v>54.961019999999998</v>
      </c>
      <c r="AM8" s="8">
        <f>AL8-(AL8*0.05)</f>
        <v>52.212969000000001</v>
      </c>
      <c r="AN8" s="8">
        <f t="shared" si="23"/>
        <v>38.197908900000002</v>
      </c>
      <c r="AO8" s="8">
        <f t="shared" si="24"/>
        <v>61.067799999999991</v>
      </c>
      <c r="AP8" s="8">
        <f>AO8-(AO8*0.05)</f>
        <v>58.014409999999991</v>
      </c>
      <c r="AQ8" s="8">
        <f t="shared" si="25"/>
        <v>42.442120999999993</v>
      </c>
      <c r="AR8" s="8">
        <f t="shared" si="26"/>
        <v>67.174579999999992</v>
      </c>
      <c r="AS8" s="8">
        <f>AR8-(AR8*0.05)</f>
        <v>63.815850999999995</v>
      </c>
      <c r="AT8" s="8">
        <f t="shared" si="27"/>
        <v>46.686333099999999</v>
      </c>
      <c r="AU8" s="8">
        <f t="shared" si="28"/>
        <v>73.281359999999992</v>
      </c>
      <c r="AV8" s="8">
        <f>AU8-(AU8*0.05)</f>
        <v>69.617291999999992</v>
      </c>
      <c r="AW8" s="8">
        <f t="shared" si="29"/>
        <v>50.930545199999997</v>
      </c>
      <c r="AX8" s="8">
        <f t="shared" si="30"/>
        <v>79.388139999999993</v>
      </c>
      <c r="AY8" s="8">
        <f>AX8-(AX8*0.05)</f>
        <v>75.418732999999989</v>
      </c>
      <c r="AZ8" s="8">
        <f t="shared" si="31"/>
        <v>55.174757299999996</v>
      </c>
      <c r="BA8" s="8">
        <f t="shared" si="32"/>
        <v>85.494919999999993</v>
      </c>
      <c r="BB8" s="8">
        <f>BA8-(BA8*0.05)</f>
        <v>81.220174</v>
      </c>
      <c r="BC8" s="8">
        <f t="shared" si="33"/>
        <v>59.418969399999995</v>
      </c>
      <c r="BD8" s="8">
        <f t="shared" si="34"/>
        <v>91.601699999999994</v>
      </c>
      <c r="BE8" s="8">
        <f>BD8-(BD8*0.05)</f>
        <v>87.021614999999997</v>
      </c>
      <c r="BF8" s="8">
        <f t="shared" si="35"/>
        <v>63.663181499999993</v>
      </c>
    </row>
    <row r="9" spans="1:86" ht="15.75" thickBot="1" x14ac:dyDescent="0.3">
      <c r="A9" s="41" t="s">
        <v>36</v>
      </c>
      <c r="B9" s="42">
        <v>1</v>
      </c>
      <c r="C9" s="24">
        <v>32.215400000000002</v>
      </c>
      <c r="D9" s="44">
        <v>17.39</v>
      </c>
      <c r="E9" s="44">
        <v>51</v>
      </c>
      <c r="F9" s="44">
        <v>4</v>
      </c>
      <c r="G9" s="23">
        <f t="shared" si="0"/>
        <v>1642.9854</v>
      </c>
      <c r="H9" s="23">
        <f t="shared" si="1"/>
        <v>128.86160000000001</v>
      </c>
      <c r="I9" s="23">
        <f t="shared" si="2"/>
        <v>560.22580600000003</v>
      </c>
      <c r="J9" s="45">
        <f>C9/80</f>
        <v>0.40269250000000001</v>
      </c>
      <c r="K9" s="8">
        <f t="shared" si="4"/>
        <v>2.0134625000000002</v>
      </c>
      <c r="L9" s="8">
        <f>K9-(K9*0.05)</f>
        <v>1.9127893750000002</v>
      </c>
      <c r="M9" s="8">
        <f t="shared" si="5"/>
        <v>1.3993564375000003</v>
      </c>
      <c r="N9" s="8">
        <f t="shared" si="6"/>
        <v>4.0269250000000003</v>
      </c>
      <c r="O9" s="8">
        <f>N9-(N9*0.05)</f>
        <v>3.8255787500000005</v>
      </c>
      <c r="P9" s="8">
        <f t="shared" si="7"/>
        <v>2.7987128750000005</v>
      </c>
      <c r="Q9" s="8">
        <f t="shared" si="8"/>
        <v>8.0538500000000006</v>
      </c>
      <c r="R9" s="8">
        <f>Q9-(Q9*0.05)</f>
        <v>7.6511575000000009</v>
      </c>
      <c r="S9" s="8">
        <f t="shared" si="9"/>
        <v>5.5974257500000011</v>
      </c>
      <c r="T9" s="8">
        <f t="shared" si="10"/>
        <v>12.080775000000001</v>
      </c>
      <c r="U9" s="8">
        <f>T9-(T9*0.05)</f>
        <v>11.47673625</v>
      </c>
      <c r="V9" s="8">
        <f t="shared" si="11"/>
        <v>8.3961386250000007</v>
      </c>
      <c r="W9" s="8">
        <f t="shared" si="12"/>
        <v>16.107700000000001</v>
      </c>
      <c r="X9" s="8">
        <f>W9-(W9*0.05)</f>
        <v>15.302315000000002</v>
      </c>
      <c r="Y9" s="8">
        <f t="shared" si="13"/>
        <v>11.194851500000002</v>
      </c>
      <c r="Z9" s="8">
        <f t="shared" si="14"/>
        <v>20.134625</v>
      </c>
      <c r="AA9" s="8">
        <f>Z9-(Z9*0.05)</f>
        <v>19.127893749999998</v>
      </c>
      <c r="AB9" s="8">
        <f t="shared" si="15"/>
        <v>13.993564375</v>
      </c>
      <c r="AC9" s="8">
        <f t="shared" si="16"/>
        <v>24.161550000000002</v>
      </c>
      <c r="AD9" s="8">
        <f>AC9-(AC9*0.05)</f>
        <v>22.9534725</v>
      </c>
      <c r="AE9" s="8">
        <f t="shared" si="17"/>
        <v>16.792277250000001</v>
      </c>
      <c r="AF9" s="8">
        <f t="shared" si="18"/>
        <v>28.188475</v>
      </c>
      <c r="AG9" s="8">
        <f>AF9-(AF9*0.05)</f>
        <v>26.779051250000002</v>
      </c>
      <c r="AH9" s="8">
        <f t="shared" si="19"/>
        <v>19.590990125000001</v>
      </c>
      <c r="AI9" s="8">
        <f t="shared" si="20"/>
        <v>32.215400000000002</v>
      </c>
      <c r="AJ9" s="8">
        <f>AI9-(AI9*0.05)</f>
        <v>30.604630000000004</v>
      </c>
      <c r="AK9" s="8">
        <f t="shared" si="21"/>
        <v>22.389703000000004</v>
      </c>
      <c r="AL9" s="8">
        <f t="shared" si="22"/>
        <v>36.242325000000001</v>
      </c>
      <c r="AM9" s="8">
        <f>AL9-(AL9*0.05)</f>
        <v>34.430208749999998</v>
      </c>
      <c r="AN9" s="8">
        <f t="shared" si="23"/>
        <v>25.188415875</v>
      </c>
      <c r="AO9" s="8">
        <f t="shared" si="24"/>
        <v>40.26925</v>
      </c>
      <c r="AP9" s="8">
        <f>AO9-(AO9*0.05)</f>
        <v>38.255787499999997</v>
      </c>
      <c r="AQ9" s="8">
        <f t="shared" si="25"/>
        <v>27.98712875</v>
      </c>
      <c r="AR9" s="8">
        <f t="shared" si="26"/>
        <v>44.296174999999998</v>
      </c>
      <c r="AS9" s="8">
        <f>AR9-(AR9*0.05)</f>
        <v>42.081366249999995</v>
      </c>
      <c r="AT9" s="8">
        <f t="shared" si="27"/>
        <v>30.785841625</v>
      </c>
      <c r="AU9" s="8">
        <f t="shared" si="28"/>
        <v>48.323100000000004</v>
      </c>
      <c r="AV9" s="8">
        <f>AU9-(AU9*0.05)</f>
        <v>45.906945</v>
      </c>
      <c r="AW9" s="8">
        <f t="shared" si="29"/>
        <v>33.584554500000003</v>
      </c>
      <c r="AX9" s="8">
        <f t="shared" si="30"/>
        <v>52.350025000000002</v>
      </c>
      <c r="AY9" s="8">
        <f>AX9-(AX9*0.05)</f>
        <v>49.732523749999999</v>
      </c>
      <c r="AZ9" s="8">
        <f t="shared" si="31"/>
        <v>36.383267375000003</v>
      </c>
      <c r="BA9" s="8">
        <f t="shared" si="32"/>
        <v>56.376950000000001</v>
      </c>
      <c r="BB9" s="8">
        <f>BA9-(BA9*0.05)</f>
        <v>53.558102500000004</v>
      </c>
      <c r="BC9" s="8">
        <f t="shared" si="33"/>
        <v>39.181980250000002</v>
      </c>
      <c r="BD9" s="8">
        <f t="shared" si="34"/>
        <v>60.403874999999999</v>
      </c>
      <c r="BE9" s="8">
        <f>BD9-(BD9*0.05)</f>
        <v>57.383681250000002</v>
      </c>
      <c r="BF9" s="8">
        <f t="shared" si="35"/>
        <v>41.980693125000002</v>
      </c>
    </row>
    <row r="10" spans="1:86" ht="15.75" thickBot="1" x14ac:dyDescent="0.3">
      <c r="A10" s="41" t="s">
        <v>37</v>
      </c>
      <c r="B10" s="42">
        <v>1</v>
      </c>
      <c r="C10" s="24">
        <v>35.117699999999999</v>
      </c>
      <c r="D10" s="44">
        <v>17.39</v>
      </c>
      <c r="E10" s="44">
        <v>51</v>
      </c>
      <c r="F10" s="44">
        <v>4</v>
      </c>
      <c r="G10" s="23">
        <f t="shared" si="0"/>
        <v>1791.0027</v>
      </c>
      <c r="H10" s="23">
        <f t="shared" si="1"/>
        <v>140.4708</v>
      </c>
      <c r="I10" s="23">
        <f t="shared" si="2"/>
        <v>610.69680300000005</v>
      </c>
      <c r="J10" s="45">
        <f>C10/50</f>
        <v>0.70235400000000003</v>
      </c>
      <c r="K10" s="8">
        <f t="shared" si="4"/>
        <v>3.5117700000000003</v>
      </c>
      <c r="L10" s="8">
        <f>K10-(K10*0.05)</f>
        <v>3.3361815000000004</v>
      </c>
      <c r="M10" s="8">
        <f t="shared" si="5"/>
        <v>2.4406801500000004</v>
      </c>
      <c r="N10" s="8">
        <f t="shared" si="6"/>
        <v>7.0235400000000006</v>
      </c>
      <c r="O10" s="8">
        <f>N10-(N10*0.05)</f>
        <v>6.6723630000000007</v>
      </c>
      <c r="P10" s="8">
        <f t="shared" si="7"/>
        <v>4.8813603000000008</v>
      </c>
      <c r="Q10" s="8">
        <f t="shared" si="8"/>
        <v>14.047080000000001</v>
      </c>
      <c r="R10" s="8">
        <f>Q10-(Q10*0.05)</f>
        <v>13.344726000000001</v>
      </c>
      <c r="S10" s="8">
        <f t="shared" si="9"/>
        <v>9.7627206000000015</v>
      </c>
      <c r="T10" s="8">
        <f t="shared" si="10"/>
        <v>21.070620000000002</v>
      </c>
      <c r="U10" s="8">
        <f>T10-(T10*0.05)</f>
        <v>20.017089000000002</v>
      </c>
      <c r="V10" s="8">
        <f t="shared" si="11"/>
        <v>14.644080900000002</v>
      </c>
      <c r="W10" s="8">
        <f t="shared" si="12"/>
        <v>28.094160000000002</v>
      </c>
      <c r="X10" s="8">
        <f>W10-(W10*0.05)</f>
        <v>26.689452000000003</v>
      </c>
      <c r="Y10" s="8">
        <f t="shared" si="13"/>
        <v>19.525441200000003</v>
      </c>
      <c r="Z10" s="8">
        <f t="shared" si="14"/>
        <v>35.117699999999999</v>
      </c>
      <c r="AA10" s="8">
        <f>Z10-(Z10*0.05)</f>
        <v>33.361815</v>
      </c>
      <c r="AB10" s="8">
        <f t="shared" si="15"/>
        <v>24.4068015</v>
      </c>
      <c r="AC10" s="8">
        <f t="shared" si="16"/>
        <v>42.141240000000003</v>
      </c>
      <c r="AD10" s="8">
        <f>AC10-(AC10*0.05)</f>
        <v>40.034178000000004</v>
      </c>
      <c r="AE10" s="8">
        <f t="shared" si="17"/>
        <v>29.288161800000005</v>
      </c>
      <c r="AF10" s="8">
        <f t="shared" si="18"/>
        <v>49.16478</v>
      </c>
      <c r="AG10" s="8">
        <f>AF10-(AF10*0.05)</f>
        <v>46.706541000000001</v>
      </c>
      <c r="AH10" s="8">
        <f t="shared" si="19"/>
        <v>34.169522100000002</v>
      </c>
      <c r="AI10" s="8">
        <f t="shared" si="20"/>
        <v>56.188320000000004</v>
      </c>
      <c r="AJ10" s="8">
        <f>AI10-(AI10*0.05)</f>
        <v>53.378904000000006</v>
      </c>
      <c r="AK10" s="8">
        <f t="shared" si="21"/>
        <v>39.050882400000006</v>
      </c>
      <c r="AL10" s="8">
        <f t="shared" si="22"/>
        <v>63.211860000000001</v>
      </c>
      <c r="AM10" s="8">
        <f>AL10-(AL10*0.05)</f>
        <v>60.051267000000003</v>
      </c>
      <c r="AN10" s="8">
        <f t="shared" si="23"/>
        <v>43.932242700000003</v>
      </c>
      <c r="AO10" s="8">
        <f t="shared" si="24"/>
        <v>70.235399999999998</v>
      </c>
      <c r="AP10" s="8">
        <f>AO10-(AO10*0.05)</f>
        <v>66.72363</v>
      </c>
      <c r="AQ10" s="8">
        <f t="shared" si="25"/>
        <v>48.813603000000001</v>
      </c>
      <c r="AR10" s="8">
        <f t="shared" si="26"/>
        <v>77.25894000000001</v>
      </c>
      <c r="AS10" s="8">
        <f>AR10-(AR10*0.05)</f>
        <v>73.395993000000004</v>
      </c>
      <c r="AT10" s="8">
        <f t="shared" si="27"/>
        <v>53.694963300000012</v>
      </c>
      <c r="AU10" s="8">
        <f t="shared" si="28"/>
        <v>84.282480000000007</v>
      </c>
      <c r="AV10" s="8">
        <f>AU10-(AU10*0.05)</f>
        <v>80.068356000000009</v>
      </c>
      <c r="AW10" s="8">
        <f t="shared" si="29"/>
        <v>58.576323600000009</v>
      </c>
      <c r="AX10" s="8">
        <f t="shared" si="30"/>
        <v>91.306020000000004</v>
      </c>
      <c r="AY10" s="8">
        <f>AX10-(AX10*0.05)</f>
        <v>86.740718999999999</v>
      </c>
      <c r="AZ10" s="8">
        <f t="shared" si="31"/>
        <v>63.457683900000006</v>
      </c>
      <c r="BA10" s="8">
        <f t="shared" si="32"/>
        <v>98.329560000000001</v>
      </c>
      <c r="BB10" s="8">
        <f>BA10-(BA10*0.05)</f>
        <v>93.413082000000003</v>
      </c>
      <c r="BC10" s="8">
        <f t="shared" si="33"/>
        <v>68.339044200000004</v>
      </c>
      <c r="BD10" s="8">
        <f t="shared" si="34"/>
        <v>105.35310000000001</v>
      </c>
      <c r="BE10" s="8">
        <f>BD10-(BD10*0.05)</f>
        <v>100.08544500000001</v>
      </c>
      <c r="BF10" s="8">
        <f t="shared" si="35"/>
        <v>73.220404500000001</v>
      </c>
    </row>
    <row r="11" spans="1:86" ht="15.75" thickBot="1" x14ac:dyDescent="0.3">
      <c r="A11" s="41" t="s">
        <v>43</v>
      </c>
      <c r="B11" s="42">
        <v>1</v>
      </c>
      <c r="C11" s="24">
        <v>31.8155</v>
      </c>
      <c r="D11" s="44">
        <v>17.39</v>
      </c>
      <c r="E11" s="44">
        <v>51</v>
      </c>
      <c r="F11" s="44">
        <v>4</v>
      </c>
      <c r="G11" s="23">
        <f t="shared" si="0"/>
        <v>1622.5905</v>
      </c>
      <c r="H11" s="23">
        <f t="shared" si="1"/>
        <v>127.262</v>
      </c>
      <c r="I11" s="23">
        <f t="shared" si="2"/>
        <v>553.27154500000006</v>
      </c>
      <c r="J11" s="45">
        <f>C11/50</f>
        <v>0.63631000000000004</v>
      </c>
      <c r="K11" s="8">
        <f t="shared" si="4"/>
        <v>3.1815500000000001</v>
      </c>
      <c r="L11" s="8">
        <f>K11-(K11*0.05)</f>
        <v>3.0224725000000001</v>
      </c>
      <c r="M11" s="8">
        <f t="shared" si="5"/>
        <v>2.21117725</v>
      </c>
      <c r="N11" s="8">
        <f t="shared" si="6"/>
        <v>6.3631000000000002</v>
      </c>
      <c r="O11" s="8">
        <f>N11-(N11*0.05)</f>
        <v>6.0449450000000002</v>
      </c>
      <c r="P11" s="8">
        <f t="shared" si="7"/>
        <v>4.4223545</v>
      </c>
      <c r="Q11" s="8">
        <f t="shared" si="8"/>
        <v>12.7262</v>
      </c>
      <c r="R11" s="8">
        <f>Q11-(Q11*0.05)</f>
        <v>12.08989</v>
      </c>
      <c r="S11" s="8">
        <f t="shared" si="9"/>
        <v>8.8447089999999999</v>
      </c>
      <c r="T11" s="8">
        <f t="shared" si="10"/>
        <v>19.089300000000001</v>
      </c>
      <c r="U11" s="8">
        <f>T11-(T11*0.05)</f>
        <v>18.134835000000002</v>
      </c>
      <c r="V11" s="8">
        <f t="shared" si="11"/>
        <v>13.267063500000001</v>
      </c>
      <c r="W11" s="8">
        <f t="shared" si="12"/>
        <v>25.452400000000001</v>
      </c>
      <c r="X11" s="8">
        <f>W11-(W11*0.05)</f>
        <v>24.179780000000001</v>
      </c>
      <c r="Y11" s="8">
        <f t="shared" si="13"/>
        <v>17.689418</v>
      </c>
      <c r="Z11" s="8">
        <f t="shared" si="14"/>
        <v>31.815500000000004</v>
      </c>
      <c r="AA11" s="8">
        <f>Z11-(Z11*0.05)</f>
        <v>30.224725000000003</v>
      </c>
      <c r="AB11" s="8">
        <f t="shared" si="15"/>
        <v>22.111772500000001</v>
      </c>
      <c r="AC11" s="8">
        <f t="shared" si="16"/>
        <v>38.178600000000003</v>
      </c>
      <c r="AD11" s="8">
        <f>AC11-(AC11*0.05)</f>
        <v>36.269670000000005</v>
      </c>
      <c r="AE11" s="8">
        <f t="shared" si="17"/>
        <v>26.534127000000002</v>
      </c>
      <c r="AF11" s="8">
        <f t="shared" si="18"/>
        <v>44.541700000000006</v>
      </c>
      <c r="AG11" s="8">
        <f>AF11-(AF11*0.05)</f>
        <v>42.314615000000003</v>
      </c>
      <c r="AH11" s="8">
        <f t="shared" si="19"/>
        <v>30.956481500000002</v>
      </c>
      <c r="AI11" s="8">
        <f t="shared" si="20"/>
        <v>50.904800000000002</v>
      </c>
      <c r="AJ11" s="8">
        <f>AI11-(AI11*0.05)</f>
        <v>48.359560000000002</v>
      </c>
      <c r="AK11" s="8">
        <f t="shared" si="21"/>
        <v>35.378836</v>
      </c>
      <c r="AL11" s="8">
        <f t="shared" si="22"/>
        <v>57.267900000000004</v>
      </c>
      <c r="AM11" s="8">
        <f>AL11-(AL11*0.05)</f>
        <v>54.404505</v>
      </c>
      <c r="AN11" s="8">
        <f t="shared" si="23"/>
        <v>39.801190500000004</v>
      </c>
      <c r="AO11" s="8">
        <f t="shared" si="24"/>
        <v>63.631000000000007</v>
      </c>
      <c r="AP11" s="8">
        <f>AO11-(AO11*0.05)</f>
        <v>60.449450000000006</v>
      </c>
      <c r="AQ11" s="8">
        <f t="shared" si="25"/>
        <v>44.223545000000001</v>
      </c>
      <c r="AR11" s="8">
        <f t="shared" si="26"/>
        <v>69.994100000000003</v>
      </c>
      <c r="AS11" s="8">
        <f>AR11-(AR11*0.05)</f>
        <v>66.494394999999997</v>
      </c>
      <c r="AT11" s="8">
        <f t="shared" si="27"/>
        <v>48.645899499999999</v>
      </c>
      <c r="AU11" s="8">
        <f t="shared" si="28"/>
        <v>76.357200000000006</v>
      </c>
      <c r="AV11" s="8">
        <f>AU11-(AU11*0.05)</f>
        <v>72.53934000000001</v>
      </c>
      <c r="AW11" s="8">
        <f t="shared" si="29"/>
        <v>53.068254000000003</v>
      </c>
      <c r="AX11" s="8">
        <f t="shared" si="30"/>
        <v>82.720300000000009</v>
      </c>
      <c r="AY11" s="8">
        <f>AX11-(AX11*0.05)</f>
        <v>78.584285000000008</v>
      </c>
      <c r="AZ11" s="8">
        <f t="shared" si="31"/>
        <v>57.490608500000008</v>
      </c>
      <c r="BA11" s="8">
        <f t="shared" si="32"/>
        <v>89.083400000000012</v>
      </c>
      <c r="BB11" s="8">
        <f>BA11-(BA11*0.05)</f>
        <v>84.629230000000007</v>
      </c>
      <c r="BC11" s="8">
        <f t="shared" si="33"/>
        <v>61.912963000000005</v>
      </c>
      <c r="BD11" s="8">
        <f t="shared" si="34"/>
        <v>95.4465</v>
      </c>
      <c r="BE11" s="8">
        <f>BD11-(BD11*0.05)</f>
        <v>90.674175000000005</v>
      </c>
      <c r="BF11" s="8">
        <f t="shared" si="35"/>
        <v>66.335317500000002</v>
      </c>
    </row>
    <row r="12" spans="1:86" s="13" customFormat="1" ht="15.75" thickBot="1" x14ac:dyDescent="0.3">
      <c r="A12" s="41" t="s">
        <v>0</v>
      </c>
      <c r="B12" s="42">
        <v>2</v>
      </c>
      <c r="C12" s="24">
        <v>22.8674</v>
      </c>
      <c r="D12" s="44">
        <v>17.39</v>
      </c>
      <c r="E12" s="44">
        <v>51</v>
      </c>
      <c r="F12" s="44">
        <v>4</v>
      </c>
      <c r="G12" s="23">
        <f t="shared" si="0"/>
        <v>1166.2374</v>
      </c>
      <c r="H12" s="23">
        <f t="shared" si="1"/>
        <v>91.4696</v>
      </c>
      <c r="I12" s="23">
        <f t="shared" si="2"/>
        <v>397.664086</v>
      </c>
      <c r="J12" s="45">
        <f>C12/30</f>
        <v>0.76224666666666663</v>
      </c>
      <c r="K12" s="8">
        <f t="shared" si="4"/>
        <v>3.811233333333333</v>
      </c>
      <c r="L12" s="8">
        <f>K12-(K12*0.05)</f>
        <v>3.6206716666666665</v>
      </c>
      <c r="M12" s="8">
        <f t="shared" si="5"/>
        <v>2.6488071666666664</v>
      </c>
      <c r="N12" s="8">
        <f t="shared" si="6"/>
        <v>7.6224666666666661</v>
      </c>
      <c r="O12" s="8">
        <f>N12-(N12*0.05)</f>
        <v>7.241343333333333</v>
      </c>
      <c r="P12" s="8">
        <f t="shared" si="7"/>
        <v>5.2976143333333328</v>
      </c>
      <c r="Q12" s="8">
        <f t="shared" si="8"/>
        <v>15.244933333333332</v>
      </c>
      <c r="R12" s="8">
        <f>Q12-(Q12*0.05)</f>
        <v>14.482686666666666</v>
      </c>
      <c r="S12" s="8">
        <f t="shared" si="9"/>
        <v>10.595228666666666</v>
      </c>
      <c r="T12" s="8">
        <f t="shared" si="10"/>
        <v>22.8674</v>
      </c>
      <c r="U12" s="8">
        <f>T12-(T12*0.05)</f>
        <v>21.724029999999999</v>
      </c>
      <c r="V12" s="8">
        <f t="shared" si="11"/>
        <v>15.892842999999999</v>
      </c>
      <c r="W12" s="8">
        <f t="shared" si="12"/>
        <v>30.489866666666664</v>
      </c>
      <c r="X12" s="8">
        <f>W12-(W12*0.05)</f>
        <v>28.965373333333332</v>
      </c>
      <c r="Y12" s="8">
        <f t="shared" si="13"/>
        <v>21.190457333333331</v>
      </c>
      <c r="Z12" s="8">
        <f t="shared" si="14"/>
        <v>38.112333333333332</v>
      </c>
      <c r="AA12" s="8">
        <f>Z12-(Z12*0.05)</f>
        <v>36.206716666666665</v>
      </c>
      <c r="AB12" s="8">
        <f t="shared" si="15"/>
        <v>26.488071666666666</v>
      </c>
      <c r="AC12" s="8">
        <f t="shared" si="16"/>
        <v>45.7348</v>
      </c>
      <c r="AD12" s="8">
        <f>AC12-(AC12*0.05)</f>
        <v>43.448059999999998</v>
      </c>
      <c r="AE12" s="8">
        <f t="shared" si="17"/>
        <v>31.785685999999998</v>
      </c>
      <c r="AF12" s="8">
        <f t="shared" si="18"/>
        <v>53.357266666666661</v>
      </c>
      <c r="AG12" s="8">
        <f>AF12-(AF12*0.05)</f>
        <v>50.689403333333331</v>
      </c>
      <c r="AH12" s="8">
        <f t="shared" si="19"/>
        <v>37.083300333333327</v>
      </c>
      <c r="AI12" s="8">
        <f t="shared" si="20"/>
        <v>60.979733333333328</v>
      </c>
      <c r="AJ12" s="8">
        <f>AI12-(AI12*0.05)</f>
        <v>57.930746666666664</v>
      </c>
      <c r="AK12" s="8">
        <f t="shared" si="21"/>
        <v>42.380914666666662</v>
      </c>
      <c r="AL12" s="8">
        <f t="shared" si="22"/>
        <v>68.602199999999996</v>
      </c>
      <c r="AM12" s="8">
        <f>AL12-(AL12*0.05)</f>
        <v>65.172089999999997</v>
      </c>
      <c r="AN12" s="8">
        <f t="shared" si="23"/>
        <v>47.678528999999997</v>
      </c>
      <c r="AO12" s="8">
        <f t="shared" si="24"/>
        <v>76.224666666666664</v>
      </c>
      <c r="AP12" s="8">
        <f>AO12-(AO12*0.05)</f>
        <v>72.41343333333333</v>
      </c>
      <c r="AQ12" s="8">
        <f t="shared" si="25"/>
        <v>52.976143333333333</v>
      </c>
      <c r="AR12" s="8">
        <f t="shared" si="26"/>
        <v>83.847133333333332</v>
      </c>
      <c r="AS12" s="8">
        <f>AR12-(AR12*0.05)</f>
        <v>79.654776666666663</v>
      </c>
      <c r="AT12" s="8">
        <f t="shared" si="27"/>
        <v>58.273757666666668</v>
      </c>
      <c r="AU12" s="8">
        <f t="shared" si="28"/>
        <v>91.4696</v>
      </c>
      <c r="AV12" s="8">
        <f>AU12-(AU12*0.05)</f>
        <v>86.896119999999996</v>
      </c>
      <c r="AW12" s="8">
        <f t="shared" si="29"/>
        <v>63.571371999999997</v>
      </c>
      <c r="AX12" s="8">
        <f t="shared" si="30"/>
        <v>99.092066666666668</v>
      </c>
      <c r="AY12" s="8">
        <f>AX12-(AX12*0.05)</f>
        <v>94.137463333333329</v>
      </c>
      <c r="AZ12" s="8">
        <f t="shared" si="31"/>
        <v>68.868986333333339</v>
      </c>
      <c r="BA12" s="8">
        <f t="shared" si="32"/>
        <v>106.71453333333332</v>
      </c>
      <c r="BB12" s="8">
        <f>BA12-(BA12*0.05)</f>
        <v>101.37880666666666</v>
      </c>
      <c r="BC12" s="8">
        <f t="shared" si="33"/>
        <v>74.166600666666653</v>
      </c>
      <c r="BD12" s="8">
        <f t="shared" si="34"/>
        <v>114.33699999999999</v>
      </c>
      <c r="BE12" s="8">
        <f>BD12-(BD12*0.05)</f>
        <v>108.62015</v>
      </c>
      <c r="BF12" s="8">
        <f t="shared" si="35"/>
        <v>79.464214999999996</v>
      </c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</row>
    <row r="13" spans="1:86" s="13" customFormat="1" ht="15.75" thickBot="1" x14ac:dyDescent="0.3">
      <c r="A13" s="41" t="s">
        <v>3</v>
      </c>
      <c r="B13" s="42">
        <v>2</v>
      </c>
      <c r="C13" s="43">
        <v>22.175899999999999</v>
      </c>
      <c r="D13" s="44">
        <v>17.39</v>
      </c>
      <c r="E13" s="44">
        <v>51</v>
      </c>
      <c r="F13" s="44">
        <v>4</v>
      </c>
      <c r="G13" s="23">
        <f t="shared" si="0"/>
        <v>1130.9709</v>
      </c>
      <c r="H13" s="23">
        <f t="shared" si="1"/>
        <v>88.703599999999994</v>
      </c>
      <c r="I13" s="23">
        <f t="shared" si="2"/>
        <v>385.63890099999998</v>
      </c>
      <c r="J13" s="45">
        <f t="shared" ref="J13:J24" si="36">C13/30</f>
        <v>0.73919666666666661</v>
      </c>
      <c r="K13" s="8">
        <f t="shared" si="4"/>
        <v>3.695983333333333</v>
      </c>
      <c r="L13" s="8">
        <f>K13-(K13*0.05)</f>
        <v>3.5111841666666663</v>
      </c>
      <c r="M13" s="8">
        <f t="shared" si="5"/>
        <v>2.5687084166666665</v>
      </c>
      <c r="N13" s="8">
        <f t="shared" si="6"/>
        <v>7.3919666666666659</v>
      </c>
      <c r="O13" s="8">
        <f>N13-(N13*0.05)</f>
        <v>7.0223683333333327</v>
      </c>
      <c r="P13" s="8">
        <f t="shared" si="7"/>
        <v>5.137416833333333</v>
      </c>
      <c r="Q13" s="8">
        <f t="shared" si="8"/>
        <v>14.783933333333332</v>
      </c>
      <c r="R13" s="8">
        <f>Q13-(Q13*0.05)</f>
        <v>14.044736666666665</v>
      </c>
      <c r="S13" s="8">
        <f t="shared" si="9"/>
        <v>10.274833666666666</v>
      </c>
      <c r="T13" s="8">
        <f t="shared" si="10"/>
        <v>22.175899999999999</v>
      </c>
      <c r="U13" s="8">
        <f>T13-(T13*0.05)</f>
        <v>21.067104999999998</v>
      </c>
      <c r="V13" s="8">
        <f t="shared" si="11"/>
        <v>15.412250499999999</v>
      </c>
      <c r="W13" s="8">
        <f t="shared" si="12"/>
        <v>29.567866666666664</v>
      </c>
      <c r="X13" s="8">
        <f>W13-(W13*0.05)</f>
        <v>28.089473333333331</v>
      </c>
      <c r="Y13" s="8">
        <f t="shared" si="13"/>
        <v>20.549667333333332</v>
      </c>
      <c r="Z13" s="8">
        <f t="shared" si="14"/>
        <v>36.959833333333329</v>
      </c>
      <c r="AA13" s="8">
        <f>Z13-(Z13*0.05)</f>
        <v>35.111841666666663</v>
      </c>
      <c r="AB13" s="8">
        <f t="shared" si="15"/>
        <v>25.687084166666665</v>
      </c>
      <c r="AC13" s="8">
        <f t="shared" si="16"/>
        <v>44.351799999999997</v>
      </c>
      <c r="AD13" s="8">
        <f>AC13-(AC13*0.05)</f>
        <v>42.134209999999996</v>
      </c>
      <c r="AE13" s="8">
        <f t="shared" si="17"/>
        <v>30.824500999999998</v>
      </c>
      <c r="AF13" s="8">
        <f t="shared" si="18"/>
        <v>51.743766666666666</v>
      </c>
      <c r="AG13" s="8">
        <f>AF13-(AF13*0.05)</f>
        <v>49.156578333333329</v>
      </c>
      <c r="AH13" s="8">
        <f t="shared" si="19"/>
        <v>35.961917833333331</v>
      </c>
      <c r="AI13" s="8">
        <f t="shared" si="20"/>
        <v>59.135733333333327</v>
      </c>
      <c r="AJ13" s="8">
        <f>AI13-(AI13*0.05)</f>
        <v>56.178946666666661</v>
      </c>
      <c r="AK13" s="8">
        <f t="shared" si="21"/>
        <v>41.099334666666664</v>
      </c>
      <c r="AL13" s="8">
        <f t="shared" si="22"/>
        <v>66.527699999999996</v>
      </c>
      <c r="AM13" s="8">
        <f>AL13-(AL13*0.05)</f>
        <v>63.201314999999994</v>
      </c>
      <c r="AN13" s="8">
        <f t="shared" si="23"/>
        <v>46.236751499999997</v>
      </c>
      <c r="AO13" s="8">
        <f t="shared" si="24"/>
        <v>73.919666666666657</v>
      </c>
      <c r="AP13" s="8">
        <f>AO13-(AO13*0.05)</f>
        <v>70.223683333333327</v>
      </c>
      <c r="AQ13" s="8">
        <f t="shared" si="25"/>
        <v>51.37416833333333</v>
      </c>
      <c r="AR13" s="8">
        <f t="shared" si="26"/>
        <v>81.311633333333333</v>
      </c>
      <c r="AS13" s="8">
        <f>AR13-(AR13*0.05)</f>
        <v>77.246051666666659</v>
      </c>
      <c r="AT13" s="8">
        <f t="shared" si="27"/>
        <v>56.511585166666663</v>
      </c>
      <c r="AU13" s="8">
        <f t="shared" si="28"/>
        <v>88.703599999999994</v>
      </c>
      <c r="AV13" s="8">
        <f>AU13-(AU13*0.05)</f>
        <v>84.268419999999992</v>
      </c>
      <c r="AW13" s="8">
        <f t="shared" si="29"/>
        <v>61.649001999999996</v>
      </c>
      <c r="AX13" s="8">
        <f t="shared" si="30"/>
        <v>96.095566666666656</v>
      </c>
      <c r="AY13" s="8">
        <f>AX13-(AX13*0.05)</f>
        <v>91.290788333333325</v>
      </c>
      <c r="AZ13" s="8">
        <f t="shared" si="31"/>
        <v>66.786418833333329</v>
      </c>
      <c r="BA13" s="8">
        <f t="shared" si="32"/>
        <v>103.48753333333333</v>
      </c>
      <c r="BB13" s="8">
        <f>BA13-(BA13*0.05)</f>
        <v>98.313156666666657</v>
      </c>
      <c r="BC13" s="8">
        <f t="shared" si="33"/>
        <v>71.923835666666662</v>
      </c>
      <c r="BD13" s="8">
        <f t="shared" si="34"/>
        <v>110.87949999999999</v>
      </c>
      <c r="BE13" s="8">
        <f>BD13-(BD13*0.05)</f>
        <v>105.33552499999999</v>
      </c>
      <c r="BF13" s="8">
        <f t="shared" si="35"/>
        <v>77.061252499999995</v>
      </c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</row>
    <row r="14" spans="1:86" s="13" customFormat="1" ht="15.75" thickBot="1" x14ac:dyDescent="0.3">
      <c r="A14" s="41" t="s">
        <v>8</v>
      </c>
      <c r="B14" s="42">
        <v>2</v>
      </c>
      <c r="C14" s="43">
        <v>18.3506</v>
      </c>
      <c r="D14" s="44">
        <v>17.39</v>
      </c>
      <c r="E14" s="44">
        <v>51</v>
      </c>
      <c r="F14" s="44">
        <v>4</v>
      </c>
      <c r="G14" s="23">
        <f t="shared" si="0"/>
        <v>935.88059999999996</v>
      </c>
      <c r="H14" s="23">
        <f t="shared" si="1"/>
        <v>73.4024</v>
      </c>
      <c r="I14" s="23">
        <f t="shared" si="2"/>
        <v>319.11693400000001</v>
      </c>
      <c r="J14" s="45">
        <f t="shared" si="36"/>
        <v>0.61168666666666671</v>
      </c>
      <c r="K14" s="8">
        <f t="shared" si="4"/>
        <v>3.0584333333333333</v>
      </c>
      <c r="L14" s="8">
        <f>K14-(K14*0.05)</f>
        <v>2.9055116666666665</v>
      </c>
      <c r="M14" s="8">
        <f t="shared" si="5"/>
        <v>2.1256111666666668</v>
      </c>
      <c r="N14" s="8">
        <f t="shared" si="6"/>
        <v>6.1168666666666667</v>
      </c>
      <c r="O14" s="8">
        <f>N14-(N14*0.05)</f>
        <v>5.811023333333333</v>
      </c>
      <c r="P14" s="8">
        <f t="shared" si="7"/>
        <v>4.2512223333333337</v>
      </c>
      <c r="Q14" s="8">
        <f t="shared" si="8"/>
        <v>12.233733333333333</v>
      </c>
      <c r="R14" s="8">
        <f>Q14-(Q14*0.05)</f>
        <v>11.622046666666666</v>
      </c>
      <c r="S14" s="8">
        <f t="shared" si="9"/>
        <v>8.5024446666666673</v>
      </c>
      <c r="T14" s="8">
        <f t="shared" si="10"/>
        <v>18.3506</v>
      </c>
      <c r="U14" s="8">
        <f>T14-(T14*0.05)</f>
        <v>17.433070000000001</v>
      </c>
      <c r="V14" s="8">
        <f t="shared" si="11"/>
        <v>12.753667</v>
      </c>
      <c r="W14" s="8">
        <f t="shared" si="12"/>
        <v>24.467466666666667</v>
      </c>
      <c r="X14" s="8">
        <f>W14-(W14*0.05)</f>
        <v>23.244093333333332</v>
      </c>
      <c r="Y14" s="8">
        <f t="shared" si="13"/>
        <v>17.004889333333335</v>
      </c>
      <c r="Z14" s="8">
        <f t="shared" si="14"/>
        <v>30.584333333333337</v>
      </c>
      <c r="AA14" s="8">
        <f>Z14-(Z14*0.05)</f>
        <v>29.05511666666667</v>
      </c>
      <c r="AB14" s="8">
        <f t="shared" si="15"/>
        <v>21.256111666666669</v>
      </c>
      <c r="AC14" s="8">
        <f t="shared" si="16"/>
        <v>36.7012</v>
      </c>
      <c r="AD14" s="8">
        <f>AC14-(AC14*0.05)</f>
        <v>34.866140000000001</v>
      </c>
      <c r="AE14" s="8">
        <f t="shared" si="17"/>
        <v>25.507334</v>
      </c>
      <c r="AF14" s="8">
        <f t="shared" si="18"/>
        <v>42.818066666666667</v>
      </c>
      <c r="AG14" s="8">
        <f>AF14-(AF14*0.05)</f>
        <v>40.677163333333333</v>
      </c>
      <c r="AH14" s="8">
        <f t="shared" si="19"/>
        <v>29.758556333333331</v>
      </c>
      <c r="AI14" s="8">
        <f t="shared" si="20"/>
        <v>48.934933333333333</v>
      </c>
      <c r="AJ14" s="8">
        <f>AI14-(AI14*0.05)</f>
        <v>46.488186666666664</v>
      </c>
      <c r="AK14" s="8">
        <f t="shared" si="21"/>
        <v>34.009778666666669</v>
      </c>
      <c r="AL14" s="8">
        <f t="shared" si="22"/>
        <v>55.051800000000007</v>
      </c>
      <c r="AM14" s="8">
        <f>AL14-(AL14*0.05)</f>
        <v>52.299210000000009</v>
      </c>
      <c r="AN14" s="8">
        <f t="shared" si="23"/>
        <v>38.261001000000007</v>
      </c>
      <c r="AO14" s="8">
        <f t="shared" si="24"/>
        <v>61.168666666666674</v>
      </c>
      <c r="AP14" s="8">
        <f>AO14-(AO14*0.05)</f>
        <v>58.110233333333341</v>
      </c>
      <c r="AQ14" s="8">
        <f t="shared" si="25"/>
        <v>42.512223333333338</v>
      </c>
      <c r="AR14" s="8">
        <f t="shared" si="26"/>
        <v>67.285533333333333</v>
      </c>
      <c r="AS14" s="8">
        <f>AR14-(AR14*0.05)</f>
        <v>63.921256666666665</v>
      </c>
      <c r="AT14" s="8">
        <f t="shared" si="27"/>
        <v>46.763445666666669</v>
      </c>
      <c r="AU14" s="8">
        <f t="shared" si="28"/>
        <v>73.4024</v>
      </c>
      <c r="AV14" s="8">
        <f>AU14-(AU14*0.05)</f>
        <v>69.732280000000003</v>
      </c>
      <c r="AW14" s="8">
        <f t="shared" si="29"/>
        <v>51.014668</v>
      </c>
      <c r="AX14" s="8">
        <f t="shared" si="30"/>
        <v>79.519266666666667</v>
      </c>
      <c r="AY14" s="8">
        <f>AX14-(AX14*0.05)</f>
        <v>75.543303333333327</v>
      </c>
      <c r="AZ14" s="8">
        <f t="shared" si="31"/>
        <v>55.265890333333331</v>
      </c>
      <c r="BA14" s="8">
        <f t="shared" si="32"/>
        <v>85.636133333333333</v>
      </c>
      <c r="BB14" s="8">
        <f>BA14-(BA14*0.05)</f>
        <v>81.354326666666665</v>
      </c>
      <c r="BC14" s="8">
        <f t="shared" si="33"/>
        <v>59.517112666666662</v>
      </c>
      <c r="BD14" s="8">
        <f t="shared" si="34"/>
        <v>91.753</v>
      </c>
      <c r="BE14" s="8">
        <f>BD14-(BD14*0.05)</f>
        <v>87.165350000000004</v>
      </c>
      <c r="BF14" s="8">
        <f t="shared" si="35"/>
        <v>63.768335</v>
      </c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</row>
    <row r="15" spans="1:86" s="13" customFormat="1" ht="15.75" thickBot="1" x14ac:dyDescent="0.3">
      <c r="A15" s="41" t="s">
        <v>9</v>
      </c>
      <c r="B15" s="42">
        <v>2</v>
      </c>
      <c r="C15" s="43">
        <v>22.980499999999999</v>
      </c>
      <c r="D15" s="44">
        <v>17.39</v>
      </c>
      <c r="E15" s="44">
        <v>51</v>
      </c>
      <c r="F15" s="44">
        <v>4</v>
      </c>
      <c r="G15" s="23">
        <f t="shared" si="0"/>
        <v>1172.0055</v>
      </c>
      <c r="H15" s="23">
        <f t="shared" si="1"/>
        <v>91.921999999999997</v>
      </c>
      <c r="I15" s="23">
        <f t="shared" si="2"/>
        <v>399.63089500000001</v>
      </c>
      <c r="J15" s="45">
        <f t="shared" si="36"/>
        <v>0.76601666666666668</v>
      </c>
      <c r="K15" s="8">
        <f t="shared" si="4"/>
        <v>3.8300833333333335</v>
      </c>
      <c r="L15" s="8">
        <f>K15-(K15*0.05)</f>
        <v>3.6385791666666667</v>
      </c>
      <c r="M15" s="8">
        <f t="shared" si="5"/>
        <v>2.6619079166666668</v>
      </c>
      <c r="N15" s="8">
        <f t="shared" si="6"/>
        <v>7.660166666666667</v>
      </c>
      <c r="O15" s="8">
        <f>N15-(N15*0.05)</f>
        <v>7.2771583333333334</v>
      </c>
      <c r="P15" s="8">
        <f t="shared" si="7"/>
        <v>5.3238158333333336</v>
      </c>
      <c r="Q15" s="8">
        <f t="shared" si="8"/>
        <v>15.320333333333334</v>
      </c>
      <c r="R15" s="8">
        <f>Q15-(Q15*0.05)</f>
        <v>14.554316666666667</v>
      </c>
      <c r="S15" s="8">
        <f t="shared" si="9"/>
        <v>10.647631666666667</v>
      </c>
      <c r="T15" s="8">
        <f t="shared" si="10"/>
        <v>22.980499999999999</v>
      </c>
      <c r="U15" s="8">
        <f>T15-(T15*0.05)</f>
        <v>21.831474999999998</v>
      </c>
      <c r="V15" s="8">
        <f t="shared" si="11"/>
        <v>15.9714475</v>
      </c>
      <c r="W15" s="8">
        <f t="shared" si="12"/>
        <v>30.640666666666668</v>
      </c>
      <c r="X15" s="8">
        <f>W15-(W15*0.05)</f>
        <v>29.108633333333334</v>
      </c>
      <c r="Y15" s="8">
        <f t="shared" si="13"/>
        <v>21.295263333333335</v>
      </c>
      <c r="Z15" s="8">
        <f t="shared" si="14"/>
        <v>38.300833333333337</v>
      </c>
      <c r="AA15" s="8">
        <f>Z15-(Z15*0.05)</f>
        <v>36.38579166666667</v>
      </c>
      <c r="AB15" s="8">
        <f t="shared" si="15"/>
        <v>26.619079166666669</v>
      </c>
      <c r="AC15" s="8">
        <f t="shared" si="16"/>
        <v>45.960999999999999</v>
      </c>
      <c r="AD15" s="8">
        <f>AC15-(AC15*0.05)</f>
        <v>43.662949999999995</v>
      </c>
      <c r="AE15" s="8">
        <f t="shared" si="17"/>
        <v>31.942895</v>
      </c>
      <c r="AF15" s="8">
        <f t="shared" si="18"/>
        <v>53.621166666666667</v>
      </c>
      <c r="AG15" s="8">
        <f>AF15-(AF15*0.05)</f>
        <v>50.940108333333335</v>
      </c>
      <c r="AH15" s="8">
        <f t="shared" si="19"/>
        <v>37.266710833333335</v>
      </c>
      <c r="AI15" s="8">
        <f t="shared" si="20"/>
        <v>61.281333333333336</v>
      </c>
      <c r="AJ15" s="8">
        <f>AI15-(AI15*0.05)</f>
        <v>58.217266666666667</v>
      </c>
      <c r="AK15" s="8">
        <f t="shared" si="21"/>
        <v>42.590526666666669</v>
      </c>
      <c r="AL15" s="8">
        <f t="shared" si="22"/>
        <v>68.941500000000005</v>
      </c>
      <c r="AM15" s="8">
        <f>AL15-(AL15*0.05)</f>
        <v>65.494425000000007</v>
      </c>
      <c r="AN15" s="8">
        <f t="shared" si="23"/>
        <v>47.914342500000004</v>
      </c>
      <c r="AO15" s="8">
        <f t="shared" si="24"/>
        <v>76.601666666666674</v>
      </c>
      <c r="AP15" s="8">
        <f>AO15-(AO15*0.05)</f>
        <v>72.771583333333339</v>
      </c>
      <c r="AQ15" s="8">
        <f t="shared" si="25"/>
        <v>53.238158333333338</v>
      </c>
      <c r="AR15" s="8">
        <f t="shared" si="26"/>
        <v>84.261833333333328</v>
      </c>
      <c r="AS15" s="8">
        <f>AR15-(AR15*0.05)</f>
        <v>80.048741666666658</v>
      </c>
      <c r="AT15" s="8">
        <f t="shared" si="27"/>
        <v>58.561974166666658</v>
      </c>
      <c r="AU15" s="8">
        <f t="shared" si="28"/>
        <v>91.921999999999997</v>
      </c>
      <c r="AV15" s="8">
        <f>AU15-(AU15*0.05)</f>
        <v>87.32589999999999</v>
      </c>
      <c r="AW15" s="8">
        <f t="shared" si="29"/>
        <v>63.88579</v>
      </c>
      <c r="AX15" s="8">
        <f t="shared" si="30"/>
        <v>99.582166666666666</v>
      </c>
      <c r="AY15" s="8">
        <f>AX15-(AX15*0.05)</f>
        <v>94.603058333333337</v>
      </c>
      <c r="AZ15" s="8">
        <f t="shared" si="31"/>
        <v>69.209605833333342</v>
      </c>
      <c r="BA15" s="8">
        <f t="shared" si="32"/>
        <v>107.24233333333333</v>
      </c>
      <c r="BB15" s="8">
        <f>BA15-(BA15*0.05)</f>
        <v>101.88021666666667</v>
      </c>
      <c r="BC15" s="8">
        <f t="shared" si="33"/>
        <v>74.533421666666669</v>
      </c>
      <c r="BD15" s="8">
        <f t="shared" si="34"/>
        <v>114.9025</v>
      </c>
      <c r="BE15" s="8">
        <f>BD15-(BD15*0.05)</f>
        <v>109.157375</v>
      </c>
      <c r="BF15" s="8">
        <f t="shared" si="35"/>
        <v>79.857237499999997</v>
      </c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</row>
    <row r="16" spans="1:86" s="13" customFormat="1" ht="15.75" thickBot="1" x14ac:dyDescent="0.3">
      <c r="A16" s="41" t="s">
        <v>15</v>
      </c>
      <c r="B16" s="42">
        <v>2</v>
      </c>
      <c r="C16" s="24">
        <v>27.4939</v>
      </c>
      <c r="D16" s="44">
        <v>17.39</v>
      </c>
      <c r="E16" s="44">
        <v>51</v>
      </c>
      <c r="F16" s="44">
        <v>4</v>
      </c>
      <c r="G16" s="23">
        <f t="shared" si="0"/>
        <v>1402.1889000000001</v>
      </c>
      <c r="H16" s="23">
        <f t="shared" si="1"/>
        <v>109.9756</v>
      </c>
      <c r="I16" s="23">
        <f t="shared" si="2"/>
        <v>478.118921</v>
      </c>
      <c r="J16" s="45">
        <f t="shared" si="36"/>
        <v>0.9164633333333333</v>
      </c>
      <c r="K16" s="8">
        <f t="shared" si="4"/>
        <v>4.5823166666666664</v>
      </c>
      <c r="L16" s="8">
        <f>K16-(K16*0.05)</f>
        <v>4.3532008333333332</v>
      </c>
      <c r="M16" s="8">
        <f t="shared" si="5"/>
        <v>3.1847100833333331</v>
      </c>
      <c r="N16" s="8">
        <f t="shared" si="6"/>
        <v>9.1646333333333327</v>
      </c>
      <c r="O16" s="8">
        <f>N16-(N16*0.05)</f>
        <v>8.7064016666666664</v>
      </c>
      <c r="P16" s="8">
        <f t="shared" si="7"/>
        <v>6.3694201666666661</v>
      </c>
      <c r="Q16" s="8">
        <f t="shared" si="8"/>
        <v>18.329266666666665</v>
      </c>
      <c r="R16" s="8">
        <f>Q16-(Q16*0.05)</f>
        <v>17.412803333333333</v>
      </c>
      <c r="S16" s="8">
        <f t="shared" si="9"/>
        <v>12.738840333333332</v>
      </c>
      <c r="T16" s="8">
        <f t="shared" si="10"/>
        <v>27.4939</v>
      </c>
      <c r="U16" s="8">
        <f>T16-(T16*0.05)</f>
        <v>26.119205000000001</v>
      </c>
      <c r="V16" s="8">
        <f t="shared" si="11"/>
        <v>19.1082605</v>
      </c>
      <c r="W16" s="8">
        <f t="shared" si="12"/>
        <v>36.658533333333331</v>
      </c>
      <c r="X16" s="8">
        <f>W16-(W16*0.05)</f>
        <v>34.825606666666665</v>
      </c>
      <c r="Y16" s="8">
        <f t="shared" si="13"/>
        <v>25.477680666666664</v>
      </c>
      <c r="Z16" s="8">
        <f t="shared" si="14"/>
        <v>45.823166666666665</v>
      </c>
      <c r="AA16" s="8">
        <f>Z16-(Z16*0.05)</f>
        <v>43.53200833333333</v>
      </c>
      <c r="AB16" s="8">
        <f t="shared" si="15"/>
        <v>31.847100833333332</v>
      </c>
      <c r="AC16" s="8">
        <f t="shared" si="16"/>
        <v>54.9878</v>
      </c>
      <c r="AD16" s="8">
        <f>AC16-(AC16*0.05)</f>
        <v>52.238410000000002</v>
      </c>
      <c r="AE16" s="8">
        <f t="shared" si="17"/>
        <v>38.216521</v>
      </c>
      <c r="AF16" s="8">
        <f t="shared" si="18"/>
        <v>64.152433333333335</v>
      </c>
      <c r="AG16" s="8">
        <f>AF16-(AF16*0.05)</f>
        <v>60.944811666666666</v>
      </c>
      <c r="AH16" s="8">
        <f t="shared" si="19"/>
        <v>44.585941166666672</v>
      </c>
      <c r="AI16" s="8">
        <f t="shared" si="20"/>
        <v>73.317066666666662</v>
      </c>
      <c r="AJ16" s="8">
        <f>AI16-(AI16*0.05)</f>
        <v>69.651213333333331</v>
      </c>
      <c r="AK16" s="8">
        <f t="shared" si="21"/>
        <v>50.955361333333329</v>
      </c>
      <c r="AL16" s="8">
        <f t="shared" si="22"/>
        <v>82.481700000000004</v>
      </c>
      <c r="AM16" s="8">
        <f>AL16-(AL16*0.05)</f>
        <v>78.35761500000001</v>
      </c>
      <c r="AN16" s="8">
        <f t="shared" si="23"/>
        <v>57.3247815</v>
      </c>
      <c r="AO16" s="8">
        <f t="shared" si="24"/>
        <v>91.646333333333331</v>
      </c>
      <c r="AP16" s="8">
        <f>AO16-(AO16*0.05)</f>
        <v>87.06401666666666</v>
      </c>
      <c r="AQ16" s="8">
        <f t="shared" si="25"/>
        <v>63.694201666666665</v>
      </c>
      <c r="AR16" s="8">
        <f t="shared" si="26"/>
        <v>100.81096666666666</v>
      </c>
      <c r="AS16" s="8">
        <f>AR16-(AR16*0.05)</f>
        <v>95.770418333333325</v>
      </c>
      <c r="AT16" s="8">
        <f t="shared" si="27"/>
        <v>70.063621833333329</v>
      </c>
      <c r="AU16" s="8">
        <f t="shared" si="28"/>
        <v>109.9756</v>
      </c>
      <c r="AV16" s="8">
        <f>AU16-(AU16*0.05)</f>
        <v>104.47682</v>
      </c>
      <c r="AW16" s="8">
        <f t="shared" si="29"/>
        <v>76.433042</v>
      </c>
      <c r="AX16" s="8">
        <f t="shared" si="30"/>
        <v>119.14023333333333</v>
      </c>
      <c r="AY16" s="8">
        <f>AX16-(AX16*0.05)</f>
        <v>113.18322166666667</v>
      </c>
      <c r="AZ16" s="8">
        <f t="shared" si="31"/>
        <v>82.802462166666658</v>
      </c>
      <c r="BA16" s="8">
        <f t="shared" si="32"/>
        <v>128.30486666666667</v>
      </c>
      <c r="BB16" s="8">
        <f>BA16-(BA16*0.05)</f>
        <v>121.88962333333333</v>
      </c>
      <c r="BC16" s="8">
        <f t="shared" si="33"/>
        <v>89.171882333333343</v>
      </c>
      <c r="BD16" s="8">
        <f t="shared" si="34"/>
        <v>137.46949999999998</v>
      </c>
      <c r="BE16" s="8">
        <f>BD16-(BD16*0.05)</f>
        <v>130.596025</v>
      </c>
      <c r="BF16" s="8">
        <f t="shared" si="35"/>
        <v>95.541302499999986</v>
      </c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</row>
    <row r="17" spans="1:86" s="13" customFormat="1" ht="15.75" thickBot="1" x14ac:dyDescent="0.3">
      <c r="A17" s="41" t="s">
        <v>16</v>
      </c>
      <c r="B17" s="42">
        <v>2</v>
      </c>
      <c r="C17" s="24">
        <v>21.914400000000001</v>
      </c>
      <c r="D17" s="44">
        <v>17.39</v>
      </c>
      <c r="E17" s="44">
        <v>51</v>
      </c>
      <c r="F17" s="44">
        <v>4</v>
      </c>
      <c r="G17" s="23">
        <f t="shared" si="0"/>
        <v>1117.6343999999999</v>
      </c>
      <c r="H17" s="23">
        <f t="shared" si="1"/>
        <v>87.657600000000002</v>
      </c>
      <c r="I17" s="23">
        <f t="shared" si="2"/>
        <v>381.09141600000004</v>
      </c>
      <c r="J17" s="45">
        <f t="shared" si="36"/>
        <v>0.73048000000000002</v>
      </c>
      <c r="K17" s="8">
        <f t="shared" si="4"/>
        <v>3.6524000000000001</v>
      </c>
      <c r="L17" s="8">
        <f>K17-(K17*0.05)</f>
        <v>3.4697800000000001</v>
      </c>
      <c r="M17" s="8">
        <f t="shared" si="5"/>
        <v>2.5384180000000001</v>
      </c>
      <c r="N17" s="8">
        <f t="shared" si="6"/>
        <v>7.3048000000000002</v>
      </c>
      <c r="O17" s="8">
        <f>N17-(N17*0.05)</f>
        <v>6.9395600000000002</v>
      </c>
      <c r="P17" s="8">
        <f t="shared" si="7"/>
        <v>5.0768360000000001</v>
      </c>
      <c r="Q17" s="8">
        <f t="shared" si="8"/>
        <v>14.6096</v>
      </c>
      <c r="R17" s="8">
        <f>Q17-(Q17*0.05)</f>
        <v>13.87912</v>
      </c>
      <c r="S17" s="8">
        <f t="shared" si="9"/>
        <v>10.153672</v>
      </c>
      <c r="T17" s="8">
        <f t="shared" si="10"/>
        <v>21.914400000000001</v>
      </c>
      <c r="U17" s="8">
        <f>T17-(T17*0.05)</f>
        <v>20.818680000000001</v>
      </c>
      <c r="V17" s="8">
        <f t="shared" si="11"/>
        <v>15.230508</v>
      </c>
      <c r="W17" s="8">
        <f t="shared" si="12"/>
        <v>29.219200000000001</v>
      </c>
      <c r="X17" s="8">
        <f>W17-(W17*0.05)</f>
        <v>27.758240000000001</v>
      </c>
      <c r="Y17" s="8">
        <f t="shared" si="13"/>
        <v>20.307344000000001</v>
      </c>
      <c r="Z17" s="8">
        <f t="shared" si="14"/>
        <v>36.524000000000001</v>
      </c>
      <c r="AA17" s="8">
        <f>Z17-(Z17*0.05)</f>
        <v>34.697800000000001</v>
      </c>
      <c r="AB17" s="8">
        <f t="shared" si="15"/>
        <v>25.384180000000001</v>
      </c>
      <c r="AC17" s="8">
        <f t="shared" si="16"/>
        <v>43.828800000000001</v>
      </c>
      <c r="AD17" s="8">
        <f>AC17-(AC17*0.05)</f>
        <v>41.637360000000001</v>
      </c>
      <c r="AE17" s="8">
        <f t="shared" si="17"/>
        <v>30.461016000000001</v>
      </c>
      <c r="AF17" s="8">
        <f t="shared" si="18"/>
        <v>51.133600000000001</v>
      </c>
      <c r="AG17" s="8">
        <f>AF17-(AF17*0.05)</f>
        <v>48.576920000000001</v>
      </c>
      <c r="AH17" s="8">
        <f t="shared" si="19"/>
        <v>35.537852000000001</v>
      </c>
      <c r="AI17" s="8">
        <f t="shared" si="20"/>
        <v>58.438400000000001</v>
      </c>
      <c r="AJ17" s="8">
        <f>AI17-(AI17*0.05)</f>
        <v>55.516480000000001</v>
      </c>
      <c r="AK17" s="8">
        <f t="shared" si="21"/>
        <v>40.614688000000001</v>
      </c>
      <c r="AL17" s="8">
        <f t="shared" si="22"/>
        <v>65.743200000000002</v>
      </c>
      <c r="AM17" s="8">
        <f>AL17-(AL17*0.05)</f>
        <v>62.456040000000002</v>
      </c>
      <c r="AN17" s="8">
        <f t="shared" si="23"/>
        <v>45.691524000000001</v>
      </c>
      <c r="AO17" s="8">
        <f t="shared" si="24"/>
        <v>73.048000000000002</v>
      </c>
      <c r="AP17" s="8">
        <f>AO17-(AO17*0.05)</f>
        <v>69.395600000000002</v>
      </c>
      <c r="AQ17" s="8">
        <f t="shared" si="25"/>
        <v>50.768360000000001</v>
      </c>
      <c r="AR17" s="8">
        <f t="shared" si="26"/>
        <v>80.352800000000002</v>
      </c>
      <c r="AS17" s="8">
        <f>AR17-(AR17*0.05)</f>
        <v>76.335160000000002</v>
      </c>
      <c r="AT17" s="8">
        <f t="shared" si="27"/>
        <v>55.845196000000001</v>
      </c>
      <c r="AU17" s="8">
        <f t="shared" si="28"/>
        <v>87.657600000000002</v>
      </c>
      <c r="AV17" s="8">
        <f>AU17-(AU17*0.05)</f>
        <v>83.274720000000002</v>
      </c>
      <c r="AW17" s="8">
        <f t="shared" si="29"/>
        <v>60.922032000000002</v>
      </c>
      <c r="AX17" s="8">
        <f t="shared" si="30"/>
        <v>94.962400000000002</v>
      </c>
      <c r="AY17" s="8">
        <f>AX17-(AX17*0.05)</f>
        <v>90.214280000000002</v>
      </c>
      <c r="AZ17" s="8">
        <f t="shared" si="31"/>
        <v>65.998868000000002</v>
      </c>
      <c r="BA17" s="8">
        <f t="shared" si="32"/>
        <v>102.2672</v>
      </c>
      <c r="BB17" s="8">
        <f>BA17-(BA17*0.05)</f>
        <v>97.153840000000002</v>
      </c>
      <c r="BC17" s="8">
        <f t="shared" si="33"/>
        <v>71.075704000000002</v>
      </c>
      <c r="BD17" s="8">
        <f t="shared" si="34"/>
        <v>109.572</v>
      </c>
      <c r="BE17" s="8">
        <f>BD17-(BD17*0.05)</f>
        <v>104.0934</v>
      </c>
      <c r="BF17" s="8">
        <f t="shared" si="35"/>
        <v>76.152540000000002</v>
      </c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</row>
    <row r="18" spans="1:86" s="13" customFormat="1" ht="15.75" thickBot="1" x14ac:dyDescent="0.3">
      <c r="A18" s="41" t="s">
        <v>19</v>
      </c>
      <c r="B18" s="42">
        <v>2</v>
      </c>
      <c r="C18" s="24">
        <v>39.068600000000004</v>
      </c>
      <c r="D18" s="44">
        <v>17.39</v>
      </c>
      <c r="E18" s="44">
        <v>51</v>
      </c>
      <c r="F18" s="44">
        <v>4</v>
      </c>
      <c r="G18" s="23">
        <f t="shared" si="0"/>
        <v>1992.4986000000001</v>
      </c>
      <c r="H18" s="23">
        <f t="shared" si="1"/>
        <v>156.27440000000001</v>
      </c>
      <c r="I18" s="23">
        <f t="shared" si="2"/>
        <v>679.40295400000014</v>
      </c>
      <c r="J18" s="45">
        <f t="shared" si="36"/>
        <v>1.3022866666666668</v>
      </c>
      <c r="K18" s="8">
        <f t="shared" si="4"/>
        <v>6.5114333333333345</v>
      </c>
      <c r="L18" s="8">
        <f>K18-(K18*0.05)</f>
        <v>6.1858616666666677</v>
      </c>
      <c r="M18" s="8">
        <f t="shared" si="5"/>
        <v>4.5254461666666677</v>
      </c>
      <c r="N18" s="8">
        <f t="shared" si="6"/>
        <v>13.022866666666669</v>
      </c>
      <c r="O18" s="8">
        <f>N18-(N18*0.05)</f>
        <v>12.371723333333335</v>
      </c>
      <c r="P18" s="8">
        <f t="shared" si="7"/>
        <v>9.0508923333333353</v>
      </c>
      <c r="Q18" s="8">
        <f t="shared" si="8"/>
        <v>26.045733333333338</v>
      </c>
      <c r="R18" s="8">
        <f>Q18-(Q18*0.05)</f>
        <v>24.743446666666671</v>
      </c>
      <c r="S18" s="8">
        <f t="shared" si="9"/>
        <v>18.101784666666671</v>
      </c>
      <c r="T18" s="8">
        <f t="shared" si="10"/>
        <v>39.068600000000004</v>
      </c>
      <c r="U18" s="8">
        <f>T18-(T18*0.05)</f>
        <v>37.115170000000006</v>
      </c>
      <c r="V18" s="8">
        <f t="shared" si="11"/>
        <v>27.152677000000004</v>
      </c>
      <c r="W18" s="8">
        <f t="shared" si="12"/>
        <v>52.091466666666676</v>
      </c>
      <c r="X18" s="8">
        <f>W18-(W18*0.05)</f>
        <v>49.486893333333342</v>
      </c>
      <c r="Y18" s="8">
        <f t="shared" si="13"/>
        <v>36.203569333333341</v>
      </c>
      <c r="Z18" s="8">
        <f t="shared" si="14"/>
        <v>65.114333333333335</v>
      </c>
      <c r="AA18" s="8">
        <f>Z18-(Z18*0.05)</f>
        <v>61.85861666666667</v>
      </c>
      <c r="AB18" s="8">
        <f t="shared" si="15"/>
        <v>45.254461666666671</v>
      </c>
      <c r="AC18" s="8">
        <f t="shared" si="16"/>
        <v>78.137200000000007</v>
      </c>
      <c r="AD18" s="8">
        <f>AC18-(AC18*0.05)</f>
        <v>74.230340000000012</v>
      </c>
      <c r="AE18" s="8">
        <f t="shared" si="17"/>
        <v>54.305354000000008</v>
      </c>
      <c r="AF18" s="8">
        <f t="shared" si="18"/>
        <v>91.16006666666668</v>
      </c>
      <c r="AG18" s="8">
        <f>AF18-(AF18*0.05)</f>
        <v>86.602063333333348</v>
      </c>
      <c r="AH18" s="8">
        <f t="shared" si="19"/>
        <v>63.356246333333345</v>
      </c>
      <c r="AI18" s="8">
        <f t="shared" si="20"/>
        <v>104.18293333333335</v>
      </c>
      <c r="AJ18" s="8">
        <f>AI18-(AI18*0.05)</f>
        <v>98.973786666666683</v>
      </c>
      <c r="AK18" s="8">
        <f t="shared" si="21"/>
        <v>72.407138666666683</v>
      </c>
      <c r="AL18" s="8">
        <f t="shared" si="22"/>
        <v>117.20580000000001</v>
      </c>
      <c r="AM18" s="8">
        <f>AL18-(AL18*0.05)</f>
        <v>111.34551</v>
      </c>
      <c r="AN18" s="8">
        <f t="shared" si="23"/>
        <v>81.458031000000005</v>
      </c>
      <c r="AO18" s="8">
        <f t="shared" si="24"/>
        <v>130.22866666666667</v>
      </c>
      <c r="AP18" s="8">
        <f>AO18-(AO18*0.05)</f>
        <v>123.71723333333334</v>
      </c>
      <c r="AQ18" s="8">
        <f t="shared" si="25"/>
        <v>90.508923333333342</v>
      </c>
      <c r="AR18" s="8">
        <f t="shared" si="26"/>
        <v>143.25153333333336</v>
      </c>
      <c r="AS18" s="8">
        <f>AR18-(AR18*0.05)</f>
        <v>136.08895666666669</v>
      </c>
      <c r="AT18" s="8">
        <f t="shared" si="27"/>
        <v>99.55981566666668</v>
      </c>
      <c r="AU18" s="8">
        <f t="shared" si="28"/>
        <v>156.27440000000001</v>
      </c>
      <c r="AV18" s="8">
        <f>AU18-(AU18*0.05)</f>
        <v>148.46068000000002</v>
      </c>
      <c r="AW18" s="8">
        <f t="shared" si="29"/>
        <v>108.61070800000002</v>
      </c>
      <c r="AX18" s="8">
        <f t="shared" si="30"/>
        <v>169.29726666666667</v>
      </c>
      <c r="AY18" s="8">
        <f>AX18-(AX18*0.05)</f>
        <v>160.83240333333333</v>
      </c>
      <c r="AZ18" s="8">
        <f t="shared" si="31"/>
        <v>117.66160033333334</v>
      </c>
      <c r="BA18" s="8">
        <f t="shared" si="32"/>
        <v>182.32013333333336</v>
      </c>
      <c r="BB18" s="8">
        <f>BA18-(BA18*0.05)</f>
        <v>173.2041266666667</v>
      </c>
      <c r="BC18" s="8">
        <f t="shared" si="33"/>
        <v>126.71249266666669</v>
      </c>
      <c r="BD18" s="8">
        <f t="shared" si="34"/>
        <v>195.34300000000002</v>
      </c>
      <c r="BE18" s="8">
        <f>BD18-(BD18*0.05)</f>
        <v>185.57585</v>
      </c>
      <c r="BF18" s="8">
        <f t="shared" si="35"/>
        <v>135.76338500000003</v>
      </c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</row>
    <row r="19" spans="1:86" s="13" customFormat="1" ht="15.75" thickBot="1" x14ac:dyDescent="0.3">
      <c r="A19" s="41" t="s">
        <v>22</v>
      </c>
      <c r="B19" s="42">
        <v>2</v>
      </c>
      <c r="C19" s="24">
        <v>25.1722</v>
      </c>
      <c r="D19" s="44">
        <v>17.39</v>
      </c>
      <c r="E19" s="44">
        <v>51</v>
      </c>
      <c r="F19" s="44">
        <v>4</v>
      </c>
      <c r="G19" s="23">
        <f t="shared" si="0"/>
        <v>1283.7822000000001</v>
      </c>
      <c r="H19" s="23">
        <f t="shared" si="1"/>
        <v>100.6888</v>
      </c>
      <c r="I19" s="23">
        <f t="shared" si="2"/>
        <v>437.74455800000004</v>
      </c>
      <c r="J19" s="45">
        <f t="shared" si="36"/>
        <v>0.83907333333333334</v>
      </c>
      <c r="K19" s="8">
        <f t="shared" si="4"/>
        <v>4.1953666666666667</v>
      </c>
      <c r="L19" s="8">
        <f>K19-(K19*0.05)</f>
        <v>3.9855983333333334</v>
      </c>
      <c r="M19" s="8">
        <f t="shared" si="5"/>
        <v>2.9157798333333336</v>
      </c>
      <c r="N19" s="8">
        <f t="shared" si="6"/>
        <v>8.3907333333333334</v>
      </c>
      <c r="O19" s="8">
        <f>N19-(N19*0.05)</f>
        <v>7.9711966666666667</v>
      </c>
      <c r="P19" s="8">
        <f t="shared" si="7"/>
        <v>5.8315596666666671</v>
      </c>
      <c r="Q19" s="8">
        <f t="shared" si="8"/>
        <v>16.781466666666667</v>
      </c>
      <c r="R19" s="8">
        <f>Q19-(Q19*0.05)</f>
        <v>15.942393333333333</v>
      </c>
      <c r="S19" s="8">
        <f t="shared" si="9"/>
        <v>11.663119333333334</v>
      </c>
      <c r="T19" s="8">
        <f t="shared" si="10"/>
        <v>25.1722</v>
      </c>
      <c r="U19" s="8">
        <f>T19-(T19*0.05)</f>
        <v>23.913589999999999</v>
      </c>
      <c r="V19" s="8">
        <f t="shared" si="11"/>
        <v>17.494679000000001</v>
      </c>
      <c r="W19" s="8">
        <f t="shared" si="12"/>
        <v>33.562933333333334</v>
      </c>
      <c r="X19" s="8">
        <f>W19-(W19*0.05)</f>
        <v>31.884786666666667</v>
      </c>
      <c r="Y19" s="8">
        <f t="shared" si="13"/>
        <v>23.326238666666669</v>
      </c>
      <c r="Z19" s="8">
        <f t="shared" si="14"/>
        <v>41.953666666666663</v>
      </c>
      <c r="AA19" s="8">
        <f>Z19-(Z19*0.05)</f>
        <v>39.855983333333327</v>
      </c>
      <c r="AB19" s="8">
        <f t="shared" si="15"/>
        <v>29.157798333333332</v>
      </c>
      <c r="AC19" s="8">
        <f t="shared" si="16"/>
        <v>50.3444</v>
      </c>
      <c r="AD19" s="8">
        <f>AC19-(AC19*0.05)</f>
        <v>47.827179999999998</v>
      </c>
      <c r="AE19" s="8">
        <f t="shared" si="17"/>
        <v>34.989358000000003</v>
      </c>
      <c r="AF19" s="8">
        <f t="shared" si="18"/>
        <v>58.735133333333337</v>
      </c>
      <c r="AG19" s="8">
        <f>AF19-(AF19*0.05)</f>
        <v>55.79837666666667</v>
      </c>
      <c r="AH19" s="8">
        <f t="shared" si="19"/>
        <v>40.820917666666674</v>
      </c>
      <c r="AI19" s="8">
        <f t="shared" si="20"/>
        <v>67.125866666666667</v>
      </c>
      <c r="AJ19" s="8">
        <f>AI19-(AI19*0.05)</f>
        <v>63.769573333333334</v>
      </c>
      <c r="AK19" s="8">
        <f t="shared" si="21"/>
        <v>46.652477333333337</v>
      </c>
      <c r="AL19" s="8">
        <f t="shared" si="22"/>
        <v>75.516599999999997</v>
      </c>
      <c r="AM19" s="8">
        <f>AL19-(AL19*0.05)</f>
        <v>71.740769999999998</v>
      </c>
      <c r="AN19" s="8">
        <f t="shared" si="23"/>
        <v>52.484037000000001</v>
      </c>
      <c r="AO19" s="8">
        <f t="shared" si="24"/>
        <v>83.907333333333327</v>
      </c>
      <c r="AP19" s="8">
        <f>AO19-(AO19*0.05)</f>
        <v>79.711966666666655</v>
      </c>
      <c r="AQ19" s="8">
        <f t="shared" si="25"/>
        <v>58.315596666666664</v>
      </c>
      <c r="AR19" s="8">
        <f t="shared" si="26"/>
        <v>92.298066666666671</v>
      </c>
      <c r="AS19" s="8">
        <f>AR19-(AR19*0.05)</f>
        <v>87.68316333333334</v>
      </c>
      <c r="AT19" s="8">
        <f t="shared" si="27"/>
        <v>64.147156333333328</v>
      </c>
      <c r="AU19" s="8">
        <f t="shared" si="28"/>
        <v>100.6888</v>
      </c>
      <c r="AV19" s="8">
        <f>AU19-(AU19*0.05)</f>
        <v>95.654359999999997</v>
      </c>
      <c r="AW19" s="8">
        <f t="shared" si="29"/>
        <v>69.978716000000006</v>
      </c>
      <c r="AX19" s="8">
        <f t="shared" si="30"/>
        <v>109.07953333333333</v>
      </c>
      <c r="AY19" s="8">
        <f>AX19-(AX19*0.05)</f>
        <v>103.62555666666667</v>
      </c>
      <c r="AZ19" s="8">
        <f t="shared" si="31"/>
        <v>75.810275666666655</v>
      </c>
      <c r="BA19" s="8">
        <f t="shared" si="32"/>
        <v>117.47026666666667</v>
      </c>
      <c r="BB19" s="8">
        <f>BA19-(BA19*0.05)</f>
        <v>111.59675333333334</v>
      </c>
      <c r="BC19" s="8">
        <f t="shared" si="33"/>
        <v>81.641835333333347</v>
      </c>
      <c r="BD19" s="8">
        <f t="shared" si="34"/>
        <v>125.861</v>
      </c>
      <c r="BE19" s="8">
        <f>BD19-(BD19*0.05)</f>
        <v>119.56795</v>
      </c>
      <c r="BF19" s="8">
        <f t="shared" si="35"/>
        <v>87.473395000000011</v>
      </c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</row>
    <row r="20" spans="1:86" s="13" customFormat="1" ht="15.75" thickBot="1" x14ac:dyDescent="0.3">
      <c r="A20" s="41" t="s">
        <v>31</v>
      </c>
      <c r="B20" s="42">
        <v>2</v>
      </c>
      <c r="C20" s="24">
        <v>28.1707</v>
      </c>
      <c r="D20" s="44">
        <v>17.39</v>
      </c>
      <c r="E20" s="44">
        <v>51</v>
      </c>
      <c r="F20" s="44">
        <v>4</v>
      </c>
      <c r="G20" s="23">
        <f t="shared" si="0"/>
        <v>1436.7057</v>
      </c>
      <c r="H20" s="23">
        <f t="shared" si="1"/>
        <v>112.6828</v>
      </c>
      <c r="I20" s="23">
        <f t="shared" si="2"/>
        <v>489.88847300000003</v>
      </c>
      <c r="J20" s="45">
        <f t="shared" si="36"/>
        <v>0.93902333333333332</v>
      </c>
      <c r="K20" s="8">
        <f t="shared" si="4"/>
        <v>4.6951166666666664</v>
      </c>
      <c r="L20" s="8">
        <f>K20-(K20*0.05)</f>
        <v>4.4603608333333327</v>
      </c>
      <c r="M20" s="8">
        <f t="shared" si="5"/>
        <v>3.2631060833333332</v>
      </c>
      <c r="N20" s="8">
        <f t="shared" si="6"/>
        <v>9.3902333333333328</v>
      </c>
      <c r="O20" s="8">
        <f>N20-(N20*0.05)</f>
        <v>8.9207216666666653</v>
      </c>
      <c r="P20" s="8">
        <f t="shared" si="7"/>
        <v>6.5262121666666664</v>
      </c>
      <c r="Q20" s="8">
        <f t="shared" si="8"/>
        <v>18.780466666666666</v>
      </c>
      <c r="R20" s="8">
        <f>Q20-(Q20*0.05)</f>
        <v>17.841443333333331</v>
      </c>
      <c r="S20" s="8">
        <f t="shared" si="9"/>
        <v>13.052424333333333</v>
      </c>
      <c r="T20" s="8">
        <f t="shared" si="10"/>
        <v>28.1707</v>
      </c>
      <c r="U20" s="8">
        <f>T20-(T20*0.05)</f>
        <v>26.762165</v>
      </c>
      <c r="V20" s="8">
        <f t="shared" si="11"/>
        <v>19.578636500000002</v>
      </c>
      <c r="W20" s="8">
        <f t="shared" si="12"/>
        <v>37.560933333333331</v>
      </c>
      <c r="X20" s="8">
        <f>W20-(W20*0.05)</f>
        <v>35.682886666666661</v>
      </c>
      <c r="Y20" s="8">
        <f t="shared" si="13"/>
        <v>26.104848666666665</v>
      </c>
      <c r="Z20" s="8">
        <f t="shared" si="14"/>
        <v>46.951166666666666</v>
      </c>
      <c r="AA20" s="8">
        <f>Z20-(Z20*0.05)</f>
        <v>44.603608333333334</v>
      </c>
      <c r="AB20" s="8">
        <f t="shared" si="15"/>
        <v>32.631060833333336</v>
      </c>
      <c r="AC20" s="8">
        <f t="shared" si="16"/>
        <v>56.3414</v>
      </c>
      <c r="AD20" s="8">
        <f>AC20-(AC20*0.05)</f>
        <v>53.524329999999999</v>
      </c>
      <c r="AE20" s="8">
        <f t="shared" si="17"/>
        <v>39.157273000000004</v>
      </c>
      <c r="AF20" s="8">
        <f t="shared" si="18"/>
        <v>65.731633333333335</v>
      </c>
      <c r="AG20" s="8">
        <f>AF20-(AF20*0.05)</f>
        <v>62.445051666666672</v>
      </c>
      <c r="AH20" s="8">
        <f t="shared" si="19"/>
        <v>45.683485166666671</v>
      </c>
      <c r="AI20" s="8">
        <f t="shared" si="20"/>
        <v>75.121866666666662</v>
      </c>
      <c r="AJ20" s="8">
        <f>AI20-(AI20*0.05)</f>
        <v>71.365773333333323</v>
      </c>
      <c r="AK20" s="8">
        <f t="shared" si="21"/>
        <v>52.209697333333331</v>
      </c>
      <c r="AL20" s="8">
        <f t="shared" si="22"/>
        <v>84.512100000000004</v>
      </c>
      <c r="AM20" s="8">
        <f>AL20-(AL20*0.05)</f>
        <v>80.286495000000002</v>
      </c>
      <c r="AN20" s="8">
        <f t="shared" si="23"/>
        <v>58.735909500000005</v>
      </c>
      <c r="AO20" s="8">
        <f t="shared" si="24"/>
        <v>93.902333333333331</v>
      </c>
      <c r="AP20" s="8">
        <f>AO20-(AO20*0.05)</f>
        <v>89.207216666666667</v>
      </c>
      <c r="AQ20" s="8">
        <f t="shared" si="25"/>
        <v>65.262121666666673</v>
      </c>
      <c r="AR20" s="8">
        <f t="shared" si="26"/>
        <v>103.29256666666666</v>
      </c>
      <c r="AS20" s="8">
        <f>AR20-(AR20*0.05)</f>
        <v>98.127938333333333</v>
      </c>
      <c r="AT20" s="8">
        <f t="shared" si="27"/>
        <v>71.788333833333326</v>
      </c>
      <c r="AU20" s="8">
        <f t="shared" si="28"/>
        <v>112.6828</v>
      </c>
      <c r="AV20" s="8">
        <f>AU20-(AU20*0.05)</f>
        <v>107.04866</v>
      </c>
      <c r="AW20" s="8">
        <f t="shared" si="29"/>
        <v>78.314546000000007</v>
      </c>
      <c r="AX20" s="8">
        <f t="shared" si="30"/>
        <v>122.07303333333333</v>
      </c>
      <c r="AY20" s="8">
        <f>AX20-(AX20*0.05)</f>
        <v>115.96938166666666</v>
      </c>
      <c r="AZ20" s="8">
        <f t="shared" si="31"/>
        <v>84.84075816666666</v>
      </c>
      <c r="BA20" s="8">
        <f t="shared" si="32"/>
        <v>131.46326666666667</v>
      </c>
      <c r="BB20" s="8">
        <f>BA20-(BA20*0.05)</f>
        <v>124.89010333333334</v>
      </c>
      <c r="BC20" s="8">
        <f t="shared" si="33"/>
        <v>91.366970333333342</v>
      </c>
      <c r="BD20" s="8">
        <f t="shared" si="34"/>
        <v>140.8535</v>
      </c>
      <c r="BE20" s="8">
        <f>BD20-(BD20*0.05)</f>
        <v>133.81082499999999</v>
      </c>
      <c r="BF20" s="8">
        <f t="shared" si="35"/>
        <v>97.893182499999995</v>
      </c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</row>
    <row r="21" spans="1:86" s="13" customFormat="1" ht="15.75" thickBot="1" x14ac:dyDescent="0.3">
      <c r="A21" s="41" t="s">
        <v>38</v>
      </c>
      <c r="B21" s="42">
        <v>2</v>
      </c>
      <c r="C21" s="24">
        <v>23.966899999999999</v>
      </c>
      <c r="D21" s="44">
        <v>17.39</v>
      </c>
      <c r="E21" s="44">
        <v>51</v>
      </c>
      <c r="F21" s="44">
        <v>4</v>
      </c>
      <c r="G21" s="23">
        <f t="shared" si="0"/>
        <v>1222.3118999999999</v>
      </c>
      <c r="H21" s="23">
        <f t="shared" si="1"/>
        <v>95.867599999999996</v>
      </c>
      <c r="I21" s="23">
        <f t="shared" si="2"/>
        <v>416.78439099999997</v>
      </c>
      <c r="J21" s="45">
        <f t="shared" si="36"/>
        <v>0.79889666666666659</v>
      </c>
      <c r="K21" s="8">
        <f t="shared" si="4"/>
        <v>3.9944833333333332</v>
      </c>
      <c r="L21" s="8">
        <f>K21-(K21*0.05)</f>
        <v>3.7947591666666667</v>
      </c>
      <c r="M21" s="8">
        <f t="shared" si="5"/>
        <v>2.7761659166666668</v>
      </c>
      <c r="N21" s="8">
        <f t="shared" si="6"/>
        <v>7.9889666666666663</v>
      </c>
      <c r="O21" s="8">
        <f>N21-(N21*0.05)</f>
        <v>7.5895183333333334</v>
      </c>
      <c r="P21" s="8">
        <f t="shared" si="7"/>
        <v>5.5523318333333336</v>
      </c>
      <c r="Q21" s="8">
        <f t="shared" si="8"/>
        <v>15.977933333333333</v>
      </c>
      <c r="R21" s="8">
        <f>Q21-(Q21*0.05)</f>
        <v>15.179036666666667</v>
      </c>
      <c r="S21" s="8">
        <f t="shared" si="9"/>
        <v>11.104663666666667</v>
      </c>
      <c r="T21" s="8">
        <f t="shared" si="10"/>
        <v>23.966899999999999</v>
      </c>
      <c r="U21" s="8">
        <f>T21-(T21*0.05)</f>
        <v>22.768554999999999</v>
      </c>
      <c r="V21" s="8">
        <f t="shared" si="11"/>
        <v>16.656995500000001</v>
      </c>
      <c r="W21" s="8">
        <f t="shared" si="12"/>
        <v>31.955866666666665</v>
      </c>
      <c r="X21" s="8">
        <f>W21-(W21*0.05)</f>
        <v>30.358073333333333</v>
      </c>
      <c r="Y21" s="8">
        <f t="shared" si="13"/>
        <v>22.209327333333334</v>
      </c>
      <c r="Z21" s="8">
        <f t="shared" si="14"/>
        <v>39.944833333333328</v>
      </c>
      <c r="AA21" s="8">
        <f>Z21-(Z21*0.05)</f>
        <v>37.947591666666661</v>
      </c>
      <c r="AB21" s="8">
        <f t="shared" si="15"/>
        <v>27.761659166666661</v>
      </c>
      <c r="AC21" s="8">
        <f t="shared" si="16"/>
        <v>47.933799999999998</v>
      </c>
      <c r="AD21" s="8">
        <f>AC21-(AC21*0.05)</f>
        <v>45.537109999999998</v>
      </c>
      <c r="AE21" s="8">
        <f t="shared" si="17"/>
        <v>33.313991000000001</v>
      </c>
      <c r="AF21" s="8">
        <f t="shared" si="18"/>
        <v>55.922766666666661</v>
      </c>
      <c r="AG21" s="8">
        <f>AF21-(AF21*0.05)</f>
        <v>53.126628333333329</v>
      </c>
      <c r="AH21" s="8">
        <f t="shared" si="19"/>
        <v>38.866322833333328</v>
      </c>
      <c r="AI21" s="8">
        <f t="shared" si="20"/>
        <v>63.911733333333331</v>
      </c>
      <c r="AJ21" s="8">
        <f>AI21-(AI21*0.05)</f>
        <v>60.716146666666667</v>
      </c>
      <c r="AK21" s="8">
        <f t="shared" si="21"/>
        <v>44.418654666666669</v>
      </c>
      <c r="AL21" s="8">
        <f t="shared" si="22"/>
        <v>71.900699999999986</v>
      </c>
      <c r="AM21" s="8">
        <f>AL21-(AL21*0.05)</f>
        <v>68.305664999999991</v>
      </c>
      <c r="AN21" s="8">
        <f t="shared" si="23"/>
        <v>49.970986499999995</v>
      </c>
      <c r="AO21" s="8">
        <f t="shared" si="24"/>
        <v>79.889666666666656</v>
      </c>
      <c r="AP21" s="8">
        <f>AO21-(AO21*0.05)</f>
        <v>75.895183333333321</v>
      </c>
      <c r="AQ21" s="8">
        <f t="shared" si="25"/>
        <v>55.523318333333322</v>
      </c>
      <c r="AR21" s="8">
        <f t="shared" si="26"/>
        <v>87.878633333333326</v>
      </c>
      <c r="AS21" s="8">
        <f>AR21-(AR21*0.05)</f>
        <v>83.484701666666666</v>
      </c>
      <c r="AT21" s="8">
        <f t="shared" si="27"/>
        <v>61.075650166666662</v>
      </c>
      <c r="AU21" s="8">
        <f t="shared" si="28"/>
        <v>95.867599999999996</v>
      </c>
      <c r="AV21" s="8">
        <f>AU21-(AU21*0.05)</f>
        <v>91.074219999999997</v>
      </c>
      <c r="AW21" s="8">
        <f t="shared" si="29"/>
        <v>66.627982000000003</v>
      </c>
      <c r="AX21" s="8">
        <f t="shared" si="30"/>
        <v>103.85656666666665</v>
      </c>
      <c r="AY21" s="8">
        <f>AX21-(AX21*0.05)</f>
        <v>98.663738333333313</v>
      </c>
      <c r="AZ21" s="8">
        <f t="shared" si="31"/>
        <v>72.180313833333315</v>
      </c>
      <c r="BA21" s="8">
        <f t="shared" si="32"/>
        <v>111.84553333333332</v>
      </c>
      <c r="BB21" s="8">
        <f>BA21-(BA21*0.05)</f>
        <v>106.25325666666666</v>
      </c>
      <c r="BC21" s="8">
        <f t="shared" si="33"/>
        <v>77.732645666666656</v>
      </c>
      <c r="BD21" s="8">
        <f t="shared" si="34"/>
        <v>119.83449999999999</v>
      </c>
      <c r="BE21" s="8">
        <f>BD21-(BD21*0.05)</f>
        <v>113.84277499999999</v>
      </c>
      <c r="BF21" s="8">
        <f t="shared" si="35"/>
        <v>83.284977499999997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</row>
    <row r="22" spans="1:86" s="13" customFormat="1" ht="15.75" thickBot="1" x14ac:dyDescent="0.3">
      <c r="A22" s="41" t="s">
        <v>40</v>
      </c>
      <c r="B22" s="42">
        <v>2</v>
      </c>
      <c r="C22" s="24">
        <v>28.7393</v>
      </c>
      <c r="D22" s="44">
        <v>17.39</v>
      </c>
      <c r="E22" s="44">
        <v>51</v>
      </c>
      <c r="F22" s="44">
        <v>4</v>
      </c>
      <c r="G22" s="23">
        <f t="shared" si="0"/>
        <v>1465.7043000000001</v>
      </c>
      <c r="H22" s="23">
        <f t="shared" si="1"/>
        <v>114.9572</v>
      </c>
      <c r="I22" s="23">
        <f t="shared" si="2"/>
        <v>499.77642700000001</v>
      </c>
      <c r="J22" s="45">
        <f t="shared" si="36"/>
        <v>0.9579766666666667</v>
      </c>
      <c r="K22" s="8">
        <f t="shared" si="4"/>
        <v>4.7898833333333339</v>
      </c>
      <c r="L22" s="8">
        <f>K22-(K22*0.05)</f>
        <v>4.5503891666666672</v>
      </c>
      <c r="M22" s="8">
        <f t="shared" si="5"/>
        <v>3.3289689166666672</v>
      </c>
      <c r="N22" s="8">
        <f t="shared" si="6"/>
        <v>9.5797666666666679</v>
      </c>
      <c r="O22" s="8">
        <f>N22-(N22*0.05)</f>
        <v>9.1007783333333343</v>
      </c>
      <c r="P22" s="8">
        <f t="shared" si="7"/>
        <v>6.6579378333333343</v>
      </c>
      <c r="Q22" s="8">
        <f t="shared" si="8"/>
        <v>19.159533333333336</v>
      </c>
      <c r="R22" s="8">
        <f>Q22-(Q22*0.05)</f>
        <v>18.201556666666669</v>
      </c>
      <c r="S22" s="8">
        <f t="shared" si="9"/>
        <v>13.315875666666669</v>
      </c>
      <c r="T22" s="8">
        <f t="shared" si="10"/>
        <v>28.7393</v>
      </c>
      <c r="U22" s="8">
        <f>T22-(T22*0.05)</f>
        <v>27.302334999999999</v>
      </c>
      <c r="V22" s="8">
        <f t="shared" si="11"/>
        <v>19.973813499999999</v>
      </c>
      <c r="W22" s="8">
        <f t="shared" si="12"/>
        <v>38.319066666666671</v>
      </c>
      <c r="X22" s="8">
        <f>W22-(W22*0.05)</f>
        <v>36.403113333333337</v>
      </c>
      <c r="Y22" s="8">
        <f t="shared" si="13"/>
        <v>26.631751333333337</v>
      </c>
      <c r="Z22" s="8">
        <f t="shared" si="14"/>
        <v>47.898833333333336</v>
      </c>
      <c r="AA22" s="8">
        <f>Z22-(Z22*0.05)</f>
        <v>45.503891666666668</v>
      </c>
      <c r="AB22" s="8">
        <f t="shared" si="15"/>
        <v>33.289689166666669</v>
      </c>
      <c r="AC22" s="8">
        <f t="shared" si="16"/>
        <v>57.4786</v>
      </c>
      <c r="AD22" s="8">
        <f>AC22-(AC22*0.05)</f>
        <v>54.604669999999999</v>
      </c>
      <c r="AE22" s="8">
        <f t="shared" si="17"/>
        <v>39.947626999999997</v>
      </c>
      <c r="AF22" s="8">
        <f t="shared" si="18"/>
        <v>67.058366666666672</v>
      </c>
      <c r="AG22" s="8">
        <f>AF22-(AF22*0.05)</f>
        <v>63.705448333333337</v>
      </c>
      <c r="AH22" s="8">
        <f t="shared" si="19"/>
        <v>46.605564833333332</v>
      </c>
      <c r="AI22" s="8">
        <f t="shared" si="20"/>
        <v>76.638133333333343</v>
      </c>
      <c r="AJ22" s="8">
        <f>AI22-(AI22*0.05)</f>
        <v>72.806226666666674</v>
      </c>
      <c r="AK22" s="8">
        <f t="shared" si="21"/>
        <v>53.263502666666675</v>
      </c>
      <c r="AL22" s="8">
        <f t="shared" si="22"/>
        <v>86.2179</v>
      </c>
      <c r="AM22" s="8">
        <f>AL22-(AL22*0.05)</f>
        <v>81.907004999999998</v>
      </c>
      <c r="AN22" s="8">
        <f t="shared" si="23"/>
        <v>59.921440500000003</v>
      </c>
      <c r="AO22" s="8">
        <f t="shared" si="24"/>
        <v>95.797666666666672</v>
      </c>
      <c r="AP22" s="8">
        <f>AO22-(AO22*0.05)</f>
        <v>91.007783333333336</v>
      </c>
      <c r="AQ22" s="8">
        <f t="shared" si="25"/>
        <v>66.579378333333338</v>
      </c>
      <c r="AR22" s="8">
        <f t="shared" si="26"/>
        <v>105.37743333333334</v>
      </c>
      <c r="AS22" s="8">
        <f>AR22-(AR22*0.05)</f>
        <v>100.10856166666667</v>
      </c>
      <c r="AT22" s="8">
        <f t="shared" si="27"/>
        <v>73.237316166666673</v>
      </c>
      <c r="AU22" s="8">
        <f t="shared" si="28"/>
        <v>114.9572</v>
      </c>
      <c r="AV22" s="8">
        <f>AU22-(AU22*0.05)</f>
        <v>109.20934</v>
      </c>
      <c r="AW22" s="8">
        <f t="shared" si="29"/>
        <v>79.895253999999994</v>
      </c>
      <c r="AX22" s="8">
        <f t="shared" si="30"/>
        <v>124.53696666666667</v>
      </c>
      <c r="AY22" s="8">
        <f>AX22-(AX22*0.05)</f>
        <v>118.31011833333334</v>
      </c>
      <c r="AZ22" s="8">
        <f t="shared" si="31"/>
        <v>86.553191833333329</v>
      </c>
      <c r="BA22" s="8">
        <f t="shared" si="32"/>
        <v>134.11673333333334</v>
      </c>
      <c r="BB22" s="8">
        <f>BA22-(BA22*0.05)</f>
        <v>127.41089666666667</v>
      </c>
      <c r="BC22" s="8">
        <f t="shared" si="33"/>
        <v>93.211129666666665</v>
      </c>
      <c r="BD22" s="8">
        <f t="shared" si="34"/>
        <v>143.69650000000001</v>
      </c>
      <c r="BE22" s="8">
        <f>BD22-(BD22*0.05)</f>
        <v>136.51167500000003</v>
      </c>
      <c r="BF22" s="8">
        <f t="shared" si="35"/>
        <v>99.869067500000014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</row>
    <row r="23" spans="1:86" s="13" customFormat="1" ht="15.75" thickBot="1" x14ac:dyDescent="0.3">
      <c r="A23" s="41" t="s">
        <v>44</v>
      </c>
      <c r="B23" s="42">
        <v>2</v>
      </c>
      <c r="C23" s="24">
        <v>31.5565</v>
      </c>
      <c r="D23" s="44">
        <v>17.39</v>
      </c>
      <c r="E23" s="44">
        <v>51</v>
      </c>
      <c r="F23" s="44">
        <v>4</v>
      </c>
      <c r="G23" s="23">
        <f t="shared" si="0"/>
        <v>1609.3815</v>
      </c>
      <c r="H23" s="23">
        <f t="shared" si="1"/>
        <v>126.226</v>
      </c>
      <c r="I23" s="23">
        <f t="shared" si="2"/>
        <v>548.76753500000007</v>
      </c>
      <c r="J23" s="45">
        <f t="shared" si="36"/>
        <v>1.0518833333333333</v>
      </c>
      <c r="K23" s="8">
        <f t="shared" si="4"/>
        <v>5.2594166666666666</v>
      </c>
      <c r="L23" s="8">
        <f>K23-(K23*0.05)</f>
        <v>4.9964458333333335</v>
      </c>
      <c r="M23" s="8">
        <f t="shared" si="5"/>
        <v>3.6552945833333332</v>
      </c>
      <c r="N23" s="8">
        <f t="shared" si="6"/>
        <v>10.518833333333333</v>
      </c>
      <c r="O23" s="8">
        <f>N23-(N23*0.05)</f>
        <v>9.9928916666666669</v>
      </c>
      <c r="P23" s="8">
        <f t="shared" si="7"/>
        <v>7.3105891666666665</v>
      </c>
      <c r="Q23" s="8">
        <f t="shared" si="8"/>
        <v>21.037666666666667</v>
      </c>
      <c r="R23" s="8">
        <f>Q23-(Q23*0.05)</f>
        <v>19.985783333333334</v>
      </c>
      <c r="S23" s="8">
        <f t="shared" si="9"/>
        <v>14.621178333333333</v>
      </c>
      <c r="T23" s="8">
        <f t="shared" si="10"/>
        <v>31.5565</v>
      </c>
      <c r="U23" s="8">
        <f>T23-(T23*0.05)</f>
        <v>29.978674999999999</v>
      </c>
      <c r="V23" s="8">
        <f t="shared" si="11"/>
        <v>21.931767499999999</v>
      </c>
      <c r="W23" s="8">
        <f t="shared" si="12"/>
        <v>42.075333333333333</v>
      </c>
      <c r="X23" s="8">
        <f>W23-(W23*0.05)</f>
        <v>39.971566666666668</v>
      </c>
      <c r="Y23" s="8">
        <f t="shared" si="13"/>
        <v>29.242356666666666</v>
      </c>
      <c r="Z23" s="8">
        <f t="shared" si="14"/>
        <v>52.594166666666666</v>
      </c>
      <c r="AA23" s="8">
        <f>Z23-(Z23*0.05)</f>
        <v>49.964458333333333</v>
      </c>
      <c r="AB23" s="8">
        <f t="shared" si="15"/>
        <v>36.552945833333332</v>
      </c>
      <c r="AC23" s="8">
        <f t="shared" si="16"/>
        <v>63.113</v>
      </c>
      <c r="AD23" s="8">
        <f>AC23-(AC23*0.05)</f>
        <v>59.957349999999998</v>
      </c>
      <c r="AE23" s="8">
        <f t="shared" si="17"/>
        <v>43.863534999999999</v>
      </c>
      <c r="AF23" s="8">
        <f t="shared" si="18"/>
        <v>73.631833333333333</v>
      </c>
      <c r="AG23" s="8">
        <f>AF23-(AF23*0.05)</f>
        <v>69.95024166666667</v>
      </c>
      <c r="AH23" s="8">
        <f t="shared" si="19"/>
        <v>51.174124166666665</v>
      </c>
      <c r="AI23" s="8">
        <f t="shared" si="20"/>
        <v>84.150666666666666</v>
      </c>
      <c r="AJ23" s="8">
        <f>AI23-(AI23*0.05)</f>
        <v>79.943133333333336</v>
      </c>
      <c r="AK23" s="8">
        <f t="shared" si="21"/>
        <v>58.484713333333332</v>
      </c>
      <c r="AL23" s="8">
        <f t="shared" si="22"/>
        <v>94.669499999999999</v>
      </c>
      <c r="AM23" s="8">
        <f>AL23-(AL23*0.05)</f>
        <v>89.936025000000001</v>
      </c>
      <c r="AN23" s="8">
        <f t="shared" si="23"/>
        <v>65.795302500000005</v>
      </c>
      <c r="AO23" s="8">
        <f t="shared" si="24"/>
        <v>105.18833333333333</v>
      </c>
      <c r="AP23" s="8">
        <f>AO23-(AO23*0.05)</f>
        <v>99.928916666666666</v>
      </c>
      <c r="AQ23" s="8">
        <f t="shared" si="25"/>
        <v>73.105891666666665</v>
      </c>
      <c r="AR23" s="8">
        <f t="shared" si="26"/>
        <v>115.70716666666667</v>
      </c>
      <c r="AS23" s="8">
        <f>AR23-(AR23*0.05)</f>
        <v>109.92180833333333</v>
      </c>
      <c r="AT23" s="8">
        <f t="shared" si="27"/>
        <v>80.416480833333338</v>
      </c>
      <c r="AU23" s="8">
        <f t="shared" si="28"/>
        <v>126.226</v>
      </c>
      <c r="AV23" s="8">
        <f>AU23-(AU23*0.05)</f>
        <v>119.9147</v>
      </c>
      <c r="AW23" s="8">
        <f t="shared" si="29"/>
        <v>87.727069999999998</v>
      </c>
      <c r="AX23" s="8">
        <f t="shared" si="30"/>
        <v>136.74483333333333</v>
      </c>
      <c r="AY23" s="8">
        <f>AX23-(AX23*0.05)</f>
        <v>129.90759166666666</v>
      </c>
      <c r="AZ23" s="8">
        <f t="shared" si="31"/>
        <v>95.037659166666657</v>
      </c>
      <c r="BA23" s="8">
        <f t="shared" si="32"/>
        <v>147.26366666666667</v>
      </c>
      <c r="BB23" s="8">
        <f>BA23-(BA23*0.05)</f>
        <v>139.90048333333334</v>
      </c>
      <c r="BC23" s="8">
        <f t="shared" si="33"/>
        <v>102.34824833333333</v>
      </c>
      <c r="BD23" s="8">
        <f t="shared" si="34"/>
        <v>157.7825</v>
      </c>
      <c r="BE23" s="8">
        <f>BD23-(BD23*0.05)</f>
        <v>149.89337499999999</v>
      </c>
      <c r="BF23" s="8">
        <f t="shared" si="35"/>
        <v>109.6588375</v>
      </c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</row>
    <row r="24" spans="1:86" s="13" customFormat="1" ht="15.75" thickBot="1" x14ac:dyDescent="0.3">
      <c r="A24" s="41" t="s">
        <v>46</v>
      </c>
      <c r="B24" s="42">
        <v>2</v>
      </c>
      <c r="C24" s="24">
        <v>34.465200000000003</v>
      </c>
      <c r="D24" s="44">
        <v>17.39</v>
      </c>
      <c r="E24" s="44">
        <v>51</v>
      </c>
      <c r="F24" s="44">
        <v>4</v>
      </c>
      <c r="G24" s="23">
        <f t="shared" si="0"/>
        <v>1757.7252000000001</v>
      </c>
      <c r="H24" s="23">
        <f t="shared" si="1"/>
        <v>137.86080000000001</v>
      </c>
      <c r="I24" s="23">
        <f t="shared" si="2"/>
        <v>599.34982800000012</v>
      </c>
      <c r="J24" s="45">
        <f t="shared" si="36"/>
        <v>1.1488400000000001</v>
      </c>
      <c r="K24" s="8">
        <f t="shared" si="4"/>
        <v>5.7442000000000002</v>
      </c>
      <c r="L24" s="8">
        <f>K24-(K24*0.05)</f>
        <v>5.4569900000000002</v>
      </c>
      <c r="M24" s="8">
        <f t="shared" si="5"/>
        <v>3.9922190000000004</v>
      </c>
      <c r="N24" s="8">
        <f t="shared" si="6"/>
        <v>11.4884</v>
      </c>
      <c r="O24" s="8">
        <f>N24-(N24*0.05)</f>
        <v>10.91398</v>
      </c>
      <c r="P24" s="8">
        <f t="shared" si="7"/>
        <v>7.9844380000000008</v>
      </c>
      <c r="Q24" s="8">
        <f t="shared" si="8"/>
        <v>22.976800000000001</v>
      </c>
      <c r="R24" s="8">
        <f>Q24-(Q24*0.05)</f>
        <v>21.827960000000001</v>
      </c>
      <c r="S24" s="8">
        <f t="shared" si="9"/>
        <v>15.968876000000002</v>
      </c>
      <c r="T24" s="8">
        <f t="shared" si="10"/>
        <v>34.465200000000003</v>
      </c>
      <c r="U24" s="8">
        <f>T24-(T24*0.05)</f>
        <v>32.74194</v>
      </c>
      <c r="V24" s="8">
        <f t="shared" si="11"/>
        <v>23.953314000000002</v>
      </c>
      <c r="W24" s="8">
        <f t="shared" si="12"/>
        <v>45.953600000000002</v>
      </c>
      <c r="X24" s="8">
        <f>W24-(W24*0.05)</f>
        <v>43.655920000000002</v>
      </c>
      <c r="Y24" s="8">
        <f t="shared" si="13"/>
        <v>31.937752000000003</v>
      </c>
      <c r="Z24" s="8">
        <f t="shared" si="14"/>
        <v>57.442000000000007</v>
      </c>
      <c r="AA24" s="8">
        <f>Z24-(Z24*0.05)</f>
        <v>54.569900000000004</v>
      </c>
      <c r="AB24" s="8">
        <f t="shared" si="15"/>
        <v>39.922190000000001</v>
      </c>
      <c r="AC24" s="8">
        <f t="shared" si="16"/>
        <v>68.930400000000006</v>
      </c>
      <c r="AD24" s="8">
        <f>AC24-(AC24*0.05)</f>
        <v>65.483879999999999</v>
      </c>
      <c r="AE24" s="8">
        <f t="shared" si="17"/>
        <v>47.906628000000005</v>
      </c>
      <c r="AF24" s="8">
        <f t="shared" si="18"/>
        <v>80.418800000000005</v>
      </c>
      <c r="AG24" s="8">
        <f>AF24-(AF24*0.05)</f>
        <v>76.397860000000009</v>
      </c>
      <c r="AH24" s="8">
        <f t="shared" si="19"/>
        <v>55.891066000000002</v>
      </c>
      <c r="AI24" s="8">
        <f t="shared" si="20"/>
        <v>91.907200000000003</v>
      </c>
      <c r="AJ24" s="8">
        <f>AI24-(AI24*0.05)</f>
        <v>87.311840000000004</v>
      </c>
      <c r="AK24" s="8">
        <f t="shared" si="21"/>
        <v>63.875504000000006</v>
      </c>
      <c r="AL24" s="8">
        <f t="shared" si="22"/>
        <v>103.3956</v>
      </c>
      <c r="AM24" s="8">
        <f>AL24-(AL24*0.05)</f>
        <v>98.225819999999999</v>
      </c>
      <c r="AN24" s="8">
        <f t="shared" si="23"/>
        <v>71.859942000000004</v>
      </c>
      <c r="AO24" s="8">
        <f t="shared" si="24"/>
        <v>114.88400000000001</v>
      </c>
      <c r="AP24" s="8">
        <f>AO24-(AO24*0.05)</f>
        <v>109.13980000000001</v>
      </c>
      <c r="AQ24" s="8">
        <f t="shared" si="25"/>
        <v>79.844380000000001</v>
      </c>
      <c r="AR24" s="8">
        <f t="shared" si="26"/>
        <v>126.37240000000001</v>
      </c>
      <c r="AS24" s="8">
        <f>AR24-(AR24*0.05)</f>
        <v>120.05378000000002</v>
      </c>
      <c r="AT24" s="8">
        <f t="shared" si="27"/>
        <v>87.828818000000012</v>
      </c>
      <c r="AU24" s="8">
        <f t="shared" si="28"/>
        <v>137.86080000000001</v>
      </c>
      <c r="AV24" s="8">
        <f>AU24-(AU24*0.05)</f>
        <v>130.96776</v>
      </c>
      <c r="AW24" s="8">
        <f t="shared" si="29"/>
        <v>95.81325600000001</v>
      </c>
      <c r="AX24" s="8">
        <f t="shared" si="30"/>
        <v>149.34920000000002</v>
      </c>
      <c r="AY24" s="8">
        <f>AX24-(AX24*0.05)</f>
        <v>141.88174000000004</v>
      </c>
      <c r="AZ24" s="8">
        <f t="shared" si="31"/>
        <v>103.79769400000002</v>
      </c>
      <c r="BA24" s="8">
        <f t="shared" si="32"/>
        <v>160.83760000000001</v>
      </c>
      <c r="BB24" s="8">
        <f>BA24-(BA24*0.05)</f>
        <v>152.79572000000002</v>
      </c>
      <c r="BC24" s="8">
        <f t="shared" si="33"/>
        <v>111.782132</v>
      </c>
      <c r="BD24" s="8">
        <f t="shared" si="34"/>
        <v>172.32600000000002</v>
      </c>
      <c r="BE24" s="8">
        <f>BD24-(BD24*0.05)</f>
        <v>163.70970000000003</v>
      </c>
      <c r="BF24" s="8">
        <f t="shared" si="35"/>
        <v>119.76657000000002</v>
      </c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</row>
    <row r="25" spans="1:86" ht="15.75" thickBot="1" x14ac:dyDescent="0.3">
      <c r="A25" s="41" t="s">
        <v>13</v>
      </c>
      <c r="B25" s="42">
        <v>3</v>
      </c>
      <c r="C25" s="24">
        <v>21.5093</v>
      </c>
      <c r="D25" s="44">
        <v>17.39</v>
      </c>
      <c r="E25" s="44">
        <v>51</v>
      </c>
      <c r="F25" s="44">
        <v>4</v>
      </c>
      <c r="G25" s="23">
        <f t="shared" si="0"/>
        <v>1096.9743000000001</v>
      </c>
      <c r="H25" s="23">
        <f t="shared" si="1"/>
        <v>86.037199999999999</v>
      </c>
      <c r="I25" s="23">
        <f t="shared" si="2"/>
        <v>374.04672700000003</v>
      </c>
      <c r="J25" s="45">
        <f t="shared" ref="J25:J50" si="37">C25/50</f>
        <v>0.43018600000000001</v>
      </c>
      <c r="K25" s="8">
        <f t="shared" si="4"/>
        <v>2.1509300000000002</v>
      </c>
      <c r="L25" s="8">
        <f>K25-(K25*0.05)</f>
        <v>2.0433835</v>
      </c>
      <c r="M25" s="8">
        <f t="shared" si="5"/>
        <v>1.4948963500000003</v>
      </c>
      <c r="N25" s="8">
        <f t="shared" si="6"/>
        <v>4.3018600000000005</v>
      </c>
      <c r="O25" s="8">
        <f>N25-(N25*0.05)</f>
        <v>4.086767</v>
      </c>
      <c r="P25" s="8">
        <f t="shared" si="7"/>
        <v>2.9897927000000006</v>
      </c>
      <c r="Q25" s="8">
        <f t="shared" si="8"/>
        <v>8.6037200000000009</v>
      </c>
      <c r="R25" s="8">
        <f>Q25-(Q25*0.05)</f>
        <v>8.1735340000000001</v>
      </c>
      <c r="S25" s="8">
        <f t="shared" si="9"/>
        <v>5.9795854000000013</v>
      </c>
      <c r="T25" s="8">
        <f t="shared" si="10"/>
        <v>12.90558</v>
      </c>
      <c r="U25" s="8">
        <f>T25-(T25*0.05)</f>
        <v>12.260301</v>
      </c>
      <c r="V25" s="8">
        <f t="shared" si="11"/>
        <v>8.9693781000000001</v>
      </c>
      <c r="W25" s="8">
        <f t="shared" si="12"/>
        <v>17.207440000000002</v>
      </c>
      <c r="X25" s="8">
        <f>W25-(W25*0.05)</f>
        <v>16.347068</v>
      </c>
      <c r="Y25" s="8">
        <f t="shared" si="13"/>
        <v>11.959170800000003</v>
      </c>
      <c r="Z25" s="8">
        <f t="shared" si="14"/>
        <v>21.5093</v>
      </c>
      <c r="AA25" s="8">
        <f>Z25-(Z25*0.05)</f>
        <v>20.433834999999998</v>
      </c>
      <c r="AB25" s="8">
        <f t="shared" si="15"/>
        <v>14.9489635</v>
      </c>
      <c r="AC25" s="8">
        <f t="shared" si="16"/>
        <v>25.811160000000001</v>
      </c>
      <c r="AD25" s="8">
        <f>AC25-(AC25*0.05)</f>
        <v>24.520602</v>
      </c>
      <c r="AE25" s="8">
        <f t="shared" si="17"/>
        <v>17.9387562</v>
      </c>
      <c r="AF25" s="8">
        <f t="shared" si="18"/>
        <v>30.113020000000002</v>
      </c>
      <c r="AG25" s="8">
        <f>AF25-(AF25*0.05)</f>
        <v>28.607369000000002</v>
      </c>
      <c r="AH25" s="8">
        <f t="shared" si="19"/>
        <v>20.928548900000003</v>
      </c>
      <c r="AI25" s="8">
        <f t="shared" si="20"/>
        <v>34.414880000000004</v>
      </c>
      <c r="AJ25" s="8">
        <f>AI25-(AI25*0.05)</f>
        <v>32.694136</v>
      </c>
      <c r="AK25" s="8">
        <f t="shared" si="21"/>
        <v>23.918341600000005</v>
      </c>
      <c r="AL25" s="8">
        <f t="shared" si="22"/>
        <v>38.716740000000001</v>
      </c>
      <c r="AM25" s="8">
        <f>AL25-(AL25*0.05)</f>
        <v>36.780903000000002</v>
      </c>
      <c r="AN25" s="8">
        <f t="shared" si="23"/>
        <v>26.9081343</v>
      </c>
      <c r="AO25" s="8">
        <f t="shared" si="24"/>
        <v>43.018599999999999</v>
      </c>
      <c r="AP25" s="8">
        <f>AO25-(AO25*0.05)</f>
        <v>40.867669999999997</v>
      </c>
      <c r="AQ25" s="8">
        <f t="shared" si="25"/>
        <v>29.897926999999999</v>
      </c>
      <c r="AR25" s="8">
        <f t="shared" si="26"/>
        <v>47.320460000000004</v>
      </c>
      <c r="AS25" s="8">
        <f>AR25-(AR25*0.05)</f>
        <v>44.954437000000006</v>
      </c>
      <c r="AT25" s="8">
        <f t="shared" si="27"/>
        <v>32.887719700000005</v>
      </c>
      <c r="AU25" s="8">
        <f t="shared" si="28"/>
        <v>51.622320000000002</v>
      </c>
      <c r="AV25" s="8">
        <f>AU25-(AU25*0.05)</f>
        <v>49.041204</v>
      </c>
      <c r="AW25" s="8">
        <f t="shared" si="29"/>
        <v>35.877512400000001</v>
      </c>
      <c r="AX25" s="8">
        <f t="shared" si="30"/>
        <v>55.92418</v>
      </c>
      <c r="AY25" s="8">
        <f>AX25-(AX25*0.05)</f>
        <v>53.127971000000002</v>
      </c>
      <c r="AZ25" s="8">
        <f t="shared" si="31"/>
        <v>38.867305099999996</v>
      </c>
      <c r="BA25" s="8">
        <f t="shared" si="32"/>
        <v>60.226040000000005</v>
      </c>
      <c r="BB25" s="8">
        <f>BA25-(BA25*0.05)</f>
        <v>57.214738000000004</v>
      </c>
      <c r="BC25" s="8">
        <f t="shared" si="33"/>
        <v>41.857097800000005</v>
      </c>
      <c r="BD25" s="8">
        <f t="shared" si="34"/>
        <v>64.527900000000002</v>
      </c>
      <c r="BE25" s="8">
        <f>BD25-(BD25*0.05)</f>
        <v>61.301505000000006</v>
      </c>
      <c r="BF25" s="8">
        <f t="shared" si="35"/>
        <v>44.846890500000001</v>
      </c>
    </row>
    <row r="26" spans="1:86" ht="15.75" thickBot="1" x14ac:dyDescent="0.3">
      <c r="A26" s="41" t="s">
        <v>11</v>
      </c>
      <c r="B26" s="42">
        <v>3</v>
      </c>
      <c r="C26" s="24">
        <v>25.663</v>
      </c>
      <c r="D26" s="44">
        <v>17.39</v>
      </c>
      <c r="E26" s="44">
        <v>51</v>
      </c>
      <c r="F26" s="44">
        <v>4</v>
      </c>
      <c r="G26" s="23">
        <f t="shared" si="0"/>
        <v>1308.8130000000001</v>
      </c>
      <c r="H26" s="23">
        <f t="shared" si="1"/>
        <v>102.652</v>
      </c>
      <c r="I26" s="23">
        <f t="shared" si="2"/>
        <v>446.27957000000004</v>
      </c>
      <c r="J26" s="45">
        <f t="shared" si="37"/>
        <v>0.51326000000000005</v>
      </c>
      <c r="K26" s="8">
        <f t="shared" si="4"/>
        <v>2.5663</v>
      </c>
      <c r="L26" s="8">
        <f>K26-(K26*0.05)</f>
        <v>2.4379849999999998</v>
      </c>
      <c r="M26" s="8">
        <f t="shared" si="5"/>
        <v>1.7835785</v>
      </c>
      <c r="N26" s="8">
        <f t="shared" si="6"/>
        <v>5.1326000000000001</v>
      </c>
      <c r="O26" s="8">
        <f>N26-(N26*0.05)</f>
        <v>4.8759699999999997</v>
      </c>
      <c r="P26" s="8">
        <f t="shared" si="7"/>
        <v>3.5671569999999999</v>
      </c>
      <c r="Q26" s="8">
        <f t="shared" si="8"/>
        <v>10.2652</v>
      </c>
      <c r="R26" s="8">
        <f>Q26-(Q26*0.05)</f>
        <v>9.7519399999999994</v>
      </c>
      <c r="S26" s="8">
        <f t="shared" si="9"/>
        <v>7.1343139999999998</v>
      </c>
      <c r="T26" s="8">
        <f t="shared" si="10"/>
        <v>15.397800000000002</v>
      </c>
      <c r="U26" s="8">
        <f>T26-(T26*0.05)</f>
        <v>14.627910000000002</v>
      </c>
      <c r="V26" s="8">
        <f t="shared" si="11"/>
        <v>10.701471000000002</v>
      </c>
      <c r="W26" s="8">
        <f t="shared" si="12"/>
        <v>20.5304</v>
      </c>
      <c r="X26" s="8">
        <f>W26-(W26*0.05)</f>
        <v>19.503879999999999</v>
      </c>
      <c r="Y26" s="8">
        <f t="shared" si="13"/>
        <v>14.268628</v>
      </c>
      <c r="Z26" s="8">
        <f t="shared" si="14"/>
        <v>25.663000000000004</v>
      </c>
      <c r="AA26" s="8">
        <f>Z26-(Z26*0.05)</f>
        <v>24.379850000000005</v>
      </c>
      <c r="AB26" s="8">
        <f t="shared" si="15"/>
        <v>17.835785000000001</v>
      </c>
      <c r="AC26" s="8">
        <f t="shared" si="16"/>
        <v>30.795600000000004</v>
      </c>
      <c r="AD26" s="8">
        <f>AC26-(AC26*0.05)</f>
        <v>29.255820000000003</v>
      </c>
      <c r="AE26" s="8">
        <f t="shared" si="17"/>
        <v>21.402942000000003</v>
      </c>
      <c r="AF26" s="8">
        <f t="shared" si="18"/>
        <v>35.928200000000004</v>
      </c>
      <c r="AG26" s="8">
        <f>AF26-(AF26*0.05)</f>
        <v>34.131790000000002</v>
      </c>
      <c r="AH26" s="8">
        <f t="shared" si="19"/>
        <v>24.970099000000005</v>
      </c>
      <c r="AI26" s="8">
        <f t="shared" si="20"/>
        <v>41.0608</v>
      </c>
      <c r="AJ26" s="8">
        <f>AI26-(AI26*0.05)</f>
        <v>39.007759999999998</v>
      </c>
      <c r="AK26" s="8">
        <f t="shared" si="21"/>
        <v>28.537255999999999</v>
      </c>
      <c r="AL26" s="8">
        <f t="shared" si="22"/>
        <v>46.193400000000004</v>
      </c>
      <c r="AM26" s="8">
        <f>AL26-(AL26*0.05)</f>
        <v>43.883730000000007</v>
      </c>
      <c r="AN26" s="8">
        <f t="shared" si="23"/>
        <v>32.104413000000001</v>
      </c>
      <c r="AO26" s="8">
        <f t="shared" si="24"/>
        <v>51.326000000000008</v>
      </c>
      <c r="AP26" s="8">
        <f>AO26-(AO26*0.05)</f>
        <v>48.759700000000009</v>
      </c>
      <c r="AQ26" s="8">
        <f t="shared" si="25"/>
        <v>35.671570000000003</v>
      </c>
      <c r="AR26" s="8">
        <f t="shared" si="26"/>
        <v>56.458600000000004</v>
      </c>
      <c r="AS26" s="8">
        <f>AR26-(AR26*0.05)</f>
        <v>53.635670000000005</v>
      </c>
      <c r="AT26" s="8">
        <f t="shared" si="27"/>
        <v>39.238727000000004</v>
      </c>
      <c r="AU26" s="8">
        <f t="shared" si="28"/>
        <v>61.591200000000008</v>
      </c>
      <c r="AV26" s="8">
        <f>AU26-(AU26*0.05)</f>
        <v>58.511640000000007</v>
      </c>
      <c r="AW26" s="8">
        <f t="shared" si="29"/>
        <v>42.805884000000006</v>
      </c>
      <c r="AX26" s="8">
        <f t="shared" si="30"/>
        <v>66.723800000000011</v>
      </c>
      <c r="AY26" s="8">
        <f>AX26-(AX26*0.05)</f>
        <v>63.387610000000009</v>
      </c>
      <c r="AZ26" s="8">
        <f t="shared" si="31"/>
        <v>46.373041000000008</v>
      </c>
      <c r="BA26" s="8">
        <f t="shared" si="32"/>
        <v>71.856400000000008</v>
      </c>
      <c r="BB26" s="8">
        <f>BA26-(BA26*0.05)</f>
        <v>68.263580000000005</v>
      </c>
      <c r="BC26" s="8">
        <f t="shared" si="33"/>
        <v>49.940198000000009</v>
      </c>
      <c r="BD26" s="8">
        <f t="shared" si="34"/>
        <v>76.989000000000004</v>
      </c>
      <c r="BE26" s="8">
        <f>BD26-(BD26*0.05)</f>
        <v>73.13955</v>
      </c>
      <c r="BF26" s="8">
        <f t="shared" si="35"/>
        <v>53.507355000000004</v>
      </c>
    </row>
    <row r="27" spans="1:86" ht="15.75" thickBot="1" x14ac:dyDescent="0.3">
      <c r="A27" s="41" t="s">
        <v>12</v>
      </c>
      <c r="B27" s="42">
        <v>3</v>
      </c>
      <c r="C27" s="24">
        <v>28.825299999999999</v>
      </c>
      <c r="D27" s="44">
        <v>17.39</v>
      </c>
      <c r="E27" s="44">
        <v>51</v>
      </c>
      <c r="F27" s="44">
        <v>4</v>
      </c>
      <c r="G27" s="23">
        <f t="shared" si="0"/>
        <v>1470.0902999999998</v>
      </c>
      <c r="H27" s="23">
        <f t="shared" si="1"/>
        <v>115.30119999999999</v>
      </c>
      <c r="I27" s="23">
        <f t="shared" si="2"/>
        <v>501.27196700000002</v>
      </c>
      <c r="J27" s="45">
        <f t="shared" si="37"/>
        <v>0.57650599999999996</v>
      </c>
      <c r="K27" s="8">
        <f t="shared" si="4"/>
        <v>2.88253</v>
      </c>
      <c r="L27" s="8">
        <f>K27-(K27*0.05)</f>
        <v>2.7384035</v>
      </c>
      <c r="M27" s="8">
        <f t="shared" si="5"/>
        <v>2.0033583500000001</v>
      </c>
      <c r="N27" s="8">
        <f t="shared" si="6"/>
        <v>5.7650600000000001</v>
      </c>
      <c r="O27" s="8">
        <f>N27-(N27*0.05)</f>
        <v>5.476807</v>
      </c>
      <c r="P27" s="8">
        <f t="shared" si="7"/>
        <v>4.0067167000000001</v>
      </c>
      <c r="Q27" s="8">
        <f t="shared" si="8"/>
        <v>11.53012</v>
      </c>
      <c r="R27" s="8">
        <f>Q27-(Q27*0.05)</f>
        <v>10.953614</v>
      </c>
      <c r="S27" s="8">
        <f t="shared" si="9"/>
        <v>8.0134334000000003</v>
      </c>
      <c r="T27" s="8">
        <f t="shared" si="10"/>
        <v>17.295179999999998</v>
      </c>
      <c r="U27" s="8">
        <f>T27-(T27*0.05)</f>
        <v>16.430420999999999</v>
      </c>
      <c r="V27" s="8">
        <f t="shared" si="11"/>
        <v>12.020150099999999</v>
      </c>
      <c r="W27" s="8">
        <f t="shared" si="12"/>
        <v>23.06024</v>
      </c>
      <c r="X27" s="8">
        <f>W27-(W27*0.05)</f>
        <v>21.907228</v>
      </c>
      <c r="Y27" s="8">
        <f t="shared" si="13"/>
        <v>16.026866800000001</v>
      </c>
      <c r="Z27" s="8">
        <f t="shared" si="14"/>
        <v>28.825299999999999</v>
      </c>
      <c r="AA27" s="8">
        <f>Z27-(Z27*0.05)</f>
        <v>27.384034999999997</v>
      </c>
      <c r="AB27" s="8">
        <f t="shared" si="15"/>
        <v>20.033583499999999</v>
      </c>
      <c r="AC27" s="8">
        <f t="shared" si="16"/>
        <v>34.590359999999997</v>
      </c>
      <c r="AD27" s="8">
        <f>AC27-(AC27*0.05)</f>
        <v>32.860841999999998</v>
      </c>
      <c r="AE27" s="8">
        <f t="shared" si="17"/>
        <v>24.040300199999997</v>
      </c>
      <c r="AF27" s="8">
        <f t="shared" si="18"/>
        <v>40.355419999999995</v>
      </c>
      <c r="AG27" s="8">
        <f>AF27-(AF27*0.05)</f>
        <v>38.337648999999999</v>
      </c>
      <c r="AH27" s="8">
        <f t="shared" si="19"/>
        <v>28.047016899999996</v>
      </c>
      <c r="AI27" s="8">
        <f t="shared" si="20"/>
        <v>46.120480000000001</v>
      </c>
      <c r="AJ27" s="8">
        <f>AI27-(AI27*0.05)</f>
        <v>43.814456</v>
      </c>
      <c r="AK27" s="8">
        <f t="shared" si="21"/>
        <v>32.053733600000001</v>
      </c>
      <c r="AL27" s="8">
        <f t="shared" si="22"/>
        <v>51.885539999999999</v>
      </c>
      <c r="AM27" s="8">
        <f>AL27-(AL27*0.05)</f>
        <v>49.291263000000001</v>
      </c>
      <c r="AN27" s="8">
        <f t="shared" si="23"/>
        <v>36.060450299999999</v>
      </c>
      <c r="AO27" s="8">
        <f t="shared" si="24"/>
        <v>57.650599999999997</v>
      </c>
      <c r="AP27" s="8">
        <f>AO27-(AO27*0.05)</f>
        <v>54.768069999999994</v>
      </c>
      <c r="AQ27" s="8">
        <f t="shared" si="25"/>
        <v>40.067166999999998</v>
      </c>
      <c r="AR27" s="8">
        <f t="shared" si="26"/>
        <v>63.415659999999995</v>
      </c>
      <c r="AS27" s="8">
        <f>AR27-(AR27*0.05)</f>
        <v>60.244876999999995</v>
      </c>
      <c r="AT27" s="8">
        <f t="shared" si="27"/>
        <v>44.073883699999996</v>
      </c>
      <c r="AU27" s="8">
        <f t="shared" si="28"/>
        <v>69.180719999999994</v>
      </c>
      <c r="AV27" s="8">
        <f>AU27-(AU27*0.05)</f>
        <v>65.721683999999996</v>
      </c>
      <c r="AW27" s="8">
        <f t="shared" si="29"/>
        <v>48.080600399999994</v>
      </c>
      <c r="AX27" s="8">
        <f t="shared" si="30"/>
        <v>74.945779999999999</v>
      </c>
      <c r="AY27" s="8">
        <f>AX27-(AX27*0.05)</f>
        <v>71.198491000000004</v>
      </c>
      <c r="AZ27" s="8">
        <f t="shared" si="31"/>
        <v>52.0873171</v>
      </c>
      <c r="BA27" s="8">
        <f t="shared" si="32"/>
        <v>80.71083999999999</v>
      </c>
      <c r="BB27" s="8">
        <f>BA27-(BA27*0.05)</f>
        <v>76.675297999999998</v>
      </c>
      <c r="BC27" s="8">
        <f t="shared" si="33"/>
        <v>56.094033799999991</v>
      </c>
      <c r="BD27" s="8">
        <f t="shared" si="34"/>
        <v>86.475899999999996</v>
      </c>
      <c r="BE27" s="8">
        <f>BD27-(BD27*0.05)</f>
        <v>82.152104999999992</v>
      </c>
      <c r="BF27" s="8">
        <f t="shared" si="35"/>
        <v>60.100750499999997</v>
      </c>
    </row>
    <row r="28" spans="1:86" ht="15.75" thickBot="1" x14ac:dyDescent="0.3">
      <c r="A28" s="41" t="s">
        <v>14</v>
      </c>
      <c r="B28" s="42">
        <v>3</v>
      </c>
      <c r="C28" s="24">
        <v>18.189900000000002</v>
      </c>
      <c r="D28" s="44">
        <v>17.39</v>
      </c>
      <c r="E28" s="44">
        <v>51</v>
      </c>
      <c r="F28" s="44">
        <v>4</v>
      </c>
      <c r="G28" s="23">
        <f t="shared" si="0"/>
        <v>927.68490000000008</v>
      </c>
      <c r="H28" s="23">
        <f t="shared" si="1"/>
        <v>72.759600000000006</v>
      </c>
      <c r="I28" s="23">
        <f t="shared" si="2"/>
        <v>316.32236100000006</v>
      </c>
      <c r="J28" s="45">
        <f t="shared" si="37"/>
        <v>0.36379800000000001</v>
      </c>
      <c r="K28" s="8">
        <f t="shared" si="4"/>
        <v>1.8189900000000001</v>
      </c>
      <c r="L28" s="8">
        <f>K28-(K28*0.05)</f>
        <v>1.7280405000000001</v>
      </c>
      <c r="M28" s="8">
        <f t="shared" si="5"/>
        <v>1.2641980500000001</v>
      </c>
      <c r="N28" s="8">
        <f t="shared" si="6"/>
        <v>3.6379800000000002</v>
      </c>
      <c r="O28" s="8">
        <f>N28-(N28*0.05)</f>
        <v>3.4560810000000002</v>
      </c>
      <c r="P28" s="8">
        <f t="shared" si="7"/>
        <v>2.5283961000000001</v>
      </c>
      <c r="Q28" s="8">
        <f t="shared" si="8"/>
        <v>7.2759600000000004</v>
      </c>
      <c r="R28" s="8">
        <f>Q28-(Q28*0.05)</f>
        <v>6.9121620000000004</v>
      </c>
      <c r="S28" s="8">
        <f t="shared" si="9"/>
        <v>5.0567922000000003</v>
      </c>
      <c r="T28" s="8">
        <f t="shared" si="10"/>
        <v>10.91394</v>
      </c>
      <c r="U28" s="8">
        <f>T28-(T28*0.05)</f>
        <v>10.368243</v>
      </c>
      <c r="V28" s="8">
        <f t="shared" si="11"/>
        <v>7.5851883000000004</v>
      </c>
      <c r="W28" s="8">
        <f t="shared" si="12"/>
        <v>14.551920000000001</v>
      </c>
      <c r="X28" s="8">
        <f>W28-(W28*0.05)</f>
        <v>13.824324000000001</v>
      </c>
      <c r="Y28" s="8">
        <f t="shared" si="13"/>
        <v>10.113584400000001</v>
      </c>
      <c r="Z28" s="8">
        <f t="shared" si="14"/>
        <v>18.189900000000002</v>
      </c>
      <c r="AA28" s="8">
        <f>Z28-(Z28*0.05)</f>
        <v>17.280405000000002</v>
      </c>
      <c r="AB28" s="8">
        <f t="shared" si="15"/>
        <v>12.641980500000001</v>
      </c>
      <c r="AC28" s="8">
        <f t="shared" si="16"/>
        <v>21.82788</v>
      </c>
      <c r="AD28" s="8">
        <f>AC28-(AC28*0.05)</f>
        <v>20.736485999999999</v>
      </c>
      <c r="AE28" s="8">
        <f t="shared" si="17"/>
        <v>15.170376600000001</v>
      </c>
      <c r="AF28" s="8">
        <f t="shared" si="18"/>
        <v>25.465859999999999</v>
      </c>
      <c r="AG28" s="8">
        <f>AF28-(AF28*0.05)</f>
        <v>24.192567</v>
      </c>
      <c r="AH28" s="8">
        <f t="shared" si="19"/>
        <v>17.698772699999999</v>
      </c>
      <c r="AI28" s="8">
        <f t="shared" si="20"/>
        <v>29.103840000000002</v>
      </c>
      <c r="AJ28" s="8">
        <f>AI28-(AI28*0.05)</f>
        <v>27.648648000000001</v>
      </c>
      <c r="AK28" s="8">
        <f t="shared" si="21"/>
        <v>20.227168800000001</v>
      </c>
      <c r="AL28" s="8">
        <f t="shared" si="22"/>
        <v>32.741820000000004</v>
      </c>
      <c r="AM28" s="8">
        <f>AL28-(AL28*0.05)</f>
        <v>31.104729000000003</v>
      </c>
      <c r="AN28" s="8">
        <f t="shared" si="23"/>
        <v>22.755564900000003</v>
      </c>
      <c r="AO28" s="8">
        <f t="shared" si="24"/>
        <v>36.379800000000003</v>
      </c>
      <c r="AP28" s="8">
        <f>AO28-(AO28*0.05)</f>
        <v>34.560810000000004</v>
      </c>
      <c r="AQ28" s="8">
        <f t="shared" si="25"/>
        <v>25.283961000000001</v>
      </c>
      <c r="AR28" s="8">
        <f t="shared" si="26"/>
        <v>40.017780000000002</v>
      </c>
      <c r="AS28" s="8">
        <f>AR28-(AR28*0.05)</f>
        <v>38.016891000000001</v>
      </c>
      <c r="AT28" s="8">
        <f t="shared" si="27"/>
        <v>27.8123571</v>
      </c>
      <c r="AU28" s="8">
        <f t="shared" si="28"/>
        <v>43.655760000000001</v>
      </c>
      <c r="AV28" s="8">
        <f>AU28-(AU28*0.05)</f>
        <v>41.472971999999999</v>
      </c>
      <c r="AW28" s="8">
        <f t="shared" si="29"/>
        <v>30.340753200000002</v>
      </c>
      <c r="AX28" s="8">
        <f t="shared" si="30"/>
        <v>47.29374</v>
      </c>
      <c r="AY28" s="8">
        <f>AX28-(AX28*0.05)</f>
        <v>44.929052999999996</v>
      </c>
      <c r="AZ28" s="8">
        <f t="shared" si="31"/>
        <v>32.869149300000004</v>
      </c>
      <c r="BA28" s="8">
        <f t="shared" si="32"/>
        <v>50.931719999999999</v>
      </c>
      <c r="BB28" s="8">
        <f>BA28-(BA28*0.05)</f>
        <v>48.385134000000001</v>
      </c>
      <c r="BC28" s="8">
        <f t="shared" si="33"/>
        <v>35.397545399999998</v>
      </c>
      <c r="BD28" s="8">
        <f t="shared" si="34"/>
        <v>54.569700000000005</v>
      </c>
      <c r="BE28" s="8">
        <f>BD28-(BD28*0.05)</f>
        <v>51.841215000000005</v>
      </c>
      <c r="BF28" s="8">
        <f t="shared" si="35"/>
        <v>37.925941500000008</v>
      </c>
    </row>
    <row r="29" spans="1:86" ht="15.75" thickBot="1" x14ac:dyDescent="0.3">
      <c r="A29" s="41" t="s">
        <v>20</v>
      </c>
      <c r="B29" s="42">
        <v>3</v>
      </c>
      <c r="C29" s="24">
        <v>21.890899999999998</v>
      </c>
      <c r="D29" s="44">
        <v>17.39</v>
      </c>
      <c r="E29" s="44">
        <v>51</v>
      </c>
      <c r="F29" s="44">
        <v>4</v>
      </c>
      <c r="G29" s="23">
        <f t="shared" si="0"/>
        <v>1116.4358999999999</v>
      </c>
      <c r="H29" s="23">
        <f t="shared" si="1"/>
        <v>87.563599999999994</v>
      </c>
      <c r="I29" s="23">
        <f t="shared" si="2"/>
        <v>380.682751</v>
      </c>
      <c r="J29" s="45">
        <f t="shared" si="37"/>
        <v>0.43781799999999998</v>
      </c>
      <c r="K29" s="8">
        <f t="shared" si="4"/>
        <v>2.1890899999999998</v>
      </c>
      <c r="L29" s="8">
        <f>K29-(K29*0.05)</f>
        <v>2.0796354999999997</v>
      </c>
      <c r="M29" s="8">
        <f t="shared" si="5"/>
        <v>1.5214175499999998</v>
      </c>
      <c r="N29" s="8">
        <f t="shared" si="6"/>
        <v>4.3781799999999995</v>
      </c>
      <c r="O29" s="8">
        <f>N29-(N29*0.05)</f>
        <v>4.1592709999999995</v>
      </c>
      <c r="P29" s="8">
        <f t="shared" si="7"/>
        <v>3.0428350999999996</v>
      </c>
      <c r="Q29" s="8">
        <f t="shared" si="8"/>
        <v>8.756359999999999</v>
      </c>
      <c r="R29" s="8">
        <f>Q29-(Q29*0.05)</f>
        <v>8.318541999999999</v>
      </c>
      <c r="S29" s="8">
        <f t="shared" si="9"/>
        <v>6.0856701999999991</v>
      </c>
      <c r="T29" s="8">
        <f t="shared" si="10"/>
        <v>13.134539999999999</v>
      </c>
      <c r="U29" s="8">
        <f>T29-(T29*0.05)</f>
        <v>12.477812999999999</v>
      </c>
      <c r="V29" s="8">
        <f t="shared" si="11"/>
        <v>9.1285053000000005</v>
      </c>
      <c r="W29" s="8">
        <f t="shared" si="12"/>
        <v>17.512719999999998</v>
      </c>
      <c r="X29" s="8">
        <f>W29-(W29*0.05)</f>
        <v>16.637083999999998</v>
      </c>
      <c r="Y29" s="8">
        <f t="shared" si="13"/>
        <v>12.171340399999998</v>
      </c>
      <c r="Z29" s="8">
        <f t="shared" si="14"/>
        <v>21.890899999999998</v>
      </c>
      <c r="AA29" s="8">
        <f>Z29-(Z29*0.05)</f>
        <v>20.796354999999998</v>
      </c>
      <c r="AB29" s="8">
        <f t="shared" si="15"/>
        <v>15.2141755</v>
      </c>
      <c r="AC29" s="8">
        <f t="shared" si="16"/>
        <v>26.269079999999999</v>
      </c>
      <c r="AD29" s="8">
        <f>AC29-(AC29*0.05)</f>
        <v>24.955625999999999</v>
      </c>
      <c r="AE29" s="8">
        <f t="shared" si="17"/>
        <v>18.257010600000001</v>
      </c>
      <c r="AF29" s="8">
        <f t="shared" si="18"/>
        <v>30.647259999999999</v>
      </c>
      <c r="AG29" s="8">
        <f>AF29-(AF29*0.05)</f>
        <v>29.114896999999999</v>
      </c>
      <c r="AH29" s="8">
        <f t="shared" si="19"/>
        <v>21.299845699999999</v>
      </c>
      <c r="AI29" s="8">
        <f t="shared" si="20"/>
        <v>35.025439999999996</v>
      </c>
      <c r="AJ29" s="8">
        <f>AI29-(AI29*0.05)</f>
        <v>33.274167999999996</v>
      </c>
      <c r="AK29" s="8">
        <f t="shared" si="21"/>
        <v>24.342680799999997</v>
      </c>
      <c r="AL29" s="8">
        <f t="shared" si="22"/>
        <v>39.403619999999997</v>
      </c>
      <c r="AM29" s="8">
        <f>AL29-(AL29*0.05)</f>
        <v>37.433439</v>
      </c>
      <c r="AN29" s="8">
        <f t="shared" si="23"/>
        <v>27.385515899999998</v>
      </c>
      <c r="AO29" s="8">
        <f t="shared" si="24"/>
        <v>43.781799999999997</v>
      </c>
      <c r="AP29" s="8">
        <f>AO29-(AO29*0.05)</f>
        <v>41.592709999999997</v>
      </c>
      <c r="AQ29" s="8">
        <f t="shared" si="25"/>
        <v>30.428350999999999</v>
      </c>
      <c r="AR29" s="8">
        <f t="shared" si="26"/>
        <v>48.159979999999997</v>
      </c>
      <c r="AS29" s="8">
        <f>AR29-(AR29*0.05)</f>
        <v>45.751981000000001</v>
      </c>
      <c r="AT29" s="8">
        <f t="shared" si="27"/>
        <v>33.471186099999997</v>
      </c>
      <c r="AU29" s="8">
        <f t="shared" si="28"/>
        <v>52.538159999999998</v>
      </c>
      <c r="AV29" s="8">
        <f>AU29-(AU29*0.05)</f>
        <v>49.911251999999998</v>
      </c>
      <c r="AW29" s="8">
        <f t="shared" si="29"/>
        <v>36.514021200000002</v>
      </c>
      <c r="AX29" s="8">
        <f t="shared" si="30"/>
        <v>56.916339999999998</v>
      </c>
      <c r="AY29" s="8">
        <f>AX29-(AX29*0.05)</f>
        <v>54.070522999999994</v>
      </c>
      <c r="AZ29" s="8">
        <f t="shared" si="31"/>
        <v>39.5568563</v>
      </c>
      <c r="BA29" s="8">
        <f t="shared" si="32"/>
        <v>61.294519999999999</v>
      </c>
      <c r="BB29" s="8">
        <f>BA29-(BA29*0.05)</f>
        <v>58.229793999999998</v>
      </c>
      <c r="BC29" s="8">
        <f t="shared" si="33"/>
        <v>42.599691399999998</v>
      </c>
      <c r="BD29" s="8">
        <f t="shared" si="34"/>
        <v>65.672699999999992</v>
      </c>
      <c r="BE29" s="8">
        <f>BD29-(BD29*0.05)</f>
        <v>62.389064999999995</v>
      </c>
      <c r="BF29" s="8">
        <f t="shared" si="35"/>
        <v>45.642526499999995</v>
      </c>
    </row>
    <row r="30" spans="1:86" ht="15.75" thickBot="1" x14ac:dyDescent="0.3">
      <c r="A30" s="41" t="s">
        <v>21</v>
      </c>
      <c r="B30" s="42">
        <v>3</v>
      </c>
      <c r="C30" s="24">
        <v>16.512699999999999</v>
      </c>
      <c r="D30" s="44">
        <v>17.39</v>
      </c>
      <c r="E30" s="44">
        <v>51</v>
      </c>
      <c r="F30" s="44">
        <v>4</v>
      </c>
      <c r="G30" s="23">
        <f t="shared" si="0"/>
        <v>842.14769999999999</v>
      </c>
      <c r="H30" s="23">
        <f t="shared" si="1"/>
        <v>66.050799999999995</v>
      </c>
      <c r="I30" s="23">
        <f t="shared" si="2"/>
        <v>287.15585299999998</v>
      </c>
      <c r="J30" s="45">
        <f t="shared" si="37"/>
        <v>0.33025399999999999</v>
      </c>
      <c r="K30" s="8">
        <f t="shared" si="4"/>
        <v>1.65127</v>
      </c>
      <c r="L30" s="8">
        <f>K30-(K30*0.05)</f>
        <v>1.5687065</v>
      </c>
      <c r="M30" s="8">
        <f t="shared" si="5"/>
        <v>1.14763265</v>
      </c>
      <c r="N30" s="8">
        <f t="shared" si="6"/>
        <v>3.30254</v>
      </c>
      <c r="O30" s="8">
        <f>N30-(N30*0.05)</f>
        <v>3.137413</v>
      </c>
      <c r="P30" s="8">
        <f t="shared" si="7"/>
        <v>2.2952653000000001</v>
      </c>
      <c r="Q30" s="8">
        <f t="shared" si="8"/>
        <v>6.6050800000000001</v>
      </c>
      <c r="R30" s="8">
        <f>Q30-(Q30*0.05)</f>
        <v>6.274826</v>
      </c>
      <c r="S30" s="8">
        <f t="shared" si="9"/>
        <v>4.5905306000000001</v>
      </c>
      <c r="T30" s="8">
        <f t="shared" si="10"/>
        <v>9.9076199999999996</v>
      </c>
      <c r="U30" s="8">
        <f>T30-(T30*0.05)</f>
        <v>9.4122389999999996</v>
      </c>
      <c r="V30" s="8">
        <f t="shared" si="11"/>
        <v>6.8857958999999997</v>
      </c>
      <c r="W30" s="8">
        <f t="shared" si="12"/>
        <v>13.21016</v>
      </c>
      <c r="X30" s="8">
        <f>W30-(W30*0.05)</f>
        <v>12.549652</v>
      </c>
      <c r="Y30" s="8">
        <f t="shared" si="13"/>
        <v>9.1810612000000003</v>
      </c>
      <c r="Z30" s="8">
        <f t="shared" si="14"/>
        <v>16.512699999999999</v>
      </c>
      <c r="AA30" s="8">
        <f>Z30-(Z30*0.05)</f>
        <v>15.687064999999999</v>
      </c>
      <c r="AB30" s="8">
        <f t="shared" si="15"/>
        <v>11.476326499999999</v>
      </c>
      <c r="AC30" s="8">
        <f t="shared" si="16"/>
        <v>19.815239999999999</v>
      </c>
      <c r="AD30" s="8">
        <f>AC30-(AC30*0.05)</f>
        <v>18.824477999999999</v>
      </c>
      <c r="AE30" s="8">
        <f t="shared" si="17"/>
        <v>13.771591799999999</v>
      </c>
      <c r="AF30" s="8">
        <f t="shared" si="18"/>
        <v>23.11778</v>
      </c>
      <c r="AG30" s="8">
        <f>AF30-(AF30*0.05)</f>
        <v>21.961891000000001</v>
      </c>
      <c r="AH30" s="8">
        <f t="shared" si="19"/>
        <v>16.0668571</v>
      </c>
      <c r="AI30" s="8">
        <f t="shared" si="20"/>
        <v>26.42032</v>
      </c>
      <c r="AJ30" s="8">
        <f>AI30-(AI30*0.05)</f>
        <v>25.099304</v>
      </c>
      <c r="AK30" s="8">
        <f t="shared" si="21"/>
        <v>18.362122400000001</v>
      </c>
      <c r="AL30" s="8">
        <f t="shared" si="22"/>
        <v>29.722860000000001</v>
      </c>
      <c r="AM30" s="8">
        <f>AL30-(AL30*0.05)</f>
        <v>28.236716999999999</v>
      </c>
      <c r="AN30" s="8">
        <f t="shared" si="23"/>
        <v>20.657387700000001</v>
      </c>
      <c r="AO30" s="8">
        <f t="shared" si="24"/>
        <v>33.025399999999998</v>
      </c>
      <c r="AP30" s="8">
        <f>AO30-(AO30*0.05)</f>
        <v>31.374129999999997</v>
      </c>
      <c r="AQ30" s="8">
        <f t="shared" si="25"/>
        <v>22.952652999999998</v>
      </c>
      <c r="AR30" s="8">
        <f t="shared" si="26"/>
        <v>36.327939999999998</v>
      </c>
      <c r="AS30" s="8">
        <f>AR30-(AR30*0.05)</f>
        <v>34.511542999999996</v>
      </c>
      <c r="AT30" s="8">
        <f t="shared" si="27"/>
        <v>25.247918299999998</v>
      </c>
      <c r="AU30" s="8">
        <f t="shared" si="28"/>
        <v>39.630479999999999</v>
      </c>
      <c r="AV30" s="8">
        <f>AU30-(AU30*0.05)</f>
        <v>37.648955999999998</v>
      </c>
      <c r="AW30" s="8">
        <f t="shared" si="29"/>
        <v>27.543183599999999</v>
      </c>
      <c r="AX30" s="8">
        <f t="shared" si="30"/>
        <v>42.933019999999999</v>
      </c>
      <c r="AY30" s="8">
        <f>AX30-(AX30*0.05)</f>
        <v>40.786369000000001</v>
      </c>
      <c r="AZ30" s="8">
        <f t="shared" si="31"/>
        <v>29.838448899999999</v>
      </c>
      <c r="BA30" s="8">
        <f t="shared" si="32"/>
        <v>46.23556</v>
      </c>
      <c r="BB30" s="8">
        <f>BA30-(BA30*0.05)</f>
        <v>43.923782000000003</v>
      </c>
      <c r="BC30" s="8">
        <f t="shared" si="33"/>
        <v>32.1337142</v>
      </c>
      <c r="BD30" s="8">
        <f t="shared" si="34"/>
        <v>49.5381</v>
      </c>
      <c r="BE30" s="8">
        <f>BD30-(BD30*0.05)</f>
        <v>47.061194999999998</v>
      </c>
      <c r="BF30" s="8">
        <f t="shared" si="35"/>
        <v>34.428979499999997</v>
      </c>
    </row>
    <row r="31" spans="1:86" ht="15.75" thickBot="1" x14ac:dyDescent="0.3">
      <c r="A31" s="41" t="s">
        <v>23</v>
      </c>
      <c r="B31" s="42">
        <v>3</v>
      </c>
      <c r="C31" s="24">
        <v>21.345099999999999</v>
      </c>
      <c r="D31" s="44">
        <v>17.39</v>
      </c>
      <c r="E31" s="44">
        <v>51</v>
      </c>
      <c r="F31" s="44">
        <v>4</v>
      </c>
      <c r="G31" s="23">
        <f t="shared" si="0"/>
        <v>1088.6000999999999</v>
      </c>
      <c r="H31" s="23">
        <f t="shared" si="1"/>
        <v>85.380399999999995</v>
      </c>
      <c r="I31" s="23">
        <f t="shared" si="2"/>
        <v>371.19128899999998</v>
      </c>
      <c r="J31" s="45">
        <f t="shared" si="37"/>
        <v>0.42690199999999995</v>
      </c>
      <c r="K31" s="8">
        <f t="shared" si="4"/>
        <v>2.1345099999999997</v>
      </c>
      <c r="L31" s="8">
        <f>K31-(K31*0.05)</f>
        <v>2.0277844999999997</v>
      </c>
      <c r="M31" s="8">
        <f t="shared" si="5"/>
        <v>1.4834844499999997</v>
      </c>
      <c r="N31" s="8">
        <f t="shared" si="6"/>
        <v>4.2690199999999994</v>
      </c>
      <c r="O31" s="8">
        <f>N31-(N31*0.05)</f>
        <v>4.0555689999999993</v>
      </c>
      <c r="P31" s="8">
        <f t="shared" si="7"/>
        <v>2.9669688999999995</v>
      </c>
      <c r="Q31" s="8">
        <f t="shared" si="8"/>
        <v>8.5380399999999987</v>
      </c>
      <c r="R31" s="8">
        <f>Q31-(Q31*0.05)</f>
        <v>8.1111379999999986</v>
      </c>
      <c r="S31" s="8">
        <f t="shared" si="9"/>
        <v>5.9339377999999989</v>
      </c>
      <c r="T31" s="8">
        <f t="shared" si="10"/>
        <v>12.807059999999998</v>
      </c>
      <c r="U31" s="8">
        <f>T31-(T31*0.05)</f>
        <v>12.166706999999999</v>
      </c>
      <c r="V31" s="8">
        <f t="shared" si="11"/>
        <v>8.9009066999999984</v>
      </c>
      <c r="W31" s="8">
        <f t="shared" si="12"/>
        <v>17.076079999999997</v>
      </c>
      <c r="X31" s="8">
        <f>W31-(W31*0.05)</f>
        <v>16.222275999999997</v>
      </c>
      <c r="Y31" s="8">
        <f t="shared" si="13"/>
        <v>11.867875599999998</v>
      </c>
      <c r="Z31" s="8">
        <f t="shared" si="14"/>
        <v>21.345099999999999</v>
      </c>
      <c r="AA31" s="8">
        <f>Z31-(Z31*0.05)</f>
        <v>20.277844999999999</v>
      </c>
      <c r="AB31" s="8">
        <f t="shared" si="15"/>
        <v>14.834844499999999</v>
      </c>
      <c r="AC31" s="8">
        <f t="shared" si="16"/>
        <v>25.614119999999996</v>
      </c>
      <c r="AD31" s="8">
        <f>AC31-(AC31*0.05)</f>
        <v>24.333413999999998</v>
      </c>
      <c r="AE31" s="8">
        <f t="shared" si="17"/>
        <v>17.801813399999997</v>
      </c>
      <c r="AF31" s="8">
        <f t="shared" si="18"/>
        <v>29.883139999999997</v>
      </c>
      <c r="AG31" s="8">
        <f>AF31-(AF31*0.05)</f>
        <v>28.388982999999996</v>
      </c>
      <c r="AH31" s="8">
        <f t="shared" si="19"/>
        <v>20.768782299999998</v>
      </c>
      <c r="AI31" s="8">
        <f t="shared" si="20"/>
        <v>34.152159999999995</v>
      </c>
      <c r="AJ31" s="8">
        <f>AI31-(AI31*0.05)</f>
        <v>32.444551999999995</v>
      </c>
      <c r="AK31" s="8">
        <f t="shared" si="21"/>
        <v>23.735751199999996</v>
      </c>
      <c r="AL31" s="8">
        <f t="shared" si="22"/>
        <v>38.421179999999993</v>
      </c>
      <c r="AM31" s="8">
        <f>AL31-(AL31*0.05)</f>
        <v>36.500120999999993</v>
      </c>
      <c r="AN31" s="8">
        <f t="shared" si="23"/>
        <v>26.702720099999993</v>
      </c>
      <c r="AO31" s="8">
        <f t="shared" si="24"/>
        <v>42.690199999999997</v>
      </c>
      <c r="AP31" s="8">
        <f>AO31-(AO31*0.05)</f>
        <v>40.555689999999998</v>
      </c>
      <c r="AQ31" s="8">
        <f t="shared" si="25"/>
        <v>29.669688999999998</v>
      </c>
      <c r="AR31" s="8">
        <f t="shared" si="26"/>
        <v>46.959219999999995</v>
      </c>
      <c r="AS31" s="8">
        <f>AR31-(AR31*0.05)</f>
        <v>44.611258999999997</v>
      </c>
      <c r="AT31" s="8">
        <f t="shared" si="27"/>
        <v>32.636657899999996</v>
      </c>
      <c r="AU31" s="8">
        <f t="shared" si="28"/>
        <v>51.228239999999992</v>
      </c>
      <c r="AV31" s="8">
        <f>AU31-(AU31*0.05)</f>
        <v>48.666827999999995</v>
      </c>
      <c r="AW31" s="8">
        <f t="shared" si="29"/>
        <v>35.603626799999994</v>
      </c>
      <c r="AX31" s="8">
        <f t="shared" si="30"/>
        <v>55.49725999999999</v>
      </c>
      <c r="AY31" s="8">
        <f>AX31-(AX31*0.05)</f>
        <v>52.722396999999987</v>
      </c>
      <c r="AZ31" s="8">
        <f t="shared" si="31"/>
        <v>38.570595699999998</v>
      </c>
      <c r="BA31" s="8">
        <f t="shared" si="32"/>
        <v>59.766279999999995</v>
      </c>
      <c r="BB31" s="8">
        <f>BA31-(BA31*0.05)</f>
        <v>56.777965999999992</v>
      </c>
      <c r="BC31" s="8">
        <f t="shared" si="33"/>
        <v>41.537564599999996</v>
      </c>
      <c r="BD31" s="8">
        <f t="shared" si="34"/>
        <v>64.035299999999992</v>
      </c>
      <c r="BE31" s="8">
        <f>BD31-(BD31*0.05)</f>
        <v>60.833534999999991</v>
      </c>
      <c r="BF31" s="8">
        <f t="shared" si="35"/>
        <v>44.504533499999994</v>
      </c>
    </row>
    <row r="32" spans="1:86" ht="15.75" thickBot="1" x14ac:dyDescent="0.3">
      <c r="A32" s="41" t="s">
        <v>32</v>
      </c>
      <c r="B32" s="42">
        <v>3</v>
      </c>
      <c r="C32" s="24">
        <v>13.350300000000001</v>
      </c>
      <c r="D32" s="44">
        <v>17.39</v>
      </c>
      <c r="E32" s="44">
        <v>51</v>
      </c>
      <c r="F32" s="44">
        <v>4</v>
      </c>
      <c r="G32" s="23">
        <f t="shared" si="0"/>
        <v>680.86530000000005</v>
      </c>
      <c r="H32" s="23">
        <f t="shared" si="1"/>
        <v>53.401200000000003</v>
      </c>
      <c r="I32" s="23">
        <f t="shared" si="2"/>
        <v>232.16171700000001</v>
      </c>
      <c r="J32" s="45">
        <f t="shared" si="37"/>
        <v>0.26700600000000002</v>
      </c>
      <c r="K32" s="8">
        <f t="shared" si="4"/>
        <v>1.3350300000000002</v>
      </c>
      <c r="L32" s="8">
        <f>K32-(K32*0.05)</f>
        <v>1.2682785000000001</v>
      </c>
      <c r="M32" s="8">
        <f t="shared" si="5"/>
        <v>0.92784585000000019</v>
      </c>
      <c r="N32" s="8">
        <f t="shared" si="6"/>
        <v>2.6700600000000003</v>
      </c>
      <c r="O32" s="8">
        <f>N32-(N32*0.05)</f>
        <v>2.5365570000000002</v>
      </c>
      <c r="P32" s="8">
        <f t="shared" si="7"/>
        <v>1.8556917000000004</v>
      </c>
      <c r="Q32" s="8">
        <f t="shared" si="8"/>
        <v>5.3401200000000006</v>
      </c>
      <c r="R32" s="8">
        <f>Q32-(Q32*0.05)</f>
        <v>5.0731140000000003</v>
      </c>
      <c r="S32" s="8">
        <f t="shared" si="9"/>
        <v>3.7113834000000008</v>
      </c>
      <c r="T32" s="8">
        <f t="shared" si="10"/>
        <v>8.0101800000000001</v>
      </c>
      <c r="U32" s="8">
        <f>T32-(T32*0.05)</f>
        <v>7.6096710000000005</v>
      </c>
      <c r="V32" s="8">
        <f t="shared" si="11"/>
        <v>5.5670751000000003</v>
      </c>
      <c r="W32" s="8">
        <f t="shared" si="12"/>
        <v>10.680240000000001</v>
      </c>
      <c r="X32" s="8">
        <f>W32-(W32*0.05)</f>
        <v>10.146228000000001</v>
      </c>
      <c r="Y32" s="8">
        <f t="shared" si="13"/>
        <v>7.4227668000000016</v>
      </c>
      <c r="Z32" s="8">
        <f t="shared" si="14"/>
        <v>13.350300000000001</v>
      </c>
      <c r="AA32" s="8">
        <f>Z32-(Z32*0.05)</f>
        <v>12.682785000000001</v>
      </c>
      <c r="AB32" s="8">
        <f t="shared" si="15"/>
        <v>9.2784584999999993</v>
      </c>
      <c r="AC32" s="8">
        <f t="shared" si="16"/>
        <v>16.02036</v>
      </c>
      <c r="AD32" s="8">
        <f>AC32-(AC32*0.05)</f>
        <v>15.219342000000001</v>
      </c>
      <c r="AE32" s="8">
        <f t="shared" si="17"/>
        <v>11.134150200000001</v>
      </c>
      <c r="AF32" s="8">
        <f t="shared" si="18"/>
        <v>18.690420000000003</v>
      </c>
      <c r="AG32" s="8">
        <f>AF32-(AF32*0.05)</f>
        <v>17.755899000000003</v>
      </c>
      <c r="AH32" s="8">
        <f t="shared" si="19"/>
        <v>12.989841900000002</v>
      </c>
      <c r="AI32" s="8">
        <f t="shared" si="20"/>
        <v>21.360480000000003</v>
      </c>
      <c r="AJ32" s="8">
        <f>AI32-(AI32*0.05)</f>
        <v>20.292456000000001</v>
      </c>
      <c r="AK32" s="8">
        <f t="shared" si="21"/>
        <v>14.845533600000003</v>
      </c>
      <c r="AL32" s="8">
        <f t="shared" si="22"/>
        <v>24.030540000000002</v>
      </c>
      <c r="AM32" s="8">
        <f>AL32-(AL32*0.05)</f>
        <v>22.829013000000003</v>
      </c>
      <c r="AN32" s="8">
        <f t="shared" si="23"/>
        <v>16.701225300000001</v>
      </c>
      <c r="AO32" s="8">
        <f t="shared" si="24"/>
        <v>26.700600000000001</v>
      </c>
      <c r="AP32" s="8">
        <f>AO32-(AO32*0.05)</f>
        <v>25.365570000000002</v>
      </c>
      <c r="AQ32" s="8">
        <f t="shared" si="25"/>
        <v>18.556916999999999</v>
      </c>
      <c r="AR32" s="8">
        <f t="shared" si="26"/>
        <v>29.370660000000001</v>
      </c>
      <c r="AS32" s="8">
        <f>AR32-(AR32*0.05)</f>
        <v>27.902127</v>
      </c>
      <c r="AT32" s="8">
        <f t="shared" si="27"/>
        <v>20.4126087</v>
      </c>
      <c r="AU32" s="8">
        <f t="shared" si="28"/>
        <v>32.04072</v>
      </c>
      <c r="AV32" s="8">
        <f>AU32-(AU32*0.05)</f>
        <v>30.438684000000002</v>
      </c>
      <c r="AW32" s="8">
        <f t="shared" si="29"/>
        <v>22.268300400000001</v>
      </c>
      <c r="AX32" s="8">
        <f t="shared" si="30"/>
        <v>34.71078</v>
      </c>
      <c r="AY32" s="8">
        <f>AX32-(AX32*0.05)</f>
        <v>32.975240999999997</v>
      </c>
      <c r="AZ32" s="8">
        <f t="shared" si="31"/>
        <v>24.123992100000002</v>
      </c>
      <c r="BA32" s="8">
        <f t="shared" si="32"/>
        <v>37.380840000000006</v>
      </c>
      <c r="BB32" s="8">
        <f>BA32-(BA32*0.05)</f>
        <v>35.511798000000006</v>
      </c>
      <c r="BC32" s="8">
        <f t="shared" si="33"/>
        <v>25.979683800000004</v>
      </c>
      <c r="BD32" s="8">
        <f t="shared" si="34"/>
        <v>40.050900000000006</v>
      </c>
      <c r="BE32" s="8">
        <f>BD32-(BD32*0.05)</f>
        <v>38.048355000000008</v>
      </c>
      <c r="BF32" s="8">
        <f t="shared" si="35"/>
        <v>27.835375500000005</v>
      </c>
    </row>
    <row r="33" spans="1:58" ht="15.75" thickBot="1" x14ac:dyDescent="0.3">
      <c r="A33" s="41" t="s">
        <v>25</v>
      </c>
      <c r="B33" s="42">
        <v>3</v>
      </c>
      <c r="C33" s="24">
        <v>15.572699999999999</v>
      </c>
      <c r="D33" s="44">
        <v>17.39</v>
      </c>
      <c r="E33" s="44">
        <v>51</v>
      </c>
      <c r="F33" s="44">
        <v>4</v>
      </c>
      <c r="G33" s="23">
        <f t="shared" si="0"/>
        <v>794.20769999999993</v>
      </c>
      <c r="H33" s="23">
        <f t="shared" si="1"/>
        <v>62.290799999999997</v>
      </c>
      <c r="I33" s="23">
        <f t="shared" si="2"/>
        <v>270.80925300000001</v>
      </c>
      <c r="J33" s="45">
        <f t="shared" si="37"/>
        <v>0.31145400000000001</v>
      </c>
      <c r="K33" s="8">
        <f t="shared" si="4"/>
        <v>1.5572699999999999</v>
      </c>
      <c r="L33" s="8">
        <f>K33-(K33*0.05)</f>
        <v>1.4794064999999998</v>
      </c>
      <c r="M33" s="8">
        <f t="shared" si="5"/>
        <v>1.0823026499999999</v>
      </c>
      <c r="N33" s="8">
        <f t="shared" si="6"/>
        <v>3.1145399999999999</v>
      </c>
      <c r="O33" s="8">
        <f>N33-(N33*0.05)</f>
        <v>2.9588129999999997</v>
      </c>
      <c r="P33" s="8">
        <f t="shared" si="7"/>
        <v>2.1646052999999998</v>
      </c>
      <c r="Q33" s="8">
        <f t="shared" si="8"/>
        <v>6.2290799999999997</v>
      </c>
      <c r="R33" s="8">
        <f>Q33-(Q33*0.05)</f>
        <v>5.9176259999999994</v>
      </c>
      <c r="S33" s="8">
        <f t="shared" si="9"/>
        <v>4.3292105999999997</v>
      </c>
      <c r="T33" s="8">
        <f t="shared" si="10"/>
        <v>9.3436199999999996</v>
      </c>
      <c r="U33" s="8">
        <f>T33-(T33*0.05)</f>
        <v>8.8764389999999995</v>
      </c>
      <c r="V33" s="8">
        <f t="shared" si="11"/>
        <v>6.4938158999999995</v>
      </c>
      <c r="W33" s="8">
        <f t="shared" si="12"/>
        <v>12.458159999999999</v>
      </c>
      <c r="X33" s="8">
        <f>W33-(W33*0.05)</f>
        <v>11.835251999999999</v>
      </c>
      <c r="Y33" s="8">
        <f t="shared" si="13"/>
        <v>8.6584211999999994</v>
      </c>
      <c r="Z33" s="8">
        <f t="shared" si="14"/>
        <v>15.572700000000001</v>
      </c>
      <c r="AA33" s="8">
        <f>Z33-(Z33*0.05)</f>
        <v>14.794065000000002</v>
      </c>
      <c r="AB33" s="8">
        <f t="shared" si="15"/>
        <v>10.823026500000001</v>
      </c>
      <c r="AC33" s="8">
        <f t="shared" si="16"/>
        <v>18.687239999999999</v>
      </c>
      <c r="AD33" s="8">
        <f>AC33-(AC33*0.05)</f>
        <v>17.752877999999999</v>
      </c>
      <c r="AE33" s="8">
        <f t="shared" si="17"/>
        <v>12.987631799999999</v>
      </c>
      <c r="AF33" s="8">
        <f t="shared" si="18"/>
        <v>21.801780000000001</v>
      </c>
      <c r="AG33" s="8">
        <f>AF33-(AF33*0.05)</f>
        <v>20.711691000000002</v>
      </c>
      <c r="AH33" s="8">
        <f t="shared" si="19"/>
        <v>15.152237100000001</v>
      </c>
      <c r="AI33" s="8">
        <f t="shared" si="20"/>
        <v>24.916319999999999</v>
      </c>
      <c r="AJ33" s="8">
        <f>AI33-(AI33*0.05)</f>
        <v>23.670503999999998</v>
      </c>
      <c r="AK33" s="8">
        <f t="shared" si="21"/>
        <v>17.316842399999999</v>
      </c>
      <c r="AL33" s="8">
        <f t="shared" si="22"/>
        <v>28.030860000000001</v>
      </c>
      <c r="AM33" s="8">
        <f>AL33-(AL33*0.05)</f>
        <v>26.629317</v>
      </c>
      <c r="AN33" s="8">
        <f t="shared" si="23"/>
        <v>19.4814477</v>
      </c>
      <c r="AO33" s="8">
        <f t="shared" si="24"/>
        <v>31.145400000000002</v>
      </c>
      <c r="AP33" s="8">
        <f>AO33-(AO33*0.05)</f>
        <v>29.588130000000003</v>
      </c>
      <c r="AQ33" s="8">
        <f t="shared" si="25"/>
        <v>21.646053000000002</v>
      </c>
      <c r="AR33" s="8">
        <f t="shared" si="26"/>
        <v>34.25994</v>
      </c>
      <c r="AS33" s="8">
        <f>AR33-(AR33*0.05)</f>
        <v>32.546942999999999</v>
      </c>
      <c r="AT33" s="8">
        <f t="shared" si="27"/>
        <v>23.8106583</v>
      </c>
      <c r="AU33" s="8">
        <f t="shared" si="28"/>
        <v>37.374479999999998</v>
      </c>
      <c r="AV33" s="8">
        <f>AU33-(AU33*0.05)</f>
        <v>35.505755999999998</v>
      </c>
      <c r="AW33" s="8">
        <f t="shared" si="29"/>
        <v>25.975263599999998</v>
      </c>
      <c r="AX33" s="8">
        <f t="shared" si="30"/>
        <v>40.489020000000004</v>
      </c>
      <c r="AY33" s="8">
        <f>AX33-(AX33*0.05)</f>
        <v>38.464569000000004</v>
      </c>
      <c r="AZ33" s="8">
        <f t="shared" si="31"/>
        <v>28.139868900000003</v>
      </c>
      <c r="BA33" s="8">
        <f t="shared" si="32"/>
        <v>43.603560000000002</v>
      </c>
      <c r="BB33" s="8">
        <f>BA33-(BA33*0.05)</f>
        <v>41.423382000000004</v>
      </c>
      <c r="BC33" s="8">
        <f t="shared" si="33"/>
        <v>30.304474200000001</v>
      </c>
      <c r="BD33" s="8">
        <f t="shared" si="34"/>
        <v>46.7181</v>
      </c>
      <c r="BE33" s="8">
        <f>BD33-(BD33*0.05)</f>
        <v>44.382195000000003</v>
      </c>
      <c r="BF33" s="8">
        <f t="shared" si="35"/>
        <v>32.469079499999999</v>
      </c>
    </row>
    <row r="34" spans="1:58" ht="15.75" thickBot="1" x14ac:dyDescent="0.3">
      <c r="A34" s="41" t="s">
        <v>33</v>
      </c>
      <c r="B34" s="42">
        <v>3</v>
      </c>
      <c r="C34" s="24">
        <v>30.1539</v>
      </c>
      <c r="D34" s="44">
        <v>17.39</v>
      </c>
      <c r="E34" s="44">
        <v>51</v>
      </c>
      <c r="F34" s="44">
        <v>4</v>
      </c>
      <c r="G34" s="23">
        <f t="shared" si="0"/>
        <v>1537.8489</v>
      </c>
      <c r="H34" s="23">
        <f t="shared" si="1"/>
        <v>120.6156</v>
      </c>
      <c r="I34" s="23">
        <f t="shared" si="2"/>
        <v>524.37632100000008</v>
      </c>
      <c r="J34" s="45">
        <f t="shared" si="37"/>
        <v>0.603078</v>
      </c>
      <c r="K34" s="8">
        <f t="shared" si="4"/>
        <v>3.01539</v>
      </c>
      <c r="L34" s="8">
        <f>K34-(K34*0.05)</f>
        <v>2.8646205</v>
      </c>
      <c r="M34" s="8">
        <f t="shared" si="5"/>
        <v>2.0956960499999999</v>
      </c>
      <c r="N34" s="8">
        <f t="shared" si="6"/>
        <v>6.03078</v>
      </c>
      <c r="O34" s="8">
        <f>N34-(N34*0.05)</f>
        <v>5.729241</v>
      </c>
      <c r="P34" s="8">
        <f t="shared" si="7"/>
        <v>4.1913920999999998</v>
      </c>
      <c r="Q34" s="8">
        <f t="shared" si="8"/>
        <v>12.06156</v>
      </c>
      <c r="R34" s="8">
        <f>Q34-(Q34*0.05)</f>
        <v>11.458482</v>
      </c>
      <c r="S34" s="8">
        <f t="shared" si="9"/>
        <v>8.3827841999999997</v>
      </c>
      <c r="T34" s="8">
        <f t="shared" si="10"/>
        <v>18.09234</v>
      </c>
      <c r="U34" s="8">
        <f>T34-(T34*0.05)</f>
        <v>17.187722999999998</v>
      </c>
      <c r="V34" s="8">
        <f t="shared" si="11"/>
        <v>12.574176300000001</v>
      </c>
      <c r="W34" s="8">
        <f t="shared" si="12"/>
        <v>24.12312</v>
      </c>
      <c r="X34" s="8">
        <f>W34-(W34*0.05)</f>
        <v>22.916964</v>
      </c>
      <c r="Y34" s="8">
        <f t="shared" si="13"/>
        <v>16.765568399999999</v>
      </c>
      <c r="Z34" s="8">
        <f t="shared" si="14"/>
        <v>30.1539</v>
      </c>
      <c r="AA34" s="8">
        <f>Z34-(Z34*0.05)</f>
        <v>28.646205000000002</v>
      </c>
      <c r="AB34" s="8">
        <f t="shared" si="15"/>
        <v>20.956960500000001</v>
      </c>
      <c r="AC34" s="8">
        <f t="shared" si="16"/>
        <v>36.18468</v>
      </c>
      <c r="AD34" s="8">
        <f>AC34-(AC34*0.05)</f>
        <v>34.375445999999997</v>
      </c>
      <c r="AE34" s="8">
        <f t="shared" si="17"/>
        <v>25.148352600000003</v>
      </c>
      <c r="AF34" s="8">
        <f t="shared" si="18"/>
        <v>42.21546</v>
      </c>
      <c r="AG34" s="8">
        <f>AF34-(AF34*0.05)</f>
        <v>40.104686999999998</v>
      </c>
      <c r="AH34" s="8">
        <f t="shared" si="19"/>
        <v>29.339744700000001</v>
      </c>
      <c r="AI34" s="8">
        <f t="shared" si="20"/>
        <v>48.24624</v>
      </c>
      <c r="AJ34" s="8">
        <f>AI34-(AI34*0.05)</f>
        <v>45.833928</v>
      </c>
      <c r="AK34" s="8">
        <f t="shared" si="21"/>
        <v>33.531136799999999</v>
      </c>
      <c r="AL34" s="8">
        <f t="shared" si="22"/>
        <v>54.27702</v>
      </c>
      <c r="AM34" s="8">
        <f>AL34-(AL34*0.05)</f>
        <v>51.563169000000002</v>
      </c>
      <c r="AN34" s="8">
        <f t="shared" si="23"/>
        <v>37.7225289</v>
      </c>
      <c r="AO34" s="8">
        <f t="shared" si="24"/>
        <v>60.3078</v>
      </c>
      <c r="AP34" s="8">
        <f>AO34-(AO34*0.05)</f>
        <v>57.292410000000004</v>
      </c>
      <c r="AQ34" s="8">
        <f t="shared" si="25"/>
        <v>41.913921000000002</v>
      </c>
      <c r="AR34" s="8">
        <f t="shared" si="26"/>
        <v>66.338580000000007</v>
      </c>
      <c r="AS34" s="8">
        <f>AR34-(AR34*0.05)</f>
        <v>63.021651000000006</v>
      </c>
      <c r="AT34" s="8">
        <f t="shared" si="27"/>
        <v>46.105313100000004</v>
      </c>
      <c r="AU34" s="8">
        <f t="shared" si="28"/>
        <v>72.36936</v>
      </c>
      <c r="AV34" s="8">
        <f>AU34-(AU34*0.05)</f>
        <v>68.750891999999993</v>
      </c>
      <c r="AW34" s="8">
        <f t="shared" si="29"/>
        <v>50.296705200000005</v>
      </c>
      <c r="AX34" s="8">
        <f t="shared" si="30"/>
        <v>78.400139999999993</v>
      </c>
      <c r="AY34" s="8">
        <f>AX34-(AX34*0.05)</f>
        <v>74.480132999999995</v>
      </c>
      <c r="AZ34" s="8">
        <f t="shared" si="31"/>
        <v>54.488097299999993</v>
      </c>
      <c r="BA34" s="8">
        <f t="shared" si="32"/>
        <v>84.43092</v>
      </c>
      <c r="BB34" s="8">
        <f>BA34-(BA34*0.05)</f>
        <v>80.209373999999997</v>
      </c>
      <c r="BC34" s="8">
        <f t="shared" si="33"/>
        <v>58.679489400000001</v>
      </c>
      <c r="BD34" s="8">
        <f t="shared" si="34"/>
        <v>90.461700000000008</v>
      </c>
      <c r="BE34" s="8">
        <f>BD34-(BD34*0.05)</f>
        <v>85.938615000000013</v>
      </c>
      <c r="BF34" s="8">
        <f t="shared" si="35"/>
        <v>62.87088150000001</v>
      </c>
    </row>
    <row r="35" spans="1:58" ht="15.75" thickBot="1" x14ac:dyDescent="0.3">
      <c r="A35" s="41" t="s">
        <v>39</v>
      </c>
      <c r="B35" s="42">
        <v>3</v>
      </c>
      <c r="C35" s="24">
        <v>11.1936</v>
      </c>
      <c r="D35" s="44">
        <v>17.39</v>
      </c>
      <c r="E35" s="44">
        <v>51</v>
      </c>
      <c r="F35" s="44">
        <v>4</v>
      </c>
      <c r="G35" s="23">
        <f t="shared" si="0"/>
        <v>570.87360000000001</v>
      </c>
      <c r="H35" s="23">
        <f t="shared" si="1"/>
        <v>44.7744</v>
      </c>
      <c r="I35" s="23">
        <f t="shared" si="2"/>
        <v>194.65670400000002</v>
      </c>
      <c r="J35" s="45">
        <f t="shared" si="37"/>
        <v>0.22387199999999999</v>
      </c>
      <c r="K35" s="8">
        <f t="shared" si="4"/>
        <v>1.1193599999999999</v>
      </c>
      <c r="L35" s="8">
        <f>K35-(K35*0.05)</f>
        <v>1.0633919999999999</v>
      </c>
      <c r="M35" s="8">
        <f t="shared" si="5"/>
        <v>0.77795519999999996</v>
      </c>
      <c r="N35" s="8">
        <f t="shared" si="6"/>
        <v>2.2387199999999998</v>
      </c>
      <c r="O35" s="8">
        <f>N35-(N35*0.05)</f>
        <v>2.1267839999999998</v>
      </c>
      <c r="P35" s="8">
        <f t="shared" si="7"/>
        <v>1.5559103999999999</v>
      </c>
      <c r="Q35" s="8">
        <f t="shared" si="8"/>
        <v>4.4774399999999996</v>
      </c>
      <c r="R35" s="8">
        <f>Q35-(Q35*0.05)</f>
        <v>4.2535679999999996</v>
      </c>
      <c r="S35" s="8">
        <f t="shared" si="9"/>
        <v>3.1118207999999998</v>
      </c>
      <c r="T35" s="8">
        <f t="shared" si="10"/>
        <v>6.7161599999999995</v>
      </c>
      <c r="U35" s="8">
        <f>T35-(T35*0.05)</f>
        <v>6.3803519999999994</v>
      </c>
      <c r="V35" s="8">
        <f t="shared" si="11"/>
        <v>4.6677311999999995</v>
      </c>
      <c r="W35" s="8">
        <f t="shared" si="12"/>
        <v>8.9548799999999993</v>
      </c>
      <c r="X35" s="8">
        <f>W35-(W35*0.05)</f>
        <v>8.5071359999999991</v>
      </c>
      <c r="Y35" s="8">
        <f t="shared" si="13"/>
        <v>6.2236415999999997</v>
      </c>
      <c r="Z35" s="8">
        <f t="shared" si="14"/>
        <v>11.1936</v>
      </c>
      <c r="AA35" s="8">
        <f>Z35-(Z35*0.05)</f>
        <v>10.63392</v>
      </c>
      <c r="AB35" s="8">
        <f t="shared" si="15"/>
        <v>7.7795520000000007</v>
      </c>
      <c r="AC35" s="8">
        <f t="shared" si="16"/>
        <v>13.432319999999999</v>
      </c>
      <c r="AD35" s="8">
        <f>AC35-(AC35*0.05)</f>
        <v>12.760703999999999</v>
      </c>
      <c r="AE35" s="8">
        <f t="shared" si="17"/>
        <v>9.3354623999999991</v>
      </c>
      <c r="AF35" s="8">
        <f t="shared" si="18"/>
        <v>15.67104</v>
      </c>
      <c r="AG35" s="8">
        <f>AF35-(AF35*0.05)</f>
        <v>14.887487999999999</v>
      </c>
      <c r="AH35" s="8">
        <f t="shared" si="19"/>
        <v>10.891372799999999</v>
      </c>
      <c r="AI35" s="8">
        <f t="shared" si="20"/>
        <v>17.909759999999999</v>
      </c>
      <c r="AJ35" s="8">
        <f>AI35-(AI35*0.05)</f>
        <v>17.014271999999998</v>
      </c>
      <c r="AK35" s="8">
        <f t="shared" si="21"/>
        <v>12.447283199999999</v>
      </c>
      <c r="AL35" s="8">
        <f t="shared" si="22"/>
        <v>20.148479999999999</v>
      </c>
      <c r="AM35" s="8">
        <f>AL35-(AL35*0.05)</f>
        <v>19.141055999999999</v>
      </c>
      <c r="AN35" s="8">
        <f t="shared" si="23"/>
        <v>14.003193599999999</v>
      </c>
      <c r="AO35" s="8">
        <f t="shared" si="24"/>
        <v>22.3872</v>
      </c>
      <c r="AP35" s="8">
        <f>AO35-(AO35*0.05)</f>
        <v>21.26784</v>
      </c>
      <c r="AQ35" s="8">
        <f t="shared" si="25"/>
        <v>15.559104000000001</v>
      </c>
      <c r="AR35" s="8">
        <f t="shared" si="26"/>
        <v>24.625919999999997</v>
      </c>
      <c r="AS35" s="8">
        <f>AR35-(AR35*0.05)</f>
        <v>23.394623999999997</v>
      </c>
      <c r="AT35" s="8">
        <f t="shared" si="27"/>
        <v>17.1150144</v>
      </c>
      <c r="AU35" s="8">
        <f t="shared" si="28"/>
        <v>26.864639999999998</v>
      </c>
      <c r="AV35" s="8">
        <f>AU35-(AU35*0.05)</f>
        <v>25.521407999999997</v>
      </c>
      <c r="AW35" s="8">
        <f t="shared" si="29"/>
        <v>18.670924799999998</v>
      </c>
      <c r="AX35" s="8">
        <f t="shared" si="30"/>
        <v>29.103359999999999</v>
      </c>
      <c r="AY35" s="8">
        <f>AX35-(AX35*0.05)</f>
        <v>27.648191999999998</v>
      </c>
      <c r="AZ35" s="8">
        <f t="shared" si="31"/>
        <v>20.2268352</v>
      </c>
      <c r="BA35" s="8">
        <f t="shared" si="32"/>
        <v>31.342079999999999</v>
      </c>
      <c r="BB35" s="8">
        <f>BA35-(BA35*0.05)</f>
        <v>29.774975999999999</v>
      </c>
      <c r="BC35" s="8">
        <f t="shared" si="33"/>
        <v>21.782745599999998</v>
      </c>
      <c r="BD35" s="8">
        <f t="shared" si="34"/>
        <v>33.580799999999996</v>
      </c>
      <c r="BE35" s="8">
        <f>BD35-(BD35*0.05)</f>
        <v>31.901759999999996</v>
      </c>
      <c r="BF35" s="8">
        <f t="shared" si="35"/>
        <v>23.338656</v>
      </c>
    </row>
    <row r="36" spans="1:58" ht="15.75" thickBot="1" x14ac:dyDescent="0.3">
      <c r="A36" s="41" t="s">
        <v>47</v>
      </c>
      <c r="B36" s="42">
        <v>3</v>
      </c>
      <c r="C36" s="24">
        <v>20.3567</v>
      </c>
      <c r="D36" s="44">
        <v>17.39</v>
      </c>
      <c r="E36" s="44">
        <v>51</v>
      </c>
      <c r="F36" s="44">
        <v>4</v>
      </c>
      <c r="G36" s="23">
        <f t="shared" si="0"/>
        <v>1038.1917000000001</v>
      </c>
      <c r="H36" s="23">
        <f t="shared" si="1"/>
        <v>81.4268</v>
      </c>
      <c r="I36" s="23">
        <f t="shared" si="2"/>
        <v>354.00301300000001</v>
      </c>
      <c r="J36" s="45">
        <f t="shared" si="37"/>
        <v>0.407134</v>
      </c>
      <c r="K36" s="8">
        <f t="shared" si="4"/>
        <v>2.0356700000000001</v>
      </c>
      <c r="L36" s="8">
        <f>K36-(K36*0.05)</f>
        <v>1.9338865000000001</v>
      </c>
      <c r="M36" s="8">
        <f t="shared" si="5"/>
        <v>1.41479065</v>
      </c>
      <c r="N36" s="8">
        <f t="shared" si="6"/>
        <v>4.0713400000000002</v>
      </c>
      <c r="O36" s="8">
        <f>N36-(N36*0.05)</f>
        <v>3.8677730000000001</v>
      </c>
      <c r="P36" s="8">
        <f t="shared" si="7"/>
        <v>2.8295813000000001</v>
      </c>
      <c r="Q36" s="8">
        <f t="shared" si="8"/>
        <v>8.1426800000000004</v>
      </c>
      <c r="R36" s="8">
        <f>Q36-(Q36*0.05)</f>
        <v>7.7355460000000003</v>
      </c>
      <c r="S36" s="8">
        <f t="shared" si="9"/>
        <v>5.6591626000000002</v>
      </c>
      <c r="T36" s="8">
        <f t="shared" si="10"/>
        <v>12.21402</v>
      </c>
      <c r="U36" s="8">
        <f>T36-(T36*0.05)</f>
        <v>11.603318999999999</v>
      </c>
      <c r="V36" s="8">
        <f t="shared" si="11"/>
        <v>8.4887438999999993</v>
      </c>
      <c r="W36" s="8">
        <f t="shared" si="12"/>
        <v>16.285360000000001</v>
      </c>
      <c r="X36" s="8">
        <f>W36-(W36*0.05)</f>
        <v>15.471092000000001</v>
      </c>
      <c r="Y36" s="8">
        <f t="shared" si="13"/>
        <v>11.3183252</v>
      </c>
      <c r="Z36" s="8">
        <f t="shared" si="14"/>
        <v>20.3567</v>
      </c>
      <c r="AA36" s="8">
        <f>Z36-(Z36*0.05)</f>
        <v>19.338864999999998</v>
      </c>
      <c r="AB36" s="8">
        <f t="shared" si="15"/>
        <v>14.147906500000001</v>
      </c>
      <c r="AC36" s="8">
        <f t="shared" si="16"/>
        <v>24.428039999999999</v>
      </c>
      <c r="AD36" s="8">
        <f>AC36-(AC36*0.05)</f>
        <v>23.206637999999998</v>
      </c>
      <c r="AE36" s="8">
        <f t="shared" si="17"/>
        <v>16.977487799999999</v>
      </c>
      <c r="AF36" s="8">
        <f t="shared" si="18"/>
        <v>28.499379999999999</v>
      </c>
      <c r="AG36" s="8">
        <f>AF36-(AF36*0.05)</f>
        <v>27.074410999999998</v>
      </c>
      <c r="AH36" s="8">
        <f t="shared" si="19"/>
        <v>19.8070691</v>
      </c>
      <c r="AI36" s="8">
        <f t="shared" si="20"/>
        <v>32.570720000000001</v>
      </c>
      <c r="AJ36" s="8">
        <f>AI36-(AI36*0.05)</f>
        <v>30.942184000000001</v>
      </c>
      <c r="AK36" s="8">
        <f t="shared" si="21"/>
        <v>22.636650400000001</v>
      </c>
      <c r="AL36" s="8">
        <f t="shared" si="22"/>
        <v>36.642060000000001</v>
      </c>
      <c r="AM36" s="8">
        <f>AL36-(AL36*0.05)</f>
        <v>34.809956999999997</v>
      </c>
      <c r="AN36" s="8">
        <f t="shared" si="23"/>
        <v>25.466231700000002</v>
      </c>
      <c r="AO36" s="8">
        <f t="shared" si="24"/>
        <v>40.7134</v>
      </c>
      <c r="AP36" s="8">
        <f>AO36-(AO36*0.05)</f>
        <v>38.677729999999997</v>
      </c>
      <c r="AQ36" s="8">
        <f t="shared" si="25"/>
        <v>28.295813000000003</v>
      </c>
      <c r="AR36" s="8">
        <f t="shared" si="26"/>
        <v>44.784739999999999</v>
      </c>
      <c r="AS36" s="8">
        <f>AR36-(AR36*0.05)</f>
        <v>42.545502999999997</v>
      </c>
      <c r="AT36" s="8">
        <f t="shared" si="27"/>
        <v>31.1253943</v>
      </c>
      <c r="AU36" s="8">
        <f t="shared" si="28"/>
        <v>48.856079999999999</v>
      </c>
      <c r="AV36" s="8">
        <f>AU36-(AU36*0.05)</f>
        <v>46.413275999999996</v>
      </c>
      <c r="AW36" s="8">
        <f t="shared" si="29"/>
        <v>33.954975599999997</v>
      </c>
      <c r="AX36" s="8">
        <f t="shared" si="30"/>
        <v>52.927419999999998</v>
      </c>
      <c r="AY36" s="8">
        <f>AX36-(AX36*0.05)</f>
        <v>50.281048999999996</v>
      </c>
      <c r="AZ36" s="8">
        <f t="shared" si="31"/>
        <v>36.784556899999998</v>
      </c>
      <c r="BA36" s="8">
        <f t="shared" si="32"/>
        <v>56.998759999999997</v>
      </c>
      <c r="BB36" s="8">
        <f>BA36-(BA36*0.05)</f>
        <v>54.148821999999996</v>
      </c>
      <c r="BC36" s="8">
        <f t="shared" si="33"/>
        <v>39.614138199999999</v>
      </c>
      <c r="BD36" s="8">
        <f t="shared" si="34"/>
        <v>61.070099999999996</v>
      </c>
      <c r="BE36" s="8">
        <f>BD36-(BD36*0.05)</f>
        <v>58.016594999999995</v>
      </c>
      <c r="BF36" s="8">
        <f t="shared" si="35"/>
        <v>42.4437195</v>
      </c>
    </row>
    <row r="37" spans="1:58" ht="15.75" thickBot="1" x14ac:dyDescent="0.3">
      <c r="A37" s="41" t="s">
        <v>2</v>
      </c>
      <c r="B37" s="42">
        <v>4</v>
      </c>
      <c r="C37" s="43">
        <v>7.0125000000000002</v>
      </c>
      <c r="D37" s="44">
        <v>17.39</v>
      </c>
      <c r="E37" s="44">
        <v>51</v>
      </c>
      <c r="F37" s="44">
        <v>4</v>
      </c>
      <c r="G37" s="23">
        <f t="shared" si="0"/>
        <v>357.63749999999999</v>
      </c>
      <c r="H37" s="23">
        <f t="shared" si="1"/>
        <v>28.05</v>
      </c>
      <c r="I37" s="23">
        <f t="shared" si="2"/>
        <v>121.94737500000001</v>
      </c>
      <c r="J37" s="45">
        <f t="shared" si="37"/>
        <v>0.14025000000000001</v>
      </c>
      <c r="K37" s="8">
        <f t="shared" si="4"/>
        <v>0.70125000000000004</v>
      </c>
      <c r="L37" s="8">
        <f>K37-(K37*0.05)</f>
        <v>0.66618750000000004</v>
      </c>
      <c r="M37" s="8">
        <f t="shared" si="5"/>
        <v>0.48736875000000002</v>
      </c>
      <c r="N37" s="8">
        <f t="shared" si="6"/>
        <v>1.4025000000000001</v>
      </c>
      <c r="O37" s="8">
        <f>N37-(N37*0.05)</f>
        <v>1.3323750000000001</v>
      </c>
      <c r="P37" s="8">
        <f t="shared" si="7"/>
        <v>0.97473750000000003</v>
      </c>
      <c r="Q37" s="8">
        <f t="shared" si="8"/>
        <v>2.8050000000000002</v>
      </c>
      <c r="R37" s="8">
        <f>Q37-(Q37*0.05)</f>
        <v>2.6647500000000002</v>
      </c>
      <c r="S37" s="8">
        <f t="shared" si="9"/>
        <v>1.9494750000000001</v>
      </c>
      <c r="T37" s="8">
        <f t="shared" si="10"/>
        <v>4.2075000000000005</v>
      </c>
      <c r="U37" s="8">
        <f>T37-(T37*0.05)</f>
        <v>3.9971250000000005</v>
      </c>
      <c r="V37" s="8">
        <f t="shared" si="11"/>
        <v>2.9242125000000003</v>
      </c>
      <c r="W37" s="8">
        <f t="shared" si="12"/>
        <v>5.61</v>
      </c>
      <c r="X37" s="8">
        <f>W37-(W37*0.05)</f>
        <v>5.3295000000000003</v>
      </c>
      <c r="Y37" s="8">
        <f t="shared" si="13"/>
        <v>3.8989500000000001</v>
      </c>
      <c r="Z37" s="8">
        <f t="shared" si="14"/>
        <v>7.0125000000000011</v>
      </c>
      <c r="AA37" s="8">
        <f>Z37-(Z37*0.05)</f>
        <v>6.6618750000000011</v>
      </c>
      <c r="AB37" s="8">
        <f t="shared" si="15"/>
        <v>4.8736875000000008</v>
      </c>
      <c r="AC37" s="8">
        <f t="shared" si="16"/>
        <v>8.4150000000000009</v>
      </c>
      <c r="AD37" s="8">
        <f>AC37-(AC37*0.05)</f>
        <v>7.994250000000001</v>
      </c>
      <c r="AE37" s="8">
        <f t="shared" si="17"/>
        <v>5.8484250000000007</v>
      </c>
      <c r="AF37" s="8">
        <f t="shared" si="18"/>
        <v>9.8175000000000008</v>
      </c>
      <c r="AG37" s="8">
        <f>AF37-(AF37*0.05)</f>
        <v>9.3266249999999999</v>
      </c>
      <c r="AH37" s="8">
        <f t="shared" si="19"/>
        <v>6.8231625000000005</v>
      </c>
      <c r="AI37" s="8">
        <f t="shared" si="20"/>
        <v>11.22</v>
      </c>
      <c r="AJ37" s="8">
        <f>AI37-(AI37*0.05)</f>
        <v>10.659000000000001</v>
      </c>
      <c r="AK37" s="8">
        <f t="shared" si="21"/>
        <v>7.7979000000000003</v>
      </c>
      <c r="AL37" s="8">
        <f t="shared" si="22"/>
        <v>12.6225</v>
      </c>
      <c r="AM37" s="8">
        <f>AL37-(AL37*0.05)</f>
        <v>11.991375</v>
      </c>
      <c r="AN37" s="8">
        <f t="shared" si="23"/>
        <v>8.7726375000000001</v>
      </c>
      <c r="AO37" s="8">
        <f t="shared" si="24"/>
        <v>14.025000000000002</v>
      </c>
      <c r="AP37" s="8">
        <f>AO37-(AO37*0.05)</f>
        <v>13.323750000000002</v>
      </c>
      <c r="AQ37" s="8">
        <f t="shared" si="25"/>
        <v>9.7473750000000017</v>
      </c>
      <c r="AR37" s="8">
        <f t="shared" si="26"/>
        <v>15.427500000000002</v>
      </c>
      <c r="AS37" s="8">
        <f>AR37-(AR37*0.05)</f>
        <v>14.656125000000001</v>
      </c>
      <c r="AT37" s="8">
        <f t="shared" si="27"/>
        <v>10.722112500000001</v>
      </c>
      <c r="AU37" s="8">
        <f t="shared" si="28"/>
        <v>16.830000000000002</v>
      </c>
      <c r="AV37" s="8">
        <f>AU37-(AU37*0.05)</f>
        <v>15.988500000000002</v>
      </c>
      <c r="AW37" s="8">
        <f t="shared" si="29"/>
        <v>11.696850000000001</v>
      </c>
      <c r="AX37" s="8">
        <f t="shared" si="30"/>
        <v>18.232500000000002</v>
      </c>
      <c r="AY37" s="8">
        <f>AX37-(AX37*0.05)</f>
        <v>17.320875000000001</v>
      </c>
      <c r="AZ37" s="8">
        <f t="shared" si="31"/>
        <v>12.671587500000001</v>
      </c>
      <c r="BA37" s="8">
        <f t="shared" si="32"/>
        <v>19.635000000000002</v>
      </c>
      <c r="BB37" s="8">
        <f>BA37-(BA37*0.05)</f>
        <v>18.65325</v>
      </c>
      <c r="BC37" s="8">
        <f t="shared" si="33"/>
        <v>13.646325000000001</v>
      </c>
      <c r="BD37" s="8">
        <f t="shared" si="34"/>
        <v>21.037500000000001</v>
      </c>
      <c r="BE37" s="8">
        <f>BD37-(BD37*0.05)</f>
        <v>19.985625000000002</v>
      </c>
      <c r="BF37" s="8">
        <f t="shared" si="35"/>
        <v>14.621062500000001</v>
      </c>
    </row>
    <row r="38" spans="1:58" ht="15.75" thickBot="1" x14ac:dyDescent="0.3">
      <c r="A38" s="41" t="s">
        <v>29</v>
      </c>
      <c r="B38" s="42">
        <v>4</v>
      </c>
      <c r="C38" s="24">
        <v>5.2542999999999997</v>
      </c>
      <c r="D38" s="44">
        <v>17.39</v>
      </c>
      <c r="E38" s="44">
        <v>51</v>
      </c>
      <c r="F38" s="44">
        <v>4</v>
      </c>
      <c r="G38" s="23">
        <f t="shared" si="0"/>
        <v>267.96929999999998</v>
      </c>
      <c r="H38" s="23">
        <f t="shared" si="1"/>
        <v>21.017199999999999</v>
      </c>
      <c r="I38" s="23">
        <f t="shared" si="2"/>
        <v>91.372276999999997</v>
      </c>
      <c r="J38" s="45">
        <f t="shared" si="37"/>
        <v>0.105086</v>
      </c>
      <c r="K38" s="8">
        <f t="shared" si="4"/>
        <v>0.52542999999999995</v>
      </c>
      <c r="L38" s="8">
        <f>K38-(K38*0.05)</f>
        <v>0.49915849999999995</v>
      </c>
      <c r="M38" s="8">
        <f t="shared" si="5"/>
        <v>0.36517384999999997</v>
      </c>
      <c r="N38" s="8">
        <f t="shared" si="6"/>
        <v>1.0508599999999999</v>
      </c>
      <c r="O38" s="8">
        <f>N38-(N38*0.05)</f>
        <v>0.9983169999999999</v>
      </c>
      <c r="P38" s="8">
        <f t="shared" si="7"/>
        <v>0.73034769999999993</v>
      </c>
      <c r="Q38" s="8">
        <f t="shared" si="8"/>
        <v>2.1017199999999998</v>
      </c>
      <c r="R38" s="8">
        <f>Q38-(Q38*0.05)</f>
        <v>1.9966339999999998</v>
      </c>
      <c r="S38" s="8">
        <f t="shared" si="9"/>
        <v>1.4606953999999999</v>
      </c>
      <c r="T38" s="8">
        <f t="shared" si="10"/>
        <v>3.1525799999999999</v>
      </c>
      <c r="U38" s="8">
        <f>T38-(T38*0.05)</f>
        <v>2.9949509999999999</v>
      </c>
      <c r="V38" s="8">
        <f t="shared" si="11"/>
        <v>2.1910430999999999</v>
      </c>
      <c r="W38" s="8">
        <f t="shared" si="12"/>
        <v>4.2034399999999996</v>
      </c>
      <c r="X38" s="8">
        <f>W38-(W38*0.05)</f>
        <v>3.9932679999999996</v>
      </c>
      <c r="Y38" s="8">
        <f t="shared" si="13"/>
        <v>2.9213907999999997</v>
      </c>
      <c r="Z38" s="8">
        <f t="shared" si="14"/>
        <v>5.2542999999999997</v>
      </c>
      <c r="AA38" s="8">
        <f>Z38-(Z38*0.05)</f>
        <v>4.9915849999999997</v>
      </c>
      <c r="AB38" s="8">
        <f t="shared" si="15"/>
        <v>3.6517384999999996</v>
      </c>
      <c r="AC38" s="8">
        <f t="shared" si="16"/>
        <v>6.3051599999999999</v>
      </c>
      <c r="AD38" s="8">
        <f>AC38-(AC38*0.05)</f>
        <v>5.9899019999999998</v>
      </c>
      <c r="AE38" s="8">
        <f t="shared" si="17"/>
        <v>4.3820861999999998</v>
      </c>
      <c r="AF38" s="8">
        <f t="shared" si="18"/>
        <v>7.35602</v>
      </c>
      <c r="AG38" s="8">
        <f>AF38-(AF38*0.05)</f>
        <v>6.988219</v>
      </c>
      <c r="AH38" s="8">
        <f t="shared" si="19"/>
        <v>5.1124339000000001</v>
      </c>
      <c r="AI38" s="8">
        <f t="shared" si="20"/>
        <v>8.4068799999999992</v>
      </c>
      <c r="AJ38" s="8">
        <f>AI38-(AI38*0.05)</f>
        <v>7.9865359999999992</v>
      </c>
      <c r="AK38" s="8">
        <f t="shared" si="21"/>
        <v>5.8427815999999995</v>
      </c>
      <c r="AL38" s="8">
        <f t="shared" si="22"/>
        <v>9.4577399999999994</v>
      </c>
      <c r="AM38" s="8">
        <f>AL38-(AL38*0.05)</f>
        <v>8.9848529999999993</v>
      </c>
      <c r="AN38" s="8">
        <f t="shared" si="23"/>
        <v>6.5731292999999997</v>
      </c>
      <c r="AO38" s="8">
        <f t="shared" si="24"/>
        <v>10.508599999999999</v>
      </c>
      <c r="AP38" s="8">
        <f>AO38-(AO38*0.05)</f>
        <v>9.9831699999999994</v>
      </c>
      <c r="AQ38" s="8">
        <f t="shared" si="25"/>
        <v>7.3034769999999991</v>
      </c>
      <c r="AR38" s="8">
        <f t="shared" si="26"/>
        <v>11.55946</v>
      </c>
      <c r="AS38" s="8">
        <f>AR38-(AR38*0.05)</f>
        <v>10.981487</v>
      </c>
      <c r="AT38" s="8">
        <f t="shared" si="27"/>
        <v>8.0338247000000003</v>
      </c>
      <c r="AU38" s="8">
        <f t="shared" si="28"/>
        <v>12.61032</v>
      </c>
      <c r="AV38" s="8">
        <f>AU38-(AU38*0.05)</f>
        <v>11.979804</v>
      </c>
      <c r="AW38" s="8">
        <f t="shared" si="29"/>
        <v>8.7641723999999996</v>
      </c>
      <c r="AX38" s="8">
        <f t="shared" si="30"/>
        <v>13.66118</v>
      </c>
      <c r="AY38" s="8">
        <f>AX38-(AX38*0.05)</f>
        <v>12.978121</v>
      </c>
      <c r="AZ38" s="8">
        <f t="shared" si="31"/>
        <v>9.494520099999999</v>
      </c>
      <c r="BA38" s="8">
        <f t="shared" si="32"/>
        <v>14.71204</v>
      </c>
      <c r="BB38" s="8">
        <f>BA38-(BA38*0.05)</f>
        <v>13.976438</v>
      </c>
      <c r="BC38" s="8">
        <f t="shared" si="33"/>
        <v>10.2248678</v>
      </c>
      <c r="BD38" s="8">
        <f t="shared" si="34"/>
        <v>15.7629</v>
      </c>
      <c r="BE38" s="8">
        <f>BD38-(BD38*0.05)</f>
        <v>14.974755</v>
      </c>
      <c r="BF38" s="8">
        <f t="shared" si="35"/>
        <v>10.955215500000001</v>
      </c>
    </row>
    <row r="39" spans="1:58" ht="15.75" thickBot="1" x14ac:dyDescent="0.3">
      <c r="A39" s="41" t="s">
        <v>34</v>
      </c>
      <c r="B39" s="42">
        <v>4</v>
      </c>
      <c r="C39" s="24">
        <v>11.5563</v>
      </c>
      <c r="D39" s="44">
        <v>17.39</v>
      </c>
      <c r="E39" s="44">
        <v>51</v>
      </c>
      <c r="F39" s="44">
        <v>4</v>
      </c>
      <c r="G39" s="23">
        <f t="shared" si="0"/>
        <v>589.37130000000002</v>
      </c>
      <c r="H39" s="23">
        <f t="shared" si="1"/>
        <v>46.225200000000001</v>
      </c>
      <c r="I39" s="23">
        <f t="shared" si="2"/>
        <v>200.964057</v>
      </c>
      <c r="J39" s="45">
        <f t="shared" si="37"/>
        <v>0.231126</v>
      </c>
      <c r="K39" s="8">
        <f t="shared" si="4"/>
        <v>1.1556299999999999</v>
      </c>
      <c r="L39" s="8">
        <f>K39-(K39*0.05)</f>
        <v>1.0978485</v>
      </c>
      <c r="M39" s="8">
        <f t="shared" si="5"/>
        <v>0.80316284999999998</v>
      </c>
      <c r="N39" s="8">
        <f t="shared" si="6"/>
        <v>2.3112599999999999</v>
      </c>
      <c r="O39" s="8">
        <f>N39-(N39*0.05)</f>
        <v>2.195697</v>
      </c>
      <c r="P39" s="8">
        <f t="shared" si="7"/>
        <v>1.6063257</v>
      </c>
      <c r="Q39" s="8">
        <f t="shared" si="8"/>
        <v>4.6225199999999997</v>
      </c>
      <c r="R39" s="8">
        <f>Q39-(Q39*0.05)</f>
        <v>4.391394</v>
      </c>
      <c r="S39" s="8">
        <f t="shared" si="9"/>
        <v>3.2126513999999999</v>
      </c>
      <c r="T39" s="8">
        <f t="shared" si="10"/>
        <v>6.9337799999999996</v>
      </c>
      <c r="U39" s="8">
        <f>T39-(T39*0.05)</f>
        <v>6.5870909999999991</v>
      </c>
      <c r="V39" s="8">
        <f t="shared" si="11"/>
        <v>4.8189770999999997</v>
      </c>
      <c r="W39" s="8">
        <f t="shared" si="12"/>
        <v>9.2450399999999995</v>
      </c>
      <c r="X39" s="8">
        <f>W39-(W39*0.05)</f>
        <v>8.782788</v>
      </c>
      <c r="Y39" s="8">
        <f t="shared" si="13"/>
        <v>6.4253027999999999</v>
      </c>
      <c r="Z39" s="8">
        <f t="shared" si="14"/>
        <v>11.5563</v>
      </c>
      <c r="AA39" s="8">
        <f>Z39-(Z39*0.05)</f>
        <v>10.978485000000001</v>
      </c>
      <c r="AB39" s="8">
        <f t="shared" si="15"/>
        <v>8.0316285000000001</v>
      </c>
      <c r="AC39" s="8">
        <f t="shared" si="16"/>
        <v>13.867559999999999</v>
      </c>
      <c r="AD39" s="8">
        <f>AC39-(AC39*0.05)</f>
        <v>13.174181999999998</v>
      </c>
      <c r="AE39" s="8">
        <f t="shared" si="17"/>
        <v>9.6379541999999994</v>
      </c>
      <c r="AF39" s="8">
        <f t="shared" si="18"/>
        <v>16.178819999999998</v>
      </c>
      <c r="AG39" s="8">
        <f>AF39-(AF39*0.05)</f>
        <v>15.369878999999997</v>
      </c>
      <c r="AH39" s="8">
        <f t="shared" si="19"/>
        <v>11.244279899999999</v>
      </c>
      <c r="AI39" s="8">
        <f t="shared" si="20"/>
        <v>18.490079999999999</v>
      </c>
      <c r="AJ39" s="8">
        <f>AI39-(AI39*0.05)</f>
        <v>17.565576</v>
      </c>
      <c r="AK39" s="8">
        <f t="shared" si="21"/>
        <v>12.8506056</v>
      </c>
      <c r="AL39" s="8">
        <f t="shared" si="22"/>
        <v>20.80134</v>
      </c>
      <c r="AM39" s="8">
        <f>AL39-(AL39*0.05)</f>
        <v>19.761272999999999</v>
      </c>
      <c r="AN39" s="8">
        <f t="shared" si="23"/>
        <v>14.456931300000001</v>
      </c>
      <c r="AO39" s="8">
        <f t="shared" si="24"/>
        <v>23.1126</v>
      </c>
      <c r="AP39" s="8">
        <f>AO39-(AO39*0.05)</f>
        <v>21.956970000000002</v>
      </c>
      <c r="AQ39" s="8">
        <f t="shared" si="25"/>
        <v>16.063257</v>
      </c>
      <c r="AR39" s="8">
        <f t="shared" si="26"/>
        <v>25.423860000000001</v>
      </c>
      <c r="AS39" s="8">
        <f>AR39-(AR39*0.05)</f>
        <v>24.152667000000001</v>
      </c>
      <c r="AT39" s="8">
        <f t="shared" si="27"/>
        <v>17.669582699999999</v>
      </c>
      <c r="AU39" s="8">
        <f t="shared" si="28"/>
        <v>27.735119999999998</v>
      </c>
      <c r="AV39" s="8">
        <f>AU39-(AU39*0.05)</f>
        <v>26.348363999999997</v>
      </c>
      <c r="AW39" s="8">
        <f t="shared" si="29"/>
        <v>19.275908399999999</v>
      </c>
      <c r="AX39" s="8">
        <f t="shared" si="30"/>
        <v>30.046379999999999</v>
      </c>
      <c r="AY39" s="8">
        <f>AX39-(AX39*0.05)</f>
        <v>28.544060999999999</v>
      </c>
      <c r="AZ39" s="8">
        <f t="shared" si="31"/>
        <v>20.882234099999998</v>
      </c>
      <c r="BA39" s="8">
        <f t="shared" si="32"/>
        <v>32.357639999999996</v>
      </c>
      <c r="BB39" s="8">
        <f>BA39-(BA39*0.05)</f>
        <v>30.739757999999995</v>
      </c>
      <c r="BC39" s="8">
        <f t="shared" si="33"/>
        <v>22.488559799999997</v>
      </c>
      <c r="BD39" s="8">
        <f t="shared" si="34"/>
        <v>34.668900000000001</v>
      </c>
      <c r="BE39" s="8">
        <f>BD39-(BD39*0.05)</f>
        <v>32.935454999999997</v>
      </c>
      <c r="BF39" s="8">
        <f t="shared" si="35"/>
        <v>24.0948855</v>
      </c>
    </row>
    <row r="40" spans="1:58" ht="15.75" thickBot="1" x14ac:dyDescent="0.3">
      <c r="A40" s="41" t="s">
        <v>41</v>
      </c>
      <c r="B40" s="42">
        <v>4</v>
      </c>
      <c r="C40" s="24">
        <v>6.5922000000000001</v>
      </c>
      <c r="D40" s="44">
        <v>17.39</v>
      </c>
      <c r="E40" s="44">
        <v>51</v>
      </c>
      <c r="F40" s="44">
        <v>4</v>
      </c>
      <c r="G40" s="23">
        <f t="shared" si="0"/>
        <v>336.2022</v>
      </c>
      <c r="H40" s="23">
        <f t="shared" si="1"/>
        <v>26.3688</v>
      </c>
      <c r="I40" s="23">
        <f t="shared" si="2"/>
        <v>114.63835800000001</v>
      </c>
      <c r="J40" s="45">
        <f t="shared" si="37"/>
        <v>0.13184399999999999</v>
      </c>
      <c r="K40" s="8">
        <f t="shared" si="4"/>
        <v>0.65921999999999992</v>
      </c>
      <c r="L40" s="8">
        <f>K40-(K40*0.05)</f>
        <v>0.6262589999999999</v>
      </c>
      <c r="M40" s="8">
        <f t="shared" si="5"/>
        <v>0.45815789999999995</v>
      </c>
      <c r="N40" s="8">
        <f t="shared" si="6"/>
        <v>1.3184399999999998</v>
      </c>
      <c r="O40" s="8">
        <f>N40-(N40*0.05)</f>
        <v>1.2525179999999998</v>
      </c>
      <c r="P40" s="8">
        <f t="shared" si="7"/>
        <v>0.9163157999999999</v>
      </c>
      <c r="Q40" s="8">
        <f t="shared" si="8"/>
        <v>2.6368799999999997</v>
      </c>
      <c r="R40" s="8">
        <f>Q40-(Q40*0.05)</f>
        <v>2.5050359999999996</v>
      </c>
      <c r="S40" s="8">
        <f t="shared" si="9"/>
        <v>1.8326315999999998</v>
      </c>
      <c r="T40" s="8">
        <f t="shared" si="10"/>
        <v>3.9553199999999995</v>
      </c>
      <c r="U40" s="8">
        <f>T40-(T40*0.05)</f>
        <v>3.7575539999999994</v>
      </c>
      <c r="V40" s="8">
        <f t="shared" si="11"/>
        <v>2.7489473999999996</v>
      </c>
      <c r="W40" s="8">
        <f t="shared" si="12"/>
        <v>5.2737599999999993</v>
      </c>
      <c r="X40" s="8">
        <f>W40-(W40*0.05)</f>
        <v>5.0100719999999992</v>
      </c>
      <c r="Y40" s="8">
        <f t="shared" si="13"/>
        <v>3.6652631999999996</v>
      </c>
      <c r="Z40" s="8">
        <f t="shared" si="14"/>
        <v>6.5921999999999992</v>
      </c>
      <c r="AA40" s="8">
        <f>Z40-(Z40*0.05)</f>
        <v>6.2625899999999994</v>
      </c>
      <c r="AB40" s="8">
        <f t="shared" si="15"/>
        <v>4.5815789999999996</v>
      </c>
      <c r="AC40" s="8">
        <f t="shared" si="16"/>
        <v>7.910639999999999</v>
      </c>
      <c r="AD40" s="8">
        <f>AC40-(AC40*0.05)</f>
        <v>7.5151079999999988</v>
      </c>
      <c r="AE40" s="8">
        <f t="shared" si="17"/>
        <v>5.4978947999999992</v>
      </c>
      <c r="AF40" s="8">
        <f t="shared" si="18"/>
        <v>9.2290799999999997</v>
      </c>
      <c r="AG40" s="8">
        <f>AF40-(AF40*0.05)</f>
        <v>8.7676259999999999</v>
      </c>
      <c r="AH40" s="8">
        <f t="shared" si="19"/>
        <v>6.4142105999999997</v>
      </c>
      <c r="AI40" s="8">
        <f t="shared" si="20"/>
        <v>10.547519999999999</v>
      </c>
      <c r="AJ40" s="8">
        <f>AI40-(AI40*0.05)</f>
        <v>10.020143999999998</v>
      </c>
      <c r="AK40" s="8">
        <f t="shared" si="21"/>
        <v>7.3305263999999992</v>
      </c>
      <c r="AL40" s="8">
        <f t="shared" si="22"/>
        <v>11.865959999999999</v>
      </c>
      <c r="AM40" s="8">
        <f>AL40-(AL40*0.05)</f>
        <v>11.272661999999999</v>
      </c>
      <c r="AN40" s="8">
        <f t="shared" si="23"/>
        <v>8.2468421999999997</v>
      </c>
      <c r="AO40" s="8">
        <f t="shared" si="24"/>
        <v>13.184399999999998</v>
      </c>
      <c r="AP40" s="8">
        <f>AO40-(AO40*0.05)</f>
        <v>12.525179999999999</v>
      </c>
      <c r="AQ40" s="8">
        <f t="shared" si="25"/>
        <v>9.1631579999999992</v>
      </c>
      <c r="AR40" s="8">
        <f t="shared" si="26"/>
        <v>14.502839999999999</v>
      </c>
      <c r="AS40" s="8">
        <f>AR40-(AR40*0.05)</f>
        <v>13.777697999999999</v>
      </c>
      <c r="AT40" s="8">
        <f t="shared" si="27"/>
        <v>10.079473799999999</v>
      </c>
      <c r="AU40" s="8">
        <f t="shared" si="28"/>
        <v>15.821279999999998</v>
      </c>
      <c r="AV40" s="8">
        <f>AU40-(AU40*0.05)</f>
        <v>15.030215999999998</v>
      </c>
      <c r="AW40" s="8">
        <f t="shared" si="29"/>
        <v>10.995789599999998</v>
      </c>
      <c r="AX40" s="8">
        <f t="shared" si="30"/>
        <v>17.139719999999997</v>
      </c>
      <c r="AY40" s="8">
        <f>AX40-(AX40*0.05)</f>
        <v>16.282733999999998</v>
      </c>
      <c r="AZ40" s="8">
        <f t="shared" si="31"/>
        <v>11.912105399999998</v>
      </c>
      <c r="BA40" s="8">
        <f t="shared" si="32"/>
        <v>18.458159999999999</v>
      </c>
      <c r="BB40" s="8">
        <f>BA40-(BA40*0.05)</f>
        <v>17.535252</v>
      </c>
      <c r="BC40" s="8">
        <f t="shared" si="33"/>
        <v>12.828421199999999</v>
      </c>
      <c r="BD40" s="8">
        <f t="shared" si="34"/>
        <v>19.776599999999998</v>
      </c>
      <c r="BE40" s="8">
        <f>BD40-(BD40*0.05)</f>
        <v>18.787769999999998</v>
      </c>
      <c r="BF40" s="8">
        <f t="shared" si="35"/>
        <v>13.744736999999999</v>
      </c>
    </row>
    <row r="41" spans="1:58" ht="15.75" thickBot="1" x14ac:dyDescent="0.3">
      <c r="A41" s="41" t="s">
        <v>1</v>
      </c>
      <c r="B41" s="42">
        <v>5</v>
      </c>
      <c r="C41" s="43">
        <v>20.342700000000001</v>
      </c>
      <c r="D41" s="44">
        <v>17.39</v>
      </c>
      <c r="E41" s="44">
        <v>51</v>
      </c>
      <c r="F41" s="44">
        <v>4</v>
      </c>
      <c r="G41" s="23">
        <f t="shared" si="0"/>
        <v>1037.4777000000001</v>
      </c>
      <c r="H41" s="23">
        <f t="shared" si="1"/>
        <v>81.370800000000003</v>
      </c>
      <c r="I41" s="23">
        <f t="shared" si="2"/>
        <v>353.75955300000004</v>
      </c>
      <c r="J41" s="45">
        <f t="shared" si="37"/>
        <v>0.40685399999999999</v>
      </c>
      <c r="K41" s="8">
        <f t="shared" si="4"/>
        <v>2.0342699999999998</v>
      </c>
      <c r="L41" s="8">
        <f>K41-(K41*0.05)</f>
        <v>1.9325564999999998</v>
      </c>
      <c r="M41" s="8">
        <f t="shared" si="5"/>
        <v>1.4138176499999999</v>
      </c>
      <c r="N41" s="8">
        <f t="shared" si="6"/>
        <v>4.0685399999999996</v>
      </c>
      <c r="O41" s="8">
        <f>N41-(N41*0.05)</f>
        <v>3.8651129999999996</v>
      </c>
      <c r="P41" s="8">
        <f t="shared" si="7"/>
        <v>2.8276352999999999</v>
      </c>
      <c r="Q41" s="8">
        <f t="shared" si="8"/>
        <v>8.1370799999999992</v>
      </c>
      <c r="R41" s="8">
        <f>Q41-(Q41*0.05)</f>
        <v>7.7302259999999992</v>
      </c>
      <c r="S41" s="8">
        <f t="shared" si="9"/>
        <v>5.6552705999999997</v>
      </c>
      <c r="T41" s="8">
        <f t="shared" si="10"/>
        <v>12.20562</v>
      </c>
      <c r="U41" s="8">
        <f>T41-(T41*0.05)</f>
        <v>11.595338999999999</v>
      </c>
      <c r="V41" s="8">
        <f t="shared" si="11"/>
        <v>8.4829059000000004</v>
      </c>
      <c r="W41" s="8">
        <f t="shared" si="12"/>
        <v>16.274159999999998</v>
      </c>
      <c r="X41" s="8">
        <f>W41-(W41*0.05)</f>
        <v>15.460451999999998</v>
      </c>
      <c r="Y41" s="8">
        <f t="shared" si="13"/>
        <v>11.310541199999999</v>
      </c>
      <c r="Z41" s="8">
        <f t="shared" si="14"/>
        <v>20.342700000000001</v>
      </c>
      <c r="AA41" s="8">
        <f>Z41-(Z41*0.05)</f>
        <v>19.325565000000001</v>
      </c>
      <c r="AB41" s="8">
        <f t="shared" si="15"/>
        <v>14.1381765</v>
      </c>
      <c r="AC41" s="8">
        <f t="shared" si="16"/>
        <v>24.411239999999999</v>
      </c>
      <c r="AD41" s="8">
        <f>AC41-(AC41*0.05)</f>
        <v>23.190677999999998</v>
      </c>
      <c r="AE41" s="8">
        <f t="shared" si="17"/>
        <v>16.965811800000001</v>
      </c>
      <c r="AF41" s="8">
        <f t="shared" si="18"/>
        <v>28.479779999999998</v>
      </c>
      <c r="AG41" s="8">
        <f>AF41-(AF41*0.05)</f>
        <v>27.055790999999999</v>
      </c>
      <c r="AH41" s="8">
        <f t="shared" si="19"/>
        <v>19.793447099999998</v>
      </c>
      <c r="AI41" s="8">
        <f t="shared" si="20"/>
        <v>32.548319999999997</v>
      </c>
      <c r="AJ41" s="8">
        <f>AI41-(AI41*0.05)</f>
        <v>30.920903999999997</v>
      </c>
      <c r="AK41" s="8">
        <f t="shared" si="21"/>
        <v>22.621082399999999</v>
      </c>
      <c r="AL41" s="8">
        <f t="shared" si="22"/>
        <v>36.616860000000003</v>
      </c>
      <c r="AM41" s="8">
        <f>AL41-(AL41*0.05)</f>
        <v>34.786017000000001</v>
      </c>
      <c r="AN41" s="8">
        <f t="shared" si="23"/>
        <v>25.448717700000003</v>
      </c>
      <c r="AO41" s="8">
        <f t="shared" si="24"/>
        <v>40.685400000000001</v>
      </c>
      <c r="AP41" s="8">
        <f>AO41-(AO41*0.05)</f>
        <v>38.651130000000002</v>
      </c>
      <c r="AQ41" s="8">
        <f t="shared" si="25"/>
        <v>28.276353</v>
      </c>
      <c r="AR41" s="8">
        <f t="shared" si="26"/>
        <v>44.75394</v>
      </c>
      <c r="AS41" s="8">
        <f>AR41-(AR41*0.05)</f>
        <v>42.516243000000003</v>
      </c>
      <c r="AT41" s="8">
        <f t="shared" si="27"/>
        <v>31.103988300000001</v>
      </c>
      <c r="AU41" s="8">
        <f t="shared" si="28"/>
        <v>48.822479999999999</v>
      </c>
      <c r="AV41" s="8">
        <f>AU41-(AU41*0.05)</f>
        <v>46.381355999999997</v>
      </c>
      <c r="AW41" s="8">
        <f t="shared" si="29"/>
        <v>33.931623600000002</v>
      </c>
      <c r="AX41" s="8">
        <f t="shared" si="30"/>
        <v>52.891019999999997</v>
      </c>
      <c r="AY41" s="8">
        <f>AX41-(AX41*0.05)</f>
        <v>50.246468999999998</v>
      </c>
      <c r="AZ41" s="8">
        <f t="shared" si="31"/>
        <v>36.759258899999999</v>
      </c>
      <c r="BA41" s="8">
        <f t="shared" si="32"/>
        <v>56.959559999999996</v>
      </c>
      <c r="BB41" s="8">
        <f>BA41-(BA41*0.05)</f>
        <v>54.111581999999999</v>
      </c>
      <c r="BC41" s="8">
        <f t="shared" si="33"/>
        <v>39.586894199999996</v>
      </c>
      <c r="BD41" s="8">
        <f t="shared" si="34"/>
        <v>61.028100000000002</v>
      </c>
      <c r="BE41" s="8">
        <f>BD41-(BD41*0.05)</f>
        <v>57.976694999999999</v>
      </c>
      <c r="BF41" s="8">
        <f t="shared" si="35"/>
        <v>42.4145295</v>
      </c>
    </row>
    <row r="42" spans="1:58" ht="15.75" thickBot="1" x14ac:dyDescent="0.3">
      <c r="A42" s="41" t="s">
        <v>4</v>
      </c>
      <c r="B42" s="42">
        <v>5</v>
      </c>
      <c r="C42" s="43">
        <v>29.8429</v>
      </c>
      <c r="D42" s="44">
        <v>17.39</v>
      </c>
      <c r="E42" s="44">
        <v>51</v>
      </c>
      <c r="F42" s="44">
        <v>4</v>
      </c>
      <c r="G42" s="23">
        <f t="shared" si="0"/>
        <v>1521.9879000000001</v>
      </c>
      <c r="H42" s="23">
        <f t="shared" si="1"/>
        <v>119.3716</v>
      </c>
      <c r="I42" s="23">
        <f t="shared" si="2"/>
        <v>518.968031</v>
      </c>
      <c r="J42" s="45">
        <f t="shared" si="37"/>
        <v>0.596858</v>
      </c>
      <c r="K42" s="8">
        <f t="shared" si="4"/>
        <v>2.9842900000000001</v>
      </c>
      <c r="L42" s="8">
        <f>K42-(K42*0.05)</f>
        <v>2.8350755000000003</v>
      </c>
      <c r="M42" s="8">
        <f t="shared" si="5"/>
        <v>2.0740815499999998</v>
      </c>
      <c r="N42" s="8">
        <f t="shared" si="6"/>
        <v>5.9685800000000002</v>
      </c>
      <c r="O42" s="8">
        <f>N42-(N42*0.05)</f>
        <v>5.6701510000000006</v>
      </c>
      <c r="P42" s="8">
        <f t="shared" si="7"/>
        <v>4.1481630999999997</v>
      </c>
      <c r="Q42" s="8">
        <f t="shared" si="8"/>
        <v>11.93716</v>
      </c>
      <c r="R42" s="8">
        <f>Q42-(Q42*0.05)</f>
        <v>11.340302000000001</v>
      </c>
      <c r="S42" s="8">
        <f t="shared" si="9"/>
        <v>8.2963261999999993</v>
      </c>
      <c r="T42" s="8">
        <f t="shared" si="10"/>
        <v>17.905740000000002</v>
      </c>
      <c r="U42" s="8">
        <f>T42-(T42*0.05)</f>
        <v>17.010453000000002</v>
      </c>
      <c r="V42" s="8">
        <f t="shared" si="11"/>
        <v>12.444489300000001</v>
      </c>
      <c r="W42" s="8">
        <f t="shared" si="12"/>
        <v>23.874320000000001</v>
      </c>
      <c r="X42" s="8">
        <f>W42-(W42*0.05)</f>
        <v>22.680604000000002</v>
      </c>
      <c r="Y42" s="8">
        <f t="shared" si="13"/>
        <v>16.592652399999999</v>
      </c>
      <c r="Z42" s="8">
        <f t="shared" si="14"/>
        <v>29.8429</v>
      </c>
      <c r="AA42" s="8">
        <f>Z42-(Z42*0.05)</f>
        <v>28.350754999999999</v>
      </c>
      <c r="AB42" s="8">
        <f t="shared" si="15"/>
        <v>20.7408155</v>
      </c>
      <c r="AC42" s="8">
        <f t="shared" si="16"/>
        <v>35.811480000000003</v>
      </c>
      <c r="AD42" s="8">
        <f>AC42-(AC42*0.05)</f>
        <v>34.020906000000004</v>
      </c>
      <c r="AE42" s="8">
        <f t="shared" si="17"/>
        <v>24.888978600000002</v>
      </c>
      <c r="AF42" s="8">
        <f t="shared" si="18"/>
        <v>41.780059999999999</v>
      </c>
      <c r="AG42" s="8">
        <f>AF42-(AF42*0.05)</f>
        <v>39.691057000000001</v>
      </c>
      <c r="AH42" s="8">
        <f t="shared" si="19"/>
        <v>29.037141699999999</v>
      </c>
      <c r="AI42" s="8">
        <f t="shared" si="20"/>
        <v>47.748640000000002</v>
      </c>
      <c r="AJ42" s="8">
        <f>AI42-(AI42*0.05)</f>
        <v>45.361208000000005</v>
      </c>
      <c r="AK42" s="8">
        <f t="shared" si="21"/>
        <v>33.185304799999997</v>
      </c>
      <c r="AL42" s="8">
        <f t="shared" si="22"/>
        <v>53.717219999999998</v>
      </c>
      <c r="AM42" s="8">
        <f>AL42-(AL42*0.05)</f>
        <v>51.031358999999995</v>
      </c>
      <c r="AN42" s="8">
        <f t="shared" si="23"/>
        <v>37.333467900000002</v>
      </c>
      <c r="AO42" s="8">
        <f t="shared" si="24"/>
        <v>59.6858</v>
      </c>
      <c r="AP42" s="8">
        <f>AO42-(AO42*0.05)</f>
        <v>56.701509999999999</v>
      </c>
      <c r="AQ42" s="8">
        <f t="shared" si="25"/>
        <v>41.481631</v>
      </c>
      <c r="AR42" s="8">
        <f t="shared" si="26"/>
        <v>65.654380000000003</v>
      </c>
      <c r="AS42" s="8">
        <f>AR42-(AR42*0.05)</f>
        <v>62.371661000000003</v>
      </c>
      <c r="AT42" s="8">
        <f t="shared" si="27"/>
        <v>45.629794099999998</v>
      </c>
      <c r="AU42" s="8">
        <f t="shared" si="28"/>
        <v>71.622960000000006</v>
      </c>
      <c r="AV42" s="8">
        <f>AU42-(AU42*0.05)</f>
        <v>68.041812000000007</v>
      </c>
      <c r="AW42" s="8">
        <f t="shared" si="29"/>
        <v>49.777957200000003</v>
      </c>
      <c r="AX42" s="8">
        <f t="shared" si="30"/>
        <v>77.591539999999995</v>
      </c>
      <c r="AY42" s="8">
        <f>AX42-(AX42*0.05)</f>
        <v>73.711962999999997</v>
      </c>
      <c r="AZ42" s="8">
        <f t="shared" si="31"/>
        <v>53.926120299999994</v>
      </c>
      <c r="BA42" s="8">
        <f t="shared" si="32"/>
        <v>83.560119999999998</v>
      </c>
      <c r="BB42" s="8">
        <f>BA42-(BA42*0.05)</f>
        <v>79.382114000000001</v>
      </c>
      <c r="BC42" s="8">
        <f t="shared" si="33"/>
        <v>58.074283399999999</v>
      </c>
      <c r="BD42" s="8">
        <f t="shared" si="34"/>
        <v>89.528700000000001</v>
      </c>
      <c r="BE42" s="8">
        <f>BD42-(BD42*0.05)</f>
        <v>85.052265000000006</v>
      </c>
      <c r="BF42" s="8">
        <f t="shared" si="35"/>
        <v>62.222446500000004</v>
      </c>
    </row>
    <row r="43" spans="1:58" ht="15.75" thickBot="1" x14ac:dyDescent="0.3">
      <c r="A43" s="41" t="s">
        <v>5</v>
      </c>
      <c r="B43" s="42">
        <v>5</v>
      </c>
      <c r="C43" s="43">
        <v>9.6586999999999996</v>
      </c>
      <c r="D43" s="44">
        <v>17.39</v>
      </c>
      <c r="E43" s="44">
        <v>51</v>
      </c>
      <c r="F43" s="44">
        <v>4</v>
      </c>
      <c r="G43" s="23">
        <f t="shared" si="0"/>
        <v>492.59369999999996</v>
      </c>
      <c r="H43" s="23">
        <f t="shared" si="1"/>
        <v>38.634799999999998</v>
      </c>
      <c r="I43" s="23">
        <f t="shared" si="2"/>
        <v>167.96479299999999</v>
      </c>
      <c r="J43" s="45">
        <f t="shared" si="37"/>
        <v>0.19317399999999998</v>
      </c>
      <c r="K43" s="8">
        <f t="shared" si="4"/>
        <v>0.9658699999999999</v>
      </c>
      <c r="L43" s="8">
        <f>K43-(K43*0.05)</f>
        <v>0.91757649999999991</v>
      </c>
      <c r="M43" s="8">
        <f t="shared" si="5"/>
        <v>0.67127965000000001</v>
      </c>
      <c r="N43" s="8">
        <f t="shared" si="6"/>
        <v>1.9317399999999998</v>
      </c>
      <c r="O43" s="8">
        <f>N43-(N43*0.05)</f>
        <v>1.8351529999999998</v>
      </c>
      <c r="P43" s="8">
        <f t="shared" si="7"/>
        <v>1.3425593</v>
      </c>
      <c r="Q43" s="8">
        <f t="shared" si="8"/>
        <v>3.8634799999999996</v>
      </c>
      <c r="R43" s="8">
        <f>Q43-(Q43*0.05)</f>
        <v>3.6703059999999996</v>
      </c>
      <c r="S43" s="8">
        <f t="shared" si="9"/>
        <v>2.6851186</v>
      </c>
      <c r="T43" s="8">
        <f t="shared" si="10"/>
        <v>5.7952199999999996</v>
      </c>
      <c r="U43" s="8">
        <f>T43-(T43*0.05)</f>
        <v>5.5054589999999992</v>
      </c>
      <c r="V43" s="8">
        <f t="shared" si="11"/>
        <v>4.0276778999999996</v>
      </c>
      <c r="W43" s="8">
        <f t="shared" si="12"/>
        <v>7.7269599999999992</v>
      </c>
      <c r="X43" s="8">
        <f>W43-(W43*0.05)</f>
        <v>7.3406119999999992</v>
      </c>
      <c r="Y43" s="8">
        <f t="shared" si="13"/>
        <v>5.3702372</v>
      </c>
      <c r="Z43" s="8">
        <f t="shared" si="14"/>
        <v>9.6586999999999996</v>
      </c>
      <c r="AA43" s="8">
        <f>Z43-(Z43*0.05)</f>
        <v>9.1757650000000002</v>
      </c>
      <c r="AB43" s="8">
        <f t="shared" si="15"/>
        <v>6.7127964999999996</v>
      </c>
      <c r="AC43" s="8">
        <f t="shared" si="16"/>
        <v>11.590439999999999</v>
      </c>
      <c r="AD43" s="8">
        <f>AC43-(AC43*0.05)</f>
        <v>11.010917999999998</v>
      </c>
      <c r="AE43" s="8">
        <f t="shared" si="17"/>
        <v>8.0553557999999992</v>
      </c>
      <c r="AF43" s="8">
        <f t="shared" si="18"/>
        <v>13.522179999999999</v>
      </c>
      <c r="AG43" s="8">
        <f>AF43-(AF43*0.05)</f>
        <v>12.846070999999998</v>
      </c>
      <c r="AH43" s="8">
        <f t="shared" si="19"/>
        <v>9.3979150999999987</v>
      </c>
      <c r="AI43" s="8">
        <f t="shared" si="20"/>
        <v>15.453919999999998</v>
      </c>
      <c r="AJ43" s="8">
        <f>AI43-(AI43*0.05)</f>
        <v>14.681223999999998</v>
      </c>
      <c r="AK43" s="8">
        <f t="shared" si="21"/>
        <v>10.7404744</v>
      </c>
      <c r="AL43" s="8">
        <f t="shared" si="22"/>
        <v>17.385659999999998</v>
      </c>
      <c r="AM43" s="8">
        <f>AL43-(AL43*0.05)</f>
        <v>16.516376999999999</v>
      </c>
      <c r="AN43" s="8">
        <f t="shared" si="23"/>
        <v>12.083033699999998</v>
      </c>
      <c r="AO43" s="8">
        <f t="shared" si="24"/>
        <v>19.317399999999999</v>
      </c>
      <c r="AP43" s="8">
        <f>AO43-(AO43*0.05)</f>
        <v>18.35153</v>
      </c>
      <c r="AQ43" s="8">
        <f t="shared" si="25"/>
        <v>13.425592999999999</v>
      </c>
      <c r="AR43" s="8">
        <f t="shared" si="26"/>
        <v>21.249139999999997</v>
      </c>
      <c r="AS43" s="8">
        <f>AR43-(AR43*0.05)</f>
        <v>20.186682999999999</v>
      </c>
      <c r="AT43" s="8">
        <f t="shared" si="27"/>
        <v>14.768152299999997</v>
      </c>
      <c r="AU43" s="8">
        <f t="shared" si="28"/>
        <v>23.180879999999998</v>
      </c>
      <c r="AV43" s="8">
        <f>AU43-(AU43*0.05)</f>
        <v>22.021835999999997</v>
      </c>
      <c r="AW43" s="8">
        <f t="shared" si="29"/>
        <v>16.110711599999998</v>
      </c>
      <c r="AX43" s="8">
        <f t="shared" si="30"/>
        <v>25.11262</v>
      </c>
      <c r="AY43" s="8">
        <f>AX43-(AX43*0.05)</f>
        <v>23.856988999999999</v>
      </c>
      <c r="AZ43" s="8">
        <f t="shared" si="31"/>
        <v>17.4532709</v>
      </c>
      <c r="BA43" s="8">
        <f t="shared" si="32"/>
        <v>27.044359999999998</v>
      </c>
      <c r="BB43" s="8">
        <f>BA43-(BA43*0.05)</f>
        <v>25.692141999999997</v>
      </c>
      <c r="BC43" s="8">
        <f t="shared" si="33"/>
        <v>18.795830199999997</v>
      </c>
      <c r="BD43" s="8">
        <f t="shared" si="34"/>
        <v>28.976099999999999</v>
      </c>
      <c r="BE43" s="8">
        <f>BD43-(BD43*0.05)</f>
        <v>27.527294999999999</v>
      </c>
      <c r="BF43" s="8">
        <f t="shared" si="35"/>
        <v>20.138389499999999</v>
      </c>
    </row>
    <row r="44" spans="1:58" ht="15.75" thickBot="1" x14ac:dyDescent="0.3">
      <c r="A44" s="41" t="s">
        <v>10</v>
      </c>
      <c r="B44" s="42">
        <v>5</v>
      </c>
      <c r="C44" s="43">
        <v>16.458500000000001</v>
      </c>
      <c r="D44" s="44">
        <v>17.39</v>
      </c>
      <c r="E44" s="44">
        <v>51</v>
      </c>
      <c r="F44" s="44">
        <v>4</v>
      </c>
      <c r="G44" s="23">
        <f t="shared" si="0"/>
        <v>839.38350000000003</v>
      </c>
      <c r="H44" s="23">
        <f t="shared" si="1"/>
        <v>65.834000000000003</v>
      </c>
      <c r="I44" s="23">
        <f t="shared" si="2"/>
        <v>286.21331500000002</v>
      </c>
      <c r="J44" s="45">
        <f t="shared" si="37"/>
        <v>0.32917000000000002</v>
      </c>
      <c r="K44" s="8">
        <f t="shared" si="4"/>
        <v>1.64585</v>
      </c>
      <c r="L44" s="8">
        <f>K44-(K44*0.05)</f>
        <v>1.5635574999999999</v>
      </c>
      <c r="M44" s="8">
        <f t="shared" si="5"/>
        <v>1.14386575</v>
      </c>
      <c r="N44" s="8">
        <f t="shared" si="6"/>
        <v>3.2917000000000001</v>
      </c>
      <c r="O44" s="8">
        <f>N44-(N44*0.05)</f>
        <v>3.1271149999999999</v>
      </c>
      <c r="P44" s="8">
        <f t="shared" si="7"/>
        <v>2.2877315</v>
      </c>
      <c r="Q44" s="8">
        <f t="shared" si="8"/>
        <v>6.5834000000000001</v>
      </c>
      <c r="R44" s="8">
        <f>Q44-(Q44*0.05)</f>
        <v>6.2542299999999997</v>
      </c>
      <c r="S44" s="8">
        <f t="shared" si="9"/>
        <v>4.5754630000000001</v>
      </c>
      <c r="T44" s="8">
        <f t="shared" si="10"/>
        <v>9.8750999999999998</v>
      </c>
      <c r="U44" s="8">
        <f>T44-(T44*0.05)</f>
        <v>9.3813449999999996</v>
      </c>
      <c r="V44" s="8">
        <f t="shared" si="11"/>
        <v>6.8631945000000005</v>
      </c>
      <c r="W44" s="8">
        <f t="shared" si="12"/>
        <v>13.1668</v>
      </c>
      <c r="X44" s="8">
        <f>W44-(W44*0.05)</f>
        <v>12.508459999999999</v>
      </c>
      <c r="Y44" s="8">
        <f t="shared" si="13"/>
        <v>9.1509260000000001</v>
      </c>
      <c r="Z44" s="8">
        <f t="shared" si="14"/>
        <v>16.458500000000001</v>
      </c>
      <c r="AA44" s="8">
        <f>Z44-(Z44*0.05)</f>
        <v>15.635575000000001</v>
      </c>
      <c r="AB44" s="8">
        <f t="shared" si="15"/>
        <v>11.438657500000001</v>
      </c>
      <c r="AC44" s="8">
        <f t="shared" si="16"/>
        <v>19.7502</v>
      </c>
      <c r="AD44" s="8">
        <f>AC44-(AC44*0.05)</f>
        <v>18.762689999999999</v>
      </c>
      <c r="AE44" s="8">
        <f t="shared" si="17"/>
        <v>13.726389000000001</v>
      </c>
      <c r="AF44" s="8">
        <f t="shared" si="18"/>
        <v>23.041900000000002</v>
      </c>
      <c r="AG44" s="8">
        <f>AF44-(AF44*0.05)</f>
        <v>21.889805000000003</v>
      </c>
      <c r="AH44" s="8">
        <f t="shared" si="19"/>
        <v>16.014120500000001</v>
      </c>
      <c r="AI44" s="8">
        <f t="shared" si="20"/>
        <v>26.333600000000001</v>
      </c>
      <c r="AJ44" s="8">
        <f>AI44-(AI44*0.05)</f>
        <v>25.016919999999999</v>
      </c>
      <c r="AK44" s="8">
        <f t="shared" si="21"/>
        <v>18.301852</v>
      </c>
      <c r="AL44" s="8">
        <f t="shared" si="22"/>
        <v>29.625300000000003</v>
      </c>
      <c r="AM44" s="8">
        <f>AL44-(AL44*0.05)</f>
        <v>28.144035000000002</v>
      </c>
      <c r="AN44" s="8">
        <f t="shared" si="23"/>
        <v>20.589583500000003</v>
      </c>
      <c r="AO44" s="8">
        <f t="shared" si="24"/>
        <v>32.917000000000002</v>
      </c>
      <c r="AP44" s="8">
        <f>AO44-(AO44*0.05)</f>
        <v>31.271150000000002</v>
      </c>
      <c r="AQ44" s="8">
        <f t="shared" si="25"/>
        <v>22.877315000000003</v>
      </c>
      <c r="AR44" s="8">
        <f t="shared" si="26"/>
        <v>36.2087</v>
      </c>
      <c r="AS44" s="8">
        <f>AR44-(AR44*0.05)</f>
        <v>34.398265000000002</v>
      </c>
      <c r="AT44" s="8">
        <f t="shared" si="27"/>
        <v>25.165046500000003</v>
      </c>
      <c r="AU44" s="8">
        <f t="shared" si="28"/>
        <v>39.500399999999999</v>
      </c>
      <c r="AV44" s="8">
        <f>AU44-(AU44*0.05)</f>
        <v>37.525379999999998</v>
      </c>
      <c r="AW44" s="8">
        <f t="shared" si="29"/>
        <v>27.452778000000002</v>
      </c>
      <c r="AX44" s="8">
        <f t="shared" si="30"/>
        <v>42.792100000000005</v>
      </c>
      <c r="AY44" s="8">
        <f>AX44-(AX44*0.05)</f>
        <v>40.652495000000002</v>
      </c>
      <c r="AZ44" s="8">
        <f t="shared" si="31"/>
        <v>29.740509500000002</v>
      </c>
      <c r="BA44" s="8">
        <f t="shared" si="32"/>
        <v>46.083800000000004</v>
      </c>
      <c r="BB44" s="8">
        <f>BA44-(BA44*0.05)</f>
        <v>43.779610000000005</v>
      </c>
      <c r="BC44" s="8">
        <f t="shared" si="33"/>
        <v>32.028241000000001</v>
      </c>
      <c r="BD44" s="8">
        <f t="shared" si="34"/>
        <v>49.375500000000002</v>
      </c>
      <c r="BE44" s="8">
        <f>BD44-(BD44*0.05)</f>
        <v>46.906725000000002</v>
      </c>
      <c r="BF44" s="8">
        <f t="shared" si="35"/>
        <v>34.315972500000001</v>
      </c>
    </row>
    <row r="45" spans="1:58" ht="15.75" thickBot="1" x14ac:dyDescent="0.3">
      <c r="A45" s="41" t="s">
        <v>24</v>
      </c>
      <c r="B45" s="42">
        <v>5</v>
      </c>
      <c r="C45" s="24">
        <v>8.8758999999999997</v>
      </c>
      <c r="D45" s="44">
        <v>17.39</v>
      </c>
      <c r="E45" s="44">
        <v>51</v>
      </c>
      <c r="F45" s="44">
        <v>4</v>
      </c>
      <c r="G45" s="23">
        <f t="shared" si="0"/>
        <v>452.67089999999996</v>
      </c>
      <c r="H45" s="23">
        <f t="shared" si="1"/>
        <v>35.503599999999999</v>
      </c>
      <c r="I45" s="23">
        <f t="shared" si="2"/>
        <v>154.351901</v>
      </c>
      <c r="J45" s="45">
        <f t="shared" si="37"/>
        <v>0.17751799999999998</v>
      </c>
      <c r="K45" s="8">
        <f t="shared" si="4"/>
        <v>0.88758999999999988</v>
      </c>
      <c r="L45" s="8">
        <f>K45-(K45*0.05)</f>
        <v>0.84321049999999986</v>
      </c>
      <c r="M45" s="8">
        <f t="shared" si="5"/>
        <v>0.61687504999999998</v>
      </c>
      <c r="N45" s="8">
        <f t="shared" si="6"/>
        <v>1.7751799999999998</v>
      </c>
      <c r="O45" s="8">
        <f>N45-(N45*0.05)</f>
        <v>1.6864209999999997</v>
      </c>
      <c r="P45" s="8">
        <f t="shared" si="7"/>
        <v>1.2337501</v>
      </c>
      <c r="Q45" s="8">
        <f t="shared" si="8"/>
        <v>3.5503599999999995</v>
      </c>
      <c r="R45" s="8">
        <f>Q45-(Q45*0.05)</f>
        <v>3.3728419999999995</v>
      </c>
      <c r="S45" s="8">
        <f t="shared" si="9"/>
        <v>2.4675001999999999</v>
      </c>
      <c r="T45" s="8">
        <f t="shared" si="10"/>
        <v>5.3255399999999993</v>
      </c>
      <c r="U45" s="8">
        <f>T45-(T45*0.05)</f>
        <v>5.0592629999999996</v>
      </c>
      <c r="V45" s="8">
        <f t="shared" si="11"/>
        <v>3.7012502999999994</v>
      </c>
      <c r="W45" s="8">
        <f t="shared" si="12"/>
        <v>7.100719999999999</v>
      </c>
      <c r="X45" s="8">
        <f>W45-(W45*0.05)</f>
        <v>6.7456839999999989</v>
      </c>
      <c r="Y45" s="8">
        <f t="shared" si="13"/>
        <v>4.9350003999999998</v>
      </c>
      <c r="Z45" s="8">
        <f t="shared" si="14"/>
        <v>8.8758999999999997</v>
      </c>
      <c r="AA45" s="8">
        <f>Z45-(Z45*0.05)</f>
        <v>8.432105</v>
      </c>
      <c r="AB45" s="8">
        <f t="shared" si="15"/>
        <v>6.1687504999999998</v>
      </c>
      <c r="AC45" s="8">
        <f t="shared" si="16"/>
        <v>10.651079999999999</v>
      </c>
      <c r="AD45" s="8">
        <f>AC45-(AC45*0.05)</f>
        <v>10.118525999999999</v>
      </c>
      <c r="AE45" s="8">
        <f t="shared" si="17"/>
        <v>7.4025005999999989</v>
      </c>
      <c r="AF45" s="8">
        <f t="shared" si="18"/>
        <v>12.426259999999999</v>
      </c>
      <c r="AG45" s="8">
        <f>AF45-(AF45*0.05)</f>
        <v>11.804946999999999</v>
      </c>
      <c r="AH45" s="8">
        <f t="shared" si="19"/>
        <v>8.6362506999999997</v>
      </c>
      <c r="AI45" s="8">
        <f t="shared" si="20"/>
        <v>14.201439999999998</v>
      </c>
      <c r="AJ45" s="8">
        <f>AI45-(AI45*0.05)</f>
        <v>13.491367999999998</v>
      </c>
      <c r="AK45" s="8">
        <f t="shared" si="21"/>
        <v>9.8700007999999997</v>
      </c>
      <c r="AL45" s="8">
        <f t="shared" si="22"/>
        <v>15.976619999999999</v>
      </c>
      <c r="AM45" s="8">
        <f>AL45-(AL45*0.05)</f>
        <v>15.177788999999999</v>
      </c>
      <c r="AN45" s="8">
        <f t="shared" si="23"/>
        <v>11.1037509</v>
      </c>
      <c r="AO45" s="8">
        <f t="shared" si="24"/>
        <v>17.751799999999999</v>
      </c>
      <c r="AP45" s="8">
        <f>AO45-(AO45*0.05)</f>
        <v>16.86421</v>
      </c>
      <c r="AQ45" s="8">
        <f t="shared" si="25"/>
        <v>12.337501</v>
      </c>
      <c r="AR45" s="8">
        <f t="shared" si="26"/>
        <v>19.526979999999998</v>
      </c>
      <c r="AS45" s="8">
        <f>AR45-(AR45*0.05)</f>
        <v>18.550630999999999</v>
      </c>
      <c r="AT45" s="8">
        <f t="shared" si="27"/>
        <v>13.571251099999998</v>
      </c>
      <c r="AU45" s="8">
        <f t="shared" si="28"/>
        <v>21.302159999999997</v>
      </c>
      <c r="AV45" s="8">
        <f>AU45-(AU45*0.05)</f>
        <v>20.237051999999998</v>
      </c>
      <c r="AW45" s="8">
        <f t="shared" si="29"/>
        <v>14.805001199999998</v>
      </c>
      <c r="AX45" s="8">
        <f t="shared" si="30"/>
        <v>23.077339999999996</v>
      </c>
      <c r="AY45" s="8">
        <f>AX45-(AX45*0.05)</f>
        <v>21.923472999999998</v>
      </c>
      <c r="AZ45" s="8">
        <f t="shared" si="31"/>
        <v>16.038751299999998</v>
      </c>
      <c r="BA45" s="8">
        <f t="shared" si="32"/>
        <v>24.852519999999998</v>
      </c>
      <c r="BB45" s="8">
        <f>BA45-(BA45*0.05)</f>
        <v>23.609893999999997</v>
      </c>
      <c r="BC45" s="8">
        <f t="shared" si="33"/>
        <v>17.272501399999999</v>
      </c>
      <c r="BD45" s="8">
        <f t="shared" si="34"/>
        <v>26.627699999999997</v>
      </c>
      <c r="BE45" s="8">
        <f>BD45-(BD45*0.05)</f>
        <v>25.296314999999996</v>
      </c>
      <c r="BF45" s="8">
        <f t="shared" si="35"/>
        <v>18.506251499999998</v>
      </c>
    </row>
    <row r="46" spans="1:58" ht="15.75" thickBot="1" x14ac:dyDescent="0.3">
      <c r="A46" s="41" t="s">
        <v>26</v>
      </c>
      <c r="B46" s="42">
        <v>5</v>
      </c>
      <c r="C46" s="24">
        <v>4.7370999999999999</v>
      </c>
      <c r="D46" s="44">
        <v>17.39</v>
      </c>
      <c r="E46" s="44">
        <v>51</v>
      </c>
      <c r="F46" s="44">
        <v>4</v>
      </c>
      <c r="G46" s="23">
        <f t="shared" si="0"/>
        <v>241.59209999999999</v>
      </c>
      <c r="H46" s="23">
        <f t="shared" si="1"/>
        <v>18.948399999999999</v>
      </c>
      <c r="I46" s="23">
        <f t="shared" si="2"/>
        <v>82.378169</v>
      </c>
      <c r="J46" s="45">
        <f t="shared" si="37"/>
        <v>9.4741999999999993E-2</v>
      </c>
      <c r="K46" s="8">
        <f t="shared" si="4"/>
        <v>0.47370999999999996</v>
      </c>
      <c r="L46" s="8">
        <f>K46-(K46*0.05)</f>
        <v>0.45002449999999994</v>
      </c>
      <c r="M46" s="8">
        <f t="shared" si="5"/>
        <v>0.32922845000000001</v>
      </c>
      <c r="N46" s="8">
        <f t="shared" si="6"/>
        <v>0.94741999999999993</v>
      </c>
      <c r="O46" s="8">
        <f>N46-(N46*0.05)</f>
        <v>0.90004899999999988</v>
      </c>
      <c r="P46" s="8">
        <f t="shared" si="7"/>
        <v>0.65845690000000001</v>
      </c>
      <c r="Q46" s="8">
        <f t="shared" si="8"/>
        <v>1.8948399999999999</v>
      </c>
      <c r="R46" s="8">
        <f>Q46-(Q46*0.05)</f>
        <v>1.8000979999999998</v>
      </c>
      <c r="S46" s="8">
        <f t="shared" si="9"/>
        <v>1.3169138</v>
      </c>
      <c r="T46" s="8">
        <f t="shared" si="10"/>
        <v>2.8422599999999996</v>
      </c>
      <c r="U46" s="8">
        <f>T46-(T46*0.05)</f>
        <v>2.7001469999999994</v>
      </c>
      <c r="V46" s="8">
        <f t="shared" si="11"/>
        <v>1.9753706999999996</v>
      </c>
      <c r="W46" s="8">
        <f t="shared" si="12"/>
        <v>3.7896799999999997</v>
      </c>
      <c r="X46" s="8">
        <f>W46-(W46*0.05)</f>
        <v>3.6001959999999995</v>
      </c>
      <c r="Y46" s="8">
        <f t="shared" si="13"/>
        <v>2.6338276</v>
      </c>
      <c r="Z46" s="8">
        <f t="shared" si="14"/>
        <v>4.7370999999999999</v>
      </c>
      <c r="AA46" s="8">
        <f>Z46-(Z46*0.05)</f>
        <v>4.5002449999999996</v>
      </c>
      <c r="AB46" s="8">
        <f t="shared" si="15"/>
        <v>3.2922845000000001</v>
      </c>
      <c r="AC46" s="8">
        <f t="shared" si="16"/>
        <v>5.6845199999999991</v>
      </c>
      <c r="AD46" s="8">
        <f>AC46-(AC46*0.05)</f>
        <v>5.4002939999999988</v>
      </c>
      <c r="AE46" s="8">
        <f t="shared" si="17"/>
        <v>3.9507413999999992</v>
      </c>
      <c r="AF46" s="8">
        <f t="shared" si="18"/>
        <v>6.6319399999999993</v>
      </c>
      <c r="AG46" s="8">
        <f>AF46-(AF46*0.05)</f>
        <v>6.3003429999999989</v>
      </c>
      <c r="AH46" s="8">
        <f t="shared" si="19"/>
        <v>4.6091982999999992</v>
      </c>
      <c r="AI46" s="8">
        <f t="shared" si="20"/>
        <v>7.5793599999999994</v>
      </c>
      <c r="AJ46" s="8">
        <f>AI46-(AI46*0.05)</f>
        <v>7.200391999999999</v>
      </c>
      <c r="AK46" s="8">
        <f t="shared" si="21"/>
        <v>5.2676552000000001</v>
      </c>
      <c r="AL46" s="8">
        <f t="shared" si="22"/>
        <v>8.5267799999999987</v>
      </c>
      <c r="AM46" s="8">
        <f>AL46-(AL46*0.05)</f>
        <v>8.1004409999999982</v>
      </c>
      <c r="AN46" s="8">
        <f t="shared" si="23"/>
        <v>5.9261120999999992</v>
      </c>
      <c r="AO46" s="8">
        <f t="shared" si="24"/>
        <v>9.4741999999999997</v>
      </c>
      <c r="AP46" s="8">
        <f>AO46-(AO46*0.05)</f>
        <v>9.0004899999999992</v>
      </c>
      <c r="AQ46" s="8">
        <f t="shared" si="25"/>
        <v>6.5845690000000001</v>
      </c>
      <c r="AR46" s="8">
        <f t="shared" si="26"/>
        <v>10.421619999999999</v>
      </c>
      <c r="AS46" s="8">
        <f>AR46-(AR46*0.05)</f>
        <v>9.9005389999999984</v>
      </c>
      <c r="AT46" s="8">
        <f t="shared" si="27"/>
        <v>7.2430258999999992</v>
      </c>
      <c r="AU46" s="8">
        <f t="shared" si="28"/>
        <v>11.369039999999998</v>
      </c>
      <c r="AV46" s="8">
        <f>AU46-(AU46*0.05)</f>
        <v>10.800587999999998</v>
      </c>
      <c r="AW46" s="8">
        <f t="shared" si="29"/>
        <v>7.9014827999999984</v>
      </c>
      <c r="AX46" s="8">
        <f t="shared" si="30"/>
        <v>12.316459999999999</v>
      </c>
      <c r="AY46" s="8">
        <f>AX46-(AX46*0.05)</f>
        <v>11.700636999999999</v>
      </c>
      <c r="AZ46" s="8">
        <f t="shared" si="31"/>
        <v>8.5599396999999993</v>
      </c>
      <c r="BA46" s="8">
        <f t="shared" si="32"/>
        <v>13.263879999999999</v>
      </c>
      <c r="BB46" s="8">
        <f>BA46-(BA46*0.05)</f>
        <v>12.600685999999998</v>
      </c>
      <c r="BC46" s="8">
        <f t="shared" si="33"/>
        <v>9.2183965999999984</v>
      </c>
      <c r="BD46" s="8">
        <f t="shared" si="34"/>
        <v>14.2113</v>
      </c>
      <c r="BE46" s="8">
        <f>BD46-(BD46*0.05)</f>
        <v>13.500734999999999</v>
      </c>
      <c r="BF46" s="8">
        <f t="shared" si="35"/>
        <v>9.8768534999999993</v>
      </c>
    </row>
    <row r="47" spans="1:58" ht="15.75" thickBot="1" x14ac:dyDescent="0.3">
      <c r="A47" s="41" t="s">
        <v>35</v>
      </c>
      <c r="B47" s="42">
        <v>5</v>
      </c>
      <c r="C47" s="24">
        <v>24.665299999999998</v>
      </c>
      <c r="D47" s="44">
        <v>17.39</v>
      </c>
      <c r="E47" s="44">
        <v>51</v>
      </c>
      <c r="F47" s="44">
        <v>4</v>
      </c>
      <c r="G47" s="23">
        <f t="shared" si="0"/>
        <v>1257.9303</v>
      </c>
      <c r="H47" s="23">
        <f t="shared" si="1"/>
        <v>98.661199999999994</v>
      </c>
      <c r="I47" s="23">
        <f t="shared" si="2"/>
        <v>428.92956699999996</v>
      </c>
      <c r="J47" s="45">
        <f t="shared" si="37"/>
        <v>0.49330599999999997</v>
      </c>
      <c r="K47" s="8">
        <f t="shared" si="4"/>
        <v>2.4665299999999997</v>
      </c>
      <c r="L47" s="8">
        <f>K47-(K47*0.05)</f>
        <v>2.3432034999999996</v>
      </c>
      <c r="M47" s="8">
        <f t="shared" si="5"/>
        <v>1.7142383499999998</v>
      </c>
      <c r="N47" s="8">
        <f t="shared" si="6"/>
        <v>4.9330599999999993</v>
      </c>
      <c r="O47" s="8">
        <f>N47-(N47*0.05)</f>
        <v>4.6864069999999991</v>
      </c>
      <c r="P47" s="8">
        <f t="shared" si="7"/>
        <v>3.4284766999999996</v>
      </c>
      <c r="Q47" s="8">
        <f t="shared" si="8"/>
        <v>9.8661199999999987</v>
      </c>
      <c r="R47" s="8">
        <f>Q47-(Q47*0.05)</f>
        <v>9.3728139999999982</v>
      </c>
      <c r="S47" s="8">
        <f t="shared" si="9"/>
        <v>6.8569533999999992</v>
      </c>
      <c r="T47" s="8">
        <f t="shared" si="10"/>
        <v>14.79918</v>
      </c>
      <c r="U47" s="8">
        <f>T47-(T47*0.05)</f>
        <v>14.059220999999999</v>
      </c>
      <c r="V47" s="8">
        <f t="shared" si="11"/>
        <v>10.285430099999999</v>
      </c>
      <c r="W47" s="8">
        <f t="shared" si="12"/>
        <v>19.732239999999997</v>
      </c>
      <c r="X47" s="8">
        <f>W47-(W47*0.05)</f>
        <v>18.745627999999996</v>
      </c>
      <c r="Y47" s="8">
        <f t="shared" si="13"/>
        <v>13.713906799999998</v>
      </c>
      <c r="Z47" s="8">
        <f t="shared" si="14"/>
        <v>24.665299999999998</v>
      </c>
      <c r="AA47" s="8">
        <f>Z47-(Z47*0.05)</f>
        <v>23.432034999999999</v>
      </c>
      <c r="AB47" s="8">
        <f t="shared" si="15"/>
        <v>17.142383500000001</v>
      </c>
      <c r="AC47" s="8">
        <f t="shared" si="16"/>
        <v>29.59836</v>
      </c>
      <c r="AD47" s="8">
        <f>AC47-(AC47*0.05)</f>
        <v>28.118441999999998</v>
      </c>
      <c r="AE47" s="8">
        <f t="shared" si="17"/>
        <v>20.570860199999998</v>
      </c>
      <c r="AF47" s="8">
        <f t="shared" si="18"/>
        <v>34.531419999999997</v>
      </c>
      <c r="AG47" s="8">
        <f>AF47-(AF47*0.05)</f>
        <v>32.804848999999997</v>
      </c>
      <c r="AH47" s="8">
        <f t="shared" si="19"/>
        <v>23.999336899999996</v>
      </c>
      <c r="AI47" s="8">
        <f t="shared" si="20"/>
        <v>39.464479999999995</v>
      </c>
      <c r="AJ47" s="8">
        <f>AI47-(AI47*0.05)</f>
        <v>37.491255999999993</v>
      </c>
      <c r="AK47" s="8">
        <f t="shared" si="21"/>
        <v>27.427813599999997</v>
      </c>
      <c r="AL47" s="8">
        <f t="shared" si="22"/>
        <v>44.397539999999999</v>
      </c>
      <c r="AM47" s="8">
        <f>AL47-(AL47*0.05)</f>
        <v>42.177663000000003</v>
      </c>
      <c r="AN47" s="8">
        <f t="shared" si="23"/>
        <v>30.856290299999998</v>
      </c>
      <c r="AO47" s="8">
        <f t="shared" si="24"/>
        <v>49.330599999999997</v>
      </c>
      <c r="AP47" s="8">
        <f>AO47-(AO47*0.05)</f>
        <v>46.864069999999998</v>
      </c>
      <c r="AQ47" s="8">
        <f t="shared" si="25"/>
        <v>34.284767000000002</v>
      </c>
      <c r="AR47" s="8">
        <f t="shared" si="26"/>
        <v>54.263659999999994</v>
      </c>
      <c r="AS47" s="8">
        <f>AR47-(AR47*0.05)</f>
        <v>51.550476999999994</v>
      </c>
      <c r="AT47" s="8">
        <f t="shared" si="27"/>
        <v>37.713243699999992</v>
      </c>
      <c r="AU47" s="8">
        <f t="shared" si="28"/>
        <v>59.196719999999999</v>
      </c>
      <c r="AV47" s="8">
        <f>AU47-(AU47*0.05)</f>
        <v>56.236883999999996</v>
      </c>
      <c r="AW47" s="8">
        <f t="shared" si="29"/>
        <v>41.141720399999997</v>
      </c>
      <c r="AX47" s="8">
        <f t="shared" si="30"/>
        <v>64.129779999999997</v>
      </c>
      <c r="AY47" s="8">
        <f>AX47-(AX47*0.05)</f>
        <v>60.923290999999999</v>
      </c>
      <c r="AZ47" s="8">
        <f t="shared" si="31"/>
        <v>44.570197100000001</v>
      </c>
      <c r="BA47" s="8">
        <f t="shared" si="32"/>
        <v>69.062839999999994</v>
      </c>
      <c r="BB47" s="8">
        <f>BA47-(BA47*0.05)</f>
        <v>65.609697999999995</v>
      </c>
      <c r="BC47" s="8">
        <f t="shared" si="33"/>
        <v>47.998673799999992</v>
      </c>
      <c r="BD47" s="8">
        <f t="shared" si="34"/>
        <v>73.995899999999992</v>
      </c>
      <c r="BE47" s="8">
        <f>BD47-(BD47*0.05)</f>
        <v>70.296104999999997</v>
      </c>
      <c r="BF47" s="8">
        <f t="shared" si="35"/>
        <v>51.427150499999996</v>
      </c>
    </row>
    <row r="48" spans="1:58" ht="15.75" thickBot="1" x14ac:dyDescent="0.3">
      <c r="A48" s="41" t="s">
        <v>42</v>
      </c>
      <c r="B48" s="42">
        <v>5</v>
      </c>
      <c r="C48" s="24">
        <v>7.8150000000000004</v>
      </c>
      <c r="D48" s="44">
        <v>17.39</v>
      </c>
      <c r="E48" s="44">
        <v>51</v>
      </c>
      <c r="F48" s="44">
        <v>4</v>
      </c>
      <c r="G48" s="23">
        <f t="shared" si="0"/>
        <v>398.565</v>
      </c>
      <c r="H48" s="23">
        <f t="shared" si="1"/>
        <v>31.26</v>
      </c>
      <c r="I48" s="23">
        <f t="shared" si="2"/>
        <v>135.90285</v>
      </c>
      <c r="J48" s="45">
        <f t="shared" si="37"/>
        <v>0.15629999999999999</v>
      </c>
      <c r="K48" s="8">
        <f t="shared" si="4"/>
        <v>0.78149999999999997</v>
      </c>
      <c r="L48" s="8">
        <f>K48-(K48*0.05)</f>
        <v>0.742425</v>
      </c>
      <c r="M48" s="8">
        <f t="shared" si="5"/>
        <v>0.54314249999999997</v>
      </c>
      <c r="N48" s="8">
        <f t="shared" si="6"/>
        <v>1.5629999999999999</v>
      </c>
      <c r="O48" s="8">
        <f>N48-(N48*0.05)</f>
        <v>1.48485</v>
      </c>
      <c r="P48" s="8">
        <f t="shared" si="7"/>
        <v>1.0862849999999999</v>
      </c>
      <c r="Q48" s="8">
        <f t="shared" si="8"/>
        <v>3.1259999999999999</v>
      </c>
      <c r="R48" s="8">
        <f>Q48-(Q48*0.05)</f>
        <v>2.9697</v>
      </c>
      <c r="S48" s="8">
        <f t="shared" si="9"/>
        <v>2.1725699999999999</v>
      </c>
      <c r="T48" s="8">
        <f t="shared" si="10"/>
        <v>4.6890000000000001</v>
      </c>
      <c r="U48" s="8">
        <f>T48-(T48*0.05)</f>
        <v>4.4545500000000002</v>
      </c>
      <c r="V48" s="8">
        <f t="shared" si="11"/>
        <v>3.2588550000000001</v>
      </c>
      <c r="W48" s="8">
        <f t="shared" si="12"/>
        <v>6.2519999999999998</v>
      </c>
      <c r="X48" s="8">
        <f>W48-(W48*0.05)</f>
        <v>5.9394</v>
      </c>
      <c r="Y48" s="8">
        <f t="shared" si="13"/>
        <v>4.3451399999999998</v>
      </c>
      <c r="Z48" s="8">
        <f t="shared" si="14"/>
        <v>7.8149999999999995</v>
      </c>
      <c r="AA48" s="8">
        <f>Z48-(Z48*0.05)</f>
        <v>7.4242499999999998</v>
      </c>
      <c r="AB48" s="8">
        <f t="shared" si="15"/>
        <v>5.4314249999999991</v>
      </c>
      <c r="AC48" s="8">
        <f t="shared" si="16"/>
        <v>9.3780000000000001</v>
      </c>
      <c r="AD48" s="8">
        <f>AC48-(AC48*0.05)</f>
        <v>8.9091000000000005</v>
      </c>
      <c r="AE48" s="8">
        <f t="shared" si="17"/>
        <v>6.5177100000000001</v>
      </c>
      <c r="AF48" s="8">
        <f t="shared" si="18"/>
        <v>10.940999999999999</v>
      </c>
      <c r="AG48" s="8">
        <f>AF48-(AF48*0.05)</f>
        <v>10.393949999999998</v>
      </c>
      <c r="AH48" s="8">
        <f t="shared" si="19"/>
        <v>7.6039949999999994</v>
      </c>
      <c r="AI48" s="8">
        <f t="shared" si="20"/>
        <v>12.504</v>
      </c>
      <c r="AJ48" s="8">
        <f>AI48-(AI48*0.05)</f>
        <v>11.8788</v>
      </c>
      <c r="AK48" s="8">
        <f t="shared" si="21"/>
        <v>8.6902799999999996</v>
      </c>
      <c r="AL48" s="8">
        <f t="shared" si="22"/>
        <v>14.067</v>
      </c>
      <c r="AM48" s="8">
        <f>AL48-(AL48*0.05)</f>
        <v>13.36365</v>
      </c>
      <c r="AN48" s="8">
        <f t="shared" si="23"/>
        <v>9.7765650000000015</v>
      </c>
      <c r="AO48" s="8">
        <f t="shared" si="24"/>
        <v>15.629999999999999</v>
      </c>
      <c r="AP48" s="8">
        <f>AO48-(AO48*0.05)</f>
        <v>14.8485</v>
      </c>
      <c r="AQ48" s="8">
        <f t="shared" si="25"/>
        <v>10.862849999999998</v>
      </c>
      <c r="AR48" s="8">
        <f t="shared" si="26"/>
        <v>17.192999999999998</v>
      </c>
      <c r="AS48" s="8">
        <f>AR48-(AR48*0.05)</f>
        <v>16.333349999999999</v>
      </c>
      <c r="AT48" s="8">
        <f t="shared" si="27"/>
        <v>11.949134999999998</v>
      </c>
      <c r="AU48" s="8">
        <f t="shared" si="28"/>
        <v>18.756</v>
      </c>
      <c r="AV48" s="8">
        <f>AU48-(AU48*0.05)</f>
        <v>17.818200000000001</v>
      </c>
      <c r="AW48" s="8">
        <f t="shared" si="29"/>
        <v>13.03542</v>
      </c>
      <c r="AX48" s="8">
        <f t="shared" si="30"/>
        <v>20.318999999999999</v>
      </c>
      <c r="AY48" s="8">
        <f>AX48-(AX48*0.05)</f>
        <v>19.303049999999999</v>
      </c>
      <c r="AZ48" s="8">
        <f t="shared" si="31"/>
        <v>14.121704999999999</v>
      </c>
      <c r="BA48" s="8">
        <f t="shared" si="32"/>
        <v>21.881999999999998</v>
      </c>
      <c r="BB48" s="8">
        <f>BA48-(BA48*0.05)</f>
        <v>20.787899999999997</v>
      </c>
      <c r="BC48" s="8">
        <f t="shared" si="33"/>
        <v>15.207989999999999</v>
      </c>
      <c r="BD48" s="8">
        <f t="shared" si="34"/>
        <v>23.445</v>
      </c>
      <c r="BE48" s="8">
        <f>BD48-(BD48*0.05)</f>
        <v>22.272750000000002</v>
      </c>
      <c r="BF48" s="8">
        <f t="shared" si="35"/>
        <v>16.294274999999999</v>
      </c>
    </row>
    <row r="49" spans="1:86" ht="15.75" thickBot="1" x14ac:dyDescent="0.3">
      <c r="A49" s="41" t="s">
        <v>45</v>
      </c>
      <c r="B49" s="42">
        <v>5</v>
      </c>
      <c r="C49" s="24">
        <v>27.929200000000002</v>
      </c>
      <c r="D49" s="44">
        <v>17.39</v>
      </c>
      <c r="E49" s="44">
        <v>51</v>
      </c>
      <c r="F49" s="44">
        <v>4</v>
      </c>
      <c r="G49" s="23">
        <f t="shared" si="0"/>
        <v>1424.3892000000001</v>
      </c>
      <c r="H49" s="23">
        <f t="shared" si="1"/>
        <v>111.71680000000001</v>
      </c>
      <c r="I49" s="23">
        <f t="shared" si="2"/>
        <v>485.68878800000005</v>
      </c>
      <c r="J49" s="45">
        <f t="shared" si="37"/>
        <v>0.55858400000000008</v>
      </c>
      <c r="K49" s="8">
        <f t="shared" si="4"/>
        <v>2.7929200000000005</v>
      </c>
      <c r="L49" s="8">
        <f>K49-(K49*0.05)</f>
        <v>2.6532740000000006</v>
      </c>
      <c r="M49" s="8">
        <f t="shared" si="5"/>
        <v>1.9410794000000005</v>
      </c>
      <c r="N49" s="8">
        <f t="shared" si="6"/>
        <v>5.585840000000001</v>
      </c>
      <c r="O49" s="8">
        <f>N49-(N49*0.05)</f>
        <v>5.3065480000000012</v>
      </c>
      <c r="P49" s="8">
        <f t="shared" si="7"/>
        <v>3.8821588000000009</v>
      </c>
      <c r="Q49" s="8">
        <f t="shared" si="8"/>
        <v>11.171680000000002</v>
      </c>
      <c r="R49" s="8">
        <f>Q49-(Q49*0.05)</f>
        <v>10.613096000000002</v>
      </c>
      <c r="S49" s="8">
        <f t="shared" si="9"/>
        <v>7.7643176000000018</v>
      </c>
      <c r="T49" s="8">
        <f t="shared" si="10"/>
        <v>16.757520000000003</v>
      </c>
      <c r="U49" s="8">
        <f>T49-(T49*0.05)</f>
        <v>15.919644000000003</v>
      </c>
      <c r="V49" s="8">
        <f t="shared" si="11"/>
        <v>11.646476400000001</v>
      </c>
      <c r="W49" s="8">
        <f t="shared" si="12"/>
        <v>22.343360000000004</v>
      </c>
      <c r="X49" s="8">
        <f>W49-(W49*0.05)</f>
        <v>21.226192000000005</v>
      </c>
      <c r="Y49" s="8">
        <f t="shared" si="13"/>
        <v>15.528635200000004</v>
      </c>
      <c r="Z49" s="8">
        <f t="shared" si="14"/>
        <v>27.929200000000005</v>
      </c>
      <c r="AA49" s="8">
        <f>Z49-(Z49*0.05)</f>
        <v>26.532740000000004</v>
      </c>
      <c r="AB49" s="8">
        <f t="shared" si="15"/>
        <v>19.410794000000003</v>
      </c>
      <c r="AC49" s="8">
        <f t="shared" si="16"/>
        <v>33.515040000000006</v>
      </c>
      <c r="AD49" s="8">
        <f>AC49-(AC49*0.05)</f>
        <v>31.839288000000007</v>
      </c>
      <c r="AE49" s="8">
        <f t="shared" si="17"/>
        <v>23.292952800000002</v>
      </c>
      <c r="AF49" s="8">
        <f t="shared" si="18"/>
        <v>39.100880000000004</v>
      </c>
      <c r="AG49" s="8">
        <f>AF49-(AF49*0.05)</f>
        <v>37.145836000000003</v>
      </c>
      <c r="AH49" s="8">
        <f t="shared" si="19"/>
        <v>27.175111600000001</v>
      </c>
      <c r="AI49" s="8">
        <f t="shared" si="20"/>
        <v>44.686720000000008</v>
      </c>
      <c r="AJ49" s="8">
        <f>AI49-(AI49*0.05)</f>
        <v>42.452384000000009</v>
      </c>
      <c r="AK49" s="8">
        <f t="shared" si="21"/>
        <v>31.057270400000007</v>
      </c>
      <c r="AL49" s="8">
        <f t="shared" si="22"/>
        <v>50.272560000000006</v>
      </c>
      <c r="AM49" s="8">
        <f>AL49-(AL49*0.05)</f>
        <v>47.758932000000001</v>
      </c>
      <c r="AN49" s="8">
        <f t="shared" si="23"/>
        <v>34.939429200000006</v>
      </c>
      <c r="AO49" s="8">
        <f t="shared" si="24"/>
        <v>55.85840000000001</v>
      </c>
      <c r="AP49" s="8">
        <f>AO49-(AO49*0.05)</f>
        <v>53.065480000000008</v>
      </c>
      <c r="AQ49" s="8">
        <f t="shared" si="25"/>
        <v>38.821588000000006</v>
      </c>
      <c r="AR49" s="8">
        <f t="shared" si="26"/>
        <v>61.444240000000008</v>
      </c>
      <c r="AS49" s="8">
        <f>AR49-(AR49*0.05)</f>
        <v>58.372028000000007</v>
      </c>
      <c r="AT49" s="8">
        <f t="shared" si="27"/>
        <v>42.703746800000005</v>
      </c>
      <c r="AU49" s="8">
        <f t="shared" si="28"/>
        <v>67.030080000000012</v>
      </c>
      <c r="AV49" s="8">
        <f>AU49-(AU49*0.05)</f>
        <v>63.678576000000014</v>
      </c>
      <c r="AW49" s="8">
        <f t="shared" si="29"/>
        <v>46.585905600000004</v>
      </c>
      <c r="AX49" s="8">
        <f t="shared" si="30"/>
        <v>72.615920000000017</v>
      </c>
      <c r="AY49" s="8">
        <f>AX49-(AX49*0.05)</f>
        <v>68.985124000000013</v>
      </c>
      <c r="AZ49" s="8">
        <f t="shared" si="31"/>
        <v>50.468064400000017</v>
      </c>
      <c r="BA49" s="8">
        <f t="shared" si="32"/>
        <v>78.201760000000007</v>
      </c>
      <c r="BB49" s="8">
        <f>BA49-(BA49*0.05)</f>
        <v>74.291672000000005</v>
      </c>
      <c r="BC49" s="8">
        <f t="shared" si="33"/>
        <v>54.350223200000002</v>
      </c>
      <c r="BD49" s="8">
        <f t="shared" si="34"/>
        <v>83.787600000000012</v>
      </c>
      <c r="BE49" s="8">
        <f>BD49-(BD49*0.05)</f>
        <v>79.598220000000012</v>
      </c>
      <c r="BF49" s="8">
        <f t="shared" si="35"/>
        <v>58.232382000000008</v>
      </c>
    </row>
    <row r="50" spans="1:86" ht="15.75" thickBot="1" x14ac:dyDescent="0.3">
      <c r="A50" s="41" t="s">
        <v>48</v>
      </c>
      <c r="B50" s="42">
        <v>5</v>
      </c>
      <c r="C50" s="24">
        <v>8.1341000000000001</v>
      </c>
      <c r="D50" s="44">
        <v>17.39</v>
      </c>
      <c r="E50" s="44">
        <v>51</v>
      </c>
      <c r="F50" s="44">
        <v>4</v>
      </c>
      <c r="G50" s="23">
        <f t="shared" si="0"/>
        <v>414.83910000000003</v>
      </c>
      <c r="H50" s="23">
        <f t="shared" si="1"/>
        <v>32.5364</v>
      </c>
      <c r="I50" s="23">
        <f t="shared" si="2"/>
        <v>141.451999</v>
      </c>
      <c r="J50" s="45">
        <f t="shared" si="37"/>
        <v>0.16268199999999999</v>
      </c>
      <c r="K50" s="8">
        <f t="shared" si="4"/>
        <v>0.81340999999999997</v>
      </c>
      <c r="L50" s="8">
        <f>K50-(K50*0.05)</f>
        <v>0.77273949999999991</v>
      </c>
      <c r="M50" s="8">
        <f t="shared" si="5"/>
        <v>0.56531995000000002</v>
      </c>
      <c r="N50" s="8">
        <f t="shared" si="6"/>
        <v>1.6268199999999999</v>
      </c>
      <c r="O50" s="8">
        <f>N50-(N50*0.05)</f>
        <v>1.5454789999999998</v>
      </c>
      <c r="P50" s="8">
        <f t="shared" si="7"/>
        <v>1.1306399</v>
      </c>
      <c r="Q50" s="8">
        <f t="shared" si="8"/>
        <v>3.2536399999999999</v>
      </c>
      <c r="R50" s="8">
        <f>Q50-(Q50*0.05)</f>
        <v>3.0909579999999997</v>
      </c>
      <c r="S50" s="8">
        <f t="shared" si="9"/>
        <v>2.2612798000000001</v>
      </c>
      <c r="T50" s="8">
        <f t="shared" si="10"/>
        <v>4.8804599999999994</v>
      </c>
      <c r="U50" s="8">
        <f>T50-(T50*0.05)</f>
        <v>4.636436999999999</v>
      </c>
      <c r="V50" s="8">
        <f t="shared" si="11"/>
        <v>3.3919196999999999</v>
      </c>
      <c r="W50" s="8">
        <f t="shared" si="12"/>
        <v>6.5072799999999997</v>
      </c>
      <c r="X50" s="8">
        <f>W50-(W50*0.05)</f>
        <v>6.1819159999999993</v>
      </c>
      <c r="Y50" s="8">
        <f t="shared" si="13"/>
        <v>4.5225596000000001</v>
      </c>
      <c r="Z50" s="8">
        <f t="shared" si="14"/>
        <v>8.1341000000000001</v>
      </c>
      <c r="AA50" s="8">
        <f>Z50-(Z50*0.05)</f>
        <v>7.7273950000000005</v>
      </c>
      <c r="AB50" s="8">
        <f t="shared" si="15"/>
        <v>5.6531994999999995</v>
      </c>
      <c r="AC50" s="8">
        <f t="shared" si="16"/>
        <v>9.7609199999999987</v>
      </c>
      <c r="AD50" s="8">
        <f>AC50-(AC50*0.05)</f>
        <v>9.2728739999999981</v>
      </c>
      <c r="AE50" s="8">
        <f t="shared" si="17"/>
        <v>6.7838393999999997</v>
      </c>
      <c r="AF50" s="8">
        <f t="shared" si="18"/>
        <v>11.387739999999999</v>
      </c>
      <c r="AG50" s="8">
        <f>AF50-(AF50*0.05)</f>
        <v>10.818352999999998</v>
      </c>
      <c r="AH50" s="8">
        <f t="shared" si="19"/>
        <v>7.9144793</v>
      </c>
      <c r="AI50" s="8">
        <f t="shared" si="20"/>
        <v>13.014559999999999</v>
      </c>
      <c r="AJ50" s="8">
        <f>AI50-(AI50*0.05)</f>
        <v>12.363831999999999</v>
      </c>
      <c r="AK50" s="8">
        <f t="shared" si="21"/>
        <v>9.0451192000000002</v>
      </c>
      <c r="AL50" s="8">
        <f t="shared" si="22"/>
        <v>14.64138</v>
      </c>
      <c r="AM50" s="8">
        <f>AL50-(AL50*0.05)</f>
        <v>13.909310999999999</v>
      </c>
      <c r="AN50" s="8">
        <f t="shared" si="23"/>
        <v>10.175759100000001</v>
      </c>
      <c r="AO50" s="8">
        <f t="shared" si="24"/>
        <v>16.2682</v>
      </c>
      <c r="AP50" s="8">
        <f>AO50-(AO50*0.05)</f>
        <v>15.454790000000001</v>
      </c>
      <c r="AQ50" s="8">
        <f t="shared" si="25"/>
        <v>11.306398999999999</v>
      </c>
      <c r="AR50" s="8">
        <f t="shared" si="26"/>
        <v>17.895019999999999</v>
      </c>
      <c r="AS50" s="8">
        <f>AR50-(AR50*0.05)</f>
        <v>17.000268999999999</v>
      </c>
      <c r="AT50" s="8">
        <f t="shared" si="27"/>
        <v>12.437038899999999</v>
      </c>
      <c r="AU50" s="8">
        <f t="shared" si="28"/>
        <v>19.521839999999997</v>
      </c>
      <c r="AV50" s="8">
        <f>AU50-(AU50*0.05)</f>
        <v>18.545747999999996</v>
      </c>
      <c r="AW50" s="8">
        <f t="shared" si="29"/>
        <v>13.567678799999999</v>
      </c>
      <c r="AX50" s="8">
        <f t="shared" si="30"/>
        <v>21.14866</v>
      </c>
      <c r="AY50" s="8">
        <f>AX50-(AX50*0.05)</f>
        <v>20.091227</v>
      </c>
      <c r="AZ50" s="8">
        <f t="shared" si="31"/>
        <v>14.6983187</v>
      </c>
      <c r="BA50" s="8">
        <f t="shared" si="32"/>
        <v>22.775479999999998</v>
      </c>
      <c r="BB50" s="8">
        <f>BA50-(BA50*0.05)</f>
        <v>21.636705999999997</v>
      </c>
      <c r="BC50" s="8">
        <f t="shared" si="33"/>
        <v>15.8289586</v>
      </c>
      <c r="BD50" s="8">
        <f t="shared" si="34"/>
        <v>24.4023</v>
      </c>
      <c r="BE50" s="8">
        <f>BD50-(BD50*0.05)</f>
        <v>23.182185</v>
      </c>
      <c r="BF50" s="8">
        <f t="shared" si="35"/>
        <v>16.959598499999998</v>
      </c>
    </row>
    <row r="51" spans="1:86" s="50" customFormat="1" x14ac:dyDescent="0.25">
      <c r="A51" s="46" t="s">
        <v>136</v>
      </c>
      <c r="B51" s="47"/>
      <c r="C51" s="48">
        <f t="shared" ref="C51:J51" si="38">AVERAGE(C2:C50)</f>
        <v>22.556908163265305</v>
      </c>
      <c r="D51" s="48">
        <f t="shared" si="38"/>
        <v>17.38999999999999</v>
      </c>
      <c r="E51" s="48">
        <f t="shared" si="38"/>
        <v>51</v>
      </c>
      <c r="F51" s="48">
        <f t="shared" si="38"/>
        <v>4</v>
      </c>
      <c r="G51" s="48">
        <f t="shared" si="38"/>
        <v>1150.4023163265306</v>
      </c>
      <c r="H51" s="48">
        <f t="shared" si="38"/>
        <v>90.227632653061221</v>
      </c>
      <c r="I51" s="48">
        <f t="shared" si="38"/>
        <v>392.2646329591837</v>
      </c>
      <c r="J51" s="48">
        <f t="shared" si="38"/>
        <v>0.54060780612244896</v>
      </c>
      <c r="K51" s="49">
        <f t="shared" si="4"/>
        <v>2.7030390306122447</v>
      </c>
      <c r="L51" s="49">
        <f>K51-(K51*0.05)</f>
        <v>2.5678870790816326</v>
      </c>
      <c r="M51" s="49">
        <f t="shared" si="5"/>
        <v>1.87861212627551</v>
      </c>
      <c r="N51" s="49">
        <f t="shared" si="6"/>
        <v>5.4060780612244894</v>
      </c>
      <c r="O51" s="49">
        <f>N51-(N51*0.05)</f>
        <v>5.1357741581632652</v>
      </c>
      <c r="P51" s="49">
        <f t="shared" si="7"/>
        <v>3.75722425255102</v>
      </c>
      <c r="Q51" s="49">
        <f t="shared" si="8"/>
        <v>10.812156122448979</v>
      </c>
      <c r="R51" s="49">
        <f>Q51-(Q51*0.05)</f>
        <v>10.27154831632653</v>
      </c>
      <c r="S51" s="49">
        <f t="shared" si="9"/>
        <v>7.51444850510204</v>
      </c>
      <c r="T51" s="49">
        <f t="shared" si="10"/>
        <v>16.21823418367347</v>
      </c>
      <c r="U51" s="49">
        <f>T51-(T51*0.05)</f>
        <v>15.407322474489796</v>
      </c>
      <c r="V51" s="49">
        <f t="shared" si="11"/>
        <v>11.271672757653061</v>
      </c>
      <c r="W51" s="49">
        <f t="shared" si="12"/>
        <v>21.624312244897958</v>
      </c>
      <c r="X51" s="49">
        <f>W51-(W51*0.05)</f>
        <v>20.543096632653061</v>
      </c>
      <c r="Y51" s="49">
        <f t="shared" si="13"/>
        <v>15.02889701020408</v>
      </c>
      <c r="Z51" s="49">
        <f t="shared" si="14"/>
        <v>27.030390306122449</v>
      </c>
      <c r="AA51" s="49">
        <f>Z51-(Z51*0.05)</f>
        <v>25.678870790816326</v>
      </c>
      <c r="AB51" s="49">
        <f t="shared" si="15"/>
        <v>18.786121262755103</v>
      </c>
      <c r="AC51" s="49">
        <f t="shared" si="16"/>
        <v>32.43646836734694</v>
      </c>
      <c r="AD51" s="49">
        <f>AC51-(AC51*0.05)</f>
        <v>30.814644948979591</v>
      </c>
      <c r="AE51" s="49">
        <f t="shared" si="17"/>
        <v>22.543345515306122</v>
      </c>
      <c r="AF51" s="49">
        <f t="shared" si="18"/>
        <v>37.842546428571424</v>
      </c>
      <c r="AG51" s="49">
        <f>AF51-(AF51*0.05)</f>
        <v>35.950419107142849</v>
      </c>
      <c r="AH51" s="49">
        <f t="shared" si="19"/>
        <v>26.300569767857141</v>
      </c>
      <c r="AI51" s="49">
        <f t="shared" si="20"/>
        <v>43.248624489795915</v>
      </c>
      <c r="AJ51" s="49">
        <f>AI51-(AI51*0.05)</f>
        <v>41.086193265306122</v>
      </c>
      <c r="AK51" s="49">
        <f t="shared" si="21"/>
        <v>30.05779402040816</v>
      </c>
      <c r="AL51" s="49">
        <f t="shared" si="22"/>
        <v>48.654702551020407</v>
      </c>
      <c r="AM51" s="49">
        <f>AL51-(AL51*0.05)</f>
        <v>46.221967423469387</v>
      </c>
      <c r="AN51" s="49">
        <f t="shared" si="23"/>
        <v>33.815018272959179</v>
      </c>
      <c r="AO51" s="49">
        <f t="shared" si="24"/>
        <v>54.060780612244898</v>
      </c>
      <c r="AP51" s="49">
        <f>AO51-(AO51*0.05)</f>
        <v>51.357741581632652</v>
      </c>
      <c r="AQ51" s="49">
        <f t="shared" si="25"/>
        <v>37.572242525510205</v>
      </c>
      <c r="AR51" s="49">
        <f t="shared" si="26"/>
        <v>59.466858673469389</v>
      </c>
      <c r="AS51" s="49">
        <f>AR51-(AR51*0.05)</f>
        <v>56.493515739795917</v>
      </c>
      <c r="AT51" s="49">
        <f t="shared" si="27"/>
        <v>41.329466778061224</v>
      </c>
      <c r="AU51" s="49">
        <f t="shared" si="28"/>
        <v>64.87293673469388</v>
      </c>
      <c r="AV51" s="49">
        <f>AU51-(AU51*0.05)</f>
        <v>61.629289897959183</v>
      </c>
      <c r="AW51" s="49">
        <f t="shared" si="29"/>
        <v>45.086691030612243</v>
      </c>
      <c r="AX51" s="49">
        <f t="shared" si="30"/>
        <v>70.279014795918371</v>
      </c>
      <c r="AY51" s="49">
        <f>AX51-(AX51*0.05)</f>
        <v>66.765064056122455</v>
      </c>
      <c r="AZ51" s="49">
        <f t="shared" si="31"/>
        <v>48.84391528316327</v>
      </c>
      <c r="BA51" s="49">
        <f t="shared" si="32"/>
        <v>75.685092857142848</v>
      </c>
      <c r="BB51" s="49">
        <f>BA51-(BA51*0.05)</f>
        <v>71.900838214285699</v>
      </c>
      <c r="BC51" s="49">
        <f t="shared" si="33"/>
        <v>52.601139535714282</v>
      </c>
      <c r="BD51" s="49">
        <f t="shared" si="34"/>
        <v>81.091170918367339</v>
      </c>
      <c r="BE51" s="49">
        <f>BD51-(BD51*0.05)</f>
        <v>77.036612372448971</v>
      </c>
      <c r="BF51" s="49">
        <f t="shared" si="35"/>
        <v>56.358363788265301</v>
      </c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6E-4668-4756-9120-D008B1BD25C9}">
  <dimension ref="A1:Q83"/>
  <sheetViews>
    <sheetView workbookViewId="0">
      <selection activeCell="I6" sqref="I6:I10"/>
    </sheetView>
  </sheetViews>
  <sheetFormatPr defaultRowHeight="15" x14ac:dyDescent="0.25"/>
  <cols>
    <col min="1" max="1" width="15" customWidth="1"/>
    <col min="2" max="2" width="29.5703125" customWidth="1"/>
    <col min="3" max="3" width="15.42578125" customWidth="1"/>
    <col min="4" max="4" width="13.140625" customWidth="1"/>
    <col min="5" max="5" width="12.140625" customWidth="1"/>
  </cols>
  <sheetData>
    <row r="1" spans="1:17" x14ac:dyDescent="0.25">
      <c r="B1" t="s">
        <v>133</v>
      </c>
    </row>
    <row r="3" spans="1:17" x14ac:dyDescent="0.25">
      <c r="A3" s="25" t="s">
        <v>10</v>
      </c>
      <c r="B3" s="25" t="s">
        <v>117</v>
      </c>
      <c r="C3" s="25" t="s">
        <v>61</v>
      </c>
      <c r="D3" s="25" t="s">
        <v>132</v>
      </c>
      <c r="E3" s="25" t="s">
        <v>129</v>
      </c>
      <c r="F3" s="25" t="s">
        <v>130</v>
      </c>
      <c r="G3" s="25" t="s">
        <v>131</v>
      </c>
      <c r="I3" s="25" t="s">
        <v>94</v>
      </c>
    </row>
    <row r="4" spans="1:17" x14ac:dyDescent="0.25">
      <c r="A4">
        <v>1</v>
      </c>
      <c r="B4" t="s">
        <v>118</v>
      </c>
      <c r="C4" t="s">
        <v>112</v>
      </c>
      <c r="D4" t="s">
        <v>127</v>
      </c>
      <c r="E4" s="8">
        <f>J19</f>
        <v>19.447500000000002</v>
      </c>
      <c r="J4" t="s">
        <v>95</v>
      </c>
      <c r="K4" t="s">
        <v>95</v>
      </c>
      <c r="L4" t="s">
        <v>95</v>
      </c>
      <c r="M4" t="s">
        <v>95</v>
      </c>
      <c r="N4" t="s">
        <v>96</v>
      </c>
      <c r="O4" t="s">
        <v>96</v>
      </c>
      <c r="P4" t="s">
        <v>96</v>
      </c>
      <c r="Q4" t="s">
        <v>96</v>
      </c>
    </row>
    <row r="5" spans="1:17" x14ac:dyDescent="0.25">
      <c r="A5">
        <v>2</v>
      </c>
      <c r="B5" t="s">
        <v>119</v>
      </c>
      <c r="C5" t="s">
        <v>112</v>
      </c>
      <c r="D5" t="s">
        <v>127</v>
      </c>
      <c r="E5" s="8">
        <f>K19</f>
        <v>27.765000000000001</v>
      </c>
      <c r="I5" t="s">
        <v>97</v>
      </c>
      <c r="J5" t="s">
        <v>98</v>
      </c>
      <c r="K5" t="s">
        <v>99</v>
      </c>
      <c r="L5" t="s">
        <v>100</v>
      </c>
      <c r="M5" t="s">
        <v>101</v>
      </c>
      <c r="N5" t="s">
        <v>102</v>
      </c>
      <c r="O5" t="s">
        <v>99</v>
      </c>
      <c r="P5" t="s">
        <v>100</v>
      </c>
      <c r="Q5" t="s">
        <v>101</v>
      </c>
    </row>
    <row r="6" spans="1:17" x14ac:dyDescent="0.25">
      <c r="A6">
        <v>3</v>
      </c>
      <c r="B6" t="s">
        <v>120</v>
      </c>
      <c r="C6" t="s">
        <v>112</v>
      </c>
      <c r="D6" t="s">
        <v>127</v>
      </c>
      <c r="E6" s="8">
        <f>L19</f>
        <v>39.642499999999998</v>
      </c>
      <c r="I6" s="8" t="s">
        <v>103</v>
      </c>
      <c r="J6" s="8">
        <v>77.790000000000006</v>
      </c>
      <c r="K6" s="8">
        <v>111.06</v>
      </c>
      <c r="L6" s="8">
        <v>158.57</v>
      </c>
      <c r="M6" s="8">
        <v>226.4</v>
      </c>
      <c r="N6" s="8">
        <v>210.48</v>
      </c>
      <c r="O6" s="8">
        <v>300.52</v>
      </c>
      <c r="P6" s="8">
        <v>429.06</v>
      </c>
      <c r="Q6" s="8">
        <v>612.59</v>
      </c>
    </row>
    <row r="7" spans="1:17" x14ac:dyDescent="0.25">
      <c r="A7">
        <v>4</v>
      </c>
      <c r="B7" t="s">
        <v>121</v>
      </c>
      <c r="C7" t="s">
        <v>112</v>
      </c>
      <c r="D7" t="s">
        <v>127</v>
      </c>
      <c r="E7" s="8">
        <f>M19</f>
        <v>56.6</v>
      </c>
      <c r="I7" s="8" t="s">
        <v>104</v>
      </c>
      <c r="J7" s="8">
        <v>54.92</v>
      </c>
      <c r="K7" s="8">
        <v>78.41</v>
      </c>
      <c r="L7" s="8">
        <v>111.94</v>
      </c>
      <c r="M7" s="8">
        <v>159.83000000000001</v>
      </c>
      <c r="N7" s="8">
        <v>148.59</v>
      </c>
      <c r="O7" s="8">
        <v>212.15</v>
      </c>
      <c r="P7" s="8">
        <v>302.89999999999998</v>
      </c>
      <c r="Q7" s="8">
        <v>432.46</v>
      </c>
    </row>
    <row r="8" spans="1:17" x14ac:dyDescent="0.25">
      <c r="A8">
        <v>5</v>
      </c>
      <c r="B8" t="s">
        <v>122</v>
      </c>
      <c r="C8" t="s">
        <v>126</v>
      </c>
      <c r="D8" t="s">
        <v>127</v>
      </c>
      <c r="E8" s="8">
        <f>N19</f>
        <v>52.62</v>
      </c>
      <c r="I8" s="8" t="s">
        <v>105</v>
      </c>
      <c r="J8" s="8">
        <v>38.770000000000003</v>
      </c>
      <c r="K8" s="8">
        <v>55.45</v>
      </c>
      <c r="L8" s="8">
        <v>79.03</v>
      </c>
      <c r="M8" s="8">
        <v>112.83</v>
      </c>
      <c r="N8" s="8">
        <v>104.9</v>
      </c>
      <c r="O8" s="8">
        <v>149.77000000000001</v>
      </c>
      <c r="P8" s="8">
        <v>213.83</v>
      </c>
      <c r="Q8" s="8">
        <v>305.3</v>
      </c>
    </row>
    <row r="9" spans="1:17" x14ac:dyDescent="0.25">
      <c r="A9">
        <v>6</v>
      </c>
      <c r="B9" t="s">
        <v>123</v>
      </c>
      <c r="C9" t="s">
        <v>126</v>
      </c>
      <c r="D9" t="s">
        <v>127</v>
      </c>
      <c r="E9" s="8">
        <f>O19</f>
        <v>75.13</v>
      </c>
      <c r="I9" s="8" t="s">
        <v>106</v>
      </c>
      <c r="J9" s="8">
        <v>27.37</v>
      </c>
      <c r="K9" s="8">
        <v>39.08</v>
      </c>
      <c r="L9" s="8">
        <v>55.79</v>
      </c>
      <c r="M9" s="8">
        <v>79.650000000000006</v>
      </c>
      <c r="N9" s="8">
        <v>74.05</v>
      </c>
      <c r="O9" s="8">
        <v>105.73</v>
      </c>
      <c r="P9" s="8">
        <v>150.96</v>
      </c>
      <c r="Q9" s="8">
        <v>215.53</v>
      </c>
    </row>
    <row r="10" spans="1:17" x14ac:dyDescent="0.25">
      <c r="A10">
        <v>7</v>
      </c>
      <c r="B10" t="s">
        <v>124</v>
      </c>
      <c r="C10" t="s">
        <v>126</v>
      </c>
      <c r="D10" t="s">
        <v>127</v>
      </c>
      <c r="E10" s="8">
        <f>P19</f>
        <v>107.265</v>
      </c>
      <c r="I10" s="8" t="s">
        <v>107</v>
      </c>
      <c r="J10" s="8">
        <v>19.32</v>
      </c>
      <c r="K10" s="8">
        <v>27.59</v>
      </c>
      <c r="L10" s="8">
        <v>39.39</v>
      </c>
      <c r="M10" s="8">
        <v>56.23</v>
      </c>
      <c r="N10" s="8">
        <v>52.28</v>
      </c>
      <c r="O10" s="8">
        <v>74.64</v>
      </c>
      <c r="P10" s="8">
        <v>106.57</v>
      </c>
      <c r="Q10" s="8">
        <v>152.16</v>
      </c>
    </row>
    <row r="11" spans="1:17" x14ac:dyDescent="0.25">
      <c r="A11">
        <v>8</v>
      </c>
      <c r="B11" t="s">
        <v>125</v>
      </c>
      <c r="C11" t="s">
        <v>126</v>
      </c>
      <c r="D11" t="s">
        <v>127</v>
      </c>
      <c r="E11" s="8">
        <f>Q19</f>
        <v>153.14750000000001</v>
      </c>
      <c r="I11" s="26" t="s">
        <v>74</v>
      </c>
      <c r="J11" s="26">
        <f t="shared" ref="J11:Q11" si="0">AVERAGE(J6:J10)</f>
        <v>43.634</v>
      </c>
      <c r="K11" s="26">
        <f t="shared" si="0"/>
        <v>62.317999999999998</v>
      </c>
      <c r="L11" s="26">
        <f t="shared" si="0"/>
        <v>88.943999999999988</v>
      </c>
      <c r="M11" s="26">
        <f t="shared" si="0"/>
        <v>126.98800000000001</v>
      </c>
      <c r="N11" s="26">
        <f t="shared" si="0"/>
        <v>118.05999999999999</v>
      </c>
      <c r="O11" s="26">
        <f t="shared" si="0"/>
        <v>168.56199999999998</v>
      </c>
      <c r="P11" s="26">
        <f t="shared" si="0"/>
        <v>240.66399999999999</v>
      </c>
      <c r="Q11" s="26">
        <f t="shared" si="0"/>
        <v>343.608</v>
      </c>
    </row>
    <row r="12" spans="1:17" x14ac:dyDescent="0.25">
      <c r="A12">
        <v>9</v>
      </c>
      <c r="B12" t="s">
        <v>118</v>
      </c>
      <c r="C12" t="s">
        <v>126</v>
      </c>
      <c r="D12" t="s">
        <v>128</v>
      </c>
      <c r="E12" s="8">
        <f>J6</f>
        <v>77.790000000000006</v>
      </c>
      <c r="I12" s="26" t="s">
        <v>108</v>
      </c>
      <c r="J12" s="26">
        <v>33.04</v>
      </c>
      <c r="K12" s="26">
        <v>82.31</v>
      </c>
      <c r="L12" s="26">
        <v>117.48</v>
      </c>
      <c r="M12" s="26">
        <v>167.73</v>
      </c>
      <c r="N12" s="26">
        <v>155.94</v>
      </c>
      <c r="O12" s="26">
        <v>127.62</v>
      </c>
      <c r="P12" s="26">
        <v>182.21</v>
      </c>
      <c r="Q12" s="26">
        <v>260.14999999999998</v>
      </c>
    </row>
    <row r="13" spans="1:17" x14ac:dyDescent="0.25">
      <c r="A13">
        <v>10</v>
      </c>
      <c r="B13" t="s">
        <v>119</v>
      </c>
      <c r="C13" t="s">
        <v>126</v>
      </c>
      <c r="D13" t="s">
        <v>128</v>
      </c>
      <c r="E13" s="8">
        <f>K6</f>
        <v>111.06</v>
      </c>
      <c r="I13" s="26" t="s">
        <v>109</v>
      </c>
      <c r="J13" s="26">
        <v>57.63</v>
      </c>
      <c r="K13" s="26">
        <v>47.18</v>
      </c>
      <c r="L13" s="26">
        <v>67.34</v>
      </c>
      <c r="M13" s="26">
        <v>96.14</v>
      </c>
      <c r="N13" s="26">
        <v>89.38</v>
      </c>
      <c r="O13" s="26">
        <v>222.64</v>
      </c>
      <c r="P13" s="26">
        <v>317.88</v>
      </c>
      <c r="Q13" s="26">
        <v>453.85</v>
      </c>
    </row>
    <row r="14" spans="1:17" x14ac:dyDescent="0.25">
      <c r="A14">
        <v>11</v>
      </c>
      <c r="B14" t="s">
        <v>120</v>
      </c>
      <c r="C14" t="s">
        <v>126</v>
      </c>
      <c r="D14" t="s">
        <v>128</v>
      </c>
      <c r="E14" s="8">
        <f>L6</f>
        <v>158.57</v>
      </c>
    </row>
    <row r="15" spans="1:17" x14ac:dyDescent="0.25">
      <c r="A15">
        <v>12</v>
      </c>
      <c r="B15" t="s">
        <v>121</v>
      </c>
      <c r="C15" t="s">
        <v>126</v>
      </c>
      <c r="D15" t="s">
        <v>128</v>
      </c>
      <c r="E15" s="8">
        <f>M6</f>
        <v>226.4</v>
      </c>
      <c r="I15" s="26" t="s">
        <v>110</v>
      </c>
    </row>
    <row r="16" spans="1:17" x14ac:dyDescent="0.25">
      <c r="A16">
        <v>13</v>
      </c>
      <c r="B16" t="s">
        <v>122</v>
      </c>
      <c r="C16" t="s">
        <v>126</v>
      </c>
      <c r="D16" t="s">
        <v>128</v>
      </c>
      <c r="E16" s="8">
        <f>N6</f>
        <v>210.48</v>
      </c>
      <c r="I16" t="s">
        <v>111</v>
      </c>
      <c r="J16" s="8"/>
      <c r="K16" s="8"/>
      <c r="L16" s="8"/>
      <c r="M16" s="8"/>
    </row>
    <row r="17" spans="1:17" x14ac:dyDescent="0.25">
      <c r="A17">
        <v>14</v>
      </c>
      <c r="B17" t="s">
        <v>123</v>
      </c>
      <c r="C17" t="s">
        <v>126</v>
      </c>
      <c r="D17" t="s">
        <v>128</v>
      </c>
      <c r="E17" s="8">
        <f>O6</f>
        <v>300.52</v>
      </c>
      <c r="J17" s="8" t="s">
        <v>95</v>
      </c>
      <c r="K17" s="8" t="s">
        <v>95</v>
      </c>
      <c r="L17" s="8" t="s">
        <v>95</v>
      </c>
      <c r="M17" s="8" t="s">
        <v>95</v>
      </c>
      <c r="N17" t="s">
        <v>96</v>
      </c>
      <c r="O17" t="s">
        <v>96</v>
      </c>
      <c r="P17" t="s">
        <v>96</v>
      </c>
      <c r="Q17" t="s">
        <v>96</v>
      </c>
    </row>
    <row r="18" spans="1:17" x14ac:dyDescent="0.25">
      <c r="A18">
        <v>15</v>
      </c>
      <c r="B18" t="s">
        <v>124</v>
      </c>
      <c r="C18" t="s">
        <v>126</v>
      </c>
      <c r="D18" t="s">
        <v>128</v>
      </c>
      <c r="E18" s="8">
        <f>P6</f>
        <v>429.06</v>
      </c>
      <c r="I18" t="s">
        <v>97</v>
      </c>
      <c r="J18" s="8" t="s">
        <v>98</v>
      </c>
      <c r="K18" s="8" t="s">
        <v>99</v>
      </c>
      <c r="L18" s="8" t="s">
        <v>100</v>
      </c>
      <c r="M18" s="8" t="s">
        <v>101</v>
      </c>
      <c r="N18" t="s">
        <v>102</v>
      </c>
      <c r="O18" t="s">
        <v>99</v>
      </c>
      <c r="P18" t="s">
        <v>100</v>
      </c>
      <c r="Q18" t="s">
        <v>101</v>
      </c>
    </row>
    <row r="19" spans="1:17" x14ac:dyDescent="0.25">
      <c r="A19">
        <v>16</v>
      </c>
      <c r="B19" t="s">
        <v>125</v>
      </c>
      <c r="C19" t="s">
        <v>126</v>
      </c>
      <c r="D19" t="s">
        <v>128</v>
      </c>
      <c r="E19" s="8">
        <f>Q6</f>
        <v>612.59</v>
      </c>
      <c r="I19" t="s">
        <v>112</v>
      </c>
      <c r="J19" s="8">
        <f t="shared" ref="J19:Q23" si="1">J6*0.25</f>
        <v>19.447500000000002</v>
      </c>
      <c r="K19" s="8">
        <f t="shared" si="1"/>
        <v>27.765000000000001</v>
      </c>
      <c r="L19" s="8">
        <f t="shared" si="1"/>
        <v>39.642499999999998</v>
      </c>
      <c r="M19" s="8">
        <f t="shared" si="1"/>
        <v>56.6</v>
      </c>
      <c r="N19" s="8">
        <f t="shared" si="1"/>
        <v>52.62</v>
      </c>
      <c r="O19" s="8">
        <f t="shared" si="1"/>
        <v>75.13</v>
      </c>
      <c r="P19" s="8">
        <f t="shared" si="1"/>
        <v>107.265</v>
      </c>
      <c r="Q19" s="8">
        <f t="shared" si="1"/>
        <v>153.14750000000001</v>
      </c>
    </row>
    <row r="20" spans="1:17" x14ac:dyDescent="0.25">
      <c r="A20">
        <v>17</v>
      </c>
      <c r="B20" t="s">
        <v>118</v>
      </c>
      <c r="C20" t="s">
        <v>113</v>
      </c>
      <c r="D20" t="s">
        <v>127</v>
      </c>
      <c r="E20" s="8">
        <f>J20</f>
        <v>13.73</v>
      </c>
      <c r="I20" t="s">
        <v>113</v>
      </c>
      <c r="J20" s="8">
        <f t="shared" si="1"/>
        <v>13.73</v>
      </c>
      <c r="K20" s="8">
        <f t="shared" si="1"/>
        <v>19.602499999999999</v>
      </c>
      <c r="L20" s="8">
        <f t="shared" si="1"/>
        <v>27.984999999999999</v>
      </c>
      <c r="M20" s="8">
        <f t="shared" si="1"/>
        <v>39.957500000000003</v>
      </c>
      <c r="N20" s="8">
        <f t="shared" si="1"/>
        <v>37.147500000000001</v>
      </c>
      <c r="O20" s="8">
        <f t="shared" si="1"/>
        <v>53.037500000000001</v>
      </c>
      <c r="P20" s="8">
        <f t="shared" si="1"/>
        <v>75.724999999999994</v>
      </c>
      <c r="Q20" s="8">
        <f t="shared" si="1"/>
        <v>108.11499999999999</v>
      </c>
    </row>
    <row r="21" spans="1:17" x14ac:dyDescent="0.25">
      <c r="A21">
        <v>18</v>
      </c>
      <c r="B21" t="s">
        <v>119</v>
      </c>
      <c r="C21" t="s">
        <v>113</v>
      </c>
      <c r="D21" t="s">
        <v>127</v>
      </c>
      <c r="E21" s="8">
        <f>K20</f>
        <v>19.602499999999999</v>
      </c>
      <c r="I21" t="s">
        <v>114</v>
      </c>
      <c r="J21" s="8">
        <f t="shared" si="1"/>
        <v>9.6925000000000008</v>
      </c>
      <c r="K21" s="8">
        <f t="shared" si="1"/>
        <v>13.862500000000001</v>
      </c>
      <c r="L21" s="8">
        <f t="shared" si="1"/>
        <v>19.7575</v>
      </c>
      <c r="M21" s="8">
        <f t="shared" si="1"/>
        <v>28.2075</v>
      </c>
      <c r="N21" s="8">
        <f t="shared" si="1"/>
        <v>26.225000000000001</v>
      </c>
      <c r="O21" s="8">
        <f t="shared" si="1"/>
        <v>37.442500000000003</v>
      </c>
      <c r="P21" s="8">
        <f t="shared" si="1"/>
        <v>53.457500000000003</v>
      </c>
      <c r="Q21" s="8">
        <f t="shared" si="1"/>
        <v>76.325000000000003</v>
      </c>
    </row>
    <row r="22" spans="1:17" x14ac:dyDescent="0.25">
      <c r="A22">
        <v>19</v>
      </c>
      <c r="B22" t="s">
        <v>120</v>
      </c>
      <c r="C22" t="s">
        <v>113</v>
      </c>
      <c r="D22" t="s">
        <v>127</v>
      </c>
      <c r="E22" s="8">
        <f>L20</f>
        <v>27.984999999999999</v>
      </c>
      <c r="I22" t="s">
        <v>115</v>
      </c>
      <c r="J22" s="8">
        <f t="shared" si="1"/>
        <v>6.8425000000000002</v>
      </c>
      <c r="K22" s="8">
        <f t="shared" si="1"/>
        <v>9.77</v>
      </c>
      <c r="L22" s="8">
        <f t="shared" si="1"/>
        <v>13.9475</v>
      </c>
      <c r="M22" s="8">
        <f t="shared" si="1"/>
        <v>19.912500000000001</v>
      </c>
      <c r="N22" s="8">
        <f t="shared" si="1"/>
        <v>18.512499999999999</v>
      </c>
      <c r="O22" s="8">
        <f t="shared" si="1"/>
        <v>26.432500000000001</v>
      </c>
      <c r="P22" s="8">
        <f t="shared" si="1"/>
        <v>37.74</v>
      </c>
      <c r="Q22" s="8">
        <f t="shared" si="1"/>
        <v>53.8825</v>
      </c>
    </row>
    <row r="23" spans="1:17" x14ac:dyDescent="0.25">
      <c r="A23">
        <v>20</v>
      </c>
      <c r="B23" t="s">
        <v>121</v>
      </c>
      <c r="C23" t="s">
        <v>113</v>
      </c>
      <c r="D23" t="s">
        <v>127</v>
      </c>
      <c r="E23" s="8">
        <f>M20</f>
        <v>39.957500000000003</v>
      </c>
      <c r="I23" t="s">
        <v>116</v>
      </c>
      <c r="J23" s="8">
        <f t="shared" si="1"/>
        <v>4.83</v>
      </c>
      <c r="K23" s="8">
        <f t="shared" si="1"/>
        <v>6.8975</v>
      </c>
      <c r="L23" s="8">
        <f t="shared" si="1"/>
        <v>9.8475000000000001</v>
      </c>
      <c r="M23" s="8">
        <f t="shared" si="1"/>
        <v>14.057499999999999</v>
      </c>
      <c r="N23" s="8">
        <f t="shared" si="1"/>
        <v>13.07</v>
      </c>
      <c r="O23" s="8">
        <f t="shared" si="1"/>
        <v>18.66</v>
      </c>
      <c r="P23" s="8">
        <f t="shared" si="1"/>
        <v>26.642499999999998</v>
      </c>
      <c r="Q23" s="8">
        <f t="shared" si="1"/>
        <v>38.04</v>
      </c>
    </row>
    <row r="24" spans="1:17" x14ac:dyDescent="0.25">
      <c r="A24">
        <v>21</v>
      </c>
      <c r="B24" t="s">
        <v>122</v>
      </c>
      <c r="C24" t="s">
        <v>113</v>
      </c>
      <c r="D24" t="s">
        <v>127</v>
      </c>
      <c r="E24" s="8">
        <f>N20</f>
        <v>37.147500000000001</v>
      </c>
      <c r="I24" s="25" t="s">
        <v>74</v>
      </c>
      <c r="J24" s="26">
        <f t="shared" ref="J24:Q24" si="2">AVERAGE(J19:J23)</f>
        <v>10.9085</v>
      </c>
      <c r="K24" s="26">
        <f t="shared" si="2"/>
        <v>15.579499999999999</v>
      </c>
      <c r="L24" s="26">
        <f t="shared" si="2"/>
        <v>22.235999999999997</v>
      </c>
      <c r="M24" s="26">
        <f t="shared" si="2"/>
        <v>31.747000000000003</v>
      </c>
      <c r="N24" s="26">
        <f t="shared" si="2"/>
        <v>29.514999999999997</v>
      </c>
      <c r="O24" s="26">
        <f t="shared" si="2"/>
        <v>42.140499999999996</v>
      </c>
      <c r="P24" s="26">
        <f t="shared" si="2"/>
        <v>60.165999999999997</v>
      </c>
      <c r="Q24" s="26">
        <f t="shared" si="2"/>
        <v>85.902000000000001</v>
      </c>
    </row>
    <row r="25" spans="1:17" x14ac:dyDescent="0.25">
      <c r="A25">
        <v>22</v>
      </c>
      <c r="B25" t="s">
        <v>123</v>
      </c>
      <c r="C25" t="s">
        <v>113</v>
      </c>
      <c r="D25" t="s">
        <v>127</v>
      </c>
      <c r="E25" s="8">
        <f>O20</f>
        <v>53.037500000000001</v>
      </c>
      <c r="I25" s="25" t="s">
        <v>108</v>
      </c>
      <c r="J25" s="26">
        <f>J12*0.25</f>
        <v>8.26</v>
      </c>
      <c r="K25" s="26">
        <f>K13*0.25</f>
        <v>11.795</v>
      </c>
      <c r="L25" s="26">
        <f>L13*0.25</f>
        <v>16.835000000000001</v>
      </c>
      <c r="M25" s="26">
        <f>M13*0.25</f>
        <v>24.035</v>
      </c>
      <c r="N25" s="26">
        <f>N13*0.25</f>
        <v>22.344999999999999</v>
      </c>
      <c r="O25" s="26">
        <f t="shared" ref="O25:Q26" si="3">O12*0.25</f>
        <v>31.905000000000001</v>
      </c>
      <c r="P25" s="26">
        <f t="shared" si="3"/>
        <v>45.552500000000002</v>
      </c>
      <c r="Q25" s="26">
        <f t="shared" si="3"/>
        <v>65.037499999999994</v>
      </c>
    </row>
    <row r="26" spans="1:17" x14ac:dyDescent="0.25">
      <c r="A26">
        <v>23</v>
      </c>
      <c r="B26" t="s">
        <v>124</v>
      </c>
      <c r="C26" t="s">
        <v>113</v>
      </c>
      <c r="D26" t="s">
        <v>127</v>
      </c>
      <c r="E26" s="8">
        <f>P20</f>
        <v>75.724999999999994</v>
      </c>
      <c r="I26" s="25" t="s">
        <v>109</v>
      </c>
      <c r="J26" s="26">
        <f>J13*0.25</f>
        <v>14.407500000000001</v>
      </c>
      <c r="K26" s="26">
        <f>K12*0.25</f>
        <v>20.577500000000001</v>
      </c>
      <c r="L26" s="26">
        <f>L12*0.25</f>
        <v>29.37</v>
      </c>
      <c r="M26" s="26">
        <f>M12*0.25</f>
        <v>41.932499999999997</v>
      </c>
      <c r="N26" s="26">
        <f>N12*0.25</f>
        <v>38.984999999999999</v>
      </c>
      <c r="O26" s="26">
        <f t="shared" si="3"/>
        <v>55.66</v>
      </c>
      <c r="P26" s="26">
        <f t="shared" si="3"/>
        <v>79.47</v>
      </c>
      <c r="Q26" s="26">
        <f t="shared" si="3"/>
        <v>113.46250000000001</v>
      </c>
    </row>
    <row r="27" spans="1:17" x14ac:dyDescent="0.25">
      <c r="A27">
        <v>24</v>
      </c>
      <c r="B27" t="s">
        <v>125</v>
      </c>
      <c r="C27" t="s">
        <v>113</v>
      </c>
      <c r="D27" t="s">
        <v>127</v>
      </c>
      <c r="E27" s="8">
        <f>Q20</f>
        <v>108.11499999999999</v>
      </c>
    </row>
    <row r="28" spans="1:17" x14ac:dyDescent="0.25">
      <c r="A28">
        <v>25</v>
      </c>
      <c r="B28" t="s">
        <v>118</v>
      </c>
      <c r="C28" t="s">
        <v>113</v>
      </c>
      <c r="D28" t="s">
        <v>128</v>
      </c>
      <c r="E28" s="8">
        <f>J7</f>
        <v>54.92</v>
      </c>
    </row>
    <row r="29" spans="1:17" x14ac:dyDescent="0.25">
      <c r="A29">
        <v>26</v>
      </c>
      <c r="B29" t="s">
        <v>119</v>
      </c>
      <c r="C29" t="s">
        <v>113</v>
      </c>
      <c r="D29" t="s">
        <v>128</v>
      </c>
      <c r="E29" s="8">
        <f>K7</f>
        <v>78.41</v>
      </c>
    </row>
    <row r="30" spans="1:17" x14ac:dyDescent="0.25">
      <c r="A30">
        <v>27</v>
      </c>
      <c r="B30" t="s">
        <v>120</v>
      </c>
      <c r="C30" t="s">
        <v>113</v>
      </c>
      <c r="D30" t="s">
        <v>128</v>
      </c>
      <c r="E30" s="8">
        <f>L7</f>
        <v>111.94</v>
      </c>
    </row>
    <row r="31" spans="1:17" x14ac:dyDescent="0.25">
      <c r="A31">
        <v>28</v>
      </c>
      <c r="B31" t="s">
        <v>121</v>
      </c>
      <c r="C31" t="s">
        <v>113</v>
      </c>
      <c r="D31" t="s">
        <v>128</v>
      </c>
      <c r="E31" s="8">
        <f>M7</f>
        <v>159.83000000000001</v>
      </c>
    </row>
    <row r="32" spans="1:17" x14ac:dyDescent="0.25">
      <c r="A32">
        <v>29</v>
      </c>
      <c r="B32" t="s">
        <v>122</v>
      </c>
      <c r="C32" t="s">
        <v>113</v>
      </c>
      <c r="D32" t="s">
        <v>128</v>
      </c>
      <c r="E32" s="8">
        <f>N7</f>
        <v>148.59</v>
      </c>
    </row>
    <row r="33" spans="1:5" x14ac:dyDescent="0.25">
      <c r="A33">
        <v>30</v>
      </c>
      <c r="B33" t="s">
        <v>123</v>
      </c>
      <c r="C33" t="s">
        <v>113</v>
      </c>
      <c r="D33" t="s">
        <v>128</v>
      </c>
      <c r="E33" s="8">
        <f>O7</f>
        <v>212.15</v>
      </c>
    </row>
    <row r="34" spans="1:5" x14ac:dyDescent="0.25">
      <c r="A34">
        <v>31</v>
      </c>
      <c r="B34" t="s">
        <v>124</v>
      </c>
      <c r="C34" t="s">
        <v>113</v>
      </c>
      <c r="D34" t="s">
        <v>128</v>
      </c>
      <c r="E34" s="8">
        <f>P7</f>
        <v>302.89999999999998</v>
      </c>
    </row>
    <row r="35" spans="1:5" x14ac:dyDescent="0.25">
      <c r="A35">
        <v>32</v>
      </c>
      <c r="B35" t="s">
        <v>125</v>
      </c>
      <c r="C35" t="s">
        <v>113</v>
      </c>
      <c r="D35" t="s">
        <v>128</v>
      </c>
      <c r="E35" s="8">
        <f>Q7</f>
        <v>432.46</v>
      </c>
    </row>
    <row r="36" spans="1:5" x14ac:dyDescent="0.25">
      <c r="A36">
        <v>33</v>
      </c>
      <c r="B36" t="s">
        <v>118</v>
      </c>
      <c r="C36" t="s">
        <v>114</v>
      </c>
      <c r="D36" t="s">
        <v>127</v>
      </c>
      <c r="E36" s="8">
        <f>J21</f>
        <v>9.6925000000000008</v>
      </c>
    </row>
    <row r="37" spans="1:5" x14ac:dyDescent="0.25">
      <c r="A37">
        <v>34</v>
      </c>
      <c r="B37" t="s">
        <v>119</v>
      </c>
      <c r="C37" t="s">
        <v>114</v>
      </c>
      <c r="D37" t="s">
        <v>127</v>
      </c>
      <c r="E37" s="8">
        <f>K21</f>
        <v>13.862500000000001</v>
      </c>
    </row>
    <row r="38" spans="1:5" x14ac:dyDescent="0.25">
      <c r="A38">
        <v>35</v>
      </c>
      <c r="B38" t="s">
        <v>120</v>
      </c>
      <c r="C38" t="s">
        <v>114</v>
      </c>
      <c r="D38" t="s">
        <v>127</v>
      </c>
      <c r="E38" s="8">
        <f>L21</f>
        <v>19.7575</v>
      </c>
    </row>
    <row r="39" spans="1:5" x14ac:dyDescent="0.25">
      <c r="A39">
        <v>36</v>
      </c>
      <c r="B39" t="s">
        <v>121</v>
      </c>
      <c r="C39" t="s">
        <v>114</v>
      </c>
      <c r="D39" t="s">
        <v>127</v>
      </c>
      <c r="E39" s="8">
        <f>M21</f>
        <v>28.2075</v>
      </c>
    </row>
    <row r="40" spans="1:5" x14ac:dyDescent="0.25">
      <c r="A40">
        <v>37</v>
      </c>
      <c r="B40" t="s">
        <v>122</v>
      </c>
      <c r="C40" t="s">
        <v>114</v>
      </c>
      <c r="D40" t="s">
        <v>127</v>
      </c>
      <c r="E40" s="8">
        <f>N21</f>
        <v>26.225000000000001</v>
      </c>
    </row>
    <row r="41" spans="1:5" x14ac:dyDescent="0.25">
      <c r="A41">
        <v>38</v>
      </c>
      <c r="B41" t="s">
        <v>123</v>
      </c>
      <c r="C41" t="s">
        <v>114</v>
      </c>
      <c r="D41" t="s">
        <v>127</v>
      </c>
      <c r="E41" s="8">
        <f>O21</f>
        <v>37.442500000000003</v>
      </c>
    </row>
    <row r="42" spans="1:5" x14ac:dyDescent="0.25">
      <c r="A42">
        <v>39</v>
      </c>
      <c r="B42" t="s">
        <v>124</v>
      </c>
      <c r="C42" t="s">
        <v>114</v>
      </c>
      <c r="D42" t="s">
        <v>127</v>
      </c>
      <c r="E42" s="8">
        <f>P21</f>
        <v>53.457500000000003</v>
      </c>
    </row>
    <row r="43" spans="1:5" x14ac:dyDescent="0.25">
      <c r="A43">
        <v>40</v>
      </c>
      <c r="B43" t="s">
        <v>125</v>
      </c>
      <c r="C43" t="s">
        <v>114</v>
      </c>
      <c r="D43" t="s">
        <v>127</v>
      </c>
      <c r="E43" s="8">
        <f>Q21</f>
        <v>76.325000000000003</v>
      </c>
    </row>
    <row r="44" spans="1:5" x14ac:dyDescent="0.25">
      <c r="A44">
        <v>41</v>
      </c>
      <c r="B44" t="s">
        <v>118</v>
      </c>
      <c r="C44" t="s">
        <v>114</v>
      </c>
      <c r="D44" t="s">
        <v>128</v>
      </c>
      <c r="E44" s="8">
        <f>J8</f>
        <v>38.770000000000003</v>
      </c>
    </row>
    <row r="45" spans="1:5" x14ac:dyDescent="0.25">
      <c r="A45">
        <v>42</v>
      </c>
      <c r="B45" t="s">
        <v>119</v>
      </c>
      <c r="C45" t="s">
        <v>114</v>
      </c>
      <c r="D45" t="s">
        <v>128</v>
      </c>
      <c r="E45" s="8">
        <f>K8</f>
        <v>55.45</v>
      </c>
    </row>
    <row r="46" spans="1:5" x14ac:dyDescent="0.25">
      <c r="A46">
        <v>43</v>
      </c>
      <c r="B46" t="s">
        <v>120</v>
      </c>
      <c r="C46" t="s">
        <v>114</v>
      </c>
      <c r="D46" t="s">
        <v>128</v>
      </c>
      <c r="E46" s="8">
        <f>L8</f>
        <v>79.03</v>
      </c>
    </row>
    <row r="47" spans="1:5" x14ac:dyDescent="0.25">
      <c r="A47">
        <v>44</v>
      </c>
      <c r="B47" t="s">
        <v>121</v>
      </c>
      <c r="C47" t="s">
        <v>114</v>
      </c>
      <c r="D47" t="s">
        <v>128</v>
      </c>
      <c r="E47" s="8">
        <f>M8</f>
        <v>112.83</v>
      </c>
    </row>
    <row r="48" spans="1:5" x14ac:dyDescent="0.25">
      <c r="A48">
        <v>45</v>
      </c>
      <c r="B48" t="s">
        <v>122</v>
      </c>
      <c r="C48" t="s">
        <v>114</v>
      </c>
      <c r="D48" t="s">
        <v>128</v>
      </c>
      <c r="E48" s="8">
        <f>N8</f>
        <v>104.9</v>
      </c>
    </row>
    <row r="49" spans="1:5" x14ac:dyDescent="0.25">
      <c r="A49">
        <v>46</v>
      </c>
      <c r="B49" t="s">
        <v>123</v>
      </c>
      <c r="C49" t="s">
        <v>114</v>
      </c>
      <c r="D49" t="s">
        <v>128</v>
      </c>
      <c r="E49" s="8">
        <f>O8</f>
        <v>149.77000000000001</v>
      </c>
    </row>
    <row r="50" spans="1:5" x14ac:dyDescent="0.25">
      <c r="A50">
        <v>47</v>
      </c>
      <c r="B50" t="s">
        <v>124</v>
      </c>
      <c r="C50" t="s">
        <v>114</v>
      </c>
      <c r="D50" t="s">
        <v>128</v>
      </c>
      <c r="E50" s="8">
        <f>P8</f>
        <v>213.83</v>
      </c>
    </row>
    <row r="51" spans="1:5" x14ac:dyDescent="0.25">
      <c r="A51">
        <v>48</v>
      </c>
      <c r="B51" t="s">
        <v>125</v>
      </c>
      <c r="C51" t="s">
        <v>114</v>
      </c>
      <c r="D51" t="s">
        <v>128</v>
      </c>
      <c r="E51" s="8">
        <f>Q8</f>
        <v>305.3</v>
      </c>
    </row>
    <row r="52" spans="1:5" x14ac:dyDescent="0.25">
      <c r="A52">
        <v>49</v>
      </c>
      <c r="B52" t="s">
        <v>118</v>
      </c>
      <c r="C52" t="s">
        <v>115</v>
      </c>
      <c r="D52" t="s">
        <v>127</v>
      </c>
      <c r="E52" s="8">
        <f>J22</f>
        <v>6.8425000000000002</v>
      </c>
    </row>
    <row r="53" spans="1:5" x14ac:dyDescent="0.25">
      <c r="A53">
        <v>50</v>
      </c>
      <c r="B53" t="s">
        <v>119</v>
      </c>
      <c r="C53" t="s">
        <v>115</v>
      </c>
      <c r="D53" t="s">
        <v>127</v>
      </c>
      <c r="E53" s="8">
        <f>K22</f>
        <v>9.77</v>
      </c>
    </row>
    <row r="54" spans="1:5" x14ac:dyDescent="0.25">
      <c r="A54">
        <v>51</v>
      </c>
      <c r="B54" t="s">
        <v>120</v>
      </c>
      <c r="C54" t="s">
        <v>115</v>
      </c>
      <c r="D54" t="s">
        <v>127</v>
      </c>
      <c r="E54" s="8">
        <f>L22</f>
        <v>13.9475</v>
      </c>
    </row>
    <row r="55" spans="1:5" x14ac:dyDescent="0.25">
      <c r="A55">
        <v>52</v>
      </c>
      <c r="B55" t="s">
        <v>121</v>
      </c>
      <c r="C55" t="s">
        <v>115</v>
      </c>
      <c r="D55" t="s">
        <v>127</v>
      </c>
      <c r="E55" s="8">
        <f>M22</f>
        <v>19.912500000000001</v>
      </c>
    </row>
    <row r="56" spans="1:5" x14ac:dyDescent="0.25">
      <c r="A56">
        <v>53</v>
      </c>
      <c r="B56" t="s">
        <v>122</v>
      </c>
      <c r="C56" t="s">
        <v>115</v>
      </c>
      <c r="D56" t="s">
        <v>127</v>
      </c>
      <c r="E56" s="8">
        <f>N22</f>
        <v>18.512499999999999</v>
      </c>
    </row>
    <row r="57" spans="1:5" x14ac:dyDescent="0.25">
      <c r="A57">
        <v>54</v>
      </c>
      <c r="B57" t="s">
        <v>123</v>
      </c>
      <c r="C57" t="s">
        <v>115</v>
      </c>
      <c r="D57" t="s">
        <v>127</v>
      </c>
      <c r="E57" s="8">
        <f>O22</f>
        <v>26.432500000000001</v>
      </c>
    </row>
    <row r="58" spans="1:5" x14ac:dyDescent="0.25">
      <c r="A58">
        <v>55</v>
      </c>
      <c r="B58" t="s">
        <v>124</v>
      </c>
      <c r="C58" t="s">
        <v>115</v>
      </c>
      <c r="D58" t="s">
        <v>127</v>
      </c>
      <c r="E58" s="8">
        <f>P22</f>
        <v>37.74</v>
      </c>
    </row>
    <row r="59" spans="1:5" x14ac:dyDescent="0.25">
      <c r="A59">
        <v>56</v>
      </c>
      <c r="B59" t="s">
        <v>125</v>
      </c>
      <c r="C59" t="s">
        <v>115</v>
      </c>
      <c r="D59" t="s">
        <v>127</v>
      </c>
      <c r="E59" s="8">
        <f>Q22</f>
        <v>53.8825</v>
      </c>
    </row>
    <row r="60" spans="1:5" x14ac:dyDescent="0.25">
      <c r="A60">
        <v>57</v>
      </c>
      <c r="B60" t="s">
        <v>118</v>
      </c>
      <c r="C60" t="s">
        <v>115</v>
      </c>
      <c r="D60" t="s">
        <v>128</v>
      </c>
      <c r="E60" s="8">
        <f>J9</f>
        <v>27.37</v>
      </c>
    </row>
    <row r="61" spans="1:5" x14ac:dyDescent="0.25">
      <c r="A61">
        <v>58</v>
      </c>
      <c r="B61" t="s">
        <v>119</v>
      </c>
      <c r="C61" t="s">
        <v>115</v>
      </c>
      <c r="D61" t="s">
        <v>128</v>
      </c>
      <c r="E61" s="8">
        <f>K9</f>
        <v>39.08</v>
      </c>
    </row>
    <row r="62" spans="1:5" x14ac:dyDescent="0.25">
      <c r="A62">
        <v>59</v>
      </c>
      <c r="B62" t="s">
        <v>120</v>
      </c>
      <c r="C62" t="s">
        <v>115</v>
      </c>
      <c r="D62" t="s">
        <v>128</v>
      </c>
      <c r="E62" s="8">
        <f>L9</f>
        <v>55.79</v>
      </c>
    </row>
    <row r="63" spans="1:5" x14ac:dyDescent="0.25">
      <c r="A63">
        <v>60</v>
      </c>
      <c r="B63" t="s">
        <v>121</v>
      </c>
      <c r="C63" t="s">
        <v>115</v>
      </c>
      <c r="D63" t="s">
        <v>128</v>
      </c>
      <c r="E63" s="8">
        <f>M9</f>
        <v>79.650000000000006</v>
      </c>
    </row>
    <row r="64" spans="1:5" x14ac:dyDescent="0.25">
      <c r="A64">
        <v>61</v>
      </c>
      <c r="B64" t="s">
        <v>122</v>
      </c>
      <c r="C64" t="s">
        <v>115</v>
      </c>
      <c r="D64" t="s">
        <v>128</v>
      </c>
      <c r="E64" s="8">
        <f>N9</f>
        <v>74.05</v>
      </c>
    </row>
    <row r="65" spans="1:5" x14ac:dyDescent="0.25">
      <c r="A65">
        <v>62</v>
      </c>
      <c r="B65" t="s">
        <v>123</v>
      </c>
      <c r="C65" t="s">
        <v>115</v>
      </c>
      <c r="D65" t="s">
        <v>128</v>
      </c>
      <c r="E65" s="8">
        <f>O9</f>
        <v>105.73</v>
      </c>
    </row>
    <row r="66" spans="1:5" x14ac:dyDescent="0.25">
      <c r="A66">
        <v>63</v>
      </c>
      <c r="B66" t="s">
        <v>124</v>
      </c>
      <c r="C66" t="s">
        <v>115</v>
      </c>
      <c r="D66" t="s">
        <v>128</v>
      </c>
      <c r="E66" s="8">
        <f>P9</f>
        <v>150.96</v>
      </c>
    </row>
    <row r="67" spans="1:5" x14ac:dyDescent="0.25">
      <c r="A67">
        <v>64</v>
      </c>
      <c r="B67" t="s">
        <v>125</v>
      </c>
      <c r="C67" t="s">
        <v>115</v>
      </c>
      <c r="D67" t="s">
        <v>128</v>
      </c>
      <c r="E67" s="8">
        <f>Q9</f>
        <v>215.53</v>
      </c>
    </row>
    <row r="68" spans="1:5" x14ac:dyDescent="0.25">
      <c r="A68">
        <v>65</v>
      </c>
      <c r="B68" t="s">
        <v>118</v>
      </c>
      <c r="C68" t="s">
        <v>116</v>
      </c>
      <c r="D68" t="s">
        <v>127</v>
      </c>
      <c r="E68" s="8">
        <f>J23</f>
        <v>4.83</v>
      </c>
    </row>
    <row r="69" spans="1:5" x14ac:dyDescent="0.25">
      <c r="A69">
        <v>66</v>
      </c>
      <c r="B69" t="s">
        <v>119</v>
      </c>
      <c r="C69" t="s">
        <v>116</v>
      </c>
      <c r="D69" t="s">
        <v>127</v>
      </c>
      <c r="E69" s="8">
        <f>K23</f>
        <v>6.8975</v>
      </c>
    </row>
    <row r="70" spans="1:5" x14ac:dyDescent="0.25">
      <c r="A70">
        <v>67</v>
      </c>
      <c r="B70" t="s">
        <v>120</v>
      </c>
      <c r="C70" t="s">
        <v>116</v>
      </c>
      <c r="D70" t="s">
        <v>127</v>
      </c>
      <c r="E70" s="8">
        <f>L23</f>
        <v>9.8475000000000001</v>
      </c>
    </row>
    <row r="71" spans="1:5" x14ac:dyDescent="0.25">
      <c r="A71">
        <v>68</v>
      </c>
      <c r="B71" t="s">
        <v>121</v>
      </c>
      <c r="C71" t="s">
        <v>116</v>
      </c>
      <c r="D71" t="s">
        <v>127</v>
      </c>
      <c r="E71" s="8">
        <f>M23</f>
        <v>14.057499999999999</v>
      </c>
    </row>
    <row r="72" spans="1:5" x14ac:dyDescent="0.25">
      <c r="A72">
        <v>69</v>
      </c>
      <c r="B72" t="s">
        <v>122</v>
      </c>
      <c r="C72" t="s">
        <v>116</v>
      </c>
      <c r="D72" t="s">
        <v>127</v>
      </c>
      <c r="E72" s="8">
        <f>N23</f>
        <v>13.07</v>
      </c>
    </row>
    <row r="73" spans="1:5" x14ac:dyDescent="0.25">
      <c r="A73">
        <v>70</v>
      </c>
      <c r="B73" t="s">
        <v>123</v>
      </c>
      <c r="C73" t="s">
        <v>116</v>
      </c>
      <c r="D73" t="s">
        <v>127</v>
      </c>
      <c r="E73" s="8">
        <f>O23</f>
        <v>18.66</v>
      </c>
    </row>
    <row r="74" spans="1:5" x14ac:dyDescent="0.25">
      <c r="A74">
        <v>71</v>
      </c>
      <c r="B74" t="s">
        <v>124</v>
      </c>
      <c r="C74" t="s">
        <v>116</v>
      </c>
      <c r="D74" t="s">
        <v>127</v>
      </c>
      <c r="E74" s="8">
        <f>P23</f>
        <v>26.642499999999998</v>
      </c>
    </row>
    <row r="75" spans="1:5" x14ac:dyDescent="0.25">
      <c r="A75">
        <v>72</v>
      </c>
      <c r="B75" t="s">
        <v>125</v>
      </c>
      <c r="C75" t="s">
        <v>116</v>
      </c>
      <c r="D75" t="s">
        <v>127</v>
      </c>
      <c r="E75" s="8">
        <f>Q23</f>
        <v>38.04</v>
      </c>
    </row>
    <row r="76" spans="1:5" x14ac:dyDescent="0.25">
      <c r="A76">
        <v>73</v>
      </c>
      <c r="B76" t="s">
        <v>118</v>
      </c>
      <c r="C76" t="s">
        <v>116</v>
      </c>
      <c r="D76" t="s">
        <v>128</v>
      </c>
      <c r="E76" s="8">
        <f>J10</f>
        <v>19.32</v>
      </c>
    </row>
    <row r="77" spans="1:5" x14ac:dyDescent="0.25">
      <c r="A77">
        <v>74</v>
      </c>
      <c r="B77" t="s">
        <v>119</v>
      </c>
      <c r="C77" t="s">
        <v>116</v>
      </c>
      <c r="D77" t="s">
        <v>128</v>
      </c>
      <c r="E77" s="8">
        <f>K10</f>
        <v>27.59</v>
      </c>
    </row>
    <row r="78" spans="1:5" x14ac:dyDescent="0.25">
      <c r="A78">
        <v>75</v>
      </c>
      <c r="B78" t="s">
        <v>120</v>
      </c>
      <c r="C78" t="s">
        <v>116</v>
      </c>
      <c r="D78" t="s">
        <v>128</v>
      </c>
      <c r="E78" s="8">
        <f>L10</f>
        <v>39.39</v>
      </c>
    </row>
    <row r="79" spans="1:5" x14ac:dyDescent="0.25">
      <c r="A79">
        <v>76</v>
      </c>
      <c r="B79" t="s">
        <v>121</v>
      </c>
      <c r="C79" t="s">
        <v>116</v>
      </c>
      <c r="D79" t="s">
        <v>128</v>
      </c>
      <c r="E79" s="8">
        <f>M10</f>
        <v>56.23</v>
      </c>
    </row>
    <row r="80" spans="1:5" x14ac:dyDescent="0.25">
      <c r="A80">
        <v>77</v>
      </c>
      <c r="B80" t="s">
        <v>122</v>
      </c>
      <c r="C80" t="s">
        <v>116</v>
      </c>
      <c r="D80" t="s">
        <v>128</v>
      </c>
      <c r="E80" s="8">
        <f>N10</f>
        <v>52.28</v>
      </c>
    </row>
    <row r="81" spans="1:5" x14ac:dyDescent="0.25">
      <c r="A81">
        <v>78</v>
      </c>
      <c r="B81" t="s">
        <v>123</v>
      </c>
      <c r="C81" t="s">
        <v>116</v>
      </c>
      <c r="D81" t="s">
        <v>128</v>
      </c>
      <c r="E81" s="8">
        <f>O10</f>
        <v>74.64</v>
      </c>
    </row>
    <row r="82" spans="1:5" x14ac:dyDescent="0.25">
      <c r="A82">
        <v>79</v>
      </c>
      <c r="B82" t="s">
        <v>124</v>
      </c>
      <c r="C82" t="s">
        <v>116</v>
      </c>
      <c r="D82" t="s">
        <v>128</v>
      </c>
      <c r="E82" s="8">
        <f>P10</f>
        <v>106.57</v>
      </c>
    </row>
    <row r="83" spans="1:5" x14ac:dyDescent="0.25">
      <c r="A83">
        <v>80</v>
      </c>
      <c r="B83" t="s">
        <v>125</v>
      </c>
      <c r="C83" t="s">
        <v>116</v>
      </c>
      <c r="D83" t="s">
        <v>128</v>
      </c>
      <c r="E83" s="8">
        <f>Q10</f>
        <v>152.16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15D4-74CF-4F15-9214-302428BAEFB5}">
  <dimension ref="A1:V51"/>
  <sheetViews>
    <sheetView topLeftCell="H1" workbookViewId="0">
      <selection activeCell="J17" sqref="J17"/>
    </sheetView>
  </sheetViews>
  <sheetFormatPr defaultRowHeight="15" x14ac:dyDescent="0.25"/>
  <cols>
    <col min="1" max="2" width="19.5703125" customWidth="1"/>
    <col min="3" max="3" width="40.28515625" style="13" customWidth="1"/>
    <col min="4" max="4" width="23.85546875" style="6" customWidth="1"/>
    <col min="5" max="5" width="22.85546875" style="6" customWidth="1"/>
    <col min="6" max="6" width="22" style="6" customWidth="1"/>
    <col min="7" max="7" width="20.5703125" style="8" customWidth="1"/>
    <col min="8" max="8" width="20" style="8" customWidth="1"/>
    <col min="9" max="9" width="22.85546875" style="8" customWidth="1"/>
    <col min="10" max="10" width="17.7109375" style="5" customWidth="1"/>
    <col min="11" max="11" width="19.28515625" customWidth="1"/>
    <col min="12" max="12" width="19.7109375" customWidth="1"/>
    <col min="13" max="13" width="20.5703125" customWidth="1"/>
    <col min="14" max="14" width="19.140625" customWidth="1"/>
    <col min="18" max="19" width="0" hidden="1" customWidth="1"/>
  </cols>
  <sheetData>
    <row r="1" spans="1:22" s="3" customFormat="1" ht="101.25" customHeight="1" thickBot="1" x14ac:dyDescent="0.3">
      <c r="A1" s="2" t="s">
        <v>49</v>
      </c>
      <c r="B1" s="10" t="s">
        <v>60</v>
      </c>
      <c r="C1" s="12" t="s">
        <v>55</v>
      </c>
      <c r="D1" s="9" t="s">
        <v>50</v>
      </c>
      <c r="E1" s="9" t="s">
        <v>52</v>
      </c>
      <c r="F1" s="9" t="s">
        <v>51</v>
      </c>
      <c r="G1" s="14" t="s">
        <v>57</v>
      </c>
      <c r="H1" s="7" t="s">
        <v>54</v>
      </c>
      <c r="I1" s="7" t="s">
        <v>53</v>
      </c>
      <c r="J1" s="4" t="s">
        <v>56</v>
      </c>
      <c r="K1" s="14" t="s">
        <v>58</v>
      </c>
      <c r="L1" s="15" t="s">
        <v>59</v>
      </c>
      <c r="M1" s="3" t="s">
        <v>75</v>
      </c>
      <c r="N1" s="3" t="s">
        <v>76</v>
      </c>
      <c r="O1" s="3" t="s">
        <v>77</v>
      </c>
      <c r="P1" s="12" t="s">
        <v>55</v>
      </c>
      <c r="Q1" s="14" t="s">
        <v>57</v>
      </c>
      <c r="R1" s="7" t="s">
        <v>54</v>
      </c>
      <c r="S1" s="7" t="s">
        <v>53</v>
      </c>
      <c r="T1" s="4" t="s">
        <v>56</v>
      </c>
      <c r="U1" s="14" t="s">
        <v>58</v>
      </c>
      <c r="V1" s="15" t="s">
        <v>59</v>
      </c>
    </row>
    <row r="2" spans="1:22" ht="15.75" thickBot="1" x14ac:dyDescent="0.3">
      <c r="A2" s="1" t="s">
        <v>6</v>
      </c>
      <c r="B2" s="11">
        <v>1</v>
      </c>
      <c r="C2" s="16">
        <v>38.154800000000002</v>
      </c>
      <c r="D2" s="6">
        <v>17.39</v>
      </c>
      <c r="E2" s="6">
        <v>51</v>
      </c>
      <c r="F2" s="6">
        <v>4</v>
      </c>
      <c r="G2" s="8">
        <f t="shared" ref="G2:G33" si="0">C2*E2</f>
        <v>1945.8948</v>
      </c>
      <c r="H2" s="8">
        <f t="shared" ref="H2:H33" si="1">C2*F2</f>
        <v>152.61920000000001</v>
      </c>
      <c r="I2" s="8">
        <f t="shared" ref="I2:I33" si="2">C2*D2</f>
        <v>663.51197200000001</v>
      </c>
      <c r="J2" s="5">
        <f t="shared" ref="J2:J8" si="3">C2/50</f>
        <v>0.763096</v>
      </c>
      <c r="K2" s="8">
        <f t="shared" ref="K2:K33" si="4">F2*J2</f>
        <v>3.052384</v>
      </c>
      <c r="L2" s="8">
        <f t="shared" ref="L2:L33" si="5">J2*D2</f>
        <v>13.270239440000001</v>
      </c>
      <c r="M2" s="8">
        <f>K2-(K2*0.05)</f>
        <v>2.8997647999999998</v>
      </c>
      <c r="N2" s="8">
        <f>L2-(L2*0.15)</f>
        <v>11.279703524</v>
      </c>
      <c r="O2" s="8">
        <f>G2*J2</f>
        <v>1484.9045383007999</v>
      </c>
      <c r="P2">
        <v>22.556908163265312</v>
      </c>
      <c r="Q2">
        <v>1150.4023163265304</v>
      </c>
      <c r="R2">
        <v>90.227632653061249</v>
      </c>
      <c r="S2">
        <v>392.2646329591837</v>
      </c>
      <c r="T2">
        <v>0.46047179591836734</v>
      </c>
      <c r="U2">
        <v>1.8418871836734694</v>
      </c>
      <c r="V2">
        <v>8.0076045310204105</v>
      </c>
    </row>
    <row r="3" spans="1:22" ht="15.75" thickBot="1" x14ac:dyDescent="0.3">
      <c r="A3" s="1" t="s">
        <v>7</v>
      </c>
      <c r="B3" s="11">
        <v>1</v>
      </c>
      <c r="C3" s="16">
        <v>35.925899999999999</v>
      </c>
      <c r="D3" s="6">
        <v>17.39</v>
      </c>
      <c r="E3" s="6">
        <v>51</v>
      </c>
      <c r="F3" s="6">
        <v>4</v>
      </c>
      <c r="G3" s="8">
        <f t="shared" si="0"/>
        <v>1832.2209</v>
      </c>
      <c r="H3" s="8">
        <f t="shared" si="1"/>
        <v>143.70359999999999</v>
      </c>
      <c r="I3" s="8">
        <f t="shared" si="2"/>
        <v>624.75140099999999</v>
      </c>
      <c r="J3" s="5">
        <f t="shared" si="3"/>
        <v>0.71851799999999999</v>
      </c>
      <c r="K3" s="8">
        <f t="shared" si="4"/>
        <v>2.874072</v>
      </c>
      <c r="L3" s="8">
        <f t="shared" si="5"/>
        <v>12.495028019999999</v>
      </c>
      <c r="M3" s="8">
        <f t="shared" ref="M3:M51" si="6">K3-(K3*0.05)</f>
        <v>2.7303684000000001</v>
      </c>
      <c r="N3" s="8">
        <f t="shared" ref="N3:N51" si="7">L3-(L3*0.15)</f>
        <v>10.620773817</v>
      </c>
    </row>
    <row r="4" spans="1:22" ht="15.75" thickBot="1" x14ac:dyDescent="0.3">
      <c r="A4" s="1" t="s">
        <v>18</v>
      </c>
      <c r="B4" s="11">
        <v>1</v>
      </c>
      <c r="C4" s="13">
        <v>38.790399999999998</v>
      </c>
      <c r="D4" s="6">
        <v>17.39</v>
      </c>
      <c r="E4" s="6">
        <v>51</v>
      </c>
      <c r="F4" s="6">
        <v>4</v>
      </c>
      <c r="G4" s="8">
        <f t="shared" si="0"/>
        <v>1978.3103999999998</v>
      </c>
      <c r="H4" s="8">
        <f t="shared" si="1"/>
        <v>155.16159999999999</v>
      </c>
      <c r="I4" s="8">
        <f t="shared" si="2"/>
        <v>674.56505600000003</v>
      </c>
      <c r="J4" s="5">
        <f t="shared" si="3"/>
        <v>0.77580799999999994</v>
      </c>
      <c r="K4" s="8">
        <f t="shared" si="4"/>
        <v>3.1032319999999998</v>
      </c>
      <c r="L4" s="8">
        <f t="shared" si="5"/>
        <v>13.491301119999999</v>
      </c>
      <c r="M4" s="8">
        <f t="shared" si="6"/>
        <v>2.9480703999999998</v>
      </c>
      <c r="N4" s="8">
        <f t="shared" si="7"/>
        <v>11.467605952</v>
      </c>
    </row>
    <row r="5" spans="1:22" ht="15.75" thickBot="1" x14ac:dyDescent="0.3">
      <c r="A5" s="1" t="s">
        <v>17</v>
      </c>
      <c r="B5" s="11">
        <v>1</v>
      </c>
      <c r="C5" s="13">
        <v>19.806999999999999</v>
      </c>
      <c r="D5" s="6">
        <v>17.39</v>
      </c>
      <c r="E5" s="6">
        <v>51</v>
      </c>
      <c r="F5" s="6">
        <v>4</v>
      </c>
      <c r="G5" s="8">
        <f t="shared" si="0"/>
        <v>1010.1569999999999</v>
      </c>
      <c r="H5" s="8">
        <f t="shared" si="1"/>
        <v>79.227999999999994</v>
      </c>
      <c r="I5" s="8">
        <f t="shared" si="2"/>
        <v>344.44372999999996</v>
      </c>
      <c r="J5" s="5">
        <f t="shared" si="3"/>
        <v>0.39613999999999999</v>
      </c>
      <c r="K5" s="8">
        <f t="shared" si="4"/>
        <v>1.58456</v>
      </c>
      <c r="L5" s="8">
        <f t="shared" si="5"/>
        <v>6.8888746000000003</v>
      </c>
      <c r="M5" s="8">
        <f t="shared" si="6"/>
        <v>1.5053319999999999</v>
      </c>
      <c r="N5" s="8">
        <f t="shared" si="7"/>
        <v>5.8555434100000001</v>
      </c>
    </row>
    <row r="6" spans="1:22" ht="15.75" thickBot="1" x14ac:dyDescent="0.3">
      <c r="A6" s="1" t="s">
        <v>27</v>
      </c>
      <c r="B6" s="11">
        <v>1</v>
      </c>
      <c r="C6" s="13">
        <v>30.7392</v>
      </c>
      <c r="D6" s="6">
        <v>17.39</v>
      </c>
      <c r="E6" s="6">
        <v>51</v>
      </c>
      <c r="F6" s="6">
        <v>4</v>
      </c>
      <c r="G6" s="8">
        <f t="shared" si="0"/>
        <v>1567.6992</v>
      </c>
      <c r="H6" s="8">
        <f t="shared" si="1"/>
        <v>122.9568</v>
      </c>
      <c r="I6" s="8">
        <f t="shared" si="2"/>
        <v>534.55468800000006</v>
      </c>
      <c r="J6" s="5">
        <f t="shared" si="3"/>
        <v>0.614784</v>
      </c>
      <c r="K6" s="8">
        <f t="shared" si="4"/>
        <v>2.459136</v>
      </c>
      <c r="L6" s="8">
        <f t="shared" si="5"/>
        <v>10.691093760000001</v>
      </c>
      <c r="M6" s="8">
        <f t="shared" si="6"/>
        <v>2.3361792000000001</v>
      </c>
      <c r="N6" s="8">
        <f t="shared" si="7"/>
        <v>9.0874296960000009</v>
      </c>
    </row>
    <row r="7" spans="1:22" ht="15.75" thickBot="1" x14ac:dyDescent="0.3">
      <c r="A7" s="1" t="s">
        <v>28</v>
      </c>
      <c r="B7" s="11">
        <v>1</v>
      </c>
      <c r="C7" s="13">
        <v>31.828499999999998</v>
      </c>
      <c r="D7" s="6">
        <v>17.39</v>
      </c>
      <c r="E7" s="6">
        <v>51</v>
      </c>
      <c r="F7" s="6">
        <v>4</v>
      </c>
      <c r="G7" s="8">
        <f t="shared" si="0"/>
        <v>1623.2534999999998</v>
      </c>
      <c r="H7" s="8">
        <f t="shared" si="1"/>
        <v>127.31399999999999</v>
      </c>
      <c r="I7" s="8">
        <f t="shared" si="2"/>
        <v>553.497615</v>
      </c>
      <c r="J7" s="5">
        <f t="shared" si="3"/>
        <v>0.63656999999999997</v>
      </c>
      <c r="K7" s="8">
        <f t="shared" si="4"/>
        <v>2.5462799999999999</v>
      </c>
      <c r="L7" s="8">
        <f t="shared" si="5"/>
        <v>11.069952300000001</v>
      </c>
      <c r="M7" s="8">
        <f t="shared" si="6"/>
        <v>2.4189659999999997</v>
      </c>
      <c r="N7" s="8">
        <f t="shared" si="7"/>
        <v>9.4094594550000004</v>
      </c>
    </row>
    <row r="8" spans="1:22" ht="15.75" thickBot="1" x14ac:dyDescent="0.3">
      <c r="A8" s="1" t="s">
        <v>30</v>
      </c>
      <c r="B8" s="11">
        <v>1</v>
      </c>
      <c r="C8" s="13">
        <v>30.533899999999999</v>
      </c>
      <c r="D8" s="6">
        <v>17.39</v>
      </c>
      <c r="E8" s="6">
        <v>51</v>
      </c>
      <c r="F8" s="6">
        <v>4</v>
      </c>
      <c r="G8" s="8">
        <f t="shared" si="0"/>
        <v>1557.2289000000001</v>
      </c>
      <c r="H8" s="8">
        <f t="shared" si="1"/>
        <v>122.1356</v>
      </c>
      <c r="I8" s="8">
        <f t="shared" si="2"/>
        <v>530.98452099999997</v>
      </c>
      <c r="J8" s="5">
        <f t="shared" si="3"/>
        <v>0.61067799999999994</v>
      </c>
      <c r="K8" s="8">
        <f t="shared" si="4"/>
        <v>2.4427119999999998</v>
      </c>
      <c r="L8" s="8">
        <f t="shared" si="5"/>
        <v>10.61969042</v>
      </c>
      <c r="M8" s="8">
        <f t="shared" si="6"/>
        <v>2.3205763999999998</v>
      </c>
      <c r="N8" s="8">
        <f t="shared" si="7"/>
        <v>9.0267368569999995</v>
      </c>
    </row>
    <row r="9" spans="1:22" ht="15.75" thickBot="1" x14ac:dyDescent="0.3">
      <c r="A9" s="1" t="s">
        <v>36</v>
      </c>
      <c r="B9" s="11">
        <v>1</v>
      </c>
      <c r="C9" s="13">
        <v>32.215400000000002</v>
      </c>
      <c r="D9" s="6">
        <v>17.39</v>
      </c>
      <c r="E9" s="6">
        <v>51</v>
      </c>
      <c r="F9" s="6">
        <v>4</v>
      </c>
      <c r="G9" s="8">
        <f t="shared" si="0"/>
        <v>1642.9854</v>
      </c>
      <c r="H9" s="8">
        <f t="shared" si="1"/>
        <v>128.86160000000001</v>
      </c>
      <c r="I9" s="8">
        <f t="shared" si="2"/>
        <v>560.22580600000003</v>
      </c>
      <c r="J9" s="5">
        <f>C9/80</f>
        <v>0.40269250000000001</v>
      </c>
      <c r="K9" s="8">
        <f t="shared" si="4"/>
        <v>1.61077</v>
      </c>
      <c r="L9" s="8">
        <f t="shared" si="5"/>
        <v>7.0028225750000006</v>
      </c>
      <c r="M9" s="8">
        <f t="shared" si="6"/>
        <v>1.5302315</v>
      </c>
      <c r="N9" s="8">
        <f t="shared" si="7"/>
        <v>5.9523991887500003</v>
      </c>
    </row>
    <row r="10" spans="1:22" ht="15.75" thickBot="1" x14ac:dyDescent="0.3">
      <c r="A10" s="1" t="s">
        <v>37</v>
      </c>
      <c r="B10" s="11">
        <v>1</v>
      </c>
      <c r="C10" s="13">
        <v>35.117699999999999</v>
      </c>
      <c r="D10" s="6">
        <v>17.39</v>
      </c>
      <c r="E10" s="6">
        <v>51</v>
      </c>
      <c r="F10" s="6">
        <v>4</v>
      </c>
      <c r="G10" s="8">
        <f t="shared" si="0"/>
        <v>1791.0027</v>
      </c>
      <c r="H10" s="8">
        <f t="shared" si="1"/>
        <v>140.4708</v>
      </c>
      <c r="I10" s="8">
        <f t="shared" si="2"/>
        <v>610.69680300000005</v>
      </c>
      <c r="J10" s="5">
        <f>C10/50</f>
        <v>0.70235400000000003</v>
      </c>
      <c r="K10" s="8">
        <f t="shared" si="4"/>
        <v>2.8094160000000001</v>
      </c>
      <c r="L10" s="8">
        <f t="shared" si="5"/>
        <v>12.213936060000002</v>
      </c>
      <c r="M10" s="8">
        <f t="shared" si="6"/>
        <v>2.6689452</v>
      </c>
      <c r="N10" s="8">
        <f t="shared" si="7"/>
        <v>10.381845651000003</v>
      </c>
    </row>
    <row r="11" spans="1:22" ht="15.75" thickBot="1" x14ac:dyDescent="0.3">
      <c r="A11" s="1" t="s">
        <v>43</v>
      </c>
      <c r="B11" s="11">
        <v>1</v>
      </c>
      <c r="C11" s="13">
        <v>31.8155</v>
      </c>
      <c r="D11" s="6">
        <v>17.39</v>
      </c>
      <c r="E11" s="6">
        <v>51</v>
      </c>
      <c r="F11" s="6">
        <v>4</v>
      </c>
      <c r="G11" s="8">
        <f t="shared" si="0"/>
        <v>1622.5905</v>
      </c>
      <c r="H11" s="8">
        <f t="shared" si="1"/>
        <v>127.262</v>
      </c>
      <c r="I11" s="8">
        <f t="shared" si="2"/>
        <v>553.27154500000006</v>
      </c>
      <c r="J11" s="5">
        <f>C11/50</f>
        <v>0.63631000000000004</v>
      </c>
      <c r="K11" s="8">
        <f t="shared" si="4"/>
        <v>2.5452400000000002</v>
      </c>
      <c r="L11" s="8">
        <f t="shared" si="5"/>
        <v>11.065430900000001</v>
      </c>
      <c r="M11" s="8">
        <f t="shared" si="6"/>
        <v>2.4179780000000002</v>
      </c>
      <c r="N11" s="8">
        <f t="shared" si="7"/>
        <v>9.4056162650000008</v>
      </c>
    </row>
    <row r="12" spans="1:22" s="13" customFormat="1" ht="15.75" thickBot="1" x14ac:dyDescent="0.3">
      <c r="A12" s="17" t="s">
        <v>0</v>
      </c>
      <c r="B12" s="18">
        <v>2</v>
      </c>
      <c r="C12" s="13">
        <v>22.8674</v>
      </c>
      <c r="D12" s="19">
        <v>17.39</v>
      </c>
      <c r="E12" s="19">
        <v>51</v>
      </c>
      <c r="F12" s="19">
        <v>4</v>
      </c>
      <c r="G12" s="20">
        <f t="shared" si="0"/>
        <v>1166.2374</v>
      </c>
      <c r="H12" s="20">
        <f t="shared" si="1"/>
        <v>91.4696</v>
      </c>
      <c r="I12" s="20">
        <f t="shared" si="2"/>
        <v>397.664086</v>
      </c>
      <c r="J12" s="21">
        <f>C12/30</f>
        <v>0.76224666666666663</v>
      </c>
      <c r="K12" s="20">
        <f t="shared" si="4"/>
        <v>3.0489866666666665</v>
      </c>
      <c r="L12" s="20">
        <f t="shared" si="5"/>
        <v>13.255469533333333</v>
      </c>
      <c r="M12" s="8">
        <f t="shared" si="6"/>
        <v>2.8965373333333333</v>
      </c>
      <c r="N12" s="8">
        <f t="shared" si="7"/>
        <v>11.267149103333333</v>
      </c>
    </row>
    <row r="13" spans="1:22" s="13" customFormat="1" ht="15.75" thickBot="1" x14ac:dyDescent="0.3">
      <c r="A13" s="17" t="s">
        <v>3</v>
      </c>
      <c r="B13" s="18">
        <v>2</v>
      </c>
      <c r="C13" s="16">
        <v>22.175899999999999</v>
      </c>
      <c r="D13" s="19">
        <v>17.39</v>
      </c>
      <c r="E13" s="19">
        <v>51</v>
      </c>
      <c r="F13" s="19">
        <v>4</v>
      </c>
      <c r="G13" s="20">
        <f t="shared" si="0"/>
        <v>1130.9709</v>
      </c>
      <c r="H13" s="20">
        <f t="shared" si="1"/>
        <v>88.703599999999994</v>
      </c>
      <c r="I13" s="20">
        <f t="shared" si="2"/>
        <v>385.63890099999998</v>
      </c>
      <c r="J13" s="21">
        <f t="shared" ref="J13:J24" si="8">C13/30</f>
        <v>0.73919666666666661</v>
      </c>
      <c r="K13" s="20">
        <f t="shared" si="4"/>
        <v>2.9567866666666665</v>
      </c>
      <c r="L13" s="20">
        <f t="shared" si="5"/>
        <v>12.854630033333333</v>
      </c>
      <c r="M13" s="8">
        <f t="shared" si="6"/>
        <v>2.8089473333333332</v>
      </c>
      <c r="N13" s="8">
        <f t="shared" si="7"/>
        <v>10.926435528333332</v>
      </c>
    </row>
    <row r="14" spans="1:22" s="13" customFormat="1" ht="15.75" thickBot="1" x14ac:dyDescent="0.3">
      <c r="A14" s="17" t="s">
        <v>8</v>
      </c>
      <c r="B14" s="18">
        <v>2</v>
      </c>
      <c r="C14" s="16">
        <v>18.3506</v>
      </c>
      <c r="D14" s="19">
        <v>17.39</v>
      </c>
      <c r="E14" s="19">
        <v>51</v>
      </c>
      <c r="F14" s="19">
        <v>4</v>
      </c>
      <c r="G14" s="20">
        <f t="shared" si="0"/>
        <v>935.88059999999996</v>
      </c>
      <c r="H14" s="20">
        <f t="shared" si="1"/>
        <v>73.4024</v>
      </c>
      <c r="I14" s="20">
        <f t="shared" si="2"/>
        <v>319.11693400000001</v>
      </c>
      <c r="J14" s="21">
        <f t="shared" si="8"/>
        <v>0.61168666666666671</v>
      </c>
      <c r="K14" s="20">
        <f t="shared" si="4"/>
        <v>2.4467466666666668</v>
      </c>
      <c r="L14" s="20">
        <f t="shared" si="5"/>
        <v>10.637231133333334</v>
      </c>
      <c r="M14" s="8">
        <f t="shared" si="6"/>
        <v>2.3244093333333335</v>
      </c>
      <c r="N14" s="8">
        <f t="shared" si="7"/>
        <v>9.0416464633333327</v>
      </c>
    </row>
    <row r="15" spans="1:22" s="13" customFormat="1" ht="15.75" thickBot="1" x14ac:dyDescent="0.3">
      <c r="A15" s="17" t="s">
        <v>9</v>
      </c>
      <c r="B15" s="18">
        <v>2</v>
      </c>
      <c r="C15" s="16">
        <v>22.980499999999999</v>
      </c>
      <c r="D15" s="19">
        <v>17.39</v>
      </c>
      <c r="E15" s="19">
        <v>51</v>
      </c>
      <c r="F15" s="19">
        <v>4</v>
      </c>
      <c r="G15" s="20">
        <f t="shared" si="0"/>
        <v>1172.0055</v>
      </c>
      <c r="H15" s="20">
        <f t="shared" si="1"/>
        <v>91.921999999999997</v>
      </c>
      <c r="I15" s="20">
        <f t="shared" si="2"/>
        <v>399.63089500000001</v>
      </c>
      <c r="J15" s="21">
        <f t="shared" si="8"/>
        <v>0.76601666666666668</v>
      </c>
      <c r="K15" s="20">
        <f t="shared" si="4"/>
        <v>3.0640666666666667</v>
      </c>
      <c r="L15" s="20">
        <f t="shared" si="5"/>
        <v>13.321029833333334</v>
      </c>
      <c r="M15" s="8">
        <f t="shared" si="6"/>
        <v>2.9108633333333334</v>
      </c>
      <c r="N15" s="8">
        <f t="shared" si="7"/>
        <v>11.322875358333334</v>
      </c>
    </row>
    <row r="16" spans="1:22" s="13" customFormat="1" ht="15.75" thickBot="1" x14ac:dyDescent="0.3">
      <c r="A16" s="17" t="s">
        <v>15</v>
      </c>
      <c r="B16" s="18">
        <v>2</v>
      </c>
      <c r="C16" s="13">
        <v>27.4939</v>
      </c>
      <c r="D16" s="19">
        <v>17.39</v>
      </c>
      <c r="E16" s="19">
        <v>51</v>
      </c>
      <c r="F16" s="19">
        <v>4</v>
      </c>
      <c r="G16" s="20">
        <f t="shared" si="0"/>
        <v>1402.1889000000001</v>
      </c>
      <c r="H16" s="20">
        <f t="shared" si="1"/>
        <v>109.9756</v>
      </c>
      <c r="I16" s="20">
        <f t="shared" si="2"/>
        <v>478.118921</v>
      </c>
      <c r="J16" s="21">
        <f t="shared" si="8"/>
        <v>0.9164633333333333</v>
      </c>
      <c r="K16" s="20">
        <f t="shared" si="4"/>
        <v>3.6658533333333332</v>
      </c>
      <c r="L16" s="20">
        <f t="shared" si="5"/>
        <v>15.937297366666666</v>
      </c>
      <c r="M16" s="8">
        <f t="shared" si="6"/>
        <v>3.4825606666666666</v>
      </c>
      <c r="N16" s="8">
        <f t="shared" si="7"/>
        <v>13.546702761666666</v>
      </c>
    </row>
    <row r="17" spans="1:14" s="13" customFormat="1" ht="15.75" thickBot="1" x14ac:dyDescent="0.3">
      <c r="A17" s="17" t="s">
        <v>16</v>
      </c>
      <c r="B17" s="18">
        <v>2</v>
      </c>
      <c r="C17" s="13">
        <v>21.914400000000001</v>
      </c>
      <c r="D17" s="19">
        <v>17.39</v>
      </c>
      <c r="E17" s="19">
        <v>51</v>
      </c>
      <c r="F17" s="19">
        <v>4</v>
      </c>
      <c r="G17" s="20">
        <f t="shared" si="0"/>
        <v>1117.6343999999999</v>
      </c>
      <c r="H17" s="20">
        <f t="shared" si="1"/>
        <v>87.657600000000002</v>
      </c>
      <c r="I17" s="20">
        <f t="shared" si="2"/>
        <v>381.09141600000004</v>
      </c>
      <c r="J17" s="21">
        <f t="shared" si="8"/>
        <v>0.73048000000000002</v>
      </c>
      <c r="K17" s="20">
        <f t="shared" si="4"/>
        <v>2.9219200000000001</v>
      </c>
      <c r="L17" s="20">
        <f t="shared" si="5"/>
        <v>12.7030472</v>
      </c>
      <c r="M17" s="8">
        <f t="shared" si="6"/>
        <v>2.7758240000000001</v>
      </c>
      <c r="N17" s="8">
        <f t="shared" si="7"/>
        <v>10.797590120000001</v>
      </c>
    </row>
    <row r="18" spans="1:14" s="13" customFormat="1" ht="15.75" thickBot="1" x14ac:dyDescent="0.3">
      <c r="A18" s="17" t="s">
        <v>19</v>
      </c>
      <c r="B18" s="18">
        <v>2</v>
      </c>
      <c r="C18" s="13">
        <v>39.068600000000004</v>
      </c>
      <c r="D18" s="19">
        <v>17.39</v>
      </c>
      <c r="E18" s="19">
        <v>51</v>
      </c>
      <c r="F18" s="19">
        <v>4</v>
      </c>
      <c r="G18" s="20">
        <f t="shared" si="0"/>
        <v>1992.4986000000001</v>
      </c>
      <c r="H18" s="20">
        <f t="shared" si="1"/>
        <v>156.27440000000001</v>
      </c>
      <c r="I18" s="20">
        <f t="shared" si="2"/>
        <v>679.40295400000014</v>
      </c>
      <c r="J18" s="21">
        <f t="shared" si="8"/>
        <v>1.3022866666666668</v>
      </c>
      <c r="K18" s="20">
        <f t="shared" si="4"/>
        <v>5.2091466666666673</v>
      </c>
      <c r="L18" s="20">
        <f t="shared" si="5"/>
        <v>22.646765133333336</v>
      </c>
      <c r="M18" s="8">
        <f t="shared" si="6"/>
        <v>4.9486893333333342</v>
      </c>
      <c r="N18" s="8">
        <f t="shared" si="7"/>
        <v>19.249750363333334</v>
      </c>
    </row>
    <row r="19" spans="1:14" s="13" customFormat="1" ht="15.75" thickBot="1" x14ac:dyDescent="0.3">
      <c r="A19" s="17" t="s">
        <v>22</v>
      </c>
      <c r="B19" s="18">
        <v>2</v>
      </c>
      <c r="C19" s="13">
        <v>25.1722</v>
      </c>
      <c r="D19" s="19">
        <v>17.39</v>
      </c>
      <c r="E19" s="19">
        <v>51</v>
      </c>
      <c r="F19" s="19">
        <v>4</v>
      </c>
      <c r="G19" s="20">
        <f t="shared" si="0"/>
        <v>1283.7822000000001</v>
      </c>
      <c r="H19" s="20">
        <f t="shared" si="1"/>
        <v>100.6888</v>
      </c>
      <c r="I19" s="20">
        <f t="shared" si="2"/>
        <v>437.74455800000004</v>
      </c>
      <c r="J19" s="21">
        <f t="shared" si="8"/>
        <v>0.83907333333333334</v>
      </c>
      <c r="K19" s="20">
        <f t="shared" si="4"/>
        <v>3.3562933333333334</v>
      </c>
      <c r="L19" s="20">
        <f t="shared" si="5"/>
        <v>14.591485266666668</v>
      </c>
      <c r="M19" s="8">
        <f t="shared" si="6"/>
        <v>3.1884786666666667</v>
      </c>
      <c r="N19" s="8">
        <f t="shared" si="7"/>
        <v>12.402762476666668</v>
      </c>
    </row>
    <row r="20" spans="1:14" s="13" customFormat="1" ht="15.75" thickBot="1" x14ac:dyDescent="0.3">
      <c r="A20" s="17" t="s">
        <v>31</v>
      </c>
      <c r="B20" s="18">
        <v>2</v>
      </c>
      <c r="C20" s="13">
        <v>28.1707</v>
      </c>
      <c r="D20" s="19">
        <v>17.39</v>
      </c>
      <c r="E20" s="19">
        <v>51</v>
      </c>
      <c r="F20" s="19">
        <v>4</v>
      </c>
      <c r="G20" s="20">
        <f t="shared" si="0"/>
        <v>1436.7057</v>
      </c>
      <c r="H20" s="20">
        <f t="shared" si="1"/>
        <v>112.6828</v>
      </c>
      <c r="I20" s="20">
        <f t="shared" si="2"/>
        <v>489.88847300000003</v>
      </c>
      <c r="J20" s="21">
        <f t="shared" si="8"/>
        <v>0.93902333333333332</v>
      </c>
      <c r="K20" s="20">
        <f t="shared" si="4"/>
        <v>3.7560933333333333</v>
      </c>
      <c r="L20" s="20">
        <f t="shared" si="5"/>
        <v>16.329615766666667</v>
      </c>
      <c r="M20" s="8">
        <f t="shared" si="6"/>
        <v>3.5682886666666667</v>
      </c>
      <c r="N20" s="8">
        <f t="shared" si="7"/>
        <v>13.880173401666667</v>
      </c>
    </row>
    <row r="21" spans="1:14" s="13" customFormat="1" ht="15.75" thickBot="1" x14ac:dyDescent="0.3">
      <c r="A21" s="17" t="s">
        <v>38</v>
      </c>
      <c r="B21" s="18">
        <v>2</v>
      </c>
      <c r="C21" s="13">
        <v>23.966899999999999</v>
      </c>
      <c r="D21" s="19">
        <v>17.39</v>
      </c>
      <c r="E21" s="19">
        <v>51</v>
      </c>
      <c r="F21" s="19">
        <v>4</v>
      </c>
      <c r="G21" s="20">
        <f t="shared" si="0"/>
        <v>1222.3118999999999</v>
      </c>
      <c r="H21" s="20">
        <f t="shared" si="1"/>
        <v>95.867599999999996</v>
      </c>
      <c r="I21" s="20">
        <f t="shared" si="2"/>
        <v>416.78439099999997</v>
      </c>
      <c r="J21" s="21">
        <f t="shared" si="8"/>
        <v>0.79889666666666659</v>
      </c>
      <c r="K21" s="20">
        <f t="shared" si="4"/>
        <v>3.1955866666666664</v>
      </c>
      <c r="L21" s="20">
        <f t="shared" si="5"/>
        <v>13.892813033333333</v>
      </c>
      <c r="M21" s="8">
        <f t="shared" si="6"/>
        <v>3.0358073333333331</v>
      </c>
      <c r="N21" s="8">
        <f t="shared" si="7"/>
        <v>11.808891078333334</v>
      </c>
    </row>
    <row r="22" spans="1:14" s="13" customFormat="1" ht="15.75" thickBot="1" x14ac:dyDescent="0.3">
      <c r="A22" s="17" t="s">
        <v>40</v>
      </c>
      <c r="B22" s="18">
        <v>2</v>
      </c>
      <c r="C22" s="13">
        <v>28.7393</v>
      </c>
      <c r="D22" s="19">
        <v>17.39</v>
      </c>
      <c r="E22" s="19">
        <v>51</v>
      </c>
      <c r="F22" s="19">
        <v>4</v>
      </c>
      <c r="G22" s="20">
        <f t="shared" si="0"/>
        <v>1465.7043000000001</v>
      </c>
      <c r="H22" s="20">
        <f t="shared" si="1"/>
        <v>114.9572</v>
      </c>
      <c r="I22" s="20">
        <f t="shared" si="2"/>
        <v>499.77642700000001</v>
      </c>
      <c r="J22" s="21">
        <f t="shared" si="8"/>
        <v>0.9579766666666667</v>
      </c>
      <c r="K22" s="20">
        <f t="shared" si="4"/>
        <v>3.8319066666666668</v>
      </c>
      <c r="L22" s="20">
        <f t="shared" si="5"/>
        <v>16.659214233333334</v>
      </c>
      <c r="M22" s="8">
        <f t="shared" si="6"/>
        <v>3.6403113333333335</v>
      </c>
      <c r="N22" s="8">
        <f t="shared" si="7"/>
        <v>14.160332098333333</v>
      </c>
    </row>
    <row r="23" spans="1:14" s="13" customFormat="1" ht="15.75" thickBot="1" x14ac:dyDescent="0.3">
      <c r="A23" s="17" t="s">
        <v>44</v>
      </c>
      <c r="B23" s="18">
        <v>2</v>
      </c>
      <c r="C23" s="13">
        <v>31.5565</v>
      </c>
      <c r="D23" s="19">
        <v>17.39</v>
      </c>
      <c r="E23" s="19">
        <v>51</v>
      </c>
      <c r="F23" s="19">
        <v>4</v>
      </c>
      <c r="G23" s="20">
        <f t="shared" si="0"/>
        <v>1609.3815</v>
      </c>
      <c r="H23" s="20">
        <f t="shared" si="1"/>
        <v>126.226</v>
      </c>
      <c r="I23" s="20">
        <f t="shared" si="2"/>
        <v>548.76753500000007</v>
      </c>
      <c r="J23" s="21">
        <f t="shared" si="8"/>
        <v>1.0518833333333333</v>
      </c>
      <c r="K23" s="20">
        <f t="shared" si="4"/>
        <v>4.2075333333333331</v>
      </c>
      <c r="L23" s="20">
        <f t="shared" si="5"/>
        <v>18.292251166666667</v>
      </c>
      <c r="M23" s="8">
        <f t="shared" si="6"/>
        <v>3.9971566666666662</v>
      </c>
      <c r="N23" s="8">
        <f t="shared" si="7"/>
        <v>15.548413491666667</v>
      </c>
    </row>
    <row r="24" spans="1:14" s="13" customFormat="1" ht="15.75" thickBot="1" x14ac:dyDescent="0.3">
      <c r="A24" s="17" t="s">
        <v>46</v>
      </c>
      <c r="B24" s="18">
        <v>2</v>
      </c>
      <c r="C24" s="13">
        <v>34.465200000000003</v>
      </c>
      <c r="D24" s="19">
        <v>17.39</v>
      </c>
      <c r="E24" s="19">
        <v>51</v>
      </c>
      <c r="F24" s="19">
        <v>4</v>
      </c>
      <c r="G24" s="20">
        <f t="shared" si="0"/>
        <v>1757.7252000000001</v>
      </c>
      <c r="H24" s="20">
        <f t="shared" si="1"/>
        <v>137.86080000000001</v>
      </c>
      <c r="I24" s="20">
        <f t="shared" si="2"/>
        <v>599.34982800000012</v>
      </c>
      <c r="J24" s="21">
        <f t="shared" si="8"/>
        <v>1.1488400000000001</v>
      </c>
      <c r="K24" s="20">
        <f t="shared" si="4"/>
        <v>4.5953600000000003</v>
      </c>
      <c r="L24" s="20">
        <f t="shared" si="5"/>
        <v>19.978327600000004</v>
      </c>
      <c r="M24" s="8">
        <f t="shared" si="6"/>
        <v>4.3655920000000004</v>
      </c>
      <c r="N24" s="8">
        <f t="shared" si="7"/>
        <v>16.981578460000001</v>
      </c>
    </row>
    <row r="25" spans="1:14" ht="15.75" thickBot="1" x14ac:dyDescent="0.3">
      <c r="A25" s="1" t="s">
        <v>13</v>
      </c>
      <c r="B25" s="11">
        <v>3</v>
      </c>
      <c r="C25" s="13">
        <v>21.5093</v>
      </c>
      <c r="D25" s="6">
        <v>17.39</v>
      </c>
      <c r="E25" s="6">
        <v>51</v>
      </c>
      <c r="F25" s="6">
        <v>4</v>
      </c>
      <c r="G25" s="8">
        <f t="shared" si="0"/>
        <v>1096.9743000000001</v>
      </c>
      <c r="H25" s="8">
        <f t="shared" si="1"/>
        <v>86.037199999999999</v>
      </c>
      <c r="I25" s="8">
        <f t="shared" si="2"/>
        <v>374.04672700000003</v>
      </c>
      <c r="J25" s="5">
        <f t="shared" ref="J25:J50" si="9">C25/50</f>
        <v>0.43018600000000001</v>
      </c>
      <c r="K25" s="8">
        <f t="shared" si="4"/>
        <v>1.7207440000000001</v>
      </c>
      <c r="L25" s="8">
        <f t="shared" si="5"/>
        <v>7.4809345400000007</v>
      </c>
      <c r="M25" s="8">
        <f t="shared" si="6"/>
        <v>1.6347068</v>
      </c>
      <c r="N25" s="8">
        <f t="shared" si="7"/>
        <v>6.3587943590000009</v>
      </c>
    </row>
    <row r="26" spans="1:14" ht="15.75" thickBot="1" x14ac:dyDescent="0.3">
      <c r="A26" s="1" t="s">
        <v>11</v>
      </c>
      <c r="B26" s="11">
        <v>3</v>
      </c>
      <c r="C26" s="13">
        <v>25.663</v>
      </c>
      <c r="D26" s="6">
        <v>17.39</v>
      </c>
      <c r="E26" s="6">
        <v>51</v>
      </c>
      <c r="F26" s="6">
        <v>4</v>
      </c>
      <c r="G26" s="8">
        <f t="shared" si="0"/>
        <v>1308.8130000000001</v>
      </c>
      <c r="H26" s="8">
        <f t="shared" si="1"/>
        <v>102.652</v>
      </c>
      <c r="I26" s="8">
        <f t="shared" si="2"/>
        <v>446.27957000000004</v>
      </c>
      <c r="J26" s="5">
        <f t="shared" si="9"/>
        <v>0.51326000000000005</v>
      </c>
      <c r="K26" s="8">
        <f t="shared" si="4"/>
        <v>2.0530400000000002</v>
      </c>
      <c r="L26" s="8">
        <f t="shared" si="5"/>
        <v>8.9255914000000018</v>
      </c>
      <c r="M26" s="8">
        <f t="shared" si="6"/>
        <v>1.9503880000000002</v>
      </c>
      <c r="N26" s="8">
        <f t="shared" si="7"/>
        <v>7.5867526900000017</v>
      </c>
    </row>
    <row r="27" spans="1:14" ht="15.75" thickBot="1" x14ac:dyDescent="0.3">
      <c r="A27" s="1" t="s">
        <v>12</v>
      </c>
      <c r="B27" s="11">
        <v>3</v>
      </c>
      <c r="C27" s="13">
        <v>28.825299999999999</v>
      </c>
      <c r="D27" s="6">
        <v>17.39</v>
      </c>
      <c r="E27" s="6">
        <v>51</v>
      </c>
      <c r="F27" s="6">
        <v>4</v>
      </c>
      <c r="G27" s="8">
        <f t="shared" si="0"/>
        <v>1470.0902999999998</v>
      </c>
      <c r="H27" s="8">
        <f t="shared" si="1"/>
        <v>115.30119999999999</v>
      </c>
      <c r="I27" s="8">
        <f t="shared" si="2"/>
        <v>501.27196700000002</v>
      </c>
      <c r="J27" s="5">
        <f t="shared" si="9"/>
        <v>0.57650599999999996</v>
      </c>
      <c r="K27" s="8">
        <f t="shared" si="4"/>
        <v>2.3060239999999999</v>
      </c>
      <c r="L27" s="8">
        <f t="shared" si="5"/>
        <v>10.02543934</v>
      </c>
      <c r="M27" s="8">
        <f t="shared" si="6"/>
        <v>2.1907227999999996</v>
      </c>
      <c r="N27" s="8">
        <f t="shared" si="7"/>
        <v>8.5216234390000007</v>
      </c>
    </row>
    <row r="28" spans="1:14" ht="15.75" thickBot="1" x14ac:dyDescent="0.3">
      <c r="A28" s="1" t="s">
        <v>14</v>
      </c>
      <c r="B28" s="11">
        <v>3</v>
      </c>
      <c r="C28" s="13">
        <v>18.189900000000002</v>
      </c>
      <c r="D28" s="6">
        <v>17.39</v>
      </c>
      <c r="E28" s="6">
        <v>51</v>
      </c>
      <c r="F28" s="6">
        <v>4</v>
      </c>
      <c r="G28" s="8">
        <f t="shared" si="0"/>
        <v>927.68490000000008</v>
      </c>
      <c r="H28" s="8">
        <f t="shared" si="1"/>
        <v>72.759600000000006</v>
      </c>
      <c r="I28" s="8">
        <f t="shared" si="2"/>
        <v>316.32236100000006</v>
      </c>
      <c r="J28" s="5">
        <f t="shared" si="9"/>
        <v>0.36379800000000001</v>
      </c>
      <c r="K28" s="8">
        <f t="shared" si="4"/>
        <v>1.455192</v>
      </c>
      <c r="L28" s="8">
        <f t="shared" si="5"/>
        <v>6.3264472200000004</v>
      </c>
      <c r="M28" s="8">
        <f t="shared" si="6"/>
        <v>1.3824324000000001</v>
      </c>
      <c r="N28" s="8">
        <f t="shared" si="7"/>
        <v>5.377480137</v>
      </c>
    </row>
    <row r="29" spans="1:14" ht="15.75" thickBot="1" x14ac:dyDescent="0.3">
      <c r="A29" s="1" t="s">
        <v>20</v>
      </c>
      <c r="B29" s="11">
        <v>3</v>
      </c>
      <c r="C29" s="13">
        <v>21.890899999999998</v>
      </c>
      <c r="D29" s="6">
        <v>17.39</v>
      </c>
      <c r="E29" s="6">
        <v>51</v>
      </c>
      <c r="F29" s="6">
        <v>4</v>
      </c>
      <c r="G29" s="8">
        <f t="shared" si="0"/>
        <v>1116.4358999999999</v>
      </c>
      <c r="H29" s="8">
        <f t="shared" si="1"/>
        <v>87.563599999999994</v>
      </c>
      <c r="I29" s="8">
        <f t="shared" si="2"/>
        <v>380.682751</v>
      </c>
      <c r="J29" s="5">
        <f t="shared" si="9"/>
        <v>0.43781799999999998</v>
      </c>
      <c r="K29" s="8">
        <f t="shared" si="4"/>
        <v>1.7512719999999999</v>
      </c>
      <c r="L29" s="8">
        <f t="shared" si="5"/>
        <v>7.6136550200000004</v>
      </c>
      <c r="M29" s="8">
        <f t="shared" si="6"/>
        <v>1.6637084</v>
      </c>
      <c r="N29" s="8">
        <f t="shared" si="7"/>
        <v>6.4716067670000008</v>
      </c>
    </row>
    <row r="30" spans="1:14" ht="15.75" thickBot="1" x14ac:dyDescent="0.3">
      <c r="A30" s="1" t="s">
        <v>21</v>
      </c>
      <c r="B30" s="11">
        <v>3</v>
      </c>
      <c r="C30" s="13">
        <v>16.512699999999999</v>
      </c>
      <c r="D30" s="6">
        <v>17.39</v>
      </c>
      <c r="E30" s="6">
        <v>51</v>
      </c>
      <c r="F30" s="6">
        <v>4</v>
      </c>
      <c r="G30" s="8">
        <f t="shared" si="0"/>
        <v>842.14769999999999</v>
      </c>
      <c r="H30" s="8">
        <f t="shared" si="1"/>
        <v>66.050799999999995</v>
      </c>
      <c r="I30" s="8">
        <f t="shared" si="2"/>
        <v>287.15585299999998</v>
      </c>
      <c r="J30" s="5">
        <f t="shared" si="9"/>
        <v>0.33025399999999999</v>
      </c>
      <c r="K30" s="8">
        <f t="shared" si="4"/>
        <v>1.321016</v>
      </c>
      <c r="L30" s="8">
        <f t="shared" si="5"/>
        <v>5.7431170600000003</v>
      </c>
      <c r="M30" s="8">
        <f t="shared" si="6"/>
        <v>1.2549652</v>
      </c>
      <c r="N30" s="8">
        <f t="shared" si="7"/>
        <v>4.8816495010000001</v>
      </c>
    </row>
    <row r="31" spans="1:14" ht="15.75" thickBot="1" x14ac:dyDescent="0.3">
      <c r="A31" s="1" t="s">
        <v>23</v>
      </c>
      <c r="B31" s="11">
        <v>3</v>
      </c>
      <c r="C31" s="13">
        <v>21.345099999999999</v>
      </c>
      <c r="D31" s="6">
        <v>17.39</v>
      </c>
      <c r="E31" s="6">
        <v>51</v>
      </c>
      <c r="F31" s="6">
        <v>4</v>
      </c>
      <c r="G31" s="8">
        <f t="shared" si="0"/>
        <v>1088.6000999999999</v>
      </c>
      <c r="H31" s="8">
        <f t="shared" si="1"/>
        <v>85.380399999999995</v>
      </c>
      <c r="I31" s="8">
        <f t="shared" si="2"/>
        <v>371.19128899999998</v>
      </c>
      <c r="J31" s="5">
        <f t="shared" si="9"/>
        <v>0.42690199999999995</v>
      </c>
      <c r="K31" s="8">
        <f t="shared" si="4"/>
        <v>1.7076079999999998</v>
      </c>
      <c r="L31" s="8">
        <f t="shared" si="5"/>
        <v>7.4238257799999996</v>
      </c>
      <c r="M31" s="8">
        <f t="shared" si="6"/>
        <v>1.6222275999999998</v>
      </c>
      <c r="N31" s="8">
        <f t="shared" si="7"/>
        <v>6.3102519130000001</v>
      </c>
    </row>
    <row r="32" spans="1:14" ht="15.75" thickBot="1" x14ac:dyDescent="0.3">
      <c r="A32" s="1" t="s">
        <v>32</v>
      </c>
      <c r="B32" s="11">
        <v>3</v>
      </c>
      <c r="C32" s="13">
        <v>13.350300000000001</v>
      </c>
      <c r="D32" s="6">
        <v>17.39</v>
      </c>
      <c r="E32" s="6">
        <v>51</v>
      </c>
      <c r="F32" s="6">
        <v>4</v>
      </c>
      <c r="G32" s="8">
        <f t="shared" si="0"/>
        <v>680.86530000000005</v>
      </c>
      <c r="H32" s="8">
        <f t="shared" si="1"/>
        <v>53.401200000000003</v>
      </c>
      <c r="I32" s="8">
        <f t="shared" si="2"/>
        <v>232.16171700000001</v>
      </c>
      <c r="J32" s="5">
        <f t="shared" si="9"/>
        <v>0.26700600000000002</v>
      </c>
      <c r="K32" s="8">
        <f t="shared" si="4"/>
        <v>1.0680240000000001</v>
      </c>
      <c r="L32" s="8">
        <f t="shared" si="5"/>
        <v>4.6432343400000002</v>
      </c>
      <c r="M32" s="8">
        <f t="shared" si="6"/>
        <v>1.0146228000000002</v>
      </c>
      <c r="N32" s="8">
        <f t="shared" si="7"/>
        <v>3.9467491890000002</v>
      </c>
    </row>
    <row r="33" spans="1:14" ht="15.75" thickBot="1" x14ac:dyDescent="0.3">
      <c r="A33" s="1" t="s">
        <v>25</v>
      </c>
      <c r="B33" s="11">
        <v>3</v>
      </c>
      <c r="C33" s="13">
        <v>15.572699999999999</v>
      </c>
      <c r="D33" s="6">
        <v>17.39</v>
      </c>
      <c r="E33" s="6">
        <v>51</v>
      </c>
      <c r="F33" s="6">
        <v>4</v>
      </c>
      <c r="G33" s="8">
        <f t="shared" si="0"/>
        <v>794.20769999999993</v>
      </c>
      <c r="H33" s="8">
        <f t="shared" si="1"/>
        <v>62.290799999999997</v>
      </c>
      <c r="I33" s="8">
        <f t="shared" si="2"/>
        <v>270.80925300000001</v>
      </c>
      <c r="J33" s="5">
        <f t="shared" si="9"/>
        <v>0.31145400000000001</v>
      </c>
      <c r="K33" s="8">
        <f t="shared" si="4"/>
        <v>1.245816</v>
      </c>
      <c r="L33" s="8">
        <f t="shared" si="5"/>
        <v>5.4161850600000001</v>
      </c>
      <c r="M33" s="8">
        <f t="shared" si="6"/>
        <v>1.1835252000000001</v>
      </c>
      <c r="N33" s="8">
        <f t="shared" si="7"/>
        <v>4.6037573009999999</v>
      </c>
    </row>
    <row r="34" spans="1:14" ht="15.75" thickBot="1" x14ac:dyDescent="0.3">
      <c r="A34" s="1" t="s">
        <v>33</v>
      </c>
      <c r="B34" s="11">
        <v>3</v>
      </c>
      <c r="C34" s="13">
        <v>30.1539</v>
      </c>
      <c r="D34" s="6">
        <v>17.39</v>
      </c>
      <c r="E34" s="6">
        <v>51</v>
      </c>
      <c r="F34" s="6">
        <v>4</v>
      </c>
      <c r="G34" s="8">
        <f t="shared" ref="G34:G50" si="10">C34*E34</f>
        <v>1537.8489</v>
      </c>
      <c r="H34" s="8">
        <f t="shared" ref="H34:H50" si="11">C34*F34</f>
        <v>120.6156</v>
      </c>
      <c r="I34" s="8">
        <f t="shared" ref="I34:I50" si="12">C34*D34</f>
        <v>524.37632100000008</v>
      </c>
      <c r="J34" s="5">
        <f t="shared" si="9"/>
        <v>0.603078</v>
      </c>
      <c r="K34" s="8">
        <f t="shared" ref="K34:K50" si="13">F34*J34</f>
        <v>2.412312</v>
      </c>
      <c r="L34" s="8">
        <f t="shared" ref="L34:L50" si="14">J34*D34</f>
        <v>10.48752642</v>
      </c>
      <c r="M34" s="8">
        <f t="shared" si="6"/>
        <v>2.2916964000000002</v>
      </c>
      <c r="N34" s="8">
        <f t="shared" si="7"/>
        <v>8.9143974569999997</v>
      </c>
    </row>
    <row r="35" spans="1:14" ht="15.75" thickBot="1" x14ac:dyDescent="0.3">
      <c r="A35" s="1" t="s">
        <v>39</v>
      </c>
      <c r="B35" s="11">
        <v>3</v>
      </c>
      <c r="C35" s="13">
        <v>11.1936</v>
      </c>
      <c r="D35" s="6">
        <v>17.39</v>
      </c>
      <c r="E35" s="6">
        <v>51</v>
      </c>
      <c r="F35" s="6">
        <v>4</v>
      </c>
      <c r="G35" s="8">
        <f t="shared" si="10"/>
        <v>570.87360000000001</v>
      </c>
      <c r="H35" s="8">
        <f t="shared" si="11"/>
        <v>44.7744</v>
      </c>
      <c r="I35" s="8">
        <f t="shared" si="12"/>
        <v>194.65670400000002</v>
      </c>
      <c r="J35" s="5">
        <f t="shared" si="9"/>
        <v>0.22387199999999999</v>
      </c>
      <c r="K35" s="8">
        <f t="shared" si="13"/>
        <v>0.89548799999999995</v>
      </c>
      <c r="L35" s="8">
        <f t="shared" si="14"/>
        <v>3.8931340799999998</v>
      </c>
      <c r="M35" s="8">
        <f t="shared" si="6"/>
        <v>0.85071359999999996</v>
      </c>
      <c r="N35" s="8">
        <f t="shared" si="7"/>
        <v>3.309163968</v>
      </c>
    </row>
    <row r="36" spans="1:14" ht="15.75" thickBot="1" x14ac:dyDescent="0.3">
      <c r="A36" s="1" t="s">
        <v>47</v>
      </c>
      <c r="B36" s="11">
        <v>3</v>
      </c>
      <c r="C36" s="13">
        <v>20.3567</v>
      </c>
      <c r="D36" s="6">
        <v>17.39</v>
      </c>
      <c r="E36" s="6">
        <v>51</v>
      </c>
      <c r="F36" s="6">
        <v>4</v>
      </c>
      <c r="G36" s="8">
        <f t="shared" si="10"/>
        <v>1038.1917000000001</v>
      </c>
      <c r="H36" s="8">
        <f t="shared" si="11"/>
        <v>81.4268</v>
      </c>
      <c r="I36" s="8">
        <f t="shared" si="12"/>
        <v>354.00301300000001</v>
      </c>
      <c r="J36" s="5">
        <f t="shared" si="9"/>
        <v>0.407134</v>
      </c>
      <c r="K36" s="8">
        <f t="shared" si="13"/>
        <v>1.628536</v>
      </c>
      <c r="L36" s="8">
        <f t="shared" si="14"/>
        <v>7.0800602599999998</v>
      </c>
      <c r="M36" s="8">
        <f t="shared" si="6"/>
        <v>1.5471092</v>
      </c>
      <c r="N36" s="8">
        <f t="shared" si="7"/>
        <v>6.0180512210000003</v>
      </c>
    </row>
    <row r="37" spans="1:14" ht="15.75" thickBot="1" x14ac:dyDescent="0.3">
      <c r="A37" s="1" t="s">
        <v>2</v>
      </c>
      <c r="B37" s="11">
        <v>4</v>
      </c>
      <c r="C37" s="16">
        <v>7.0125000000000002</v>
      </c>
      <c r="D37" s="6">
        <v>17.39</v>
      </c>
      <c r="E37" s="6">
        <v>51</v>
      </c>
      <c r="F37" s="6">
        <v>4</v>
      </c>
      <c r="G37" s="8">
        <f t="shared" si="10"/>
        <v>357.63749999999999</v>
      </c>
      <c r="H37" s="8">
        <f t="shared" si="11"/>
        <v>28.05</v>
      </c>
      <c r="I37" s="8">
        <f t="shared" si="12"/>
        <v>121.94737500000001</v>
      </c>
      <c r="J37" s="5">
        <f t="shared" si="9"/>
        <v>0.14025000000000001</v>
      </c>
      <c r="K37" s="8">
        <f t="shared" si="13"/>
        <v>0.56100000000000005</v>
      </c>
      <c r="L37" s="8">
        <f t="shared" si="14"/>
        <v>2.4389475000000003</v>
      </c>
      <c r="M37" s="8">
        <f t="shared" si="6"/>
        <v>0.53295000000000003</v>
      </c>
      <c r="N37" s="8">
        <f t="shared" si="7"/>
        <v>2.0731053750000004</v>
      </c>
    </row>
    <row r="38" spans="1:14" ht="15.75" thickBot="1" x14ac:dyDescent="0.3">
      <c r="A38" s="1" t="s">
        <v>29</v>
      </c>
      <c r="B38" s="11">
        <v>4</v>
      </c>
      <c r="C38" s="13">
        <v>5.2542999999999997</v>
      </c>
      <c r="D38" s="6">
        <v>17.39</v>
      </c>
      <c r="E38" s="6">
        <v>51</v>
      </c>
      <c r="F38" s="6">
        <v>4</v>
      </c>
      <c r="G38" s="8">
        <f t="shared" si="10"/>
        <v>267.96929999999998</v>
      </c>
      <c r="H38" s="8">
        <f t="shared" si="11"/>
        <v>21.017199999999999</v>
      </c>
      <c r="I38" s="8">
        <f t="shared" si="12"/>
        <v>91.372276999999997</v>
      </c>
      <c r="J38" s="5">
        <f t="shared" si="9"/>
        <v>0.105086</v>
      </c>
      <c r="K38" s="8">
        <f t="shared" si="13"/>
        <v>0.420344</v>
      </c>
      <c r="L38" s="8">
        <f t="shared" si="14"/>
        <v>1.82744554</v>
      </c>
      <c r="M38" s="8">
        <f t="shared" si="6"/>
        <v>0.39932679999999998</v>
      </c>
      <c r="N38" s="8">
        <f t="shared" si="7"/>
        <v>1.5533287090000001</v>
      </c>
    </row>
    <row r="39" spans="1:14" ht="15.75" thickBot="1" x14ac:dyDescent="0.3">
      <c r="A39" s="1" t="s">
        <v>34</v>
      </c>
      <c r="B39" s="11">
        <v>4</v>
      </c>
      <c r="C39" s="13">
        <v>11.5563</v>
      </c>
      <c r="D39" s="6">
        <v>17.39</v>
      </c>
      <c r="E39" s="6">
        <v>51</v>
      </c>
      <c r="F39" s="6">
        <v>4</v>
      </c>
      <c r="G39" s="8">
        <f t="shared" si="10"/>
        <v>589.37130000000002</v>
      </c>
      <c r="H39" s="8">
        <f t="shared" si="11"/>
        <v>46.225200000000001</v>
      </c>
      <c r="I39" s="8">
        <f t="shared" si="12"/>
        <v>200.964057</v>
      </c>
      <c r="J39" s="5">
        <f t="shared" si="9"/>
        <v>0.231126</v>
      </c>
      <c r="K39" s="8">
        <f t="shared" si="13"/>
        <v>0.92450399999999999</v>
      </c>
      <c r="L39" s="8">
        <f t="shared" si="14"/>
        <v>4.0192811400000004</v>
      </c>
      <c r="M39" s="8">
        <f t="shared" si="6"/>
        <v>0.87827880000000003</v>
      </c>
      <c r="N39" s="8">
        <f t="shared" si="7"/>
        <v>3.4163889690000002</v>
      </c>
    </row>
    <row r="40" spans="1:14" ht="15.75" thickBot="1" x14ac:dyDescent="0.3">
      <c r="A40" s="1" t="s">
        <v>41</v>
      </c>
      <c r="B40" s="11">
        <v>4</v>
      </c>
      <c r="C40" s="13">
        <v>6.5922000000000001</v>
      </c>
      <c r="D40" s="6">
        <v>17.39</v>
      </c>
      <c r="E40" s="6">
        <v>51</v>
      </c>
      <c r="F40" s="6">
        <v>4</v>
      </c>
      <c r="G40" s="8">
        <f t="shared" si="10"/>
        <v>336.2022</v>
      </c>
      <c r="H40" s="8">
        <f t="shared" si="11"/>
        <v>26.3688</v>
      </c>
      <c r="I40" s="8">
        <f t="shared" si="12"/>
        <v>114.63835800000001</v>
      </c>
      <c r="J40" s="5">
        <f t="shared" si="9"/>
        <v>0.13184399999999999</v>
      </c>
      <c r="K40" s="8">
        <f t="shared" si="13"/>
        <v>0.52737599999999996</v>
      </c>
      <c r="L40" s="8">
        <f t="shared" si="14"/>
        <v>2.2927671599999999</v>
      </c>
      <c r="M40" s="8">
        <f t="shared" si="6"/>
        <v>0.50100719999999999</v>
      </c>
      <c r="N40" s="8">
        <f t="shared" si="7"/>
        <v>1.948852086</v>
      </c>
    </row>
    <row r="41" spans="1:14" ht="15.75" thickBot="1" x14ac:dyDescent="0.3">
      <c r="A41" s="1" t="s">
        <v>1</v>
      </c>
      <c r="B41" s="11">
        <v>5</v>
      </c>
      <c r="C41" s="16">
        <v>20.342700000000001</v>
      </c>
      <c r="D41" s="6">
        <v>17.39</v>
      </c>
      <c r="E41" s="6">
        <v>51</v>
      </c>
      <c r="F41" s="6">
        <v>4</v>
      </c>
      <c r="G41" s="8">
        <f t="shared" si="10"/>
        <v>1037.4777000000001</v>
      </c>
      <c r="H41" s="8">
        <f t="shared" si="11"/>
        <v>81.370800000000003</v>
      </c>
      <c r="I41" s="8">
        <f t="shared" si="12"/>
        <v>353.75955300000004</v>
      </c>
      <c r="J41" s="5">
        <f t="shared" si="9"/>
        <v>0.40685399999999999</v>
      </c>
      <c r="K41" s="8">
        <f t="shared" si="13"/>
        <v>1.627416</v>
      </c>
      <c r="L41" s="8">
        <f t="shared" si="14"/>
        <v>7.0751910599999999</v>
      </c>
      <c r="M41" s="8">
        <f t="shared" si="6"/>
        <v>1.5460452</v>
      </c>
      <c r="N41" s="8">
        <f t="shared" si="7"/>
        <v>6.0139124009999998</v>
      </c>
    </row>
    <row r="42" spans="1:14" ht="15.75" thickBot="1" x14ac:dyDescent="0.3">
      <c r="A42" s="1" t="s">
        <v>4</v>
      </c>
      <c r="B42" s="11">
        <v>5</v>
      </c>
      <c r="C42" s="16">
        <v>29.8429</v>
      </c>
      <c r="D42" s="6">
        <v>17.39</v>
      </c>
      <c r="E42" s="6">
        <v>51</v>
      </c>
      <c r="F42" s="6">
        <v>4</v>
      </c>
      <c r="G42" s="8">
        <f t="shared" si="10"/>
        <v>1521.9879000000001</v>
      </c>
      <c r="H42" s="8">
        <f t="shared" si="11"/>
        <v>119.3716</v>
      </c>
      <c r="I42" s="8">
        <f t="shared" si="12"/>
        <v>518.968031</v>
      </c>
      <c r="J42" s="5">
        <f t="shared" si="9"/>
        <v>0.596858</v>
      </c>
      <c r="K42" s="8">
        <f t="shared" si="13"/>
        <v>2.387432</v>
      </c>
      <c r="L42" s="8">
        <f t="shared" si="14"/>
        <v>10.37936062</v>
      </c>
      <c r="M42" s="8">
        <f t="shared" si="6"/>
        <v>2.2680604</v>
      </c>
      <c r="N42" s="8">
        <f t="shared" si="7"/>
        <v>8.8224565269999999</v>
      </c>
    </row>
    <row r="43" spans="1:14" ht="15.75" thickBot="1" x14ac:dyDescent="0.3">
      <c r="A43" s="1" t="s">
        <v>5</v>
      </c>
      <c r="B43" s="11">
        <v>5</v>
      </c>
      <c r="C43" s="16">
        <v>9.6586999999999996</v>
      </c>
      <c r="D43" s="6">
        <v>17.39</v>
      </c>
      <c r="E43" s="6">
        <v>51</v>
      </c>
      <c r="F43" s="6">
        <v>4</v>
      </c>
      <c r="G43" s="8">
        <f t="shared" si="10"/>
        <v>492.59369999999996</v>
      </c>
      <c r="H43" s="8">
        <f t="shared" si="11"/>
        <v>38.634799999999998</v>
      </c>
      <c r="I43" s="8">
        <f t="shared" si="12"/>
        <v>167.96479299999999</v>
      </c>
      <c r="J43" s="5">
        <f t="shared" si="9"/>
        <v>0.19317399999999998</v>
      </c>
      <c r="K43" s="8">
        <f t="shared" si="13"/>
        <v>0.77269599999999994</v>
      </c>
      <c r="L43" s="8">
        <f t="shared" si="14"/>
        <v>3.35929586</v>
      </c>
      <c r="M43" s="8">
        <f t="shared" si="6"/>
        <v>0.73406119999999997</v>
      </c>
      <c r="N43" s="8">
        <f t="shared" si="7"/>
        <v>2.8554014809999999</v>
      </c>
    </row>
    <row r="44" spans="1:14" ht="15.75" thickBot="1" x14ac:dyDescent="0.3">
      <c r="A44" s="1" t="s">
        <v>10</v>
      </c>
      <c r="B44" s="11">
        <v>5</v>
      </c>
      <c r="C44" s="16">
        <v>16.458500000000001</v>
      </c>
      <c r="D44" s="6">
        <v>17.39</v>
      </c>
      <c r="E44" s="6">
        <v>51</v>
      </c>
      <c r="F44" s="6">
        <v>4</v>
      </c>
      <c r="G44" s="8">
        <f t="shared" si="10"/>
        <v>839.38350000000003</v>
      </c>
      <c r="H44" s="8">
        <f t="shared" si="11"/>
        <v>65.834000000000003</v>
      </c>
      <c r="I44" s="8">
        <f t="shared" si="12"/>
        <v>286.21331500000002</v>
      </c>
      <c r="J44" s="5">
        <f t="shared" si="9"/>
        <v>0.32917000000000002</v>
      </c>
      <c r="K44" s="8">
        <f t="shared" si="13"/>
        <v>1.3166800000000001</v>
      </c>
      <c r="L44" s="8">
        <f t="shared" si="14"/>
        <v>5.7242663000000009</v>
      </c>
      <c r="M44" s="8">
        <f t="shared" si="6"/>
        <v>1.2508460000000001</v>
      </c>
      <c r="N44" s="8">
        <f t="shared" si="7"/>
        <v>4.8656263550000007</v>
      </c>
    </row>
    <row r="45" spans="1:14" ht="15.75" thickBot="1" x14ac:dyDescent="0.3">
      <c r="A45" s="1" t="s">
        <v>24</v>
      </c>
      <c r="B45" s="11">
        <v>5</v>
      </c>
      <c r="C45" s="13">
        <v>8.8758999999999997</v>
      </c>
      <c r="D45" s="6">
        <v>17.39</v>
      </c>
      <c r="E45" s="6">
        <v>51</v>
      </c>
      <c r="F45" s="6">
        <v>4</v>
      </c>
      <c r="G45" s="8">
        <f t="shared" si="10"/>
        <v>452.67089999999996</v>
      </c>
      <c r="H45" s="8">
        <f t="shared" si="11"/>
        <v>35.503599999999999</v>
      </c>
      <c r="I45" s="8">
        <f t="shared" si="12"/>
        <v>154.351901</v>
      </c>
      <c r="J45" s="5">
        <f t="shared" si="9"/>
        <v>0.17751799999999998</v>
      </c>
      <c r="K45" s="8">
        <f t="shared" si="13"/>
        <v>0.71007199999999993</v>
      </c>
      <c r="L45" s="8">
        <f t="shared" si="14"/>
        <v>3.0870380199999996</v>
      </c>
      <c r="M45" s="8">
        <f t="shared" si="6"/>
        <v>0.67456839999999996</v>
      </c>
      <c r="N45" s="8">
        <f t="shared" si="7"/>
        <v>2.6239823169999998</v>
      </c>
    </row>
    <row r="46" spans="1:14" ht="15.75" thickBot="1" x14ac:dyDescent="0.3">
      <c r="A46" s="1" t="s">
        <v>26</v>
      </c>
      <c r="B46" s="11">
        <v>5</v>
      </c>
      <c r="C46" s="13">
        <v>4.7370999999999999</v>
      </c>
      <c r="D46" s="6">
        <v>17.39</v>
      </c>
      <c r="E46" s="6">
        <v>51</v>
      </c>
      <c r="F46" s="6">
        <v>4</v>
      </c>
      <c r="G46" s="8">
        <f t="shared" si="10"/>
        <v>241.59209999999999</v>
      </c>
      <c r="H46" s="8">
        <f t="shared" si="11"/>
        <v>18.948399999999999</v>
      </c>
      <c r="I46" s="8">
        <f t="shared" si="12"/>
        <v>82.378169</v>
      </c>
      <c r="J46" s="5">
        <f t="shared" si="9"/>
        <v>9.4741999999999993E-2</v>
      </c>
      <c r="K46" s="8">
        <f t="shared" si="13"/>
        <v>0.37896799999999997</v>
      </c>
      <c r="L46" s="8">
        <f t="shared" si="14"/>
        <v>1.64756338</v>
      </c>
      <c r="M46" s="8">
        <f t="shared" si="6"/>
        <v>0.3600196</v>
      </c>
      <c r="N46" s="8">
        <f t="shared" si="7"/>
        <v>1.4004288730000001</v>
      </c>
    </row>
    <row r="47" spans="1:14" ht="15.75" thickBot="1" x14ac:dyDescent="0.3">
      <c r="A47" s="1" t="s">
        <v>35</v>
      </c>
      <c r="B47" s="11">
        <v>5</v>
      </c>
      <c r="C47" s="13">
        <v>24.665299999999998</v>
      </c>
      <c r="D47" s="6">
        <v>17.39</v>
      </c>
      <c r="E47" s="6">
        <v>51</v>
      </c>
      <c r="F47" s="6">
        <v>4</v>
      </c>
      <c r="G47" s="8">
        <f t="shared" si="10"/>
        <v>1257.9303</v>
      </c>
      <c r="H47" s="8">
        <f t="shared" si="11"/>
        <v>98.661199999999994</v>
      </c>
      <c r="I47" s="8">
        <f t="shared" si="12"/>
        <v>428.92956699999996</v>
      </c>
      <c r="J47" s="5">
        <f t="shared" si="9"/>
        <v>0.49330599999999997</v>
      </c>
      <c r="K47" s="8">
        <f t="shared" si="13"/>
        <v>1.9732239999999999</v>
      </c>
      <c r="L47" s="8">
        <f t="shared" si="14"/>
        <v>8.5785913399999991</v>
      </c>
      <c r="M47" s="8">
        <f t="shared" si="6"/>
        <v>1.8745627999999999</v>
      </c>
      <c r="N47" s="8">
        <f t="shared" si="7"/>
        <v>7.2918026389999993</v>
      </c>
    </row>
    <row r="48" spans="1:14" ht="15.75" thickBot="1" x14ac:dyDescent="0.3">
      <c r="A48" s="1" t="s">
        <v>42</v>
      </c>
      <c r="B48" s="11">
        <v>5</v>
      </c>
      <c r="C48" s="13">
        <v>7.8150000000000004</v>
      </c>
      <c r="D48" s="6">
        <v>17.39</v>
      </c>
      <c r="E48" s="6">
        <v>51</v>
      </c>
      <c r="F48" s="6">
        <v>4</v>
      </c>
      <c r="G48" s="8">
        <f t="shared" si="10"/>
        <v>398.565</v>
      </c>
      <c r="H48" s="8">
        <f t="shared" si="11"/>
        <v>31.26</v>
      </c>
      <c r="I48" s="8">
        <f t="shared" si="12"/>
        <v>135.90285</v>
      </c>
      <c r="J48" s="5">
        <f t="shared" si="9"/>
        <v>0.15629999999999999</v>
      </c>
      <c r="K48" s="8">
        <f t="shared" si="13"/>
        <v>0.62519999999999998</v>
      </c>
      <c r="L48" s="8">
        <f t="shared" si="14"/>
        <v>2.7180569999999999</v>
      </c>
      <c r="M48" s="8">
        <f t="shared" si="6"/>
        <v>0.59394000000000002</v>
      </c>
      <c r="N48" s="8">
        <f t="shared" si="7"/>
        <v>2.3103484499999998</v>
      </c>
    </row>
    <row r="49" spans="1:14" ht="15.75" thickBot="1" x14ac:dyDescent="0.3">
      <c r="A49" s="1" t="s">
        <v>45</v>
      </c>
      <c r="B49" s="11">
        <v>5</v>
      </c>
      <c r="C49" s="13">
        <v>27.929200000000002</v>
      </c>
      <c r="D49" s="6">
        <v>17.39</v>
      </c>
      <c r="E49" s="6">
        <v>51</v>
      </c>
      <c r="F49" s="6">
        <v>4</v>
      </c>
      <c r="G49" s="8">
        <f t="shared" si="10"/>
        <v>1424.3892000000001</v>
      </c>
      <c r="H49" s="8">
        <f t="shared" si="11"/>
        <v>111.71680000000001</v>
      </c>
      <c r="I49" s="8">
        <f t="shared" si="12"/>
        <v>485.68878800000005</v>
      </c>
      <c r="J49" s="5">
        <f t="shared" si="9"/>
        <v>0.55858400000000008</v>
      </c>
      <c r="K49" s="8">
        <f t="shared" si="13"/>
        <v>2.2343360000000003</v>
      </c>
      <c r="L49" s="8">
        <f t="shared" si="14"/>
        <v>9.7137757600000025</v>
      </c>
      <c r="M49" s="8">
        <f t="shared" si="6"/>
        <v>2.1226192000000004</v>
      </c>
      <c r="N49" s="8">
        <f t="shared" si="7"/>
        <v>8.2567093960000015</v>
      </c>
    </row>
    <row r="50" spans="1:14" ht="15.75" thickBot="1" x14ac:dyDescent="0.3">
      <c r="A50" s="1" t="s">
        <v>48</v>
      </c>
      <c r="B50" s="11">
        <v>5</v>
      </c>
      <c r="C50" s="13">
        <v>8.1341000000000001</v>
      </c>
      <c r="D50" s="6">
        <v>17.39</v>
      </c>
      <c r="E50" s="6">
        <v>51</v>
      </c>
      <c r="F50" s="6">
        <v>4</v>
      </c>
      <c r="G50" s="8">
        <f t="shared" si="10"/>
        <v>414.83910000000003</v>
      </c>
      <c r="H50" s="8">
        <f t="shared" si="11"/>
        <v>32.5364</v>
      </c>
      <c r="I50" s="8">
        <f t="shared" si="12"/>
        <v>141.451999</v>
      </c>
      <c r="J50" s="5">
        <f t="shared" si="9"/>
        <v>0.16268199999999999</v>
      </c>
      <c r="K50" s="8">
        <f t="shared" si="13"/>
        <v>0.65072799999999997</v>
      </c>
      <c r="L50" s="8">
        <f t="shared" si="14"/>
        <v>2.8290399800000001</v>
      </c>
      <c r="M50" s="8">
        <f t="shared" si="6"/>
        <v>0.61819159999999995</v>
      </c>
      <c r="N50" s="8">
        <f t="shared" si="7"/>
        <v>2.404683983</v>
      </c>
    </row>
    <row r="51" spans="1:14" x14ac:dyDescent="0.25">
      <c r="C51" s="6">
        <f t="shared" ref="C51:L51" si="15">AVERAGE(C2:C50)</f>
        <v>22.556908163265305</v>
      </c>
      <c r="D51" s="6">
        <f t="shared" si="15"/>
        <v>17.38999999999999</v>
      </c>
      <c r="E51" s="6">
        <f t="shared" si="15"/>
        <v>51</v>
      </c>
      <c r="F51" s="6">
        <f t="shared" si="15"/>
        <v>4</v>
      </c>
      <c r="G51" s="6">
        <f t="shared" si="15"/>
        <v>1150.4023163265306</v>
      </c>
      <c r="H51" s="6">
        <f t="shared" si="15"/>
        <v>90.227632653061221</v>
      </c>
      <c r="I51" s="6">
        <f t="shared" si="15"/>
        <v>392.2646329591837</v>
      </c>
      <c r="J51" s="6">
        <f t="shared" si="15"/>
        <v>0.54060780612244896</v>
      </c>
      <c r="K51" s="6">
        <f t="shared" si="15"/>
        <v>2.1624312244897959</v>
      </c>
      <c r="L51" s="6">
        <f t="shared" si="15"/>
        <v>9.4011697484693855</v>
      </c>
      <c r="M51" s="8">
        <f t="shared" si="6"/>
        <v>2.0543096632653062</v>
      </c>
      <c r="N51" s="8">
        <f t="shared" si="7"/>
        <v>7.990994286198978</v>
      </c>
    </row>
  </sheetData>
  <sortState xmlns:xlrd2="http://schemas.microsoft.com/office/spreadsheetml/2017/richdata2" ref="A2:L51">
    <sortCondition ref="B1:B5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75F4-8D76-48AA-9A0E-AAB8B52894ED}">
  <dimension ref="A1:AD32"/>
  <sheetViews>
    <sheetView topLeftCell="F1" workbookViewId="0">
      <selection activeCell="H4" sqref="H4"/>
    </sheetView>
  </sheetViews>
  <sheetFormatPr defaultRowHeight="15" x14ac:dyDescent="0.25"/>
  <cols>
    <col min="3" max="4" width="9.140625" style="8"/>
  </cols>
  <sheetData>
    <row r="1" spans="1:27" x14ac:dyDescent="0.25">
      <c r="U1" t="s">
        <v>65</v>
      </c>
      <c r="Z1" t="s">
        <v>72</v>
      </c>
    </row>
    <row r="2" spans="1:27" x14ac:dyDescent="0.25">
      <c r="A2" t="s">
        <v>62</v>
      </c>
      <c r="B2" t="s">
        <v>63</v>
      </c>
      <c r="C2" s="8" t="s">
        <v>64</v>
      </c>
      <c r="D2" s="8" t="s">
        <v>61</v>
      </c>
      <c r="F2" t="s">
        <v>62</v>
      </c>
      <c r="G2" t="s">
        <v>63</v>
      </c>
      <c r="H2" s="8" t="s">
        <v>64</v>
      </c>
      <c r="I2" s="8"/>
      <c r="J2" t="s">
        <v>62</v>
      </c>
      <c r="K2" t="s">
        <v>63</v>
      </c>
      <c r="L2" s="8" t="s">
        <v>64</v>
      </c>
      <c r="M2" s="8" t="s">
        <v>61</v>
      </c>
      <c r="O2" t="s">
        <v>62</v>
      </c>
      <c r="P2" t="s">
        <v>63</v>
      </c>
      <c r="Q2" s="8" t="s">
        <v>64</v>
      </c>
      <c r="R2" s="8" t="s">
        <v>61</v>
      </c>
      <c r="U2" t="s">
        <v>62</v>
      </c>
      <c r="V2" t="s">
        <v>63</v>
      </c>
      <c r="W2" s="8" t="s">
        <v>64</v>
      </c>
      <c r="Z2" t="s">
        <v>62</v>
      </c>
    </row>
    <row r="3" spans="1:27" x14ac:dyDescent="0.25">
      <c r="A3">
        <v>1</v>
      </c>
      <c r="B3">
        <v>0.03</v>
      </c>
      <c r="C3" s="8">
        <v>1420</v>
      </c>
      <c r="D3" s="8">
        <f>C3/130</f>
        <v>10.923076923076923</v>
      </c>
      <c r="F3">
        <v>1</v>
      </c>
      <c r="G3">
        <v>0.03</v>
      </c>
      <c r="H3" s="8">
        <v>8</v>
      </c>
      <c r="I3" s="8"/>
      <c r="J3">
        <v>1</v>
      </c>
      <c r="K3">
        <v>0.03</v>
      </c>
      <c r="L3" s="8">
        <v>370</v>
      </c>
      <c r="M3" s="8">
        <f>L3/37</f>
        <v>10</v>
      </c>
      <c r="O3">
        <v>1</v>
      </c>
      <c r="P3">
        <v>0.03</v>
      </c>
      <c r="Q3" s="8">
        <v>560</v>
      </c>
      <c r="R3" s="8">
        <f>Q3/37</f>
        <v>15.135135135135135</v>
      </c>
      <c r="U3">
        <v>1</v>
      </c>
      <c r="V3">
        <v>0.03</v>
      </c>
      <c r="W3" s="8">
        <v>42</v>
      </c>
      <c r="Z3">
        <v>1</v>
      </c>
      <c r="AA3">
        <v>48</v>
      </c>
    </row>
    <row r="4" spans="1:27" x14ac:dyDescent="0.25">
      <c r="A4">
        <v>2</v>
      </c>
      <c r="B4">
        <v>0.03</v>
      </c>
      <c r="C4" s="8">
        <f>C3/(1+B4)^A4</f>
        <v>1338.4861909699312</v>
      </c>
      <c r="D4" s="8">
        <f t="shared" ref="D4:D22" si="0">C4/130</f>
        <v>10.296047622845624</v>
      </c>
      <c r="F4">
        <v>2</v>
      </c>
      <c r="G4">
        <v>0.03</v>
      </c>
      <c r="H4" s="8">
        <f>H3/(1+G4)^F4</f>
        <v>7.5407672730700348</v>
      </c>
      <c r="I4" s="8"/>
      <c r="J4">
        <v>2</v>
      </c>
      <c r="K4">
        <v>0.03</v>
      </c>
      <c r="L4" s="8">
        <f>L3/(1+K4)^J4</f>
        <v>348.76048637948912</v>
      </c>
      <c r="M4" s="8">
        <f t="shared" ref="M4:M22" si="1">L4/37</f>
        <v>9.4259590913375444</v>
      </c>
      <c r="O4">
        <v>2</v>
      </c>
      <c r="P4">
        <v>0.03</v>
      </c>
      <c r="Q4" s="8">
        <f>Q3/(1+P4)^O4</f>
        <v>527.85370911490247</v>
      </c>
      <c r="R4" s="8">
        <f t="shared" ref="R4:R22" si="2">Q4/37</f>
        <v>14.266316462564932</v>
      </c>
      <c r="U4">
        <v>2</v>
      </c>
      <c r="V4">
        <v>0.03</v>
      </c>
      <c r="W4" s="8">
        <f t="shared" ref="W4:W22" si="3">W3/(1+V4)^U4</f>
        <v>39.589028183617685</v>
      </c>
      <c r="Z4">
        <v>2</v>
      </c>
      <c r="AA4">
        <v>5.66</v>
      </c>
    </row>
    <row r="5" spans="1:27" x14ac:dyDescent="0.25">
      <c r="A5">
        <v>3</v>
      </c>
      <c r="B5">
        <v>0.03</v>
      </c>
      <c r="C5" s="8">
        <f t="shared" ref="C5:C22" si="4">C4/(1+B5)^A5</f>
        <v>1224.9044738255129</v>
      </c>
      <c r="D5" s="8">
        <f t="shared" si="0"/>
        <v>9.4223421063500989</v>
      </c>
      <c r="F5">
        <v>3</v>
      </c>
      <c r="G5">
        <v>0.03</v>
      </c>
      <c r="H5" s="8">
        <f t="shared" ref="H5:H22" si="5">H4/(1+G5)^F5</f>
        <v>6.900870275073312</v>
      </c>
      <c r="I5" s="8"/>
      <c r="J5">
        <v>3</v>
      </c>
      <c r="K5">
        <v>0.03</v>
      </c>
      <c r="L5" s="8">
        <f t="shared" ref="L5:L22" si="6">L4/(1+K5)^J5</f>
        <v>319.16525022214068</v>
      </c>
      <c r="M5" s="8">
        <f t="shared" si="1"/>
        <v>8.6260878438416402</v>
      </c>
      <c r="O5">
        <v>3</v>
      </c>
      <c r="P5">
        <v>0.03</v>
      </c>
      <c r="Q5" s="8">
        <f t="shared" ref="Q5:Q22" si="7">Q4/(1+P5)^O5</f>
        <v>483.06091925513186</v>
      </c>
      <c r="R5" s="8">
        <f t="shared" si="2"/>
        <v>13.055700520408969</v>
      </c>
      <c r="U5">
        <v>3</v>
      </c>
      <c r="V5">
        <v>0.03</v>
      </c>
      <c r="W5" s="8">
        <f t="shared" si="3"/>
        <v>36.22956894413489</v>
      </c>
      <c r="Z5">
        <v>3</v>
      </c>
      <c r="AA5">
        <v>5.18</v>
      </c>
    </row>
    <row r="6" spans="1:27" x14ac:dyDescent="0.25">
      <c r="A6">
        <v>4</v>
      </c>
      <c r="B6">
        <v>0.03</v>
      </c>
      <c r="C6" s="8">
        <f t="shared" si="4"/>
        <v>1088.3117599279503</v>
      </c>
      <c r="D6" s="8">
        <f t="shared" si="0"/>
        <v>8.3716289225226941</v>
      </c>
      <c r="F6">
        <v>4</v>
      </c>
      <c r="G6">
        <v>0.03</v>
      </c>
      <c r="H6" s="8">
        <f t="shared" si="5"/>
        <v>6.1313338587490156</v>
      </c>
      <c r="I6" s="8"/>
      <c r="J6">
        <v>4</v>
      </c>
      <c r="K6">
        <v>0.03</v>
      </c>
      <c r="L6" s="8">
        <f t="shared" si="6"/>
        <v>283.57419096714199</v>
      </c>
      <c r="M6" s="8">
        <f t="shared" si="1"/>
        <v>7.6641673234362697</v>
      </c>
      <c r="O6">
        <v>4</v>
      </c>
      <c r="P6">
        <v>0.03</v>
      </c>
      <c r="Q6" s="8">
        <f t="shared" si="7"/>
        <v>429.19337011243113</v>
      </c>
      <c r="R6" s="8">
        <f t="shared" si="2"/>
        <v>11.59982081384949</v>
      </c>
      <c r="U6">
        <v>4</v>
      </c>
      <c r="V6">
        <v>0.03</v>
      </c>
      <c r="W6" s="8">
        <f t="shared" si="3"/>
        <v>32.189502758432333</v>
      </c>
      <c r="Z6">
        <v>4</v>
      </c>
      <c r="AA6">
        <v>4.5999999999999996</v>
      </c>
    </row>
    <row r="7" spans="1:27" x14ac:dyDescent="0.25">
      <c r="A7">
        <v>5</v>
      </c>
      <c r="B7">
        <v>0.03</v>
      </c>
      <c r="C7" s="8">
        <f t="shared" si="4"/>
        <v>938.78728426243947</v>
      </c>
      <c r="D7" s="8">
        <f t="shared" si="0"/>
        <v>7.221440648172611</v>
      </c>
      <c r="F7">
        <v>5</v>
      </c>
      <c r="G7">
        <v>0.03</v>
      </c>
      <c r="H7" s="8">
        <f t="shared" si="5"/>
        <v>5.2889424465489547</v>
      </c>
      <c r="I7" s="8"/>
      <c r="J7">
        <v>5</v>
      </c>
      <c r="K7">
        <v>0.03</v>
      </c>
      <c r="L7" s="8">
        <f t="shared" si="6"/>
        <v>244.61358815288915</v>
      </c>
      <c r="M7" s="8">
        <f t="shared" si="1"/>
        <v>6.6111780581861934</v>
      </c>
      <c r="O7">
        <v>5</v>
      </c>
      <c r="P7">
        <v>0.03</v>
      </c>
      <c r="Q7" s="8">
        <f t="shared" si="7"/>
        <v>370.22597125842685</v>
      </c>
      <c r="R7" s="8">
        <f t="shared" si="2"/>
        <v>10.006107331308835</v>
      </c>
      <c r="U7">
        <v>5</v>
      </c>
      <c r="V7">
        <v>0.03</v>
      </c>
      <c r="W7" s="8">
        <f>(W6/(1+V7)^U7)</f>
        <v>27.766947844382013</v>
      </c>
      <c r="Z7">
        <v>5</v>
      </c>
      <c r="AA7">
        <v>3.97</v>
      </c>
    </row>
    <row r="8" spans="1:27" x14ac:dyDescent="0.25">
      <c r="A8">
        <v>6</v>
      </c>
      <c r="B8">
        <v>0.03</v>
      </c>
      <c r="C8" s="8">
        <f t="shared" si="4"/>
        <v>786.21957094459572</v>
      </c>
      <c r="D8" s="8">
        <f t="shared" si="0"/>
        <v>6.0478428534199669</v>
      </c>
      <c r="F8">
        <v>6</v>
      </c>
      <c r="G8">
        <v>0.03</v>
      </c>
      <c r="H8" s="8">
        <f t="shared" si="5"/>
        <v>4.4294060334906797</v>
      </c>
      <c r="I8" s="8"/>
      <c r="J8">
        <v>6</v>
      </c>
      <c r="K8">
        <v>0.03</v>
      </c>
      <c r="L8" s="8">
        <f t="shared" si="6"/>
        <v>204.86002904894394</v>
      </c>
      <c r="M8" s="8">
        <f t="shared" si="1"/>
        <v>5.5367575418633495</v>
      </c>
      <c r="O8">
        <v>6</v>
      </c>
      <c r="P8">
        <v>0.03</v>
      </c>
      <c r="Q8" s="8">
        <f t="shared" si="7"/>
        <v>310.0584223443476</v>
      </c>
      <c r="R8" s="8">
        <f t="shared" si="2"/>
        <v>8.3799573606580431</v>
      </c>
      <c r="U8">
        <v>6</v>
      </c>
      <c r="V8">
        <v>0.03</v>
      </c>
      <c r="W8" s="8">
        <f t="shared" si="3"/>
        <v>23.254381675826071</v>
      </c>
      <c r="Z8">
        <v>6</v>
      </c>
      <c r="AA8">
        <v>3.32</v>
      </c>
    </row>
    <row r="9" spans="1:27" x14ac:dyDescent="0.25">
      <c r="A9">
        <v>7</v>
      </c>
      <c r="B9">
        <v>0.03</v>
      </c>
      <c r="C9" s="8">
        <f t="shared" si="4"/>
        <v>639.26845918706442</v>
      </c>
      <c r="D9" s="8">
        <f t="shared" si="0"/>
        <v>4.9174496860543417</v>
      </c>
      <c r="F9">
        <v>7</v>
      </c>
      <c r="G9">
        <v>0.03</v>
      </c>
      <c r="H9" s="8">
        <f t="shared" si="5"/>
        <v>3.6015124461243064</v>
      </c>
      <c r="I9" s="8"/>
      <c r="J9">
        <v>7</v>
      </c>
      <c r="K9">
        <v>0.03</v>
      </c>
      <c r="L9" s="8">
        <f t="shared" si="6"/>
        <v>166.56995063324919</v>
      </c>
      <c r="M9" s="8">
        <f t="shared" si="1"/>
        <v>4.5018905576553836</v>
      </c>
      <c r="O9">
        <v>7</v>
      </c>
      <c r="P9">
        <v>0.03</v>
      </c>
      <c r="Q9" s="8">
        <f t="shared" si="7"/>
        <v>252.10587122870149</v>
      </c>
      <c r="R9" s="8">
        <f t="shared" si="2"/>
        <v>6.8136721953703105</v>
      </c>
      <c r="U9">
        <v>7</v>
      </c>
      <c r="V9">
        <v>0.03</v>
      </c>
      <c r="W9" s="8">
        <f t="shared" si="3"/>
        <v>18.90794034215261</v>
      </c>
      <c r="Z9">
        <v>7</v>
      </c>
      <c r="AA9">
        <v>2.7</v>
      </c>
    </row>
    <row r="10" spans="1:27" x14ac:dyDescent="0.25">
      <c r="A10">
        <v>8</v>
      </c>
      <c r="B10">
        <v>0.03</v>
      </c>
      <c r="C10" s="8">
        <f t="shared" si="4"/>
        <v>504.64442488791002</v>
      </c>
      <c r="D10" s="8">
        <f t="shared" si="0"/>
        <v>3.8818801914454615</v>
      </c>
      <c r="F10">
        <v>8</v>
      </c>
      <c r="G10">
        <v>0.03</v>
      </c>
      <c r="H10" s="8">
        <f t="shared" si="5"/>
        <v>2.8430671824670988</v>
      </c>
      <c r="I10" s="8"/>
      <c r="J10">
        <v>8</v>
      </c>
      <c r="K10">
        <v>0.03</v>
      </c>
      <c r="L10" s="8">
        <f t="shared" si="6"/>
        <v>131.49185718910331</v>
      </c>
      <c r="M10" s="8">
        <f t="shared" si="1"/>
        <v>3.5538339780838735</v>
      </c>
      <c r="O10">
        <v>8</v>
      </c>
      <c r="P10">
        <v>0.03</v>
      </c>
      <c r="Q10" s="8">
        <f t="shared" si="7"/>
        <v>199.01470277269692</v>
      </c>
      <c r="R10" s="8">
        <f t="shared" si="2"/>
        <v>5.3787757506134302</v>
      </c>
      <c r="U10">
        <v>8</v>
      </c>
      <c r="V10">
        <v>0.03</v>
      </c>
      <c r="W10" s="8">
        <f t="shared" si="3"/>
        <v>14.926102707952269</v>
      </c>
      <c r="Z10">
        <v>8</v>
      </c>
      <c r="AA10">
        <v>2.13</v>
      </c>
    </row>
    <row r="11" spans="1:27" x14ac:dyDescent="0.25">
      <c r="A11">
        <v>9</v>
      </c>
      <c r="B11">
        <v>0.03</v>
      </c>
      <c r="C11" s="8">
        <f t="shared" si="4"/>
        <v>386.7679311180209</v>
      </c>
      <c r="D11" s="8">
        <f t="shared" si="0"/>
        <v>2.9751379316770836</v>
      </c>
      <c r="F11">
        <v>9</v>
      </c>
      <c r="G11">
        <v>0.03</v>
      </c>
      <c r="H11" s="8">
        <f t="shared" si="5"/>
        <v>2.1789742598198361</v>
      </c>
      <c r="I11" s="8"/>
      <c r="J11">
        <v>9</v>
      </c>
      <c r="K11">
        <v>0.03</v>
      </c>
      <c r="L11" s="8">
        <f t="shared" si="6"/>
        <v>100.77755951666741</v>
      </c>
      <c r="M11" s="8">
        <f t="shared" si="1"/>
        <v>2.7237178247747948</v>
      </c>
      <c r="O11">
        <v>9</v>
      </c>
      <c r="P11">
        <v>0.03</v>
      </c>
      <c r="Q11" s="8">
        <f t="shared" si="7"/>
        <v>152.52819818738854</v>
      </c>
      <c r="R11" s="8">
        <f t="shared" si="2"/>
        <v>4.1223837347942851</v>
      </c>
      <c r="U11">
        <v>9</v>
      </c>
      <c r="V11">
        <v>0.03</v>
      </c>
      <c r="W11" s="8">
        <f t="shared" si="3"/>
        <v>11.439614864054139</v>
      </c>
      <c r="Z11">
        <v>9</v>
      </c>
      <c r="AA11">
        <v>2.1800000000000002</v>
      </c>
    </row>
    <row r="12" spans="1:27" x14ac:dyDescent="0.25">
      <c r="A12">
        <v>10</v>
      </c>
      <c r="B12">
        <v>0.03</v>
      </c>
      <c r="C12" s="8">
        <f t="shared" si="4"/>
        <v>287.79166402211513</v>
      </c>
      <c r="D12" s="8">
        <f t="shared" si="0"/>
        <v>2.2137820309393472</v>
      </c>
      <c r="F12">
        <v>10</v>
      </c>
      <c r="G12">
        <v>0.03</v>
      </c>
      <c r="H12" s="8">
        <f t="shared" si="5"/>
        <v>1.6213614874485358</v>
      </c>
      <c r="I12" s="8"/>
      <c r="J12">
        <v>10</v>
      </c>
      <c r="K12">
        <v>0.03</v>
      </c>
      <c r="L12" s="8">
        <f t="shared" si="6"/>
        <v>74.987968794494776</v>
      </c>
      <c r="M12" s="8">
        <f t="shared" si="1"/>
        <v>2.0267018593106698</v>
      </c>
      <c r="O12">
        <v>10</v>
      </c>
      <c r="P12">
        <v>0.03</v>
      </c>
      <c r="Q12" s="8">
        <f t="shared" si="7"/>
        <v>113.49530412139752</v>
      </c>
      <c r="R12" s="8">
        <f t="shared" si="2"/>
        <v>3.0674406519296626</v>
      </c>
      <c r="U12">
        <v>10</v>
      </c>
      <c r="V12">
        <v>0.03</v>
      </c>
      <c r="W12" s="8">
        <f>(W11/(1+V12)^U12)</f>
        <v>8.5121478091048139</v>
      </c>
      <c r="Z12">
        <v>10</v>
      </c>
      <c r="AA12">
        <v>9.3699999999999992</v>
      </c>
    </row>
    <row r="13" spans="1:27" x14ac:dyDescent="0.25">
      <c r="A13">
        <v>11</v>
      </c>
      <c r="B13">
        <v>0.03</v>
      </c>
      <c r="C13" s="8">
        <f t="shared" si="4"/>
        <v>207.90682131733851</v>
      </c>
      <c r="D13" s="8">
        <f t="shared" si="0"/>
        <v>1.5992832409026039</v>
      </c>
      <c r="F13">
        <v>11</v>
      </c>
      <c r="G13">
        <v>0.03</v>
      </c>
      <c r="H13" s="8">
        <f t="shared" si="5"/>
        <v>1.1713060355906393</v>
      </c>
      <c r="I13" s="8"/>
      <c r="J13">
        <v>11</v>
      </c>
      <c r="K13">
        <v>0.03</v>
      </c>
      <c r="L13" s="8">
        <f t="shared" si="6"/>
        <v>54.172904146067069</v>
      </c>
      <c r="M13" s="8">
        <f t="shared" si="1"/>
        <v>1.4641325444882991</v>
      </c>
      <c r="O13">
        <v>11</v>
      </c>
      <c r="P13">
        <v>0.03</v>
      </c>
      <c r="Q13" s="8">
        <f t="shared" si="7"/>
        <v>81.991422491344764</v>
      </c>
      <c r="R13" s="8">
        <f t="shared" si="2"/>
        <v>2.2159843916579667</v>
      </c>
      <c r="U13">
        <v>11</v>
      </c>
      <c r="V13">
        <v>0.03</v>
      </c>
      <c r="W13" s="8">
        <f t="shared" si="3"/>
        <v>6.1493566868508571</v>
      </c>
      <c r="Z13">
        <v>11</v>
      </c>
      <c r="AA13">
        <v>1.17</v>
      </c>
    </row>
    <row r="14" spans="1:27" x14ac:dyDescent="0.25">
      <c r="A14">
        <v>12</v>
      </c>
      <c r="B14">
        <v>0.03</v>
      </c>
      <c r="C14" s="8">
        <f t="shared" si="4"/>
        <v>145.82166142685676</v>
      </c>
      <c r="D14" s="8">
        <f t="shared" si="0"/>
        <v>1.1217050878988981</v>
      </c>
      <c r="F14">
        <v>12</v>
      </c>
      <c r="G14">
        <v>0.03</v>
      </c>
      <c r="H14" s="8">
        <f t="shared" si="5"/>
        <v>0.82153048691186903</v>
      </c>
      <c r="I14" s="8"/>
      <c r="J14">
        <v>12</v>
      </c>
      <c r="K14">
        <v>0.03</v>
      </c>
      <c r="L14" s="8">
        <f t="shared" si="6"/>
        <v>37.995785019673939</v>
      </c>
      <c r="M14" s="8">
        <f t="shared" si="1"/>
        <v>1.0269131086398362</v>
      </c>
      <c r="O14">
        <v>12</v>
      </c>
      <c r="P14">
        <v>0.03</v>
      </c>
      <c r="Q14" s="8">
        <f t="shared" si="7"/>
        <v>57.507134083830842</v>
      </c>
      <c r="R14" s="8">
        <f t="shared" si="2"/>
        <v>1.5542468671305634</v>
      </c>
      <c r="U14">
        <v>12</v>
      </c>
      <c r="V14">
        <v>0.03</v>
      </c>
      <c r="W14" s="8">
        <f t="shared" si="3"/>
        <v>4.3130350562873128</v>
      </c>
      <c r="Z14">
        <v>12</v>
      </c>
      <c r="AA14">
        <v>0.82</v>
      </c>
    </row>
    <row r="15" spans="1:27" x14ac:dyDescent="0.25">
      <c r="A15">
        <v>13</v>
      </c>
      <c r="B15">
        <v>0.03</v>
      </c>
      <c r="C15" s="8">
        <f t="shared" si="4"/>
        <v>99.297455748649611</v>
      </c>
      <c r="D15" s="8">
        <f t="shared" si="0"/>
        <v>0.76382658268192005</v>
      </c>
      <c r="F15">
        <v>13</v>
      </c>
      <c r="G15">
        <v>0.03</v>
      </c>
      <c r="H15" s="8">
        <f t="shared" si="5"/>
        <v>0.55942228590788512</v>
      </c>
      <c r="I15" s="8"/>
      <c r="J15">
        <v>13</v>
      </c>
      <c r="K15">
        <v>0.03</v>
      </c>
      <c r="L15" s="8">
        <f t="shared" si="6"/>
        <v>25.873280723239684</v>
      </c>
      <c r="M15" s="8">
        <f t="shared" si="1"/>
        <v>0.69927785738485637</v>
      </c>
      <c r="O15">
        <v>13</v>
      </c>
      <c r="P15">
        <v>0.03</v>
      </c>
      <c r="Q15" s="8">
        <f t="shared" si="7"/>
        <v>39.159560013551967</v>
      </c>
      <c r="R15" s="8">
        <f t="shared" si="2"/>
        <v>1.0583664868527558</v>
      </c>
      <c r="U15">
        <v>13</v>
      </c>
      <c r="V15">
        <v>0.03</v>
      </c>
      <c r="W15" s="8">
        <f t="shared" si="3"/>
        <v>2.9369670010163973</v>
      </c>
      <c r="Z15">
        <v>13</v>
      </c>
      <c r="AA15">
        <v>0.56000000000000005</v>
      </c>
    </row>
    <row r="16" spans="1:27" x14ac:dyDescent="0.25">
      <c r="A16">
        <v>14</v>
      </c>
      <c r="B16">
        <v>0.03</v>
      </c>
      <c r="C16" s="8">
        <f t="shared" si="4"/>
        <v>65.647316067918666</v>
      </c>
      <c r="D16" s="8">
        <f t="shared" si="0"/>
        <v>0.50497935436860508</v>
      </c>
      <c r="F16">
        <v>14</v>
      </c>
      <c r="G16">
        <v>0.03</v>
      </c>
      <c r="H16" s="8">
        <f t="shared" si="5"/>
        <v>0.3698440341854573</v>
      </c>
      <c r="I16" s="8"/>
      <c r="J16">
        <v>14</v>
      </c>
      <c r="K16">
        <v>0.03</v>
      </c>
      <c r="L16" s="8">
        <f t="shared" si="6"/>
        <v>17.105286581077397</v>
      </c>
      <c r="M16" s="8">
        <f t="shared" si="1"/>
        <v>0.46230504273182155</v>
      </c>
      <c r="O16">
        <v>14</v>
      </c>
      <c r="P16">
        <v>0.03</v>
      </c>
      <c r="Q16" s="8">
        <f t="shared" si="7"/>
        <v>25.889082392982015</v>
      </c>
      <c r="R16" s="8">
        <f t="shared" si="2"/>
        <v>0.69970492954005448</v>
      </c>
      <c r="U16">
        <v>14</v>
      </c>
      <c r="V16">
        <v>0.03</v>
      </c>
      <c r="W16" s="8">
        <f t="shared" si="3"/>
        <v>1.941681179473651</v>
      </c>
      <c r="Z16">
        <v>14</v>
      </c>
      <c r="AA16">
        <v>0.37</v>
      </c>
    </row>
    <row r="17" spans="1:30" x14ac:dyDescent="0.25">
      <c r="A17">
        <v>15</v>
      </c>
      <c r="B17">
        <v>0.03</v>
      </c>
      <c r="C17" s="8">
        <f t="shared" si="4"/>
        <v>42.136514132722112</v>
      </c>
      <c r="D17" s="8">
        <f t="shared" si="0"/>
        <v>0.32412703179017011</v>
      </c>
      <c r="F17">
        <v>15</v>
      </c>
      <c r="G17">
        <v>0.03</v>
      </c>
      <c r="H17" s="8">
        <f t="shared" si="5"/>
        <v>0.23738881201533585</v>
      </c>
      <c r="I17" s="8"/>
      <c r="J17">
        <v>15</v>
      </c>
      <c r="K17">
        <v>0.03</v>
      </c>
      <c r="L17" s="8">
        <f t="shared" si="6"/>
        <v>10.979232555709281</v>
      </c>
      <c r="M17" s="8">
        <f t="shared" si="1"/>
        <v>0.29673601501916974</v>
      </c>
      <c r="O17">
        <v>15</v>
      </c>
      <c r="P17">
        <v>0.03</v>
      </c>
      <c r="Q17" s="8">
        <f t="shared" si="7"/>
        <v>16.61721684107351</v>
      </c>
      <c r="R17" s="8">
        <f t="shared" si="2"/>
        <v>0.44911396867766246</v>
      </c>
      <c r="U17">
        <v>15</v>
      </c>
      <c r="V17">
        <v>0.03</v>
      </c>
      <c r="W17" s="8">
        <f t="shared" si="3"/>
        <v>1.2462912630805134</v>
      </c>
      <c r="Z17">
        <v>15</v>
      </c>
      <c r="AA17">
        <v>0.3</v>
      </c>
      <c r="AD17">
        <f>0.15*280</f>
        <v>42</v>
      </c>
    </row>
    <row r="18" spans="1:30" x14ac:dyDescent="0.25">
      <c r="A18">
        <v>16</v>
      </c>
      <c r="B18">
        <v>0.03</v>
      </c>
      <c r="C18" s="8">
        <f t="shared" si="4"/>
        <v>26.258082541493529</v>
      </c>
      <c r="D18" s="8">
        <f t="shared" si="0"/>
        <v>0.20198525031918099</v>
      </c>
      <c r="F18">
        <v>16</v>
      </c>
      <c r="G18">
        <v>0.03</v>
      </c>
      <c r="H18" s="8">
        <f t="shared" si="5"/>
        <v>0.14793285938869594</v>
      </c>
      <c r="I18" s="8"/>
      <c r="J18">
        <v>16</v>
      </c>
      <c r="K18">
        <v>0.03</v>
      </c>
      <c r="L18" s="8">
        <f t="shared" si="6"/>
        <v>6.8418947467271867</v>
      </c>
      <c r="M18" s="8">
        <f t="shared" si="1"/>
        <v>0.18491607423586992</v>
      </c>
      <c r="O18">
        <v>16</v>
      </c>
      <c r="P18">
        <v>0.03</v>
      </c>
      <c r="Q18" s="8">
        <f t="shared" si="7"/>
        <v>10.355300157208717</v>
      </c>
      <c r="R18" s="8">
        <f t="shared" si="2"/>
        <v>0.27987297722185722</v>
      </c>
      <c r="U18">
        <v>16</v>
      </c>
      <c r="V18">
        <v>0.03</v>
      </c>
      <c r="W18" s="8">
        <f t="shared" si="3"/>
        <v>0.77664751179065383</v>
      </c>
      <c r="Z18">
        <v>16</v>
      </c>
      <c r="AA18">
        <v>0.18</v>
      </c>
    </row>
    <row r="19" spans="1:30" x14ac:dyDescent="0.25">
      <c r="A19">
        <v>17</v>
      </c>
      <c r="B19">
        <v>0.03</v>
      </c>
      <c r="C19" s="8">
        <f t="shared" si="4"/>
        <v>15.886571773953053</v>
      </c>
      <c r="D19" s="8">
        <f t="shared" si="0"/>
        <v>0.12220439826117734</v>
      </c>
      <c r="F19">
        <v>17</v>
      </c>
      <c r="G19">
        <v>0.03</v>
      </c>
      <c r="H19" s="8">
        <f t="shared" si="5"/>
        <v>8.9501812811003112E-2</v>
      </c>
      <c r="I19" s="8"/>
      <c r="J19">
        <v>17</v>
      </c>
      <c r="K19">
        <v>0.03</v>
      </c>
      <c r="L19" s="8">
        <f t="shared" si="6"/>
        <v>4.1394588425088941</v>
      </c>
      <c r="M19" s="8">
        <f t="shared" si="1"/>
        <v>0.11187726601375389</v>
      </c>
      <c r="O19">
        <v>17</v>
      </c>
      <c r="P19">
        <v>0.03</v>
      </c>
      <c r="Q19" s="8">
        <f t="shared" si="7"/>
        <v>6.2651268967702185</v>
      </c>
      <c r="R19" s="8">
        <f t="shared" si="2"/>
        <v>0.16932775396676267</v>
      </c>
      <c r="U19">
        <v>17</v>
      </c>
      <c r="V19">
        <v>0.03</v>
      </c>
      <c r="W19" s="8">
        <f t="shared" si="3"/>
        <v>0.46988451725776642</v>
      </c>
      <c r="Z19">
        <v>17</v>
      </c>
      <c r="AA19">
        <v>0.11</v>
      </c>
    </row>
    <row r="20" spans="1:30" x14ac:dyDescent="0.25">
      <c r="A20">
        <v>18</v>
      </c>
      <c r="B20">
        <v>0.03</v>
      </c>
      <c r="C20" s="8">
        <f t="shared" si="4"/>
        <v>9.3316865935290654</v>
      </c>
      <c r="D20" s="8">
        <f t="shared" si="0"/>
        <v>7.1782204565608201E-2</v>
      </c>
      <c r="F20">
        <v>18</v>
      </c>
      <c r="G20">
        <v>0.03</v>
      </c>
      <c r="H20" s="8">
        <f t="shared" si="5"/>
        <v>5.2572882217065159E-2</v>
      </c>
      <c r="I20" s="8"/>
      <c r="J20">
        <v>18</v>
      </c>
      <c r="K20">
        <v>0.03</v>
      </c>
      <c r="L20" s="8">
        <f t="shared" si="6"/>
        <v>2.4314958025392639</v>
      </c>
      <c r="M20" s="8">
        <f t="shared" si="1"/>
        <v>6.5716102771331456E-2</v>
      </c>
      <c r="O20">
        <v>18</v>
      </c>
      <c r="P20">
        <v>0.03</v>
      </c>
      <c r="Q20" s="8">
        <f t="shared" si="7"/>
        <v>3.6801017551945616</v>
      </c>
      <c r="R20" s="8">
        <f t="shared" si="2"/>
        <v>9.946220959985301E-2</v>
      </c>
      <c r="U20">
        <v>18</v>
      </c>
      <c r="V20">
        <v>0.03</v>
      </c>
      <c r="W20" s="8">
        <f t="shared" si="3"/>
        <v>0.27600763163959213</v>
      </c>
      <c r="Z20">
        <v>18</v>
      </c>
      <c r="AA20">
        <v>7.0000000000000007E-2</v>
      </c>
    </row>
    <row r="21" spans="1:30" x14ac:dyDescent="0.25">
      <c r="A21">
        <v>19</v>
      </c>
      <c r="B21">
        <v>0.03</v>
      </c>
      <c r="C21" s="8">
        <f t="shared" si="4"/>
        <v>5.3217304708777977</v>
      </c>
      <c r="D21" s="8">
        <f t="shared" si="0"/>
        <v>4.093638823752152E-2</v>
      </c>
      <c r="F21">
        <v>19</v>
      </c>
      <c r="G21">
        <v>0.03</v>
      </c>
      <c r="H21" s="8">
        <f t="shared" si="5"/>
        <v>2.9981580117621396E-2</v>
      </c>
      <c r="I21" s="8"/>
      <c r="J21">
        <v>19</v>
      </c>
      <c r="K21">
        <v>0.03</v>
      </c>
      <c r="L21" s="8">
        <f t="shared" si="6"/>
        <v>1.3866480804399897</v>
      </c>
      <c r="M21" s="8">
        <f t="shared" si="1"/>
        <v>3.7476975147026748E-2</v>
      </c>
      <c r="O21">
        <v>19</v>
      </c>
      <c r="P21">
        <v>0.03</v>
      </c>
      <c r="Q21" s="8">
        <f t="shared" si="7"/>
        <v>2.0987106082334979</v>
      </c>
      <c r="R21" s="8">
        <f t="shared" si="2"/>
        <v>5.6721908330635076E-2</v>
      </c>
      <c r="U21">
        <v>19</v>
      </c>
      <c r="V21">
        <v>0.03</v>
      </c>
      <c r="W21" s="8">
        <f t="shared" si="3"/>
        <v>0.15740329561751235</v>
      </c>
      <c r="Z21">
        <v>19</v>
      </c>
      <c r="AA21">
        <v>0.04</v>
      </c>
    </row>
    <row r="22" spans="1:30" x14ac:dyDescent="0.25">
      <c r="A22">
        <v>20</v>
      </c>
      <c r="B22">
        <v>0.03</v>
      </c>
      <c r="C22" s="8">
        <f t="shared" si="4"/>
        <v>2.946513132039664</v>
      </c>
      <c r="D22" s="8">
        <f t="shared" si="0"/>
        <v>2.2665485631074338E-2</v>
      </c>
      <c r="F22">
        <v>20</v>
      </c>
      <c r="G22">
        <v>0.03</v>
      </c>
      <c r="H22" s="8">
        <f t="shared" si="5"/>
        <v>1.6600073983322052E-2</v>
      </c>
      <c r="I22" s="8"/>
      <c r="J22">
        <v>20</v>
      </c>
      <c r="K22">
        <v>0.03</v>
      </c>
      <c r="L22" s="8">
        <f t="shared" si="6"/>
        <v>0.76775342172864491</v>
      </c>
      <c r="M22" s="8">
        <f t="shared" si="1"/>
        <v>2.0750092479152566E-2</v>
      </c>
      <c r="O22">
        <v>20</v>
      </c>
      <c r="P22">
        <v>0.03</v>
      </c>
      <c r="Q22" s="8">
        <f t="shared" si="7"/>
        <v>1.1620051788325436</v>
      </c>
      <c r="R22" s="8">
        <f t="shared" si="2"/>
        <v>3.1405545373852532E-2</v>
      </c>
      <c r="U22">
        <v>20</v>
      </c>
      <c r="V22">
        <v>0.03</v>
      </c>
      <c r="W22" s="8">
        <f t="shared" si="3"/>
        <v>8.7150388412440785E-2</v>
      </c>
      <c r="Z22">
        <v>20</v>
      </c>
      <c r="AA22">
        <v>0.4</v>
      </c>
    </row>
    <row r="23" spans="1:30" x14ac:dyDescent="0.25">
      <c r="H23" s="8"/>
      <c r="I23" s="8"/>
      <c r="L23" s="8"/>
      <c r="M23" s="8"/>
      <c r="Q23" s="8"/>
      <c r="R23" s="8"/>
      <c r="W23" s="8"/>
    </row>
    <row r="24" spans="1:30" x14ac:dyDescent="0.25">
      <c r="C24" s="8">
        <f>AVERAGE(C3:C22)</f>
        <v>461.78680561754589</v>
      </c>
      <c r="D24" s="8">
        <f>AVERAGE(D3:D22)</f>
        <v>3.5522061970580459</v>
      </c>
      <c r="H24" s="8">
        <f>AVERAGE(H3:H22)</f>
        <v>2.6016158062960328</v>
      </c>
      <c r="I24" s="8"/>
      <c r="L24" s="8">
        <f>AVERAGE(L3:L22)</f>
        <v>120.32473104119151</v>
      </c>
      <c r="M24" s="8">
        <f>AVERAGE(M3:M22)</f>
        <v>3.252019757870042</v>
      </c>
      <c r="Q24" s="8">
        <f>AVERAGE(Q3:Q22)</f>
        <v>182.11310644072233</v>
      </c>
      <c r="R24" s="8">
        <f>AVERAGE(R3:R22)</f>
        <v>4.9219758497492538</v>
      </c>
      <c r="W24" s="8">
        <f>AVERAGE(W3:W22)</f>
        <v>13.658482983054176</v>
      </c>
      <c r="Z24" t="s">
        <v>74</v>
      </c>
      <c r="AA24">
        <f>AVERAGE(AA3:AA22)</f>
        <v>4.5565000000000007</v>
      </c>
    </row>
    <row r="25" spans="1:30" x14ac:dyDescent="0.25">
      <c r="AB25" t="s">
        <v>73</v>
      </c>
    </row>
    <row r="27" spans="1:30" x14ac:dyDescent="0.25">
      <c r="V27" t="s">
        <v>67</v>
      </c>
    </row>
    <row r="28" spans="1:30" x14ac:dyDescent="0.25">
      <c r="O28">
        <f>7400/20</f>
        <v>370</v>
      </c>
      <c r="V28" t="s">
        <v>66</v>
      </c>
    </row>
    <row r="29" spans="1:30" x14ac:dyDescent="0.25">
      <c r="D29">
        <v>28400</v>
      </c>
      <c r="T29" t="s">
        <v>68</v>
      </c>
      <c r="U29" s="22">
        <v>0.7</v>
      </c>
      <c r="V29">
        <f>280*0.7</f>
        <v>196</v>
      </c>
    </row>
    <row r="30" spans="1:30" x14ac:dyDescent="0.25">
      <c r="D30">
        <f>D29/20</f>
        <v>1420</v>
      </c>
      <c r="T30" t="s">
        <v>69</v>
      </c>
      <c r="U30" s="22">
        <v>0.15</v>
      </c>
      <c r="V30">
        <f>280*0.15</f>
        <v>42</v>
      </c>
      <c r="W30">
        <v>27.77</v>
      </c>
    </row>
    <row r="31" spans="1:30" x14ac:dyDescent="0.25">
      <c r="T31" t="s">
        <v>70</v>
      </c>
      <c r="U31" s="22">
        <v>0.15</v>
      </c>
      <c r="V31">
        <f>280*0.15</f>
        <v>42</v>
      </c>
      <c r="W31">
        <v>8.51</v>
      </c>
    </row>
    <row r="32" spans="1:30" x14ac:dyDescent="0.25">
      <c r="O32">
        <f>11200/20</f>
        <v>560</v>
      </c>
      <c r="V32" t="s">
        <v>71</v>
      </c>
      <c r="W32">
        <f>SUM(W29:W31)</f>
        <v>36.28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predicted prices</vt:lpstr>
      <vt:lpstr>predicted WTA</vt:lpstr>
      <vt:lpstr>original work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..</cp:lastModifiedBy>
  <dcterms:created xsi:type="dcterms:W3CDTF">2021-07-29T16:17:13Z</dcterms:created>
  <dcterms:modified xsi:type="dcterms:W3CDTF">2021-12-06T18:42:38Z</dcterms:modified>
</cp:coreProperties>
</file>