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19_PC09\Downloads\"/>
    </mc:Choice>
  </mc:AlternateContent>
  <xr:revisionPtr revIDLastSave="0" documentId="13_ncr:1_{21678E5D-E9EE-42B9-90CA-46B6FB9B0465}" xr6:coauthVersionLast="47" xr6:coauthVersionMax="47" xr10:uidLastSave="{00000000-0000-0000-0000-000000000000}"/>
  <bookViews>
    <workbookView xWindow="-120" yWindow="-120" windowWidth="29040" windowHeight="15840" xr2:uid="{5DA94CAC-810B-40DD-AD00-7969FF0F1961}"/>
  </bookViews>
  <sheets>
    <sheet name="Baut" sheetId="1" r:id="rId1"/>
    <sheet name="Livr" sheetId="2" r:id="rId2"/>
    <sheet name="Statistica" sheetId="3" r:id="rId3"/>
  </sheets>
  <definedNames>
    <definedName name="CocaCola">Baut!$J$3</definedName>
    <definedName name="Dorna">Baut!$J$7</definedName>
    <definedName name="Fanta">Baut!$J$4</definedName>
    <definedName name="Grenadine">Baut!$J$15</definedName>
    <definedName name="GuraCainarului">Baut!$J$10</definedName>
    <definedName name="Jana">Baut!$J$8</definedName>
    <definedName name="MagicOrange">Baut!$J$14</definedName>
    <definedName name="Menta">Baut!$J$16</definedName>
    <definedName name="Naturalis">Baut!$J$11</definedName>
    <definedName name="OM">Baut!$J$9</definedName>
    <definedName name="Pepsi">Baut!$J$6</definedName>
    <definedName name="Pictures">INDIRECT(Statistica!$C$22)</definedName>
    <definedName name="RichMere">Baut!$J$12</definedName>
    <definedName name="Sprite">Baut!$J$5</definedName>
    <definedName name="SunnyMacedonia">Baut!$J$13</definedName>
    <definedName name="Zmeura">Baut!$J$17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2" i="3" l="1" a="1"/>
  <c r="C22" i="3" s="1"/>
  <c r="F2" i="3" a="1"/>
  <c r="F2" i="3" s="1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H3" i="3" a="1"/>
  <c r="H3" i="3" s="1"/>
  <c r="H4" i="3" a="1"/>
  <c r="H4" i="3" s="1"/>
  <c r="H5" i="3" a="1"/>
  <c r="H5" i="3" s="1"/>
  <c r="H6" i="3" a="1"/>
  <c r="H6" i="3" s="1"/>
  <c r="H7" i="3" a="1"/>
  <c r="H7" i="3" s="1"/>
  <c r="H8" i="3" a="1"/>
  <c r="H8" i="3" s="1"/>
  <c r="H9" i="3" a="1"/>
  <c r="H9" i="3" s="1"/>
  <c r="H10" i="3" a="1"/>
  <c r="H10" i="3"/>
  <c r="H11" i="3" a="1"/>
  <c r="H11" i="3" s="1"/>
  <c r="H12" i="3" a="1"/>
  <c r="H12" i="3" s="1"/>
  <c r="H13" i="3" a="1"/>
  <c r="H13" i="3" s="1"/>
  <c r="H14" i="3" a="1"/>
  <c r="H14" i="3" s="1"/>
  <c r="H15" i="3" a="1"/>
  <c r="H15" i="3" s="1"/>
  <c r="H16" i="3" a="1"/>
  <c r="H16" i="3" s="1"/>
  <c r="H2" i="3" a="1"/>
  <c r="H2" i="3" s="1"/>
  <c r="E2" i="3" a="1"/>
  <c r="E2" i="3" s="1"/>
  <c r="C2" i="3" a="1"/>
  <c r="C2" i="3" s="1"/>
  <c r="C3" i="3" a="1"/>
  <c r="C3" i="3" s="1"/>
  <c r="C4" i="3" a="1"/>
  <c r="C4" i="3" s="1"/>
  <c r="C5" i="3" a="1"/>
  <c r="C5" i="3" s="1"/>
  <c r="C6" i="3" a="1"/>
  <c r="C6" i="3" s="1"/>
  <c r="C7" i="3" a="1"/>
  <c r="C7" i="3" s="1"/>
  <c r="C8" i="3" a="1"/>
  <c r="C8" i="3" s="1"/>
  <c r="C9" i="3" a="1"/>
  <c r="C9" i="3" s="1"/>
  <c r="C10" i="3" a="1"/>
  <c r="C10" i="3" s="1"/>
  <c r="C11" i="3" a="1"/>
  <c r="C11" i="3" s="1"/>
  <c r="C12" i="3" a="1"/>
  <c r="C12" i="3" s="1"/>
  <c r="C13" i="3" a="1"/>
  <c r="C13" i="3" s="1"/>
  <c r="C14" i="3" a="1"/>
  <c r="C14" i="3" s="1"/>
  <c r="C15" i="3" a="1"/>
  <c r="C15" i="3" s="1"/>
  <c r="C16" i="3" a="1"/>
  <c r="C16" i="3" s="1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C17" i="2"/>
  <c r="D17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L19_PC09</author>
  </authors>
  <commentList>
    <comment ref="A1" authorId="0" shapeId="0" xr:uid="{F4C2BFC2-B62A-4731-A5AD-C4CE3CF3DBAA}">
      <text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<sst xmlns="http://schemas.openxmlformats.org/spreadsheetml/2006/main" count="75" uniqueCount="39">
  <si>
    <t>Tip</t>
  </si>
  <si>
    <t>Culoare</t>
  </si>
  <si>
    <t>Pret/Litru</t>
  </si>
  <si>
    <t>CocaCola</t>
  </si>
  <si>
    <t>Fanta</t>
  </si>
  <si>
    <t>Sprite</t>
  </si>
  <si>
    <t>Pepsi</t>
  </si>
  <si>
    <t>Dorna</t>
  </si>
  <si>
    <t>OM</t>
  </si>
  <si>
    <t>GuraCainarului</t>
  </si>
  <si>
    <t>RichMere</t>
  </si>
  <si>
    <t>SunnyMacedonia</t>
  </si>
  <si>
    <t>MagicOrange</t>
  </si>
  <si>
    <t>Grenadine</t>
  </si>
  <si>
    <t>Zmeura</t>
  </si>
  <si>
    <t>Naturalis</t>
  </si>
  <si>
    <t>MaroInchis</t>
  </si>
  <si>
    <t>Portocaliu</t>
  </si>
  <si>
    <t>Transparent</t>
  </si>
  <si>
    <t>Rosu</t>
  </si>
  <si>
    <t>Galben</t>
  </si>
  <si>
    <t>Verde</t>
  </si>
  <si>
    <t>id_baut</t>
  </si>
  <si>
    <t>id_livrare</t>
  </si>
  <si>
    <t>Cantitate Livrata</t>
  </si>
  <si>
    <t>Denumire</t>
  </si>
  <si>
    <t>Tipuri</t>
  </si>
  <si>
    <t>Imagine</t>
  </si>
  <si>
    <t>Jana</t>
  </si>
  <si>
    <t>Menta</t>
  </si>
  <si>
    <t>Suma</t>
  </si>
  <si>
    <t>Total</t>
  </si>
  <si>
    <t>Baut</t>
  </si>
  <si>
    <t>Suma total achitata</t>
  </si>
  <si>
    <t>Cantitatea total livrata</t>
  </si>
  <si>
    <t>Bifa</t>
  </si>
  <si>
    <t>Status</t>
  </si>
  <si>
    <t>Suma totala achitata</t>
  </si>
  <si>
    <t>Nume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</si>
</sst>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MDL]\ #,##0.00"/>
    <numFmt numFmtId="165" formatCode="[$€-2]\ #,##0.00"/>
  </numFmts>
  <fonts count="3" x14ac:knownFonts="1">
    <font>
      <sz val="11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7">
    <dxf>
      <numFmt numFmtId="164" formatCode="[$MDL]\ #,##0.00"/>
    </dxf>
    <dxf>
      <numFmt numFmtId="0" formatCode="General"/>
    </dxf>
    <dxf>
      <numFmt numFmtId="165" formatCode="[$€-2]\ #,##0.00"/>
    </dxf>
    <dxf>
      <numFmt numFmtId="165" formatCode="[$€-2]\ #,##0.00"/>
    </dxf>
    <dxf>
      <numFmt numFmtId="2" formatCode="0.00"/>
    </dxf>
    <dxf>
      <numFmt numFmtId="2" formatCode="0.00"/>
    </dxf>
    <dxf>
      <numFmt numFmtId="164" formatCode="[$MDL]\ 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Statistica!$I$1</c:f>
              <c:strCache>
                <c:ptCount val="1"/>
                <c:pt idx="0">
                  <c:v>Suma totala achitata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Statistica!$H$2:$H$16</c:f>
              <c:strCache>
                <c:ptCount val="15"/>
                <c:pt idx="0">
                  <c:v>CocaCola</c:v>
                </c:pt>
                <c:pt idx="1">
                  <c:v>Fanta</c:v>
                </c:pt>
                <c:pt idx="2">
                  <c:v>Sprite</c:v>
                </c:pt>
                <c:pt idx="3">
                  <c:v>Pepsi</c:v>
                </c:pt>
                <c:pt idx="4">
                  <c:v>Dorna</c:v>
                </c:pt>
                <c:pt idx="5">
                  <c:v>Jana</c:v>
                </c:pt>
                <c:pt idx="6">
                  <c:v>OM</c:v>
                </c:pt>
                <c:pt idx="7">
                  <c:v>GuraCainarului</c:v>
                </c:pt>
                <c:pt idx="8">
                  <c:v>Naturalis</c:v>
                </c:pt>
                <c:pt idx="9">
                  <c:v>RichMere</c:v>
                </c:pt>
                <c:pt idx="10">
                  <c:v>SunnyMacedonia</c:v>
                </c:pt>
                <c:pt idx="11">
                  <c:v>MagicOrange</c:v>
                </c:pt>
                <c:pt idx="12">
                  <c:v>Grenadine</c:v>
                </c:pt>
                <c:pt idx="13">
                  <c:v>Menta</c:v>
                </c:pt>
                <c:pt idx="14">
                  <c:v>Zmeura</c:v>
                </c:pt>
              </c:strCache>
            </c:strRef>
          </c:cat>
          <c:val>
            <c:numRef>
              <c:f>Statistica!$I$2:$I$16</c:f>
              <c:numCache>
                <c:formatCode>[$MDL]\ #,##0.00</c:formatCode>
                <c:ptCount val="15"/>
                <c:pt idx="0">
                  <c:v>52.5</c:v>
                </c:pt>
                <c:pt idx="1">
                  <c:v>19.95</c:v>
                </c:pt>
                <c:pt idx="2">
                  <c:v>49.699999999999996</c:v>
                </c:pt>
                <c:pt idx="3">
                  <c:v>35</c:v>
                </c:pt>
                <c:pt idx="4">
                  <c:v>12.994999999999999</c:v>
                </c:pt>
                <c:pt idx="5">
                  <c:v>7.15</c:v>
                </c:pt>
                <c:pt idx="6">
                  <c:v>15.75</c:v>
                </c:pt>
                <c:pt idx="7">
                  <c:v>9.36</c:v>
                </c:pt>
                <c:pt idx="8">
                  <c:v>50</c:v>
                </c:pt>
                <c:pt idx="9">
                  <c:v>43.199999999999996</c:v>
                </c:pt>
                <c:pt idx="10">
                  <c:v>48.1</c:v>
                </c:pt>
                <c:pt idx="11">
                  <c:v>22.44</c:v>
                </c:pt>
                <c:pt idx="12">
                  <c:v>41.600000000000009</c:v>
                </c:pt>
                <c:pt idx="13">
                  <c:v>22.679999999999996</c:v>
                </c:pt>
                <c:pt idx="14">
                  <c:v>41.099999999999994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AF-435D-8E68-1B09141D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3202768"/>
        <c:axId val="923203600"/>
      </c:barChart>
      <c:catAx>
        <c:axId val="92320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203600"/>
        <c:crosses val="autoZero"/>
        <c:auto val="1"/>
        <c:lblAlgn val="ctr"/>
        <c:lblOffset val="100"/>
        <c:noMultiLvlLbl val="0"/>
      </c:catAx>
      <c:valAx>
        <c:axId val="92320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MDL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20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2" fmlaLink="$B$22" fmlaRange="Baut!$I$3:$I$17" noThreeD="1" sel="8" val="0"/>
</file>

<file path=xl/ctrlProps/ctrlProp2.xml><?xml version="1.0" encoding="utf-8"?>
<formControlPr xmlns="http://schemas.microsoft.com/office/spreadsheetml/2009/9/main" objectType="CheckBox" fmlaLink="$B$2" lockText="1" noThreeD="1"/>
</file>

<file path=xl/ctrlProps/ctrlProp3.xml><?xml version="1.0" encoding="utf-8"?>
<formControlPr xmlns="http://schemas.microsoft.com/office/spreadsheetml/2009/9/main" objectType="CheckBox" fmlaLink="$B$3" lockText="1" noThreeD="1"/>
</file>

<file path=xl/ctrlProps/ctrlProp4.xml><?xml version="1.0" encoding="utf-8"?>
<formControlPr xmlns="http://schemas.microsoft.com/office/spreadsheetml/2009/9/main" objectType="CheckBox" fmlaLink="$B$4" lockText="1" noThreeD="1"/>
</file>

<file path=xl/ctrlProps/ctrlProp5.xml><?xml version="1.0" encoding="utf-8"?>
<formControlPr xmlns="http://schemas.microsoft.com/office/spreadsheetml/2009/9/main" objectType="CheckBox" checked="Checked" fmlaLink="$B$5" lockText="1" noThreeD="1"/>
</file>

<file path=xl/ctrlProps/ctrlProp6.xml><?xml version="1.0" encoding="utf-8"?>
<formControlPr xmlns="http://schemas.microsoft.com/office/spreadsheetml/2009/9/main" objectType="CheckBox" checked="Checked" fmlaLink="$B$6" lockText="1" noThreeD="1"/>
</file>

<file path=xl/ctrlProps/ctrlProp7.xml><?xml version="1.0" encoding="utf-8"?>
<formControlPr xmlns="http://schemas.microsoft.com/office/spreadsheetml/2009/9/main" objectType="CheckBox" checked="Checked" fmlaLink="$B$7" lockText="1" noThreeD="1"/>
</file>

<file path=xl/ctrlProps/ctrlProp8.xml><?xml version="1.0" encoding="utf-8"?>
<formControlPr xmlns="http://schemas.microsoft.com/office/spreadsheetml/2009/9/main" objectType="CheckBox" fmlaLink="$B$8" lockText="1" noThreeD="1"/>
</file>

<file path=xl/ctrlProps/ctrlProp9.xml><?xml version="1.0" encoding="utf-8"?>
<formControlPr xmlns="http://schemas.microsoft.com/office/spreadsheetml/2009/9/main" objectType="CheckBox" fmlaLink="$B$9" lockText="1" noThreeD="1"/>
</file>

<file path=xl/ctrlProps/ctrlProp10.xml><?xml version="1.0" encoding="utf-8"?>
<formControlPr xmlns="http://schemas.microsoft.com/office/spreadsheetml/2009/9/main" objectType="CheckBox" fmlaLink="$B$10" lockText="1" noThreeD="1"/>
</file>

<file path=xl/ctrlProps/ctrlProp11.xml><?xml version="1.0" encoding="utf-8"?>
<formControlPr xmlns="http://schemas.microsoft.com/office/spreadsheetml/2009/9/main" objectType="CheckBox" fmlaLink="$B$11" lockText="1" noThreeD="1"/>
</file>

<file path=xl/ctrlProps/ctrlProp12.xml><?xml version="1.0" encoding="utf-8"?>
<formControlPr xmlns="http://schemas.microsoft.com/office/spreadsheetml/2009/9/main" objectType="CheckBox" fmlaLink="$B$12" lockText="1" noThreeD="1"/>
</file>

<file path=xl/ctrlProps/ctrlProp13.xml><?xml version="1.0" encoding="utf-8"?>
<formControlPr xmlns="http://schemas.microsoft.com/office/spreadsheetml/2009/9/main" objectType="CheckBox" fmlaLink="$B$13" lockText="1" noThreeD="1"/>
</file>

<file path=xl/ctrlProps/ctrlProp14.xml><?xml version="1.0" encoding="utf-8"?>
<formControlPr xmlns="http://schemas.microsoft.com/office/spreadsheetml/2009/9/main" objectType="CheckBox" fmlaLink="$B$14" lockText="1" noThreeD="1"/>
</file>

<file path=xl/ctrlProps/ctrlProp15.xml><?xml version="1.0" encoding="utf-8"?>
<formControlPr xmlns="http://schemas.microsoft.com/office/spreadsheetml/2009/9/main" objectType="CheckBox" fmlaLink="$B$15" lockText="1" noThreeD="1"/>
</file>

<file path=xl/ctrlProps/ctrlProp16.xml><?xml version="1.0" encoding="utf-8"?>
<formControlPr xmlns="http://schemas.microsoft.com/office/spreadsheetml/2009/9/main" objectType="CheckBox" fmlaLink="$B$16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emf"/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3</xdr:row>
      <xdr:rowOff>0</xdr:rowOff>
    </xdr:from>
    <xdr:to>
      <xdr:col>9</xdr:col>
      <xdr:colOff>542925</xdr:colOff>
      <xdr:row>4</xdr:row>
      <xdr:rowOff>19050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628650"/>
          <a:ext cx="457200" cy="457200"/>
        </a:xfrm>
        <a:prstGeom prst="rect">
          <a:avLst/>
        </a:prstGeom>
      </xdr:spPr>
    </xdr:pic>
    <xdr:clientData fPrintsWithSheet="0"/>
  </xdr:twoCellAnchor>
  <xdr:twoCellAnchor>
    <xdr:from>
      <xdr:col>9</xdr:col>
      <xdr:colOff>104775</xdr:colOff>
      <xdr:row>2</xdr:row>
      <xdr:rowOff>28575</xdr:rowOff>
    </xdr:from>
    <xdr:to>
      <xdr:col>9</xdr:col>
      <xdr:colOff>514350</xdr:colOff>
      <xdr:row>3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4650" y="219075"/>
          <a:ext cx="409575" cy="409575"/>
        </a:xfrm>
        <a:prstGeom prst="rect">
          <a:avLst/>
        </a:prstGeom>
      </xdr:spPr>
    </xdr:pic>
    <xdr:clientData/>
  </xdr:twoCellAnchor>
  <xdr:twoCellAnchor>
    <xdr:from>
      <xdr:col>9</xdr:col>
      <xdr:colOff>85724</xdr:colOff>
      <xdr:row>4</xdr:row>
      <xdr:rowOff>19049</xdr:rowOff>
    </xdr:from>
    <xdr:to>
      <xdr:col>9</xdr:col>
      <xdr:colOff>514349</xdr:colOff>
      <xdr:row>5</xdr:row>
      <xdr:rowOff>9524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705599" y="1085849"/>
          <a:ext cx="428625" cy="428625"/>
        </a:xfrm>
        <a:prstGeom prst="rect">
          <a:avLst/>
        </a:prstGeom>
      </xdr:spPr>
    </xdr:pic>
    <xdr:clientData/>
  </xdr:twoCellAnchor>
  <xdr:twoCellAnchor>
    <xdr:from>
      <xdr:col>9</xdr:col>
      <xdr:colOff>95249</xdr:colOff>
      <xdr:row>4</xdr:row>
      <xdr:rowOff>390522</xdr:rowOff>
    </xdr:from>
    <xdr:to>
      <xdr:col>9</xdr:col>
      <xdr:colOff>600077</xdr:colOff>
      <xdr:row>6</xdr:row>
      <xdr:rowOff>19050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5124" y="1457322"/>
          <a:ext cx="504828" cy="504828"/>
        </a:xfrm>
        <a:prstGeom prst="rect">
          <a:avLst/>
        </a:prstGeom>
      </xdr:spPr>
    </xdr:pic>
    <xdr:clientData/>
  </xdr:twoCellAnchor>
  <xdr:twoCellAnchor>
    <xdr:from>
      <xdr:col>9</xdr:col>
      <xdr:colOff>142874</xdr:colOff>
      <xdr:row>6</xdr:row>
      <xdr:rowOff>0</xdr:rowOff>
    </xdr:from>
    <xdr:to>
      <xdr:col>9</xdr:col>
      <xdr:colOff>609598</xdr:colOff>
      <xdr:row>7</xdr:row>
      <xdr:rowOff>28574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9" y="1943100"/>
          <a:ext cx="466724" cy="466724"/>
        </a:xfrm>
        <a:prstGeom prst="rect">
          <a:avLst/>
        </a:prstGeom>
      </xdr:spPr>
    </xdr:pic>
    <xdr:clientData/>
  </xdr:twoCellAnchor>
  <xdr:twoCellAnchor>
    <xdr:from>
      <xdr:col>9</xdr:col>
      <xdr:colOff>104774</xdr:colOff>
      <xdr:row>6</xdr:row>
      <xdr:rowOff>381000</xdr:rowOff>
    </xdr:from>
    <xdr:to>
      <xdr:col>9</xdr:col>
      <xdr:colOff>609599</xdr:colOff>
      <xdr:row>8</xdr:row>
      <xdr:rowOff>9525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4649" y="2324100"/>
          <a:ext cx="504825" cy="504825"/>
        </a:xfrm>
        <a:prstGeom prst="rect">
          <a:avLst/>
        </a:prstGeom>
      </xdr:spPr>
    </xdr:pic>
    <xdr:clientData/>
  </xdr:twoCellAnchor>
  <xdr:twoCellAnchor>
    <xdr:from>
      <xdr:col>9</xdr:col>
      <xdr:colOff>133350</xdr:colOff>
      <xdr:row>8</xdr:row>
      <xdr:rowOff>0</xdr:rowOff>
    </xdr:from>
    <xdr:to>
      <xdr:col>9</xdr:col>
      <xdr:colOff>609600</xdr:colOff>
      <xdr:row>9</xdr:row>
      <xdr:rowOff>38100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3225" y="2819400"/>
          <a:ext cx="476250" cy="476250"/>
        </a:xfrm>
        <a:prstGeom prst="rect">
          <a:avLst/>
        </a:prstGeom>
      </xdr:spPr>
    </xdr:pic>
    <xdr:clientData/>
  </xdr:twoCellAnchor>
  <xdr:twoCellAnchor>
    <xdr:from>
      <xdr:col>9</xdr:col>
      <xdr:colOff>295275</xdr:colOff>
      <xdr:row>9</xdr:row>
      <xdr:rowOff>8929</xdr:rowOff>
    </xdr:from>
    <xdr:to>
      <xdr:col>9</xdr:col>
      <xdr:colOff>495300</xdr:colOff>
      <xdr:row>10</xdr:row>
      <xdr:rowOff>55350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5150" y="3266479"/>
          <a:ext cx="200025" cy="484571"/>
        </a:xfrm>
        <a:prstGeom prst="rect">
          <a:avLst/>
        </a:prstGeom>
      </xdr:spPr>
    </xdr:pic>
    <xdr:clientData/>
  </xdr:twoCellAnchor>
  <xdr:twoCellAnchor>
    <xdr:from>
      <xdr:col>9</xdr:col>
      <xdr:colOff>171450</xdr:colOff>
      <xdr:row>9</xdr:row>
      <xdr:rowOff>400050</xdr:rowOff>
    </xdr:from>
    <xdr:to>
      <xdr:col>9</xdr:col>
      <xdr:colOff>666749</xdr:colOff>
      <xdr:row>11</xdr:row>
      <xdr:rowOff>19049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1325" y="3657600"/>
          <a:ext cx="495299" cy="495299"/>
        </a:xfrm>
        <a:prstGeom prst="rect">
          <a:avLst/>
        </a:prstGeom>
      </xdr:spPr>
    </xdr:pic>
    <xdr:clientData/>
  </xdr:twoCellAnchor>
  <xdr:twoCellAnchor>
    <xdr:from>
      <xdr:col>9</xdr:col>
      <xdr:colOff>161925</xdr:colOff>
      <xdr:row>11</xdr:row>
      <xdr:rowOff>0</xdr:rowOff>
    </xdr:from>
    <xdr:to>
      <xdr:col>9</xdr:col>
      <xdr:colOff>609600</xdr:colOff>
      <xdr:row>12</xdr:row>
      <xdr:rowOff>9525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4133850"/>
          <a:ext cx="447675" cy="447675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11</xdr:row>
      <xdr:rowOff>409575</xdr:rowOff>
    </xdr:from>
    <xdr:to>
      <xdr:col>9</xdr:col>
      <xdr:colOff>600075</xdr:colOff>
      <xdr:row>13</xdr:row>
      <xdr:rowOff>47625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4543425"/>
          <a:ext cx="514350" cy="514350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13</xdr:row>
      <xdr:rowOff>15192</xdr:rowOff>
    </xdr:from>
    <xdr:to>
      <xdr:col>9</xdr:col>
      <xdr:colOff>676275</xdr:colOff>
      <xdr:row>14</xdr:row>
      <xdr:rowOff>19050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2275" y="5358717"/>
          <a:ext cx="523875" cy="442008"/>
        </a:xfrm>
        <a:prstGeom prst="rect">
          <a:avLst/>
        </a:prstGeom>
      </xdr:spPr>
    </xdr:pic>
    <xdr:clientData/>
  </xdr:twoCellAnchor>
  <xdr:twoCellAnchor>
    <xdr:from>
      <xdr:col>9</xdr:col>
      <xdr:colOff>349012</xdr:colOff>
      <xdr:row>14</xdr:row>
      <xdr:rowOff>38100</xdr:rowOff>
    </xdr:from>
    <xdr:to>
      <xdr:col>9</xdr:col>
      <xdr:colOff>466725</xdr:colOff>
      <xdr:row>15</xdr:row>
      <xdr:rowOff>27429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8887" y="5486400"/>
          <a:ext cx="117713" cy="427479"/>
        </a:xfrm>
        <a:prstGeom prst="rect">
          <a:avLst/>
        </a:prstGeom>
      </xdr:spPr>
    </xdr:pic>
    <xdr:clientData/>
  </xdr:twoCellAnchor>
  <xdr:twoCellAnchor>
    <xdr:from>
      <xdr:col>9</xdr:col>
      <xdr:colOff>209548</xdr:colOff>
      <xdr:row>14</xdr:row>
      <xdr:rowOff>427647</xdr:rowOff>
    </xdr:from>
    <xdr:to>
      <xdr:col>9</xdr:col>
      <xdr:colOff>636754</xdr:colOff>
      <xdr:row>16</xdr:row>
      <xdr:rowOff>9525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9423" y="5875947"/>
          <a:ext cx="427206" cy="458178"/>
        </a:xfrm>
        <a:prstGeom prst="rect">
          <a:avLst/>
        </a:prstGeom>
      </xdr:spPr>
    </xdr:pic>
    <xdr:clientData/>
  </xdr:twoCellAnchor>
  <xdr:twoCellAnchor>
    <xdr:from>
      <xdr:col>9</xdr:col>
      <xdr:colOff>245984</xdr:colOff>
      <xdr:row>16</xdr:row>
      <xdr:rowOff>0</xdr:rowOff>
    </xdr:from>
    <xdr:to>
      <xdr:col>9</xdr:col>
      <xdr:colOff>504825</xdr:colOff>
      <xdr:row>17</xdr:row>
      <xdr:rowOff>9357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859" y="6324600"/>
          <a:ext cx="258841" cy="4475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171450</xdr:rowOff>
        </xdr:from>
        <xdr:to>
          <xdr:col>2</xdr:col>
          <xdr:colOff>323850</xdr:colOff>
          <xdr:row>19</xdr:row>
          <xdr:rowOff>180975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200025</xdr:colOff>
          <xdr:row>2</xdr:row>
          <xdr:rowOff>9525</xdr:rowOff>
        </xdr:to>
        <xdr:sp macro="" textlink="">
          <xdr:nvSpPr>
            <xdr:cNvPr id="3078" name="Check Box 1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2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180975</xdr:rowOff>
        </xdr:from>
        <xdr:to>
          <xdr:col>0</xdr:col>
          <xdr:colOff>200025</xdr:colOff>
          <xdr:row>3</xdr:row>
          <xdr:rowOff>0</xdr:rowOff>
        </xdr:to>
        <xdr:sp macro="" textlink="">
          <xdr:nvSpPr>
            <xdr:cNvPr id="3079" name="Check Box 2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2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9525</xdr:rowOff>
        </xdr:from>
        <xdr:to>
          <xdr:col>0</xdr:col>
          <xdr:colOff>200025</xdr:colOff>
          <xdr:row>4</xdr:row>
          <xdr:rowOff>19050</xdr:rowOff>
        </xdr:to>
        <xdr:sp macro="" textlink="">
          <xdr:nvSpPr>
            <xdr:cNvPr id="3080" name="Check Box 3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2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180975</xdr:rowOff>
        </xdr:from>
        <xdr:to>
          <xdr:col>0</xdr:col>
          <xdr:colOff>209550</xdr:colOff>
          <xdr:row>5</xdr:row>
          <xdr:rowOff>0</xdr:rowOff>
        </xdr:to>
        <xdr:sp macro="" textlink="">
          <xdr:nvSpPr>
            <xdr:cNvPr id="3081" name="Check Box 4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2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180975</xdr:rowOff>
        </xdr:from>
        <xdr:to>
          <xdr:col>0</xdr:col>
          <xdr:colOff>219075</xdr:colOff>
          <xdr:row>6</xdr:row>
          <xdr:rowOff>0</xdr:rowOff>
        </xdr:to>
        <xdr:sp macro="" textlink="">
          <xdr:nvSpPr>
            <xdr:cNvPr id="3082" name="Check Box 5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2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180975</xdr:rowOff>
        </xdr:from>
        <xdr:to>
          <xdr:col>0</xdr:col>
          <xdr:colOff>228600</xdr:colOff>
          <xdr:row>7</xdr:row>
          <xdr:rowOff>0</xdr:rowOff>
        </xdr:to>
        <xdr:sp macro="" textlink="">
          <xdr:nvSpPr>
            <xdr:cNvPr id="3083" name="Check Box 2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2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180975</xdr:rowOff>
        </xdr:from>
        <xdr:to>
          <xdr:col>0</xdr:col>
          <xdr:colOff>228600</xdr:colOff>
          <xdr:row>8</xdr:row>
          <xdr:rowOff>0</xdr:rowOff>
        </xdr:to>
        <xdr:sp macro="" textlink="">
          <xdr:nvSpPr>
            <xdr:cNvPr id="3084" name="Check Box 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2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190500</xdr:rowOff>
        </xdr:from>
        <xdr:to>
          <xdr:col>0</xdr:col>
          <xdr:colOff>228600</xdr:colOff>
          <xdr:row>9</xdr:row>
          <xdr:rowOff>9525</xdr:rowOff>
        </xdr:to>
        <xdr:sp macro="" textlink="">
          <xdr:nvSpPr>
            <xdr:cNvPr id="3085" name="Check Box 2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2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190500</xdr:rowOff>
        </xdr:from>
        <xdr:to>
          <xdr:col>0</xdr:col>
          <xdr:colOff>228600</xdr:colOff>
          <xdr:row>10</xdr:row>
          <xdr:rowOff>9525</xdr:rowOff>
        </xdr:to>
        <xdr:sp macro="" textlink="">
          <xdr:nvSpPr>
            <xdr:cNvPr id="3086" name="Check Box 2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2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228600</xdr:colOff>
          <xdr:row>11</xdr:row>
          <xdr:rowOff>9525</xdr:rowOff>
        </xdr:to>
        <xdr:sp macro="" textlink="">
          <xdr:nvSpPr>
            <xdr:cNvPr id="3087" name="Check Box 2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2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228600</xdr:colOff>
          <xdr:row>12</xdr:row>
          <xdr:rowOff>9525</xdr:rowOff>
        </xdr:to>
        <xdr:sp macro="" textlink="">
          <xdr:nvSpPr>
            <xdr:cNvPr id="3088" name="Check Box 2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2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9525</xdr:rowOff>
        </xdr:from>
        <xdr:to>
          <xdr:col>0</xdr:col>
          <xdr:colOff>228600</xdr:colOff>
          <xdr:row>13</xdr:row>
          <xdr:rowOff>19050</xdr:rowOff>
        </xdr:to>
        <xdr:sp macro="" textlink="">
          <xdr:nvSpPr>
            <xdr:cNvPr id="3089" name="Check Box 2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2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180975</xdr:rowOff>
        </xdr:from>
        <xdr:to>
          <xdr:col>0</xdr:col>
          <xdr:colOff>228600</xdr:colOff>
          <xdr:row>14</xdr:row>
          <xdr:rowOff>0</xdr:rowOff>
        </xdr:to>
        <xdr:sp macro="" textlink="">
          <xdr:nvSpPr>
            <xdr:cNvPr id="3090" name="Check Box 2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2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180975</xdr:rowOff>
        </xdr:from>
        <xdr:to>
          <xdr:col>0</xdr:col>
          <xdr:colOff>228600</xdr:colOff>
          <xdr:row>15</xdr:row>
          <xdr:rowOff>0</xdr:rowOff>
        </xdr:to>
        <xdr:sp macro="" textlink="">
          <xdr:nvSpPr>
            <xdr:cNvPr id="3091" name="Check Box 2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2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180975</xdr:rowOff>
        </xdr:from>
        <xdr:to>
          <xdr:col>0</xdr:col>
          <xdr:colOff>228600</xdr:colOff>
          <xdr:row>16</xdr:row>
          <xdr:rowOff>0</xdr:rowOff>
        </xdr:to>
        <xdr:sp macro="" textlink="">
          <xdr:nvSpPr>
            <xdr:cNvPr id="3092" name="Check Box 2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2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9</xdr:col>
      <xdr:colOff>69606</xdr:colOff>
      <xdr:row>0</xdr:row>
      <xdr:rowOff>0</xdr:rowOff>
    </xdr:from>
    <xdr:to>
      <xdr:col>16</xdr:col>
      <xdr:colOff>384663</xdr:colOff>
      <xdr:row>14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22</xdr:row>
          <xdr:rowOff>21981</xdr:rowOff>
        </xdr:from>
        <xdr:to>
          <xdr:col>2</xdr:col>
          <xdr:colOff>1062403</xdr:colOff>
          <xdr:row>27</xdr:row>
          <xdr:rowOff>136769</xdr:rowOff>
        </xdr:to>
        <xdr:pic>
          <xdr:nvPicPr>
            <xdr:cNvPr id="25" name="Picture 24">
              <a:extLst>
                <a:ext uri="{FF2B5EF4-FFF2-40B4-BE49-F238E27FC236}">
                  <a16:creationId xmlns:a16="http://schemas.microsoft.com/office/drawing/2014/main" id="{00000000-0008-0000-0200-000019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ictures" spid="_x0000_s3101"/>
                </a:ext>
              </a:extLst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88327" y="4212981"/>
              <a:ext cx="1670538" cy="1067288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699AEF-930A-4848-8A48-8E30272FA699}" name="Baut" displayName="Baut" ref="A2:E17" totalsRowShown="0">
  <autoFilter ref="A2:E17" xr:uid="{60699AEF-930A-4848-8A48-8E30272FA699}"/>
  <tableColumns count="5">
    <tableColumn id="1" xr3:uid="{149ABF05-540A-4E5A-A679-280FEEB05365}" name="id_baut"/>
    <tableColumn id="2" xr3:uid="{C0205AA9-BDAA-4095-979A-8C03A2DA674F}" name="Tip"/>
    <tableColumn id="3" xr3:uid="{6B21C575-7AC9-48E5-B707-61146AF93EEE}" name="Denumire"/>
    <tableColumn id="4" xr3:uid="{E5F37399-7392-4F9E-B886-856F0DA2995E}" name="Culoare"/>
    <tableColumn id="5" xr3:uid="{5FA01886-AC09-48E2-A950-3C26102E63CC}" name="Pret/Litru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D3E97A9-37A7-4C15-B4E2-DB776569C864}" name="Table3" displayName="Table3" ref="G2:G6" totalsRowShown="0">
  <autoFilter ref="G2:G6" xr:uid="{1D3E97A9-37A7-4C15-B4E2-DB776569C864}"/>
  <tableColumns count="1">
    <tableColumn id="1" xr3:uid="{4C4CBE03-04F7-4532-96ED-C88B671F0070}" name="Tipuri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293D22D-E694-4E8F-A5C9-FCC8EA1CE455}" name="Table7" displayName="Table7" ref="I2:J17" totalsRowShown="0">
  <autoFilter ref="I2:J17" xr:uid="{A293D22D-E694-4E8F-A5C9-FCC8EA1CE455}"/>
  <tableColumns count="2">
    <tableColumn id="1" xr3:uid="{9DD137CB-128E-48AF-97BC-AE66FAAF78B3}" name="Denumire"/>
    <tableColumn id="2" xr3:uid="{2EE1097E-68CD-4347-8DC4-A7351DCC5ED7}" name="Imagine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3F9A52E-40DE-4249-A783-FEB14031A51C}" name="Table8" displayName="Table8" ref="L2:L8" totalsRowShown="0">
  <autoFilter ref="L2:L8" xr:uid="{63F9A52E-40DE-4249-A783-FEB14031A51C}"/>
  <tableColumns count="1">
    <tableColumn id="1" xr3:uid="{67B42AED-007C-40C1-8C28-BE0C33F3FB24}" name="Culoare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C1A753-A910-44A3-AAD5-ADEFD36DB408}" name="Livr" displayName="Livr" ref="A1:D17" totalsRowCount="1">
  <autoFilter ref="A1:D16" xr:uid="{C1C1A753-A910-44A3-AAD5-ADEFD36DB408}"/>
  <tableColumns count="4">
    <tableColumn id="1" xr3:uid="{F6E0DB62-ECCB-4CD0-8D9C-F8C27BE43356}" name="id_livrare" totalsRowLabel="Total"/>
    <tableColumn id="2" xr3:uid="{EDAC66B7-F19E-4B7D-92C4-218E4C2B1C2F}" name="id_baut"/>
    <tableColumn id="3" xr3:uid="{1BC6A410-554B-4045-9812-634946E3051E}" name="Cantitate Livrata" totalsRowFunction="sum" dataDxfId="5" totalsRowDxfId="4"/>
    <tableColumn id="4" xr3:uid="{A133679C-141D-499D-9736-AF358278A447}" name="Suma" totalsRowFunction="sum" dataDxfId="3" totalsRowDxfId="2">
      <calculatedColumnFormula>VLOOKUP(Livr[[#This Row],[id_baut]], Baut[], 5, FALSE) * Livr[[#This Row],[Cantitate Livrata]] / 19.55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463F8E-5DCD-486F-B517-65D35ED73B0A}" name="Table4" displayName="Table4" ref="A1:C16" totalsRowShown="0">
  <autoFilter ref="A1:C16" xr:uid="{04463F8E-5DCD-486F-B517-65D35ED73B0A}"/>
  <tableColumns count="3">
    <tableColumn id="1" xr3:uid="{83EB9F37-A8AA-4E9E-B1FF-779B69522257}" name="Bifa"/>
    <tableColumn id="2" xr3:uid="{FD61AE15-4E02-4400-80C2-D63D6443403E}" name="Status"/>
    <tableColumn id="3" xr3:uid="{DDE4500A-DC54-4628-AB77-102F9B9E4C5C}" name="Denumire" dataDxfId="1">
      <calculatedColumnFormula array="1">INDEX(Baut[Denumire],ROW()-ROW(Table4[[#Headers],[Denumire]]))</calculatedColumnFormula>
    </tableColumn>
  </tableColumns>
  <tableStyleInfo name="TableStyleMedium5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4FFC181-77E5-451B-B59A-EA12610FFFA5}" name="Table5" displayName="Table5" ref="H1:I16" totalsRowShown="0">
  <autoFilter ref="H1:I16" xr:uid="{B4FFC181-77E5-451B-B59A-EA12610FFFA5}"/>
  <tableColumns count="2">
    <tableColumn id="1" xr3:uid="{88DCA04A-0728-46CF-9FC6-ED979BF79BA8}" name="Denumire">
      <calculatedColumnFormula array="1">INDEX(Baut[Denumire],ROW()-ROW(Table5[[#Headers],[Denumire]]))</calculatedColumnFormula>
    </tableColumn>
    <tableColumn id="2" xr3:uid="{D69074E6-C4D5-41B0-8959-2718822104FA}" name="Suma totala achitata" dataDxfId="0">
      <calculatedColumnFormula>SUMIF(Livr[id_baut], _xlfn.XLOOKUP(Table5[[#This Row],[Denumire]], Baut[Denumire], Baut[id_baut]), Livr[Suma]) * 19.55</calculatedColumnFormula>
    </tableColumn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3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18" Type="http://schemas.openxmlformats.org/officeDocument/2006/relationships/ctrlProp" Target="../ctrlProps/ctrlProp16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17" Type="http://schemas.openxmlformats.org/officeDocument/2006/relationships/ctrlProp" Target="../ctrlProps/ctrlProp15.xml"/><Relationship Id="rId2" Type="http://schemas.openxmlformats.org/officeDocument/2006/relationships/vmlDrawing" Target="../drawings/vmlDrawing2.vml"/><Relationship Id="rId16" Type="http://schemas.openxmlformats.org/officeDocument/2006/relationships/ctrlProp" Target="../ctrlProps/ctrlProp14.xml"/><Relationship Id="rId20" Type="http://schemas.openxmlformats.org/officeDocument/2006/relationships/table" Target="../tables/table7.x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10" Type="http://schemas.openxmlformats.org/officeDocument/2006/relationships/ctrlProp" Target="../ctrlProps/ctrlProp8.xml"/><Relationship Id="rId19" Type="http://schemas.openxmlformats.org/officeDocument/2006/relationships/table" Target="../tables/table6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0CE3C-C051-4567-8ABA-A3C31C3074C9}">
  <sheetPr codeName="Sheet2"/>
  <dimension ref="A1:L17"/>
  <sheetViews>
    <sheetView tabSelected="1" zoomScaleNormal="100" workbookViewId="0">
      <selection sqref="A1:E1"/>
    </sheetView>
  </sheetViews>
  <sheetFormatPr defaultRowHeight="15" x14ac:dyDescent="0.25"/>
  <cols>
    <col min="1" max="1" width="10" bestFit="1" customWidth="1"/>
    <col min="2" max="2" width="5.85546875" customWidth="1"/>
    <col min="3" max="3" width="16.28515625" bestFit="1" customWidth="1"/>
    <col min="4" max="4" width="11.5703125" bestFit="1" customWidth="1"/>
    <col min="5" max="5" width="11.85546875" bestFit="1" customWidth="1"/>
    <col min="9" max="9" width="16.28515625" bestFit="1" customWidth="1"/>
    <col min="10" max="10" width="10.28515625" customWidth="1"/>
    <col min="11" max="12" width="11.5703125" bestFit="1" customWidth="1"/>
  </cols>
  <sheetData>
    <row r="1" spans="1:12" ht="26.25" x14ac:dyDescent="0.4">
      <c r="A1" s="4" t="s">
        <v>32</v>
      </c>
      <c r="B1" s="4"/>
      <c r="C1" s="4"/>
      <c r="D1" s="4"/>
      <c r="E1" s="4"/>
    </row>
    <row r="2" spans="1:12" x14ac:dyDescent="0.25">
      <c r="A2" t="s">
        <v>22</v>
      </c>
      <c r="B2" t="s">
        <v>0</v>
      </c>
      <c r="C2" t="s">
        <v>25</v>
      </c>
      <c r="D2" t="s">
        <v>1</v>
      </c>
      <c r="E2" t="s">
        <v>2</v>
      </c>
      <c r="G2" t="s">
        <v>26</v>
      </c>
      <c r="I2" t="s">
        <v>25</v>
      </c>
      <c r="J2" t="s">
        <v>27</v>
      </c>
      <c r="L2" t="s">
        <v>1</v>
      </c>
    </row>
    <row r="3" spans="1:12" ht="34.5" customHeight="1" x14ac:dyDescent="0.25">
      <c r="A3">
        <v>1</v>
      </c>
      <c r="B3">
        <v>0</v>
      </c>
      <c r="C3" t="s">
        <v>3</v>
      </c>
      <c r="D3" t="s">
        <v>16</v>
      </c>
      <c r="E3" s="1">
        <v>4.2</v>
      </c>
      <c r="G3">
        <v>0</v>
      </c>
      <c r="I3" t="s">
        <v>3</v>
      </c>
      <c r="L3" t="s">
        <v>16</v>
      </c>
    </row>
    <row r="4" spans="1:12" ht="34.5" customHeight="1" x14ac:dyDescent="0.25">
      <c r="A4">
        <v>2</v>
      </c>
      <c r="B4">
        <v>0</v>
      </c>
      <c r="C4" t="s">
        <v>4</v>
      </c>
      <c r="D4" t="s">
        <v>17</v>
      </c>
      <c r="E4" s="1">
        <v>3.8</v>
      </c>
      <c r="G4">
        <v>1</v>
      </c>
      <c r="I4" t="s">
        <v>4</v>
      </c>
      <c r="L4" t="s">
        <v>17</v>
      </c>
    </row>
    <row r="5" spans="1:12" ht="34.5" customHeight="1" x14ac:dyDescent="0.25">
      <c r="A5">
        <v>3</v>
      </c>
      <c r="B5">
        <v>0</v>
      </c>
      <c r="C5" t="s">
        <v>5</v>
      </c>
      <c r="D5" t="s">
        <v>18</v>
      </c>
      <c r="E5" s="1">
        <v>3.5</v>
      </c>
      <c r="G5">
        <v>2</v>
      </c>
      <c r="I5" t="s">
        <v>5</v>
      </c>
      <c r="L5" t="s">
        <v>18</v>
      </c>
    </row>
    <row r="6" spans="1:12" ht="34.5" customHeight="1" x14ac:dyDescent="0.25">
      <c r="A6">
        <v>4</v>
      </c>
      <c r="B6">
        <v>0</v>
      </c>
      <c r="C6" t="s">
        <v>6</v>
      </c>
      <c r="D6" t="s">
        <v>16</v>
      </c>
      <c r="E6" s="1">
        <v>4</v>
      </c>
      <c r="G6">
        <v>3</v>
      </c>
      <c r="I6" t="s">
        <v>6</v>
      </c>
      <c r="L6" t="s">
        <v>19</v>
      </c>
    </row>
    <row r="7" spans="1:12" ht="34.5" customHeight="1" x14ac:dyDescent="0.25">
      <c r="A7">
        <v>5</v>
      </c>
      <c r="B7">
        <v>1</v>
      </c>
      <c r="C7" t="s">
        <v>7</v>
      </c>
      <c r="D7" t="s">
        <v>18</v>
      </c>
      <c r="E7" s="1">
        <v>1.1499999999999999</v>
      </c>
      <c r="I7" t="s">
        <v>7</v>
      </c>
      <c r="L7" t="s">
        <v>20</v>
      </c>
    </row>
    <row r="8" spans="1:12" ht="34.5" customHeight="1" x14ac:dyDescent="0.25">
      <c r="A8">
        <v>6</v>
      </c>
      <c r="B8">
        <v>1</v>
      </c>
      <c r="C8" t="s">
        <v>28</v>
      </c>
      <c r="D8" t="s">
        <v>18</v>
      </c>
      <c r="E8" s="1">
        <v>1.1000000000000001</v>
      </c>
      <c r="I8" t="s">
        <v>28</v>
      </c>
      <c r="L8" t="s">
        <v>21</v>
      </c>
    </row>
    <row r="9" spans="1:12" ht="34.5" customHeight="1" x14ac:dyDescent="0.25">
      <c r="A9">
        <v>7</v>
      </c>
      <c r="B9">
        <v>1</v>
      </c>
      <c r="C9" t="s">
        <v>8</v>
      </c>
      <c r="D9" t="s">
        <v>18</v>
      </c>
      <c r="E9" s="1">
        <v>1.05</v>
      </c>
      <c r="I9" t="s">
        <v>8</v>
      </c>
    </row>
    <row r="10" spans="1:12" ht="34.5" customHeight="1" x14ac:dyDescent="0.25">
      <c r="A10">
        <v>8</v>
      </c>
      <c r="B10">
        <v>1</v>
      </c>
      <c r="C10" t="s">
        <v>9</v>
      </c>
      <c r="D10" t="s">
        <v>18</v>
      </c>
      <c r="E10" s="1">
        <v>1.2</v>
      </c>
      <c r="I10" t="s">
        <v>9</v>
      </c>
    </row>
    <row r="11" spans="1:12" ht="34.5" customHeight="1" x14ac:dyDescent="0.25">
      <c r="A11">
        <v>9</v>
      </c>
      <c r="B11">
        <v>2</v>
      </c>
      <c r="C11" t="s">
        <v>15</v>
      </c>
      <c r="D11" t="s">
        <v>17</v>
      </c>
      <c r="E11" s="1">
        <v>5</v>
      </c>
      <c r="I11" t="s">
        <v>15</v>
      </c>
    </row>
    <row r="12" spans="1:12" ht="34.5" customHeight="1" x14ac:dyDescent="0.25">
      <c r="A12">
        <v>10</v>
      </c>
      <c r="B12">
        <v>2</v>
      </c>
      <c r="C12" t="s">
        <v>10</v>
      </c>
      <c r="D12" t="s">
        <v>19</v>
      </c>
      <c r="E12" s="1">
        <v>4.8</v>
      </c>
      <c r="I12" t="s">
        <v>10</v>
      </c>
    </row>
    <row r="13" spans="1:12" ht="34.5" customHeight="1" x14ac:dyDescent="0.25">
      <c r="A13">
        <v>11</v>
      </c>
      <c r="B13">
        <v>2</v>
      </c>
      <c r="C13" t="s">
        <v>11</v>
      </c>
      <c r="D13" t="s">
        <v>20</v>
      </c>
      <c r="E13" s="1">
        <v>5.2</v>
      </c>
      <c r="I13" t="s">
        <v>11</v>
      </c>
    </row>
    <row r="14" spans="1:12" ht="34.5" customHeight="1" x14ac:dyDescent="0.25">
      <c r="A14">
        <v>12</v>
      </c>
      <c r="B14">
        <v>2</v>
      </c>
      <c r="C14" t="s">
        <v>12</v>
      </c>
      <c r="D14" t="s">
        <v>17</v>
      </c>
      <c r="E14" s="1">
        <v>5.0999999999999996</v>
      </c>
      <c r="I14" t="s">
        <v>12</v>
      </c>
    </row>
    <row r="15" spans="1:12" ht="34.5" customHeight="1" x14ac:dyDescent="0.25">
      <c r="A15">
        <v>13</v>
      </c>
      <c r="B15">
        <v>3</v>
      </c>
      <c r="C15" t="s">
        <v>13</v>
      </c>
      <c r="D15" t="s">
        <v>19</v>
      </c>
      <c r="E15" s="1">
        <v>2.6</v>
      </c>
      <c r="I15" t="s">
        <v>13</v>
      </c>
    </row>
    <row r="16" spans="1:12" ht="34.5" customHeight="1" x14ac:dyDescent="0.25">
      <c r="A16">
        <v>14</v>
      </c>
      <c r="B16">
        <v>3</v>
      </c>
      <c r="C16" t="s">
        <v>29</v>
      </c>
      <c r="D16" t="s">
        <v>21</v>
      </c>
      <c r="E16" s="1">
        <v>2.8</v>
      </c>
      <c r="I16" t="s">
        <v>29</v>
      </c>
    </row>
    <row r="17" spans="1:9" ht="34.5" customHeight="1" x14ac:dyDescent="0.25">
      <c r="A17">
        <v>15</v>
      </c>
      <c r="B17">
        <v>3</v>
      </c>
      <c r="C17" t="s">
        <v>14</v>
      </c>
      <c r="D17" t="s">
        <v>19</v>
      </c>
      <c r="E17" s="1">
        <v>3</v>
      </c>
      <c r="I17" t="s">
        <v>14</v>
      </c>
    </row>
  </sheetData>
  <mergeCells count="1">
    <mergeCell ref="A1:E1"/>
  </mergeCells>
  <dataValidations count="3">
    <dataValidation type="list" allowBlank="1" showInputMessage="1" showErrorMessage="1" sqref="B3:B17" xr:uid="{F597AB93-42FD-451C-8606-C496F65D8C8D}">
      <formula1>$G$3:$G$6</formula1>
    </dataValidation>
    <dataValidation type="list" allowBlank="1" showInputMessage="1" showErrorMessage="1" sqref="D3:D17" xr:uid="{A7E7FD56-F3B3-4B31-94BF-A5CB3F5DFEB1}">
      <formula1>$L$3:$L$8</formula1>
    </dataValidation>
    <dataValidation type="list" allowBlank="1" showInputMessage="1" showErrorMessage="1" sqref="C3:C17" xr:uid="{29E234CD-938D-4216-BAB4-6B765AE92A93}">
      <formula1>$I$3:$I$17</formula1>
    </dataValidation>
  </dataValidations>
  <pageMargins left="0.7" right="0.7" top="0.75" bottom="0.75" header="0.3" footer="0.3"/>
  <pageSetup orientation="portrait" horizontalDpi="1200" verticalDpi="1200" r:id="rId1"/>
  <drawing r:id="rId2"/>
  <legacyDrawing r:id="rId3"/>
  <tableParts count="4">
    <tablePart r:id="rId4"/>
    <tablePart r:id="rId5"/>
    <tablePart r:id="rId6"/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5431B-BFFB-479E-B9DE-9A0D1ED4319D}">
  <sheetPr codeName="Sheet3"/>
  <dimension ref="A1:D17"/>
  <sheetViews>
    <sheetView workbookViewId="0">
      <selection activeCell="B3" sqref="B3"/>
    </sheetView>
  </sheetViews>
  <sheetFormatPr defaultRowHeight="15" x14ac:dyDescent="0.25"/>
  <cols>
    <col min="1" max="1" width="11.5703125" customWidth="1"/>
    <col min="2" max="2" width="9.85546875" customWidth="1"/>
    <col min="3" max="3" width="8.140625" bestFit="1" customWidth="1"/>
  </cols>
  <sheetData>
    <row r="1" spans="1:4" x14ac:dyDescent="0.25">
      <c r="A1" t="s">
        <v>23</v>
      </c>
      <c r="B1" t="s">
        <v>22</v>
      </c>
      <c r="C1" t="s">
        <v>24</v>
      </c>
      <c r="D1" t="s">
        <v>30</v>
      </c>
    </row>
    <row r="2" spans="1:4" x14ac:dyDescent="0.25">
      <c r="A2">
        <v>1</v>
      </c>
      <c r="B2">
        <v>1</v>
      </c>
      <c r="C2" s="3">
        <v>12.5</v>
      </c>
      <c r="D2" s="2">
        <f>VLOOKUP(Livr[[#This Row],[id_baut]], Baut[], 5, FALSE) * Livr[[#This Row],[Cantitate Livrata]] / 19.55</f>
        <v>2.6854219948849103</v>
      </c>
    </row>
    <row r="3" spans="1:4" x14ac:dyDescent="0.25">
      <c r="A3">
        <v>2</v>
      </c>
      <c r="B3">
        <v>4</v>
      </c>
      <c r="C3" s="3">
        <v>8.75</v>
      </c>
      <c r="D3" s="2">
        <f>VLOOKUP(Livr[[#This Row],[id_baut]], Baut[], 5, FALSE) * Livr[[#This Row],[Cantitate Livrata]] / 19.55</f>
        <v>1.7902813299232736</v>
      </c>
    </row>
    <row r="4" spans="1:4" x14ac:dyDescent="0.25">
      <c r="A4">
        <v>3</v>
      </c>
      <c r="B4">
        <v>7</v>
      </c>
      <c r="C4" s="3">
        <v>15</v>
      </c>
      <c r="D4" s="2">
        <f>VLOOKUP(Livr[[#This Row],[id_baut]], Baut[], 5, FALSE) * Livr[[#This Row],[Cantitate Livrata]] / 19.55</f>
        <v>0.80562659846547313</v>
      </c>
    </row>
    <row r="5" spans="1:4" x14ac:dyDescent="0.25">
      <c r="A5">
        <v>4</v>
      </c>
      <c r="B5">
        <v>2</v>
      </c>
      <c r="C5" s="3">
        <v>5.25</v>
      </c>
      <c r="D5" s="2">
        <f>VLOOKUP(Livr[[#This Row],[id_baut]], Baut[], 5, FALSE) * Livr[[#This Row],[Cantitate Livrata]] / 19.55</f>
        <v>1.0204603580562659</v>
      </c>
    </row>
    <row r="6" spans="1:4" x14ac:dyDescent="0.25">
      <c r="A6">
        <v>5</v>
      </c>
      <c r="B6">
        <v>10</v>
      </c>
      <c r="C6" s="3">
        <v>9</v>
      </c>
      <c r="D6" s="2">
        <f>VLOOKUP(Livr[[#This Row],[id_baut]], Baut[], 5, FALSE) * Livr[[#This Row],[Cantitate Livrata]] / 19.55</f>
        <v>2.2097186700767262</v>
      </c>
    </row>
    <row r="7" spans="1:4" x14ac:dyDescent="0.25">
      <c r="A7">
        <v>6</v>
      </c>
      <c r="B7">
        <v>5</v>
      </c>
      <c r="C7" s="3">
        <v>11.3</v>
      </c>
      <c r="D7" s="2">
        <f>VLOOKUP(Livr[[#This Row],[id_baut]], Baut[], 5, FALSE) * Livr[[#This Row],[Cantitate Livrata]] / 19.55</f>
        <v>0.66470588235294115</v>
      </c>
    </row>
    <row r="8" spans="1:4" x14ac:dyDescent="0.25">
      <c r="A8">
        <v>7</v>
      </c>
      <c r="B8">
        <v>8</v>
      </c>
      <c r="C8" s="3">
        <v>7.8</v>
      </c>
      <c r="D8" s="2">
        <f>VLOOKUP(Livr[[#This Row],[id_baut]], Baut[], 5, FALSE) * Livr[[#This Row],[Cantitate Livrata]] / 19.55</f>
        <v>0.47877237851662402</v>
      </c>
    </row>
    <row r="9" spans="1:4" x14ac:dyDescent="0.25">
      <c r="A9">
        <v>8</v>
      </c>
      <c r="B9">
        <v>3</v>
      </c>
      <c r="C9" s="3">
        <v>14.2</v>
      </c>
      <c r="D9" s="2">
        <f>VLOOKUP(Livr[[#This Row],[id_baut]], Baut[], 5, FALSE) * Livr[[#This Row],[Cantitate Livrata]] / 19.55</f>
        <v>2.5421994884910482</v>
      </c>
    </row>
    <row r="10" spans="1:4" x14ac:dyDescent="0.25">
      <c r="A10">
        <v>9</v>
      </c>
      <c r="B10">
        <v>6</v>
      </c>
      <c r="C10" s="3">
        <v>6.5</v>
      </c>
      <c r="D10" s="2">
        <f>VLOOKUP(Livr[[#This Row],[id_baut]], Baut[], 5, FALSE) * Livr[[#This Row],[Cantitate Livrata]] / 19.55</f>
        <v>0.3657289002557545</v>
      </c>
    </row>
    <row r="11" spans="1:4" x14ac:dyDescent="0.25">
      <c r="A11">
        <v>10</v>
      </c>
      <c r="B11">
        <v>9</v>
      </c>
      <c r="C11" s="3">
        <v>10</v>
      </c>
      <c r="D11" s="2">
        <f>VLOOKUP(Livr[[#This Row],[id_baut]], Baut[], 5, FALSE) * Livr[[#This Row],[Cantitate Livrata]] / 19.55</f>
        <v>2.5575447570332481</v>
      </c>
    </row>
    <row r="12" spans="1:4" x14ac:dyDescent="0.25">
      <c r="A12">
        <v>11</v>
      </c>
      <c r="B12">
        <v>12</v>
      </c>
      <c r="C12" s="3">
        <v>4.4000000000000004</v>
      </c>
      <c r="D12" s="2">
        <f>VLOOKUP(Livr[[#This Row],[id_baut]], Baut[], 5, FALSE) * Livr[[#This Row],[Cantitate Livrata]] / 19.55</f>
        <v>1.1478260869565218</v>
      </c>
    </row>
    <row r="13" spans="1:4" x14ac:dyDescent="0.25">
      <c r="A13">
        <v>12</v>
      </c>
      <c r="B13">
        <v>15</v>
      </c>
      <c r="C13" s="3">
        <v>13.7</v>
      </c>
      <c r="D13" s="2">
        <f>VLOOKUP(Livr[[#This Row],[id_baut]], Baut[], 5, FALSE) * Livr[[#This Row],[Cantitate Livrata]] / 19.55</f>
        <v>2.1023017902813295</v>
      </c>
    </row>
    <row r="14" spans="1:4" x14ac:dyDescent="0.25">
      <c r="A14">
        <v>13</v>
      </c>
      <c r="B14">
        <v>11</v>
      </c>
      <c r="C14" s="3">
        <v>9.25</v>
      </c>
      <c r="D14" s="2">
        <f>VLOOKUP(Livr[[#This Row],[id_baut]], Baut[], 5, FALSE) * Livr[[#This Row],[Cantitate Livrata]] / 19.55</f>
        <v>2.4603580562659846</v>
      </c>
    </row>
    <row r="15" spans="1:4" x14ac:dyDescent="0.25">
      <c r="A15">
        <v>14</v>
      </c>
      <c r="B15">
        <v>14</v>
      </c>
      <c r="C15" s="3">
        <v>8.1</v>
      </c>
      <c r="D15" s="2">
        <f>VLOOKUP(Livr[[#This Row],[id_baut]], Baut[], 5, FALSE) * Livr[[#This Row],[Cantitate Livrata]] / 19.55</f>
        <v>1.1601023017902812</v>
      </c>
    </row>
    <row r="16" spans="1:4" x14ac:dyDescent="0.25">
      <c r="A16">
        <v>15</v>
      </c>
      <c r="B16">
        <v>13</v>
      </c>
      <c r="C16" s="3">
        <v>16</v>
      </c>
      <c r="D16" s="2">
        <f>VLOOKUP(Livr[[#This Row],[id_baut]], Baut[], 5, FALSE) * Livr[[#This Row],[Cantitate Livrata]] / 19.55</f>
        <v>2.1278772378516626</v>
      </c>
    </row>
    <row r="17" spans="1:4" x14ac:dyDescent="0.25">
      <c r="A17" t="s">
        <v>31</v>
      </c>
      <c r="C17" s="3">
        <f>SUBTOTAL(109,Livr[Cantitate Livrata])</f>
        <v>151.75</v>
      </c>
      <c r="D17" s="2">
        <f>SUBTOTAL(109,Livr[Suma])</f>
        <v>24.118925831202048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D3A2F-9AD6-4BD6-82A0-3C6C85F83D38}">
  <sheetPr codeName="Sheet1"/>
  <dimension ref="A1:I22"/>
  <sheetViews>
    <sheetView topLeftCell="A10" zoomScale="130" zoomScaleNormal="130" workbookViewId="0">
      <selection activeCell="I23" sqref="I23"/>
    </sheetView>
  </sheetViews>
  <sheetFormatPr defaultRowHeight="15" x14ac:dyDescent="0.25"/>
  <cols>
    <col min="1" max="1" width="5.85546875" customWidth="1"/>
    <col min="3" max="3" width="16.28515625" bestFit="1" customWidth="1"/>
    <col min="5" max="5" width="21" bestFit="1" customWidth="1"/>
    <col min="6" max="6" width="18.140625" bestFit="1" customWidth="1"/>
    <col min="8" max="8" width="16.28515625" bestFit="1" customWidth="1"/>
    <col min="9" max="9" width="20.28515625" customWidth="1"/>
  </cols>
  <sheetData>
    <row r="1" spans="1:9" x14ac:dyDescent="0.25">
      <c r="A1" t="s">
        <v>35</v>
      </c>
      <c r="B1" t="s">
        <v>36</v>
      </c>
      <c r="C1" t="s">
        <v>25</v>
      </c>
      <c r="E1" t="s">
        <v>34</v>
      </c>
      <c r="F1" t="s">
        <v>33</v>
      </c>
      <c r="H1" t="s">
        <v>25</v>
      </c>
      <c r="I1" t="s">
        <v>37</v>
      </c>
    </row>
    <row r="2" spans="1:9" x14ac:dyDescent="0.25">
      <c r="B2" t="b">
        <v>0</v>
      </c>
      <c r="C2" t="str" cm="1">
        <f t="array" ref="C2">INDEX(Baut[Denumire],ROW()-ROW(Table4[[#Headers],[Denumire]]))</f>
        <v>CocaCola</v>
      </c>
      <c r="E2" cm="1">
        <f t="array" ref="E2">IF(COUNTIF(Table4[Status], TRUE)=0, 0, SUM(SUMIFS(Livr[Cantitate Livrata], Livr[id_baut], _xlfn._xlws.FILTER(_xlfn.XLOOKUP(Table4[Denumire], Baut[Denumire], Baut[id_baut], ""), Table4[Status]))))</f>
        <v>26.55</v>
      </c>
      <c r="F2" s="1" cm="1">
        <f t="array" ref="F2">IF(COUNTIF(Table4[Status], TRUE)=0, 0, SUM(SUMIFS(Livr[Suma], Livr[id_baut], _xlfn._xlws.FILTER(_xlfn.XLOOKUP(Table4[Denumire], Baut[Denumire], Baut[id_baut]), Table4[Status])))) * 19.55</f>
        <v>55.145000000000003</v>
      </c>
      <c r="H2" t="str" cm="1">
        <f t="array" ref="H2">INDEX(Baut[Denumire],ROW()-ROW(Table5[[#Headers],[Denumire]]))</f>
        <v>CocaCola</v>
      </c>
      <c r="I2" s="1">
        <f>SUMIF(Livr[id_baut], _xlfn.XLOOKUP(Table5[[#This Row],[Denumire]], Baut[Denumire], Baut[id_baut]), Livr[Suma]) * 19.55</f>
        <v>52.5</v>
      </c>
    </row>
    <row r="3" spans="1:9" x14ac:dyDescent="0.25">
      <c r="B3" t="b">
        <v>0</v>
      </c>
      <c r="C3" t="str" cm="1">
        <f t="array" ref="C3">INDEX(Baut[Denumire],ROW()-ROW(Table4[[#Headers],[Denumire]]))</f>
        <v>Fanta</v>
      </c>
      <c r="H3" t="str" cm="1">
        <f t="array" ref="H3">INDEX(Baut[Denumire],ROW()-ROW(Table5[[#Headers],[Denumire]]))</f>
        <v>Fanta</v>
      </c>
      <c r="I3" s="1">
        <f>SUMIF(Livr[id_baut], _xlfn.XLOOKUP(Table5[[#This Row],[Denumire]], Baut[Denumire], Baut[id_baut]), Livr[Suma]) * 19.55</f>
        <v>19.95</v>
      </c>
    </row>
    <row r="4" spans="1:9" x14ac:dyDescent="0.25">
      <c r="B4" t="b">
        <v>0</v>
      </c>
      <c r="C4" t="str" cm="1">
        <f t="array" ref="C4">INDEX(Baut[Denumire],ROW()-ROW(Table4[[#Headers],[Denumire]]))</f>
        <v>Sprite</v>
      </c>
      <c r="H4" t="str" cm="1">
        <f t="array" ref="H4">INDEX(Baut[Denumire],ROW()-ROW(Table5[[#Headers],[Denumire]]))</f>
        <v>Sprite</v>
      </c>
      <c r="I4" s="1">
        <f>SUMIF(Livr[id_baut], _xlfn.XLOOKUP(Table5[[#This Row],[Denumire]], Baut[Denumire], Baut[id_baut]), Livr[Suma]) * 19.55</f>
        <v>49.699999999999996</v>
      </c>
    </row>
    <row r="5" spans="1:9" x14ac:dyDescent="0.25">
      <c r="B5" t="b">
        <v>1</v>
      </c>
      <c r="C5" t="str" cm="1">
        <f t="array" ref="C5">INDEX(Baut[Denumire],ROW()-ROW(Table4[[#Headers],[Denumire]]))</f>
        <v>Pepsi</v>
      </c>
      <c r="H5" t="str" cm="1">
        <f t="array" ref="H5">INDEX(Baut[Denumire],ROW()-ROW(Table5[[#Headers],[Denumire]]))</f>
        <v>Pepsi</v>
      </c>
      <c r="I5" s="1">
        <f>SUMIF(Livr[id_baut], _xlfn.XLOOKUP(Table5[[#This Row],[Denumire]], Baut[Denumire], Baut[id_baut]), Livr[Suma]) * 19.55</f>
        <v>35</v>
      </c>
    </row>
    <row r="6" spans="1:9" x14ac:dyDescent="0.25">
      <c r="B6" t="b">
        <v>1</v>
      </c>
      <c r="C6" t="str" cm="1">
        <f t="array" ref="C6">INDEX(Baut[Denumire],ROW()-ROW(Table4[[#Headers],[Denumire]]))</f>
        <v>Dorna</v>
      </c>
      <c r="H6" t="str" cm="1">
        <f t="array" ref="H6">INDEX(Baut[Denumire],ROW()-ROW(Table5[[#Headers],[Denumire]]))</f>
        <v>Dorna</v>
      </c>
      <c r="I6" s="1">
        <f>SUMIF(Livr[id_baut], _xlfn.XLOOKUP(Table5[[#This Row],[Denumire]], Baut[Denumire], Baut[id_baut]), Livr[Suma]) * 19.55</f>
        <v>12.994999999999999</v>
      </c>
    </row>
    <row r="7" spans="1:9" x14ac:dyDescent="0.25">
      <c r="B7" t="b">
        <v>1</v>
      </c>
      <c r="C7" t="str" cm="1">
        <f t="array" ref="C7">INDEX(Baut[Denumire],ROW()-ROW(Table4[[#Headers],[Denumire]]))</f>
        <v>Jana</v>
      </c>
      <c r="H7" t="str" cm="1">
        <f t="array" ref="H7">INDEX(Baut[Denumire],ROW()-ROW(Table5[[#Headers],[Denumire]]))</f>
        <v>Jana</v>
      </c>
      <c r="I7" s="1">
        <f>SUMIF(Livr[id_baut], _xlfn.XLOOKUP(Table5[[#This Row],[Denumire]], Baut[Denumire], Baut[id_baut]), Livr[Suma]) * 19.55</f>
        <v>7.15</v>
      </c>
    </row>
    <row r="8" spans="1:9" x14ac:dyDescent="0.25">
      <c r="B8" t="b">
        <v>0</v>
      </c>
      <c r="C8" t="str" cm="1">
        <f t="array" ref="C8">INDEX(Baut[Denumire],ROW()-ROW(Table4[[#Headers],[Denumire]]))</f>
        <v>OM</v>
      </c>
      <c r="H8" t="str" cm="1">
        <f t="array" ref="H8">INDEX(Baut[Denumire],ROW()-ROW(Table5[[#Headers],[Denumire]]))</f>
        <v>OM</v>
      </c>
      <c r="I8" s="1">
        <f>SUMIF(Livr[id_baut], _xlfn.XLOOKUP(Table5[[#This Row],[Denumire]], Baut[Denumire], Baut[id_baut]), Livr[Suma]) * 19.55</f>
        <v>15.75</v>
      </c>
    </row>
    <row r="9" spans="1:9" x14ac:dyDescent="0.25">
      <c r="B9" t="b">
        <v>0</v>
      </c>
      <c r="C9" t="str" cm="1">
        <f t="array" ref="C9">INDEX(Baut[Denumire],ROW()-ROW(Table4[[#Headers],[Denumire]]))</f>
        <v>GuraCainarului</v>
      </c>
      <c r="H9" t="str" cm="1">
        <f t="array" ref="H9">INDEX(Baut[Denumire],ROW()-ROW(Table5[[#Headers],[Denumire]]))</f>
        <v>GuraCainarului</v>
      </c>
      <c r="I9" s="1">
        <f>SUMIF(Livr[id_baut], _xlfn.XLOOKUP(Table5[[#This Row],[Denumire]], Baut[Denumire], Baut[id_baut]), Livr[Suma]) * 19.55</f>
        <v>9.36</v>
      </c>
    </row>
    <row r="10" spans="1:9" x14ac:dyDescent="0.25">
      <c r="B10" t="b">
        <v>0</v>
      </c>
      <c r="C10" t="str" cm="1">
        <f t="array" ref="C10">INDEX(Baut[Denumire],ROW()-ROW(Table4[[#Headers],[Denumire]]))</f>
        <v>Naturalis</v>
      </c>
      <c r="H10" t="str" cm="1">
        <f t="array" ref="H10">INDEX(Baut[Denumire],ROW()-ROW(Table5[[#Headers],[Denumire]]))</f>
        <v>Naturalis</v>
      </c>
      <c r="I10" s="1">
        <f>SUMIF(Livr[id_baut], _xlfn.XLOOKUP(Table5[[#This Row],[Denumire]], Baut[Denumire], Baut[id_baut]), Livr[Suma]) * 19.55</f>
        <v>50</v>
      </c>
    </row>
    <row r="11" spans="1:9" x14ac:dyDescent="0.25">
      <c r="B11" t="b">
        <v>0</v>
      </c>
      <c r="C11" t="str" cm="1">
        <f t="array" ref="C11">INDEX(Baut[Denumire],ROW()-ROW(Table4[[#Headers],[Denumire]]))</f>
        <v>RichMere</v>
      </c>
      <c r="H11" t="str" cm="1">
        <f t="array" ref="H11">INDEX(Baut[Denumire],ROW()-ROW(Table5[[#Headers],[Denumire]]))</f>
        <v>RichMere</v>
      </c>
      <c r="I11" s="1">
        <f>SUMIF(Livr[id_baut], _xlfn.XLOOKUP(Table5[[#This Row],[Denumire]], Baut[Denumire], Baut[id_baut]), Livr[Suma]) * 19.55</f>
        <v>43.199999999999996</v>
      </c>
    </row>
    <row r="12" spans="1:9" x14ac:dyDescent="0.25">
      <c r="B12" t="b">
        <v>0</v>
      </c>
      <c r="C12" t="str" cm="1">
        <f t="array" ref="C12">INDEX(Baut[Denumire],ROW()-ROW(Table4[[#Headers],[Denumire]]))</f>
        <v>SunnyMacedonia</v>
      </c>
      <c r="H12" t="str" cm="1">
        <f t="array" ref="H12">INDEX(Baut[Denumire],ROW()-ROW(Table5[[#Headers],[Denumire]]))</f>
        <v>SunnyMacedonia</v>
      </c>
      <c r="I12" s="1">
        <f>SUMIF(Livr[id_baut], _xlfn.XLOOKUP(Table5[[#This Row],[Denumire]], Baut[Denumire], Baut[id_baut]), Livr[Suma]) * 19.55</f>
        <v>48.1</v>
      </c>
    </row>
    <row r="13" spans="1:9" x14ac:dyDescent="0.25">
      <c r="B13" t="b">
        <v>0</v>
      </c>
      <c r="C13" t="str" cm="1">
        <f t="array" ref="C13">INDEX(Baut[Denumire],ROW()-ROW(Table4[[#Headers],[Denumire]]))</f>
        <v>MagicOrange</v>
      </c>
      <c r="H13" t="str" cm="1">
        <f t="array" ref="H13">INDEX(Baut[Denumire],ROW()-ROW(Table5[[#Headers],[Denumire]]))</f>
        <v>MagicOrange</v>
      </c>
      <c r="I13" s="1">
        <f>SUMIF(Livr[id_baut], _xlfn.XLOOKUP(Table5[[#This Row],[Denumire]], Baut[Denumire], Baut[id_baut]), Livr[Suma]) * 19.55</f>
        <v>22.44</v>
      </c>
    </row>
    <row r="14" spans="1:9" x14ac:dyDescent="0.25">
      <c r="B14" t="b">
        <v>0</v>
      </c>
      <c r="C14" t="str" cm="1">
        <f t="array" ref="C14">INDEX(Baut[Denumire],ROW()-ROW(Table4[[#Headers],[Denumire]]))</f>
        <v>Grenadine</v>
      </c>
      <c r="H14" t="str" cm="1">
        <f t="array" ref="H14">INDEX(Baut[Denumire],ROW()-ROW(Table5[[#Headers],[Denumire]]))</f>
        <v>Grenadine</v>
      </c>
      <c r="I14" s="1">
        <f>SUMIF(Livr[id_baut], _xlfn.XLOOKUP(Table5[[#This Row],[Denumire]], Baut[Denumire], Baut[id_baut]), Livr[Suma]) * 19.55</f>
        <v>41.600000000000009</v>
      </c>
    </row>
    <row r="15" spans="1:9" x14ac:dyDescent="0.25">
      <c r="B15" t="b">
        <v>0</v>
      </c>
      <c r="C15" t="str" cm="1">
        <f t="array" ref="C15">INDEX(Baut[Denumire],ROW()-ROW(Table4[[#Headers],[Denumire]]))</f>
        <v>Menta</v>
      </c>
      <c r="H15" t="str" cm="1">
        <f t="array" ref="H15">INDEX(Baut[Denumire],ROW()-ROW(Table5[[#Headers],[Denumire]]))</f>
        <v>Menta</v>
      </c>
      <c r="I15" s="1">
        <f>SUMIF(Livr[id_baut], _xlfn.XLOOKUP(Table5[[#This Row],[Denumire]], Baut[Denumire], Baut[id_baut]), Livr[Suma]) * 19.55</f>
        <v>22.679999999999996</v>
      </c>
    </row>
    <row r="16" spans="1:9" x14ac:dyDescent="0.25">
      <c r="B16" t="b">
        <v>0</v>
      </c>
      <c r="C16" t="str" cm="1">
        <f t="array" ref="C16">INDEX(Baut[Denumire],ROW()-ROW(Table4[[#Headers],[Denumire]]))</f>
        <v>Zmeura</v>
      </c>
      <c r="H16" t="str" cm="1">
        <f t="array" ref="H16">INDEX(Baut[Denumire],ROW()-ROW(Table5[[#Headers],[Denumire]]))</f>
        <v>Zmeura</v>
      </c>
      <c r="I16" s="1">
        <f>SUMIF(Livr[id_baut], _xlfn.XLOOKUP(Table5[[#This Row],[Denumire]], Baut[Denumire], Baut[id_baut]), Livr[Suma]) * 19.55</f>
        <v>41.099999999999994</v>
      </c>
    </row>
    <row r="21" spans="2:3" x14ac:dyDescent="0.25">
      <c r="B21" t="s">
        <v>22</v>
      </c>
      <c r="C21" t="s">
        <v>38</v>
      </c>
    </row>
    <row r="22" spans="2:3" x14ac:dyDescent="0.25">
      <c r="B22">
        <v>8</v>
      </c>
      <c r="C22" t="str" cm="1">
        <f t="array" ref="C22">INDEX(Table7[Denumire],B22)</f>
        <v>GuraCainarului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16</xdr:row>
                    <xdr:rowOff>171450</xdr:rowOff>
                  </from>
                  <to>
                    <xdr:col>2</xdr:col>
                    <xdr:colOff>323850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4" name="Check Box 1">
              <controlPr defaultSize="0" autoFill="0" autoLine="0" autoPict="0">
                <anchor moveWithCells="1">
                  <from>
                    <xdr:col>0</xdr:col>
                    <xdr:colOff>0</xdr:colOff>
                    <xdr:row>1</xdr:row>
                    <xdr:rowOff>0</xdr:rowOff>
                  </from>
                  <to>
                    <xdr:col>0</xdr:col>
                    <xdr:colOff>200025</xdr:colOff>
                    <xdr:row>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5" name="Check Box 2">
              <controlPr defaultSize="0" autoFill="0" autoLine="0" autoPict="0">
                <anchor moveWithCells="1">
                  <from>
                    <xdr:col>0</xdr:col>
                    <xdr:colOff>0</xdr:colOff>
                    <xdr:row>1</xdr:row>
                    <xdr:rowOff>180975</xdr:rowOff>
                  </from>
                  <to>
                    <xdr:col>0</xdr:col>
                    <xdr:colOff>200025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6" name="Check Box 3">
              <controlPr defaultSize="0" autoFill="0" autoLine="0" autoPict="0">
                <anchor moveWithCells="1">
                  <from>
                    <xdr:col>0</xdr:col>
                    <xdr:colOff>0</xdr:colOff>
                    <xdr:row>3</xdr:row>
                    <xdr:rowOff>9525</xdr:rowOff>
                  </from>
                  <to>
                    <xdr:col>0</xdr:col>
                    <xdr:colOff>200025</xdr:colOff>
                    <xdr:row>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7" name="Check Box 4">
              <controlPr defaultSize="0" autoFill="0" autoLine="0" autoPict="0">
                <anchor moveWithCells="1">
                  <from>
                    <xdr:col>0</xdr:col>
                    <xdr:colOff>0</xdr:colOff>
                    <xdr:row>3</xdr:row>
                    <xdr:rowOff>180975</xdr:rowOff>
                  </from>
                  <to>
                    <xdr:col>0</xdr:col>
                    <xdr:colOff>209550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8" name="Check Box 5">
              <controlPr defaultSize="0" autoFill="0" autoLine="0" autoPict="0">
                <anchor moveWithCells="1">
                  <from>
                    <xdr:col>0</xdr:col>
                    <xdr:colOff>0</xdr:colOff>
                    <xdr:row>4</xdr:row>
                    <xdr:rowOff>180975</xdr:rowOff>
                  </from>
                  <to>
                    <xdr:col>0</xdr:col>
                    <xdr:colOff>219075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9" name="Check Box 11">
              <controlPr defaultSize="0" autoFill="0" autoLine="0" autoPict="0">
                <anchor moveWithCells="1">
                  <from>
                    <xdr:col>0</xdr:col>
                    <xdr:colOff>0</xdr:colOff>
                    <xdr:row>5</xdr:row>
                    <xdr:rowOff>180975</xdr:rowOff>
                  </from>
                  <to>
                    <xdr:col>0</xdr:col>
                    <xdr:colOff>228600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0" name="Check Box 12">
              <controlPr defaultSize="0" autoFill="0" autoLine="0" autoPict="0">
                <anchor moveWithCells="1">
                  <from>
                    <xdr:col>0</xdr:col>
                    <xdr:colOff>0</xdr:colOff>
                    <xdr:row>6</xdr:row>
                    <xdr:rowOff>180975</xdr:rowOff>
                  </from>
                  <to>
                    <xdr:col>0</xdr:col>
                    <xdr:colOff>228600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1" name="Check Box 13">
              <controlPr defaultSize="0" autoFill="0" autoLine="0" autoPict="0">
                <anchor moveWithCells="1">
                  <from>
                    <xdr:col>0</xdr:col>
                    <xdr:colOff>0</xdr:colOff>
                    <xdr:row>7</xdr:row>
                    <xdr:rowOff>190500</xdr:rowOff>
                  </from>
                  <to>
                    <xdr:col>0</xdr:col>
                    <xdr:colOff>228600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2" name="Check Box 14">
              <controlPr defaultSize="0" autoFill="0" autoLine="0" autoPict="0">
                <anchor moveWithCells="1">
                  <from>
                    <xdr:col>0</xdr:col>
                    <xdr:colOff>0</xdr:colOff>
                    <xdr:row>8</xdr:row>
                    <xdr:rowOff>190500</xdr:rowOff>
                  </from>
                  <to>
                    <xdr:col>0</xdr:col>
                    <xdr:colOff>228600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3" name="Check Box 15">
              <controlPr defaultSize="0" autoFill="0" autoLine="0" autoPict="0">
                <anchor moveWithCells="1">
                  <from>
                    <xdr:col>0</xdr:col>
                    <xdr:colOff>0</xdr:colOff>
                    <xdr:row>10</xdr:row>
                    <xdr:rowOff>0</xdr:rowOff>
                  </from>
                  <to>
                    <xdr:col>0</xdr:col>
                    <xdr:colOff>228600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4" name="Check Box 16">
              <controlPr defaultSize="0" autoFill="0" autoLine="0" autoPict="0">
                <anchor moveWithCells="1">
                  <from>
                    <xdr:col>0</xdr:col>
                    <xdr:colOff>0</xdr:colOff>
                    <xdr:row>11</xdr:row>
                    <xdr:rowOff>0</xdr:rowOff>
                  </from>
                  <to>
                    <xdr:col>0</xdr:col>
                    <xdr:colOff>228600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5" name="Check Box 17">
              <controlPr defaultSize="0" autoFill="0" autoLine="0" autoPict="0">
                <anchor moveWithCells="1">
                  <from>
                    <xdr:col>0</xdr:col>
                    <xdr:colOff>0</xdr:colOff>
                    <xdr:row>12</xdr:row>
                    <xdr:rowOff>9525</xdr:rowOff>
                  </from>
                  <to>
                    <xdr:col>0</xdr:col>
                    <xdr:colOff>228600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16" name="Check Box 18">
              <controlPr defaultSize="0" autoFill="0" autoLine="0" autoPict="0">
                <anchor moveWithCells="1">
                  <from>
                    <xdr:col>0</xdr:col>
                    <xdr:colOff>0</xdr:colOff>
                    <xdr:row>12</xdr:row>
                    <xdr:rowOff>180975</xdr:rowOff>
                  </from>
                  <to>
                    <xdr:col>0</xdr:col>
                    <xdr:colOff>228600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17" name="Check Box 19">
              <controlPr defaultSize="0" autoFill="0" autoLine="0" autoPict="0">
                <anchor moveWithCells="1">
                  <from>
                    <xdr:col>0</xdr:col>
                    <xdr:colOff>0</xdr:colOff>
                    <xdr:row>13</xdr:row>
                    <xdr:rowOff>180975</xdr:rowOff>
                  </from>
                  <to>
                    <xdr:col>0</xdr:col>
                    <xdr:colOff>228600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18" name="Check Box 20">
              <controlPr defaultSize="0" autoFill="0" autoLine="0" autoPict="0">
                <anchor moveWithCells="1">
                  <from>
                    <xdr:col>0</xdr:col>
                    <xdr:colOff>0</xdr:colOff>
                    <xdr:row>14</xdr:row>
                    <xdr:rowOff>180975</xdr:rowOff>
                  </from>
                  <to>
                    <xdr:col>0</xdr:col>
                    <xdr:colOff>228600</xdr:colOff>
                    <xdr:row>16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2">
    <tablePart r:id="rId19"/>
    <tablePart r:id="rId20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A5CDD4-E885-4C68-ABBE-D2B04F2D88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15</vt:i4>
      </vt:variant>
    </vt:vector>
  </HeadingPairs>
  <TitlesOfParts>
    <vt:vector size="18" baseType="lpstr">
      <vt:lpstr>Baut</vt:lpstr>
      <vt:lpstr>Livr</vt:lpstr>
      <vt:lpstr>Statistica</vt:lpstr>
      <vt:lpstr>CocaCola</vt:lpstr>
      <vt:lpstr>Dorna</vt:lpstr>
      <vt:lpstr>Fanta</vt:lpstr>
      <vt:lpstr>Grenadine</vt:lpstr>
      <vt:lpstr>GuraCainarului</vt:lpstr>
      <vt:lpstr>Jana</vt:lpstr>
      <vt:lpstr>MagicOrange</vt:lpstr>
      <vt:lpstr>Menta</vt:lpstr>
      <vt:lpstr>Naturalis</vt:lpstr>
      <vt:lpstr>OM</vt:lpstr>
      <vt:lpstr>Pepsi</vt:lpstr>
      <vt:lpstr>RichMere</vt:lpstr>
      <vt:lpstr>Sprite</vt:lpstr>
      <vt:lpstr>SunnyMacedonia</vt:lpstr>
      <vt:lpstr>Zmeura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L19_PC09</dc:creator>
  <cp:lastModifiedBy>L19_PC09</cp:lastModifiedBy>
  <dcterms:created xsi:type="dcterms:W3CDTF">2025-05-23T08:39:32Z</dcterms:created>
  <dcterms:modified xsi:type="dcterms:W3CDTF">2025-05-30T09:25:21Z</dcterms:modified>
</cp:coreProperties>
</file>