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Needs review: one or more historical periods were left unchanged because no matching EDGAR fact was found.</t>
        </r>
      </text>
    </comment>
    <comment ref="C32" authorId="0">
      <text>
        <r>
          <rPr>
            <b/>
          </rPr>
          <t xml:space="preserve">EDGAR Mapper:
</t>
        </r>
        <r>
          <t>Needs review: one or more historical periods were left unchanged because no matching EDGAR fact was found.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#0000070318-24-000032, filed 2024-04-30
Period: 1Q23 / period ended 2023-03-31
Model row: Model!39 Interest (Expense)
Mapping type: direct
Concepts used: InterestExpense = 221 mm
Unit conversion: raw USD to $mm
Sign: copied using model sign convention
Confidence: high
Value written: -221
Notes: Included SEC interest expense, including operating interest expense when that is the company's presentation.</t>
        </r>
      </text>
    </comment>
    <comment ref="G39" authorId="0">
      <text>
        <r>
          <rPr>
            <b/>
          </rPr>
          <t xml:space="preserve">EDGAR Mapper:
</t>
        </r>
        <r>
          <t xml:space="preserve">EDGAR mapping:
Source: 10-Q, accession #0000070318-23-000041, filed 2023-07-31
Period: 2Q23 / period ended 2023-06-30
Model row: Model!39 Interest (Expense)
Mapping type: direct
Concepts used: InterestExpense = 226 mm
Unit conversion: raw USD to $mm
Sign: copied using model sign convention
Confidence: high
Value written: -226
Notes: Included SEC interest expense, including operating interest expense when that is the company's presentation.</t>
        </r>
      </text>
    </comment>
    <comment ref="H39" authorId="0">
      <text>
        <r>
          <rPr>
            <b/>
          </rPr>
          <t xml:space="preserve">EDGAR Mapper:
</t>
        </r>
        <r>
          <t xml:space="preserve">EDGAR mapping:
Source: 10-Q, accession #0000070318-23-000055, filed 2023-10-30
Period: 3Q23 / period ended 2023-09-30
Model row: Model!39 Interest (Expense)
Mapping type: direct
Concepts used: InterestExpense = 227 mm
Unit conversion: raw USD to $mm
Sign: copied using model sign convention
Confidence: high
Value written: -227
Notes: Included SEC interest expense, including operating interest expense when that is the company's presentation.</t>
        </r>
      </text>
    </comment>
    <comment ref="K39" authorId="0">
      <text>
        <r>
          <rPr>
            <b/>
          </rPr>
          <t xml:space="preserve">EDGAR Mapper:
</t>
        </r>
        <r>
          <t xml:space="preserve">EDGAR mapping:
Source: 10-Q, accession #0000070318-24-000032, filed 2024-04-30
Period: 1Q24 / period ended 2024-03-31
Model row: Model!39 Interest (Expense)
Mapping type: direct
Concepts used: InterestExpense = 218 mm
Unit conversion: raw USD to $mm
Sign: copied using model sign convention
Confidence: high
Value written: -218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#0000070318-24-000032, filed 2024-04-30
Period: 1Q23 / period ended 2023-03-31
Model row: Model!41 Other Non-Operating Income (Expense)
Mapping type: direct
Concepts used: OtherNonoperatingIncomeExpense = -2 mm
Unit conversion: raw USD to $mm
Sign: copied using model sign convention
Confidence: high
Value written: -2</t>
        </r>
      </text>
    </comment>
    <comment ref="G41" authorId="0">
      <text>
        <r>
          <rPr>
            <b/>
          </rPr>
          <t xml:space="preserve">EDGAR Mapper:
</t>
        </r>
        <r>
          <t xml:space="preserve">EDGAR mapping:
Source: 10-Q, accession #0000070318-24-000041, filed 2024-07-30
Period: 2Q23 / period ended 2023-06-30
Model row: Model!41 Other Non-Operating Income (Expense)
Mapping type: direct
Concepts used: OtherNonoperatingIncomeExpense = 6 mm
Unit conversion: raw USD to $mm
Sign: copied using model sign convention
Confidence: high
Value written: 6</t>
        </r>
      </text>
    </comment>
    <comment ref="H41" authorId="0">
      <text>
        <r>
          <rPr>
            <b/>
          </rPr>
          <t xml:space="preserve">EDGAR Mapper:
</t>
        </r>
        <r>
          <t xml:space="preserve">EDGAR mapping:
Source: 10-Q, accession #0000070318-24-000052, filed 2024-10-29
Period: 3Q23 / period ended 2023-09-30
Model row: Model!41 Other Non-Operating Income (Expense)
Mapping type: direct
Concepts used: OtherNonoperatingIncomeExpense = 4 mm
Unit conversion: raw USD to $mm
Sign: copied using model sign convention
Confidence: high
Value written: 4</t>
        </r>
      </text>
    </comment>
    <comment ref="I41" authorId="0">
      <text>
        <r>
          <rPr>
            <b/>
          </rPr>
          <t xml:space="preserve">EDGAR Mapper:
</t>
        </r>
        <r>
          <t xml:space="preserve">EDGAR mapping:
Source: SEC filing
Period: 4Q23
Model row: Model!41 Other Non-Operating Income (Expense)
Mapping type: direct
Concepts used: OtherNonoperatingIncomeExpense = 11 mm
Unit conversion: raw USD to $mm
Sign: copied using model sign convention
Confidence: high
Value written: 11
Notes: Quarterly value was derived from Other Nonoperating Income (Expense) less 1Q23, 2Q23, 3Q23.</t>
        </r>
      </text>
    </comment>
    <comment ref="K41" authorId="0">
      <text>
        <r>
          <rPr>
            <b/>
          </rPr>
          <t xml:space="preserve">EDGAR Mapper:
</t>
        </r>
        <r>
          <t xml:space="preserve">EDGAR mapping:
Source: 10-Q, accession #0000070318-25-000017, filed 2025-04-29
Period: 1Q24 / period ended 2024-03-31
Model row: Model!41 Other Non-Operating Income (Expense)
Mapping type: direct
Concepts used: OtherNonoperatingIncomeExpense = 25 mm
Unit conversion: raw USD to $mm
Sign: copied using model sign convention
Confidence: high
Value written: 25</t>
        </r>
      </text>
    </comment>
    <comment ref="L41" authorId="0">
      <text>
        <r>
          <rPr>
            <b/>
          </rPr>
          <t xml:space="preserve">EDGAR Mapper:
</t>
        </r>
        <r>
          <t xml:space="preserve">EDGAR mapping:
Source: 10-Q, accession #0000070318-25-000039, filed 2025-07-30
Period: 2Q24 / period ended 2024-06-30
Model row: Model!41 Other Non-Operating Income (Expense)
Mapping type: direct
Concepts used: OtherNonoperatingIncomeExpense = 29 mm
Unit conversion: raw USD to $mm
Sign: copied using model sign convention
Confidence: high
Value written: 29</t>
        </r>
      </text>
    </comment>
    <comment ref="M41" authorId="0">
      <text>
        <r>
          <rPr>
            <b/>
          </rPr>
          <t xml:space="preserve">EDGAR Mapper:
</t>
        </r>
        <r>
          <t xml:space="preserve">EDGAR mapping:
Source: 10-Q, accession #0000070318-25-000046, filed 2025-10-28
Period: 3Q24 / period ended 2024-09-30
Model row: Model!41 Other Non-Operating Income (Expense)
Mapping type: direct
Concepts used: OtherNonoperatingIncomeExpense = 35 mm
Unit conversion: raw USD to $mm
Sign: copied using model sign convention
Confidence: high
Value written: 35</t>
        </r>
      </text>
    </comment>
    <comment ref="N41" authorId="0">
      <text>
        <r>
          <rPr>
            <b/>
          </rPr>
          <t xml:space="preserve">EDGAR Mapper:
</t>
        </r>
        <r>
          <t xml:space="preserve">EDGAR mapping:
Source: SEC filing
Period: 4Q24
Model row: Model!41 Other Non-Operating Income (Expense)
Mapping type: direct
Concepts used: OtherNonoperatingIncomeExpense = 37 mm
Unit conversion: raw USD to $mm
Sign: copied using model sign convention
Confidence: high
Value written: 37
Notes: Quarterly value was derived from Other Nonoperating Income (Expense) less 1Q24, 2Q24, 3Q24.</t>
        </r>
      </text>
    </comment>
    <comment ref="P41" authorId="0">
      <text>
        <r>
          <rPr>
            <b/>
          </rPr>
          <t xml:space="preserve">EDGAR Mapper:
</t>
        </r>
        <r>
          <t xml:space="preserve">EDGAR mapping:
Source: 10-Q, accession #0000070318-26-000026, filed 2026-04-30
Period: 1Q25 / period ended 2025-03-31
Model row: Model!41 Other Non-Operating Income (Expense)
Mapping type: direct
Concepts used: OtherNonoperatingIncomeExpense = 26 mm
Unit conversion: raw USD to $mm
Sign: copied using model sign convention
Confidence: high
Value written: 26</t>
        </r>
      </text>
    </comment>
    <comment ref="Q41" authorId="0">
      <text>
        <r>
          <rPr>
            <b/>
          </rPr>
          <t xml:space="preserve">EDGAR Mapper:
</t>
        </r>
        <r>
          <t xml:space="preserve">EDGAR mapping:
Source: 10-Q, accession #0000070318-25-000039, filed 2025-07-30
Period: 2Q25 / period ended 2025-06-30
Model row: Model!41 Other Non-Operating Income (Expense)
Mapping type: direct
Concepts used: OtherNonoperatingIncomeExpense = 25 mm
Unit conversion: raw USD to $mm
Sign: copied using model sign convention
Confidence: high
Value written: 25</t>
        </r>
      </text>
    </comment>
    <comment ref="R41" authorId="0">
      <text>
        <r>
          <rPr>
            <b/>
          </rPr>
          <t xml:space="preserve">EDGAR Mapper:
</t>
        </r>
        <r>
          <t xml:space="preserve">======
ID#AAABbnJBV08
Microsoft Office User    (2025-01-14 21:09:38)
Brian Otaszewski: Loss on extinguishment of debt
EDGAR Mapper:
EDGAR mapping:
Source: 10-Q, accession #0000070318-25-000046, filed 2025-10-28
Period: 3Q25 / period ended 2025-09-30
Model row: Model!41 Other Non-Operating Income (Expense)
Mapping type: direct
Concepts used: OtherNonoperatingIncomeExpense = 29 mm
Unit conversion: raw USD to $mm
Sign: copied using model sign convention
Confidence: high
Value written: 29</t>
        </r>
      </text>
    </comment>
    <comment ref="U41" authorId="0">
      <text>
        <r>
          <rPr>
            <b/>
          </rPr>
          <t xml:space="preserve">EDGAR Mapper:
</t>
        </r>
        <r>
          <t xml:space="preserve">EDGAR mapping:
Source: 10-Q, accession #0000070318-26-000026, filed 2026-04-30
Period: 1Q26 / period ended 2026-03-31
Model row: Model!41 Other Non-Operating Income (Expense)
Mapping type: direct
Concepts used: OtherNonoperatingIncomeExpense = 41 mm
Unit conversion: raw USD to $mm
Sign: copied using model sign convention
Confidence: high
Value written: 41</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t>
        </r>
      </text>
    </comment>
    <comment ref="F44" authorId="0">
      <text>
        <r>
          <rPr>
            <b/>
          </rPr>
          <t xml:space="preserve">EDGAR Mapper:
</t>
        </r>
        <r>
          <t xml:space="preserve">EDGAR mapping:
Source: 10-Q, accession #0000070318-24-000032, filed 2024-04-30
Period: 1Q23 / period ended 2023-03-31
Model row: Model!44 Income Tax Benefit (Expense)
Mapping type: direct
Concepts used: IncomeTaxExpenseBenefit = 84 mm
Unit conversion: raw USD to $mm
Sign: copied using model sign convention
Confidence: high
Value written: -84
Notes: Mapped to EDGAR income tax expense/benefit using the model's negative-expense sign convention.</t>
        </r>
      </text>
    </comment>
    <comment ref="G44" authorId="0">
      <text>
        <r>
          <rPr>
            <b/>
          </rPr>
          <t xml:space="preserve">EDGAR Mapper:
</t>
        </r>
        <r>
          <t xml:space="preserve">EDGAR mapping:
Source: 10-Q, accession #0000070318-24-000041, filed 2024-07-30
Period: 2Q23 / period ended 2023-06-30
Model row: Model!44 Income Tax Benefit (Expense)
Mapping type: direct
Concepts used: IncomeTaxExpenseBenefit = 80 mm
Unit conversion: raw USD to $mm
Sign: copied using model sign convention
Confidence: high
Value written: -80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#0000070318-24-000052, filed 2024-10-29
Period: 3Q23 / period ended 2023-09-30
Model row: Model!44 Income Tax Benefit (Expense)
Mapping type: direct
Concepts used: IncomeTaxExpenseBenefit = 79 mm
Unit conversion: raw USD to $mm
Sign: copied using model sign convention
Confidence: high
Value written: -79
Notes: Mapped to EDGAR income tax expense/benefit using the model's negative-expense sign convention.</t>
        </r>
      </text>
    </comment>
    <comment ref="K44" authorId="0">
      <text>
        <r>
          <rPr>
            <b/>
          </rPr>
          <t xml:space="preserve">EDGAR Mapper:
</t>
        </r>
        <r>
          <t xml:space="preserve">EDGAR mapping:
Source: 10-Q, accession #0000070318-25-000017, filed 2025-04-29
Period: 1Q24 / period ended 2024-03-31
Model row: Model!44 Income Tax Benefit (Expense)
Mapping type: direct
Concepts used: IncomeTaxExpenseBenefit = 750 mm
Unit conversion: raw USD to $mm
Sign: copied using model sign convention
Confidence: high
Value written: -750
Notes: Mapped to EDGAR income tax expense/benefit using the model's negative-expense sign convention.</t>
        </r>
      </text>
    </comment>
    <comment ref="L44" authorId="0">
      <text>
        <r>
          <rPr>
            <b/>
          </rPr>
          <t xml:space="preserve">EDGAR Mapper:
</t>
        </r>
        <r>
          <t xml:space="preserve">EDGAR mapping:
Source: 10-Q, accession #0000070318-25-000039, filed 2025-07-30
Period: 2Q24 / period ended 2024-06-30
Model row: Model!44 Income Tax Benefit (Expense)
Mapping type: direct
Concepts used: IncomeTaxExpenseBenefit = 110 mm
Unit conversion: raw USD to $mm
Sign: copied using model sign convention
Confidence: high
Value written: -110
Notes: Mapped to EDGAR income tax expense/benefit using the model's negative-expense sign convention.</t>
        </r>
      </text>
    </comment>
    <comment ref="M44" authorId="0">
      <text>
        <r>
          <rPr>
            <b/>
          </rPr>
          <t xml:space="preserve">EDGAR Mapper:
</t>
        </r>
        <r>
          <t xml:space="preserve">EDGAR mapping:
Source: 10-Q, accession #0000070318-25-000046, filed 2025-10-28
Period: 3Q24 / period ended 2024-09-30
Model row: Model!44 Income Tax Benefit (Expense)
Mapping type: direct
Concepts used: IncomeTaxExpenseBenefit = 241 mm
Unit conversion: raw USD to $mm
Sign: copied using model sign convention
Confidence: high
Value written: -241
Notes: Mapped to EDGAR income tax expense/benefit using the model's negative-expense sign convention.</t>
        </r>
      </text>
    </comment>
    <comment ref="N44" authorId="0">
      <text>
        <r>
          <rPr>
            <b/>
          </rPr>
          <t xml:space="preserve">EDGAR Mapper:
</t>
        </r>
        <r>
          <t xml:space="preserve">EDGAR mapping:
Source: SEC filing
Period: 4Q24
Model row: Model!44 Income Tax Benefit (Expense)
Mapping type: direct
Concepts used: IncomeTaxExpenseBenefit = 83 mm
Unit conversion: raw USD to $mm
Sign: copied using model sign convention
Confidence: high
Value written: -83
Notes: Mapped to EDGAR income tax expense/benefit using the model's negative-expense sign convention. Quarterly value was derived from Income Tax Expense (Benefit) less 1Q24, 2Q24, 3Q24.</t>
        </r>
      </text>
    </comment>
    <comment ref="P44" authorId="0">
      <text>
        <r>
          <rPr>
            <b/>
          </rPr>
          <t xml:space="preserve">EDGAR Mapper:
</t>
        </r>
        <r>
          <t xml:space="preserve">EDGAR mapping:
Source: 10-Q, accession #0000070318-26-000026, filed 2026-04-30
Period: 1Q25 / period ended 2025-03-31
Model row: Model!44 Income Tax Benefit (Expense)
Mapping type: direct
Concepts used: IncomeTaxExpenseBenefit = 143 mm
Unit conversion: raw USD to $mm
Sign: copied using model sign convention
Confidence: high
Value written: -143
Notes: Mapped to EDGAR income tax expense/benefit using the model's negative-expense sign convention.</t>
        </r>
      </text>
    </comment>
    <comment ref="Q44" authorId="0">
      <text>
        <r>
          <rPr>
            <b/>
          </rPr>
          <t xml:space="preserve">EDGAR Mapper:
</t>
        </r>
        <r>
          <t xml:space="preserve">EDGAR mapping:
Source: 10-Q, accession #0000070318-25-000039, filed 2025-07-30
Period: 2Q25 / period ended 2025-06-30
Model row: Model!44 Income Tax Benefit (Expense)
Mapping type: direct
Concepts used: IncomeTaxExpenseBenefit = 120 mm
Unit conversion: raw USD to $mm
Sign: copied using model sign convention
Confidence: high
Value written: -120
Notes: Mapped to EDGAR income tax expense/benefit using the model's negative-expense sign convention.</t>
        </r>
      </text>
    </comment>
    <comment ref="R44" authorId="0">
      <text>
        <r>
          <rPr>
            <b/>
          </rPr>
          <t xml:space="preserve">EDGAR Mapper:
</t>
        </r>
        <r>
          <t xml:space="preserve">EDGAR mapping:
Source: 10-Q, accession #0000070318-25-000046, filed 2025-10-28
Period: 3Q25 / period ended 2025-09-30
Model row: Model!44 Income Tax Benefit (Expense)
Mapping type: direct
Concepts used: IncomeTaxExpenseBenefit = 133 mm
Unit conversion: raw USD to $mm
Sign: copied using model sign convention
Confidence: high
Value written: -133
Notes: Mapped to EDGAR income tax expense/benefit using the model's negative-expense sign convention.</t>
        </r>
      </text>
    </comment>
    <comment ref="S44" authorId="0">
      <text>
        <r>
          <rPr>
            <b/>
          </rPr>
          <t xml:space="preserve">EDGAR Mapper:
</t>
        </r>
        <r>
          <t xml:space="preserve">EDGAR mapping:
Source: SEC filing
Period: 4Q25
Model row: Model!44 Income Tax Benefit (Expense)
Mapping type: direct
Concepts used: IncomeTaxExpenseBenefit = 37 mm
Unit conversion: raw USD to $mm
Sign: copied using model sign convention
Confidence: high
Value written: -37
Notes: Mapped to EDGAR income tax expense/benefit using the model's negative-expense sign convention. Quarterly value was derived from Income Tax Expense (Benefit) less 1Q25, 2Q25, 3Q25.</t>
        </r>
      </text>
    </comment>
    <comment ref="U44" authorId="0">
      <text>
        <r>
          <rPr>
            <b/>
          </rPr>
          <t xml:space="preserve">EDGAR Mapper:
</t>
        </r>
        <r>
          <t xml:space="preserve">EDGAR mapping:
Source: 10-Q, accession #0000070318-26-000026, filed 2026-04-30
Period: 1Q26 / period ended 2026-03-31
Model row: Model!44 Income Tax Benefit (Expense)
Mapping type: direct
Concepts used: IncomeTaxExpenseBenefit = 226 mm
Unit conversion: raw USD to $mm
Sign: copied using model sign convention
Confidence: high
Value written: -226
Notes: Mapped to EDGAR income tax expense/benefit using the model's negative-expense sign convention.</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Grouped from EDGAR: Net Income (Loss) Attributable to Noncontrolling Interest. Mapped to EDGAR income from continuing operations attributable to non-controlling interests. 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 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 Needs review: one or more historical periods were left unchanged because no matching EDGAR fact was found.</t>
        </r>
      </text>
    </comment>
    <comment ref="F50" authorId="0">
      <text>
        <r>
          <rPr>
            <b/>
          </rPr>
          <t xml:space="preserve">EDGAR Mapper:
</t>
        </r>
        <r>
          <t xml:space="preserve">EDGAR mapping:
Source: 10-Q, accession #0000070318-24-000032, filed 2024-04-30
Period: 1Q23 / period ended 2023-03-31
Model row: Model!50 Income (Loss) due to Non-Controlling Interest
Mapping type: grouped
Concepts used: NetIncomeLossAttributableToNoncontrollingInterest = 153 mm
Unit conversion: raw USD to $mm
Sign: copied using model sign convention
Confidence: high
Value written: -153
Notes: Grouped from EDGAR: Net Income (Loss)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#0000070318-24-000041, filed 2024-07-30
Period: 2Q23 / period ended 2023-06-30
Model row: Model!50 Income (Loss) due to Non-Controlling Interest
Mapping type: grouped
Concepts used: NetIncomeLossAttributableToNoncontrollingInterest = 170 mm
Unit conversion: raw USD to $mm
Sign: copied using model sign convention
Confidence: high
Value written: -170
Notes: Grouped from EDGAR: Net Income (Loss)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#0000070318-24-000052, filed 2024-10-29
Period: 3Q23 / period ended 2023-09-30
Model row: Model!50 Income (Loss) due to Non-Controlling Interest
Mapping type: grouped
Concepts used: NetIncomeLossAttributableToNoncontrollingInterest = 165 mm
Unit conversion: raw USD to $mm
Sign: copied using model sign convention
Confidence: high
Value written: -165
Notes: Grouped from EDGAR: Net Income (Loss)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NetIncomeLossAttributableToNoncontrollingInterest = 212 mm
Unit conversion: raw USD to $mm
Sign: copied using model sign convention
Confidence: high
Value written: -212
Notes: 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t>
        </r>
      </text>
    </comment>
    <comment ref="P50" authorId="0">
      <text>
        <r>
          <rPr>
            <b/>
          </rPr>
          <t xml:space="preserve">EDGAR Mapper:
</t>
        </r>
        <r>
          <t xml:space="preserve">EDGAR mapping:
Source: 10-Q, accession #0000070318-26-000026, filed 2026-04-30
Period: 1Q25 / period ended 2025-03-31
Model row: Model!50 Income (Loss) due to Non-Controlling Interest
Mapping type: grouped
Concepts used: NetIncomeLossAttributableToNoncontrollingInterest = 216 mm
Unit conversion: raw USD to $mm
Sign: copied using model sign convention
Confidence: high
Value written: -216
Notes: Grouped from EDGAR: Net Income (Loss)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#0000070318-25-000039, filed 2025-07-30
Period: 2Q25 / period ended 2025-06-30
Model row: Model!50 Income (Loss) due to Non-Controlling Interest
Mapping type: grouped
Concepts used: NetIncomeLossAttributableToNoncontrollingInterest = 234 mm
Unit conversion: raw USD to $mm
Sign: copied using model sign convention
Confidence: high
Value written: -234
Notes: Grouped from EDGAR: Net Income (Loss)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#0000070318-25-000046, filed 2025-10-28
Period: 3Q25 / period ended 2025-09-30
Model row: Model!50 Income (Loss) due to Non-Controlling Interest
Mapping type: grouped
Concepts used: NetIncomeLossAttributableToNoncontrollingInterest = 237 mm
Unit conversion: raw USD to $mm
Sign: copied using model sign convention
Confidence: high
Value written: -237
Notes: Grouped from EDGAR: Net Income (Loss)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NetIncomeLossAttributableToNoncontrollingInterest = 273 mm
Unit conversion: raw USD to $mm
Sign: copied using model sign convention
Confidence: high
Value written: -273
Notes: 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#0000070318-25-000017, filed 2025-04-29
Period: 1Q25 / period ended 2025-03-31
Model row: Model!120 Cash &amp; Cash Equivalents
Mapping type: direct
Concepts used: CashAndCashEquivalentsAtCarryingValue = 2999 mm
Unit conversion: raw USD to $mm
Sign: copied using model sign convention
Confidence: high
Value written: 2999</t>
        </r>
      </text>
    </comment>
    <comment ref="Q120" authorId="0">
      <text>
        <r>
          <rPr>
            <b/>
          </rPr>
          <t xml:space="preserve">EDGAR Mapper:
</t>
        </r>
        <r>
          <t xml:space="preserve">EDGAR mapping:
Source: 10-Q, accession #0000070318-25-000039, filed 2025-07-30
Period: 2Q25 / period ended 2025-06-30
Model row: Model!120 Cash &amp; Cash Equivalents
Mapping type: direct
Concepts used: CashAndCashEquivalentsAtCarryingValue = 2625 mm
Unit conversion: raw USD to $mm
Sign: copied using model sign convention
Confidence: high
Value written: 2625</t>
        </r>
      </text>
    </comment>
    <comment ref="R120" authorId="0">
      <text>
        <r>
          <rPr>
            <b/>
          </rPr>
          <t xml:space="preserve">EDGAR Mapper:
</t>
        </r>
        <r>
          <t xml:space="preserve">EDGAR mapping:
Source: 10-Q, accession #0000070318-25-000046, filed 2025-10-28
Period: 3Q25 / period ended 2025-09-30
Model row: Model!120 Cash &amp; Cash Equivalents
Mapping type: direct
Concepts used: CashAndCashEquivalentsAtCarryingValue = 2975 mm
Unit conversion: raw USD to $mm
Sign: copied using model sign convention
Confidence: high
Value written: 2975</t>
        </r>
      </text>
    </comment>
    <comment ref="S120" authorId="0">
      <text>
        <r>
          <rPr>
            <b/>
          </rPr>
          <t xml:space="preserve">EDGAR Mapper:
</t>
        </r>
        <r>
          <t xml:space="preserve">EDGAR mapping:
Source: 10-K, accession #0000070318-26-000012, filed 2026-02-17
Period: 4Q25 / period ended 2025-12-31
Model row: Model!120 Cash &amp; Cash Equivalents
Mapping type: direct
Concepts used: CashAndCashEquivalentsAtCarryingValue = 2883 mm
Unit conversion: raw USD to $mm
Sign: copied using model sign convention
Confidence: high
Value written: 2883</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#0000070318-23-000019, filed 2023-04-28
Period: 1Q23 / period ended 2023-03-31
Model row: Model!121 Accounts Receivable
Mapping type: grouped
Concepts used: AccountsReceivableNetCurrent = 2883 mm
Unit conversion: raw USD to $mm
Sign: copied using model sign convention
Confidence: high
Value written: 2883
Notes: Grouped from EDGAR: Accounts Receivable, after Allowance for Credit Loss, Current.</t>
        </r>
      </text>
    </comment>
    <comment ref="G121" authorId="0">
      <text>
        <r>
          <rPr>
            <b/>
          </rPr>
          <t xml:space="preserve">EDGAR Mapper:
</t>
        </r>
        <r>
          <t xml:space="preserve">EDGAR mapping:
Source: 10-Q, accession #0000070318-23-000041, filed 2023-07-31
Period: 2Q23 / period ended 2023-06-30
Model row: Model!121 Accounts Receivable
Mapping type: grouped
Concepts used: AccountsReceivableNetCurrent = 2914 mm
Unit conversion: raw USD to $mm
Sign: copied using model sign convention
Confidence: high
Value written: 2914
Notes: Grouped from EDGAR: Accounts Receivable, after Allowance for Credit Loss, Current.</t>
        </r>
      </text>
    </comment>
    <comment ref="H121" authorId="0">
      <text>
        <r>
          <rPr>
            <b/>
          </rPr>
          <t xml:space="preserve">EDGAR Mapper:
</t>
        </r>
        <r>
          <t xml:space="preserve">EDGAR mapping:
Source: 10-Q, accession #0000070318-23-000055, filed 2023-10-30
Period: 3Q23 / period ended 2023-09-30
Model row: Model!121 Accounts Receivable
Mapping type: grouped
Concepts used: AccountsReceivableNetCurrent = 2897 mm
Unit conversion: raw USD to $mm
Sign: copied using model sign convention
Confidence: high
Value written: 2897
Notes: Grouped from EDGAR: Accounts Receivable, after Allowance for Credit Loss, Current.</t>
        </r>
      </text>
    </comment>
    <comment ref="I121" authorId="0">
      <text>
        <r>
          <rPr>
            <b/>
          </rPr>
          <t xml:space="preserve">EDGAR Mapper:
</t>
        </r>
        <r>
          <t xml:space="preserve">EDGAR mapping:
Source: 10-K, accession #0000070318-25-000009, filed 2025-02-18
Period: 4Q23 / period ended 2023-12-31
Model row: Model!121 Accounts Receivable
Mapping type: grouped
Concepts used: AccountsReceivableNetCurrent = 2914 mm
Unit conversion: raw USD to $mm
Sign: copied using model sign convention
Confidence: high
Value written: 2914
Notes: Grouped from EDGAR: Accounts Receivable, after Allowance for Credit Loss, Current.</t>
        </r>
      </text>
    </comment>
    <comment ref="K121" authorId="0">
      <text>
        <r>
          <rPr>
            <b/>
          </rPr>
          <t xml:space="preserve">EDGAR Mapper:
</t>
        </r>
        <r>
          <t xml:space="preserve">EDGAR mapping:
Source: 10-Q, accession #0000070318-24-000032, filed 2024-04-30
Period: 1Q24 / period ended 2024-03-31
Model row: Model!121 Accounts Receivable
Mapping type: grouped
Concepts used: AccountsReceivableNetCurrent = 3148 mm
Unit conversion: raw USD to $mm
Sign: copied using model sign convention
Confidence: high
Value written: 3148
Notes: Grouped from EDGAR: Accounts Receivable, after Allowance for Credit Loss, Current.</t>
        </r>
      </text>
    </comment>
    <comment ref="L121" authorId="0">
      <text>
        <r>
          <rPr>
            <b/>
          </rPr>
          <t xml:space="preserve">EDGAR Mapper:
</t>
        </r>
        <r>
          <t xml:space="preserve">EDGAR mapping:
Source: 10-Q, accession #0000070318-24-000041, filed 2024-07-30
Period: 2Q24 / period ended 2024-06-30
Model row: Model!121 Accounts Receivable
Mapping type: grouped
Concepts used: AccountsReceivableNetCurrent = 2817 mm
Unit conversion: raw USD to $mm
Sign: copied using model sign convention
Confidence: high
Value written: 2817
Notes: Grouped from EDGAR: Accounts Receivable, after Allowance for Credit Loss, Current.</t>
        </r>
      </text>
    </comment>
    <comment ref="M121" authorId="0">
      <text>
        <r>
          <rPr>
            <b/>
          </rPr>
          <t xml:space="preserve">EDGAR Mapper:
</t>
        </r>
        <r>
          <t xml:space="preserve">EDGAR mapping:
Source: 10-Q, accession #0000070318-24-000052, filed 2024-10-29
Period: 3Q24 / period ended 2024-09-30
Model row: Model!121 Accounts Receivable
Mapping type: grouped
Concepts used: AccountsReceivableNetCurrent = 2598 mm
Unit conversion: raw USD to $mm
Sign: copied using model sign convention
Confidence: high
Value written: 2598
Notes: Grouped from EDGAR: Accounts Receivable, after Allowance for Credit Loss, Current.</t>
        </r>
      </text>
    </comment>
    <comment ref="N121" authorId="0">
      <text>
        <r>
          <rPr>
            <b/>
          </rPr>
          <t xml:space="preserve">EDGAR Mapper:
</t>
        </r>
        <r>
          <t xml:space="preserve">EDGAR mapping:
Source: 10-K, accession #0000070318-26-000012, filed 2026-02-17
Period: 4Q24 / period ended 2024-12-31
Model row: Model!121 Accounts Receivable
Mapping type: grouped
Concepts used: AccountsReceivableNetCurrent = 2536 mm
Unit conversion: raw USD to $mm
Sign: copied using model sign convention
Confidence: high
Value written: 2536
Notes: Grouped from EDGAR: Accounts Receivable, after Allowance for Credit Loss, Current.</t>
        </r>
      </text>
    </comment>
    <comment ref="P121" authorId="0">
      <text>
        <r>
          <rPr>
            <b/>
          </rPr>
          <t xml:space="preserve">EDGAR Mapper:
</t>
        </r>
        <r>
          <t xml:space="preserve">EDGAR mapping:
Source: 10-Q, accession #0000070318-25-000017, filed 2025-04-29
Period: 1Q25 / period ended 2025-03-31
Model row: Model!121 Accounts Receivable
Mapping type: grouped
Concepts used: AccountsReceivableNetCurrent = 2619 mm
Unit conversion: raw USD to $mm
Sign: copied using model sign convention
Confidence: high
Value written: 2619
Notes: Grouped from EDGAR: Accounts Receivable, after Allowance for Credit Loss, Current.</t>
        </r>
      </text>
    </comment>
    <comment ref="Q121" authorId="0">
      <text>
        <r>
          <rPr>
            <b/>
          </rPr>
          <t xml:space="preserve">EDGAR Mapper:
</t>
        </r>
        <r>
          <t xml:space="preserve">EDGAR mapping:
Source: 10-Q, accession #0000070318-25-000039, filed 2025-07-30
Period: 2Q25 / period ended 2025-06-30
Model row: Model!121 Accounts Receivable
Mapping type: grouped
Concepts used: AccountsReceivableNetCurrent = 2533 mm
Unit conversion: raw USD to $mm
Sign: copied using model sign convention
Confidence: high
Value written: 2533
Notes: Grouped from EDGAR: Accounts Receivable, after Allowance for Credit Loss, Current.</t>
        </r>
      </text>
    </comment>
    <comment ref="R121" authorId="0">
      <text>
        <r>
          <rPr>
            <b/>
          </rPr>
          <t xml:space="preserve">EDGAR Mapper:
</t>
        </r>
        <r>
          <t xml:space="preserve">EDGAR mapping:
Source: 10-Q, accession #0000070318-25-000046, filed 2025-10-28
Period: 3Q25 / period ended 2025-09-30
Model row: Model!121 Accounts Receivable
Mapping type: grouped
Concepts used: AccountsReceivableNetCurrent = 2518 mm
Unit conversion: raw USD to $mm
Sign: copied using model sign convention
Confidence: high
Value written: 2518
Notes: Grouped from EDGAR: Accounts Receivable, after Allowance for Credit Loss, Current.</t>
        </r>
      </text>
    </comment>
    <comment ref="S121" authorId="0">
      <text>
        <r>
          <rPr>
            <b/>
          </rPr>
          <t xml:space="preserve">EDGAR Mapper:
</t>
        </r>
        <r>
          <t xml:space="preserve">EDGAR mapping:
Source: 10-K, accession #0000070318-26-000012, filed 2026-02-17
Period: 4Q25 / period ended 2025-12-31
Model row: Model!121 Accounts Receivable
Mapping type: grouped
Concepts used: AccountsReceivableNetCurrent = 2565 mm
Unit conversion: raw USD to $mm
Sign: copied using model sign convention
Confidence: high
Value written: 2565
Notes: Grouped from EDGAR: Accounts Receivable net Current.</t>
        </r>
      </text>
    </comment>
    <comment ref="U121" authorId="0">
      <text>
        <r>
          <rPr>
            <b/>
          </rPr>
          <t xml:space="preserve">EDGAR Mapper:
</t>
        </r>
        <r>
          <t xml:space="preserve">EDGAR mapping:
Source: 10-Q, accession #0000070318-26-000026, filed 2026-04-30
Period: 1Q26 / period ended 2026-03-31
Model row: Model!121 Accounts Receivable
Mapping type: grouped
Concepts used: AccountsReceivableNetCurrent = 2605 mm
Unit conversion: raw USD to $mm
Sign: copied using model sign convention
Confidence: high
Value written: 2605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#0000070318-23-000019, filed 2023-04-28
Period: 1Q23 / period ended 2023-03-31
Model row: Model!122 Inventory
Mapping type: direct
Concepts used: InventoryNet = 407 mm
Unit conversion: raw USD to $mm
Sign: copied using model sign convention
Confidence: high
Value written: 407</t>
        </r>
      </text>
    </comment>
    <comment ref="G122" authorId="0">
      <text>
        <r>
          <rPr>
            <b/>
          </rPr>
          <t xml:space="preserve">EDGAR Mapper:
</t>
        </r>
        <r>
          <t xml:space="preserve">EDGAR mapping:
Source: 10-Q, accession #0000070318-23-000041, filed 2023-07-31
Period: 2Q23 / period ended 2023-06-30
Model row: Model!122 Inventory
Mapping type: direct
Concepts used: InventoryNet = 404 mm
Unit conversion: raw USD to $mm
Sign: copied using model sign convention
Confidence: high
Value written: 404</t>
        </r>
      </text>
    </comment>
    <comment ref="H122" authorId="0">
      <text>
        <r>
          <rPr>
            <b/>
          </rPr>
          <t xml:space="preserve">EDGAR Mapper:
</t>
        </r>
        <r>
          <t xml:space="preserve">EDGAR mapping:
Source: 10-Q, accession #0000070318-23-000055, filed 2023-10-30
Period: 3Q23 / period ended 2023-09-30
Model row: Model!122 Inventory
Mapping type: direct
Concepts used: InventoryNet = 413 mm
Unit conversion: raw USD to $mm
Sign: copied using model sign convention
Confidence: high
Value written: 413</t>
        </r>
      </text>
    </comment>
    <comment ref="I122" authorId="0">
      <text>
        <r>
          <rPr>
            <b/>
          </rPr>
          <t xml:space="preserve">EDGAR Mapper:
</t>
        </r>
        <r>
          <t xml:space="preserve">EDGAR mapping:
Source: 10-K, accession #0000070318-25-000009, filed 2025-02-18
Period: 4Q23 / period ended 2023-12-31
Model row: Model!122 Inventory
Mapping type: direct
Concepts used: InventoryNet = 411 mm
Unit conversion: raw USD to $mm
Sign: copied using model sign convention
Confidence: high
Value written: 411</t>
        </r>
      </text>
    </comment>
    <comment ref="K122" authorId="0">
      <text>
        <r>
          <rPr>
            <b/>
          </rPr>
          <t xml:space="preserve">EDGAR Mapper:
</t>
        </r>
        <r>
          <t xml:space="preserve">EDGAR mapping:
Source: 10-Q, accession #0000070318-24-000032, filed 2024-04-30
Period: 1Q24 / period ended 2024-03-31
Model row: Model!122 Inventory
Mapping type: direct
Concepts used: InventoryNet = 395 mm
Unit conversion: raw USD to $mm
Sign: copied using model sign convention
Confidence: high
Value written: 395</t>
        </r>
      </text>
    </comment>
    <comment ref="L122" authorId="0">
      <text>
        <r>
          <rPr>
            <b/>
          </rPr>
          <t xml:space="preserve">EDGAR Mapper:
</t>
        </r>
        <r>
          <t xml:space="preserve">EDGAR mapping:
Source: 10-Q, accession #0000070318-24-000041, filed 2024-07-30
Period: 2Q24 / period ended 2024-06-30
Model row: Model!122 Inventory
Mapping type: direct
Concepts used: InventoryNet = 382 mm
Unit conversion: raw USD to $mm
Sign: copied using model sign convention
Confidence: high
Value written: 382</t>
        </r>
      </text>
    </comment>
    <comment ref="M122" authorId="0">
      <text>
        <r>
          <rPr>
            <b/>
          </rPr>
          <t xml:space="preserve">EDGAR Mapper:
</t>
        </r>
        <r>
          <t xml:space="preserve">EDGAR mapping:
Source: 10-Q, accession #0000070318-24-000052, filed 2024-10-29
Period: 3Q24 / period ended 2024-09-30
Model row: Model!122 Inventory
Mapping type: direct
Concepts used: InventoryNet = 356 mm
Unit conversion: raw USD to $mm
Sign: copied using model sign convention
Confidence: high
Value written: 356</t>
        </r>
      </text>
    </comment>
    <comment ref="N122" authorId="0">
      <text>
        <r>
          <rPr>
            <b/>
          </rPr>
          <t xml:space="preserve">EDGAR Mapper:
</t>
        </r>
        <r>
          <t xml:space="preserve">EDGAR mapping:
Source: 10-K, accession #0000070318-26-000012, filed 2026-02-17
Period: 4Q24 / period ended 2024-12-31
Model row: Model!122 Inventory
Mapping type: direct
Concepts used: InventoryNet = 346 mm
Unit conversion: raw USD to $mm
Sign: copied using model sign convention
Confidence: high
Value written: 346</t>
        </r>
      </text>
    </comment>
    <comment ref="P122" authorId="0">
      <text>
        <r>
          <rPr>
            <b/>
          </rPr>
          <t xml:space="preserve">EDGAR Mapper:
</t>
        </r>
        <r>
          <t xml:space="preserve">EDGAR mapping:
Source: 10-Q, accession #0000070318-25-000017, filed 2025-04-29
Period: 1Q25 / period ended 2025-03-31
Model row: Model!122 Inventory
Mapping type: direct
Concepts used: InventoryNet = 344 mm
Unit conversion: raw USD to $mm
Sign: copied using model sign convention
Confidence: high
Value written: 344</t>
        </r>
      </text>
    </comment>
    <comment ref="Q122" authorId="0">
      <text>
        <r>
          <rPr>
            <b/>
          </rPr>
          <t xml:space="preserve">EDGAR Mapper:
</t>
        </r>
        <r>
          <t xml:space="preserve">EDGAR mapping:
Source: 10-Q, accession #0000070318-25-000039, filed 2025-07-30
Period: 2Q25 / period ended 2025-06-30
Model row: Model!122 Inventory
Mapping type: direct
Concepts used: InventoryNet = 338 mm
Unit conversion: raw USD to $mm
Sign: copied using model sign convention
Confidence: high
Value written: 338</t>
        </r>
      </text>
    </comment>
    <comment ref="R122" authorId="0">
      <text>
        <r>
          <rPr>
            <b/>
          </rPr>
          <t xml:space="preserve">EDGAR Mapper:
</t>
        </r>
        <r>
          <t xml:space="preserve">EDGAR mapping:
Source: 10-Q, accession #0000070318-25-000046, filed 2025-10-28
Period: 3Q25 / period ended 2025-09-30
Model row: Model!122 Inventory
Mapping type: direct
Concepts used: InventoryNet = 346 mm
Unit conversion: raw USD to $mm
Sign: copied using model sign convention
Confidence: high
Value written: 346</t>
        </r>
      </text>
    </comment>
    <comment ref="S122" authorId="0">
      <text>
        <r>
          <rPr>
            <b/>
          </rPr>
          <t xml:space="preserve">EDGAR Mapper:
</t>
        </r>
        <r>
          <t xml:space="preserve">EDGAR mapping:
Source: 10-K, accession #0000070318-26-000012, filed 2026-02-17
Period: 4Q25 / period ended 2025-12-31
Model row: Model!122 Inventory
Mapping type: direct
Concepts used: InventoryNet = 348 mm
Unit conversion: raw USD to $mm
Sign: copied using model sign convention
Confidence: high
Value written: 348</t>
        </r>
      </text>
    </comment>
    <comment ref="U122" authorId="0">
      <text>
        <r>
          <rPr>
            <b/>
          </rPr>
          <t xml:space="preserve">EDGAR Mapper:
</t>
        </r>
        <r>
          <t xml:space="preserve">EDGAR mapping:
Source: 10-Q, accession #0000070318-26-000026, filed 2026-04-30
Period: 1Q26 / period ended 2026-03-31
Model row: Model!122 Inventory
Mapping type: direct
Concepts used: InventoryNet = 343 mm
Unit conversion: raw USD to $mm
Sign: copied using model sign convention
Confidence: high
Value written: 343</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#0000070318-23-000019, filed 2023-04-28
Period: 1Q23 / period ended 2023-03-31
Model row: Model!123 Prepaid &amp; Other Current Assets
Mapping type: grouped
Concepts used: AssetsCurrent = 5869 mm; CashAndCashEquivalentsAtCarryingValue = 766 mm; AccountsReceivableNetCurrent = 2883 mm; InventoryNet = 407 mm
Unit conversion: raw USD to $mm
Sign: copied using model sign convention
Confidence: high
Value written: 1813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G123" authorId="0">
      <text>
        <r>
          <rPr>
            <b/>
          </rPr>
          <t xml:space="preserve">EDGAR Mapper:
</t>
        </r>
        <r>
          <t xml:space="preserve">EDGAR mapping:
Source: 10-Q, accession #0000070318-23-000041, filed 2023-07-31
Period: 2Q23 / period ended 2023-06-30
Model row: Model!123 Prepaid &amp; Other Current Assets
Mapping type: grouped
Concepts used: AssetsCurrent = 5995 mm; CashAndCashEquivalentsAtCarryingValue = 934 mm; AccountsReceivableNetCurrent = 2914 mm; InventoryNet = 404 mm
Unit conversion: raw USD to $mm
Sign: copied using model sign convention
Confidence: high
Value written: 1743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H123" authorId="0">
      <text>
        <r>
          <rPr>
            <b/>
          </rPr>
          <t xml:space="preserve">EDGAR Mapper:
</t>
        </r>
        <r>
          <t xml:space="preserve">EDGAR mapping:
Source: 10-Q, accession #0000070318-23-000055, filed 2023-10-30
Period: 3Q23 / period ended 2023-09-30
Model row: Model!123 Prepaid &amp; Other Current Assets
Mapping type: grouped
Concepts used: AssetsCurrent = 6359 mm; CashAndCashEquivalentsAtCarryingValue = 1054 mm; AccountsReceivableNetCurrent = 2897 mm; InventoryNet = 413 mm
Unit conversion: raw USD to $mm
Sign: copied using model sign convention
Confidence: high
Value written: 1995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I123" authorId="0">
      <text>
        <r>
          <rPr>
            <b/>
          </rPr>
          <t xml:space="preserve">EDGAR Mapper:
</t>
        </r>
        <r>
          <t xml:space="preserve">EDGAR mapping:
Source: 10-K, accession #0000070318-25-000009, filed 2025-02-18
Period: 4Q23 / period ended 2023-12-31
Model row: Model!123 Prepaid &amp; Other Current Assets
Mapping type: grouped
Concepts used: AssetsCurrent = 7167 mm; CashAndCashEquivalentsAtCarryingValue = 1228 mm; AccountsReceivableNetCurrent = 2914 mm; InventoryNet = 411 mm
Unit conversion: raw USD to $mm
Sign: copied using model sign convention
Confidence: high
Value written: 2614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K123" authorId="0">
      <text>
        <r>
          <rPr>
            <b/>
          </rPr>
          <t xml:space="preserve">EDGAR Mapper:
</t>
        </r>
        <r>
          <t xml:space="preserve">EDGAR mapping:
Source: 10-Q, accession #0000070318-24-000032, filed 2024-04-30
Period: 1Q24 / period ended 2024-03-31
Model row: Model!123 Prepaid &amp; Other Current Assets
Mapping type: grouped
Concepts used: AssetsCurrent = 7821 mm; CashAndCashEquivalentsAtCarryingValue = 2481 mm; AccountsReceivableNetCurrent = 3148 mm; InventoryNet = 395 mm
Unit conversion: raw USD to $mm
Sign: copied using model sign convention
Confidence: high
Value written: 1797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L123" authorId="0">
      <text>
        <r>
          <rPr>
            <b/>
          </rPr>
          <t xml:space="preserve">EDGAR Mapper:
</t>
        </r>
        <r>
          <t xml:space="preserve">EDGAR mapping:
Source: 10-Q, accession #0000070318-24-000041, filed 2024-07-30
Period: 2Q24 / period ended 2024-06-30
Model row: Model!123 Prepaid &amp; Other Current Assets
Mapping type: grouped
Concepts used: AssetsCurrent = 7955 mm; CashAndCashEquivalentsAtCarryingValue = 2880 mm; AccountsReceivableNetCurrent = 2817 mm; InventoryNet = 382 mm
Unit conversion: raw USD to $mm
Sign: copied using model sign convention
Confidence: high
Value written: 1876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M123" authorId="0">
      <text>
        <r>
          <rPr>
            <b/>
          </rPr>
          <t xml:space="preserve">EDGAR Mapper:
</t>
        </r>
        <r>
          <t xml:space="preserve">EDGAR mapping:
Source: 10-Q, accession #0000070318-24-000052, filed 2024-10-29
Period: 3Q24 / period ended 2024-09-30
Model row: Model!123 Prepaid &amp; Other Current Assets
Mapping type: grouped
Concepts used: AssetsCurrent = 8759 mm; CashAndCashEquivalentsAtCarryingValue = 4094 mm; AccountsReceivableNetCurrent = 2598 mm; InventoryNet = 356 mm
Unit conversion: raw USD to $mm
Sign: copied using model sign convention
Confidence: high
Value written: 1711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N123" authorId="0">
      <text>
        <r>
          <rPr>
            <b/>
          </rPr>
          <t xml:space="preserve">EDGAR Mapper:
</t>
        </r>
        <r>
          <t xml:space="preserve">EDGAR mapping:
Source: 10-K, accession #0000070318-26-000012, filed 2026-02-17
Period: 4Q24 / period ended 2024-12-31
Model row: Model!123 Prepaid &amp; Other Current Assets
Mapping type: grouped
Concepts used: AssetsCurrent = 7682 mm; CashAndCashEquivalentsAtCarryingValue = 3019 mm; AccountsReceivableNetCurrent = 2536 mm; InventoryNet = 346 mm
Unit conversion: raw USD to $mm
Sign: copied using model sign convention
Confidence: high
Value written: 1781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P123" authorId="0">
      <text>
        <r>
          <rPr>
            <b/>
          </rPr>
          <t xml:space="preserve">EDGAR Mapper:
</t>
        </r>
        <r>
          <t xml:space="preserve">EDGAR mapping:
Source: 10-Q, accession #0000070318-25-000017, filed 2025-04-29
Period: 1Q25 / period ended 2025-03-31
Model row: Model!123 Prepaid &amp; Other Current Assets
Mapping type: grouped
Concepts used: AssetsCurrent = 7913 mm; CashAndCashEquivalentsAtCarryingValue = 2999 mm; AccountsReceivableNetCurrent = 2619 mm; InventoryNet = 344 mm
Unit conversion: raw USD to $mm
Sign: copied using model sign convention
Confidence: high
Value written: 1951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#0000070318-25-000039, filed 2025-07-30
Period: 2Q25 / period ended 2025-06-30
Model row: Model!123 Prepaid &amp; Other Current Assets
Mapping type: grouped
Concepts used: AssetsCurrent = 7298 mm; CashAndCashEquivalentsAtCarryingValue = 2625 mm; AccountsReceivableNetCurrent = 2533 mm; InventoryNet = 338 mm
Unit conversion: raw USD to $mm
Sign: copied using model sign convention
Confidence: high
Value written: 1802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#0000070318-25-000046, filed 2025-10-28
Period: 3Q25 / period ended 2025-09-30
Model row: Model!123 Prepaid &amp; Other Current Assets
Mapping type: grouped
Concepts used: AssetsCurrent = 7810 mm; CashAndCashEquivalentsAtCarryingValue = 2975 mm; AccountsReceivableNetCurrent = 2518 mm; InventoryNet = 346 mm
Unit conversion: raw USD to $mm
Sign: copied using model sign convention
Confidence: high
Value written: 1971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#0000070318-26-000026, filed 2026-04-30
Period: 4Q25 / period ended 2025-12-31
Model row: Model!123 Prepaid &amp; Other Current Assets
Mapping type: grouped
Concepts used: AssetsCurrent = 7849 mm; CashAndCashEquivalentsAtCarryingValue = 2883 mm; AccountsReceivableNetCurrent = 2565 mm; InventoryNet = 348 mm
Unit conversion: raw USD to $mm
Sign: copied using model sign convention
Confidence: high
Value written: 2053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#0000070318-26-000026, filed 2026-04-30
Period: 1Q26 / period ended 2026-03-31
Model row: Model!123 Prepaid &amp; Other Current Assets
Mapping type: grouped
Concepts used: AssetsCurrent = 8356 mm; CashAndCashEquivalentsAtCarryingValue = 2967 mm; AccountsReceivableNetCurrent = 2605 mm; InventoryNet = 343 mm
Unit conversion: raw USD to $mm
Sign: copied using model sign convention
Confidence: high
Value written: 2441
Notes: Grouped from EDGAR: Assets, Current, Cash and Cash Equivalents, at Carrying Value, Accounts Receivable, after Allowance for Credit Loss, Current, Inventory, Net. Included current assets less separately modeled cash, receivables, and inventory.
EDGAR Mapper:
Calculated as the residual needed for balance-sheet total assets to tie to EDGAR.</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#0000070318-23-000019, filed 2023-04-28
Period: 1Q23 / period ended 2023-03-31
Model row: Model!126 PP&amp;E, Net
Mapping type: grouped
Concepts used: PropertyPlantAndEquipmentAndFinanceLeaseRightOfUseAssetAfterAccumulatedDepreciationAndAmortization = 6319 mm
Unit conversion: raw USD to $mm
Sign: copied using model sign convention
Confidence: high
Value written: 6319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#0000070318-23-000041, filed 2023-07-31
Period: 2Q23 / period ended 2023-06-30
Model row: Model!126 PP&amp;E, Net
Mapping type: grouped
Concepts used: PropertyPlantAndEquipmentAndFinanceLeaseRightOfUseAssetAfterAccumulatedDepreciationAndAmortization = 6268 mm
Unit conversion: raw USD to $mm
Sign: copied using model sign convention
Confidence: high
Value written: 6268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#0000070318-23-000055, filed 2023-10-30
Period: 3Q23 / period ended 2023-09-30
Model row: Model!126 PP&amp;E, Net
Mapping type: grouped
Concepts used: PropertyPlantAndEquipmentAndFinanceLeaseRightOfUseAssetAfterAccumulatedDepreciationAndAmortization = 6260 mm
Unit conversion: raw USD to $mm
Sign: copied using model sign convention
Confidence: high
Value written: 6260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#0000070318-25-000009, filed 2025-02-18
Period: 4Q23 / period ended 2023-12-31
Model row: Model!126 PP&amp;E, Net
Mapping type: grouped
Concepts used: PropertyPlantAndEquipmentAndFinanceLeaseRightOfUseAssetAfterAccumulatedDepreciationAndAmortization = 6236 mm
Unit conversion: raw USD to $mm
Sign: copied using model sign convention
Confidence: high
Value written: 6236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#0000070318-24-000032, filed 2024-04-30
Period: 1Q24 / period ended 2024-03-31
Model row: Model!126 PP&amp;E, Net
Mapping type: grouped
Concepts used: PropertyPlantAndEquipmentAndFinanceLeaseRightOfUseAssetAfterAccumulatedDepreciationAndAmortization = 5855 mm
Unit conversion: raw USD to $mm
Sign: copied using model sign convention
Confidence: high
Value written: 5855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#0000070318-24-000041, filed 2024-07-30
Period: 2Q24 / period ended 2024-06-30
Model row: Model!126 PP&amp;E, Net
Mapping type: grouped
Concepts used: PropertyPlantAndEquipmentAndFinanceLeaseRightOfUseAssetAfterAccumulatedDepreciationAndAmortization = 5857 mm
Unit conversion: raw USD to $mm
Sign: copied using model sign convention
Confidence: high
Value written: 5857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#0000070318-24-000052, filed 2024-10-29
Period: 3Q24 / period ended 2024-09-30
Model row: Model!126 PP&amp;E, Net
Mapping type: grouped
Concepts used: PropertyPlantAndEquipmentAndFinanceLeaseRightOfUseAssetAfterAccumulatedDepreciationAndAmortization = 5552 mm
Unit conversion: raw USD to $mm
Sign: copied using model sign convention
Confidence: high
Value written: 5552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#0000070318-26-000012, filed 2026-02-17
Period: 4Q24 / period ended 2024-12-31
Model row: Model!126 PP&amp;E, Net
Mapping type: grouped
Concepts used: PropertyPlantAndEquipmentAndFinanceLeaseRightOfUseAssetAfterAccumulatedDepreciationAndAmortization = 6049 mm
Unit conversion: raw USD to $mm
Sign: copied using model sign convention
Confidence: high
Value written: 6049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#0000070318-25-000017, filed 2025-04-29
Period: 1Q25 / period ended 2025-03-31
Model row: Model!126 PP&amp;E, Net
Mapping type: grouped
Concepts used: PropertyPlantAndEquipmentAndFinanceLeaseRightOfUseAssetAfterAccumulatedDepreciationAndAmortization = 5991 mm
Unit conversion: raw USD to $mm
Sign: copied using model sign convention
Confidence: high
Value written: 5991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#0000070318-25-000039, filed 2025-07-30
Period: 2Q25 / period ended 2025-06-30
Model row: Model!126 PP&amp;E, Net
Mapping type: grouped
Concepts used: PropertyPlantAndEquipmentAndFinanceLeaseRightOfUseAssetAfterAccumulatedDepreciationAndAmortization = 6024 mm
Unit conversion: raw USD to $mm
Sign: copied using model sign convention
Confidence: high
Value written: 6024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#0000070318-25-000046, filed 2025-10-28
Period: 3Q25 / period ended 2025-09-30
Model row: Model!126 PP&amp;E, Net
Mapping type: grouped
Concepts used: PropertyPlantAndEquipmentAndFinanceLeaseRightOfUseAssetAfterAccumulatedDepreciationAndAmortization = 6091 mm
Unit conversion: raw USD to $mm
Sign: copied using model sign convention
Confidence: high
Value written: 6091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#0000070318-26-000012, filed 2026-02-17
Period: 4Q25 / period ended 2025-12-31
Model row: Model!126 PP&amp;E, Net
Mapping type: grouped
Concepts used: PropertyPlantAndEquipmentAndFinanceLeaseRightOfUseAssetAfterAccumulatedDepreciationAndAmortization = 6315 mm
Unit conversion: raw USD to $mm
Sign: copied using model sign convention
Confidence: high
Value written: 6315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#0000070318-26-000026, filed 2026-04-30
Period: 1Q26 / period ended 2026-03-31
Model row: Model!126 PP&amp;E, Net
Mapping type: grouped
Concepts used: PropertyPlantAndEquipmentAndFinanceLeaseRightOfUseAssetAfterAccumulatedDepreciationAndAmortization = 6251 mm
Unit conversion: raw USD to $mm
Sign: copied using model sign convention
Confidence: high
Value written: 6251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F127" authorId="0">
      <text>
        <r>
          <rPr>
            <b/>
          </rPr>
          <t xml:space="preserve">EDGAR Mapper:
</t>
        </r>
        <r>
          <t xml:space="preserve">EDGAR mapping:
Source: 10-Q, accession #0000070318-23-000019, filed 2023-04-28
Period: 1Q23 / period ended 2023-03-31
Model row: Model!127 Intangible Assets, Net
Mapping type: grouped
Concepts used: FiniteLivedIntangibleAssetsNet = 716 mm
Unit conversion: raw USD to $mm
Sign: copied using model sign convention
Confidence: high
Value written: 716
Notes: Grouped from EDGAR: Finite-Lived Intangible Assets, Net.</t>
        </r>
      </text>
    </comment>
    <comment ref="G127" authorId="0">
      <text>
        <r>
          <rPr>
            <b/>
          </rPr>
          <t xml:space="preserve">EDGAR Mapper:
</t>
        </r>
        <r>
          <t xml:space="preserve">EDGAR mapping:
Source: 10-Q, accession #0000070318-23-000041, filed 2023-07-31
Period: 2Q23 / period ended 2023-06-30
Model row: Model!127 Intangible Assets, Net
Mapping type: grouped
Concepts used: FiniteLivedIntangibleAssetsNet = 690 mm
Unit conversion: raw USD to $mm
Sign: copied using model sign convention
Confidence: high
Value written: 690
Notes: Grouped from EDGAR: Finite-Lived Intangible Assets, Net.</t>
        </r>
      </text>
    </comment>
    <comment ref="H127" authorId="0">
      <text>
        <r>
          <rPr>
            <b/>
          </rPr>
          <t xml:space="preserve">EDGAR Mapper:
</t>
        </r>
        <r>
          <t xml:space="preserve">EDGAR mapping:
Source: 10-Q, accession #0000070318-23-000055, filed 2023-10-30
Period: 3Q23 / period ended 2023-09-30
Model row: Model!127 Intangible Assets, Net
Mapping type: grouped
Concepts used: FiniteLivedIntangibleAssetsNet = 682 mm
Unit conversion: raw USD to $mm
Sign: copied using model sign convention
Confidence: high
Value written: 682
Notes: Grouped from EDGAR: Finite-Lived Intangible Assets, Net.</t>
        </r>
      </text>
    </comment>
    <comment ref="I127" authorId="0">
      <text>
        <r>
          <rPr>
            <b/>
          </rPr>
          <t xml:space="preserve">EDGAR Mapper:
</t>
        </r>
        <r>
          <t xml:space="preserve">EDGAR mapping:
Source: 10-K, accession #0000070318-25-000009, filed 2025-02-18
Period: 4Q23 / period ended 2023-12-31
Model row: Model!127 Intangible Assets, Net
Mapping type: grouped
Concepts used: FiniteLivedIntangibleAssetsNet = 650 mm
Unit conversion: raw USD to $mm
Sign: copied using model sign convention
Confidence: high
Value written: 650
Notes: Grouped from EDGAR: Finite-Lived Intangible Assets, Net.</t>
        </r>
      </text>
    </comment>
    <comment ref="K127" authorId="0">
      <text>
        <r>
          <rPr>
            <b/>
          </rPr>
          <t xml:space="preserve">EDGAR Mapper:
</t>
        </r>
        <r>
          <t xml:space="preserve">EDGAR mapping:
Source: 10-Q, accession #0000070318-24-000032, filed 2024-04-30
Period: 1Q24 / period ended 2024-03-31
Model row: Model!127 Intangible Assets, Net
Mapping type: grouped
Concepts used: FiniteLivedIntangibleAssetsNet = 678 mm
Unit conversion: raw USD to $mm
Sign: copied using model sign convention
Confidence: high
Value written: 678
Notes: Grouped from EDGAR: Finite-Lived Intangible Assets, Net.</t>
        </r>
      </text>
    </comment>
    <comment ref="L127" authorId="0">
      <text>
        <r>
          <rPr>
            <b/>
          </rPr>
          <t xml:space="preserve">EDGAR Mapper:
</t>
        </r>
        <r>
          <t xml:space="preserve">EDGAR mapping:
Source: 10-Q, accession #0000070318-24-000041, filed 2024-07-30
Period: 2Q24 / period ended 2024-06-30
Model row: Model!127 Intangible Assets, Net
Mapping type: grouped
Concepts used: FiniteLivedIntangibleAssetsNet = 639 mm
Unit conversion: raw USD to $mm
Sign: copied using model sign convention
Confidence: high
Value written: 639
Notes: Grouped from EDGAR: Finite-Lived Intangible Assets, Net.</t>
        </r>
      </text>
    </comment>
    <comment ref="M127" authorId="0">
      <text>
        <r>
          <rPr>
            <b/>
          </rPr>
          <t xml:space="preserve">EDGAR Mapper:
</t>
        </r>
        <r>
          <t xml:space="preserve">EDGAR mapping:
Source: 10-Q, accession #0000070318-24-000052, filed 2024-10-29
Period: 3Q24 / period ended 2024-09-30
Model row: Model!127 Intangible Assets, Net
Mapping type: grouped
Concepts used: FiniteLivedIntangibleAssetsNet = 601 mm
Unit conversion: raw USD to $mm
Sign: copied using model sign convention
Confidence: high
Value written: 601
Notes: Grouped from EDGAR: Finite-Lived Intangible Assets, Net.</t>
        </r>
      </text>
    </comment>
    <comment ref="N127" authorId="0">
      <text>
        <r>
          <rPr>
            <b/>
          </rPr>
          <t xml:space="preserve">EDGAR Mapper:
</t>
        </r>
        <r>
          <t xml:space="preserve">EDGAR mapping:
Source: 10-K, accession #0000070318-26-000012, filed 2026-02-17
Period: 4Q24 / period ended 2024-12-31
Model row: Model!127 Intangible Assets, Net
Mapping type: grouped
Concepts used: FiniteLivedIntangibleAssetsNet = 518 mm
Unit conversion: raw USD to $mm
Sign: copied using model sign convention
Confidence: high
Value written: 518
Notes: Grouped from EDGAR: Finite-Lived Intangible Assets, Net.</t>
        </r>
      </text>
    </comment>
    <comment ref="P127" authorId="0">
      <text>
        <r>
          <rPr>
            <b/>
          </rPr>
          <t xml:space="preserve">EDGAR Mapper:
</t>
        </r>
        <r>
          <t xml:space="preserve">EDGAR mapping:
Source: 10-Q, accession #0000070318-25-000017, filed 2025-04-29
Period: 1Q25 / period ended 2025-03-31
Model row: Model!127 Intangible Assets, Net
Mapping type: grouped
Concepts used: FiniteLivedIntangibleAssetsNet = 518 mm
Unit conversion: raw USD to $mm
Sign: copied using model sign convention
Confidence: high
Value written: 518
Notes: Grouped from EDGAR: Finite-Lived Intangible Assets, Net.</t>
        </r>
      </text>
    </comment>
    <comment ref="Q127" authorId="0">
      <text>
        <r>
          <rPr>
            <b/>
          </rPr>
          <t xml:space="preserve">EDGAR Mapper:
</t>
        </r>
        <r>
          <t xml:space="preserve">EDGAR mapping:
Source: 10-Q, accession #0000070318-25-000039, filed 2025-07-30
Period: 2Q25 / period ended 2025-06-30
Model row: Model!127 Intangible Assets, Net
Mapping type: grouped
Concepts used: FiniteLivedIntangibleAssetsNet = 490 mm
Unit conversion: raw USD to $mm
Sign: copied using model sign convention
Confidence: high
Value written: 490
Notes: Grouped from EDGAR: Finite-Lived Intangible Assets, Net.</t>
        </r>
      </text>
    </comment>
    <comment ref="R127" authorId="0">
      <text>
        <r>
          <rPr>
            <b/>
          </rPr>
          <t xml:space="preserve">EDGAR Mapper:
</t>
        </r>
        <r>
          <t xml:space="preserve">EDGAR mapping:
Source: 10-Q, accession #0000070318-25-000046, filed 2025-10-28
Period: 3Q25 / period ended 2025-09-30
Model row: Model!127 Intangible Assets, Net
Mapping type: grouped
Concepts used: FiniteLivedIntangibleAssetsNet = 462 mm
Unit conversion: raw USD to $mm
Sign: copied using model sign convention
Confidence: high
Value written: 462
Notes: Grouped from EDGAR: Finite-Lived Intangible Assets, Net.</t>
        </r>
      </text>
    </comment>
    <comment ref="S127" authorId="0">
      <text>
        <r>
          <rPr>
            <b/>
          </rPr>
          <t xml:space="preserve">EDGAR Mapper:
</t>
        </r>
        <r>
          <t xml:space="preserve">EDGAR mapping:
Source: 10-K, accession #0000070318-26-000012, filed 2026-02-17
Period: 4Q25 / period ended 2025-12-31
Model row: Model!127 Intangible Assets, Net
Mapping type: grouped
Concepts used: FiniteLivedIntangibleAssetsNet = 466 mm
Unit conversion: raw USD to $mm
Sign: copied using model sign convention
Confidence: high
Value written: 466
Notes: Grouped from EDGAR: Finite Lived Intangible Assets net.</t>
        </r>
      </text>
    </comment>
    <comment ref="U127" authorId="0">
      <text>
        <r>
          <rPr>
            <b/>
          </rPr>
          <t xml:space="preserve">EDGAR Mapper:
</t>
        </r>
        <r>
          <t xml:space="preserve">EDGAR mapping:
Source: 10-Q, accession #0000070318-26-000026, filed 2026-04-30
Period: 1Q26 / period ended 2026-03-31
Model row: Model!127 Intangible Assets, Net
Mapping type: grouped
Concepts used: FiniteLivedIntangibleAssetsNet = 432 mm
Unit conversion: raw USD to $mm
Sign: copied using model sign convention
Confidence: high
Value written: 432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#0000070318-23-000019, filed 2023-04-28
Period: 1Q23 / period ended 2023-03-31
Model row: Model!128 Goodwill
Mapping type: direct
Concepts used: Goodwill = 10258 mm
Unit conversion: raw USD to $mm
Sign: copied using model sign convention
Confidence: high
Value written: 10258</t>
        </r>
      </text>
    </comment>
    <comment ref="G128" authorId="0">
      <text>
        <r>
          <rPr>
            <b/>
          </rPr>
          <t xml:space="preserve">EDGAR Mapper:
</t>
        </r>
        <r>
          <t xml:space="preserve">EDGAR mapping:
Source: 10-Q, accession #0000070318-23-000041, filed 2023-07-31
Period: 2Q23 / period ended 2023-06-30
Model row: Model!128 Goodwill
Mapping type: direct
Concepts used: Goodwill = 10350 mm
Unit conversion: raw USD to $mm
Sign: copied using model sign convention
Confidence: high
Value written: 10350</t>
        </r>
      </text>
    </comment>
    <comment ref="H128" authorId="0">
      <text>
        <r>
          <rPr>
            <b/>
          </rPr>
          <t xml:space="preserve">EDGAR Mapper:
</t>
        </r>
        <r>
          <t xml:space="preserve">EDGAR mapping:
Source: 10-Q, accession #0000070318-23-000055, filed 2023-10-30
Period: 3Q23 / period ended 2023-09-30
Model row: Model!128 Goodwill
Mapping type: direct
Concepts used: Goodwill = 10415 mm
Unit conversion: raw USD to $mm
Sign: copied using model sign convention
Confidence: high
Value written: 10415</t>
        </r>
      </text>
    </comment>
    <comment ref="I128" authorId="0">
      <text>
        <r>
          <rPr>
            <b/>
          </rPr>
          <t xml:space="preserve">EDGAR Mapper:
</t>
        </r>
        <r>
          <t xml:space="preserve">EDGAR mapping:
Source: 10-K, accession #0000070318-25-000009, filed 2025-02-18
Period: 4Q23 / period ended 2023-12-31
Model row: Model!128 Goodwill
Mapping type: direct
Concepts used: Goodwill = 10307 mm
Unit conversion: raw USD to $mm
Sign: copied using model sign convention
Confidence: high
Value written: 10307</t>
        </r>
      </text>
    </comment>
    <comment ref="K128" authorId="0">
      <text>
        <r>
          <rPr>
            <b/>
          </rPr>
          <t xml:space="preserve">EDGAR Mapper:
</t>
        </r>
        <r>
          <t xml:space="preserve">EDGAR mapping:
Source: 10-Q, accession #0000070318-24-000032, filed 2024-04-30
Period: 1Q24 / period ended 2024-03-31
Model row: Model!128 Goodwill
Mapping type: direct
Concepts used: Goodwill = 10568 mm
Unit conversion: raw USD to $mm
Sign: copied using model sign convention
Confidence: high
Value written: 10568</t>
        </r>
      </text>
    </comment>
    <comment ref="L128" authorId="0">
      <text>
        <r>
          <rPr>
            <b/>
          </rPr>
          <t xml:space="preserve">EDGAR Mapper:
</t>
        </r>
        <r>
          <t xml:space="preserve">EDGAR mapping:
Source: 10-Q, accession #0000070318-25-000039, filed 2025-07-30
Period: 2Q24 / period ended 2024-06-30
Model row: Model!128 Goodwill
Mapping type: direct
Concepts used: Goodwill = 10799 mm
Unit conversion: raw USD to $mm
Sign: copied using model sign convention
Confidence: high
Value written: 10799</t>
        </r>
      </text>
    </comment>
    <comment ref="M128" authorId="0">
      <text>
        <r>
          <rPr>
            <b/>
          </rPr>
          <t xml:space="preserve">EDGAR Mapper:
</t>
        </r>
        <r>
          <t xml:space="preserve">EDGAR mapping:
Source: 10-Q, accession #0000070318-25-000046, filed 2025-10-28
Period: 3Q24 / period ended 2024-09-30
Model row: Model!128 Goodwill
Mapping type: direct
Concepts used: Goodwill = 10588 mm
Unit conversion: raw USD to $mm
Sign: copied using model sign convention
Confidence: high
Value written: 10588</t>
        </r>
      </text>
    </comment>
    <comment ref="N128" authorId="0">
      <text>
        <r>
          <rPr>
            <b/>
          </rPr>
          <t xml:space="preserve">EDGAR Mapper:
</t>
        </r>
        <r>
          <t xml:space="preserve">EDGAR mapping:
Source: 10-K, accession #0000070318-26-000012, filed 2026-02-17
Period: 4Q24 / period ended 2024-12-31
Model row: Model!128 Goodwill
Mapping type: direct
Concepts used: Goodwill = 10691 mm
Unit conversion: raw USD to $mm
Sign: copied using model sign convention
Confidence: high
Value written: 10691</t>
        </r>
      </text>
    </comment>
    <comment ref="P128" authorId="0">
      <text>
        <r>
          <rPr>
            <b/>
          </rPr>
          <t xml:space="preserve">EDGAR Mapper:
</t>
        </r>
        <r>
          <t xml:space="preserve">EDGAR mapping:
Source: 10-Q, accession #0000070318-26-000026, filed 2026-04-30
Period: 1Q25 / period ended 2025-03-31
Model row: Model!128 Goodwill
Mapping type: direct
Concepts used: Goodwill = 10786 mm
Unit conversion: raw USD to $mm
Sign: copied using model sign convention
Confidence: high
Value written: 10786</t>
        </r>
      </text>
    </comment>
    <comment ref="Q128" authorId="0">
      <text>
        <r>
          <rPr>
            <b/>
          </rPr>
          <t xml:space="preserve">EDGAR Mapper:
</t>
        </r>
        <r>
          <t xml:space="preserve">EDGAR mapping:
Source: 10-Q, accession #0000070318-25-000039, filed 2025-07-30
Period: 2Q25 / period ended 2025-06-30
Model row: Model!128 Goodwill
Mapping type: direct
Concepts used: Goodwill = 10935 mm
Unit conversion: raw USD to $mm
Sign: copied using model sign convention
Confidence: high
Value written: 10935</t>
        </r>
      </text>
    </comment>
    <comment ref="R128" authorId="0">
      <text>
        <r>
          <rPr>
            <b/>
          </rPr>
          <t xml:space="preserve">EDGAR Mapper:
</t>
        </r>
        <r>
          <t xml:space="preserve">EDGAR mapping:
Source: 10-Q, accession #0000070318-25-000046, filed 2025-10-28
Period: 3Q25 / period ended 2025-09-30
Model row: Model!128 Goodwill
Mapping type: direct
Concepts used: Goodwill = 11158 mm
Unit conversion: raw USD to $mm
Sign: copied using model sign convention
Confidence: high
Value written: 11158</t>
        </r>
      </text>
    </comment>
    <comment ref="S128" authorId="0">
      <text>
        <r>
          <rPr>
            <b/>
          </rPr>
          <t xml:space="preserve">EDGAR Mapper:
</t>
        </r>
        <r>
          <t xml:space="preserve">EDGAR mapping:
Source: 10-K, accession #0000070318-26-000012, filed 2026-02-17
Period: 4Q25 / period ended 2025-12-31
Model row: Model!128 Goodwill
Mapping type: direct
Concepts used: Goodwill = 11198 mm
Unit conversion: raw USD to $mm
Sign: copied using model sign convention
Confidence: high
Value written: 11198</t>
        </r>
      </text>
    </comment>
    <comment ref="U128" authorId="0">
      <text>
        <r>
          <rPr>
            <b/>
          </rPr>
          <t xml:space="preserve">EDGAR Mapper:
</t>
        </r>
        <r>
          <t xml:space="preserve">EDGAR mapping:
Source: 10-Q, accession #0000070318-26-000026, filed 2026-04-30
Period: 1Q26 / period ended 2026-03-31
Model row: Model!128 Goodwill
Mapping type: direct
Concepts used: Goodwill = 11387 mm
Unit conversion: raw USD to $mm
Sign: copied using model sign convention
Confidence: high
Value written: 11387</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#0000070318-25-000017, filed 2025-04-29
Period: 1Q25 / period ended 2025-03-31
Model row: Model!129 Other Non-Current Assets
Mapping type: grouped
Concepts used: Assets = 29237 mm; CashAndCashEquivalentsAtCarryingValue = 2999 mm; AccountsReceivableNetCurrent = 2619 mm; InventoryNet = 344 mm; AssetsCurrent = 7913 mm; CashAndCashEquivalentsAtCarryingValue = 2999 mm; AccountsReceivableNetCurrent = 2619 mm; InventoryNet = 344 mm; PropertyPlantAndEquipmentAndFinanceLeaseRightOfUseAssetAfterAccumulatedDepreciationAndAmortization = 5991 mm; FiniteLivedIntangibleAssetsNet = 518 mm; Goodwill = 10786 mm
Unit conversion: raw USD to $mm
Sign: copied using model sign convention
Confidence: high
Value written: 4029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#0000070318-25-000039, filed 2025-07-30
Period: 2Q25 / period ended 2025-06-30
Model row: Model!129 Other Non-Current Assets
Mapping type: grouped
Concepts used: Assets = 28699 mm; CashAndCashEquivalentsAtCarryingValue = 2625 mm; AccountsReceivableNetCurrent = 2533 mm; InventoryNet = 338 mm; AssetsCurrent = 7298 mm; CashAndCashEquivalentsAtCarryingValue = 2625 mm; AccountsReceivableNetCurrent = 2533 mm; InventoryNet = 338 mm; PropertyPlantAndEquipmentAndFinanceLeaseRightOfUseAssetAfterAccumulatedDepreciationAndAmortization = 6024 mm; FiniteLivedIntangibleAssetsNet = 490 mm; Goodwill = 10935 mm
Unit conversion: raw USD to $mm
Sign: copied using model sign convention
Confidence: high
Value written: 3952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#0000070318-25-000046, filed 2025-10-28
Period: 3Q25 / period ended 2025-09-30
Model row: Model!129 Other Non-Current Assets
Mapping type: grouped
Concepts used: Assets = 29418 mm; CashAndCashEquivalentsAtCarryingValue = 2975 mm; AccountsReceivableNetCurrent = 2518 mm; InventoryNet = 346 mm; AssetsCurrent = 7810 mm; CashAndCashEquivalentsAtCarryingValue = 2975 mm; AccountsReceivableNetCurrent = 2518 mm; InventoryNet = 346 mm; PropertyPlantAndEquipmentAndFinanceLeaseRightOfUseAssetAfterAccumulatedDepreciationAndAmortization = 6091 mm; FiniteLivedIntangibleAssetsNet = 462 mm; Goodwill = 11158 mm
Unit conversion: raw USD to $mm
Sign: copied using model sign convention
Confidence: high
Value written: 3897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#0000070318-26-000012, filed 2026-02-17
Period: 4Q25 / period ended 2025-12-31
Model row: Model!129 Other Non-Current Assets
Mapping type: grouped
Concepts used: Assets = 29677 mm; CashAndCashEquivalentsAtCarryingValue = 2883 mm; AccountsReceivableNetCurrent = 2565 mm; InventoryNet = 348 mm; AssetsCurrent = 7849 mm; CashAndCashEquivalentsAtCarryingValue = 2883 mm; AccountsReceivableNetCurrent = 2565 mm; InventoryNet = 348 mm; PropertyPlantAndEquipmentAndFinanceLeaseRightOfUseAssetAfterAccumulatedDepreciationAndAmortization = 6315 mm; FiniteLivedIntangibleAssetsNet = 466 mm; Goodwill = 11198 mm
Unit conversion: raw USD to $mm
Sign: copied using model sign convention
Confidence: high
Value written: 3849
Notes: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#0000070318-23-000019, filed 2023-04-28
Period: 1Q23 / period ended 2023-03-31
Model row: Model!134 Accounts Payable
Mapping type: grouped
Concepts used: AccountsPayableCurrent = 1192 mm
Unit conversion: raw USD to $mm
Sign: copied using model sign convention
Confidence: high
Value written: 1192
Notes: Grouped from EDGAR: Accounts Payable, Current.</t>
        </r>
      </text>
    </comment>
    <comment ref="G134" authorId="0">
      <text>
        <r>
          <rPr>
            <b/>
          </rPr>
          <t xml:space="preserve">EDGAR Mapper:
</t>
        </r>
        <r>
          <t xml:space="preserve">EDGAR mapping:
Source: 10-Q, accession #0000070318-23-000041, filed 2023-07-31
Period: 2Q23 / period ended 2023-06-30
Model row: Model!134 Accounts Payable
Mapping type: grouped
Concepts used: AccountsPayableCurrent = 1246 mm
Unit conversion: raw USD to $mm
Sign: copied using model sign convention
Confidence: high
Value written: 1246
Notes: Grouped from EDGAR: Accounts Payable, Current.</t>
        </r>
      </text>
    </comment>
    <comment ref="H134" authorId="0">
      <text>
        <r>
          <rPr>
            <b/>
          </rPr>
          <t xml:space="preserve">EDGAR Mapper:
</t>
        </r>
        <r>
          <t xml:space="preserve">EDGAR mapping:
Source: 10-Q, accession #0000070318-23-000055, filed 2023-10-30
Period: 3Q23 / period ended 2023-09-30
Model row: Model!134 Accounts Payable
Mapping type: grouped
Concepts used: AccountsPayableCurrent = 1202 mm
Unit conversion: raw USD to $mm
Sign: copied using model sign convention
Confidence: high
Value written: 1202
Notes: Grouped from EDGAR: Accounts Payable, Current.</t>
        </r>
      </text>
    </comment>
    <comment ref="I134" authorId="0">
      <text>
        <r>
          <rPr>
            <b/>
          </rPr>
          <t xml:space="preserve">EDGAR Mapper:
</t>
        </r>
        <r>
          <t xml:space="preserve">EDGAR mapping:
Source: 10-K, accession #0000070318-25-000009, filed 2025-02-18
Period: 4Q23 / period ended 2023-12-31
Model row: Model!134 Accounts Payable
Mapping type: grouped
Concepts used: AccountsPayableCurrent = 1408 mm
Unit conversion: raw USD to $mm
Sign: copied using model sign convention
Confidence: high
Value written: 1408
Notes: Grouped from EDGAR: Accounts Payable, Current.</t>
        </r>
      </text>
    </comment>
    <comment ref="K134" authorId="0">
      <text>
        <r>
          <rPr>
            <b/>
          </rPr>
          <t xml:space="preserve">EDGAR Mapper:
</t>
        </r>
        <r>
          <t xml:space="preserve">EDGAR mapping:
Source: 10-Q, accession #0000070318-24-000032, filed 2024-04-30
Period: 1Q24 / period ended 2024-03-31
Model row: Model!134 Accounts Payable
Mapping type: grouped
Concepts used: AccountsPayableCurrent = 1335 mm
Unit conversion: raw USD to $mm
Sign: copied using model sign convention
Confidence: high
Value written: 1335
Notes: Grouped from EDGAR: Accounts Payable, Current.</t>
        </r>
      </text>
    </comment>
    <comment ref="L134" authorId="0">
      <text>
        <r>
          <rPr>
            <b/>
          </rPr>
          <t xml:space="preserve">EDGAR Mapper:
</t>
        </r>
        <r>
          <t xml:space="preserve">EDGAR mapping:
Source: 10-Q, accession #0000070318-24-000041, filed 2024-07-30
Period: 2Q24 / period ended 2024-06-30
Model row: Model!134 Accounts Payable
Mapping type: grouped
Concepts used: AccountsPayableCurrent = 1270 mm
Unit conversion: raw USD to $mm
Sign: copied using model sign convention
Confidence: high
Value written: 1270
Notes: Grouped from EDGAR: Accounts Payable, Current.</t>
        </r>
      </text>
    </comment>
    <comment ref="M134" authorId="0">
      <text>
        <r>
          <rPr>
            <b/>
          </rPr>
          <t xml:space="preserve">EDGAR Mapper:
</t>
        </r>
        <r>
          <t xml:space="preserve">EDGAR mapping:
Source: 10-Q, accession #0000070318-24-000052, filed 2024-10-29
Period: 3Q24 / period ended 2024-09-30
Model row: Model!134 Accounts Payable
Mapping type: grouped
Concepts used: AccountsPayableCurrent = 1265 mm
Unit conversion: raw USD to $mm
Sign: copied using model sign convention
Confidence: high
Value written: 1265
Notes: Grouped from EDGAR: Accounts Payable, Current.</t>
        </r>
      </text>
    </comment>
    <comment ref="N134" authorId="0">
      <text>
        <r>
          <rPr>
            <b/>
          </rPr>
          <t xml:space="preserve">EDGAR Mapper:
</t>
        </r>
        <r>
          <t xml:space="preserve">EDGAR mapping:
Source: 10-K, accession #0000070318-26-000012, filed 2026-02-17
Period: 4Q24 / period ended 2024-12-31
Model row: Model!134 Accounts Payable
Mapping type: grouped
Concepts used: AccountsPayableCurrent = 1294 mm
Unit conversion: raw USD to $mm
Sign: copied using model sign convention
Confidence: high
Value written: 1294
Notes: Grouped from EDGAR: Accounts Payable, Current.</t>
        </r>
      </text>
    </comment>
    <comment ref="P134" authorId="0">
      <text>
        <r>
          <rPr>
            <b/>
          </rPr>
          <t xml:space="preserve">EDGAR Mapper:
</t>
        </r>
        <r>
          <t xml:space="preserve">EDGAR mapping:
Source: 10-Q, accession #0000070318-25-000017, filed 2025-04-29
Period: 1Q25 / period ended 2025-03-31
Model row: Model!134 Accounts Payable
Mapping type: grouped
Concepts used: AccountsPayableCurrent = 1327 mm
Unit conversion: raw USD to $mm
Sign: copied using model sign convention
Confidence: high
Value written: 1327
Notes: Grouped from EDGAR: Accounts Payable, Current.</t>
        </r>
      </text>
    </comment>
    <comment ref="Q134" authorId="0">
      <text>
        <r>
          <rPr>
            <b/>
          </rPr>
          <t xml:space="preserve">EDGAR Mapper:
</t>
        </r>
        <r>
          <t xml:space="preserve">EDGAR mapping:
Source: 10-Q, accession #0000070318-25-000039, filed 2025-07-30
Period: 2Q25 / period ended 2025-06-30
Model row: Model!134 Accounts Payable
Mapping type: grouped
Concepts used: AccountsPayableCurrent = 1360 mm
Unit conversion: raw USD to $mm
Sign: copied using model sign convention
Confidence: high
Value written: 1360
Notes: Grouped from EDGAR: Accounts Payable, Current.</t>
        </r>
      </text>
    </comment>
    <comment ref="R134" authorId="0">
      <text>
        <r>
          <rPr>
            <b/>
          </rPr>
          <t xml:space="preserve">EDGAR Mapper:
</t>
        </r>
        <r>
          <t xml:space="preserve">EDGAR mapping:
Source: 10-Q, accession #0000070318-25-000046, filed 2025-10-28
Period: 3Q25 / period ended 2025-09-30
Model row: Model!134 Accounts Payable
Mapping type: grouped
Concepts used: AccountsPayableCurrent = 1356 mm
Unit conversion: raw USD to $mm
Sign: copied using model sign convention
Confidence: high
Value written: 1356
Notes: Grouped from EDGAR: Accounts Payable, Current.</t>
        </r>
      </text>
    </comment>
    <comment ref="S134" authorId="0">
      <text>
        <r>
          <rPr>
            <b/>
          </rPr>
          <t xml:space="preserve">EDGAR Mapper:
</t>
        </r>
        <r>
          <t xml:space="preserve">EDGAR mapping:
Source: 10-K, accession #0000070318-26-000012, filed 2026-02-17
Period: 4Q25 / period ended 2025-12-31
Model row: Model!134 Accounts Payable
Mapping type: grouped
Concepts used: AccountsPayableCurrent = 1360 mm
Unit conversion: raw USD to $mm
Sign: copied using model sign convention
Confidence: high
Value written: 1360
Notes: Grouped from EDGAR: Accounts Payable Current.</t>
        </r>
      </text>
    </comment>
    <comment ref="U134" authorId="0">
      <text>
        <r>
          <rPr>
            <b/>
          </rPr>
          <t xml:space="preserve">EDGAR Mapper:
</t>
        </r>
        <r>
          <t xml:space="preserve">EDGAR mapping:
Source: 10-Q, accession #0000070318-26-000026, filed 2026-04-30
Period: 1Q26 / period ended 2026-03-31
Model row: Model!134 Accounts Payable
Mapping type: grouped
Concepts used: AccountsPayableCurrent = 1339 mm
Unit conversion: raw USD to $mm
Sign: copied using model sign convention
Confidence: high
Value written: 1339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Other Liabilities, Current. Derived from SEC current liabilities less separately modeled accounts payable and other current liabilities. Grouped from EDGAR: Liabilities Current, Accounts Payable Current, Other Liabilities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#0000070318-23-000019, filed 2023-04-28
Period: 1Q23 / period ended 2023-03-31
Model row: Model!135 Accrued Liabilities
Mapping type: grouped
Concepts used: LiabilitiesCurrent = 4219 mm; AccountsPayableCurrent = 1192 mm; ContractWithCustomerLiabilityCurrent = 76 mm
Unit conversion: raw USD to $mm
Sign: copied using model sign convention
Confidence: high
Value written: 2951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G135" authorId="0">
      <text>
        <r>
          <rPr>
            <b/>
          </rPr>
          <t xml:space="preserve">EDGAR Mapper:
</t>
        </r>
        <r>
          <t xml:space="preserve">EDGAR mapping:
Source: 10-Q, accession #0000070318-23-000041, filed 2023-07-31
Period: 2Q23 / period ended 2023-06-30
Model row: Model!135 Accrued Liabilities
Mapping type: grouped
Concepts used: LiabilitiesCurrent = 4152 mm; AccountsPayableCurrent = 1246 mm; ContractWithCustomerLiabilityCurrent = 76 mm
Unit conversion: raw USD to $mm
Sign: copied using model sign convention
Confidence: high
Value written: 2830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H135" authorId="0">
      <text>
        <r>
          <rPr>
            <b/>
          </rPr>
          <t xml:space="preserve">EDGAR Mapper:
</t>
        </r>
        <r>
          <t xml:space="preserve">EDGAR mapping:
Source: 10-Q, accession #0000070318-23-000055, filed 2023-10-30
Period: 3Q23 / period ended 2023-09-30
Model row: Model!135 Accrued Liabilities
Mapping type: grouped
Concepts used: LiabilitiesCurrent = 4432 mm; AccountsPayableCurrent = 1202 mm; ContractWithCustomerLiabilityCurrent = 86 mm
Unit conversion: raw USD to $mm
Sign: copied using model sign convention
Confidence: high
Value written: 3144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I135" authorId="0">
      <text>
        <r>
          <rPr>
            <b/>
          </rPr>
          <t xml:space="preserve">EDGAR Mapper:
</t>
        </r>
        <r>
          <t xml:space="preserve">EDGAR mapping:
Source: 10-K, accession #0000070318-25-000009, filed 2025-02-18
Period: 4Q23 / period ended 2023-12-31
Model row: Model!135 Accrued Liabilities
Mapping type: grouped
Concepts used: LiabilitiesCurrent = 4760 mm; AccountsPayableCurrent = 1408 mm; ContractWithCustomerLiabilityCurrent = 0 mm
Unit conversion: raw USD to $mm
Sign: copied using model sign convention
Confidence: high
Value written: 3352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K135" authorId="0">
      <text>
        <r>
          <rPr>
            <b/>
          </rPr>
          <t xml:space="preserve">EDGAR Mapper:
</t>
        </r>
        <r>
          <t xml:space="preserve">EDGAR mapping:
Source: 10-Q, accession #0000070318-24-000032, filed 2024-04-30
Period: 1Q24 / period ended 2024-03-31
Model row: Model!135 Accrued Liabilities
Mapping type: grouped
Concepts used: LiabilitiesCurrent = 5416 mm; AccountsPayableCurrent = 1335 mm; OtherLiabilitiesCurrent = 1868 mm
Unit conversion: raw USD to $mm
Sign: copied using model sign convention
Confidence: high
Value written: 2213
Notes: Grouped from EDGAR: Liabilities, Current, Accounts Payable, Current, Other Liabilities, Current. Derived from SEC current liabilities less separately modeled accounts payable and other current liabilities.
EDGAR Mapper:
Calculated as the residual needed for balance-sheet total liabilities to tie to EDGAR.</t>
        </r>
      </text>
    </comment>
    <comment ref="M135" authorId="0">
      <text>
        <r>
          <rPr>
            <b/>
          </rPr>
          <t xml:space="preserve">EDGAR Mapper:
</t>
        </r>
        <r>
          <t xml:space="preserve">EDGAR mapping:
Source: 10-Q, accession #0000070318-24-000052, filed 2024-10-29
Period: 3Q24 / period ended 2024-09-30
Model row: Model!135 Accrued Liabilities
Mapping type: grouped
Concepts used: LiabilitiesCurrent = 5538 mm; AccountsPayableCurrent = 1265 mm; OtherLiabilitiesCurrent = 1927 mm
Unit conversion: raw USD to $mm
Sign: copied using model sign convention
Confidence: high
Value written: 2346
Notes: Grouped from EDGAR: Liabilities, Current, Accounts Payable, Current, Other Liabilities, Current. Derived from SEC current liabilities less separately modeled accounts payable and other current liabilities.
EDGAR Mapper:
Calculated as the residual needed for balance-sheet total liabilities to tie to EDGAR.</t>
        </r>
      </text>
    </comment>
    <comment ref="N135" authorId="0">
      <text>
        <r>
          <rPr>
            <b/>
          </rPr>
          <t xml:space="preserve">EDGAR Mapper:
</t>
        </r>
        <r>
          <t xml:space="preserve">EDGAR mapping:
Source: 10-K, accession #0000070318-26-000012, filed 2026-02-17
Period: 4Q24 / period ended 2024-12-31
Model row: Model!135 Accrued Liabilities
Mapping type: grouped
Concepts used: LiabilitiesCurrent = 4310 mm; AccountsPayableCurrent = 1294 mm; ContractWithCustomerLiabilityCurrent = 0 mm
Unit conversion: raw USD to $mm
Sign: copied using model sign convention
Confidence: high
Value written: 3016
Notes: Grouped from EDGAR: Liabilities, Current, Accounts Payable, Current, Contract with Customer, Liability, Current. Derived from SEC current liabilities less separately modeled accounts payable and other current liabilities.
EDGAR Mapper:
Calculated as the residual needed for balance-sheet total liabilities to tie to EDGAR.</t>
        </r>
      </text>
    </comment>
    <comment ref="P135" authorId="0">
      <text>
        <r>
          <rPr>
            <b/>
          </rPr>
          <t xml:space="preserve">EDGAR Mapper:
</t>
        </r>
        <r>
          <t xml:space="preserve">EDGAR mapping:
Source: 10-Q, accession #0000070318-25-000017, filed 2025-04-29
Period: 1Q25 / period ended 2025-03-31
Model row: Model!135 Accrued Liabilities
Mapping type: grouped
Concepts used: LiabilitiesCurrent = 4451 mm; AccountsPayableCurrent = 1327 mm; OtherLiabilitiesCurrent = 1649 mm
Unit conversion: raw USD to $mm
Sign: copied using model sign convention
Confidence: high
Value written: 1475
Notes: Grouped from EDGAR: Liabilities, Current, Accounts Payable, Current, Other Liabilities, Current. Derived from SEC current liabilities less separately modeled accounts payable and other current liabilities.</t>
        </r>
      </text>
    </comment>
    <comment ref="Q135" authorId="0">
      <text>
        <r>
          <rPr>
            <b/>
          </rPr>
          <t xml:space="preserve">EDGAR Mapper:
</t>
        </r>
        <r>
          <t xml:space="preserve">EDGAR mapping:
Source: 10-Q, accession #0000070318-25-000039, filed 2025-07-30
Period: 2Q25 / period ended 2025-06-30
Model row: Model!135 Accrued Liabilities
Mapping type: grouped
Concepts used: LiabilitiesCurrent = 4271 mm; AccountsPayableCurrent = 1360 mm; OtherLiabilitiesCurrent = 1574 mm
Unit conversion: raw USD to $mm
Sign: copied using model sign convention
Confidence: high
Value written: 1337
Notes: Grouped from EDGAR: Liabilities, Current, Accounts Payable, Current, Other Liabilities, Current. Derived from SEC current liabilities less separately modeled accounts payable and other current liabilities.</t>
        </r>
      </text>
    </comment>
    <comment ref="R135" authorId="0">
      <text>
        <r>
          <rPr>
            <b/>
          </rPr>
          <t xml:space="preserve">EDGAR Mapper:
</t>
        </r>
        <r>
          <t xml:space="preserve">EDGAR mapping:
Source: 10-Q, accession #0000070318-25-000046, filed 2025-10-28
Period: 3Q25 / period ended 2025-09-30
Model row: Model!135 Accrued Liabilities
Mapping type: grouped
Concepts used: LiabilitiesCurrent = 4560 mm; AccountsPayableCurrent = 1356 mm; OtherLiabilitiesCurrent = 1687 mm
Unit conversion: raw USD to $mm
Sign: copied using model sign convention
Confidence: high
Value written: 1517
Notes: Grouped from EDGAR: Liabilities, Current, Accounts Payable, Current, Other Liabilities, Current. Derived from SEC current liabilities less separately modeled accounts payable and other current liabilities.</t>
        </r>
      </text>
    </comment>
    <comment ref="S135" authorId="0">
      <text>
        <r>
          <rPr>
            <b/>
          </rPr>
          <t xml:space="preserve">EDGAR Mapper:
</t>
        </r>
        <r>
          <t xml:space="preserve">EDGAR mapping:
Source: 10-K, accession #0000070318-26-000012, filed 2026-02-17
Period: 4Q25 / period ended 2025-12-31
Model row: Model!135 Accrued Liabilities
Mapping type: grouped
Concepts used: LiabilitiesCurrent = 4463 mm; AccountsPayableCurrent = 1360 mm; OtherLiabilitiesCurrent = 1809 mm
Unit conversion: raw USD to $mm
Sign: copied using model sign convention
Confidence: high
Value written: 1294
Notes: Grouped from EDGAR: Liabilities Current, Accounts Payable Current, Other Liabilities Current. Derived from SEC current liabilities less separately modeled accounts payable and other current liabilities.</t>
        </r>
      </text>
    </comment>
    <comment ref="U135" authorId="0">
      <text>
        <r>
          <rPr>
            <b/>
          </rPr>
          <t xml:space="preserve">EDGAR Mapper:
</t>
        </r>
        <r>
          <t xml:space="preserve">EDGAR mapping:
Source: 10-Q, accession #0000070318-26-000026, filed 2026-04-30
Period: 1Q26 / period ended 2026-03-31
Model row: Model!135 Accrued Liabilities
Mapping type: grouped
Concepts used: LiabilitiesCurrent = 6152 mm; AccountsPayableCurrent = 1339 mm; OtherLiabilitiesCurrent = 3083 mm
Unit conversion: raw USD to $mm
Sign: copied using model sign convention
Confidence: high
Value written: 1730
Notes: Grouped from EDGAR: Liabilities, Current, Accounts Payable, Current, Other Liabilities, Current. Derived from SEC current liabilities less separately modeled accounts payable and other current liabilities.
EDGAR Mapper:
Calculated as the residual needed for balance-sheet total liabilities to tie to EDGAR.</t>
        </r>
      </text>
    </comment>
    <comment ref="V135" authorId="0">
      <text>
        <r>
          <rPr>
            <b/>
          </rPr>
          <t xml:space="preserve">EDGAR Mapper:
</t>
        </r>
        <r>
          <t>Calculated as the residual needed for the Balance Sheet Check to tie to zero using EDGAR-sourced mapped balances.</t>
        </r>
      </text>
    </comment>
    <comment ref="C136" authorId="0">
      <text>
        <r>
          <rPr>
            <b/>
          </rPr>
          <t xml:space="preserve">EDGAR Mapper:
</t>
        </r>
        <r>
          <t xml:space="preserve">======
ID#AAABbnJBV0M
Luke Brennan    (2025-01-14 21:09:38)
Advances and Billings in Excess of Related Costs
EDGAR Mapper: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#0000070318-25-000017, filed 2025-04-29
Period: 1Q25 / period ended 2025-03-31
Model row: Model!136 Other Current Liabilities
Mapping type: grouped
Concepts used: Liabilities = 20584 mm; ShortTermBorrowings = 0 mm; AccountsPayableCurrent = 1327 mm; SecuritiesLoaned = 0 mm; LongTermDebtAndCapitalLeaseObligations = 13082 mm; DeferredTaxLiabilitiesNoncurrent = 0 mm; OtherLiabilitiesNoncurrent = 1651 mm
Unit conversion: raw USD to $mm
Sign: copied using model sign convention
Confidence: high
Value written: 4524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Q136" authorId="0">
      <text>
        <r>
          <rPr>
            <b/>
          </rPr>
          <t xml:space="preserve">EDGAR Mapper:
</t>
        </r>
        <r>
          <t xml:space="preserve">EDGAR mapping:
Source: 10-Q, accession #0000070318-25-000039, filed 2025-07-30
Period: 2Q25 / period ended 2025-06-30
Model row: Model!136 Other Current Liabilities
Mapping type: grouped
Concepts used: Liabilities = 20397 mm; ShortTermBorrowings = 0 mm; AccountsPayableCurrent = 1360 mm; SecuritiesLoaned = 0 mm; LongTermDebtAndCapitalLeaseObligations = 13091 mm; DeferredTaxLiabilitiesNoncurrent = 0 mm; OtherLiabilitiesNoncurrent = 1635 mm
Unit conversion: raw USD to $mm
Sign: copied using model sign convention
Confidence: high
Value written: 4311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R136" authorId="0">
      <text>
        <r>
          <rPr>
            <b/>
          </rPr>
          <t xml:space="preserve">EDGAR Mapper:
</t>
        </r>
        <r>
          <t xml:space="preserve">EDGAR mapping:
Source: 10-Q, accession #0000070318-25-000046, filed 2025-10-28
Period: 3Q25 / period ended 2025-09-30
Model row: Model!136 Other Current Liabilities
Mapping type: grouped
Concepts used: Liabilities = 20718 mm; ShortTermBorrowings = 0 mm; AccountsPayableCurrent = 1356 mm; SecuritiesLoaned = 0 mm; LongTermDebtAndCapitalLeaseObligations = 13102 mm; DeferredTaxLiabilitiesNoncurrent = 0 mm; OtherLiabilitiesNoncurrent = 1600 mm
Unit conversion: raw USD to $mm
Sign: copied using model sign convention
Confidence: high
Value written: 4660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S136" authorId="0">
      <text>
        <r>
          <rPr>
            <b/>
          </rPr>
          <t xml:space="preserve">EDGAR Mapper:
</t>
        </r>
        <r>
          <t xml:space="preserve">EDGAR mapping:
Source: 10-K, accession #0000070318-26-000012, filed 2026-02-17
Period: 4Q25 / period ended 2025-12-31
Model row: Model!136 Other Current Liabilities
Mapping type: grouped
Concepts used: Liabilities = 20704 mm; ShortTermBorrowings = 0 mm; AccountsPayableCurrent = 1360 mm; SecuritiesLoaned = 0 mm; LongTermDebtAndCapitalLeaseObligationsIncludingCurrentMaturities = 13265 mm; DeferredTaxLiabilitiesNoncurrent = 0 mm; OtherLiabilitiesNoncurrent = 1713 mm
Unit conversion: raw USD to $mm
Sign: copied using model sign convention
Confidence: high
Value written: 4366
Notes: 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Needs review: one or more historical periods were left unchanged because no matching EDGAR fact was found.</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Mapped to a direct SEC other non-current liability concept when reported. Grouped from EDGAR: Other Liabilities Noncurrent, Operating Lease, Liability, Noncurrent. Mapped to a direct SEC other non-current liability concept when reported.</t>
        </r>
      </text>
    </comment>
    <comment ref="P142" authorId="0">
      <text>
        <r>
          <rPr>
            <b/>
          </rPr>
          <t xml:space="preserve">EDGAR Mapper:
</t>
        </r>
        <r>
          <t xml:space="preserve">EDGAR mapping:
Source: 10-Q, accession #0000070318-25-000017, filed 2025-04-29
Period: 1Q25 / period ended 2025-03-31
Model row: Model!142 Other Non-Current Liabilities
Mapping type: grouped
Concepts used: OtherLiabilitiesNoncurrent = 1651 mm
Unit conversion: raw USD to $mm
Sign: copied using model sign convention
Confidence: high
Value written: 1651
Notes: Grouped from EDGAR: Other Liabilities, Noncurrent. Mapped to a direct SEC other non-current liability concept when reported.
EDGAR Mapper:
Calculated as the residual needed for balance-sheet total liabilities to tie to EDGAR.</t>
        </r>
      </text>
    </comment>
    <comment ref="Q142" authorId="0">
      <text>
        <r>
          <rPr>
            <b/>
          </rPr>
          <t xml:space="preserve">EDGAR Mapper:
</t>
        </r>
        <r>
          <t xml:space="preserve">EDGAR mapping:
Source: 10-Q, accession #0000070318-25-000039, filed 2025-07-30
Period: 2Q25 / period ended 2025-06-30
Model row: Model!142 Other Non-Current Liabilities
Mapping type: grouped
Concepts used: OtherLiabilitiesNoncurrent = 1635 mm
Unit conversion: raw USD to $mm
Sign: copied using model sign convention
Confidence: high
Value written: 1635
Notes: Grouped from EDGAR: Other Liabilities, Noncurrent. Mapped to a direct SEC other non-current liability concept when reported.
EDGAR Mapper:
Calculated as the residual needed for balance-sheet total liabilities to tie to EDGAR.</t>
        </r>
      </text>
    </comment>
    <comment ref="R142" authorId="0">
      <text>
        <r>
          <rPr>
            <b/>
          </rPr>
          <t xml:space="preserve">EDGAR Mapper:
</t>
        </r>
        <r>
          <t xml:space="preserve">EDGAR mapping:
Source: 10-Q, accession #0000070318-25-000046, filed 2025-10-28
Period: 3Q25 / period ended 2025-09-30
Model row: Model!142 Other Non-Current Liabilities
Mapping type: grouped
Concepts used: OtherLiabilitiesNoncurrent = 1600 mm
Unit conversion: raw USD to $mm
Sign: copied using model sign convention
Confidence: high
Value written: 1600
Notes: Grouped from EDGAR: Other Liabilities, Noncurrent. Mapped to a direct SEC other non-current liability concept when reported.
EDGAR Mapper:
Calculated as the residual needed for balance-sheet total liabilities to tie to EDGAR.</t>
        </r>
      </text>
    </comment>
    <comment ref="S142" authorId="0">
      <text>
        <r>
          <rPr>
            <b/>
          </rPr>
          <t xml:space="preserve">EDGAR Mapper:
</t>
        </r>
        <r>
          <t xml:space="preserve">EDGAR mapping:
Source: 10-K, accession #0000070318-26-000012, filed 2026-02-17
Period: 4Q25 / period ended 2025-12-31
Model row: Model!142 Other Non-Current Liabilities
Mapping type: grouped
Concepts used: OtherLiabilitiesNoncurrent = 1713 mm; OperatingLeaseLiabilityNoncurrent = 1043 mm
Unit conversion: raw USD to $mm
Sign: copied using model sign convention
Confidence: high
Value written: 2756
Notes: Grouped from EDGAR: Other Liabilities Noncurrent, Operating Lease, Liability, Noncurrent. Mapped to a direct SEC other non-current liability concept when reported.
EDGAR Mapper:
Calculated as the residual needed for balance-sheet total liabilities to tie to EDGAR.</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#0000070318-23-000019, filed 2023-04-28
Period: 1Q23 / period ended 2023-03-31
Model row: Model!147 Common Stock &amp; APIC
Mapping type: grouped
Concepts used: StockholdersEquity = 1233 mm; RetainedEarningsAccumulatedDeficit = -660 mm; TreasuryStockCommonValue = 2710 mm; AccumulatedOtherComprehensiveIncomeLossNetOfTax = -179 mm
Unit conversion: raw USD to $mm
Sign: copied using model sign convention
Confidence: high
Value written: 4782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#0000070318-23-000041, filed 2023-07-31
Period: 2Q23 / period ended 2023-06-30
Model row: Model!147 Common Stock &amp; APIC
Mapping type: grouped
Concepts used: StockholdersEquity = 1343 mm; RetainedEarningsAccumulatedDeficit = -537 mm; TreasuryStockCommonValue = 2750 mm; AccumulatedOtherComprehensiveIncomeLossNetOfTax = -178 mm
Unit conversion: raw USD to $mm
Sign: copied using model sign convention
Confidence: high
Value written: 4808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#0000070318-23-000055, filed 2023-10-30
Period: 3Q23 / period ended 2023-09-30
Model row: Model!147 Common Stock &amp; APIC
Mapping type: grouped
Concepts used: StockholdersEquity = 1464 mm; RetainedEarningsAccumulatedDeficit = -436 mm; TreasuryStockCommonValue = 2750 mm; AccumulatedOtherComprehensiveIncomeLossNetOfTax = -176 mm
Unit conversion: raw USD to $mm
Sign: copied using model sign convention
Confidence: high
Value written: 4826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#0000070318-25-000009, filed 2025-02-18
Period: 4Q23 / period ended 2023-12-31
Model row: Model!147 Common Stock &amp; APIC
Mapping type: grouped
Concepts used: StockholdersEquity = 1608 mm; RetainedEarningsAccumulatedDeficit = -192 mm; TreasuryStockCommonValue = 2861 mm; AccumulatedOtherComprehensiveIncomeLossNetOfTax = -181 mm
Unit conversion: raw USD to $mm
Sign: copied using model sign convention
Confidence: high
Value written: 4842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#0000070318-24-000032, filed 2024-04-30
Period: 1Q24 / period ended 2024-03-31
Model row: Model!147 Common Stock &amp; APIC
Mapping type: grouped
Concepts used: StockholdersEquity = 3453 mm; RetainedEarningsAccumulatedDeficit = 1959 mm; TreasuryStockCommonValue = 3141 mm; AccumulatedOtherComprehensiveIncomeLossNetOfTax = -179 mm
Unit conversion: raw USD to $mm
Sign: copied using model sign convention
Confidence: high
Value written: 4814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#0000070318-24-000041, filed 2024-07-30
Period: 2Q24 / period ended 2024-06-30
Model row: Model!147 Common Stock &amp; APIC
Mapping type: grouped
Concepts used: StockholdersEquity = 3475 mm; RetainedEarningsAccumulatedDeficit = 2218 mm; TreasuryStockCommonValue = 3414 mm; AccumulatedOtherComprehensiveIncomeLossNetOfTax = -177 mm
Unit conversion: raw USD to $mm
Sign: copied using model sign convention
Confidence: high
Value written: 4848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#0000070318-24-000052, filed 2024-10-29
Period: 3Q24 / period ended 2024-09-30
Model row: Model!147 Common Stock &amp; APIC
Mapping type: grouped
Concepts used: StockholdersEquity = 3834 mm; RetainedEarningsAccumulatedDeficit = 2690 mm; TreasuryStockCommonValue = 3538 mm; AccumulatedOtherComprehensiveIncomeLossNetOfTax = -175 mm
Unit conversion: raw USD to $mm
Sign: copied using model sign convention
Confidence: high
Value written: 4857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#0000070318-26-000012, filed 2026-02-17
Period: 4Q24 / period ended 2024-12-31
Model row: Model!147 Common Stock &amp; APIC
Mapping type: grouped
Concepts used: StockholdersEquity = 4171 mm; RetainedEarningsAccumulatedDeficit = 3008 mm; TreasuryStockCommonValue = 3538 mm; AccumulatedOtherComprehensiveIncomeLossNetOfTax = -180 mm
Unit conversion: raw USD to $mm
Sign: copied using model sign convention
Confidence: high
Value written: 4881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#0000070318-25-000017, filed 2025-04-29
Period: 1Q25 / period ended 2025-03-31
Model row: Model!147 Common Stock &amp; APIC
Mapping type: grouped
Concepts used: StockholdersEquity = 4181 mm; RetainedEarningsAccumulatedDeficit = 3414 mm; TreasuryStockCommonValue = 3889 mm; AccumulatedOtherComprehensiveIncomeLossNetOfTax = -178 mm
Unit conversion: raw USD to $mm
Sign: copied using model sign convention
Confidence: high
Value written: 4834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#0000070318-25-000039, filed 2025-07-30
Period: 2Q25 / period ended 2025-06-30
Model row: Model!147 Common Stock &amp; APIC
Mapping type: grouped
Concepts used: StockholdersEquity = 3749 mm; RetainedEarningsAccumulatedDeficit = 3702 mm; TreasuryStockCommonValue = 4642 mm; AccumulatedOtherComprehensiveIncomeLossNetOfTax = -177 mm
Unit conversion: raw USD to $mm
Sign: copied using model sign convention
Confidence: high
Value written: 4866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#0000070318-25-000046, filed 2025-10-28
Period: 3Q25 / period ended 2025-09-30
Model row: Model!147 Common Stock &amp; APIC
Mapping type: grouped
Concepts used: StockholdersEquity = 4014 mm; RetainedEarningsAccumulatedDeficit = 4044 mm; TreasuryStockCommonValue = 4736 mm; AccumulatedOtherComprehensiveIncomeLossNetOfTax = -174 mm
Unit conversion: raw USD to $mm
Sign: copied using model sign convention
Confidence: high
Value written: 4880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#0000070318-26-000012, filed 2026-02-17
Period: 4Q25 / period ended 2025-12-31
Model row: Model!147 Common Stock &amp; APIC
Mapping type: grouped
Concepts used: StockholdersEquity = 4220 mm; RetainedEarningsAccumulatedDeficit = 4415 mm; TreasuryStockCommonValue = 4936 mm; AccumulatedOtherComprehensiveIncomeLossNetOfTax = -181 mm
Unit conversion: raw USD to $mm
Sign: copied using model sign convention
Confidence: high
Value written: 4922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#0000070318-26-000026, filed 2026-04-30
Period: 1Q26 / period ended 2026-03-31
Model row: Model!147 Common Stock &amp; APIC
Mapping type: grouped
Concepts used: StockholdersEquity = 4814 mm; RetainedEarningsAccumulatedDeficit = 5117 mm; TreasuryStockCommonValue = 5256 mm; AccumulatedOtherComprehensiveIncomeLossNetOfTax = -179 mm
Unit conversion: raw USD to $mm
Sign: copied using model sign convention
Confidence: high
Value written: 5132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#0000070318-23-000019, filed 2023-04-28
Period: 1Q23 / period ended 2023-03-31
Model row: Model!148 Retained Earnings
Mapping type: direct
Concepts used: RetainedEarningsAccumulatedDeficit = -660 mm
Unit conversion: raw USD to $mm
Sign: copied using model sign convention
Confidence: high
Value written: -660</t>
        </r>
      </text>
    </comment>
    <comment ref="G148" authorId="0">
      <text>
        <r>
          <rPr>
            <b/>
          </rPr>
          <t xml:space="preserve">EDGAR Mapper:
</t>
        </r>
        <r>
          <t xml:space="preserve">EDGAR mapping:
Source: 10-Q, accession #0000070318-23-000041, filed 2023-07-31
Period: 2Q23 / period ended 2023-06-30
Model row: Model!148 Retained Earnings
Mapping type: direct
Concepts used: RetainedEarningsAccumulatedDeficit = -537 mm
Unit conversion: raw USD to $mm
Sign: copied using model sign convention
Confidence: high
Value written: -537</t>
        </r>
      </text>
    </comment>
    <comment ref="H148" authorId="0">
      <text>
        <r>
          <rPr>
            <b/>
          </rPr>
          <t xml:space="preserve">EDGAR Mapper:
</t>
        </r>
        <r>
          <t xml:space="preserve">EDGAR mapping:
Source: 10-Q, accession #0000070318-23-000055, filed 2023-10-30
Period: 3Q23 / period ended 2023-09-30
Model row: Model!148 Retained Earnings
Mapping type: direct
Concepts used: RetainedEarningsAccumulatedDeficit = -436 mm
Unit conversion: raw USD to $mm
Sign: copied using model sign convention
Confidence: high
Value written: -436</t>
        </r>
      </text>
    </comment>
    <comment ref="I148" authorId="0">
      <text>
        <r>
          <rPr>
            <b/>
          </rPr>
          <t xml:space="preserve">EDGAR Mapper:
</t>
        </r>
        <r>
          <t xml:space="preserve">EDGAR mapping:
Source: 10-K, accession #0000070318-25-000009, filed 2025-02-18
Period: 4Q23 / period ended 2023-12-31
Model row: Model!148 Retained Earnings
Mapping type: direct
Concepts used: RetainedEarningsAccumulatedDeficit = -192 mm
Unit conversion: raw USD to $mm
Sign: copied using model sign convention
Confidence: high
Value written: -192</t>
        </r>
      </text>
    </comment>
    <comment ref="K148" authorId="0">
      <text>
        <r>
          <rPr>
            <b/>
          </rPr>
          <t xml:space="preserve">EDGAR Mapper:
</t>
        </r>
        <r>
          <t xml:space="preserve">EDGAR mapping:
Source: 10-Q, accession #0000070318-24-000032, filed 2024-04-30
Period: 1Q24 / period ended 2024-03-31
Model row: Model!148 Retained Earnings
Mapping type: direct
Concepts used: RetainedEarningsAccumulatedDeficit = 1959 mm
Unit conversion: raw USD to $mm
Sign: copied using model sign convention
Confidence: high
Value written: 1959</t>
        </r>
      </text>
    </comment>
    <comment ref="L148" authorId="0">
      <text>
        <r>
          <rPr>
            <b/>
          </rPr>
          <t xml:space="preserve">EDGAR Mapper:
</t>
        </r>
        <r>
          <t xml:space="preserve">EDGAR mapping:
Source: 10-Q, accession #0000070318-24-000041, filed 2024-07-30
Period: 2Q24 / period ended 2024-06-30
Model row: Model!148 Retained Earnings
Mapping type: direct
Concepts used: RetainedEarningsAccumulatedDeficit = 2218 mm
Unit conversion: raw USD to $mm
Sign: copied using model sign convention
Confidence: high
Value written: 2218</t>
        </r>
      </text>
    </comment>
    <comment ref="M148" authorId="0">
      <text>
        <r>
          <rPr>
            <b/>
          </rPr>
          <t xml:space="preserve">EDGAR Mapper:
</t>
        </r>
        <r>
          <t xml:space="preserve">EDGAR mapping:
Source: 10-Q, accession #0000070318-24-000052, filed 2024-10-29
Period: 3Q24 / period ended 2024-09-30
Model row: Model!148 Retained Earnings
Mapping type: direct
Concepts used: RetainedEarningsAccumulatedDeficit = 2690 mm
Unit conversion: raw USD to $mm
Sign: copied using model sign convention
Confidence: high
Value written: 2690</t>
        </r>
      </text>
    </comment>
    <comment ref="N148" authorId="0">
      <text>
        <r>
          <rPr>
            <b/>
          </rPr>
          <t xml:space="preserve">EDGAR Mapper:
</t>
        </r>
        <r>
          <t xml:space="preserve">EDGAR mapping:
Source: 10-K, accession #0000070318-26-000012, filed 2026-02-17
Period: 4Q24 / period ended 2024-12-31
Model row: Model!148 Retained Earnings
Mapping type: direct
Concepts used: RetainedEarningsAccumulatedDeficit = 3008 mm
Unit conversion: raw USD to $mm
Sign: copied using model sign convention
Confidence: high
Value written: 3008</t>
        </r>
      </text>
    </comment>
    <comment ref="P148" authorId="0">
      <text>
        <r>
          <rPr>
            <b/>
          </rPr>
          <t xml:space="preserve">EDGAR Mapper:
</t>
        </r>
        <r>
          <t xml:space="preserve">EDGAR mapping:
Source: 10-Q, accession #0000070318-25-000017, filed 2025-04-29
Period: 1Q25 / period ended 2025-03-31
Model row: Model!148 Retained Earnings
Mapping type: direct
Concepts used: RetainedEarningsAccumulatedDeficit = 3414 mm
Unit conversion: raw USD to $mm
Sign: copied using model sign convention
Confidence: high
Value written: 3414</t>
        </r>
      </text>
    </comment>
    <comment ref="Q148" authorId="0">
      <text>
        <r>
          <rPr>
            <b/>
          </rPr>
          <t xml:space="preserve">EDGAR Mapper:
</t>
        </r>
        <r>
          <t xml:space="preserve">EDGAR mapping:
Source: 10-Q, accession #0000070318-25-000039, filed 2025-07-30
Period: 2Q25 / period ended 2025-06-30
Model row: Model!148 Retained Earnings
Mapping type: direct
Concepts used: RetainedEarningsAccumulatedDeficit = 3702 mm
Unit conversion: raw USD to $mm
Sign: copied using model sign convention
Confidence: high
Value written: 3702</t>
        </r>
      </text>
    </comment>
    <comment ref="R148" authorId="0">
      <text>
        <r>
          <rPr>
            <b/>
          </rPr>
          <t xml:space="preserve">EDGAR Mapper:
</t>
        </r>
        <r>
          <t xml:space="preserve">EDGAR mapping:
Source: 10-Q, accession #0000070318-25-000046, filed 2025-10-28
Period: 3Q25 / period ended 2025-09-30
Model row: Model!148 Retained Earnings
Mapping type: direct
Concepts used: RetainedEarningsAccumulatedDeficit = 4044 mm
Unit conversion: raw USD to $mm
Sign: copied using model sign convention
Confidence: high
Value written: 4044</t>
        </r>
      </text>
    </comment>
    <comment ref="S148" authorId="0">
      <text>
        <r>
          <rPr>
            <b/>
          </rPr>
          <t xml:space="preserve">EDGAR Mapper:
</t>
        </r>
        <r>
          <t xml:space="preserve">EDGAR mapping:
Source: 10-K, accession #0000070318-26-000012, filed 2026-02-17
Period: 4Q25 / period ended 2025-12-31
Model row: Model!148 Retained Earnings
Mapping type: direct
Concepts used: RetainedEarningsAccumulatedDeficit = 4415 mm
Unit conversion: raw USD to $mm
Sign: copied using model sign convention
Confidence: high
Value written: 4415</t>
        </r>
      </text>
    </comment>
    <comment ref="U148" authorId="0">
      <text>
        <r>
          <rPr>
            <b/>
          </rPr>
          <t xml:space="preserve">EDGAR Mapper:
</t>
        </r>
        <r>
          <t xml:space="preserve">EDGAR mapping:
Source: 10-Q, accession #0000070318-26-000026, filed 2026-04-30
Period: 1Q26 / period ended 2026-03-31
Model row: Model!148 Retained Earnings
Mapping type: direct
Concepts used: RetainedEarningsAccumulatedDeficit = 5117 mm
Unit conversion: raw USD to $mm
Sign: copied using model sign convention
Confidence: high
Value written: 5117
EDGAR Mapper:
Calculated as the residual needed for balance-sheet shareholders' equity to tie to EDGAR.</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#0000070318-23-000019, filed 2023-04-28
Period: 1Q23 / period ended 2023-03-31
Model row: Model!149 Treasury Stock
Mapping type: grouped
Concepts used: TreasuryStockCommonValue = 2710 mm
Unit conversion: raw USD to $mm
Sign: copied using model sign convention
Confidence: high
Value written: -2710
Notes: Grouped from EDGAR: Treasury Stock, Common, Value.</t>
        </r>
      </text>
    </comment>
    <comment ref="G149" authorId="0">
      <text>
        <r>
          <rPr>
            <b/>
          </rPr>
          <t xml:space="preserve">EDGAR Mapper:
</t>
        </r>
        <r>
          <t xml:space="preserve">EDGAR mapping:
Source: 10-Q, accession #0000070318-23-000041, filed 2023-07-31
Period: 2Q23 / period ended 2023-06-30
Model row: Model!149 Treasury Stock
Mapping type: grouped
Concepts used: TreasuryStockCommonValue = 2750 mm
Unit conversion: raw USD to $mm
Sign: copied using model sign convention
Confidence: high
Value written: -2750
Notes: Grouped from EDGAR: Treasury Stock, Common, Value.</t>
        </r>
      </text>
    </comment>
    <comment ref="H149" authorId="0">
      <text>
        <r>
          <rPr>
            <b/>
          </rPr>
          <t xml:space="preserve">EDGAR Mapper:
</t>
        </r>
        <r>
          <t xml:space="preserve">EDGAR mapping:
Source: 10-Q, accession #0000070318-23-000055, filed 2023-10-30
Period: 3Q23 / period ended 2023-09-30
Model row: Model!149 Treasury Stock
Mapping type: grouped
Concepts used: TreasuryStockCommonValue = 2750 mm
Unit conversion: raw USD to $mm
Sign: copied using model sign convention
Confidence: high
Value written: -2750
Notes: Grouped from EDGAR: Treasury Stock, Common, Value.</t>
        </r>
      </text>
    </comment>
    <comment ref="I149" authorId="0">
      <text>
        <r>
          <rPr>
            <b/>
          </rPr>
          <t xml:space="preserve">EDGAR Mapper:
</t>
        </r>
        <r>
          <t xml:space="preserve">EDGAR mapping:
Source: 10-K, accession #0000070318-25-000009, filed 2025-02-18
Period: 4Q23 / period ended 2023-12-31
Model row: Model!149 Treasury Stock
Mapping type: grouped
Concepts used: TreasuryStockCommonValue = 2861 mm
Unit conversion: raw USD to $mm
Sign: copied using model sign convention
Confidence: high
Value written: -2861
Notes: Grouped from EDGAR: Treasury Stock, Common, Value.</t>
        </r>
      </text>
    </comment>
    <comment ref="K149" authorId="0">
      <text>
        <r>
          <rPr>
            <b/>
          </rPr>
          <t xml:space="preserve">EDGAR Mapper:
</t>
        </r>
        <r>
          <t xml:space="preserve">EDGAR mapping:
Source: 10-Q, accession #0000070318-24-000032, filed 2024-04-30
Period: 1Q24 / period ended 2024-03-31
Model row: Model!149 Treasury Stock
Mapping type: grouped
Concepts used: TreasuryStockCommonValue = 3141 mm
Unit conversion: raw USD to $mm
Sign: copied using model sign convention
Confidence: high
Value written: -3141
Notes: Grouped from EDGAR: Treasury Stock, Common, Value.</t>
        </r>
      </text>
    </comment>
    <comment ref="L149" authorId="0">
      <text>
        <r>
          <rPr>
            <b/>
          </rPr>
          <t xml:space="preserve">EDGAR Mapper:
</t>
        </r>
        <r>
          <t xml:space="preserve">EDGAR mapping:
Source: 10-Q, accession #0000070318-24-000041, filed 2024-07-30
Period: 2Q24 / period ended 2024-06-30
Model row: Model!149 Treasury Stock
Mapping type: grouped
Concepts used: TreasuryStockCommonValue = 3414 mm
Unit conversion: raw USD to $mm
Sign: copied using model sign convention
Confidence: high
Value written: -3414
Notes: Grouped from EDGAR: Treasury Stock, Common, Value.</t>
        </r>
      </text>
    </comment>
    <comment ref="M149" authorId="0">
      <text>
        <r>
          <rPr>
            <b/>
          </rPr>
          <t xml:space="preserve">EDGAR Mapper:
</t>
        </r>
        <r>
          <t xml:space="preserve">EDGAR mapping:
Source: 10-Q, accession #0000070318-24-000052, filed 2024-10-29
Period: 3Q24 / period ended 2024-09-30
Model row: Model!149 Treasury Stock
Mapping type: grouped
Concepts used: TreasuryStockCommonValue = 3538 mm
Unit conversion: raw USD to $mm
Sign: copied using model sign convention
Confidence: high
Value written: -3538
Notes: Grouped from EDGAR: Treasury Stock, Common, Value.</t>
        </r>
      </text>
    </comment>
    <comment ref="N149" authorId="0">
      <text>
        <r>
          <rPr>
            <b/>
          </rPr>
          <t xml:space="preserve">EDGAR Mapper:
</t>
        </r>
        <r>
          <t xml:space="preserve">EDGAR mapping:
Source: 10-K, accession #0000070318-26-000012, filed 2026-02-17
Period: 4Q24 / period ended 2024-12-31
Model row: Model!149 Treasury Stock
Mapping type: grouped
Concepts used: TreasuryStockCommonValue = 3538 mm
Unit conversion: raw USD to $mm
Sign: copied using model sign convention
Confidence: high
Value written: -3538
Notes: Grouped from EDGAR: Treasury Stock, Common, Value.</t>
        </r>
      </text>
    </comment>
    <comment ref="P149" authorId="0">
      <text>
        <r>
          <rPr>
            <b/>
          </rPr>
          <t xml:space="preserve">EDGAR Mapper:
</t>
        </r>
        <r>
          <t xml:space="preserve">EDGAR mapping:
Source: 10-Q, accession #0000070318-25-000017, filed 2025-04-29
Period: 1Q25 / period ended 2025-03-31
Model row: Model!149 Treasury Stock
Mapping type: grouped
Concepts used: TreasuryStockCommonValue = 3889 mm
Unit conversion: raw USD to $mm
Sign: copied using model sign convention
Confidence: high
Value written: -3889
Notes: Grouped from EDGAR: Treasury Stock, Common, Value.</t>
        </r>
      </text>
    </comment>
    <comment ref="Q149" authorId="0">
      <text>
        <r>
          <rPr>
            <b/>
          </rPr>
          <t xml:space="preserve">EDGAR Mapper:
</t>
        </r>
        <r>
          <t xml:space="preserve">EDGAR mapping:
Source: 10-Q, accession #0000070318-25-000039, filed 2025-07-30
Period: 2Q25 / period ended 2025-06-30
Model row: Model!149 Treasury Stock
Mapping type: grouped
Concepts used: TreasuryStockCommonValue = 4642 mm
Unit conversion: raw USD to $mm
Sign: copied using model sign convention
Confidence: high
Value written: -4642
Notes: Grouped from EDGAR: Treasury Stock, Common, Value.</t>
        </r>
      </text>
    </comment>
    <comment ref="R149" authorId="0">
      <text>
        <r>
          <rPr>
            <b/>
          </rPr>
          <t xml:space="preserve">EDGAR Mapper:
</t>
        </r>
        <r>
          <t xml:space="preserve">EDGAR mapping:
Source: 10-Q, accession #0000070318-25-000046, filed 2025-10-28
Period: 3Q25 / period ended 2025-09-30
Model row: Model!149 Treasury Stock
Mapping type: grouped
Concepts used: TreasuryStockCommonValue = 4736 mm
Unit conversion: raw USD to $mm
Sign: copied using model sign convention
Confidence: high
Value written: -4736
Notes: Grouped from EDGAR: Treasury Stock, Common, Value.</t>
        </r>
      </text>
    </comment>
    <comment ref="S149" authorId="0">
      <text>
        <r>
          <rPr>
            <b/>
          </rPr>
          <t xml:space="preserve">EDGAR Mapper:
</t>
        </r>
        <r>
          <t xml:space="preserve">EDGAR mapping:
Source: 10-K, accession #0000070318-26-000012, filed 2026-02-17
Period: 4Q25 / period ended 2025-12-31
Model row: Model!149 Treasury Stock
Mapping type: grouped
Concepts used: TreasuryStockCommonValue = 4936 mm
Unit conversion: raw USD to $mm
Sign: copied using model sign convention
Confidence: high
Value written: -4936
Notes: Grouped from EDGAR: Treasury Stock Common Value.</t>
        </r>
      </text>
    </comment>
    <comment ref="U149" authorId="0">
      <text>
        <r>
          <rPr>
            <b/>
          </rPr>
          <t xml:space="preserve">EDGAR Mapper:
</t>
        </r>
        <r>
          <t xml:space="preserve">EDGAR mapping:
Source: 10-Q, accession #0000070318-26-000026, filed 2026-04-30
Period: 1Q26 / period ended 2026-03-31
Model row: Model!149 Treasury Stock
Mapping type: grouped
Concepts used: TreasuryStockCommonValue = 5256 mm
Unit conversion: raw USD to $mm
Sign: copied using model sign convention
Confidence: high
Value written: -5256
Notes: Grouped from EDGAR: Treasury Stock, Common, Value.</t>
        </r>
      </text>
    </comment>
    <comment ref="V149" authorId="0">
      <text>
        <r>
          <rPr>
            <b/>
          </rPr>
          <t xml:space="preserve">EDGAR Mapper:
</t>
        </r>
        <r>
          <t xml:space="preserve">EDGAR mapping:
Source: 10-Q, accession #0000070318-26-000026, filed 2026-04-30
Period: 2Q26 / period ended 2026-03-31
Model row: Model!149 Treasury Stock
Mapping type: grouped
Concepts used: TreasuryStockCommonValue = 5256 mm
Unit conversion: raw USD to $mm
Sign: copied using model sign convention
Confidence: high
Value written: -5256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mapping:
Source: 10-Q, accession #0000070318-23-000019, filed 2023-04-28
Period: 1Q23 / period ended 2023-03-31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G150" authorId="0">
      <text>
        <r>
          <rPr>
            <b/>
          </rPr>
          <t xml:space="preserve">EDGAR Mapper:
</t>
        </r>
        <r>
          <t xml:space="preserve">EDGAR mapping:
Source: 10-Q, accession #0000070318-23-000041, filed 2023-07-31
Period: 2Q23 / period ended 2023-06-30
Model row: Model!150 Accumulated Other Comprehensive Income (AOCI)
Mapping type: direct
Concepts used: AccumulatedOtherComprehensiveIncomeLossNetOfTax = -178 mm
Unit conversion: raw USD to $mm
Sign: copied using model sign convention
Confidence: high
Value written: -178</t>
        </r>
      </text>
    </comment>
    <comment ref="H150" authorId="0">
      <text>
        <r>
          <rPr>
            <b/>
          </rPr>
          <t xml:space="preserve">EDGAR Mapper:
</t>
        </r>
        <r>
          <t xml:space="preserve">EDGAR mapping:
Source: 10-Q, accession #0000070318-23-000055, filed 2023-10-30
Period: 3Q23 / period ended 2023-09-30
Model row: Model!150 Accumulated Other Comprehensive Income (AOCI)
Mapping type: direct
Concepts used: AccumulatedOtherComprehensiveIncomeLossNetOfTax = -176 mm
Unit conversion: raw USD to $mm
Sign: copied using model sign convention
Confidence: high
Value written: -176</t>
        </r>
      </text>
    </comment>
    <comment ref="I150" authorId="0">
      <text>
        <r>
          <rPr>
            <b/>
          </rPr>
          <t xml:space="preserve">EDGAR Mapper:
</t>
        </r>
        <r>
          <t xml:space="preserve">EDGAR mapping:
Source: 10-K, accession #0000070318-25-000009, filed 2025-02-18
Period: 4Q23 / period ended 2023-12-31
Model row: Model!150 Accumulated Other Comprehensive Income (AOCI)
Mapping type: direct
Concepts used: AccumulatedOtherComprehensiveIncomeLossNetOfTax = -181 mm
Unit conversion: raw USD to $mm
Sign: copied using model sign convention
Confidence: high
Value written: -181</t>
        </r>
      </text>
    </comment>
    <comment ref="K150" authorId="0">
      <text>
        <r>
          <rPr>
            <b/>
          </rPr>
          <t xml:space="preserve">EDGAR Mapper:
</t>
        </r>
        <r>
          <t xml:space="preserve">EDGAR mapping:
Source: 10-Q, accession #0000070318-24-000032, filed 2024-04-30
Period: 1Q24 / period ended 2024-03-31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L150" authorId="0">
      <text>
        <r>
          <rPr>
            <b/>
          </rPr>
          <t xml:space="preserve">EDGAR Mapper:
</t>
        </r>
        <r>
          <t xml:space="preserve">EDGAR mapping:
Source: 10-Q, accession #0000070318-24-000041, filed 2024-07-30
Period: 2Q24 / period ended 2024-06-30
Model row: Model!150 Accumulated Other Comprehensive Income (AOCI)
Mapping type: direct
Concepts used: AccumulatedOtherComprehensiveIncomeLossNetOfTax = -177 mm
Unit conversion: raw USD to $mm
Sign: copied using model sign convention
Confidence: high
Value written: -177</t>
        </r>
      </text>
    </comment>
    <comment ref="M150" authorId="0">
      <text>
        <r>
          <rPr>
            <b/>
          </rPr>
          <t xml:space="preserve">EDGAR Mapper:
</t>
        </r>
        <r>
          <t xml:space="preserve">EDGAR mapping:
Source: 10-Q, accession #0000070318-24-000052, filed 2024-10-29
Period: 3Q24 / period ended 2024-09-30
Model row: Model!150 Accumulated Other Comprehensive Income (AOCI)
Mapping type: direct
Concepts used: AccumulatedOtherComprehensiveIncomeLossNetOfTax = -175 mm
Unit conversion: raw USD to $mm
Sign: copied using model sign convention
Confidence: high
Value written: -175</t>
        </r>
      </text>
    </comment>
    <comment ref="N150" authorId="0">
      <text>
        <r>
          <rPr>
            <b/>
          </rPr>
          <t xml:space="preserve">EDGAR Mapper:
</t>
        </r>
        <r>
          <t xml:space="preserve">EDGAR mapping:
Source: 10-K, accession #0000070318-26-000012, filed 2026-02-17
Period: 4Q24 / period ended 2024-12-31
Model row: Model!150 Accumulated Other Comprehensive Income (AOCI)
Mapping type: direct
Concepts used: AccumulatedOtherComprehensiveIncomeLossNetOfTax = -180 mm
Unit conversion: raw USD to $mm
Sign: copied using model sign convention
Confidence: high
Value written: -180</t>
        </r>
      </text>
    </comment>
    <comment ref="P150" authorId="0">
      <text>
        <r>
          <rPr>
            <b/>
          </rPr>
          <t xml:space="preserve">EDGAR Mapper:
</t>
        </r>
        <r>
          <t xml:space="preserve">EDGAR mapping:
Source: 10-Q, accession #0000070318-25-000017, filed 2025-04-29
Period: 1Q25 / period ended 2025-03-31
Model row: Model!150 Accumulated Other Comprehensive Income (AOCI)
Mapping type: direct
Concepts used: AccumulatedOtherComprehensiveIncomeLossNetOfTax = -178 mm
Unit conversion: raw USD to $mm
Sign: copied using model sign convention
Confidence: high
Value written: -178</t>
        </r>
      </text>
    </comment>
    <comment ref="Q150" authorId="0">
      <text>
        <r>
          <rPr>
            <b/>
          </rPr>
          <t xml:space="preserve">EDGAR Mapper:
</t>
        </r>
        <r>
          <t xml:space="preserve">EDGAR mapping:
Source: 10-Q, accession #0000070318-25-000039, filed 2025-07-30
Period: 2Q25 / period ended 2025-06-30
Model row: Model!150 Accumulated Other Comprehensive Income (AOCI)
Mapping type: direct
Concepts used: AccumulatedOtherComprehensiveIncomeLossNetOfTax = -177 mm
Unit conversion: raw USD to $mm
Sign: copied using model sign convention
Confidence: high
Value written: -177</t>
        </r>
      </text>
    </comment>
    <comment ref="R150" authorId="0">
      <text>
        <r>
          <rPr>
            <b/>
          </rPr>
          <t xml:space="preserve">EDGAR Mapper:
</t>
        </r>
        <r>
          <t xml:space="preserve">EDGAR mapping:
Source: 10-Q, accession #0000070318-25-000046, filed 2025-10-28
Period: 3Q25 / period ended 2025-09-30
Model row: Model!150 Accumulated Other Comprehensive Income (AOCI)
Mapping type: direct
Concepts used: AccumulatedOtherComprehensiveIncomeLossNetOfTax = -174 mm
Unit conversion: raw USD to $mm
Sign: copied using model sign convention
Confidence: high
Value written: -174</t>
        </r>
      </text>
    </comment>
    <comment ref="S150" authorId="0">
      <text>
        <r>
          <rPr>
            <b/>
          </rPr>
          <t xml:space="preserve">EDGAR Mapper:
</t>
        </r>
        <r>
          <t xml:space="preserve">EDGAR mapping:
Source: 10-K, accession #0000070318-26-000012, filed 2026-02-17
Period: 4Q25 / period ended 2025-12-31
Model row: Model!150 Accumulated Other Comprehensive Income (AOCI)
Mapping type: direct
Concepts used: AccumulatedOtherComprehensiveIncomeLossNetOfTax = -181 mm
Unit conversion: raw USD to $mm
Sign: copied using model sign convention
Confidence: high
Value written: -181</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mapping:
Source: 10-Q, accession #0000070318-23-000019, filed 2023-04-28
Period: 1Q23 / period ended 2023-03-31
Model row: Model!153 Noncontrolling Interests
Mapping type: direct
Concepts used: MinorityInterest = 1347 mm
Unit conversion: raw USD to $mm
Sign: copied using model sign convention
Confidence: high
Value written: 1347
EDGAR Mapper:
Calculated as the residual needed for balance-sheet total liabilities plus shareholders' equity to tie to EDGAR.</t>
        </r>
      </text>
    </comment>
    <comment ref="G153" authorId="0">
      <text>
        <r>
          <rPr>
            <b/>
          </rPr>
          <t xml:space="preserve">EDGAR Mapper:
</t>
        </r>
        <r>
          <t xml:space="preserve">EDGAR mapping:
Source: 10-Q, accession #0000070318-23-000041, filed 2023-07-31
Period: 2Q23 / period ended 2023-06-30
Model row: Model!153 Noncontrolling Interests
Mapping type: direct
Concepts used: MinorityInterest = 1381 mm
Unit conversion: raw USD to $mm
Sign: copied using model sign convention
Confidence: high
Value written: 1381
EDGAR Mapper:
Calculated as the residual needed for balance-sheet total liabilities plus shareholders' equity to tie to EDGAR.</t>
        </r>
      </text>
    </comment>
    <comment ref="H153" authorId="0">
      <text>
        <r>
          <rPr>
            <b/>
          </rPr>
          <t xml:space="preserve">EDGAR Mapper:
</t>
        </r>
        <r>
          <t xml:space="preserve">EDGAR mapping:
Source: 10-Q, accession #0000070318-23-000055, filed 2023-10-30
Period: 3Q23 / period ended 2023-09-30
Model row: Model!153 Noncontrolling Interests
Mapping type: direct
Concepts used: MinorityInterest = 1414 mm
Unit conversion: raw USD to $mm
Sign: copied using model sign convention
Confidence: high
Value written: 1414
EDGAR Mapper:
Calculated as the residual needed for balance-sheet total liabilities plus shareholders' equity to tie to EDGAR.</t>
        </r>
      </text>
    </comment>
    <comment ref="I153" authorId="0">
      <text>
        <r>
          <rPr>
            <b/>
          </rPr>
          <t xml:space="preserve">EDGAR Mapper:
</t>
        </r>
        <r>
          <t xml:space="preserve">EDGAR mapping:
Source: 10-K, accession #0000070318-25-000009, filed 2025-02-18
Period: 4Q23 / period ended 2023-12-31
Model row: Model!153 Noncontrolling Interests
Mapping type: direct
Concepts used: MinorityInterest = 1509 mm
Unit conversion: raw USD to $mm
Sign: copied using model sign convention
Confidence: high
Value written: 1509
EDGAR Mapper:
Calculated as the residual needed for balance-sheet total liabilities plus shareholders' equity to tie to EDGAR.</t>
        </r>
      </text>
    </comment>
    <comment ref="K153" authorId="0">
      <text>
        <r>
          <rPr>
            <b/>
          </rPr>
          <t xml:space="preserve">EDGAR Mapper:
</t>
        </r>
        <r>
          <t xml:space="preserve">EDGAR mapping:
Source: 10-Q, accession #0000070318-24-000032, filed 2024-04-30
Period: 1Q24 / period ended 2024-03-31
Model row: Model!153 Noncontrolling Interests
Mapping type: direct
Concepts used: MinorityInterest = 1490 mm
Unit conversion: raw USD to $mm
Sign: copied using model sign convention
Confidence: high
Value written: 1490
EDGAR Mapper:
Calculated as the residual needed for balance-sheet total liabilities plus shareholders' equity to tie to EDGAR.</t>
        </r>
      </text>
    </comment>
    <comment ref="L153" authorId="0">
      <text>
        <r>
          <rPr>
            <b/>
          </rPr>
          <t xml:space="preserve">EDGAR Mapper:
</t>
        </r>
        <r>
          <t xml:space="preserve">EDGAR mapping:
Source: 10-Q, accession #0000070318-24-000041, filed 2024-07-30
Period: 2Q24 / period ended 2024-06-30
Model row: Model!153 Noncontrolling Interests
Mapping type: direct
Concepts used: MinorityInterest = 1581 mm
Unit conversion: raw USD to $mm
Sign: copied using model sign convention
Confidence: high
Value written: 1581
EDGAR Mapper:
Calculated as the residual needed for balance-sheet total liabilities plus shareholders' equity to tie to EDGAR.</t>
        </r>
      </text>
    </comment>
    <comment ref="M153" authorId="0">
      <text>
        <r>
          <rPr>
            <b/>
          </rPr>
          <t xml:space="preserve">EDGAR Mapper:
</t>
        </r>
        <r>
          <t xml:space="preserve">EDGAR mapping:
Source: 10-Q, accession #0000070318-24-000052, filed 2024-10-29
Period: 3Q24 / period ended 2024-09-30
Model row: Model!153 Noncontrolling Interests
Mapping type: direct
Concepts used: MinorityInterest = 1592 mm
Unit conversion: raw USD to $mm
Sign: copied using model sign convention
Confidence: high
Value written: 1592
EDGAR Mapper:
Calculated as the residual needed for balance-sheet total liabilities plus shareholders' equity to tie to EDGAR.</t>
        </r>
      </text>
    </comment>
    <comment ref="N153" authorId="0">
      <text>
        <r>
          <rPr>
            <b/>
          </rPr>
          <t xml:space="preserve">EDGAR Mapper:
</t>
        </r>
        <r>
          <t xml:space="preserve">EDGAR mapping:
Source: 10-K, accession #0000070318-26-000012, filed 2026-02-17
Period: 4Q24 / period ended 2024-12-31
Model row: Model!153 Noncontrolling Interests
Mapping type: direct
Concepts used: MinorityInterest = 1649 mm
Unit conversion: raw USD to $mm
Sign: copied using model sign convention
Confidence: high
Value written: 1649
EDGAR Mapper:
Calculated as the residual needed for balance-sheet total liabilities plus shareholders' equity to tie to EDGAR.</t>
        </r>
      </text>
    </comment>
    <comment ref="P153" authorId="0">
      <text>
        <r>
          <rPr>
            <b/>
          </rPr>
          <t xml:space="preserve">EDGAR Mapper:
</t>
        </r>
        <r>
          <t xml:space="preserve">EDGAR mapping:
Source: 10-Q, accession #0000070318-25-000017, filed 2025-04-29
Period: 1Q25 / period ended 2025-03-31
Model row: Model!153 Noncontrolling Interests
Mapping type: direct
Concepts used: MinorityInterest = 1696 mm
Unit conversion: raw USD to $mm
Sign: copied using model sign convention
Confidence: high
Value written: 1696
EDGAR Mapper:
Calculated as the residual needed for balance-sheet total liabilities plus shareholders' equity to tie to EDGAR.</t>
        </r>
      </text>
    </comment>
    <comment ref="Q153" authorId="0">
      <text>
        <r>
          <rPr>
            <b/>
          </rPr>
          <t xml:space="preserve">EDGAR Mapper:
</t>
        </r>
        <r>
          <t xml:space="preserve">EDGAR mapping:
Source: 10-Q, accession #0000070318-25-000039, filed 2025-07-30
Period: 2Q25 / period ended 2025-06-30
Model row: Model!153 Noncontrolling Interests
Mapping type: direct
Concepts used: MinorityInterest = 1727 mm
Unit conversion: raw USD to $mm
Sign: copied using model sign convention
Confidence: high
Value written: 1727
EDGAR Mapper:
Calculated as the residual needed for balance-sheet total liabilities plus shareholders' equity to tie to EDGAR.</t>
        </r>
      </text>
    </comment>
    <comment ref="R153" authorId="0">
      <text>
        <r>
          <rPr>
            <b/>
          </rPr>
          <t xml:space="preserve">EDGAR Mapper:
</t>
        </r>
        <r>
          <t xml:space="preserve">EDGAR mapping:
Source: 10-Q, accession #0000070318-25-000046, filed 2025-10-28
Period: 3Q25 / period ended 2025-09-30
Model row: Model!153 Noncontrolling Interests
Mapping type: direct
Concepts used: MinorityInterest = 1769 mm
Unit conversion: raw USD to $mm
Sign: copied using model sign convention
Confidence: high
Value written: 1769
EDGAR Mapper:
Calculated as the residual needed for balance-sheet total liabilities plus shareholders' equity to tie to EDGAR.</t>
        </r>
      </text>
    </comment>
    <comment ref="S153" authorId="0">
      <text>
        <r>
          <rPr>
            <b/>
          </rPr>
          <t xml:space="preserve">EDGAR Mapper:
</t>
        </r>
        <r>
          <t xml:space="preserve">EDGAR mapping:
Source: 10-K, accession #0000070318-26-000012, filed 2026-02-17
Period: 4Q25 / period ended 2025-12-31
Model row: Model!153 Noncontrolling Interests
Mapping type: direct
Concepts used: MinorityInterest = 1797 mm
Unit conversion: raw USD to $mm
Sign: copied using model sign convention
Confidence: high
Value written: 1797
EDGAR Mapper:
Calculated as the residual needed for balance-sheet total liabilities plus shareholders' equity to tie to EDGAR.</t>
        </r>
      </text>
    </comment>
    <comment ref="U153" authorId="0">
      <text>
        <r>
          <rPr>
            <b/>
          </rPr>
          <t xml:space="preserve">EDGAR Mapper:
</t>
        </r>
        <r>
          <t xml:space="preserve">EDGAR mapping:
Source: 10-Q, accession #0000070318-26-000026, filed 2026-04-30
Period: 1Q26 / period ended 2026-03-31
Model row: Model!153 Noncontrolling Interests
Mapping type: direct
Concepts used: MinorityInterest = 1899 mm
Unit conversion: raw USD to $mm
Sign: copied using model sign convention
Confidence: high
Value written: 1899
EDGAR Mapper:
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2Q23.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2Q23, 3Q23.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2Q24.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2Q24, 3Q24.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2Q25.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2Q25, 3Q25. Needs review: one or more historical periods were left unchanged because no matching EDGAR fact was found.</t>
        </r>
      </text>
    </comment>
    <comment ref="F209" authorId="0">
      <text>
        <r>
          <rPr>
            <b/>
          </rPr>
          <t xml:space="preserve">EDGAR Mapper:
</t>
        </r>
        <r>
          <t xml:space="preserve">EDGAR mapping:
Source: 10-Q, accession #0000070318-24-000032, filed 2024-04-30
Period: 1Q23 / period ended 2023-03-31
Model row: Model!209 Write-offs of Intangibles
Mapping type: direct
Concepts used: AmortizationOfIntangibleAssets = 42 mm
Unit conversion: raw USD to $mm
Sign: copied using model sign convention
Confidence: medium
Value written: 42</t>
        </r>
      </text>
    </comment>
    <comment ref="G209" authorId="0">
      <text>
        <r>
          <rPr>
            <b/>
          </rPr>
          <t xml:space="preserve">EDGAR Mapper:
</t>
        </r>
        <r>
          <t xml:space="preserve">EDGAR mapping:
Source: 10-Q, accession #0000070318-24-000041, filed 2024-07-30
Period: 2Q23 / period ended 2023-06-30
Model row: Model!209 Write-offs of Intangibles
Mapping type: direct
Concepts used: AmortizationOfIntangibleAssets = 42 mm
Unit conversion: raw USD to $mm
Sign: copied using model sign convention
Confidence: medium
Value written: 42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t>
        </r>
      </text>
    </comment>
    <comment ref="H209" authorId="0">
      <text>
        <r>
          <rPr>
            <b/>
          </rPr>
          <t xml:space="preserve">EDGAR Mapper:
</t>
        </r>
        <r>
          <t xml:space="preserve">EDGAR mapping:
Source: 10-Q, accession #0000070318-24-000052, filed 2024-10-29
Period: 3Q23 / period ended 2023-09-30
Model row: Model!209 Write-offs of Intangibles
Mapping type: direct
Concepts used: AmortizationOfIntangibleAssets = 44 mm
Unit conversion: raw USD to $mm
Sign: copied using model sign convention
Confidence: medium
Value written: 44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2Q23.</t>
        </r>
      </text>
    </comment>
    <comment ref="I209" authorId="0">
      <text>
        <r>
          <rPr>
            <b/>
          </rPr>
          <t xml:space="preserve">EDGAR Mapper:
</t>
        </r>
        <r>
          <t xml:space="preserve">EDGAR mapping:
Source: SEC filing
Period: 4Q23
Model row: Model!209 Write-offs of Intangibles
Mapping type: direct
Concepts used: AmortizationOfIntangibleAssets = 46 mm
Unit conversion: raw USD to $mm
Sign: copied using model sign convention
Confidence: medium
Value written: 46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2Q23, 3Q23.</t>
        </r>
      </text>
    </comment>
    <comment ref="K209" authorId="0">
      <text>
        <r>
          <rPr>
            <b/>
          </rPr>
          <t xml:space="preserve">EDGAR Mapper:
</t>
        </r>
        <r>
          <t xml:space="preserve">EDGAR mapping:
Source: 10-Q, accession #0000070318-25-000017, filed 2025-04-29
Period: 1Q24 / period ended 2024-03-31
Model row: Model!209 Write-offs of Intangibles
Mapping type: direct
Concepts used: AmortizationOfIntangibleAssets = 45 mm
Unit conversion: raw USD to $mm
Sign: copied using model sign convention
Confidence: medium
Value written: 45</t>
        </r>
      </text>
    </comment>
    <comment ref="L209" authorId="0">
      <text>
        <r>
          <rPr>
            <b/>
          </rPr>
          <t xml:space="preserve">EDGAR Mapper:
</t>
        </r>
        <r>
          <t xml:space="preserve">EDGAR mapping:
Source: 10-Q, accession #0000070318-25-000039, filed 2025-07-30
Period: 2Q24 / period ended 2024-06-30
Model row: Model!209 Write-offs of Intangibles
Mapping type: direct
Concepts used: AmortizationOfIntangibleAssets = 44 mm
Unit conversion: raw USD to $mm
Sign: copied using model sign convention
Confidence: medium
Value written: 44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t>
        </r>
      </text>
    </comment>
    <comment ref="M209" authorId="0">
      <text>
        <r>
          <rPr>
            <b/>
          </rPr>
          <t xml:space="preserve">EDGAR Mapper:
</t>
        </r>
        <r>
          <t xml:space="preserve">EDGAR mapping:
Source: 10-Q, accession #0000070318-25-000046, filed 2025-10-28
Period: 3Q24 / period ended 2024-09-30
Model row: Model!209 Write-offs of Intangibles
Mapping type: direct
Concepts used: AmortizationOfIntangibleAssets = 47 mm
Unit conversion: raw USD to $mm
Sign: copied using model sign convention
Confidence: medium
Value written: 47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2Q24.</t>
        </r>
      </text>
    </comment>
    <comment ref="N209" authorId="0">
      <text>
        <r>
          <rPr>
            <b/>
          </rPr>
          <t xml:space="preserve">EDGAR Mapper:
</t>
        </r>
        <r>
          <t xml:space="preserve">EDGAR mapping:
Source: SEC filing
Period: 4Q24
Model row: Model!209 Write-offs of Intangibles
Mapping type: direct
Concepts used: AmortizationOfIntangibleAssets = 36 mm
Unit conversion: raw USD to $mm
Sign: copied using model sign convention
Confidence: medium
Value written: 36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2Q24, 3Q24.</t>
        </r>
      </text>
    </comment>
    <comment ref="P209" authorId="0">
      <text>
        <r>
          <rPr>
            <b/>
          </rPr>
          <t xml:space="preserve">EDGAR Mapper:
</t>
        </r>
        <r>
          <t xml:space="preserve">EDGAR mapping:
Source: 10-Q, accession #0000070318-26-000026, filed 2026-04-30
Period: 1Q25 / period ended 2025-03-31
Model row: Model!209 Write-offs of Intangibles
Mapping type: direct
Concepts used: AmortizationOfIntangibleAssets = 40 mm
Unit conversion: raw USD to $mm
Sign: copied using model sign convention
Confidence: medium
Value written: 40</t>
        </r>
      </text>
    </comment>
    <comment ref="Q209" authorId="0">
      <text>
        <r>
          <rPr>
            <b/>
          </rPr>
          <t xml:space="preserve">EDGAR Mapper:
</t>
        </r>
        <r>
          <t xml:space="preserve">EDGAR mapping:
Source: 10-Q, accession #0000070318-25-000039, filed 2025-07-30
Period: 2Q25 / period ended 2025-06-30
Model row: Model!209 Write-offs of Intangibles
Mapping type: direct
Concepts used: AmortizationOfIntangibleAssets = 39 mm
Unit conversion: raw USD to $mm
Sign: copied using model sign convention
Confidence: medium
Value written: 39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t>
        </r>
      </text>
    </comment>
    <comment ref="R209" authorId="0">
      <text>
        <r>
          <rPr>
            <b/>
          </rPr>
          <t xml:space="preserve">EDGAR Mapper:
</t>
        </r>
        <r>
          <t xml:space="preserve">EDGAR mapping:
Source: 10-Q, accession #0000070318-25-000046, filed 2025-10-28
Period: 3Q25 / period ended 2025-09-30
Model row: Model!209 Write-offs of Intangibles
Mapping type: direct
Concepts used: AmortizationOfIntangibleAssets = 43 mm
Unit conversion: raw USD to $mm
Sign: copied using model sign convention
Confidence: medium
Value written: 43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2Q25.</t>
        </r>
      </text>
    </comment>
    <comment ref="S209" authorId="0">
      <text>
        <r>
          <rPr>
            <b/>
          </rPr>
          <t xml:space="preserve">EDGAR Mapper:
</t>
        </r>
        <r>
          <t xml:space="preserve">EDGAR mapping:
Source: SEC filing
Period: 4Q25
Model row: Model!209 Write-offs of Intangibles
Mapping type: direct
Concepts used: AmortizationOfIntangibleAssets = 44 mm
Unit conversion: raw USD to $mm
Sign: copied using model sign convention
Confidence: medium
Value written: 44
Notes: 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2Q25, 3Q25.</t>
        </r>
      </text>
    </comment>
    <comment ref="U209" authorId="0">
      <text>
        <r>
          <rPr>
            <b/>
          </rPr>
          <t xml:space="preserve">EDGAR Mapper:
</t>
        </r>
        <r>
          <t xml:space="preserve">EDGAR mapping:
Source: 10-Q, accession #0000070318-26-000026, filed 2026-04-30
Period: 1Q26 / period ended 2026-03-31
Model row: Model!209 Write-offs of Intangibles
Mapping type: direct
Concepts used: AmortizationOfIntangibleAssets = 40 mm
Unit conversion: raw USD to $mm
Sign: copied using model sign convention
Confidence: medium
Value written: 40</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 Quarterly value was derived from Share-based Payment Arrangement, Noncash Expense less 1Q24, 2Q24. Quarterly value was derived from Share-based Payment Arrangement, Noncash Expense less 1Q25. Quarterly value was derived from Share-based Payment Arrangement, Noncash Expense less 1Q25, 2Q25.</t>
        </r>
      </text>
    </comment>
    <comment ref="F246" authorId="0">
      <text>
        <r>
          <rPr>
            <b/>
          </rPr>
          <t xml:space="preserve">EDGAR Mapper:
</t>
        </r>
        <r>
          <t xml:space="preserve">EDGAR mapping:
Source: 10-Q, accession #0000070318-24-000032, filed 2024-04-30
Period: 1Q23 / period ended 2023-03-31
Model row: Model!246 Stock-Based Comp Expense
Mapping type: direct
Concepts used: ShareBasedCompensation = 14 mm
Unit conversion: raw USD to $mm
Sign: copied using model sign convention
Confidence: high
Value written: 14</t>
        </r>
      </text>
    </comment>
    <comment ref="I246" authorId="0">
      <text>
        <r>
          <rPr>
            <b/>
          </rPr>
          <t xml:space="preserve">EDGAR Mapper:
</t>
        </r>
        <r>
          <t xml:space="preserve">EDGAR mapping:
Source: SEC filing
Period: 4Q23
Model row: Model!246 Stock-Based Comp Expense
Mapping type: direct
Concepts used: ShareBasedCompensation = 18 mm
Unit conversion: raw USD to $mm
Sign: copied using model sign convention
Confidence: high
Value written: 18
Notes: Quarterly value was derived from Share-based Payment Arrangement, Noncash Expense less 1Q23, 2Q23, 3Q23.</t>
        </r>
      </text>
    </comment>
    <comment ref="K246" authorId="0">
      <text>
        <r>
          <rPr>
            <b/>
          </rPr>
          <t xml:space="preserve">EDGAR Mapper:
</t>
        </r>
        <r>
          <t xml:space="preserve">EDGAR mapping:
Source: 10-Q, accession #0000070318-25-000017, filed 2025-04-29
Period: 1Q24 / period ended 2024-03-31
Model row: Model!246 Stock-Based Comp Expense
Mapping type: direct
Concepts used: ShareBasedCompensation = 17 mm
Unit conversion: raw USD to $mm
Sign: copied using model sign convention
Confidence: high
Value written: 17</t>
        </r>
      </text>
    </comment>
    <comment ref="M246" authorId="0">
      <text>
        <r>
          <rPr>
            <b/>
          </rPr>
          <t xml:space="preserve">EDGAR Mapper:
</t>
        </r>
        <r>
          <t xml:space="preserve">EDGAR mapping:
Source: 10-Q, accession #0000070318-25-000046, filed 2025-10-28
Period: 3Q24 / period ended 2024-09-30
Model row: Model!246 Stock-Based Comp Expense
Mapping type: direct
Concepts used: ShareBasedCompensation = 16 mm
Unit conversion: raw USD to $mm
Sign: copied using model sign convention
Confidence: high
Value written: 16
Notes: Quarterly value was derived from Share-based Payment Arrangement, Noncash Expense less 1Q24, 2Q24.</t>
        </r>
      </text>
    </comment>
    <comment ref="P246" authorId="0">
      <text>
        <r>
          <rPr>
            <b/>
          </rPr>
          <t xml:space="preserve">EDGAR Mapper:
</t>
        </r>
        <r>
          <t xml:space="preserve">EDGAR mapping:
Source: 10-Q, accession #0000070318-26-000026, filed 2026-04-30
Period: 1Q25 / period ended 2025-03-31
Model row: Model!246 Stock-Based Comp Expense
Mapping type: direct
Concepts used: ShareBasedCompensation = 21 mm
Unit conversion: raw USD to $mm
Sign: copied using model sign convention
Confidence: high
Value written: 21</t>
        </r>
      </text>
    </comment>
    <comment ref="Q246" authorId="0">
      <text>
        <r>
          <rPr>
            <b/>
          </rPr>
          <t xml:space="preserve">EDGAR Mapper:
</t>
        </r>
        <r>
          <t xml:space="preserve">EDGAR mapping:
Source: 10-Q, accession #0000070318-25-000039, filed 2025-07-30
Period: 2Q25 / period ended 2025-06-30
Model row: Model!246 Stock-Based Comp Expense
Mapping type: direct
Concepts used: ShareBasedCompensation = 20 mm
Unit conversion: raw USD to $mm
Sign: copied using model sign convention
Confidence: high
Value written: 20
Notes: Quarterly value was derived from Share-based Payment Arrangement, Noncash Expense less 1Q25.</t>
        </r>
      </text>
    </comment>
    <comment ref="R246" authorId="0">
      <text>
        <r>
          <rPr>
            <b/>
          </rPr>
          <t xml:space="preserve">EDGAR Mapper:
</t>
        </r>
        <r>
          <t xml:space="preserve">EDGAR mapping:
Source: 10-Q, accession #0000070318-25-000046, filed 2025-10-28
Period: 3Q25 / period ended 2025-09-30
Model row: Model!246 Stock-Based Comp Expense
Mapping type: direct
Concepts used: ShareBasedCompensation = 38 mm
Unit conversion: raw USD to $mm
Sign: copied using model sign convention
Confidence: high
Value written: 38
Notes: Quarterly value was derived from Share-based Payment Arrangement, Noncash Expense less 1Q25, 2Q25.</t>
        </r>
      </text>
    </comment>
    <comment ref="U246" authorId="0">
      <text>
        <r>
          <rPr>
            <b/>
          </rPr>
          <t xml:space="preserve">EDGAR Mapper:
</t>
        </r>
        <r>
          <t xml:space="preserve">EDGAR mapping:
Source: 10-Q, accession #0000070318-26-000026, filed 2026-04-30
Period: 1Q26 / period ended 2026-03-31
Model row: Model!246 Stock-Based Comp Expense
Mapping type: direct
Concepts used: ShareBasedCompensation = 25 mm
Unit conversion: raw USD to $mm
Sign: copied using model sign convention
Confidence: high
Value written: 25</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<sst xmlns="http://schemas.openxmlformats.org/spreadsheetml/2006/main" count="9319" uniqueCount="1789">
  <si>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</si>
  <si>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</si>
  <si>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</si>
  <si>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</si>
  <si>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</si>
  <si>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</si>
  <si>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</si>
  <si>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</si>
  <si>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</si>
  <si>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</si>
  <si>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</si>
  <si>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</si>
  <si>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</si>
  <si>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</si>
  <si>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</si>
  <si>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</si>
  <si>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</si>
  <si>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</si>
  <si>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</si>
  <si>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</si>
  <si>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</si>
  <si>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</si>
  <si>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</si>
  <si>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</si>
  <si>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TENET HEALTHCARE CORP</t>
  </si>
  <si>
    <t>Ticker</t>
  </si>
  <si>
    <t>THC</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</si>
  <si>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</si>
  <si>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</si>
  <si>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</si>
  <si>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</si>
  <si>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</si>
  <si>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</si>
  <si>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</si>
  <si>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</si>
  <si>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</si>
  <si>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</si>
  <si>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</si>
  <si>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</si>
  <si>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</si>
  <si>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</si>
  <si>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</si>
  <si>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</si>
  <si>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</si>
  <si>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</si>
  <si>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</si>
  <si>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</si>
  <si>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</si>
  <si>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</si>
  <si>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</si>
  <si>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</si>
  <si>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</si>
  <si>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</si>
  <si>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</si>
  <si>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</si>
  <si>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</si>
  <si>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</si>
  <si>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</si>
  <si>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</si>
  <si>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</si>
  <si>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</si>
  <si>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</si>
  <si>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</si>
  <si>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</si>
  <si>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</si>
  <si>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</si>
  <si>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</si>
  <si>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</si>
  <si>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</si>
  <si>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</si>
  <si>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</si>
  <si>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</si>
  <si>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</si>
  <si>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</si>
  <si>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</si>
  <si>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</si>
  <si>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</si>
  <si>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</si>
  <si>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</si>
  <si>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</si>
  <si>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</si>
  <si>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</si>
  <si>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</si>
  <si>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</si>
  <si>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</si>
  <si>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</si>
  <si>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</si>
  <si>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</si>
  <si>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</si>
  <si>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</si>
  <si>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</si>
  <si>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</si>
  <si>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</si>
  <si>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</si>
  <si>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</si>
  <si>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</si>
  <si>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</si>
  <si>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</si>
  <si>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</si>
  <si>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</si>
  <si>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</si>
  <si>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</si>
  <si>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</si>
  <si>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</si>
  <si>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</si>
  <si>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</si>
  <si>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</si>
  <si>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</si>
  <si>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</si>
  <si>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</si>
  <si>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</si>
  <si>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</si>
  <si>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</si>
  <si>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</si>
  <si>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</si>
  <si>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</si>
  <si>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</si>
  <si>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</si>
  <si>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</si>
  <si>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</si>
  <si>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</si>
  <si>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</si>
  <si>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</si>
  <si>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</si>
  <si>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</si>
  <si>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</si>
  <si>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</si>
  <si>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</si>
  <si>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</si>
  <si>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</si>
  <si>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</si>
  <si>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</si>
  <si>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</si>
  <si>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</si>
  <si>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</si>
  <si>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</si>
  <si>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</si>
  <si>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</si>
  <si>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</si>
  <si>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</si>
  <si>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</si>
  <si>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</si>
  <si>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</si>
  <si>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</si>
  <si>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</si>
  <si>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</si>
  <si>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</si>
  <si>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</si>
  <si>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</si>
  <si>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</si>
  <si>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</si>
  <si>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</si>
  <si>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</si>
  <si>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</si>
  <si>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</si>
  <si>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</si>
  <si>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</si>
  <si>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</si>
  <si>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</si>
  <si>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</si>
  <si>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</si>
  <si>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</si>
  <si>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</si>
  <si>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</si>
  <si>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</si>
  <si>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</si>
  <si>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</si>
  <si>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</si>
  <si>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</si>
  <si>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</si>
  <si>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</si>
  <si>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</si>
  <si>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</si>
  <si>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</si>
  <si>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</si>
  <si>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</si>
  <si>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</si>
  <si>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</si>
  <si>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</si>
  <si>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</si>
  <si>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</si>
  <si>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</si>
  <si>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</si>
  <si>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</si>
  <si>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</si>
  <si>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</si>
  <si>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</si>
  <si>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</si>
  <si>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</si>
  <si>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</si>
  <si>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</si>
  <si>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</si>
  <si>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</si>
  <si>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</si>
  <si>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</si>
  <si>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</si>
  <si>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</si>
  <si>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</si>
  <si>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</si>
  <si>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</si>
  <si>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</si>
  <si>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</si>
  <si>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</si>
  <si>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</si>
  <si>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</si>
  <si>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</si>
  <si>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</si>
  <si>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</si>
  <si>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</si>
  <si>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</si>
  <si>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</si>
  <si>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</si>
  <si>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</si>
  <si>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</si>
  <si>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</si>
  <si>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</si>
  <si>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</si>
  <si>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</si>
  <si>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</si>
  <si>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</si>
  <si>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</si>
  <si>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</si>
  <si>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</si>
  <si>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</si>
  <si>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</si>
  <si>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</si>
  <si>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</si>
  <si>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</si>
  <si>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</si>
  <si>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</si>
  <si>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</si>
  <si>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</si>
  <si>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</si>
  <si>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</si>
  <si>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</si>
  <si>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</si>
  <si>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</si>
  <si>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</si>
  <si>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</si>
  <si>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</si>
  <si>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</si>
  <si>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</si>
  <si>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</si>
  <si>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</si>
  <si>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</si>
  <si>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</si>
  <si>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</si>
  <si>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</si>
  <si>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</si>
  <si>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</si>
  <si>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</si>
  <si>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</si>
  <si>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</si>
  <si>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</si>
  <si>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</si>
  <si>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</si>
  <si>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</si>
  <si>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</si>
  <si>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</si>
  <si>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</si>
  <si>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</si>
  <si>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</si>
  <si>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</si>
  <si>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</si>
  <si>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</si>
  <si>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</si>
  <si>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</si>
  <si>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</si>
  <si>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</si>
  <si>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</si>
  <si>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</si>
  <si>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</si>
  <si>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</si>
  <si>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</si>
  <si>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</si>
  <si>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</si>
  <si>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</si>
  <si>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</si>
  <si>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</si>
  <si>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</si>
  <si>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</si>
  <si>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</si>
  <si>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</si>
  <si>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</si>
  <si>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</si>
  <si>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</si>
  <si>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</si>
  <si>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</si>
  <si>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</si>
  <si>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</si>
  <si>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</si>
  <si>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</si>
  <si>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</si>
  <si>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</si>
  <si>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</si>
  <si>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</si>
  <si>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</si>
  <si>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</si>
  <si>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</si>
  <si>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</si>
  <si>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</si>
  <si>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</si>
  <si>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</si>
  <si>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</si>
  <si>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</si>
  <si>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</si>
  <si>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</si>
  <si>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</si>
  <si>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</si>
  <si>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</si>
  <si>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</si>
  <si>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</si>
  <si>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</si>
  <si>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</si>
  <si>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</si>
  <si>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</si>
  <si>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</si>
  <si>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</si>
  <si>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</si>
  <si>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</si>
  <si>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</si>
  <si>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</si>
  <si>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</si>
  <si>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</si>
  <si>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</si>
  <si>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</si>
  <si>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</si>
  <si>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</si>
  <si>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</si>
  <si>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</si>
  <si>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</si>
  <si>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</si>
  <si>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</si>
  <si>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</si>
  <si>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</si>
  <si>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</si>
  <si>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</si>
  <si>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</si>
  <si>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</si>
  <si>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</si>
  <si>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</si>
  <si>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</si>
  <si>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</si>
  <si>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</si>
  <si>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</si>
  <si>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</si>
  <si>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</si>
  <si>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</si>
  <si>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</si>
  <si>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</si>
  <si>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</si>
  <si>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</si>
  <si>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</si>
  <si>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</si>
  <si>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</si>
  <si>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</si>
  <si>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</si>
  <si>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</si>
  <si>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</si>
  <si>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</si>
  <si>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</si>
  <si>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</si>
  <si>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</si>
  <si>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</si>
  <si>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</si>
  <si>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</si>
  <si>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</si>
  <si>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</si>
  <si>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</si>
  <si>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</si>
  <si>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</si>
  <si>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</si>
  <si>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</si>
  <si>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</si>
  <si>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</si>
  <si>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</si>
  <si>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</si>
  <si>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</si>
  <si>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</si>
  <si>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</si>
  <si>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</si>
  <si>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</si>
  <si>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</si>
  <si>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</si>
  <si>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</si>
  <si>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</si>
  <si>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</si>
  <si>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</si>
  <si>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</si>
  <si>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</si>
  <si>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</si>
  <si>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</si>
  <si>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</si>
  <si>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</si>
  <si>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</si>
  <si>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</si>
  <si>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</si>
  <si>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</si>
  <si>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</si>
  <si>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</si>
  <si>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</si>
  <si>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</si>
  <si>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</si>
  <si>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</si>
  <si>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</si>
  <si>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</si>
  <si>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</si>
  <si>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</si>
  <si>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</si>
  <si>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</si>
  <si>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</si>
  <si>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</si>
  <si>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</si>
  <si>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</si>
  <si>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</si>
  <si>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</si>
  <si>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</si>
  <si>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</si>
  <si>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</si>
  <si>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</si>
  <si>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</si>
  <si>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</si>
  <si>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</si>
  <si>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</si>
  <si>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</si>
  <si>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</si>
  <si>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</si>
  <si>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</si>
  <si>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</si>
  <si>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</si>
  <si>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</si>
  <si>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</si>
  <si>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</si>
  <si>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</si>
  <si>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</si>
  <si>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</si>
  <si>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</si>
  <si>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</si>
  <si>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</si>
  <si>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</si>
  <si>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</si>
  <si>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</si>
  <si>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</si>
  <si>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</si>
  <si>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</si>
  <si>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</si>
  <si>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</si>
  <si>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</si>
  <si>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</si>
  <si>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</si>
  <si>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</si>
  <si>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</si>
  <si>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</si>
  <si>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</si>
  <si>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</si>
  <si>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</si>
  <si>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</si>
  <si>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</si>
  <si>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</si>
  <si>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</si>
  <si>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</si>
  <si>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</si>
  <si>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</si>
  <si>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</si>
  <si>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</si>
  <si>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</si>
  <si>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</si>
  <si>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</si>
  <si>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</si>
  <si>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</si>
  <si>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</si>
  <si>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</si>
  <si>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</si>
  <si>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</si>
  <si>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</si>
  <si>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</si>
  <si>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</si>
  <si>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</si>
  <si>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</si>
  <si>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</si>
  <si>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</si>
  <si>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</si>
  <si>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</si>
  <si>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</si>
  <si>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</si>
  <si>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</si>
  <si>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</si>
  <si>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</si>
  <si>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</si>
  <si>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</si>
  <si>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</si>
  <si>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</si>
  <si>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</si>
  <si>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</si>
  <si>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</si>
  <si>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</si>
  <si>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</si>
  <si>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</si>
  <si>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</si>
  <si>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</si>
  <si>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</si>
  <si>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</si>
  <si>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</si>
  <si>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</si>
  <si>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</si>
  <si>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</si>
  <si>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</si>
  <si>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</si>
  <si>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</si>
  <si>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</si>
  <si>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</si>
  <si>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</si>
  <si>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</si>
  <si>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</si>
  <si>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</si>
  <si>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</si>
  <si>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</si>
  <si>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</si>
  <si>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</si>
  <si>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</si>
  <si>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</si>
  <si>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</si>
  <si>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</si>
  <si>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</si>
  <si>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</si>
  <si>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</si>
  <si>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</si>
  <si>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</si>
  <si>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</si>
  <si>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</si>
  <si>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</si>
  <si>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</si>
  <si>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</si>
  <si>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</si>
  <si>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</si>
  <si>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</si>
  <si>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</si>
  <si>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</si>
  <si>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</si>
  <si>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</si>
  <si>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</si>
  <si>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</si>
  <si>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</si>
  <si>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</si>
  <si>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</si>
  <si>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</si>
  <si>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</si>
  <si>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</si>
  <si>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</si>
  <si>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</si>
  <si>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</si>
  <si>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</si>
  <si>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</si>
  <si>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</si>
  <si>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</si>
  <si>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</si>
  <si>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</si>
  <si>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</si>
  <si>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</si>
  <si>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</si>
  <si>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</si>
  <si>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</si>
  <si>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</si>
  <si>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</si>
  <si>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</si>
  <si>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</si>
  <si>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</si>
  <si>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</si>
  <si>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</si>
  <si>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</si>
  <si>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</si>
  <si>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</si>
  <si>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</si>
  <si>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</si>
  <si>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</si>
  <si>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</si>
  <si>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</si>
  <si>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</si>
  <si>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</si>
  <si>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</si>
  <si>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</si>
  <si>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</si>
  <si>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</si>
  <si>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</si>
  <si>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</si>
  <si>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</si>
  <si>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</si>
  <si>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</si>
  <si>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</si>
  <si>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</si>
  <si>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</si>
  <si>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</si>
  <si>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</si>
  <si>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</si>
  <si>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</si>
  <si>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</si>
  <si>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</si>
  <si>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</si>
  <si>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</si>
  <si>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</si>
  <si>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</si>
  <si>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</si>
  <si>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</si>
  <si>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</si>
  <si>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</si>
  <si>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</si>
  <si>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</si>
  <si>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</si>
  <si>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</si>
  <si>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</si>
  <si>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</si>
  <si>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</si>
  <si>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</si>
  <si>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</si>
  <si>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</si>
  <si>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</si>
  <si>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</si>
  <si>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</si>
  <si>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</si>
  <si>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</si>
  <si>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</si>
  <si>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</si>
  <si>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</si>
  <si>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</si>
  <si>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</si>
  <si>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</si>
  <si>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</si>
  <si>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</si>
  <si>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</si>
  <si>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</si>
  <si>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</si>
  <si>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</si>
  <si>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</si>
  <si>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</si>
  <si>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</si>
  <si>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</si>
  <si>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</si>
  <si>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</si>
  <si>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</si>
  <si>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</si>
  <si>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</si>
  <si>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</si>
  <si>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</si>
  <si>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</si>
  <si>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</si>
  <si>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</si>
  <si>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</si>
  <si>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</si>
  <si>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</si>
  <si>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</si>
  <si>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</si>
  <si>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</si>
  <si>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</si>
  <si>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</si>
  <si>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</si>
  <si>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</si>
  <si>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</si>
  <si>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</si>
  <si>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</si>
  <si>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</si>
  <si>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</si>
  <si>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</si>
  <si>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</si>
  <si>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</si>
  <si>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</si>
  <si>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</si>
  <si>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</si>
  <si>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</si>
  <si>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</si>
  <si>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</si>
  <si>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</si>
  <si>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</si>
  <si>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</si>
  <si>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</si>
  <si>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</si>
  <si>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</si>
  <si>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</si>
  <si>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</si>
  <si>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</si>
  <si>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</si>
  <si>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</si>
  <si>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</si>
  <si>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</si>
  <si>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</si>
  <si>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</si>
  <si>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</si>
  <si>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</si>
  <si>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</si>
  <si>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</si>
  <si>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</si>
  <si>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</si>
  <si>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</si>
  <si>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</si>
  <si>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</si>
  <si>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</si>
  <si>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</si>
  <si>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</si>
  <si>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</si>
  <si>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</si>
  <si>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</si>
  <si>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</si>
  <si>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</si>
  <si>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</si>
  <si>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</si>
  <si>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</si>
  <si>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</si>
  <si>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</si>
  <si>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</si>
  <si>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</si>
  <si>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</si>
  <si>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</si>
  <si>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</si>
  <si>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</si>
  <si>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</si>
  <si>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</si>
  <si>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</si>
  <si>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</si>
  <si>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</si>
  <si>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</si>
  <si>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</si>
  <si>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</si>
  <si>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</si>
  <si>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</si>
  <si>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</si>
  <si>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</si>
  <si>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</si>
  <si>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</si>
  <si>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</si>
  <si>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</si>
  <si>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</si>
  <si>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</si>
  <si>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</si>
  <si>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</si>
  <si>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</si>
  <si>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</si>
  <si>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</si>
  <si>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</si>
  <si>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</si>
  <si>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</si>
  <si>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</si>
  <si>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</si>
  <si>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</si>
  <si>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</si>
  <si>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</si>
  <si>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</si>
  <si>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</si>
  <si>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</si>
  <si>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</si>
  <si>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</si>
  <si>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</si>
  <si>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</si>
  <si>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</si>
  <si>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</si>
  <si>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</si>
  <si>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</si>
  <si>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</si>
  <si>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</si>
  <si>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</si>
  <si>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</si>
  <si>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</si>
  <si>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</si>
  <si>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</si>
  <si>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</si>
  <si>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</si>
  <si>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</si>
  <si>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</si>
  <si>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</si>
  <si>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</si>
  <si>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</si>
  <si>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</si>
  <si>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</si>
  <si>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</si>
  <si>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</si>
  <si>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</si>
  <si>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</si>
  <si>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</si>
  <si>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</si>
  <si>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</si>
  <si>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</si>
  <si>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</si>
  <si>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</si>
  <si>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</si>
  <si>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</si>
  <si>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</si>
  <si>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</si>
  <si>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</si>
  <si>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</si>
  <si>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</si>
  <si>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</si>
  <si>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</si>
  <si>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</si>
  <si>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</si>
  <si>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</si>
  <si>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</si>
  <si>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</si>
  <si>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</si>
  <si>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</si>
  <si>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</si>
  <si>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</si>
  <si>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</si>
  <si>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</si>
  <si>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</si>
  <si>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</si>
  <si>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</si>
  <si>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</si>
  <si>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</si>
  <si>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</si>
  <si>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</si>
  <si>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</si>
  <si>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</si>
  <si>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</si>
  <si>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</si>
  <si>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</si>
  <si>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</si>
  <si>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</si>
  <si>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</si>
  <si>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</si>
  <si>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</si>
  <si>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</si>
  <si>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</si>
  <si>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</si>
  <si>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</si>
  <si>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</si>
  <si>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</si>
  <si>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</si>
  <si>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</si>
  <si>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</si>
  <si>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</si>
  <si>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</si>
  <si>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</si>
  <si>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</si>
  <si>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</si>
  <si>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</si>
  <si>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</si>
  <si>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</si>
  <si>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</si>
  <si>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</si>
  <si>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</si>
  <si>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</si>
  <si>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</si>
  <si>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</si>
  <si>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</si>
  <si>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</si>
  <si>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</si>
  <si>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</si>
  <si>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</si>
  <si>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</si>
  <si>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</si>
  <si>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</si>
  <si>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</si>
  <si>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</si>
  <si>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</si>
  <si>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</si>
  <si>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</si>
  <si>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</si>
  <si>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</si>
  <si>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</si>
  <si>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</si>
  <si>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</si>
  <si>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</si>
  <si>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</si>
  <si>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</si>
  <si>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</si>
  <si>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</si>
  <si>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</si>
  <si>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</si>
  <si>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</si>
  <si>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</si>
  <si>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</si>
  <si>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</si>
  <si>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</si>
  <si>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</si>
  <si>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</si>
  <si>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</si>
  <si>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</si>
  <si>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</si>
  <si>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</si>
  <si>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</si>
  <si>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</si>
  <si>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</si>
  <si>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</si>
  <si>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</si>
  <si>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</si>
  <si>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</si>
  <si>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</si>
  <si>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</si>
  <si>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</si>
  <si>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</si>
  <si>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</si>
  <si>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</si>
  <si>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</si>
  <si>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</si>
  <si>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</si>
  <si>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</si>
  <si>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</si>
  <si>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</si>
  <si>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</si>
  <si>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</si>
  <si>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</si>
  <si>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</si>
  <si>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</si>
  <si>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</si>
  <si>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</si>
  <si>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</si>
  <si>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</si>
  <si>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</si>
  <si>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</si>
  <si>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</si>
  <si>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</si>
  <si>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</si>
  <si>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</si>
  <si>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</si>
  <si>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</si>
  <si>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</si>
  <si>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</si>
  <si>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</si>
  <si>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</si>
  <si>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</si>
  <si>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</si>
  <si>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</si>
  <si>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</si>
  <si>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</si>
  <si>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</si>
  <si>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</si>
  <si>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</si>
  <si>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</si>
  <si>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</si>
  <si>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</si>
  <si>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</si>
  <si>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</si>
  <si>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</si>
  <si>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</si>
  <si>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</si>
  <si>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</si>
  <si>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</si>
  <si>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</si>
  <si>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</si>
  <si>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</si>
  <si>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</si>
  <si>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</si>
  <si>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</si>
  <si>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</si>
  <si>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</si>
  <si>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</si>
  <si>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</si>
  <si>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</si>
  <si>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</si>
  <si>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</si>
  <si>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</si>
  <si>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</si>
  <si>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</si>
  <si>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</si>
  <si>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</si>
  <si>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</si>
  <si>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</si>
  <si>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</si>
  <si>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</si>
  <si>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</si>
  <si>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</si>
  <si>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</si>
  <si>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</si>
  <si>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</si>
  <si>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</si>
  <si>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</si>
  <si>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</si>
  <si>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</si>
  <si>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</si>
  <si>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</si>
  <si>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</si>
  <si>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</si>
  <si>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</si>
  <si>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</si>
  <si>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</si>
  <si>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</si>
  <si>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</si>
  <si>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</si>
  <si>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</si>
  <si>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</si>
  <si>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</si>
  <si>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</si>
  <si>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</si>
  <si>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</si>
  <si>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</si>
  <si>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</si>
  <si>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</si>
  <si>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</si>
  <si>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</si>
  <si>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</si>
  <si>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</si>
  <si>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</si>
  <si>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</si>
  <si>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</si>
  <si>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</si>
  <si>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</si>
  <si>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</si>
  <si>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</si>
  <si>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</si>
  <si>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</si>
  <si>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</si>
  <si>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</si>
  <si>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</si>
  <si>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</si>
  <si>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</si>
  <si>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</si>
  <si>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</si>
  <si>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</si>
  <si>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</si>
  <si>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</si>
  <si>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</si>
  <si>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</si>
  <si>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</si>
  <si>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</si>
  <si>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</si>
  <si>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</si>
  <si>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</si>
  <si>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</si>
  <si>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</si>
  <si>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</si>
  <si>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</si>
  <si>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</si>
  <si>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</si>
  <si>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</si>
  <si>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</si>
  <si>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</si>
  <si>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P29</t>
  </si>
  <si>
    <t>Q29</t>
  </si>
  <si>
    <t>R29</t>
  </si>
  <si>
    <t>U29</t>
  </si>
  <si>
    <t>V29</t>
  </si>
  <si>
    <t>2Q26</t>
  </si>
  <si>
    <t>I32</t>
  </si>
  <si>
    <t>P32</t>
  </si>
  <si>
    <t>Q32</t>
  </si>
  <si>
    <t>R32</t>
  </si>
  <si>
    <t>V32</t>
  </si>
  <si>
    <t>F39</t>
  </si>
  <si>
    <t>direct</t>
  </si>
  <si>
    <t>InterestExpense=221mm</t>
  </si>
  <si>
    <t>0000070318-24-000032</t>
  </si>
  <si>
    <t>copied</t>
  </si>
  <si>
    <t>not_run</t>
  </si>
  <si>
    <t>Included SEC interest expense, including operating interest expense when that is the company's presentation.</t>
  </si>
  <si>
    <t>G39</t>
  </si>
  <si>
    <t>InterestExpense=226mm</t>
  </si>
  <si>
    <t>0000070318-23-000041</t>
  </si>
  <si>
    <t>H39</t>
  </si>
  <si>
    <t>InterestExpense=227mm</t>
  </si>
  <si>
    <t>0000070318-23-000055</t>
  </si>
  <si>
    <t>I39</t>
  </si>
  <si>
    <t>K39</t>
  </si>
  <si>
    <t>InterestExpense=218mm</t>
  </si>
  <si>
    <t>Q39</t>
  </si>
  <si>
    <t>V39</t>
  </si>
  <si>
    <t>F41</t>
  </si>
  <si>
    <t>OtherNonoperatingIncomeExpense=-2mm</t>
  </si>
  <si>
    <t>G41</t>
  </si>
  <si>
    <t>OtherNonoperatingIncomeExpense=6mm</t>
  </si>
  <si>
    <t>0000070318-24-000041</t>
  </si>
  <si>
    <t>H41</t>
  </si>
  <si>
    <t>OtherNonoperatingIncomeExpense=4mm</t>
  </si>
  <si>
    <t>0000070318-24-000052</t>
  </si>
  <si>
    <t>I41</t>
  </si>
  <si>
    <t>OtherNonoperatingIncomeExpense=11mm</t>
  </si>
  <si>
    <t>Quarterly value was derived from Other Nonoperating Income (Expense) less 1Q23, 2Q23, 3Q23.</t>
  </si>
  <si>
    <t>K41</t>
  </si>
  <si>
    <t>OtherNonoperatingIncomeExpense=25mm</t>
  </si>
  <si>
    <t>0000070318-25-000017</t>
  </si>
  <si>
    <t>L41</t>
  </si>
  <si>
    <t>OtherNonoperatingIncomeExpense=29mm</t>
  </si>
  <si>
    <t>0000070318-25-000039</t>
  </si>
  <si>
    <t>M41</t>
  </si>
  <si>
    <t>OtherNonoperatingIncomeExpense=35mm</t>
  </si>
  <si>
    <t>0000070318-25-000046</t>
  </si>
  <si>
    <t>N41</t>
  </si>
  <si>
    <t>OtherNonoperatingIncomeExpense=37mm</t>
  </si>
  <si>
    <t>Quarterly value was derived from Other Nonoperating Income (Expense) less 1Q24, 2Q24, 3Q24.</t>
  </si>
  <si>
    <t>P41</t>
  </si>
  <si>
    <t>OtherNonoperatingIncomeExpense=26mm</t>
  </si>
  <si>
    <t>0000070318-26-000026</t>
  </si>
  <si>
    <t>Q41</t>
  </si>
  <si>
    <t>R41</t>
  </si>
  <si>
    <t>S41</t>
  </si>
  <si>
    <t>OtherNonoperatingIncomeExpense; OtherIncome; OtherExpense</t>
  </si>
  <si>
    <t>U41</t>
  </si>
  <si>
    <t>OtherNonoperatingIncomeExpense=41mm</t>
  </si>
  <si>
    <t>F44</t>
  </si>
  <si>
    <t>IncomeTaxExpenseBenefit=84mm</t>
  </si>
  <si>
    <t>Mapped to EDGAR income tax expense/benefit using the model's negative-expense sign convention.</t>
  </si>
  <si>
    <t>G44</t>
  </si>
  <si>
    <t>IncomeTaxExpenseBenefit=80mm</t>
  </si>
  <si>
    <t>H44</t>
  </si>
  <si>
    <t>IncomeTaxExpenseBenefit=79mm</t>
  </si>
  <si>
    <t>I44</t>
  </si>
  <si>
    <t>K44</t>
  </si>
  <si>
    <t>IncomeTaxExpenseBenefit=750mm</t>
  </si>
  <si>
    <t>L44</t>
  </si>
  <si>
    <t>IncomeTaxExpenseBenefit=110mm</t>
  </si>
  <si>
    <t>M44</t>
  </si>
  <si>
    <t>IncomeTaxExpenseBenefit=241mm</t>
  </si>
  <si>
    <t>N44</t>
  </si>
  <si>
    <t>IncomeTaxExpenseBenefit=83mm</t>
  </si>
  <si>
    <t>Mapped to EDGAR income tax expense/benefit using the model's negative-expense sign convention. Quarterly value was derived from Income Tax Expense (Benefit) less 1Q24, 2Q24, 3Q24.</t>
  </si>
  <si>
    <t>P44</t>
  </si>
  <si>
    <t>IncomeTaxExpenseBenefit=143mm</t>
  </si>
  <si>
    <t>Q44</t>
  </si>
  <si>
    <t>IncomeTaxExpenseBenefit=120mm</t>
  </si>
  <si>
    <t>R44</t>
  </si>
  <si>
    <t>IncomeTaxExpenseBenefit=133mm</t>
  </si>
  <si>
    <t>S44</t>
  </si>
  <si>
    <t>IncomeTaxExpenseBenefit=37mm</t>
  </si>
  <si>
    <t>Mapped to EDGAR income tax expense/benefit using the model's negative-expense sign convention. Quarterly value was derived from Income Tax Expense (Benefit) less 1Q25, 2Q25, 3Q25.</t>
  </si>
  <si>
    <t>U44</t>
  </si>
  <si>
    <t>IncomeTaxExpenseBenefit=226mm</t>
  </si>
  <si>
    <t>V44</t>
  </si>
  <si>
    <t>H48</t>
  </si>
  <si>
    <t>F49</t>
  </si>
  <si>
    <t>grouped</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</si>
  <si>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</si>
  <si>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</si>
  <si>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</si>
  <si>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</si>
  <si>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</si>
  <si>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</si>
  <si>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</si>
  <si>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</si>
  <si>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</si>
  <si>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</si>
  <si>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</si>
  <si>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F50</t>
  </si>
  <si>
    <t>NetIncomeLossAttributableToNoncontrollingInterest=153mm</t>
  </si>
  <si>
    <t>Grouped from EDGAR: Net Income (Loss) Attributable to Noncontrolling Interest. Mapped to EDGAR income from continuing operations attributable to non-controlling interests.</t>
  </si>
  <si>
    <t>G50</t>
  </si>
  <si>
    <t>NetIncomeLossAttributableToNoncontrollingInterest=170mm</t>
  </si>
  <si>
    <t>H50</t>
  </si>
  <si>
    <t>NetIncomeLossAttributableToNoncontrollingInterest=165mm</t>
  </si>
  <si>
    <t>I50</t>
  </si>
  <si>
    <t>NetIncomeLossAttributableToNoncontrollingInterest=212mm</t>
  </si>
  <si>
    <t>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t>
  </si>
  <si>
    <t>P50</t>
  </si>
  <si>
    <t>NetIncomeLossAttributableToNoncontrollingInterest=216mm</t>
  </si>
  <si>
    <t>Q50</t>
  </si>
  <si>
    <t>NetIncomeLossAttributableToNoncontrollingInterest=234mm</t>
  </si>
  <si>
    <t>R50</t>
  </si>
  <si>
    <t>NetIncomeLossAttributableToNoncontrollingInterest=237mm</t>
  </si>
  <si>
    <t>S50</t>
  </si>
  <si>
    <t>NetIncomeLossAttributableToNoncontrollingInterest=273mm</t>
  </si>
  <si>
    <t>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</si>
  <si>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</si>
  <si>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</si>
  <si>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</si>
  <si>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</si>
  <si>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</si>
  <si>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</si>
  <si>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</si>
  <si>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</si>
  <si>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</si>
  <si>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</si>
  <si>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</si>
  <si>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CashAndCashEquivalentsAtCarryingValue=2999mm</t>
  </si>
  <si>
    <t>Mapped to SEC cash and cash equivalents.</t>
  </si>
  <si>
    <t>Q120</t>
  </si>
  <si>
    <t>CashAndCashEquivalentsAtCarryingValue=2625mm</t>
  </si>
  <si>
    <t>R120</t>
  </si>
  <si>
    <t>CashAndCashEquivalentsAtCarryingValue=2975mm</t>
  </si>
  <si>
    <t>S120</t>
  </si>
  <si>
    <t>CashAndCashEquivalentsAtCarryingValue=2883mm</t>
  </si>
  <si>
    <t>0000070318-26-000012</t>
  </si>
  <si>
    <t>U120</t>
  </si>
  <si>
    <t>V120</t>
  </si>
  <si>
    <t>F121</t>
  </si>
  <si>
    <t>AccountsReceivableNetCurrent=2883mm</t>
  </si>
  <si>
    <t>0000070318-23-000019</t>
  </si>
  <si>
    <t>Grouped from EDGAR: Accounts Receivable, after Allowance for Credit Loss, Current.</t>
  </si>
  <si>
    <t>G121</t>
  </si>
  <si>
    <t>AccountsReceivableNetCurrent=2914mm</t>
  </si>
  <si>
    <t>H121</t>
  </si>
  <si>
    <t>AccountsReceivableNetCurrent=2897mm</t>
  </si>
  <si>
    <t>I121</t>
  </si>
  <si>
    <t>0000070318-25-000009</t>
  </si>
  <si>
    <t>K121</t>
  </si>
  <si>
    <t>AccountsReceivableNetCurrent=3148mm</t>
  </si>
  <si>
    <t>L121</t>
  </si>
  <si>
    <t>AccountsReceivableNetCurrent=2817mm</t>
  </si>
  <si>
    <t>M121</t>
  </si>
  <si>
    <t>AccountsReceivableNetCurrent=2598mm</t>
  </si>
  <si>
    <t>N121</t>
  </si>
  <si>
    <t>AccountsReceivableNetCurrent=2536mm</t>
  </si>
  <si>
    <t>P121</t>
  </si>
  <si>
    <t>AccountsReceivableNetCurrent=2619mm</t>
  </si>
  <si>
    <t>Q121</t>
  </si>
  <si>
    <t>AccountsReceivableNetCurrent=2533mm</t>
  </si>
  <si>
    <t>R121</t>
  </si>
  <si>
    <t>AccountsReceivableNetCurrent=2518mm</t>
  </si>
  <si>
    <t>S121</t>
  </si>
  <si>
    <t>AccountsReceivableNetCurrent=2565mm</t>
  </si>
  <si>
    <t>Grouped from EDGAR: Accounts Receivable net Current.</t>
  </si>
  <si>
    <t>U121</t>
  </si>
  <si>
    <t>AccountsReceivableNetCurrent=2605mm</t>
  </si>
  <si>
    <t>F122</t>
  </si>
  <si>
    <t>InventoryNet=407mm</t>
  </si>
  <si>
    <t>G122</t>
  </si>
  <si>
    <t>InventoryNet=404mm</t>
  </si>
  <si>
    <t>H122</t>
  </si>
  <si>
    <t>InventoryNet=413mm</t>
  </si>
  <si>
    <t>I122</t>
  </si>
  <si>
    <t>InventoryNet=411mm</t>
  </si>
  <si>
    <t>K122</t>
  </si>
  <si>
    <t>InventoryNet=395mm</t>
  </si>
  <si>
    <t>L122</t>
  </si>
  <si>
    <t>InventoryNet=382mm</t>
  </si>
  <si>
    <t>M122</t>
  </si>
  <si>
    <t>InventoryNet=356mm</t>
  </si>
  <si>
    <t>N122</t>
  </si>
  <si>
    <t>InventoryNet=346mm</t>
  </si>
  <si>
    <t>P122</t>
  </si>
  <si>
    <t>InventoryNet=344mm</t>
  </si>
  <si>
    <t>Q122</t>
  </si>
  <si>
    <t>InventoryNet=338mm</t>
  </si>
  <si>
    <t>R122</t>
  </si>
  <si>
    <t>S122</t>
  </si>
  <si>
    <t>InventoryNet=348mm</t>
  </si>
  <si>
    <t>U122</t>
  </si>
  <si>
    <t>InventoryNet=343mm</t>
  </si>
  <si>
    <t>F123</t>
  </si>
  <si>
    <t>AssetsCurrent=5869mm; CashAndCashEquivalentsAtCarryingValue=766mm; AccountsReceivableNetCurrent=2883mm; InventoryNet=407mm</t>
  </si>
  <si>
    <t>Grouped from EDGAR: Assets, Current, Cash and Cash Equivalents, at Carrying Value, Accounts Receivable, after Allowance for Credit Loss, Current, Inventory, Net. Included current assets less separately modeled cash, receivables, and inventory.</t>
  </si>
  <si>
    <t>G123</t>
  </si>
  <si>
    <t>AssetsCurrent=5995mm; CashAndCashEquivalentsAtCarryingValue=934mm; AccountsReceivableNetCurrent=2914mm; InventoryNet=404mm</t>
  </si>
  <si>
    <t>H123</t>
  </si>
  <si>
    <t>AssetsCurrent=6359mm; CashAndCashEquivalentsAtCarryingValue=1054mm; AccountsReceivableNetCurrent=2897mm; InventoryNet=413mm</t>
  </si>
  <si>
    <t>I123</t>
  </si>
  <si>
    <t>AssetsCurrent=7167mm; CashAndCashEquivalentsAtCarryingValue=1228mm; AccountsReceivableNetCurrent=2914mm; InventoryNet=411mm</t>
  </si>
  <si>
    <t>K123</t>
  </si>
  <si>
    <t>AssetsCurrent=7821mm; CashAndCashEquivalentsAtCarryingValue=2481mm; AccountsReceivableNetCurrent=3148mm; InventoryNet=395mm</t>
  </si>
  <si>
    <t>L123</t>
  </si>
  <si>
    <t>AssetsCurrent=7955mm; CashAndCashEquivalentsAtCarryingValue=2880mm; AccountsReceivableNetCurrent=2817mm; InventoryNet=382mm</t>
  </si>
  <si>
    <t>M123</t>
  </si>
  <si>
    <t>AssetsCurrent=8759mm; CashAndCashEquivalentsAtCarryingValue=4094mm; AccountsReceivableNetCurrent=2598mm; InventoryNet=356mm</t>
  </si>
  <si>
    <t>N123</t>
  </si>
  <si>
    <t>AssetsCurrent=7682mm; CashAndCashEquivalentsAtCarryingValue=3019mm; AccountsReceivableNetCurrent=2536mm; InventoryNet=346mm</t>
  </si>
  <si>
    <t>P123</t>
  </si>
  <si>
    <t>AssetsCurrent=7913mm; CashAndCashEquivalentsAtCarryingValue=2999mm; AccountsReceivableNetCurrent=2619mm; InventoryNet=344mm</t>
  </si>
  <si>
    <t>Q123</t>
  </si>
  <si>
    <t>AssetsCurrent=7298mm; CashAndCashEquivalentsAtCarryingValue=2625mm; AccountsReceivableNetCurrent=2533mm; InventoryNet=338mm</t>
  </si>
  <si>
    <t>R123</t>
  </si>
  <si>
    <t>AssetsCurrent=7810mm; CashAndCashEquivalentsAtCarryingValue=2975mm; AccountsReceivableNetCurrent=2518mm; InventoryNet=346mm</t>
  </si>
  <si>
    <t>S123</t>
  </si>
  <si>
    <t>AssetsCurrent=7849mm; CashAndCashEquivalentsAtCarryingValue=2883mm; AccountsReceivableNetCurrent=2565mm; InventoryNet=348mm</t>
  </si>
  <si>
    <t>0000070318-26-000026; 0000070318-26-000012</t>
  </si>
  <si>
    <t>Grouped from EDGAR: Assets, Current, Cash and Cash Equivalents At Carrying Value, Accounts Receivable net Current, Inventory net. Included current assets less separately modeled cash, receivables, and inventory.</t>
  </si>
  <si>
    <t>U123</t>
  </si>
  <si>
    <t>AssetsCurrent=8356mm; CashAndCashEquivalentsAtCarryingValue=2967mm; AccountsReceivableNetCurrent=2605mm; InventoryNet=343mm</t>
  </si>
  <si>
    <t>F126</t>
  </si>
  <si>
    <t>PropertyPlantAndEquipmentAndFinanceLeaseRightOfUseAssetAfterAccumulatedDepreciationAndAmortization=6319mm</t>
  </si>
  <si>
    <t>Grouped from EDGAR: Property, Plant, and Equipment and Finance Lease Right-of-Use Asset, after Accumulated Depreciation and Amortization.</t>
  </si>
  <si>
    <t>G126</t>
  </si>
  <si>
    <t>PropertyPlantAndEquipmentAndFinanceLeaseRightOfUseAssetAfterAccumulatedDepreciationAndAmortization=6268mm</t>
  </si>
  <si>
    <t>H126</t>
  </si>
  <si>
    <t>PropertyPlantAndEquipmentAndFinanceLeaseRightOfUseAssetAfterAccumulatedDepreciationAndAmortization=6260mm</t>
  </si>
  <si>
    <t>I126</t>
  </si>
  <si>
    <t>PropertyPlantAndEquipmentAndFinanceLeaseRightOfUseAssetAfterAccumulatedDepreciationAndAmortization=6236mm</t>
  </si>
  <si>
    <t>K126</t>
  </si>
  <si>
    <t>PropertyPlantAndEquipmentAndFinanceLeaseRightOfUseAssetAfterAccumulatedDepreciationAndAmortization=5855mm</t>
  </si>
  <si>
    <t>L126</t>
  </si>
  <si>
    <t>PropertyPlantAndEquipmentAndFinanceLeaseRightOfUseAssetAfterAccumulatedDepreciationAndAmortization=5857mm</t>
  </si>
  <si>
    <t>M126</t>
  </si>
  <si>
    <t>PropertyPlantAndEquipmentAndFinanceLeaseRightOfUseAssetAfterAccumulatedDepreciationAndAmortization=5552mm</t>
  </si>
  <si>
    <t>N126</t>
  </si>
  <si>
    <t>PropertyPlantAndEquipmentAndFinanceLeaseRightOfUseAssetAfterAccumulatedDepreciationAndAmortization=6049mm</t>
  </si>
  <si>
    <t>P126</t>
  </si>
  <si>
    <t>PropertyPlantAndEquipmentAndFinanceLeaseRightOfUseAssetAfterAccumulatedDepreciationAndAmortization=5991mm</t>
  </si>
  <si>
    <t>Q126</t>
  </si>
  <si>
    <t>PropertyPlantAndEquipmentAndFinanceLeaseRightOfUseAssetAfterAccumulatedDepreciationAndAmortization=6024mm</t>
  </si>
  <si>
    <t>R126</t>
  </si>
  <si>
    <t>PropertyPlantAndEquipmentAndFinanceLeaseRightOfUseAssetAfterAccumulatedDepreciationAndAmortization=6091mm</t>
  </si>
  <si>
    <t>S126</t>
  </si>
  <si>
    <t>PropertyPlantAndEquipmentAndFinanceLeaseRightOfUseAssetAfterAccumulatedDepreciationAndAmortization=6315mm</t>
  </si>
  <si>
    <t>Grouped from EDGAR: Property Plant and Equipment and Finance Lease Right of Use Asset After Accumulated Depreciation and Amortization.</t>
  </si>
  <si>
    <t>U126</t>
  </si>
  <si>
    <t>PropertyPlantAndEquipmentAndFinanceLeaseRightOfUseAssetAfterAccumulatedDepreciationAndAmortization=6251mm</t>
  </si>
  <si>
    <t>F127</t>
  </si>
  <si>
    <t>FiniteLivedIntangibleAssetsNet=716mm</t>
  </si>
  <si>
    <t>Grouped from EDGAR: Finite-Lived Intangible Assets, Net.</t>
  </si>
  <si>
    <t>G127</t>
  </si>
  <si>
    <t>FiniteLivedIntangibleAssetsNet=690mm</t>
  </si>
  <si>
    <t>H127</t>
  </si>
  <si>
    <t>FiniteLivedIntangibleAssetsNet=682mm</t>
  </si>
  <si>
    <t>I127</t>
  </si>
  <si>
    <t>FiniteLivedIntangibleAssetsNet=650mm</t>
  </si>
  <si>
    <t>K127</t>
  </si>
  <si>
    <t>FiniteLivedIntangibleAssetsNet=678mm</t>
  </si>
  <si>
    <t>L127</t>
  </si>
  <si>
    <t>FiniteLivedIntangibleAssetsNet=639mm</t>
  </si>
  <si>
    <t>M127</t>
  </si>
  <si>
    <t>FiniteLivedIntangibleAssetsNet=601mm</t>
  </si>
  <si>
    <t>N127</t>
  </si>
  <si>
    <t>FiniteLivedIntangibleAssetsNet=518mm</t>
  </si>
  <si>
    <t>P127</t>
  </si>
  <si>
    <t>Q127</t>
  </si>
  <si>
    <t>FiniteLivedIntangibleAssetsNet=490mm</t>
  </si>
  <si>
    <t>R127</t>
  </si>
  <si>
    <t>FiniteLivedIntangibleAssetsNet=462mm</t>
  </si>
  <si>
    <t>S127</t>
  </si>
  <si>
    <t>FiniteLivedIntangibleAssetsNet=466mm</t>
  </si>
  <si>
    <t>Grouped from EDGAR: Finite Lived Intangible Assets net.</t>
  </si>
  <si>
    <t>U127</t>
  </si>
  <si>
    <t>FiniteLivedIntangibleAssetsNet=432mm</t>
  </si>
  <si>
    <t>F128</t>
  </si>
  <si>
    <t>Goodwill=10258mm</t>
  </si>
  <si>
    <t>G128</t>
  </si>
  <si>
    <t>Goodwill=10350mm</t>
  </si>
  <si>
    <t>H128</t>
  </si>
  <si>
    <t>Goodwill=10415mm</t>
  </si>
  <si>
    <t>I128</t>
  </si>
  <si>
    <t>Goodwill=10307mm</t>
  </si>
  <si>
    <t>K128</t>
  </si>
  <si>
    <t>Goodwill=10568mm</t>
  </si>
  <si>
    <t>L128</t>
  </si>
  <si>
    <t>Goodwill=10799mm</t>
  </si>
  <si>
    <t>M128</t>
  </si>
  <si>
    <t>Goodwill=10588mm</t>
  </si>
  <si>
    <t>N128</t>
  </si>
  <si>
    <t>Goodwill=10691mm</t>
  </si>
  <si>
    <t>P128</t>
  </si>
  <si>
    <t>Goodwill=10786mm</t>
  </si>
  <si>
    <t>Q128</t>
  </si>
  <si>
    <t>Goodwill=10935mm</t>
  </si>
  <si>
    <t>R128</t>
  </si>
  <si>
    <t>Goodwill=11158mm</t>
  </si>
  <si>
    <t>S128</t>
  </si>
  <si>
    <t>Goodwill=11198mm</t>
  </si>
  <si>
    <t>U128</t>
  </si>
  <si>
    <t>Goodwill=11387mm</t>
  </si>
  <si>
    <t>F129</t>
  </si>
  <si>
    <t>G129</t>
  </si>
  <si>
    <t>H129</t>
  </si>
  <si>
    <t>I129</t>
  </si>
  <si>
    <t>K129</t>
  </si>
  <si>
    <t>L129</t>
  </si>
  <si>
    <t>M129</t>
  </si>
  <si>
    <t>N129</t>
  </si>
  <si>
    <t>P129</t>
  </si>
  <si>
    <t>Assets=29237mm; CashAndCashEquivalentsAtCarryingValue=2999mm; AccountsReceivableNetCurrent=2619mm; InventoryNet=344mm; AssetsCurrent=7913mm; CashAndCashEquivalentsAtCarryingValue=2999mm; AccountsReceivableNetCurrent=2619mm; InventoryNet=344mm; PropertyPlantAndEquipmentAndFinanceLeaseRightOfUseAssetAfterAccumulatedDepreciationAndAmortization=5991mm; FiniteLivedIntangibleAssetsNet=518mm; Goodwill=10786mm</t>
  </si>
  <si>
    <t>0000070318-25-000017; 0000070318-26-000026</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</si>
  <si>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</si>
  <si>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Q129</t>
  </si>
  <si>
    <t>Assets=28699mm; CashAndCashEquivalentsAtCarryingValue=2625mm; AccountsReceivableNetCurrent=2533mm; InventoryNet=338mm; AssetsCurrent=7298mm; CashAndCashEquivalentsAtCarryingValue=2625mm; AccountsReceivableNetCurrent=2533mm; InventoryNet=338mm; PropertyPlantAndEquipmentAndFinanceLeaseRightOfUseAssetAfterAccumulatedDepreciationAndAmortization=6024mm; FiniteLivedIntangibleAssetsNet=490mm; Goodwill=10935mm</t>
  </si>
  <si>
    <t>R129</t>
  </si>
  <si>
    <t>Assets=29418mm; CashAndCashEquivalentsAtCarryingValue=2975mm; AccountsReceivableNetCurrent=2518mm; InventoryNet=346mm; AssetsCurrent=7810mm; CashAndCashEquivalentsAtCarryingValue=2975mm; AccountsReceivableNetCurrent=2518mm; InventoryNet=346mm; PropertyPlantAndEquipmentAndFinanceLeaseRightOfUseAssetAfterAccumulatedDepreciationAndAmortization=6091mm; FiniteLivedIntangibleAssetsNet=462mm; Goodwill=11158mm</t>
  </si>
  <si>
    <t>S129</t>
  </si>
  <si>
    <t>Assets=29677mm; CashAndCashEquivalentsAtCarryingValue=2883mm; AccountsReceivableNetCurrent=2565mm; InventoryNet=348mm; AssetsCurrent=7849mm; CashAndCashEquivalentsAtCarryingValue=2883mm; AccountsReceivableNetCurrent=2565mm; InventoryNet=348mm; PropertyPlantAndEquipmentAndFinanceLeaseRightOfUseAssetAfterAccumulatedDepreciationAndAmortization=6315mm; FiniteLivedIntangibleAssetsNet=466mm; Goodwill=11198mm</t>
  </si>
  <si>
    <t>0000070318-26-000012; 0000070318-26-000026</t>
  </si>
  <si>
    <t>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</si>
  <si>
    <t>U129</t>
  </si>
  <si>
    <t>V129</t>
  </si>
  <si>
    <t>F134</t>
  </si>
  <si>
    <t>AccountsPayableCurrent=1192mm</t>
  </si>
  <si>
    <t>Grouped from EDGAR: Accounts Payable, Current.</t>
  </si>
  <si>
    <t>G134</t>
  </si>
  <si>
    <t>AccountsPayableCurrent=1246mm</t>
  </si>
  <si>
    <t>H134</t>
  </si>
  <si>
    <t>AccountsPayableCurrent=1202mm</t>
  </si>
  <si>
    <t>I134</t>
  </si>
  <si>
    <t>AccountsPayableCurrent=1408mm</t>
  </si>
  <si>
    <t>K134</t>
  </si>
  <si>
    <t>AccountsPayableCurrent=1335mm</t>
  </si>
  <si>
    <t>L134</t>
  </si>
  <si>
    <t>AccountsPayableCurrent=1270mm</t>
  </si>
  <si>
    <t>M134</t>
  </si>
  <si>
    <t>AccountsPayableCurrent=1265mm</t>
  </si>
  <si>
    <t>N134</t>
  </si>
  <si>
    <t>AccountsPayableCurrent=1294mm</t>
  </si>
  <si>
    <t>P134</t>
  </si>
  <si>
    <t>AccountsPayableCurrent=1327mm</t>
  </si>
  <si>
    <t>Q134</t>
  </si>
  <si>
    <t>AccountsPayableCurrent=1360mm</t>
  </si>
  <si>
    <t>R134</t>
  </si>
  <si>
    <t>AccountsPayableCurrent=1356mm</t>
  </si>
  <si>
    <t>S134</t>
  </si>
  <si>
    <t>Grouped from EDGAR: Accounts Payable Current.</t>
  </si>
  <si>
    <t>U134</t>
  </si>
  <si>
    <t>AccountsPayableCurrent=1339mm</t>
  </si>
  <si>
    <t>F135</t>
  </si>
  <si>
    <t>LiabilitiesCurrent=4219mm; AccountsPayableCurrent=1192mm; ContractWithCustomerLiabilityCurrent=76mm</t>
  </si>
  <si>
    <t>Grouped from EDGAR: Liabilities, Current, Accounts Payable, Current, Contract with Customer, Liability, Current. Derived from SEC current liabilities less separately modeled accounts payable and other current liabilities.</t>
  </si>
  <si>
    <t>G135</t>
  </si>
  <si>
    <t>LiabilitiesCurrent=4152mm; AccountsPayableCurrent=1246mm; ContractWithCustomerLiabilityCurrent=76mm</t>
  </si>
  <si>
    <t>H135</t>
  </si>
  <si>
    <t>LiabilitiesCurrent=4432mm; AccountsPayableCurrent=1202mm; ContractWithCustomerLiabilityCurrent=86mm</t>
  </si>
  <si>
    <t>I135</t>
  </si>
  <si>
    <t>LiabilitiesCurrent=4760mm; AccountsPayableCurrent=1408mm; ContractWithCustomerLiabilityCurrent=0mm</t>
  </si>
  <si>
    <t>K135</t>
  </si>
  <si>
    <t>LiabilitiesCurrent=5416mm; AccountsPayableCurrent=1335mm; OtherLiabilitiesCurrent=1868mm</t>
  </si>
  <si>
    <t>Grouped from EDGAR: Liabilities, Current, Accounts Payable, Current, Other Liabilities, Current. Derived from SEC current liabilities less separately modeled accounts payable and other current liabilities.</t>
  </si>
  <si>
    <t>L135</t>
  </si>
  <si>
    <t>M135</t>
  </si>
  <si>
    <t>LiabilitiesCurrent=5538mm; AccountsPayableCurrent=1265mm; OtherLiabilitiesCurrent=1927mm</t>
  </si>
  <si>
    <t>N135</t>
  </si>
  <si>
    <t>LiabilitiesCurrent=4310mm; AccountsPayableCurrent=1294mm; ContractWithCustomerLiabilityCurrent=0mm</t>
  </si>
  <si>
    <t>0000070318-26-000012; 0000070318-25-000009</t>
  </si>
  <si>
    <t>P135</t>
  </si>
  <si>
    <t>LiabilitiesCurrent=4451mm; AccountsPayableCurrent=1327mm; OtherLiabilitiesCurrent=1649mm</t>
  </si>
  <si>
    <t>Q135</t>
  </si>
  <si>
    <t>LiabilitiesCurrent=4271mm; AccountsPayableCurrent=1360mm; OtherLiabilitiesCurrent=1574mm</t>
  </si>
  <si>
    <t>R135</t>
  </si>
  <si>
    <t>LiabilitiesCurrent=4560mm; AccountsPayableCurrent=1356mm; OtherLiabilitiesCurrent=1687mm</t>
  </si>
  <si>
    <t>S135</t>
  </si>
  <si>
    <t>LiabilitiesCurrent=4463mm; AccountsPayableCurrent=1360mm; OtherLiabilitiesCurrent=1809mm</t>
  </si>
  <si>
    <t>Grouped from EDGAR: Liabilities Current, Accounts Payable Current, Other Liabilities Current. Derived from SEC current liabilities less separately modeled accounts payable and other current liabilities.</t>
  </si>
  <si>
    <t>U135</t>
  </si>
  <si>
    <t>LiabilitiesCurrent=6152mm; AccountsPayableCurrent=1339mm; OtherLiabilitiesCurrent=3083mm</t>
  </si>
  <si>
    <t>F136</t>
  </si>
  <si>
    <t>G136</t>
  </si>
  <si>
    <t>H136</t>
  </si>
  <si>
    <t>I136</t>
  </si>
  <si>
    <t>K136</t>
  </si>
  <si>
    <t>L136</t>
  </si>
  <si>
    <t>M136</t>
  </si>
  <si>
    <t>N136</t>
  </si>
  <si>
    <t>P136</t>
  </si>
  <si>
    <t>Liabilities=20584mm; ShortTermBorrowings=0mm; AccountsPayableCurrent=1327mm; SecuritiesLoaned=0mm; LongTermDebtAndCapitalLeaseObligations=13082mm; DeferredTaxLiabilitiesNoncurrent=0mm; OtherLiabilitiesNoncurrent=1651mm</t>
  </si>
  <si>
    <t>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</si>
  <si>
    <t>Q136</t>
  </si>
  <si>
    <t>Liabilities=20397mm; ShortTermBorrowings=0mm; AccountsPayableCurrent=1360mm; SecuritiesLoaned=0mm; LongTermDebtAndCapitalLeaseObligations=13091mm; DeferredTaxLiabilitiesNoncurrent=0mm; OtherLiabilitiesNoncurrent=1635mm</t>
  </si>
  <si>
    <t>R136</t>
  </si>
  <si>
    <t>Liabilities=20718mm; ShortTermBorrowings=0mm; AccountsPayableCurrent=1356mm; SecuritiesLoaned=0mm; LongTermDebtAndCapitalLeaseObligations=13102mm; DeferredTaxLiabilitiesNoncurrent=0mm; OtherLiabilitiesNoncurrent=1600mm</t>
  </si>
  <si>
    <t>S136</t>
  </si>
  <si>
    <t>Liabilities=20704mm; ShortTermBorrowings=0mm; AccountsPayableCurrent=1360mm; SecuritiesLoaned=0mm; LongTermDebtAndCapitalLeaseObligationsIncludingCurrentMaturities=13265mm; DeferredTaxLiabilitiesNoncurrent=0mm; OtherLiabilitiesNoncurrent=1713mm</t>
  </si>
  <si>
    <t>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</si>
  <si>
    <t>U136</t>
  </si>
  <si>
    <t>V136</t>
  </si>
  <si>
    <t>F140</t>
  </si>
  <si>
    <t>G140</t>
  </si>
  <si>
    <t>H140</t>
  </si>
  <si>
    <t>I140</t>
  </si>
  <si>
    <t>K140</t>
  </si>
  <si>
    <t>L140</t>
  </si>
  <si>
    <t>M140</t>
  </si>
  <si>
    <t>N140</t>
  </si>
  <si>
    <t>U140</t>
  </si>
  <si>
    <t>V140</t>
  </si>
  <si>
    <t>F142</t>
  </si>
  <si>
    <t>G142</t>
  </si>
  <si>
    <t>H142</t>
  </si>
  <si>
    <t>I142</t>
  </si>
  <si>
    <t>K142</t>
  </si>
  <si>
    <t>L142</t>
  </si>
  <si>
    <t>M142</t>
  </si>
  <si>
    <t>N142</t>
  </si>
  <si>
    <t>P142</t>
  </si>
  <si>
    <t>OtherLiabilitiesNoncurrent=1651mm</t>
  </si>
  <si>
    <t>Grouped from EDGAR: Other Liabilities, Noncurrent. Mapped to a direct SEC other non-current liability concept when reported.</t>
  </si>
  <si>
    <t>Q142</t>
  </si>
  <si>
    <t>OtherLiabilitiesNoncurrent=1635mm</t>
  </si>
  <si>
    <t>R142</t>
  </si>
  <si>
    <t>OtherLiabilitiesNoncurrent=1600mm</t>
  </si>
  <si>
    <t>S142</t>
  </si>
  <si>
    <t>OtherLiabilitiesNoncurrent=1713mm; OperatingLeaseLiabilityNoncurrent=1043mm</t>
  </si>
  <si>
    <t>Grouped from EDGAR: Other Liabilities Noncurrent, Operating Lease, Liability, Noncurrent. Mapped to a direct SEC other non-current liability concept when reported.</t>
  </si>
  <si>
    <t>U142</t>
  </si>
  <si>
    <t>V142</t>
  </si>
  <si>
    <t>F147</t>
  </si>
  <si>
    <t>StockholdersEquity=1233mm; RetainedEarningsAccumulatedDeficit=-660mm; TreasuryStockCommonValue=2710mm; AccumulatedOtherComprehensiveIncomeLossNetOfTax=-179mm</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</si>
  <si>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</si>
  <si>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</si>
  <si>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StockholdersEquity=1343mm; RetainedEarningsAccumulatedDeficit=-537mm; TreasuryStockCommonValue=2750mm; AccumulatedOtherComprehensiveIncomeLossNetOfTax=-178mm</t>
  </si>
  <si>
    <t>H147</t>
  </si>
  <si>
    <t>StockholdersEquity=1464mm; RetainedEarningsAccumulatedDeficit=-436mm; TreasuryStockCommonValue=2750mm; AccumulatedOtherComprehensiveIncomeLossNetOfTax=-176mm</t>
  </si>
  <si>
    <t>I147</t>
  </si>
  <si>
    <t>StockholdersEquity=1608mm; RetainedEarningsAccumulatedDeficit=-192mm; TreasuryStockCommonValue=2861mm; AccumulatedOtherComprehensiveIncomeLossNetOfTax=-181mm</t>
  </si>
  <si>
    <t>K147</t>
  </si>
  <si>
    <t>StockholdersEquity=3453mm; RetainedEarningsAccumulatedDeficit=1959mm; TreasuryStockCommonValue=3141mm; AccumulatedOtherComprehensiveIncomeLossNetOfTax=-179mm</t>
  </si>
  <si>
    <t>L147</t>
  </si>
  <si>
    <t>StockholdersEquity=3475mm; RetainedEarningsAccumulatedDeficit=2218mm; TreasuryStockCommonValue=3414mm; AccumulatedOtherComprehensiveIncomeLossNetOfTax=-177mm</t>
  </si>
  <si>
    <t>M147</t>
  </si>
  <si>
    <t>StockholdersEquity=3834mm; RetainedEarningsAccumulatedDeficit=2690mm; TreasuryStockCommonValue=3538mm; AccumulatedOtherComprehensiveIncomeLossNetOfTax=-175mm</t>
  </si>
  <si>
    <t>N147</t>
  </si>
  <si>
    <t>StockholdersEquity=4171mm; RetainedEarningsAccumulatedDeficit=3008mm; TreasuryStockCommonValue=3538mm; AccumulatedOtherComprehensiveIncomeLossNetOfTax=-180mm</t>
  </si>
  <si>
    <t>P147</t>
  </si>
  <si>
    <t>StockholdersEquity=4181mm; RetainedEarningsAccumulatedDeficit=3414mm; TreasuryStockCommonValue=3889mm; AccumulatedOtherComprehensiveIncomeLossNetOfTax=-178mm</t>
  </si>
  <si>
    <t>Q147</t>
  </si>
  <si>
    <t>StockholdersEquity=3749mm; RetainedEarningsAccumulatedDeficit=3702mm; TreasuryStockCommonValue=4642mm; AccumulatedOtherComprehensiveIncomeLossNetOfTax=-177mm</t>
  </si>
  <si>
    <t>R147</t>
  </si>
  <si>
    <t>StockholdersEquity=4014mm; RetainedEarningsAccumulatedDeficit=4044mm; TreasuryStockCommonValue=4736mm; AccumulatedOtherComprehensiveIncomeLossNetOfTax=-174mm</t>
  </si>
  <si>
    <t>S147</t>
  </si>
  <si>
    <t>StockholdersEquity=4220mm; RetainedEarningsAccumulatedDeficit=4415mm; TreasuryStockCommonValue=4936mm; AccumulatedOtherComprehensiveIncomeLossNetOfTax=-181mm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</si>
  <si>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</si>
  <si>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</si>
  <si>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StockholdersEquity=4814mm; RetainedEarningsAccumulatedDeficit=5117mm; TreasuryStockCommonValue=5256mm; AccumulatedOtherComprehensiveIncomeLossNetOfTax=-179mm</t>
  </si>
  <si>
    <t>F148</t>
  </si>
  <si>
    <t>RetainedEarningsAccumulatedDeficit=-660mm</t>
  </si>
  <si>
    <t>G148</t>
  </si>
  <si>
    <t>RetainedEarningsAccumulatedDeficit=-537mm</t>
  </si>
  <si>
    <t>H148</t>
  </si>
  <si>
    <t>RetainedEarningsAccumulatedDeficit=-436mm</t>
  </si>
  <si>
    <t>I148</t>
  </si>
  <si>
    <t>RetainedEarningsAccumulatedDeficit=-192mm</t>
  </si>
  <si>
    <t>K148</t>
  </si>
  <si>
    <t>RetainedEarningsAccumulatedDeficit=1959mm</t>
  </si>
  <si>
    <t>L148</t>
  </si>
  <si>
    <t>RetainedEarningsAccumulatedDeficit=2218mm</t>
  </si>
  <si>
    <t>M148</t>
  </si>
  <si>
    <t>RetainedEarningsAccumulatedDeficit=2690mm</t>
  </si>
  <si>
    <t>N148</t>
  </si>
  <si>
    <t>RetainedEarningsAccumulatedDeficit=3008mm</t>
  </si>
  <si>
    <t>P148</t>
  </si>
  <si>
    <t>RetainedEarningsAccumulatedDeficit=3414mm</t>
  </si>
  <si>
    <t>Q148</t>
  </si>
  <si>
    <t>RetainedEarningsAccumulatedDeficit=3702mm</t>
  </si>
  <si>
    <t>R148</t>
  </si>
  <si>
    <t>RetainedEarningsAccumulatedDeficit=4044mm</t>
  </si>
  <si>
    <t>S148</t>
  </si>
  <si>
    <t>RetainedEarningsAccumulatedDeficit=4415mm</t>
  </si>
  <si>
    <t>U148</t>
  </si>
  <si>
    <t>RetainedEarningsAccumulatedDeficit=5117mm</t>
  </si>
  <si>
    <t>V148</t>
  </si>
  <si>
    <t>RetainedEarningsAccumulatedDeficit</t>
  </si>
  <si>
    <t>F149</t>
  </si>
  <si>
    <t>TreasuryStockCommonValue=2710mm</t>
  </si>
  <si>
    <t>Grouped from EDGAR: Treasury Stock, Common, Value.</t>
  </si>
  <si>
    <t>G149</t>
  </si>
  <si>
    <t>TreasuryStockCommonValue=2750mm</t>
  </si>
  <si>
    <t>H149</t>
  </si>
  <si>
    <t>I149</t>
  </si>
  <si>
    <t>TreasuryStockCommonValue=2861mm</t>
  </si>
  <si>
    <t>K149</t>
  </si>
  <si>
    <t>TreasuryStockCommonValue=3141mm</t>
  </si>
  <si>
    <t>L149</t>
  </si>
  <si>
    <t>TreasuryStockCommonValue=3414mm</t>
  </si>
  <si>
    <t>M149</t>
  </si>
  <si>
    <t>TreasuryStockCommonValue=3538mm</t>
  </si>
  <si>
    <t>N149</t>
  </si>
  <si>
    <t>P149</t>
  </si>
  <si>
    <t>TreasuryStockCommonValue=3889mm</t>
  </si>
  <si>
    <t>Q149</t>
  </si>
  <si>
    <t>TreasuryStockCommonValue=4642mm</t>
  </si>
  <si>
    <t>R149</t>
  </si>
  <si>
    <t>TreasuryStockCommonValue=4736mm</t>
  </si>
  <si>
    <t>S149</t>
  </si>
  <si>
    <t>TreasuryStockCommonValue=4936mm</t>
  </si>
  <si>
    <t>Grouped from EDGAR: Treasury Stock Common Value.</t>
  </si>
  <si>
    <t>U149</t>
  </si>
  <si>
    <t>TreasuryStockCommonValue=5256mm</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</si>
  <si>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</si>
  <si>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</si>
  <si>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</si>
  <si>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AccumulatedOtherComprehensiveIncomeLossNetOfTax=-179mm</t>
  </si>
  <si>
    <t>G150</t>
  </si>
  <si>
    <t>AccumulatedOtherComprehensiveIncomeLossNetOfTax=-178mm</t>
  </si>
  <si>
    <t>H150</t>
  </si>
  <si>
    <t>AccumulatedOtherComprehensiveIncomeLossNetOfTax=-176mm</t>
  </si>
  <si>
    <t>I150</t>
  </si>
  <si>
    <t>AccumulatedOtherComprehensiveIncomeLossNetOfTax=-181mm</t>
  </si>
  <si>
    <t>K150</t>
  </si>
  <si>
    <t>L150</t>
  </si>
  <si>
    <t>AccumulatedOtherComprehensiveIncomeLossNetOfTax=-177mm</t>
  </si>
  <si>
    <t>M150</t>
  </si>
  <si>
    <t>AccumulatedOtherComprehensiveIncomeLossNetOfTax=-175mm</t>
  </si>
  <si>
    <t>N150</t>
  </si>
  <si>
    <t>AccumulatedOtherComprehensiveIncomeLossNetOfTax=-180mm</t>
  </si>
  <si>
    <t>P150</t>
  </si>
  <si>
    <t>Q150</t>
  </si>
  <si>
    <t>R150</t>
  </si>
  <si>
    <t>AccumulatedOtherComprehensiveIncomeLossNetOfTax=-174mm</t>
  </si>
  <si>
    <t>S150</t>
  </si>
  <si>
    <t>U150</t>
  </si>
  <si>
    <t>AccumulatedOtherComprehensiveIncomeLossNetOfTax</t>
  </si>
  <si>
    <t>V150</t>
  </si>
  <si>
    <t>F153</t>
  </si>
  <si>
    <t>MinorityInterest=1347mm</t>
  </si>
  <si>
    <t>G153</t>
  </si>
  <si>
    <t>MinorityInterest=1381mm</t>
  </si>
  <si>
    <t>H153</t>
  </si>
  <si>
    <t>MinorityInterest=1414mm</t>
  </si>
  <si>
    <t>I153</t>
  </si>
  <si>
    <t>MinorityInterest=1509mm</t>
  </si>
  <si>
    <t>K153</t>
  </si>
  <si>
    <t>MinorityInterest=1490mm</t>
  </si>
  <si>
    <t>L153</t>
  </si>
  <si>
    <t>MinorityInterest=1581mm</t>
  </si>
  <si>
    <t>M153</t>
  </si>
  <si>
    <t>MinorityInterest=1592mm</t>
  </si>
  <si>
    <t>N153</t>
  </si>
  <si>
    <t>MinorityInterest=1649mm</t>
  </si>
  <si>
    <t>P153</t>
  </si>
  <si>
    <t>MinorityInterest=1696mm</t>
  </si>
  <si>
    <t>Q153</t>
  </si>
  <si>
    <t>MinorityInterest=1727mm</t>
  </si>
  <si>
    <t>R153</t>
  </si>
  <si>
    <t>MinorityInterest=1769mm</t>
  </si>
  <si>
    <t>S153</t>
  </si>
  <si>
    <t>MinorityInterest=1797mm</t>
  </si>
  <si>
    <t>U153</t>
  </si>
  <si>
    <t>MinorityInterest=1899mm</t>
  </si>
  <si>
    <t>F209</t>
  </si>
  <si>
    <t>AmortizationOfIntangibleAssets=42mm</t>
  </si>
  <si>
    <t>medium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</si>
  <si>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t>
  </si>
  <si>
    <t>G209</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</si>
  <si>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t>
  </si>
  <si>
    <t>H209</t>
  </si>
  <si>
    <t>AmortizationOfIntangibleAssets=44mm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</si>
  <si>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2Q23.</t>
  </si>
  <si>
    <t>I209</t>
  </si>
  <si>
    <t>AmortizationOfIntangibleAssets=46mm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</si>
  <si>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1Q23, 2Q23, 3Q23.</t>
  </si>
  <si>
    <t>K209</t>
  </si>
  <si>
    <t>AmortizationOfIntangibleAssets=45mm</t>
  </si>
  <si>
    <t>L209</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</si>
  <si>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t>
  </si>
  <si>
    <t>M209</t>
  </si>
  <si>
    <t>AmortizationOfIntangibleAssets=47mm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</si>
  <si>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2Q24.</t>
  </si>
  <si>
    <t>N209</t>
  </si>
  <si>
    <t>AmortizationOfIntangibleAssets=36mm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</si>
  <si>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1Q24, 2Q24, 3Q24.</t>
  </si>
  <si>
    <t>P209</t>
  </si>
  <si>
    <t>AmortizationOfIntangibleAssets=40mm</t>
  </si>
  <si>
    <t>Q209</t>
  </si>
  <si>
    <t>AmortizationOfIntangibleAssets=39mm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</si>
  <si>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t>
  </si>
  <si>
    <t>R209</t>
  </si>
  <si>
    <t>AmortizationOfIntangibleAssets=43mm</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</si>
  <si>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2Q25.</t>
  </si>
  <si>
    <t>S209</t>
  </si>
  <si>
    <t>LLM-assisted EDGAR mapping (complex model, complex mapping score 4): The row label 'Write-offs of Intangibles' in an 'Amortization Schedule' section of an income statement is most closely represented by 'Amortization of Intangible Assets' among the provided candidates. While 'write-off' and 'amortization' are distinct accounting events, in the context of an amortization schedule, this row typically captures the non-cash expense related to intangible assets. Quarterly value was derived from Amortization of Intangible Assets less 1Q25, 2Q25, 3Q25.</t>
  </si>
  <si>
    <t>U209</t>
  </si>
  <si>
    <t>F246</t>
  </si>
  <si>
    <t>ShareBasedCompensation=14mm</t>
  </si>
  <si>
    <t>support</t>
  </si>
  <si>
    <t>G246</t>
  </si>
  <si>
    <t>ShareBasedCompensation</t>
  </si>
  <si>
    <t>H246</t>
  </si>
  <si>
    <t>I246</t>
  </si>
  <si>
    <t>ShareBasedCompensation=18mm</t>
  </si>
  <si>
    <t>Quarterly value was derived from Share-based Payment Arrangement, Noncash Expense less 1Q23, 2Q23, 3Q23.</t>
  </si>
  <si>
    <t>K246</t>
  </si>
  <si>
    <t>ShareBasedCompensation=17mm</t>
  </si>
  <si>
    <t>L246</t>
  </si>
  <si>
    <t>M246</t>
  </si>
  <si>
    <t>ShareBasedCompensation=16mm</t>
  </si>
  <si>
    <t>Quarterly value was derived from Share-based Payment Arrangement, Noncash Expense less 1Q24, 2Q24.</t>
  </si>
  <si>
    <t>N246</t>
  </si>
  <si>
    <t>P246</t>
  </si>
  <si>
    <t>ShareBasedCompensation=21mm</t>
  </si>
  <si>
    <t>Q246</t>
  </si>
  <si>
    <t>ShareBasedCompensation=20mm</t>
  </si>
  <si>
    <t>Quarterly value was derived from Share-based Payment Arrangement, Noncash Expense less 1Q25.</t>
  </si>
  <si>
    <t>R246</t>
  </si>
  <si>
    <t>ShareBasedCompensation=38mm</t>
  </si>
  <si>
    <t>Quarterly value was derived from Share-based Payment Arrangement, Noncash Expense less 1Q25, 2Q25.</t>
  </si>
  <si>
    <t>S246</t>
  </si>
  <si>
    <t>U246</t>
  </si>
  <si>
    <t>ShareBasedCompensation=25mm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</si>
  <si>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</si>
  <si>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</si>
  <si>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</si>
  <si>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</si>
  <si>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</si>
  <si>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</si>
  <si>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</si>
  <si>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</si>
  <si>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</si>
  <si>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</si>
  <si>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</si>
  <si>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</si>
  <si>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</si>
  <si>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</si>
  <si>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</si>
  <si>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</si>
  <si>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</si>
  <si>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</si>
  <si>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</si>
  <si>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</si>
  <si>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</si>
  <si>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</si>
  <si>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</si>
  <si>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</si>
  <si>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</si>
  <si>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</si>
  <si>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</si>
  <si>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</si>
  <si>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</si>
  <si>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</si>
  <si>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</si>
  <si>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</si>
  <si>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</si>
  <si>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</si>
  <si>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</si>
  <si>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</si>
  <si>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</si>
  <si>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</si>
  <si>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</si>
  <si>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</si>
  <si>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</si>
  <si>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</si>
  <si>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</si>
  <si>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</si>
  <si>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</si>
  <si>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</si>
  <si>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</si>
  <si>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</si>
  <si>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</si>
  <si>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</si>
  <si>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</si>
  <si>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</si>
  <si>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</si>
  <si>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</si>
  <si>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</si>
  <si>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</si>
  <si>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</si>
  <si>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</si>
  <si>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</si>
  <si>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</si>
  <si>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</si>
  <si>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</si>
  <si>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</si>
  <si>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</si>
  <si>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</si>
  <si>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K8</t>
  </si>
  <si>
    <t>L8</t>
  </si>
  <si>
    <t>M8</t>
  </si>
  <si>
    <t>N8</t>
  </si>
  <si>
    <t>P8</t>
  </si>
  <si>
    <t>Q8</t>
  </si>
  <si>
    <t>R8</t>
  </si>
  <si>
    <t>S8</t>
  </si>
  <si>
    <t>U8</t>
  </si>
  <si>
    <t>V8</t>
  </si>
  <si>
    <t>F34</t>
  </si>
  <si>
    <t>G34</t>
  </si>
  <si>
    <t>H34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</si>
  <si>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</si>
  <si>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</si>
  <si>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</si>
  <si>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</si>
  <si>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</si>
  <si>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</si>
  <si>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</si>
  <si>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</si>
  <si>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</si>
  <si>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</si>
  <si>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</si>
  <si>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</si>
  <si>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</si>
  <si>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</si>
  <si>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</si>
  <si>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</si>
  <si>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</si>
  <si>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</si>
  <si>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</si>
  <si>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</si>
  <si>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</si>
  <si>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</si>
  <si>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</si>
  <si>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</si>
  <si>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</si>
  <si>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</si>
  <si>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</si>
  <si>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</si>
  <si>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</si>
  <si>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</si>
  <si>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</si>
  <si>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</si>
  <si>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</si>
  <si>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</si>
  <si>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</si>
  <si>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</si>
  <si>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</si>
  <si>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</si>
  <si>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</si>
  <si>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</si>
  <si>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</si>
  <si>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</si>
  <si>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</si>
  <si>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</si>
  <si>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</si>
  <si>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</si>
  <si>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</si>
  <si>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</si>
  <si>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</si>
  <si>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</si>
  <si>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</si>
  <si>
    <t>StockholdersEquity</t>
  </si>
  <si>
    <t>Calculated as the residual needed for balance-sheet shareholders' equity to tie to EDGAR.</t>
  </si>
  <si>
    <t>Calculated as the residual needed for balance-sheet total liabilities plus shareholders' equity to tie to EDGAR.</t>
  </si>
  <si>
    <t>V135</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</si>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</sst>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-11348</v>
      </c>
      <c r="G29" s="354">
        <v>-13689</v>
      </c>
      <c r="H29" s="354">
        <v>-11755</v>
      </c>
      <c r="I29" s="354">
        <f>-48401-SUM(F29:H29)</f>
        <v>-11609</v>
      </c>
      <c r="J29" s="355">
        <f>SUM(F29:I29)</f>
        <v>-48401</v>
      </c>
      <c r="K29" s="354">
        <v>-12160</v>
      </c>
      <c r="L29" s="354">
        <v>-14252</v>
      </c>
      <c r="M29" s="354">
        <v>-11748</v>
      </c>
      <c r="N29" s="354">
        <v>-11045</v>
      </c>
      <c r="O29" s="355">
        <f>SUM(K29:N29)</f>
        <v>-49205</v>
      </c>
      <c r="P29" s="354">
        <f>-13162</f>
        <v>-13162</v>
      </c>
      <c r="Q29" s="354">
        <f>-17998</f>
        <v>-17998</v>
      </c>
      <c r="R29" s="354">
        <f>-15009</f>
        <v>-15009</v>
      </c>
      <c r="S29" s="354">
        <v>-13845</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-4187</v>
      </c>
      <c r="G32" s="358">
        <v>-4691</v>
      </c>
      <c r="H32" s="358">
        <v>-4270</v>
      </c>
      <c r="I32" s="358">
        <f>-17413-SUM(F32:H32)</f>
        <v>-4265</v>
      </c>
      <c r="J32" s="162">
        <f t="shared" ref="J32:J36" si="16">SUM(F32:I32)</f>
        <v>-17413</v>
      </c>
      <c r="K32" s="358">
        <v>-3862</v>
      </c>
      <c r="L32" s="358">
        <v>-4048</v>
      </c>
      <c r="M32" s="358">
        <v>-3772</v>
      </c>
      <c r="N32" s="358">
        <v>-3685</v>
      </c>
      <c r="O32" s="162">
        <f t="shared" ref="O32:O36" si="17">SUM(K32:N32)</f>
        <v>-15367</v>
      </c>
      <c r="P32" s="358">
        <f>-4196</f>
        <v>-4196</v>
      </c>
      <c r="Q32" s="358">
        <f>-5020</f>
        <v>-5020</v>
      </c>
      <c r="R32" s="358">
        <f>-4770</f>
        <v>-4770</v>
      </c>
      <c r="S32" s="358">
        <v>-3307</v>
      </c>
      <c r="T32" s="162">
        <f t="shared" ref="T32:T36" si="18">SUM(P32:S32)</f>
        <v>-17293</v>
      </c>
      <c r="U32" s="358">
        <v>-4494</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11477</v>
      </c>
      <c r="G35" s="354">
        <v>14247</v>
      </c>
      <c r="H35" s="354">
        <v>11960</v>
      </c>
      <c r="I35" s="354">
        <v>-39192</v>
      </c>
      <c r="J35" s="355">
        <f>SUM(F35:I35)</f>
      </c>
      <c r="K35" s="354">
        <v>14241</v>
      </c>
      <c r="L35" s="354">
        <v>14264</v>
      </c>
      <c r="M35" s="354">
        <v>11793</v>
      </c>
      <c r="N35" s="354">
        <v>10817</v>
      </c>
      <c r="O35" s="355">
        <f>SUM(K35:N35)</f>
      </c>
      <c r="P35" s="354">
        <v>13404</v>
      </c>
      <c r="Q35" s="354">
        <v>18897</v>
      </c>
      <c r="R35" s="354">
        <v>15734</v>
      </c>
      <c r="S35" s="354">
        <v>12868</v>
      </c>
      <c r="T35" s="355">
        <f>SUM(P35:S35)</f>
      </c>
      <c r="U35" s="354">
        <v>17105</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-221</v>
      </c>
      <c r="G39" s="358">
        <v>-226</v>
      </c>
      <c r="H39" s="358">
        <v>-227</v>
      </c>
      <c r="I39" s="358">
        <f>-624-SUM(F39:H39)</f>
        <v>-159</v>
      </c>
      <c r="J39" s="162">
        <f>SUM(F39:I39)</f>
        <v>-624</v>
      </c>
      <c r="K39" s="358">
        <v>-218</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-2</v>
      </c>
      <c r="G41" s="354">
        <v>6</v>
      </c>
      <c r="H41" s="354">
        <v>4</v>
      </c>
      <c r="I41" s="354">
        <v>11</v>
      </c>
      <c r="J41" s="355">
        <f>SUM(F41:I41)</f>
      </c>
      <c r="K41" s="354">
        <v>25</v>
      </c>
      <c r="L41" s="354">
        <v>29</v>
      </c>
      <c r="M41" s="354">
        <v>35</v>
      </c>
      <c r="N41" s="354">
        <v>37</v>
      </c>
      <c r="O41" s="355">
        <f>SUM(K41:N41)</f>
      </c>
      <c r="P41" s="354">
        <v>26</v>
      </c>
      <c r="Q41" s="354">
        <v>25</v>
      </c>
      <c r="R41" s="354">
        <v>29</v>
      </c>
      <c r="S41" s="354">
        <f>-1200-45</f>
        <v>-1245</v>
      </c>
      <c r="T41" s="355">
        <f>SUM(P41:S41)</f>
        <v>-2305</v>
      </c>
      <c r="U41" s="354">
        <v>41</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-84</v>
      </c>
      <c r="G44" s="354">
        <v>-91</v>
      </c>
      <c r="H44" s="354">
        <v>-79</v>
      </c>
      <c r="I44" s="354">
        <f>-1080-SUM(F44:H44)</f>
        <v>-98</v>
      </c>
      <c r="J44" s="355">
        <f t="shared" ref="J44:J45" si="45">SUM(F44:I44)</f>
        <v>-1080</v>
      </c>
      <c r="K44" s="354">
        <v>-750</v>
      </c>
      <c r="L44" s="354">
        <v>-110</v>
      </c>
      <c r="M44" s="354">
        <v>-241</v>
      </c>
      <c r="N44" s="354">
        <v>-83</v>
      </c>
      <c r="O44" s="355">
        <f t="shared" ref="O44:O45" si="46">SUM(K44:N44)</f>
        <v>-1342</v>
      </c>
      <c r="P44" s="354">
        <v>-143</v>
      </c>
      <c r="Q44" s="354">
        <v>-120</v>
      </c>
      <c r="R44" s="354">
        <v>-133</v>
      </c>
      <c r="S44" s="354">
        <v>-37</v>
      </c>
      <c r="T44" s="355">
        <f t="shared" ref="T44:T45" si="47">SUM(P44:S44)</f>
        <v>-1903</v>
      </c>
      <c r="U44" s="354">
        <v>-226</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-153</v>
      </c>
      <c r="G50" s="367">
        <v>-170</v>
      </c>
      <c r="H50" s="354">
        <v>-165</v>
      </c>
      <c r="I50" s="354">
        <v>-212</v>
      </c>
      <c r="J50" s="355">
        <f>SUM(F50:I50)</f>
      </c>
      <c r="K50" s="354">
        <v>0</v>
      </c>
      <c r="L50" s="354">
        <v>0</v>
      </c>
      <c r="M50" s="354">
        <v>0</v>
      </c>
      <c r="N50" s="354">
        <v>0</v>
      </c>
      <c r="O50" s="355">
        <f>SUM(K50:N50)</f>
      </c>
      <c r="P50" s="354">
        <v>-216</v>
      </c>
      <c r="Q50" s="354">
        <v>-234</v>
      </c>
      <c r="R50" s="354">
        <v>-237</v>
      </c>
      <c r="S50" s="354">
        <v>-273</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2999</v>
      </c>
      <c r="Q120" s="392">
        <v>2625</v>
      </c>
      <c r="R120" s="392">
        <v>2975</v>
      </c>
      <c r="S120" s="392">
        <v>2883</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2883</v>
      </c>
      <c r="G121" s="358">
        <v>2914</v>
      </c>
      <c r="H121" s="358">
        <v>2897</v>
      </c>
      <c r="I121" s="358">
        <v>2914</v>
      </c>
      <c r="J121" s="162">
        <f>I121</f>
      </c>
      <c r="K121" s="358">
        <v>3148</v>
      </c>
      <c r="L121" s="358">
        <v>2817</v>
      </c>
      <c r="M121" s="358">
        <v>2598</v>
      </c>
      <c r="N121" s="358">
        <v>2536</v>
      </c>
      <c r="O121" s="162">
        <f>N121</f>
      </c>
      <c r="P121" s="358">
        <v>2619</v>
      </c>
      <c r="Q121" s="358">
        <v>2533</v>
      </c>
      <c r="R121" s="358">
        <v>2518</v>
      </c>
      <c r="S121" s="358">
        <v>2565</v>
      </c>
      <c r="T121" s="162">
        <f>S121</f>
      </c>
      <c r="U121" s="358">
        <v>2605</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407</v>
      </c>
      <c r="G122" s="358">
        <v>404</v>
      </c>
      <c r="H122" s="358">
        <v>413</v>
      </c>
      <c r="I122" s="358">
        <v>411</v>
      </c>
      <c r="J122" s="162">
        <f>I122</f>
        <v>12561</v>
      </c>
      <c r="K122" s="358">
        <v>395</v>
      </c>
      <c r="L122" s="358">
        <v>382</v>
      </c>
      <c r="M122" s="358">
        <v>356</v>
      </c>
      <c r="N122" s="358">
        <v>346</v>
      </c>
      <c r="O122" s="162">
        <f>N122</f>
        <v>13179</v>
      </c>
      <c r="P122" s="358">
        <v>344</v>
      </c>
      <c r="Q122" s="358">
        <v>338</v>
      </c>
      <c r="R122" s="358">
        <v>346</v>
      </c>
      <c r="S122" s="358">
        <v>348</v>
      </c>
      <c r="T122" s="162">
        <f>S122</f>
        <v>16193</v>
      </c>
      <c r="U122" s="358">
        <v>343</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3298</v>
      </c>
      <c r="G123" s="354">
        <v>2710</v>
      </c>
      <c r="H123" s="354">
        <v>3667</v>
      </c>
      <c r="I123" s="354">
        <v>5520</v>
      </c>
      <c r="J123" s="355">
        <f>I123</f>
        <v>938</v>
      </c>
      <c r="K123" s="354">
        <v>-331</v>
      </c>
      <c r="L123" s="354">
        <v>1307</v>
      </c>
      <c r="M123" s="354">
        <v>3328</v>
      </c>
      <c r="N123" s="354">
        <v>2739</v>
      </c>
      <c r="O123" s="355">
        <f>N123</f>
        <v>1263</v>
      </c>
      <c r="P123" s="354">
        <v>1951</v>
      </c>
      <c r="Q123" s="354">
        <v>1802</v>
      </c>
      <c r="R123" s="354">
        <v>1971</v>
      </c>
      <c r="S123" s="354">
        <v>2053</v>
      </c>
      <c r="T123" s="355">
        <f>S123</f>
        <v>937</v>
      </c>
      <c r="U123" s="354">
        <v>-2286</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6319</v>
      </c>
      <c r="G126" s="392">
        <v>6268</v>
      </c>
      <c r="H126" s="392">
        <v>6260</v>
      </c>
      <c r="I126" s="392">
        <v>6236</v>
      </c>
      <c r="J126" s="282">
        <f t="shared" ref="J126:J130" si="171">I126</f>
        <v>18432</v>
      </c>
      <c r="K126" s="392">
        <v>5855</v>
      </c>
      <c r="L126" s="392">
        <v>5857</v>
      </c>
      <c r="M126" s="392">
        <v>5552</v>
      </c>
      <c r="N126" s="392">
        <v>6049</v>
      </c>
      <c r="O126" s="282">
        <f t="shared" ref="O126:O130" si="172">N126</f>
        <v>18669</v>
      </c>
      <c r="P126" s="392">
        <v>5991</v>
      </c>
      <c r="Q126" s="392">
        <v>6024</v>
      </c>
      <c r="R126" s="392">
        <v>6091</v>
      </c>
      <c r="S126" s="392">
        <v>6315</v>
      </c>
      <c r="T126" s="282">
        <f t="shared" ref="T126:T130" si="173">S126</f>
        <v>22987</v>
      </c>
      <c r="U126" s="392">
        <v>6251</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716</v>
      </c>
      <c r="G127" s="358">
        <v>690</v>
      </c>
      <c r="H127" s="358">
        <v>682</v>
      </c>
      <c r="I127" s="358">
        <v>650</v>
      </c>
      <c r="J127" s="162">
        <f>I127</f>
      </c>
      <c r="K127" s="358">
        <v>678</v>
      </c>
      <c r="L127" s="358">
        <v>639</v>
      </c>
      <c r="M127" s="358">
        <v>601</v>
      </c>
      <c r="N127" s="358">
        <v>518</v>
      </c>
      <c r="O127" s="162">
        <f>N127</f>
      </c>
      <c r="P127" s="358">
        <v>518</v>
      </c>
      <c r="Q127" s="358">
        <v>490</v>
      </c>
      <c r="R127" s="358">
        <v>462</v>
      </c>
      <c r="S127" s="358">
        <v>466</v>
      </c>
      <c r="T127" s="162">
        <f>S127</f>
      </c>
      <c r="U127" s="358">
        <v>432</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10258</v>
      </c>
      <c r="G128" s="358">
        <v>10350</v>
      </c>
      <c r="H128" s="358">
        <v>10415</v>
      </c>
      <c r="I128" s="358">
        <v>10307</v>
      </c>
      <c r="J128" s="162">
        <f>I128</f>
        <v>303</v>
      </c>
      <c r="K128" s="358">
        <v>10568</v>
      </c>
      <c r="L128" s="358">
        <v>10799</v>
      </c>
      <c r="M128" s="358">
        <v>10588</v>
      </c>
      <c r="N128" s="358">
        <v>10691</v>
      </c>
      <c r="O128" s="162">
        <f>N128</f>
        <v>303</v>
      </c>
      <c r="P128" s="358">
        <v>10786</v>
      </c>
      <c r="Q128" s="358">
        <v>10935</v>
      </c>
      <c r="R128" s="358">
        <v>11158</v>
      </c>
      <c r="S128" s="358">
        <v>11198</v>
      </c>
      <c r="T128" s="162">
        <f>S128</f>
        <v>311</v>
      </c>
      <c r="U128" s="358">
        <v>11387</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f>321+199+896</f>
        <v>1416</v>
      </c>
      <c r="G129" s="354">
        <f>87+249+843</f>
        <v>1179</v>
      </c>
      <c r="H129" s="354">
        <f>290+285+805</f>
        <v>1380</v>
      </c>
      <c r="I129" s="354">
        <f>256+294+995</f>
        <v>1545</v>
      </c>
      <c r="J129" s="355">
        <f>I129</f>
        <v>1545</v>
      </c>
      <c r="K129" s="354">
        <f>3926+235+495+775</f>
        <v>5431</v>
      </c>
      <c r="L129" s="354">
        <f>3967+179+512+735</f>
        <v>5393</v>
      </c>
      <c r="M129" s="354">
        <f>3873+363+479+713</f>
        <v>5428</v>
      </c>
      <c r="N129" s="354">
        <f>3891+372+216+702</f>
        <v>5181</v>
      </c>
      <c r="O129" s="355">
        <f>N129</f>
        <v>5181</v>
      </c>
      <c r="P129" s="354">
        <v>4029</v>
      </c>
      <c r="Q129" s="354">
        <v>3952</v>
      </c>
      <c r="R129" s="354">
        <v>3897</v>
      </c>
      <c r="S129" s="354">
        <v>3849</v>
      </c>
      <c r="T129" s="355">
        <f>S129</f>
        <v>1111</v>
      </c>
      <c r="U129" s="354">
        <f>3886+197+213+1029</f>
        <v>5325</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1192</v>
      </c>
      <c r="G134" s="392">
        <v>1246</v>
      </c>
      <c r="H134" s="392">
        <v>1202</v>
      </c>
      <c r="I134" s="392">
        <v>1408</v>
      </c>
      <c r="J134" s="282">
        <f t="shared" ref="J134:J137" si="192">I134</f>
        <v>8279</v>
      </c>
      <c r="K134" s="392">
        <v>1335</v>
      </c>
      <c r="L134" s="392">
        <v>1270</v>
      </c>
      <c r="M134" s="392">
        <v>1265</v>
      </c>
      <c r="N134" s="392">
        <v>1294</v>
      </c>
      <c r="O134" s="282">
        <f t="shared" ref="O134:O137" si="193">N134</f>
        <v>7659</v>
      </c>
      <c r="P134" s="392">
        <v>1327</v>
      </c>
      <c r="Q134" s="392">
        <v>1360</v>
      </c>
      <c r="R134" s="392">
        <v>1356</v>
      </c>
      <c r="S134" s="392">
        <v>1360</v>
      </c>
      <c r="T134" s="282">
        <f t="shared" ref="T134:T137" si="194">S134</f>
        <v>10884</v>
      </c>
      <c r="U134" s="392">
        <v>1339</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-603</v>
      </c>
      <c r="G135" s="358">
        <v>-759</v>
      </c>
      <c r="H135" s="358">
        <v>-23</v>
      </c>
      <c r="I135" s="358">
        <v>-527</v>
      </c>
      <c r="J135" s="162">
        <f>I135</f>
        <v>662</v>
      </c>
      <c r="K135" s="358">
        <v>-7828</v>
      </c>
      <c r="L135" s="358">
        <f>717</f>
        <v>717</v>
      </c>
      <c r="M135" s="358">
        <v>-7673</v>
      </c>
      <c r="N135" s="358">
        <v>-10061</v>
      </c>
      <c r="O135" s="162">
        <f>N135</f>
        <v>684</v>
      </c>
      <c r="P135" s="358">
        <v>1475</v>
      </c>
      <c r="Q135" s="358">
        <v>1337</v>
      </c>
      <c r="R135" s="358">
        <v>1517</v>
      </c>
      <c r="S135" s="358">
        <v>1294</v>
      </c>
      <c r="T135" s="162">
        <f>S135</f>
        <v>2411</v>
      </c>
      <c r="U135" s="358">
        <v>-14465</v>
      </c>
      <c r="V135" s="358">
        <v>6587</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4524</v>
      </c>
      <c r="Q136" s="354">
        <v>4311</v>
      </c>
      <c r="R136" s="354">
        <v>4660</v>
      </c>
      <c r="S136" s="354">
        <v>4366</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20804</v>
      </c>
      <c r="Q140" s="358">
        <v>20806</v>
      </c>
      <c r="R140" s="358">
        <v>21794</v>
      </c>
      <c r="S140" s="358">
        <v>26211</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f>808+962</f>
        <v>1770</v>
      </c>
      <c r="G142" s="354">
        <f>828+978</f>
        <v>1806</v>
      </c>
      <c r="H142" s="354">
        <f>827+963</f>
        <v>1790</v>
      </c>
      <c r="I142" s="354">
        <f>827+1149</f>
        <v>1976</v>
      </c>
      <c r="J142" s="355">
        <f>I142</f>
        <v>1976</v>
      </c>
      <c r="K142" s="354">
        <f>4064+837+759</f>
        <v>5660</v>
      </c>
      <c r="L142" s="354">
        <f>4055+868+759</f>
        <v>5682</v>
      </c>
      <c r="M142" s="354">
        <f>3942+875+791</f>
        <v>5608</v>
      </c>
      <c r="N142" s="354">
        <f>3943+894+712</f>
        <v>5549</v>
      </c>
      <c r="O142" s="355">
        <f>N142</f>
        <v>5549</v>
      </c>
      <c r="P142" s="354">
        <v>-7546</v>
      </c>
      <c r="Q142" s="354">
        <v>-7417</v>
      </c>
      <c r="R142" s="354">
        <v>-8609</v>
      </c>
      <c r="S142" s="354">
        <v>-12695</v>
      </c>
      <c r="T142" s="355">
        <f>S142</f>
        <v>2010</v>
      </c>
      <c r="U142" s="354">
        <f>3925+1050+982</f>
        <v>5957</v>
      </c>
      <c r="V142" s="354">
        <f>3841+1010+1097</f>
        <v>5948</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4782</v>
      </c>
      <c r="G147" s="392">
        <v>4808</v>
      </c>
      <c r="H147" s="392">
        <v>4826</v>
      </c>
      <c r="I147" s="392">
        <v>4842</v>
      </c>
      <c r="J147" s="282">
        <f t="shared" ref="J147:J151" si="225">I147</f>
        <v>401</v>
      </c>
      <c r="K147" s="392">
        <v>4814</v>
      </c>
      <c r="L147" s="392">
        <v>4848</v>
      </c>
      <c r="M147" s="392">
        <v>4857</v>
      </c>
      <c r="N147" s="392">
        <v>4881</v>
      </c>
      <c r="O147" s="282">
        <f t="shared" ref="O147:O151" si="226">N147</f>
        <v>381</v>
      </c>
      <c r="P147" s="392">
        <v>4834</v>
      </c>
      <c r="Q147" s="392">
        <v>4866</v>
      </c>
      <c r="R147" s="392">
        <v>4880</v>
      </c>
      <c r="S147" s="392">
        <v>4922</v>
      </c>
      <c r="T147" s="282">
        <f t="shared" ref="T147:T151" si="227">S147</f>
        <v>456</v>
      </c>
      <c r="U147" s="392">
        <v>5132</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-660</v>
      </c>
      <c r="G148" s="358">
        <v>-537</v>
      </c>
      <c r="H148" s="358">
        <v>-436</v>
      </c>
      <c r="I148" s="358">
        <v>-192</v>
      </c>
      <c r="J148" s="162">
        <f>I148</f>
        <v>3452</v>
      </c>
      <c r="K148" s="358">
        <v>1959</v>
      </c>
      <c r="L148" s="358">
        <v>2218</v>
      </c>
      <c r="M148" s="358">
        <v>2690</v>
      </c>
      <c r="N148" s="358">
        <v>3008</v>
      </c>
      <c r="O148" s="162">
        <f>N148</f>
        <v>1727</v>
      </c>
      <c r="P148" s="358">
        <v>3414</v>
      </c>
      <c r="Q148" s="358">
        <v>3702</v>
      </c>
      <c r="R148" s="358">
        <v>4044</v>
      </c>
      <c r="S148" s="358">
        <v>4415</v>
      </c>
      <c r="T148" s="162">
        <f>S148</f>
        <v>1117</v>
      </c>
      <c r="U148" s="358">
        <v>4949</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-2710</v>
      </c>
      <c r="G149" s="358">
        <v>-2750</v>
      </c>
      <c r="H149" s="358">
        <v>-2750</v>
      </c>
      <c r="I149" s="358">
        <v>-2861</v>
      </c>
      <c r="J149" s="162">
        <f>I149</f>
      </c>
      <c r="K149" s="358">
        <v>-3141</v>
      </c>
      <c r="L149" s="358">
        <v>-3414</v>
      </c>
      <c r="M149" s="358">
        <v>-3538</v>
      </c>
      <c r="N149" s="358">
        <v>-3538</v>
      </c>
      <c r="O149" s="162">
        <f>N149</f>
      </c>
      <c r="P149" s="358">
        <v>-3889</v>
      </c>
      <c r="Q149" s="358">
        <v>-4642</v>
      </c>
      <c r="R149" s="358">
        <v>-4736</v>
      </c>
      <c r="S149" s="358">
        <v>-4936</v>
      </c>
      <c r="T149" s="162">
        <f>S149</f>
      </c>
      <c r="U149" s="358">
        <v>-5256</v>
      </c>
      <c r="V149" s="358">
        <v>-5256</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-179</v>
      </c>
      <c r="G150" s="354">
        <v>-178</v>
      </c>
      <c r="H150" s="354">
        <v>-176</v>
      </c>
      <c r="I150" s="354">
        <v>-181</v>
      </c>
      <c r="J150" s="355">
        <f>I150</f>
        <v>-209</v>
      </c>
      <c r="K150" s="354">
        <v>-179</v>
      </c>
      <c r="L150" s="354">
        <v>-177</v>
      </c>
      <c r="M150" s="354">
        <v>-175</v>
      </c>
      <c r="N150" s="354">
        <v>-180</v>
      </c>
      <c r="O150" s="355">
        <f>N150</f>
        <v>-136</v>
      </c>
      <c r="P150" s="354">
        <v>-178</v>
      </c>
      <c r="Q150" s="354">
        <v>-177</v>
      </c>
      <c r="R150" s="354">
        <v>-174</v>
      </c>
      <c r="S150" s="354">
        <v>-181</v>
      </c>
      <c r="T150" s="355">
        <f>S150</f>
        <v>-136</v>
      </c>
      <c r="U150" s="354">
        <f>-11</f>
        <v>-11</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3572</v>
      </c>
      <c r="G153" s="354">
        <v>3658</v>
      </c>
      <c r="H153" s="354">
        <v>3717</v>
      </c>
      <c r="I153" s="354">
        <v>3900</v>
      </c>
      <c r="J153" s="355">
        <f t="shared" ref="J153:J154" si="240">I153</f>
        <v>0</v>
      </c>
      <c r="K153" s="354">
        <v>4218</v>
      </c>
      <c r="L153" s="354">
        <v>-4036</v>
      </c>
      <c r="M153" s="354">
        <v>4241</v>
      </c>
      <c r="N153" s="354">
        <v>4376</v>
      </c>
      <c r="O153" s="355">
        <f t="shared" ref="O153:O154" si="241">N153</f>
        <v>0</v>
      </c>
      <c r="P153" s="354">
        <v>4472</v>
      </c>
      <c r="Q153" s="354">
        <v>4553</v>
      </c>
      <c r="R153" s="354">
        <v>4686</v>
      </c>
      <c r="S153" s="354">
        <v>4753</v>
      </c>
      <c r="T153" s="355">
        <f t="shared" ref="T153:T154" si="242">S153</f>
        <v>0</v>
      </c>
      <c r="U153" s="354">
        <v>4036</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42</v>
      </c>
      <c r="G209" s="419">
        <v>42</v>
      </c>
      <c r="H209" s="419">
        <v>44</v>
      </c>
      <c r="I209" s="419">
        <v>46</v>
      </c>
      <c r="J209" s="414">
        <f>SUM(F209:I209)</f>
      </c>
      <c r="K209" s="419">
        <v>45</v>
      </c>
      <c r="L209" s="419">
        <v>44</v>
      </c>
      <c r="M209" s="419">
        <v>47</v>
      </c>
      <c r="N209" s="419">
        <v>36</v>
      </c>
      <c r="O209" s="414">
        <f>SUM(K209:N209)</f>
      </c>
      <c r="P209" s="419">
        <v>40</v>
      </c>
      <c r="Q209" s="419">
        <v>39</v>
      </c>
      <c r="R209" s="419">
        <v>43</v>
      </c>
      <c r="S209" s="419">
        <v>44</v>
      </c>
      <c r="T209" s="414">
        <f>SUM(P209:S209)</f>
      </c>
      <c r="U209" s="419">
        <v>40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14</v>
      </c>
      <c r="G246" s="354">
        <f>62-F246</f>
        <v>38</v>
      </c>
      <c r="H246" s="354">
        <f>79-SUM(F246:G246)</f>
        <v>17</v>
      </c>
      <c r="I246" s="354">
        <v>18</v>
      </c>
      <c r="J246" s="355">
        <f>SUM(F246:I246)</f>
        <v>74</v>
      </c>
      <c r="K246" s="354">
        <v>17</v>
      </c>
      <c r="L246" s="354">
        <f>51-K246</f>
        <v>9</v>
      </c>
      <c r="M246" s="354">
        <v>16</v>
      </c>
      <c r="N246" s="367">
        <f>98-SUM(K246:M246)</f>
        <v>23</v>
      </c>
      <c r="O246" s="355">
        <f>SUM(K246:N246)</f>
        <v>98</v>
      </c>
      <c r="P246" s="354">
        <v>21</v>
      </c>
      <c r="Q246" s="354">
        <v>20</v>
      </c>
      <c r="R246" s="367">
        <v>38</v>
      </c>
      <c r="S246" s="354">
        <f>98-SUM(P246:R246)</f>
        <v>-9</v>
      </c>
      <c r="T246" s="355">
        <f>SUM(P246:S246)</f>
        <v>98</v>
      </c>
      <c r="U246" s="354">
        <v>25</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5021</v>
      </c>
      <c r="G8" s="469">
        <v>5082</v>
      </c>
      <c r="H8" s="469">
        <v>5066</v>
      </c>
      <c r="I8" s="469">
        <f>71309-SUM(F8:H8)</f>
        <v>15646</v>
      </c>
      <c r="J8" s="470">
        <f>SUM(F8:I8)</f>
        <v>71309</v>
      </c>
      <c r="K8" s="469">
        <v>5368</v>
      </c>
      <c r="L8" s="469">
        <v>5108</v>
      </c>
      <c r="M8" s="469">
        <v>5126</v>
      </c>
      <c r="N8" s="469">
        <v>5073</v>
      </c>
      <c r="O8" s="470">
        <f>SUM(K8:N8)</f>
        <v>72148</v>
      </c>
      <c r="P8" s="469">
        <v>5223</v>
      </c>
      <c r="Q8" s="469">
        <v>5271</v>
      </c>
      <c r="R8" s="469">
        <v>5289</v>
      </c>
      <c r="S8" s="469">
        <v>5527</v>
      </c>
      <c r="T8" s="470">
        <f>SUM(P8:S8)</f>
        <v>89597</v>
      </c>
      <c r="U8" s="469">
        <v>5368</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603</v>
      </c>
      <c r="G34" s="469">
        <v>604</v>
      </c>
      <c r="H34" s="469">
        <v>568</v>
      </c>
      <c r="I34" s="469">
        <f>4018-SUM(F34:H34)</f>
        <v>-567</v>
      </c>
      <c r="J34" s="470">
        <f>SUM(F34:I34)</f>
        <v>4018</v>
      </c>
      <c r="K34" s="469">
        <v>3285</v>
      </c>
      <c r="L34" s="469">
        <v>761</v>
      </c>
      <c r="M34" s="469">
        <v>1089</v>
      </c>
      <c r="N34" s="469">
        <v>821</v>
      </c>
      <c r="O34" s="470">
        <f>SUM(K34:N34)</f>
        <v>6314</v>
      </c>
      <c r="P34" s="469">
        <v>943</v>
      </c>
      <c r="Q34" s="469">
        <v>823</v>
      </c>
      <c r="R34" s="469">
        <v>889</v>
      </c>
      <c r="S34" s="469">
        <v>853</v>
      </c>
      <c r="T34" s="470">
        <f>SUM(P34:S34)</f>
        <v>11950.3</v>
      </c>
      <c r="U34" s="469">
        <v>1296</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998</v>
      </c>
      <c r="E15">
        <v>-11609</v>
      </c>
      <c r="F15" t="s">
        <v>1018</v>
      </c>
      <c r="G15" t="s">
        <v>1019</v>
      </c>
      <c r="H15" t="s">
        <v>988</v>
      </c>
      <c r="I15" t="s">
        <v>987</v>
      </c>
      <c r="J15" t="s">
        <v>987</v>
      </c>
      <c r="K15" t="b">
        <v>0</v>
      </c>
      <c r="L15" t="b">
        <v>1</v>
      </c>
      <c r="M15" t="s">
        <v>1020</v>
      </c>
      <c r="N15" t="s">
        <v>989</v>
      </c>
      <c r="O15" t="s">
        <v>1021</v>
      </c>
      <c r="P15" t="s">
        <v>1022</v>
      </c>
      <c r="Q15" t="s">
        <v>1023</v>
      </c>
    </row>
    <row r="16" spans="1:17" x14ac:dyDescent="0.25">
      <c r="A16" t="s">
        <v>42</v>
      </c>
      <c r="B16" t="s">
        <v>1024</v>
      </c>
      <c r="C16" t="s">
        <v>269</v>
      </c>
      <c r="D16" t="s">
        <v>1008</v>
      </c>
      <c r="E16">
        <v>-13162</v>
      </c>
      <c r="F16" t="s">
        <v>1018</v>
      </c>
      <c r="G16" t="s">
        <v>1019</v>
      </c>
      <c r="H16" t="s">
        <v>988</v>
      </c>
      <c r="I16" t="s">
        <v>987</v>
      </c>
      <c r="J16" t="s">
        <v>987</v>
      </c>
      <c r="K16" t="b">
        <v>0</v>
      </c>
      <c r="L16" t="b">
        <v>1</v>
      </c>
      <c r="M16" t="s">
        <v>1020</v>
      </c>
      <c r="N16" t="s">
        <v>989</v>
      </c>
      <c r="O16" t="s">
        <v>1021</v>
      </c>
      <c r="P16" t="s">
        <v>1022</v>
      </c>
      <c r="Q16" t="s">
        <v>1023</v>
      </c>
    </row>
    <row r="17" spans="1:17" x14ac:dyDescent="0.25">
      <c r="A17" t="s">
        <v>42</v>
      </c>
      <c r="B17" t="s">
        <v>1025</v>
      </c>
      <c r="C17" t="s">
        <v>269</v>
      </c>
      <c r="D17" t="s">
        <v>1010</v>
      </c>
      <c r="E17">
        <v>-17998</v>
      </c>
      <c r="F17" t="s">
        <v>1018</v>
      </c>
      <c r="G17" t="s">
        <v>1019</v>
      </c>
      <c r="H17" t="s">
        <v>988</v>
      </c>
      <c r="I17" t="s">
        <v>987</v>
      </c>
      <c r="J17" t="s">
        <v>987</v>
      </c>
      <c r="K17" t="b">
        <v>0</v>
      </c>
      <c r="L17" t="b">
        <v>1</v>
      </c>
      <c r="M17" t="s">
        <v>1020</v>
      </c>
      <c r="N17" t="s">
        <v>989</v>
      </c>
      <c r="O17" t="s">
        <v>1021</v>
      </c>
      <c r="P17" t="s">
        <v>1022</v>
      </c>
      <c r="Q17" t="s">
        <v>1023</v>
      </c>
    </row>
    <row r="18" spans="1:17" x14ac:dyDescent="0.25">
      <c r="A18" t="s">
        <v>42</v>
      </c>
      <c r="B18" t="s">
        <v>1026</v>
      </c>
      <c r="C18" t="s">
        <v>269</v>
      </c>
      <c r="D18" t="s">
        <v>1012</v>
      </c>
      <c r="E18">
        <v>-15009</v>
      </c>
      <c r="F18" t="s">
        <v>1018</v>
      </c>
      <c r="G18" t="s">
        <v>1019</v>
      </c>
      <c r="H18" t="s">
        <v>988</v>
      </c>
      <c r="I18" t="s">
        <v>987</v>
      </c>
      <c r="J18" t="s">
        <v>987</v>
      </c>
      <c r="K18" t="b">
        <v>0</v>
      </c>
      <c r="L18" t="b">
        <v>1</v>
      </c>
      <c r="M18" t="s">
        <v>1020</v>
      </c>
      <c r="N18" t="s">
        <v>989</v>
      </c>
      <c r="O18" t="s">
        <v>1021</v>
      </c>
      <c r="P18" t="s">
        <v>1022</v>
      </c>
      <c r="Q18" t="s">
        <v>1023</v>
      </c>
    </row>
    <row r="19" spans="1:17" x14ac:dyDescent="0.25">
      <c r="A19" t="s">
        <v>42</v>
      </c>
      <c r="B19" t="s">
        <v>1027</v>
      </c>
      <c r="C19" t="s">
        <v>269</v>
      </c>
      <c r="D19" t="s">
        <v>1016</v>
      </c>
      <c r="E19">
        <v>-16292</v>
      </c>
      <c r="F19" t="s">
        <v>1018</v>
      </c>
      <c r="G19" t="s">
        <v>1019</v>
      </c>
      <c r="H19" t="s">
        <v>988</v>
      </c>
      <c r="I19" t="s">
        <v>987</v>
      </c>
      <c r="J19" t="s">
        <v>987</v>
      </c>
      <c r="K19" t="b">
        <v>0</v>
      </c>
      <c r="L19" t="b">
        <v>1</v>
      </c>
      <c r="M19" t="s">
        <v>1020</v>
      </c>
      <c r="N19" t="s">
        <v>989</v>
      </c>
      <c r="O19" t="s">
        <v>1021</v>
      </c>
      <c r="P19" t="s">
        <v>1022</v>
      </c>
      <c r="Q19" t="s">
        <v>1023</v>
      </c>
    </row>
    <row r="20" spans="1:17" x14ac:dyDescent="0.25">
      <c r="A20" t="s">
        <v>42</v>
      </c>
      <c r="B20" t="s">
        <v>1028</v>
      </c>
      <c r="C20" t="s">
        <v>269</v>
      </c>
      <c r="D20" t="s">
        <v>1029</v>
      </c>
      <c r="E20">
        <v>-18258</v>
      </c>
      <c r="F20" t="s">
        <v>1018</v>
      </c>
      <c r="G20" t="s">
        <v>1019</v>
      </c>
      <c r="H20" t="s">
        <v>988</v>
      </c>
      <c r="I20" t="s">
        <v>987</v>
      </c>
      <c r="J20" t="s">
        <v>987</v>
      </c>
      <c r="K20" t="b">
        <v>0</v>
      </c>
      <c r="L20" t="b">
        <v>1</v>
      </c>
      <c r="M20" t="s">
        <v>1020</v>
      </c>
      <c r="N20" t="s">
        <v>989</v>
      </c>
      <c r="O20" t="s">
        <v>1021</v>
      </c>
      <c r="P20" t="s">
        <v>1022</v>
      </c>
      <c r="Q20" t="s">
        <v>1023</v>
      </c>
    </row>
    <row r="21" spans="1:17" x14ac:dyDescent="0.25">
      <c r="A21" t="s">
        <v>42</v>
      </c>
      <c r="B21" t="s">
        <v>1030</v>
      </c>
      <c r="C21" t="s">
        <v>271</v>
      </c>
      <c r="D21" t="s">
        <v>998</v>
      </c>
      <c r="E21">
        <v>-4265</v>
      </c>
      <c r="F21" t="s">
        <v>1018</v>
      </c>
      <c r="G21" t="s">
        <v>987</v>
      </c>
      <c r="H21" t="s">
        <v>988</v>
      </c>
      <c r="I21" t="s">
        <v>987</v>
      </c>
      <c r="J21" t="s">
        <v>987</v>
      </c>
      <c r="K21" t="b">
        <v>0</v>
      </c>
      <c r="L21" t="b">
        <v>1</v>
      </c>
      <c r="M21" t="s">
        <v>1020</v>
      </c>
      <c r="N21" t="s">
        <v>989</v>
      </c>
      <c r="O21" t="s">
        <v>1021</v>
      </c>
      <c r="P21" t="s">
        <v>1022</v>
      </c>
      <c r="Q21" t="s">
        <v>1023</v>
      </c>
    </row>
    <row r="22" spans="1:17" x14ac:dyDescent="0.25">
      <c r="A22" t="s">
        <v>42</v>
      </c>
      <c r="B22" t="s">
        <v>1031</v>
      </c>
      <c r="C22" t="s">
        <v>271</v>
      </c>
      <c r="D22" t="s">
        <v>1008</v>
      </c>
      <c r="E22">
        <v>-4196</v>
      </c>
      <c r="F22" t="s">
        <v>1018</v>
      </c>
      <c r="G22" t="s">
        <v>987</v>
      </c>
      <c r="H22" t="s">
        <v>988</v>
      </c>
      <c r="I22" t="s">
        <v>987</v>
      </c>
      <c r="J22" t="s">
        <v>987</v>
      </c>
      <c r="K22" t="b">
        <v>0</v>
      </c>
      <c r="L22" t="b">
        <v>1</v>
      </c>
      <c r="M22" t="s">
        <v>1020</v>
      </c>
      <c r="N22" t="s">
        <v>989</v>
      </c>
      <c r="O22" t="s">
        <v>1021</v>
      </c>
      <c r="P22" t="s">
        <v>1022</v>
      </c>
      <c r="Q22" t="s">
        <v>1023</v>
      </c>
    </row>
    <row r="23" spans="1:17" x14ac:dyDescent="0.25">
      <c r="A23" t="s">
        <v>42</v>
      </c>
      <c r="B23" t="s">
        <v>1032</v>
      </c>
      <c r="C23" t="s">
        <v>271</v>
      </c>
      <c r="D23" t="s">
        <v>1010</v>
      </c>
      <c r="E23">
        <v>-5020</v>
      </c>
      <c r="F23" t="s">
        <v>1018</v>
      </c>
      <c r="G23" t="s">
        <v>987</v>
      </c>
      <c r="H23" t="s">
        <v>988</v>
      </c>
      <c r="I23" t="s">
        <v>987</v>
      </c>
      <c r="J23" t="s">
        <v>987</v>
      </c>
      <c r="K23" t="b">
        <v>0</v>
      </c>
      <c r="L23" t="b">
        <v>1</v>
      </c>
      <c r="M23" t="s">
        <v>1020</v>
      </c>
      <c r="N23" t="s">
        <v>989</v>
      </c>
      <c r="O23" t="s">
        <v>1021</v>
      </c>
      <c r="P23" t="s">
        <v>1022</v>
      </c>
      <c r="Q23" t="s">
        <v>1023</v>
      </c>
    </row>
    <row r="24" spans="1:17" x14ac:dyDescent="0.25">
      <c r="A24" t="s">
        <v>42</v>
      </c>
      <c r="B24" t="s">
        <v>1033</v>
      </c>
      <c r="C24" t="s">
        <v>271</v>
      </c>
      <c r="D24" t="s">
        <v>1012</v>
      </c>
      <c r="E24">
        <v>-4770</v>
      </c>
      <c r="F24" t="s">
        <v>1018</v>
      </c>
      <c r="G24" t="s">
        <v>987</v>
      </c>
      <c r="H24" t="s">
        <v>988</v>
      </c>
      <c r="I24" t="s">
        <v>987</v>
      </c>
      <c r="J24" t="s">
        <v>987</v>
      </c>
      <c r="K24" t="b">
        <v>0</v>
      </c>
      <c r="L24" t="b">
        <v>1</v>
      </c>
      <c r="M24" t="s">
        <v>1020</v>
      </c>
      <c r="N24" t="s">
        <v>989</v>
      </c>
      <c r="O24" t="s">
        <v>1021</v>
      </c>
      <c r="P24" t="s">
        <v>1022</v>
      </c>
      <c r="Q24" t="s">
        <v>1023</v>
      </c>
    </row>
    <row r="25" spans="1:17" x14ac:dyDescent="0.25">
      <c r="A25" t="s">
        <v>42</v>
      </c>
      <c r="B25" t="s">
        <v>1034</v>
      </c>
      <c r="C25" t="s">
        <v>271</v>
      </c>
      <c r="D25" t="s">
        <v>1029</v>
      </c>
      <c r="E25">
        <v>-4693</v>
      </c>
      <c r="F25" t="s">
        <v>1018</v>
      </c>
      <c r="G25" t="s">
        <v>987</v>
      </c>
      <c r="H25" t="s">
        <v>988</v>
      </c>
      <c r="I25" t="s">
        <v>987</v>
      </c>
      <c r="J25" t="s">
        <v>987</v>
      </c>
      <c r="K25" t="b">
        <v>0</v>
      </c>
      <c r="L25" t="b">
        <v>1</v>
      </c>
      <c r="M25" t="s">
        <v>1020</v>
      </c>
      <c r="N25" t="s">
        <v>989</v>
      </c>
      <c r="O25" t="s">
        <v>1021</v>
      </c>
      <c r="P25" t="s">
        <v>1022</v>
      </c>
      <c r="Q25" t="s">
        <v>1023</v>
      </c>
    </row>
    <row r="26" spans="1:17" x14ac:dyDescent="0.25">
      <c r="A26" t="s">
        <v>42</v>
      </c>
      <c r="B26" t="s">
        <v>1035</v>
      </c>
      <c r="C26" t="s">
        <v>277</v>
      </c>
      <c r="D26" t="s">
        <v>985</v>
      </c>
      <c r="E26">
        <v>-221</v>
      </c>
      <c r="F26" t="s">
        <v>1036</v>
      </c>
      <c r="G26" t="s">
        <v>1037</v>
      </c>
      <c r="H26" t="s">
        <v>988</v>
      </c>
      <c r="I26" t="s">
        <v>1038</v>
      </c>
      <c r="J26" t="s">
        <v>987</v>
      </c>
      <c r="K26" t="b">
        <v>1</v>
      </c>
      <c r="L26" t="b">
        <v>0</v>
      </c>
      <c r="M26" t="s">
        <v>987</v>
      </c>
      <c r="N26" t="s">
        <v>1039</v>
      </c>
      <c r="O26" t="s">
        <v>990</v>
      </c>
      <c r="P26" t="s">
        <v>1040</v>
      </c>
      <c r="Q26" t="s">
        <v>1041</v>
      </c>
    </row>
    <row r="27" spans="1:17" x14ac:dyDescent="0.25">
      <c r="A27" t="s">
        <v>42</v>
      </c>
      <c r="B27" t="s">
        <v>1042</v>
      </c>
      <c r="C27" t="s">
        <v>277</v>
      </c>
      <c r="D27" t="s">
        <v>994</v>
      </c>
      <c r="E27">
        <v>-226</v>
      </c>
      <c r="F27" t="s">
        <v>1036</v>
      </c>
      <c r="G27" t="s">
        <v>1043</v>
      </c>
      <c r="H27" t="s">
        <v>988</v>
      </c>
      <c r="I27" t="s">
        <v>1044</v>
      </c>
      <c r="J27" t="s">
        <v>987</v>
      </c>
      <c r="K27" t="b">
        <v>1</v>
      </c>
      <c r="L27" t="b">
        <v>0</v>
      </c>
      <c r="M27" t="s">
        <v>987</v>
      </c>
      <c r="N27" t="s">
        <v>1039</v>
      </c>
      <c r="O27" t="s">
        <v>990</v>
      </c>
      <c r="P27" t="s">
        <v>1040</v>
      </c>
      <c r="Q27" t="s">
        <v>1041</v>
      </c>
    </row>
    <row r="28" spans="1:17" x14ac:dyDescent="0.25">
      <c r="A28" t="s">
        <v>42</v>
      </c>
      <c r="B28" t="s">
        <v>1045</v>
      </c>
      <c r="C28" t="s">
        <v>277</v>
      </c>
      <c r="D28" t="s">
        <v>996</v>
      </c>
      <c r="E28">
        <v>-227</v>
      </c>
      <c r="F28" t="s">
        <v>1036</v>
      </c>
      <c r="G28" t="s">
        <v>1046</v>
      </c>
      <c r="H28" t="s">
        <v>988</v>
      </c>
      <c r="I28" t="s">
        <v>1047</v>
      </c>
      <c r="J28" t="s">
        <v>987</v>
      </c>
      <c r="K28" t="b">
        <v>1</v>
      </c>
      <c r="L28" t="b">
        <v>0</v>
      </c>
      <c r="M28" t="s">
        <v>987</v>
      </c>
      <c r="N28" t="s">
        <v>1039</v>
      </c>
      <c r="O28" t="s">
        <v>990</v>
      </c>
      <c r="P28" t="s">
        <v>1040</v>
      </c>
      <c r="Q28" t="s">
        <v>1041</v>
      </c>
    </row>
    <row r="29" spans="1:17" x14ac:dyDescent="0.25">
      <c r="A29" t="s">
        <v>42</v>
      </c>
      <c r="B29" t="s">
        <v>1048</v>
      </c>
      <c r="C29" t="s">
        <v>277</v>
      </c>
      <c r="D29" t="s">
        <v>998</v>
      </c>
      <c r="E29">
        <v>-159</v>
      </c>
      <c r="F29" t="s">
        <v>1018</v>
      </c>
      <c r="G29" t="s">
        <v>987</v>
      </c>
      <c r="H29" t="s">
        <v>988</v>
      </c>
      <c r="I29" t="s">
        <v>987</v>
      </c>
      <c r="J29" t="s">
        <v>987</v>
      </c>
      <c r="K29" t="b">
        <v>0</v>
      </c>
      <c r="L29" t="b">
        <v>1</v>
      </c>
      <c r="M29" t="s">
        <v>1020</v>
      </c>
      <c r="N29" t="s">
        <v>989</v>
      </c>
      <c r="O29" t="s">
        <v>1021</v>
      </c>
      <c r="P29" t="s">
        <v>1022</v>
      </c>
      <c r="Q29" t="s">
        <v>1023</v>
      </c>
    </row>
    <row r="30" spans="1:17" x14ac:dyDescent="0.25">
      <c r="A30" t="s">
        <v>42</v>
      </c>
      <c r="B30" t="s">
        <v>1049</v>
      </c>
      <c r="C30" t="s">
        <v>277</v>
      </c>
      <c r="D30" t="s">
        <v>1000</v>
      </c>
      <c r="E30">
        <v>-218</v>
      </c>
      <c r="F30" t="s">
        <v>1036</v>
      </c>
      <c r="G30" t="s">
        <v>1050</v>
      </c>
      <c r="H30" t="s">
        <v>988</v>
      </c>
      <c r="I30" t="s">
        <v>1038</v>
      </c>
      <c r="J30" t="s">
        <v>987</v>
      </c>
      <c r="K30" t="b">
        <v>1</v>
      </c>
      <c r="L30" t="b">
        <v>0</v>
      </c>
      <c r="M30" t="s">
        <v>987</v>
      </c>
      <c r="N30" t="s">
        <v>1039</v>
      </c>
      <c r="O30" t="s">
        <v>990</v>
      </c>
      <c r="P30" t="s">
        <v>1040</v>
      </c>
      <c r="Q30" t="s">
        <v>1041</v>
      </c>
    </row>
    <row r="31" spans="1:17" x14ac:dyDescent="0.25">
      <c r="A31" t="s">
        <v>42</v>
      </c>
      <c r="B31" t="s">
        <v>1051</v>
      </c>
      <c r="C31" t="s">
        <v>277</v>
      </c>
      <c r="D31" t="s">
        <v>1010</v>
      </c>
      <c r="E31">
        <v>-219</v>
      </c>
      <c r="F31" t="s">
        <v>1018</v>
      </c>
      <c r="G31" t="s">
        <v>987</v>
      </c>
      <c r="H31" t="s">
        <v>988</v>
      </c>
      <c r="I31" t="s">
        <v>987</v>
      </c>
      <c r="J31" t="s">
        <v>987</v>
      </c>
      <c r="K31" t="b">
        <v>0</v>
      </c>
      <c r="L31" t="b">
        <v>1</v>
      </c>
      <c r="M31" t="s">
        <v>1020</v>
      </c>
      <c r="N31" t="s">
        <v>989</v>
      </c>
      <c r="O31" t="s">
        <v>1021</v>
      </c>
      <c r="P31" t="s">
        <v>1022</v>
      </c>
      <c r="Q31" t="s">
        <v>1023</v>
      </c>
    </row>
    <row r="32" spans="1:17" x14ac:dyDescent="0.25">
      <c r="A32" t="s">
        <v>42</v>
      </c>
      <c r="B32" t="s">
        <v>1052</v>
      </c>
      <c r="C32" t="s">
        <v>277</v>
      </c>
      <c r="D32" t="s">
        <v>1029</v>
      </c>
      <c r="E32">
        <v>-216</v>
      </c>
      <c r="F32" t="s">
        <v>1018</v>
      </c>
      <c r="G32" t="s">
        <v>987</v>
      </c>
      <c r="H32" t="s">
        <v>988</v>
      </c>
      <c r="I32" t="s">
        <v>987</v>
      </c>
      <c r="J32" t="s">
        <v>987</v>
      </c>
      <c r="K32" t="b">
        <v>0</v>
      </c>
      <c r="L32" t="b">
        <v>1</v>
      </c>
      <c r="M32" t="s">
        <v>1020</v>
      </c>
      <c r="N32" t="s">
        <v>989</v>
      </c>
      <c r="O32" t="s">
        <v>1021</v>
      </c>
      <c r="P32" t="s">
        <v>1022</v>
      </c>
      <c r="Q32" t="s">
        <v>1023</v>
      </c>
    </row>
    <row r="33" spans="1:17" x14ac:dyDescent="0.25">
      <c r="A33" t="s">
        <v>42</v>
      </c>
      <c r="B33" t="s">
        <v>1053</v>
      </c>
      <c r="C33" t="s">
        <v>279</v>
      </c>
      <c r="D33" t="s">
        <v>985</v>
      </c>
      <c r="E33">
        <v>-2</v>
      </c>
      <c r="F33" t="s">
        <v>1036</v>
      </c>
      <c r="G33" t="s">
        <v>1054</v>
      </c>
      <c r="H33" t="s">
        <v>988</v>
      </c>
      <c r="I33" t="s">
        <v>1038</v>
      </c>
      <c r="J33" t="s">
        <v>987</v>
      </c>
      <c r="K33" t="b">
        <v>1</v>
      </c>
      <c r="L33" t="b">
        <v>0</v>
      </c>
      <c r="M33" t="s">
        <v>987</v>
      </c>
      <c r="N33" t="s">
        <v>1039</v>
      </c>
      <c r="O33" t="s">
        <v>990</v>
      </c>
      <c r="P33" t="s">
        <v>1040</v>
      </c>
      <c r="Q33" t="s">
        <v>987</v>
      </c>
    </row>
    <row r="34" spans="1:17" x14ac:dyDescent="0.25">
      <c r="A34" t="s">
        <v>42</v>
      </c>
      <c r="B34" t="s">
        <v>1055</v>
      </c>
      <c r="C34" t="s">
        <v>279</v>
      </c>
      <c r="D34" t="s">
        <v>994</v>
      </c>
      <c r="E34">
        <v>6</v>
      </c>
      <c r="F34" t="s">
        <v>1036</v>
      </c>
      <c r="G34" t="s">
        <v>1056</v>
      </c>
      <c r="H34" t="s">
        <v>988</v>
      </c>
      <c r="I34" t="s">
        <v>1057</v>
      </c>
      <c r="J34" t="s">
        <v>987</v>
      </c>
      <c r="K34" t="b">
        <v>1</v>
      </c>
      <c r="L34" t="b">
        <v>0</v>
      </c>
      <c r="M34" t="s">
        <v>987</v>
      </c>
      <c r="N34" t="s">
        <v>1039</v>
      </c>
      <c r="O34" t="s">
        <v>990</v>
      </c>
      <c r="P34" t="s">
        <v>1040</v>
      </c>
      <c r="Q34" t="s">
        <v>987</v>
      </c>
    </row>
    <row r="35" spans="1:17" x14ac:dyDescent="0.25">
      <c r="A35" t="s">
        <v>42</v>
      </c>
      <c r="B35" t="s">
        <v>1058</v>
      </c>
      <c r="C35" t="s">
        <v>279</v>
      </c>
      <c r="D35" t="s">
        <v>996</v>
      </c>
      <c r="E35">
        <v>4</v>
      </c>
      <c r="F35" t="s">
        <v>1036</v>
      </c>
      <c r="G35" t="s">
        <v>1059</v>
      </c>
      <c r="H35" t="s">
        <v>988</v>
      </c>
      <c r="I35" t="s">
        <v>1060</v>
      </c>
      <c r="J35" t="s">
        <v>987</v>
      </c>
      <c r="K35" t="b">
        <v>1</v>
      </c>
      <c r="L35" t="b">
        <v>0</v>
      </c>
      <c r="M35" t="s">
        <v>987</v>
      </c>
      <c r="N35" t="s">
        <v>1039</v>
      </c>
      <c r="O35" t="s">
        <v>990</v>
      </c>
      <c r="P35" t="s">
        <v>1040</v>
      </c>
      <c r="Q35" t="s">
        <v>987</v>
      </c>
    </row>
    <row r="36" spans="1:17" x14ac:dyDescent="0.25">
      <c r="A36" t="s">
        <v>42</v>
      </c>
      <c r="B36" t="s">
        <v>1061</v>
      </c>
      <c r="C36" t="s">
        <v>279</v>
      </c>
      <c r="D36" t="s">
        <v>998</v>
      </c>
      <c r="E36">
        <v>11</v>
      </c>
      <c r="F36" t="s">
        <v>1036</v>
      </c>
      <c r="G36" t="s">
        <v>1062</v>
      </c>
      <c r="H36" t="s">
        <v>988</v>
      </c>
      <c r="I36" t="s">
        <v>987</v>
      </c>
      <c r="J36" t="s">
        <v>987</v>
      </c>
      <c r="K36" t="b">
        <v>1</v>
      </c>
      <c r="L36" t="b">
        <v>0</v>
      </c>
      <c r="M36" t="s">
        <v>987</v>
      </c>
      <c r="N36" t="s">
        <v>1039</v>
      </c>
      <c r="O36" t="s">
        <v>990</v>
      </c>
      <c r="P36" t="s">
        <v>1040</v>
      </c>
      <c r="Q36" t="s">
        <v>1063</v>
      </c>
    </row>
    <row r="37" spans="1:17" x14ac:dyDescent="0.25">
      <c r="A37" t="s">
        <v>42</v>
      </c>
      <c r="B37" t="s">
        <v>1064</v>
      </c>
      <c r="C37" t="s">
        <v>279</v>
      </c>
      <c r="D37" t="s">
        <v>1000</v>
      </c>
      <c r="E37">
        <v>25</v>
      </c>
      <c r="F37" t="s">
        <v>1036</v>
      </c>
      <c r="G37" t="s">
        <v>1065</v>
      </c>
      <c r="H37" t="s">
        <v>988</v>
      </c>
      <c r="I37" t="s">
        <v>1066</v>
      </c>
      <c r="J37" t="s">
        <v>987</v>
      </c>
      <c r="K37" t="b">
        <v>1</v>
      </c>
      <c r="L37" t="b">
        <v>0</v>
      </c>
      <c r="M37" t="s">
        <v>987</v>
      </c>
      <c r="N37" t="s">
        <v>1039</v>
      </c>
      <c r="O37" t="s">
        <v>990</v>
      </c>
      <c r="P37" t="s">
        <v>1040</v>
      </c>
      <c r="Q37" t="s">
        <v>987</v>
      </c>
    </row>
    <row r="38" spans="1:17" x14ac:dyDescent="0.25">
      <c r="A38" t="s">
        <v>42</v>
      </c>
      <c r="B38" t="s">
        <v>1067</v>
      </c>
      <c r="C38" t="s">
        <v>279</v>
      </c>
      <c r="D38" t="s">
        <v>1002</v>
      </c>
      <c r="E38">
        <v>29</v>
      </c>
      <c r="F38" t="s">
        <v>1036</v>
      </c>
      <c r="G38" t="s">
        <v>1068</v>
      </c>
      <c r="H38" t="s">
        <v>988</v>
      </c>
      <c r="I38" t="s">
        <v>1069</v>
      </c>
      <c r="J38" t="s">
        <v>987</v>
      </c>
      <c r="K38" t="b">
        <v>1</v>
      </c>
      <c r="L38" t="b">
        <v>0</v>
      </c>
      <c r="M38" t="s">
        <v>987</v>
      </c>
      <c r="N38" t="s">
        <v>1039</v>
      </c>
      <c r="O38" t="s">
        <v>990</v>
      </c>
      <c r="P38" t="s">
        <v>1040</v>
      </c>
      <c r="Q38" t="s">
        <v>987</v>
      </c>
    </row>
    <row r="39" spans="1:17" x14ac:dyDescent="0.25">
      <c r="A39" t="s">
        <v>42</v>
      </c>
      <c r="B39" t="s">
        <v>1070</v>
      </c>
      <c r="C39" t="s">
        <v>279</v>
      </c>
      <c r="D39" t="s">
        <v>1004</v>
      </c>
      <c r="E39">
        <v>35</v>
      </c>
      <c r="F39" t="s">
        <v>1036</v>
      </c>
      <c r="G39" t="s">
        <v>1071</v>
      </c>
      <c r="H39" t="s">
        <v>988</v>
      </c>
      <c r="I39" t="s">
        <v>1072</v>
      </c>
      <c r="J39" t="s">
        <v>987</v>
      </c>
      <c r="K39" t="b">
        <v>1</v>
      </c>
      <c r="L39" t="b">
        <v>0</v>
      </c>
      <c r="M39" t="s">
        <v>987</v>
      </c>
      <c r="N39" t="s">
        <v>1039</v>
      </c>
      <c r="O39" t="s">
        <v>990</v>
      </c>
      <c r="P39" t="s">
        <v>1040</v>
      </c>
      <c r="Q39" t="s">
        <v>987</v>
      </c>
    </row>
    <row r="40" spans="1:17" x14ac:dyDescent="0.25">
      <c r="A40" t="s">
        <v>42</v>
      </c>
      <c r="B40" t="s">
        <v>1073</v>
      </c>
      <c r="C40" t="s">
        <v>279</v>
      </c>
      <c r="D40" t="s">
        <v>1006</v>
      </c>
      <c r="E40">
        <v>37</v>
      </c>
      <c r="F40" t="s">
        <v>1036</v>
      </c>
      <c r="G40" t="s">
        <v>1074</v>
      </c>
      <c r="H40" t="s">
        <v>988</v>
      </c>
      <c r="I40" t="s">
        <v>987</v>
      </c>
      <c r="J40" t="s">
        <v>987</v>
      </c>
      <c r="K40" t="b">
        <v>1</v>
      </c>
      <c r="L40" t="b">
        <v>0</v>
      </c>
      <c r="M40" t="s">
        <v>987</v>
      </c>
      <c r="N40" t="s">
        <v>1039</v>
      </c>
      <c r="O40" t="s">
        <v>990</v>
      </c>
      <c r="P40" t="s">
        <v>1040</v>
      </c>
      <c r="Q40" t="s">
        <v>1075</v>
      </c>
    </row>
    <row r="41" spans="1:17" x14ac:dyDescent="0.25">
      <c r="A41" t="s">
        <v>42</v>
      </c>
      <c r="B41" t="s">
        <v>1076</v>
      </c>
      <c r="C41" t="s">
        <v>279</v>
      </c>
      <c r="D41" t="s">
        <v>1008</v>
      </c>
      <c r="E41">
        <v>26</v>
      </c>
      <c r="F41" t="s">
        <v>1036</v>
      </c>
      <c r="G41" t="s">
        <v>1077</v>
      </c>
      <c r="H41" t="s">
        <v>988</v>
      </c>
      <c r="I41" t="s">
        <v>1078</v>
      </c>
      <c r="J41" t="s">
        <v>987</v>
      </c>
      <c r="K41" t="b">
        <v>1</v>
      </c>
      <c r="L41" t="b">
        <v>0</v>
      </c>
      <c r="M41" t="s">
        <v>987</v>
      </c>
      <c r="N41" t="s">
        <v>1039</v>
      </c>
      <c r="O41" t="s">
        <v>990</v>
      </c>
      <c r="P41" t="s">
        <v>1040</v>
      </c>
      <c r="Q41" t="s">
        <v>987</v>
      </c>
    </row>
    <row r="42" spans="1:17" x14ac:dyDescent="0.25">
      <c r="A42" t="s">
        <v>42</v>
      </c>
      <c r="B42" t="s">
        <v>1079</v>
      </c>
      <c r="C42" t="s">
        <v>279</v>
      </c>
      <c r="D42" t="s">
        <v>1010</v>
      </c>
      <c r="E42">
        <v>25</v>
      </c>
      <c r="F42" t="s">
        <v>1036</v>
      </c>
      <c r="G42" t="s">
        <v>1065</v>
      </c>
      <c r="H42" t="s">
        <v>988</v>
      </c>
      <c r="I42" t="s">
        <v>1069</v>
      </c>
      <c r="J42" t="s">
        <v>987</v>
      </c>
      <c r="K42" t="b">
        <v>1</v>
      </c>
      <c r="L42" t="b">
        <v>0</v>
      </c>
      <c r="M42" t="s">
        <v>987</v>
      </c>
      <c r="N42" t="s">
        <v>1039</v>
      </c>
      <c r="O42" t="s">
        <v>990</v>
      </c>
      <c r="P42" t="s">
        <v>1040</v>
      </c>
      <c r="Q42" t="s">
        <v>987</v>
      </c>
    </row>
    <row r="43" spans="1:17" x14ac:dyDescent="0.25">
      <c r="A43" t="s">
        <v>42</v>
      </c>
      <c r="B43" t="s">
        <v>1080</v>
      </c>
      <c r="C43" t="s">
        <v>279</v>
      </c>
      <c r="D43" t="s">
        <v>1012</v>
      </c>
      <c r="E43">
        <v>29</v>
      </c>
      <c r="F43" t="s">
        <v>1036</v>
      </c>
      <c r="G43" t="s">
        <v>1068</v>
      </c>
      <c r="H43" t="s">
        <v>988</v>
      </c>
      <c r="I43" t="s">
        <v>1072</v>
      </c>
      <c r="J43" t="s">
        <v>987</v>
      </c>
      <c r="K43" t="b">
        <v>1</v>
      </c>
      <c r="L43" t="b">
        <v>0</v>
      </c>
      <c r="M43" t="s">
        <v>987</v>
      </c>
      <c r="N43" t="s">
        <v>1039</v>
      </c>
      <c r="O43" t="s">
        <v>990</v>
      </c>
      <c r="P43" t="s">
        <v>1040</v>
      </c>
      <c r="Q43" t="s">
        <v>987</v>
      </c>
    </row>
    <row r="44" spans="1:17" x14ac:dyDescent="0.25">
      <c r="A44" t="s">
        <v>42</v>
      </c>
      <c r="B44" t="s">
        <v>1081</v>
      </c>
      <c r="C44" t="s">
        <v>279</v>
      </c>
      <c r="D44" t="s">
        <v>1014</v>
      </c>
      <c r="E44">
        <v>-1245</v>
      </c>
      <c r="F44" t="s">
        <v>1018</v>
      </c>
      <c r="G44" t="s">
        <v>1082</v>
      </c>
      <c r="H44" t="s">
        <v>988</v>
      </c>
      <c r="I44" t="s">
        <v>987</v>
      </c>
      <c r="J44" t="s">
        <v>987</v>
      </c>
      <c r="K44" t="b">
        <v>0</v>
      </c>
      <c r="L44" t="b">
        <v>1</v>
      </c>
      <c r="M44" t="s">
        <v>1020</v>
      </c>
      <c r="N44" t="s">
        <v>989</v>
      </c>
      <c r="O44" t="s">
        <v>1021</v>
      </c>
      <c r="P44" t="s">
        <v>1022</v>
      </c>
      <c r="Q44" t="s">
        <v>1023</v>
      </c>
    </row>
    <row r="45" spans="1:17" x14ac:dyDescent="0.25">
      <c r="A45" t="s">
        <v>42</v>
      </c>
      <c r="B45" t="s">
        <v>1083</v>
      </c>
      <c r="C45" t="s">
        <v>279</v>
      </c>
      <c r="D45" t="s">
        <v>1016</v>
      </c>
      <c r="E45">
        <v>41</v>
      </c>
      <c r="F45" t="s">
        <v>1036</v>
      </c>
      <c r="G45" t="s">
        <v>1084</v>
      </c>
      <c r="H45" t="s">
        <v>988</v>
      </c>
      <c r="I45" t="s">
        <v>1078</v>
      </c>
      <c r="J45" t="s">
        <v>987</v>
      </c>
      <c r="K45" t="b">
        <v>1</v>
      </c>
      <c r="L45" t="b">
        <v>0</v>
      </c>
      <c r="M45" t="s">
        <v>987</v>
      </c>
      <c r="N45" t="s">
        <v>1039</v>
      </c>
      <c r="O45" t="s">
        <v>990</v>
      </c>
      <c r="P45" t="s">
        <v>1040</v>
      </c>
      <c r="Q45" t="s">
        <v>987</v>
      </c>
    </row>
    <row r="46" spans="1:17" x14ac:dyDescent="0.25">
      <c r="A46" t="s">
        <v>42</v>
      </c>
      <c r="B46" t="s">
        <v>1085</v>
      </c>
      <c r="C46" t="s">
        <v>281</v>
      </c>
      <c r="D46" t="s">
        <v>985</v>
      </c>
      <c r="E46">
        <v>-84</v>
      </c>
      <c r="F46" t="s">
        <v>1036</v>
      </c>
      <c r="G46" t="s">
        <v>1086</v>
      </c>
      <c r="H46" t="s">
        <v>988</v>
      </c>
      <c r="I46" t="s">
        <v>1038</v>
      </c>
      <c r="J46" t="s">
        <v>987</v>
      </c>
      <c r="K46" t="b">
        <v>1</v>
      </c>
      <c r="L46" t="b">
        <v>0</v>
      </c>
      <c r="M46" t="s">
        <v>987</v>
      </c>
      <c r="N46" t="s">
        <v>1039</v>
      </c>
      <c r="O46" t="s">
        <v>990</v>
      </c>
      <c r="P46" t="s">
        <v>1040</v>
      </c>
      <c r="Q46" t="s">
        <v>1087</v>
      </c>
    </row>
    <row r="47" spans="1:17" x14ac:dyDescent="0.25">
      <c r="A47" t="s">
        <v>42</v>
      </c>
      <c r="B47" t="s">
        <v>1088</v>
      </c>
      <c r="C47" t="s">
        <v>281</v>
      </c>
      <c r="D47" t="s">
        <v>994</v>
      </c>
      <c r="E47">
        <v>-80</v>
      </c>
      <c r="F47" t="s">
        <v>1036</v>
      </c>
      <c r="G47" t="s">
        <v>1089</v>
      </c>
      <c r="H47" t="s">
        <v>988</v>
      </c>
      <c r="I47" t="s">
        <v>1057</v>
      </c>
      <c r="J47" t="s">
        <v>987</v>
      </c>
      <c r="K47" t="b">
        <v>1</v>
      </c>
      <c r="L47" t="b">
        <v>0</v>
      </c>
      <c r="M47" t="s">
        <v>987</v>
      </c>
      <c r="N47" t="s">
        <v>1039</v>
      </c>
      <c r="O47" t="s">
        <v>990</v>
      </c>
      <c r="P47" t="s">
        <v>1040</v>
      </c>
      <c r="Q47" t="s">
        <v>1087</v>
      </c>
    </row>
    <row r="48" spans="1:17" x14ac:dyDescent="0.25">
      <c r="A48" t="s">
        <v>42</v>
      </c>
      <c r="B48" t="s">
        <v>1090</v>
      </c>
      <c r="C48" t="s">
        <v>281</v>
      </c>
      <c r="D48" t="s">
        <v>996</v>
      </c>
      <c r="E48">
        <v>-79</v>
      </c>
      <c r="F48" t="s">
        <v>1036</v>
      </c>
      <c r="G48" t="s">
        <v>1091</v>
      </c>
      <c r="H48" t="s">
        <v>988</v>
      </c>
      <c r="I48" t="s">
        <v>1060</v>
      </c>
      <c r="J48" t="s">
        <v>987</v>
      </c>
      <c r="K48" t="b">
        <v>1</v>
      </c>
      <c r="L48" t="b">
        <v>0</v>
      </c>
      <c r="M48" t="s">
        <v>987</v>
      </c>
      <c r="N48" t="s">
        <v>1039</v>
      </c>
      <c r="O48" t="s">
        <v>990</v>
      </c>
      <c r="P48" t="s">
        <v>1040</v>
      </c>
      <c r="Q48" t="s">
        <v>1087</v>
      </c>
    </row>
    <row r="49" spans="1:17" x14ac:dyDescent="0.25">
      <c r="A49" t="s">
        <v>42</v>
      </c>
      <c r="B49" t="s">
        <v>1092</v>
      </c>
      <c r="C49" t="s">
        <v>281</v>
      </c>
      <c r="D49" t="s">
        <v>998</v>
      </c>
      <c r="E49">
        <v>-98</v>
      </c>
      <c r="F49" t="s">
        <v>1018</v>
      </c>
      <c r="G49" t="s">
        <v>987</v>
      </c>
      <c r="H49" t="s">
        <v>988</v>
      </c>
      <c r="I49" t="s">
        <v>987</v>
      </c>
      <c r="J49" t="s">
        <v>987</v>
      </c>
      <c r="K49" t="b">
        <v>0</v>
      </c>
      <c r="L49" t="b">
        <v>1</v>
      </c>
      <c r="M49" t="s">
        <v>1020</v>
      </c>
      <c r="N49" t="s">
        <v>989</v>
      </c>
      <c r="O49" t="s">
        <v>1021</v>
      </c>
      <c r="P49" t="s">
        <v>1022</v>
      </c>
      <c r="Q49" t="s">
        <v>1023</v>
      </c>
    </row>
    <row r="50" spans="1:17" x14ac:dyDescent="0.25">
      <c r="A50" t="s">
        <v>42</v>
      </c>
      <c r="B50" t="s">
        <v>1093</v>
      </c>
      <c r="C50" t="s">
        <v>281</v>
      </c>
      <c r="D50" t="s">
        <v>1000</v>
      </c>
      <c r="E50">
        <v>-750</v>
      </c>
      <c r="F50" t="s">
        <v>1036</v>
      </c>
      <c r="G50" t="s">
        <v>1094</v>
      </c>
      <c r="H50" t="s">
        <v>988</v>
      </c>
      <c r="I50" t="s">
        <v>1066</v>
      </c>
      <c r="J50" t="s">
        <v>987</v>
      </c>
      <c r="K50" t="b">
        <v>1</v>
      </c>
      <c r="L50" t="b">
        <v>0</v>
      </c>
      <c r="M50" t="s">
        <v>987</v>
      </c>
      <c r="N50" t="s">
        <v>1039</v>
      </c>
      <c r="O50" t="s">
        <v>990</v>
      </c>
      <c r="P50" t="s">
        <v>1040</v>
      </c>
      <c r="Q50" t="s">
        <v>1087</v>
      </c>
    </row>
    <row r="51" spans="1:17" x14ac:dyDescent="0.25">
      <c r="A51" t="s">
        <v>42</v>
      </c>
      <c r="B51" t="s">
        <v>1095</v>
      </c>
      <c r="C51" t="s">
        <v>281</v>
      </c>
      <c r="D51" t="s">
        <v>1002</v>
      </c>
      <c r="E51">
        <v>-110</v>
      </c>
      <c r="F51" t="s">
        <v>1036</v>
      </c>
      <c r="G51" t="s">
        <v>1096</v>
      </c>
      <c r="H51" t="s">
        <v>988</v>
      </c>
      <c r="I51" t="s">
        <v>1069</v>
      </c>
      <c r="J51" t="s">
        <v>987</v>
      </c>
      <c r="K51" t="b">
        <v>1</v>
      </c>
      <c r="L51" t="b">
        <v>0</v>
      </c>
      <c r="M51" t="s">
        <v>987</v>
      </c>
      <c r="N51" t="s">
        <v>1039</v>
      </c>
      <c r="O51" t="s">
        <v>990</v>
      </c>
      <c r="P51" t="s">
        <v>1040</v>
      </c>
      <c r="Q51" t="s">
        <v>1087</v>
      </c>
    </row>
    <row r="52" spans="1:17" x14ac:dyDescent="0.25">
      <c r="A52" t="s">
        <v>42</v>
      </c>
      <c r="B52" t="s">
        <v>1097</v>
      </c>
      <c r="C52" t="s">
        <v>281</v>
      </c>
      <c r="D52" t="s">
        <v>1004</v>
      </c>
      <c r="E52">
        <v>-241</v>
      </c>
      <c r="F52" t="s">
        <v>1036</v>
      </c>
      <c r="G52" t="s">
        <v>1098</v>
      </c>
      <c r="H52" t="s">
        <v>988</v>
      </c>
      <c r="I52" t="s">
        <v>1072</v>
      </c>
      <c r="J52" t="s">
        <v>987</v>
      </c>
      <c r="K52" t="b">
        <v>1</v>
      </c>
      <c r="L52" t="b">
        <v>0</v>
      </c>
      <c r="M52" t="s">
        <v>987</v>
      </c>
      <c r="N52" t="s">
        <v>1039</v>
      </c>
      <c r="O52" t="s">
        <v>990</v>
      </c>
      <c r="P52" t="s">
        <v>1040</v>
      </c>
      <c r="Q52" t="s">
        <v>1087</v>
      </c>
    </row>
    <row r="53" spans="1:17" x14ac:dyDescent="0.25">
      <c r="A53" t="s">
        <v>42</v>
      </c>
      <c r="B53" t="s">
        <v>1099</v>
      </c>
      <c r="C53" t="s">
        <v>281</v>
      </c>
      <c r="D53" t="s">
        <v>1006</v>
      </c>
      <c r="E53">
        <v>-83</v>
      </c>
      <c r="F53" t="s">
        <v>1036</v>
      </c>
      <c r="G53" t="s">
        <v>1100</v>
      </c>
      <c r="H53" t="s">
        <v>988</v>
      </c>
      <c r="I53" t="s">
        <v>987</v>
      </c>
      <c r="J53" t="s">
        <v>987</v>
      </c>
      <c r="K53" t="b">
        <v>1</v>
      </c>
      <c r="L53" t="b">
        <v>0</v>
      </c>
      <c r="M53" t="s">
        <v>987</v>
      </c>
      <c r="N53" t="s">
        <v>1039</v>
      </c>
      <c r="O53" t="s">
        <v>990</v>
      </c>
      <c r="P53" t="s">
        <v>1040</v>
      </c>
      <c r="Q53" t="s">
        <v>1101</v>
      </c>
    </row>
    <row r="54" spans="1:17" x14ac:dyDescent="0.25">
      <c r="A54" t="s">
        <v>42</v>
      </c>
      <c r="B54" t="s">
        <v>1102</v>
      </c>
      <c r="C54" t="s">
        <v>281</v>
      </c>
      <c r="D54" t="s">
        <v>1008</v>
      </c>
      <c r="E54">
        <v>-143</v>
      </c>
      <c r="F54" t="s">
        <v>1036</v>
      </c>
      <c r="G54" t="s">
        <v>1103</v>
      </c>
      <c r="H54" t="s">
        <v>988</v>
      </c>
      <c r="I54" t="s">
        <v>1078</v>
      </c>
      <c r="J54" t="s">
        <v>987</v>
      </c>
      <c r="K54" t="b">
        <v>1</v>
      </c>
      <c r="L54" t="b">
        <v>0</v>
      </c>
      <c r="M54" t="s">
        <v>987</v>
      </c>
      <c r="N54" t="s">
        <v>1039</v>
      </c>
      <c r="O54" t="s">
        <v>990</v>
      </c>
      <c r="P54" t="s">
        <v>1040</v>
      </c>
      <c r="Q54" t="s">
        <v>1087</v>
      </c>
    </row>
    <row r="55" spans="1:17" x14ac:dyDescent="0.25">
      <c r="A55" t="s">
        <v>42</v>
      </c>
      <c r="B55" t="s">
        <v>1104</v>
      </c>
      <c r="C55" t="s">
        <v>281</v>
      </c>
      <c r="D55" t="s">
        <v>1010</v>
      </c>
      <c r="E55">
        <v>-120</v>
      </c>
      <c r="F55" t="s">
        <v>1036</v>
      </c>
      <c r="G55" t="s">
        <v>1105</v>
      </c>
      <c r="H55" t="s">
        <v>988</v>
      </c>
      <c r="I55" t="s">
        <v>1069</v>
      </c>
      <c r="J55" t="s">
        <v>987</v>
      </c>
      <c r="K55" t="b">
        <v>1</v>
      </c>
      <c r="L55" t="b">
        <v>0</v>
      </c>
      <c r="M55" t="s">
        <v>987</v>
      </c>
      <c r="N55" t="s">
        <v>1039</v>
      </c>
      <c r="O55" t="s">
        <v>990</v>
      </c>
      <c r="P55" t="s">
        <v>1040</v>
      </c>
      <c r="Q55" t="s">
        <v>1087</v>
      </c>
    </row>
    <row r="56" spans="1:17" x14ac:dyDescent="0.25">
      <c r="A56" t="s">
        <v>42</v>
      </c>
      <c r="B56" t="s">
        <v>1106</v>
      </c>
      <c r="C56" t="s">
        <v>281</v>
      </c>
      <c r="D56" t="s">
        <v>1012</v>
      </c>
      <c r="E56">
        <v>-133</v>
      </c>
      <c r="F56" t="s">
        <v>1036</v>
      </c>
      <c r="G56" t="s">
        <v>1107</v>
      </c>
      <c r="H56" t="s">
        <v>988</v>
      </c>
      <c r="I56" t="s">
        <v>1072</v>
      </c>
      <c r="J56" t="s">
        <v>987</v>
      </c>
      <c r="K56" t="b">
        <v>1</v>
      </c>
      <c r="L56" t="b">
        <v>0</v>
      </c>
      <c r="M56" t="s">
        <v>987</v>
      </c>
      <c r="N56" t="s">
        <v>1039</v>
      </c>
      <c r="O56" t="s">
        <v>990</v>
      </c>
      <c r="P56" t="s">
        <v>1040</v>
      </c>
      <c r="Q56" t="s">
        <v>1087</v>
      </c>
    </row>
    <row r="57" spans="1:17" x14ac:dyDescent="0.25">
      <c r="A57" t="s">
        <v>42</v>
      </c>
      <c r="B57" t="s">
        <v>1108</v>
      </c>
      <c r="C57" t="s">
        <v>281</v>
      </c>
      <c r="D57" t="s">
        <v>1014</v>
      </c>
      <c r="E57">
        <v>-37</v>
      </c>
      <c r="F57" t="s">
        <v>1036</v>
      </c>
      <c r="G57" t="s">
        <v>1109</v>
      </c>
      <c r="H57" t="s">
        <v>988</v>
      </c>
      <c r="I57" t="s">
        <v>987</v>
      </c>
      <c r="J57" t="s">
        <v>987</v>
      </c>
      <c r="K57" t="b">
        <v>1</v>
      </c>
      <c r="L57" t="b">
        <v>0</v>
      </c>
      <c r="M57" t="s">
        <v>987</v>
      </c>
      <c r="N57" t="s">
        <v>1039</v>
      </c>
      <c r="O57" t="s">
        <v>990</v>
      </c>
      <c r="P57" t="s">
        <v>1040</v>
      </c>
      <c r="Q57" t="s">
        <v>1110</v>
      </c>
    </row>
    <row r="58" spans="1:17" x14ac:dyDescent="0.25">
      <c r="A58" t="s">
        <v>42</v>
      </c>
      <c r="B58" t="s">
        <v>1111</v>
      </c>
      <c r="C58" t="s">
        <v>281</v>
      </c>
      <c r="D58" t="s">
        <v>1016</v>
      </c>
      <c r="E58">
        <v>-226</v>
      </c>
      <c r="F58" t="s">
        <v>1036</v>
      </c>
      <c r="G58" t="s">
        <v>1112</v>
      </c>
      <c r="H58" t="s">
        <v>988</v>
      </c>
      <c r="I58" t="s">
        <v>1078</v>
      </c>
      <c r="J58" t="s">
        <v>987</v>
      </c>
      <c r="K58" t="b">
        <v>1</v>
      </c>
      <c r="L58" t="b">
        <v>0</v>
      </c>
      <c r="M58" t="s">
        <v>987</v>
      </c>
      <c r="N58" t="s">
        <v>1039</v>
      </c>
      <c r="O58" t="s">
        <v>990</v>
      </c>
      <c r="P58" t="s">
        <v>1040</v>
      </c>
      <c r="Q58" t="s">
        <v>1087</v>
      </c>
    </row>
    <row r="59" spans="1:17" x14ac:dyDescent="0.25">
      <c r="A59" t="s">
        <v>42</v>
      </c>
      <c r="B59" t="s">
        <v>1113</v>
      </c>
      <c r="C59" t="s">
        <v>281</v>
      </c>
      <c r="D59" t="s">
        <v>1029</v>
      </c>
      <c r="E59">
        <v>-976</v>
      </c>
      <c r="F59" t="s">
        <v>1018</v>
      </c>
      <c r="G59" t="s">
        <v>987</v>
      </c>
      <c r="H59" t="s">
        <v>988</v>
      </c>
      <c r="I59" t="s">
        <v>987</v>
      </c>
      <c r="J59" t="s">
        <v>987</v>
      </c>
      <c r="K59" t="b">
        <v>0</v>
      </c>
      <c r="L59" t="b">
        <v>1</v>
      </c>
      <c r="M59" t="s">
        <v>1020</v>
      </c>
      <c r="N59" t="s">
        <v>989</v>
      </c>
      <c r="O59" t="s">
        <v>1021</v>
      </c>
      <c r="P59" t="s">
        <v>1022</v>
      </c>
      <c r="Q59" t="s">
        <v>1023</v>
      </c>
    </row>
    <row r="60" spans="1:17" x14ac:dyDescent="0.25">
      <c r="A60" t="s">
        <v>42</v>
      </c>
      <c r="B60" t="s">
        <v>1114</v>
      </c>
      <c r="C60" t="s">
        <v>284</v>
      </c>
      <c r="D60" t="s">
        <v>996</v>
      </c>
      <c r="E60">
        <v>209.82</v>
      </c>
      <c r="F60" t="s">
        <v>1018</v>
      </c>
      <c r="G60" t="s">
        <v>987</v>
      </c>
      <c r="H60" t="s">
        <v>988</v>
      </c>
      <c r="I60" t="s">
        <v>987</v>
      </c>
      <c r="J60" t="s">
        <v>987</v>
      </c>
      <c r="K60" t="b">
        <v>0</v>
      </c>
      <c r="L60" t="b">
        <v>1</v>
      </c>
      <c r="M60" t="s">
        <v>1020</v>
      </c>
      <c r="N60" t="s">
        <v>989</v>
      </c>
      <c r="O60" t="s">
        <v>1021</v>
      </c>
      <c r="P60" t="s">
        <v>1022</v>
      </c>
      <c r="Q60" t="s">
        <v>1023</v>
      </c>
    </row>
    <row r="61" spans="1:17" x14ac:dyDescent="0.25">
      <c r="A61" t="s">
        <v>42</v>
      </c>
      <c r="B61" t="s">
        <v>1115</v>
      </c>
      <c r="C61" t="s">
        <v>285</v>
      </c>
      <c r="D61" t="s">
        <v>985</v>
      </c>
      <c r="E61">
        <v>0</v>
      </c>
      <c r="F61" t="s">
        <v>1116</v>
      </c>
      <c r="G61" t="s">
        <v>1117</v>
      </c>
      <c r="H61" t="s">
        <v>988</v>
      </c>
      <c r="I61" t="s">
        <v>987</v>
      </c>
      <c r="J61" t="s">
        <v>987</v>
      </c>
      <c r="K61" t="b">
        <v>1</v>
      </c>
      <c r="L61" t="b">
        <v>0</v>
      </c>
      <c r="M61" t="s">
        <v>987</v>
      </c>
      <c r="N61" t="s">
        <v>1039</v>
      </c>
      <c r="O61" t="s">
        <v>990</v>
      </c>
      <c r="P61" t="s">
        <v>1040</v>
      </c>
      <c r="Q61" t="s">
        <v>1118</v>
      </c>
    </row>
    <row r="62" spans="1:17" x14ac:dyDescent="0.25">
      <c r="A62" t="s">
        <v>42</v>
      </c>
      <c r="B62" t="s">
        <v>1119</v>
      </c>
      <c r="C62" t="s">
        <v>285</v>
      </c>
      <c r="D62" t="s">
        <v>994</v>
      </c>
      <c r="E62">
        <v>0</v>
      </c>
      <c r="F62" t="s">
        <v>1116</v>
      </c>
      <c r="G62" t="s">
        <v>1117</v>
      </c>
      <c r="H62" t="s">
        <v>988</v>
      </c>
      <c r="I62" t="s">
        <v>987</v>
      </c>
      <c r="J62" t="s">
        <v>987</v>
      </c>
      <c r="K62" t="b">
        <v>1</v>
      </c>
      <c r="L62" t="b">
        <v>0</v>
      </c>
      <c r="M62" t="s">
        <v>987</v>
      </c>
      <c r="N62" t="s">
        <v>1039</v>
      </c>
      <c r="O62" t="s">
        <v>990</v>
      </c>
      <c r="P62" t="s">
        <v>1040</v>
      </c>
      <c r="Q62" t="s">
        <v>1118</v>
      </c>
    </row>
    <row r="63" spans="1:17" x14ac:dyDescent="0.25">
      <c r="A63" t="s">
        <v>42</v>
      </c>
      <c r="B63" t="s">
        <v>1120</v>
      </c>
      <c r="C63" t="s">
        <v>285</v>
      </c>
      <c r="D63" t="s">
        <v>996</v>
      </c>
      <c r="E63">
        <v>0</v>
      </c>
      <c r="F63" t="s">
        <v>1116</v>
      </c>
      <c r="G63" t="s">
        <v>1117</v>
      </c>
      <c r="H63" t="s">
        <v>988</v>
      </c>
      <c r="I63" t="s">
        <v>987</v>
      </c>
      <c r="J63" t="s">
        <v>987</v>
      </c>
      <c r="K63" t="b">
        <v>1</v>
      </c>
      <c r="L63" t="b">
        <v>0</v>
      </c>
      <c r="M63" t="s">
        <v>987</v>
      </c>
      <c r="N63" t="s">
        <v>1039</v>
      </c>
      <c r="O63" t="s">
        <v>990</v>
      </c>
      <c r="P63" t="s">
        <v>1040</v>
      </c>
      <c r="Q63" t="s">
        <v>1118</v>
      </c>
    </row>
    <row r="64" spans="1:17" x14ac:dyDescent="0.25">
      <c r="A64" t="s">
        <v>42</v>
      </c>
      <c r="B64" t="s">
        <v>1121</v>
      </c>
      <c r="C64" t="s">
        <v>285</v>
      </c>
      <c r="D64" t="s">
        <v>998</v>
      </c>
      <c r="E64">
        <v>0</v>
      </c>
      <c r="F64" t="s">
        <v>1116</v>
      </c>
      <c r="G64" t="s">
        <v>1117</v>
      </c>
      <c r="H64" t="s">
        <v>988</v>
      </c>
      <c r="I64" t="s">
        <v>987</v>
      </c>
      <c r="J64" t="s">
        <v>987</v>
      </c>
      <c r="K64" t="b">
        <v>1</v>
      </c>
      <c r="L64" t="b">
        <v>0</v>
      </c>
      <c r="M64" t="s">
        <v>987</v>
      </c>
      <c r="N64" t="s">
        <v>1039</v>
      </c>
      <c r="O64" t="s">
        <v>990</v>
      </c>
      <c r="P64" t="s">
        <v>1040</v>
      </c>
      <c r="Q64" t="s">
        <v>1118</v>
      </c>
    </row>
    <row r="65" spans="1:17" x14ac:dyDescent="0.25">
      <c r="A65" t="s">
        <v>42</v>
      </c>
      <c r="B65" t="s">
        <v>1122</v>
      </c>
      <c r="C65" t="s">
        <v>285</v>
      </c>
      <c r="D65" t="s">
        <v>1000</v>
      </c>
      <c r="E65">
        <v>0</v>
      </c>
      <c r="F65" t="s">
        <v>1116</v>
      </c>
      <c r="G65" t="s">
        <v>1117</v>
      </c>
      <c r="H65" t="s">
        <v>988</v>
      </c>
      <c r="I65" t="s">
        <v>987</v>
      </c>
      <c r="J65" t="s">
        <v>987</v>
      </c>
      <c r="K65" t="b">
        <v>1</v>
      </c>
      <c r="L65" t="b">
        <v>0</v>
      </c>
      <c r="M65" t="s">
        <v>987</v>
      </c>
      <c r="N65" t="s">
        <v>1039</v>
      </c>
      <c r="O65" t="s">
        <v>990</v>
      </c>
      <c r="P65" t="s">
        <v>1040</v>
      </c>
      <c r="Q65" t="s">
        <v>1118</v>
      </c>
    </row>
    <row r="66" spans="1:17" x14ac:dyDescent="0.25">
      <c r="A66" t="s">
        <v>42</v>
      </c>
      <c r="B66" t="s">
        <v>1123</v>
      </c>
      <c r="C66" t="s">
        <v>285</v>
      </c>
      <c r="D66" t="s">
        <v>1002</v>
      </c>
      <c r="E66">
        <v>0</v>
      </c>
      <c r="F66" t="s">
        <v>1116</v>
      </c>
      <c r="G66" t="s">
        <v>1117</v>
      </c>
      <c r="H66" t="s">
        <v>988</v>
      </c>
      <c r="I66" t="s">
        <v>987</v>
      </c>
      <c r="J66" t="s">
        <v>987</v>
      </c>
      <c r="K66" t="b">
        <v>1</v>
      </c>
      <c r="L66" t="b">
        <v>0</v>
      </c>
      <c r="M66" t="s">
        <v>987</v>
      </c>
      <c r="N66" t="s">
        <v>1039</v>
      </c>
      <c r="O66" t="s">
        <v>990</v>
      </c>
      <c r="P66" t="s">
        <v>1040</v>
      </c>
      <c r="Q66" t="s">
        <v>1118</v>
      </c>
    </row>
    <row r="67" spans="1:17" x14ac:dyDescent="0.25">
      <c r="A67" t="s">
        <v>42</v>
      </c>
      <c r="B67" t="s">
        <v>1124</v>
      </c>
      <c r="C67" t="s">
        <v>285</v>
      </c>
      <c r="D67" t="s">
        <v>1004</v>
      </c>
      <c r="E67">
        <v>0</v>
      </c>
      <c r="F67" t="s">
        <v>1116</v>
      </c>
      <c r="G67" t="s">
        <v>1117</v>
      </c>
      <c r="H67" t="s">
        <v>988</v>
      </c>
      <c r="I67" t="s">
        <v>987</v>
      </c>
      <c r="J67" t="s">
        <v>987</v>
      </c>
      <c r="K67" t="b">
        <v>1</v>
      </c>
      <c r="L67" t="b">
        <v>0</v>
      </c>
      <c r="M67" t="s">
        <v>987</v>
      </c>
      <c r="N67" t="s">
        <v>1039</v>
      </c>
      <c r="O67" t="s">
        <v>990</v>
      </c>
      <c r="P67" t="s">
        <v>1040</v>
      </c>
      <c r="Q67" t="s">
        <v>1118</v>
      </c>
    </row>
    <row r="68" spans="1:17" x14ac:dyDescent="0.25">
      <c r="A68" t="s">
        <v>42</v>
      </c>
      <c r="B68" t="s">
        <v>1125</v>
      </c>
      <c r="C68" t="s">
        <v>285</v>
      </c>
      <c r="D68" t="s">
        <v>1006</v>
      </c>
      <c r="E68">
        <v>0</v>
      </c>
      <c r="F68" t="s">
        <v>1116</v>
      </c>
      <c r="G68" t="s">
        <v>1117</v>
      </c>
      <c r="H68" t="s">
        <v>988</v>
      </c>
      <c r="I68" t="s">
        <v>987</v>
      </c>
      <c r="J68" t="s">
        <v>987</v>
      </c>
      <c r="K68" t="b">
        <v>1</v>
      </c>
      <c r="L68" t="b">
        <v>0</v>
      </c>
      <c r="M68" t="s">
        <v>987</v>
      </c>
      <c r="N68" t="s">
        <v>1039</v>
      </c>
      <c r="O68" t="s">
        <v>990</v>
      </c>
      <c r="P68" t="s">
        <v>1040</v>
      </c>
      <c r="Q68" t="s">
        <v>1118</v>
      </c>
    </row>
    <row r="69" spans="1:17" x14ac:dyDescent="0.25">
      <c r="A69" t="s">
        <v>42</v>
      </c>
      <c r="B69" t="s">
        <v>1126</v>
      </c>
      <c r="C69" t="s">
        <v>285</v>
      </c>
      <c r="D69" t="s">
        <v>1016</v>
      </c>
      <c r="E69">
        <v>0</v>
      </c>
      <c r="F69" t="s">
        <v>1116</v>
      </c>
      <c r="G69" t="s">
        <v>1117</v>
      </c>
      <c r="H69" t="s">
        <v>988</v>
      </c>
      <c r="I69" t="s">
        <v>987</v>
      </c>
      <c r="J69" t="s">
        <v>987</v>
      </c>
      <c r="K69" t="b">
        <v>1</v>
      </c>
      <c r="L69" t="b">
        <v>0</v>
      </c>
      <c r="M69" t="s">
        <v>987</v>
      </c>
      <c r="N69" t="s">
        <v>1039</v>
      </c>
      <c r="O69" t="s">
        <v>990</v>
      </c>
      <c r="P69" t="s">
        <v>1040</v>
      </c>
      <c r="Q69" t="s">
        <v>1118</v>
      </c>
    </row>
    <row r="70" spans="1:17" x14ac:dyDescent="0.25">
      <c r="A70" t="s">
        <v>42</v>
      </c>
      <c r="B70" t="s">
        <v>1127</v>
      </c>
      <c r="C70" t="s">
        <v>285</v>
      </c>
      <c r="D70" t="s">
        <v>1029</v>
      </c>
      <c r="E70">
        <v>0</v>
      </c>
      <c r="F70" t="s">
        <v>1116</v>
      </c>
      <c r="G70" t="s">
        <v>1117</v>
      </c>
      <c r="H70" t="s">
        <v>988</v>
      </c>
      <c r="I70" t="s">
        <v>987</v>
      </c>
      <c r="J70" t="s">
        <v>987</v>
      </c>
      <c r="K70" t="b">
        <v>1</v>
      </c>
      <c r="L70" t="b">
        <v>0</v>
      </c>
      <c r="M70" t="s">
        <v>987</v>
      </c>
      <c r="N70" t="s">
        <v>1039</v>
      </c>
      <c r="O70" t="s">
        <v>990</v>
      </c>
      <c r="P70" t="s">
        <v>1040</v>
      </c>
      <c r="Q70" t="s">
        <v>1118</v>
      </c>
    </row>
    <row r="71" spans="1:17" x14ac:dyDescent="0.25">
      <c r="A71" t="s">
        <v>42</v>
      </c>
      <c r="B71" t="s">
        <v>1128</v>
      </c>
      <c r="C71" t="s">
        <v>286</v>
      </c>
      <c r="D71" t="s">
        <v>985</v>
      </c>
      <c r="E71">
        <v>-153</v>
      </c>
      <c r="F71" t="s">
        <v>1116</v>
      </c>
      <c r="G71" t="s">
        <v>1129</v>
      </c>
      <c r="H71" t="s">
        <v>988</v>
      </c>
      <c r="I71" t="s">
        <v>1038</v>
      </c>
      <c r="J71" t="s">
        <v>987</v>
      </c>
      <c r="K71" t="b">
        <v>1</v>
      </c>
      <c r="L71" t="b">
        <v>0</v>
      </c>
      <c r="M71" t="s">
        <v>987</v>
      </c>
      <c r="N71" t="s">
        <v>1039</v>
      </c>
      <c r="O71" t="s">
        <v>990</v>
      </c>
      <c r="P71" t="s">
        <v>1040</v>
      </c>
      <c r="Q71" t="s">
        <v>1130</v>
      </c>
    </row>
    <row r="72" spans="1:17" x14ac:dyDescent="0.25">
      <c r="A72" t="s">
        <v>42</v>
      </c>
      <c r="B72" t="s">
        <v>1131</v>
      </c>
      <c r="C72" t="s">
        <v>286</v>
      </c>
      <c r="D72" t="s">
        <v>994</v>
      </c>
      <c r="E72">
        <v>-170</v>
      </c>
      <c r="F72" t="s">
        <v>1116</v>
      </c>
      <c r="G72" t="s">
        <v>1132</v>
      </c>
      <c r="H72" t="s">
        <v>988</v>
      </c>
      <c r="I72" t="s">
        <v>1057</v>
      </c>
      <c r="J72" t="s">
        <v>987</v>
      </c>
      <c r="K72" t="b">
        <v>1</v>
      </c>
      <c r="L72" t="b">
        <v>0</v>
      </c>
      <c r="M72" t="s">
        <v>987</v>
      </c>
      <c r="N72" t="s">
        <v>1039</v>
      </c>
      <c r="O72" t="s">
        <v>990</v>
      </c>
      <c r="P72" t="s">
        <v>1040</v>
      </c>
      <c r="Q72" t="s">
        <v>1130</v>
      </c>
    </row>
    <row r="73" spans="1:17" x14ac:dyDescent="0.25">
      <c r="A73" t="s">
        <v>42</v>
      </c>
      <c r="B73" t="s">
        <v>1133</v>
      </c>
      <c r="C73" t="s">
        <v>286</v>
      </c>
      <c r="D73" t="s">
        <v>996</v>
      </c>
      <c r="E73">
        <v>-165</v>
      </c>
      <c r="F73" t="s">
        <v>1116</v>
      </c>
      <c r="G73" t="s">
        <v>1134</v>
      </c>
      <c r="H73" t="s">
        <v>988</v>
      </c>
      <c r="I73" t="s">
        <v>1060</v>
      </c>
      <c r="J73" t="s">
        <v>987</v>
      </c>
      <c r="K73" t="b">
        <v>1</v>
      </c>
      <c r="L73" t="b">
        <v>0</v>
      </c>
      <c r="M73" t="s">
        <v>987</v>
      </c>
      <c r="N73" t="s">
        <v>1039</v>
      </c>
      <c r="O73" t="s">
        <v>990</v>
      </c>
      <c r="P73" t="s">
        <v>1040</v>
      </c>
      <c r="Q73" t="s">
        <v>1130</v>
      </c>
    </row>
    <row r="74" spans="1:17" x14ac:dyDescent="0.25">
      <c r="A74" t="s">
        <v>42</v>
      </c>
      <c r="B74" t="s">
        <v>1135</v>
      </c>
      <c r="C74" t="s">
        <v>286</v>
      </c>
      <c r="D74" t="s">
        <v>998</v>
      </c>
      <c r="E74">
        <v>-212</v>
      </c>
      <c r="F74" t="s">
        <v>1116</v>
      </c>
      <c r="G74" t="s">
        <v>1136</v>
      </c>
      <c r="H74" t="s">
        <v>988</v>
      </c>
      <c r="I74" t="s">
        <v>987</v>
      </c>
      <c r="J74" t="s">
        <v>987</v>
      </c>
      <c r="K74" t="b">
        <v>1</v>
      </c>
      <c r="L74" t="b">
        <v>0</v>
      </c>
      <c r="M74" t="s">
        <v>987</v>
      </c>
      <c r="N74" t="s">
        <v>1039</v>
      </c>
      <c r="O74" t="s">
        <v>990</v>
      </c>
      <c r="P74" t="s">
        <v>1040</v>
      </c>
      <c r="Q74" t="s">
        <v>1137</v>
      </c>
    </row>
    <row r="75" spans="1:17" x14ac:dyDescent="0.25">
      <c r="A75" t="s">
        <v>42</v>
      </c>
      <c r="B75" t="s">
        <v>1138</v>
      </c>
      <c r="C75" t="s">
        <v>286</v>
      </c>
      <c r="D75" t="s">
        <v>1008</v>
      </c>
      <c r="E75">
        <v>-216</v>
      </c>
      <c r="F75" t="s">
        <v>1116</v>
      </c>
      <c r="G75" t="s">
        <v>1139</v>
      </c>
      <c r="H75" t="s">
        <v>988</v>
      </c>
      <c r="I75" t="s">
        <v>1078</v>
      </c>
      <c r="J75" t="s">
        <v>987</v>
      </c>
      <c r="K75" t="b">
        <v>1</v>
      </c>
      <c r="L75" t="b">
        <v>0</v>
      </c>
      <c r="M75" t="s">
        <v>987</v>
      </c>
      <c r="N75" t="s">
        <v>1039</v>
      </c>
      <c r="O75" t="s">
        <v>990</v>
      </c>
      <c r="P75" t="s">
        <v>1040</v>
      </c>
      <c r="Q75" t="s">
        <v>1130</v>
      </c>
    </row>
    <row r="76" spans="1:17" x14ac:dyDescent="0.25">
      <c r="A76" t="s">
        <v>42</v>
      </c>
      <c r="B76" t="s">
        <v>1140</v>
      </c>
      <c r="C76" t="s">
        <v>286</v>
      </c>
      <c r="D76" t="s">
        <v>1010</v>
      </c>
      <c r="E76">
        <v>-234</v>
      </c>
      <c r="F76" t="s">
        <v>1116</v>
      </c>
      <c r="G76" t="s">
        <v>1141</v>
      </c>
      <c r="H76" t="s">
        <v>988</v>
      </c>
      <c r="I76" t="s">
        <v>1069</v>
      </c>
      <c r="J76" t="s">
        <v>987</v>
      </c>
      <c r="K76" t="b">
        <v>1</v>
      </c>
      <c r="L76" t="b">
        <v>0</v>
      </c>
      <c r="M76" t="s">
        <v>987</v>
      </c>
      <c r="N76" t="s">
        <v>1039</v>
      </c>
      <c r="O76" t="s">
        <v>990</v>
      </c>
      <c r="P76" t="s">
        <v>1040</v>
      </c>
      <c r="Q76" t="s">
        <v>1130</v>
      </c>
    </row>
    <row r="77" spans="1:17" x14ac:dyDescent="0.25">
      <c r="A77" t="s">
        <v>42</v>
      </c>
      <c r="B77" t="s">
        <v>1142</v>
      </c>
      <c r="C77" t="s">
        <v>286</v>
      </c>
      <c r="D77" t="s">
        <v>1012</v>
      </c>
      <c r="E77">
        <v>-237</v>
      </c>
      <c r="F77" t="s">
        <v>1116</v>
      </c>
      <c r="G77" t="s">
        <v>1143</v>
      </c>
      <c r="H77" t="s">
        <v>988</v>
      </c>
      <c r="I77" t="s">
        <v>1072</v>
      </c>
      <c r="J77" t="s">
        <v>987</v>
      </c>
      <c r="K77" t="b">
        <v>1</v>
      </c>
      <c r="L77" t="b">
        <v>0</v>
      </c>
      <c r="M77" t="s">
        <v>987</v>
      </c>
      <c r="N77" t="s">
        <v>1039</v>
      </c>
      <c r="O77" t="s">
        <v>990</v>
      </c>
      <c r="P77" t="s">
        <v>1040</v>
      </c>
      <c r="Q77" t="s">
        <v>1130</v>
      </c>
    </row>
    <row r="78" spans="1:17" x14ac:dyDescent="0.25">
      <c r="A78" t="s">
        <v>42</v>
      </c>
      <c r="B78" t="s">
        <v>1144</v>
      </c>
      <c r="C78" t="s">
        <v>286</v>
      </c>
      <c r="D78" t="s">
        <v>1014</v>
      </c>
      <c r="E78">
        <v>-273</v>
      </c>
      <c r="F78" t="s">
        <v>1116</v>
      </c>
      <c r="G78" t="s">
        <v>1145</v>
      </c>
      <c r="H78" t="s">
        <v>988</v>
      </c>
      <c r="I78" t="s">
        <v>987</v>
      </c>
      <c r="J78" t="s">
        <v>987</v>
      </c>
      <c r="K78" t="b">
        <v>1</v>
      </c>
      <c r="L78" t="b">
        <v>0</v>
      </c>
      <c r="M78" t="s">
        <v>987</v>
      </c>
      <c r="N78" t="s">
        <v>1039</v>
      </c>
      <c r="O78" t="s">
        <v>990</v>
      </c>
      <c r="P78" t="s">
        <v>1040</v>
      </c>
      <c r="Q78" t="s">
        <v>1146</v>
      </c>
    </row>
    <row r="79" spans="1:17" x14ac:dyDescent="0.25">
      <c r="A79" t="s">
        <v>42</v>
      </c>
      <c r="B79" t="s">
        <v>1147</v>
      </c>
      <c r="C79" t="s">
        <v>330</v>
      </c>
      <c r="D79" t="s">
        <v>985</v>
      </c>
      <c r="E79">
        <v>1770</v>
      </c>
      <c r="F79" t="s">
        <v>1018</v>
      </c>
      <c r="G79" t="s">
        <v>1148</v>
      </c>
      <c r="H79" t="s">
        <v>1149</v>
      </c>
      <c r="I79" t="s">
        <v>987</v>
      </c>
      <c r="J79" t="s">
        <v>987</v>
      </c>
      <c r="K79" t="b">
        <v>0</v>
      </c>
      <c r="L79" t="b">
        <v>1</v>
      </c>
      <c r="M79" t="s">
        <v>1020</v>
      </c>
      <c r="N79" t="s">
        <v>989</v>
      </c>
      <c r="O79" t="s">
        <v>1021</v>
      </c>
      <c r="P79" t="s">
        <v>1022</v>
      </c>
      <c r="Q79" t="s">
        <v>1023</v>
      </c>
    </row>
    <row r="80" spans="1:17" x14ac:dyDescent="0.25">
      <c r="A80" t="s">
        <v>42</v>
      </c>
      <c r="B80" t="s">
        <v>1150</v>
      </c>
      <c r="C80" t="s">
        <v>330</v>
      </c>
      <c r="D80" t="s">
        <v>994</v>
      </c>
      <c r="E80">
        <v>2642</v>
      </c>
      <c r="F80" t="s">
        <v>1018</v>
      </c>
      <c r="G80" t="s">
        <v>1148</v>
      </c>
      <c r="H80" t="s">
        <v>1149</v>
      </c>
      <c r="I80" t="s">
        <v>987</v>
      </c>
      <c r="J80" t="s">
        <v>987</v>
      </c>
      <c r="K80" t="b">
        <v>0</v>
      </c>
      <c r="L80" t="b">
        <v>1</v>
      </c>
      <c r="M80" t="s">
        <v>1020</v>
      </c>
      <c r="N80" t="s">
        <v>989</v>
      </c>
      <c r="O80" t="s">
        <v>1021</v>
      </c>
      <c r="P80" t="s">
        <v>1022</v>
      </c>
      <c r="Q80" t="s">
        <v>1023</v>
      </c>
    </row>
    <row r="81" spans="1:17" x14ac:dyDescent="0.25">
      <c r="A81" t="s">
        <v>42</v>
      </c>
      <c r="B81" t="s">
        <v>1151</v>
      </c>
      <c r="C81" t="s">
        <v>330</v>
      </c>
      <c r="D81" t="s">
        <v>996</v>
      </c>
      <c r="E81">
        <v>1876</v>
      </c>
      <c r="F81" t="s">
        <v>1018</v>
      </c>
      <c r="G81" t="s">
        <v>1148</v>
      </c>
      <c r="H81" t="s">
        <v>1149</v>
      </c>
      <c r="I81" t="s">
        <v>987</v>
      </c>
      <c r="J81" t="s">
        <v>987</v>
      </c>
      <c r="K81" t="b">
        <v>0</v>
      </c>
      <c r="L81" t="b">
        <v>1</v>
      </c>
      <c r="M81" t="s">
        <v>1020</v>
      </c>
      <c r="N81" t="s">
        <v>989</v>
      </c>
      <c r="O81" t="s">
        <v>1021</v>
      </c>
      <c r="P81" t="s">
        <v>1022</v>
      </c>
      <c r="Q81" t="s">
        <v>1023</v>
      </c>
    </row>
    <row r="82" spans="1:17" x14ac:dyDescent="0.25">
      <c r="A82" t="s">
        <v>42</v>
      </c>
      <c r="B82" t="s">
        <v>1152</v>
      </c>
      <c r="C82" t="s">
        <v>330</v>
      </c>
      <c r="D82" t="s">
        <v>998</v>
      </c>
      <c r="E82">
        <v>729</v>
      </c>
      <c r="F82" t="s">
        <v>1018</v>
      </c>
      <c r="G82" t="s">
        <v>1148</v>
      </c>
      <c r="H82" t="s">
        <v>1149</v>
      </c>
      <c r="I82" t="s">
        <v>987</v>
      </c>
      <c r="J82" t="s">
        <v>987</v>
      </c>
      <c r="K82" t="b">
        <v>0</v>
      </c>
      <c r="L82" t="b">
        <v>1</v>
      </c>
      <c r="M82" t="s">
        <v>1020</v>
      </c>
      <c r="N82" t="s">
        <v>989</v>
      </c>
      <c r="O82" t="s">
        <v>1021</v>
      </c>
      <c r="P82" t="s">
        <v>1022</v>
      </c>
      <c r="Q82" t="s">
        <v>1023</v>
      </c>
    </row>
    <row r="83" spans="1:17" x14ac:dyDescent="0.25">
      <c r="A83" t="s">
        <v>42</v>
      </c>
      <c r="B83" t="s">
        <v>1153</v>
      </c>
      <c r="C83" t="s">
        <v>330</v>
      </c>
      <c r="D83" t="s">
        <v>1000</v>
      </c>
      <c r="E83">
        <v>3163</v>
      </c>
      <c r="F83" t="s">
        <v>1018</v>
      </c>
      <c r="G83" t="s">
        <v>1148</v>
      </c>
      <c r="H83" t="s">
        <v>1149</v>
      </c>
      <c r="I83" t="s">
        <v>987</v>
      </c>
      <c r="J83" t="s">
        <v>987</v>
      </c>
      <c r="K83" t="b">
        <v>0</v>
      </c>
      <c r="L83" t="b">
        <v>1</v>
      </c>
      <c r="M83" t="s">
        <v>1020</v>
      </c>
      <c r="N83" t="s">
        <v>989</v>
      </c>
      <c r="O83" t="s">
        <v>1021</v>
      </c>
      <c r="P83" t="s">
        <v>1022</v>
      </c>
      <c r="Q83" t="s">
        <v>1023</v>
      </c>
    </row>
    <row r="84" spans="1:17" x14ac:dyDescent="0.25">
      <c r="A84" t="s">
        <v>42</v>
      </c>
      <c r="B84" t="s">
        <v>1154</v>
      </c>
      <c r="C84" t="s">
        <v>330</v>
      </c>
      <c r="D84" t="s">
        <v>1002</v>
      </c>
      <c r="E84">
        <v>2071</v>
      </c>
      <c r="F84" t="s">
        <v>1018</v>
      </c>
      <c r="G84" t="s">
        <v>1148</v>
      </c>
      <c r="H84" t="s">
        <v>1149</v>
      </c>
      <c r="I84" t="s">
        <v>987</v>
      </c>
      <c r="J84" t="s">
        <v>987</v>
      </c>
      <c r="K84" t="b">
        <v>0</v>
      </c>
      <c r="L84" t="b">
        <v>1</v>
      </c>
      <c r="M84" t="s">
        <v>1020</v>
      </c>
      <c r="N84" t="s">
        <v>989</v>
      </c>
      <c r="O84" t="s">
        <v>1021</v>
      </c>
      <c r="P84" t="s">
        <v>1022</v>
      </c>
      <c r="Q84" t="s">
        <v>1023</v>
      </c>
    </row>
    <row r="85" spans="1:17" x14ac:dyDescent="0.25">
      <c r="A85" t="s">
        <v>42</v>
      </c>
      <c r="B85" t="s">
        <v>1155</v>
      </c>
      <c r="C85" t="s">
        <v>330</v>
      </c>
      <c r="D85" t="s">
        <v>1004</v>
      </c>
      <c r="E85">
        <v>921</v>
      </c>
      <c r="F85" t="s">
        <v>1018</v>
      </c>
      <c r="G85" t="s">
        <v>1148</v>
      </c>
      <c r="H85" t="s">
        <v>1149</v>
      </c>
      <c r="I85" t="s">
        <v>987</v>
      </c>
      <c r="J85" t="s">
        <v>987</v>
      </c>
      <c r="K85" t="b">
        <v>0</v>
      </c>
      <c r="L85" t="b">
        <v>1</v>
      </c>
      <c r="M85" t="s">
        <v>1020</v>
      </c>
      <c r="N85" t="s">
        <v>989</v>
      </c>
      <c r="O85" t="s">
        <v>1021</v>
      </c>
      <c r="P85" t="s">
        <v>1022</v>
      </c>
      <c r="Q85" t="s">
        <v>1023</v>
      </c>
    </row>
    <row r="86" spans="1:17" x14ac:dyDescent="0.25">
      <c r="A86" t="s">
        <v>42</v>
      </c>
      <c r="B86" t="s">
        <v>1156</v>
      </c>
      <c r="C86" t="s">
        <v>330</v>
      </c>
      <c r="D86" t="s">
        <v>1006</v>
      </c>
      <c r="E86">
        <v>876</v>
      </c>
      <c r="F86" t="s">
        <v>1018</v>
      </c>
      <c r="G86" t="s">
        <v>1148</v>
      </c>
      <c r="H86" t="s">
        <v>1149</v>
      </c>
      <c r="I86" t="s">
        <v>987</v>
      </c>
      <c r="J86" t="s">
        <v>987</v>
      </c>
      <c r="K86" t="b">
        <v>0</v>
      </c>
      <c r="L86" t="b">
        <v>1</v>
      </c>
      <c r="M86" t="s">
        <v>1020</v>
      </c>
      <c r="N86" t="s">
        <v>989</v>
      </c>
      <c r="O86" t="s">
        <v>1021</v>
      </c>
      <c r="P86" t="s">
        <v>1022</v>
      </c>
      <c r="Q86" t="s">
        <v>1023</v>
      </c>
    </row>
    <row r="87" spans="1:17" x14ac:dyDescent="0.25">
      <c r="A87" t="s">
        <v>42</v>
      </c>
      <c r="B87" t="s">
        <v>1157</v>
      </c>
      <c r="C87" t="s">
        <v>330</v>
      </c>
      <c r="D87" t="s">
        <v>1008</v>
      </c>
      <c r="E87">
        <v>2999</v>
      </c>
      <c r="F87" t="s">
        <v>1036</v>
      </c>
      <c r="G87" t="s">
        <v>1158</v>
      </c>
      <c r="H87" t="s">
        <v>1149</v>
      </c>
      <c r="I87" t="s">
        <v>1066</v>
      </c>
      <c r="J87" t="s">
        <v>987</v>
      </c>
      <c r="K87" t="b">
        <v>1</v>
      </c>
      <c r="L87" t="b">
        <v>0</v>
      </c>
      <c r="M87" t="s">
        <v>987</v>
      </c>
      <c r="N87" t="s">
        <v>1039</v>
      </c>
      <c r="O87" t="s">
        <v>990</v>
      </c>
      <c r="P87" t="s">
        <v>1040</v>
      </c>
      <c r="Q87" t="s">
        <v>1159</v>
      </c>
    </row>
    <row r="88" spans="1:17" x14ac:dyDescent="0.25">
      <c r="A88" t="s">
        <v>42</v>
      </c>
      <c r="B88" t="s">
        <v>1160</v>
      </c>
      <c r="C88" t="s">
        <v>330</v>
      </c>
      <c r="D88" t="s">
        <v>1010</v>
      </c>
      <c r="E88">
        <v>2625</v>
      </c>
      <c r="F88" t="s">
        <v>1036</v>
      </c>
      <c r="G88" t="s">
        <v>1161</v>
      </c>
      <c r="H88" t="s">
        <v>1149</v>
      </c>
      <c r="I88" t="s">
        <v>1069</v>
      </c>
      <c r="J88" t="s">
        <v>987</v>
      </c>
      <c r="K88" t="b">
        <v>1</v>
      </c>
      <c r="L88" t="b">
        <v>0</v>
      </c>
      <c r="M88" t="s">
        <v>987</v>
      </c>
      <c r="N88" t="s">
        <v>1039</v>
      </c>
      <c r="O88" t="s">
        <v>990</v>
      </c>
      <c r="P88" t="s">
        <v>1040</v>
      </c>
      <c r="Q88" t="s">
        <v>1159</v>
      </c>
    </row>
    <row r="89" spans="1:17" x14ac:dyDescent="0.25">
      <c r="A89" t="s">
        <v>42</v>
      </c>
      <c r="B89" t="s">
        <v>1162</v>
      </c>
      <c r="C89" t="s">
        <v>330</v>
      </c>
      <c r="D89" t="s">
        <v>1012</v>
      </c>
      <c r="E89">
        <v>2975</v>
      </c>
      <c r="F89" t="s">
        <v>1036</v>
      </c>
      <c r="G89" t="s">
        <v>1163</v>
      </c>
      <c r="H89" t="s">
        <v>1149</v>
      </c>
      <c r="I89" t="s">
        <v>1072</v>
      </c>
      <c r="J89" t="s">
        <v>987</v>
      </c>
      <c r="K89" t="b">
        <v>1</v>
      </c>
      <c r="L89" t="b">
        <v>0</v>
      </c>
      <c r="M89" t="s">
        <v>987</v>
      </c>
      <c r="N89" t="s">
        <v>1039</v>
      </c>
      <c r="O89" t="s">
        <v>990</v>
      </c>
      <c r="P89" t="s">
        <v>1040</v>
      </c>
      <c r="Q89" t="s">
        <v>1159</v>
      </c>
    </row>
    <row r="90" spans="1:17" x14ac:dyDescent="0.25">
      <c r="A90" t="s">
        <v>42</v>
      </c>
      <c r="B90" t="s">
        <v>1164</v>
      </c>
      <c r="C90" t="s">
        <v>330</v>
      </c>
      <c r="D90" t="s">
        <v>1014</v>
      </c>
      <c r="E90">
        <v>2883</v>
      </c>
      <c r="F90" t="s">
        <v>1036</v>
      </c>
      <c r="G90" t="s">
        <v>1165</v>
      </c>
      <c r="H90" t="s">
        <v>1149</v>
      </c>
      <c r="I90" t="s">
        <v>1166</v>
      </c>
      <c r="J90" t="s">
        <v>987</v>
      </c>
      <c r="K90" t="b">
        <v>1</v>
      </c>
      <c r="L90" t="b">
        <v>0</v>
      </c>
      <c r="M90" t="s">
        <v>987</v>
      </c>
      <c r="N90" t="s">
        <v>1039</v>
      </c>
      <c r="O90" t="s">
        <v>990</v>
      </c>
      <c r="P90" t="s">
        <v>1040</v>
      </c>
      <c r="Q90" t="s">
        <v>1159</v>
      </c>
    </row>
    <row r="91" spans="1:17" x14ac:dyDescent="0.25">
      <c r="A91" t="s">
        <v>42</v>
      </c>
      <c r="B91" t="s">
        <v>1167</v>
      </c>
      <c r="C91" t="s">
        <v>330</v>
      </c>
      <c r="D91" t="s">
        <v>1016</v>
      </c>
      <c r="E91">
        <v>7146</v>
      </c>
      <c r="F91" t="s">
        <v>1018</v>
      </c>
      <c r="G91" t="s">
        <v>1148</v>
      </c>
      <c r="H91" t="s">
        <v>1149</v>
      </c>
      <c r="I91" t="s">
        <v>987</v>
      </c>
      <c r="J91" t="s">
        <v>987</v>
      </c>
      <c r="K91" t="b">
        <v>0</v>
      </c>
      <c r="L91" t="b">
        <v>1</v>
      </c>
      <c r="M91" t="s">
        <v>1020</v>
      </c>
      <c r="N91" t="s">
        <v>989</v>
      </c>
      <c r="O91" t="s">
        <v>1021</v>
      </c>
      <c r="P91" t="s">
        <v>1022</v>
      </c>
      <c r="Q91" t="s">
        <v>1023</v>
      </c>
    </row>
    <row r="92" spans="1:17" x14ac:dyDescent="0.25">
      <c r="A92" t="s">
        <v>42</v>
      </c>
      <c r="B92" t="s">
        <v>1168</v>
      </c>
      <c r="C92" t="s">
        <v>330</v>
      </c>
      <c r="D92" t="s">
        <v>1029</v>
      </c>
      <c r="E92">
        <v>6255</v>
      </c>
      <c r="F92" t="s">
        <v>1018</v>
      </c>
      <c r="G92" t="s">
        <v>1148</v>
      </c>
      <c r="H92" t="s">
        <v>1149</v>
      </c>
      <c r="I92" t="s">
        <v>987</v>
      </c>
      <c r="J92" t="s">
        <v>987</v>
      </c>
      <c r="K92" t="b">
        <v>0</v>
      </c>
      <c r="L92" t="b">
        <v>1</v>
      </c>
      <c r="M92" t="s">
        <v>1020</v>
      </c>
      <c r="N92" t="s">
        <v>989</v>
      </c>
      <c r="O92" t="s">
        <v>1021</v>
      </c>
      <c r="P92" t="s">
        <v>1022</v>
      </c>
      <c r="Q92" t="s">
        <v>1023</v>
      </c>
    </row>
    <row r="93" spans="1:17" x14ac:dyDescent="0.25">
      <c r="A93" t="s">
        <v>42</v>
      </c>
      <c r="B93" t="s">
        <v>1169</v>
      </c>
      <c r="C93" t="s">
        <v>331</v>
      </c>
      <c r="D93" t="s">
        <v>985</v>
      </c>
      <c r="E93">
        <v>2883</v>
      </c>
      <c r="F93" t="s">
        <v>1116</v>
      </c>
      <c r="G93" t="s">
        <v>1170</v>
      </c>
      <c r="H93" t="s">
        <v>1149</v>
      </c>
      <c r="I93" t="s">
        <v>1171</v>
      </c>
      <c r="J93" t="s">
        <v>987</v>
      </c>
      <c r="K93" t="b">
        <v>1</v>
      </c>
      <c r="L93" t="b">
        <v>0</v>
      </c>
      <c r="M93" t="s">
        <v>987</v>
      </c>
      <c r="N93" t="s">
        <v>1039</v>
      </c>
      <c r="O93" t="s">
        <v>990</v>
      </c>
      <c r="P93" t="s">
        <v>1040</v>
      </c>
      <c r="Q93" t="s">
        <v>1172</v>
      </c>
    </row>
    <row r="94" spans="1:17" x14ac:dyDescent="0.25">
      <c r="A94" t="s">
        <v>42</v>
      </c>
      <c r="B94" t="s">
        <v>1173</v>
      </c>
      <c r="C94" t="s">
        <v>331</v>
      </c>
      <c r="D94" t="s">
        <v>994</v>
      </c>
      <c r="E94">
        <v>2914</v>
      </c>
      <c r="F94" t="s">
        <v>1116</v>
      </c>
      <c r="G94" t="s">
        <v>1174</v>
      </c>
      <c r="H94" t="s">
        <v>1149</v>
      </c>
      <c r="I94" t="s">
        <v>1044</v>
      </c>
      <c r="J94" t="s">
        <v>987</v>
      </c>
      <c r="K94" t="b">
        <v>1</v>
      </c>
      <c r="L94" t="b">
        <v>0</v>
      </c>
      <c r="M94" t="s">
        <v>987</v>
      </c>
      <c r="N94" t="s">
        <v>1039</v>
      </c>
      <c r="O94" t="s">
        <v>990</v>
      </c>
      <c r="P94" t="s">
        <v>1040</v>
      </c>
      <c r="Q94" t="s">
        <v>1172</v>
      </c>
    </row>
    <row r="95" spans="1:17" x14ac:dyDescent="0.25">
      <c r="A95" t="s">
        <v>42</v>
      </c>
      <c r="B95" t="s">
        <v>1175</v>
      </c>
      <c r="C95" t="s">
        <v>331</v>
      </c>
      <c r="D95" t="s">
        <v>996</v>
      </c>
      <c r="E95">
        <v>2897</v>
      </c>
      <c r="F95" t="s">
        <v>1116</v>
      </c>
      <c r="G95" t="s">
        <v>1176</v>
      </c>
      <c r="H95" t="s">
        <v>1149</v>
      </c>
      <c r="I95" t="s">
        <v>1047</v>
      </c>
      <c r="J95" t="s">
        <v>987</v>
      </c>
      <c r="K95" t="b">
        <v>1</v>
      </c>
      <c r="L95" t="b">
        <v>0</v>
      </c>
      <c r="M95" t="s">
        <v>987</v>
      </c>
      <c r="N95" t="s">
        <v>1039</v>
      </c>
      <c r="O95" t="s">
        <v>990</v>
      </c>
      <c r="P95" t="s">
        <v>1040</v>
      </c>
      <c r="Q95" t="s">
        <v>1172</v>
      </c>
    </row>
    <row r="96" spans="1:17" x14ac:dyDescent="0.25">
      <c r="A96" t="s">
        <v>42</v>
      </c>
      <c r="B96" t="s">
        <v>1177</v>
      </c>
      <c r="C96" t="s">
        <v>331</v>
      </c>
      <c r="D96" t="s">
        <v>998</v>
      </c>
      <c r="E96">
        <v>2914</v>
      </c>
      <c r="F96" t="s">
        <v>1116</v>
      </c>
      <c r="G96" t="s">
        <v>1174</v>
      </c>
      <c r="H96" t="s">
        <v>1149</v>
      </c>
      <c r="I96" t="s">
        <v>1178</v>
      </c>
      <c r="J96" t="s">
        <v>987</v>
      </c>
      <c r="K96" t="b">
        <v>1</v>
      </c>
      <c r="L96" t="b">
        <v>0</v>
      </c>
      <c r="M96" t="s">
        <v>987</v>
      </c>
      <c r="N96" t="s">
        <v>1039</v>
      </c>
      <c r="O96" t="s">
        <v>990</v>
      </c>
      <c r="P96" t="s">
        <v>1040</v>
      </c>
      <c r="Q96" t="s">
        <v>1172</v>
      </c>
    </row>
    <row r="97" spans="1:17" x14ac:dyDescent="0.25">
      <c r="A97" t="s">
        <v>42</v>
      </c>
      <c r="B97" t="s">
        <v>1179</v>
      </c>
      <c r="C97" t="s">
        <v>331</v>
      </c>
      <c r="D97" t="s">
        <v>1000</v>
      </c>
      <c r="E97">
        <v>3148</v>
      </c>
      <c r="F97" t="s">
        <v>1116</v>
      </c>
      <c r="G97" t="s">
        <v>1180</v>
      </c>
      <c r="H97" t="s">
        <v>1149</v>
      </c>
      <c r="I97" t="s">
        <v>1038</v>
      </c>
      <c r="J97" t="s">
        <v>987</v>
      </c>
      <c r="K97" t="b">
        <v>1</v>
      </c>
      <c r="L97" t="b">
        <v>0</v>
      </c>
      <c r="M97" t="s">
        <v>987</v>
      </c>
      <c r="N97" t="s">
        <v>1039</v>
      </c>
      <c r="O97" t="s">
        <v>990</v>
      </c>
      <c r="P97" t="s">
        <v>1040</v>
      </c>
      <c r="Q97" t="s">
        <v>1172</v>
      </c>
    </row>
    <row r="98" spans="1:17" x14ac:dyDescent="0.25">
      <c r="A98" t="s">
        <v>42</v>
      </c>
      <c r="B98" t="s">
        <v>1181</v>
      </c>
      <c r="C98" t="s">
        <v>331</v>
      </c>
      <c r="D98" t="s">
        <v>1002</v>
      </c>
      <c r="E98">
        <v>2817</v>
      </c>
      <c r="F98" t="s">
        <v>1116</v>
      </c>
      <c r="G98" t="s">
        <v>1182</v>
      </c>
      <c r="H98" t="s">
        <v>1149</v>
      </c>
      <c r="I98" t="s">
        <v>1057</v>
      </c>
      <c r="J98" t="s">
        <v>987</v>
      </c>
      <c r="K98" t="b">
        <v>1</v>
      </c>
      <c r="L98" t="b">
        <v>0</v>
      </c>
      <c r="M98" t="s">
        <v>987</v>
      </c>
      <c r="N98" t="s">
        <v>1039</v>
      </c>
      <c r="O98" t="s">
        <v>990</v>
      </c>
      <c r="P98" t="s">
        <v>1040</v>
      </c>
      <c r="Q98" t="s">
        <v>1172</v>
      </c>
    </row>
    <row r="99" spans="1:17" x14ac:dyDescent="0.25">
      <c r="A99" t="s">
        <v>42</v>
      </c>
      <c r="B99" t="s">
        <v>1183</v>
      </c>
      <c r="C99" t="s">
        <v>331</v>
      </c>
      <c r="D99" t="s">
        <v>1004</v>
      </c>
      <c r="E99">
        <v>2598</v>
      </c>
      <c r="F99" t="s">
        <v>1116</v>
      </c>
      <c r="G99" t="s">
        <v>1184</v>
      </c>
      <c r="H99" t="s">
        <v>1149</v>
      </c>
      <c r="I99" t="s">
        <v>1060</v>
      </c>
      <c r="J99" t="s">
        <v>987</v>
      </c>
      <c r="K99" t="b">
        <v>1</v>
      </c>
      <c r="L99" t="b">
        <v>0</v>
      </c>
      <c r="M99" t="s">
        <v>987</v>
      </c>
      <c r="N99" t="s">
        <v>1039</v>
      </c>
      <c r="O99" t="s">
        <v>990</v>
      </c>
      <c r="P99" t="s">
        <v>1040</v>
      </c>
      <c r="Q99" t="s">
        <v>1172</v>
      </c>
    </row>
    <row r="100" spans="1:17" x14ac:dyDescent="0.25">
      <c r="A100" t="s">
        <v>42</v>
      </c>
      <c r="B100" t="s">
        <v>1185</v>
      </c>
      <c r="C100" t="s">
        <v>331</v>
      </c>
      <c r="D100" t="s">
        <v>1006</v>
      </c>
      <c r="E100">
        <v>2536</v>
      </c>
      <c r="F100" t="s">
        <v>1116</v>
      </c>
      <c r="G100" t="s">
        <v>1186</v>
      </c>
      <c r="H100" t="s">
        <v>1149</v>
      </c>
      <c r="I100" t="s">
        <v>1166</v>
      </c>
      <c r="J100" t="s">
        <v>987</v>
      </c>
      <c r="K100" t="b">
        <v>1</v>
      </c>
      <c r="L100" t="b">
        <v>0</v>
      </c>
      <c r="M100" t="s">
        <v>987</v>
      </c>
      <c r="N100" t="s">
        <v>1039</v>
      </c>
      <c r="O100" t="s">
        <v>990</v>
      </c>
      <c r="P100" t="s">
        <v>1040</v>
      </c>
      <c r="Q100" t="s">
        <v>1172</v>
      </c>
    </row>
    <row r="101" spans="1:17" x14ac:dyDescent="0.25">
      <c r="A101" t="s">
        <v>42</v>
      </c>
      <c r="B101" t="s">
        <v>1187</v>
      </c>
      <c r="C101" t="s">
        <v>331</v>
      </c>
      <c r="D101" t="s">
        <v>1008</v>
      </c>
      <c r="E101">
        <v>2619</v>
      </c>
      <c r="F101" t="s">
        <v>1116</v>
      </c>
      <c r="G101" t="s">
        <v>1188</v>
      </c>
      <c r="H101" t="s">
        <v>1149</v>
      </c>
      <c r="I101" t="s">
        <v>1066</v>
      </c>
      <c r="J101" t="s">
        <v>987</v>
      </c>
      <c r="K101" t="b">
        <v>1</v>
      </c>
      <c r="L101" t="b">
        <v>0</v>
      </c>
      <c r="M101" t="s">
        <v>987</v>
      </c>
      <c r="N101" t="s">
        <v>1039</v>
      </c>
      <c r="O101" t="s">
        <v>990</v>
      </c>
      <c r="P101" t="s">
        <v>1040</v>
      </c>
      <c r="Q101" t="s">
        <v>1172</v>
      </c>
    </row>
    <row r="102" spans="1:17" x14ac:dyDescent="0.25">
      <c r="A102" t="s">
        <v>42</v>
      </c>
      <c r="B102" t="s">
        <v>1189</v>
      </c>
      <c r="C102" t="s">
        <v>331</v>
      </c>
      <c r="D102" t="s">
        <v>1010</v>
      </c>
      <c r="E102">
        <v>2533</v>
      </c>
      <c r="F102" t="s">
        <v>1116</v>
      </c>
      <c r="G102" t="s">
        <v>1190</v>
      </c>
      <c r="H102" t="s">
        <v>1149</v>
      </c>
      <c r="I102" t="s">
        <v>1069</v>
      </c>
      <c r="J102" t="s">
        <v>987</v>
      </c>
      <c r="K102" t="b">
        <v>1</v>
      </c>
      <c r="L102" t="b">
        <v>0</v>
      </c>
      <c r="M102" t="s">
        <v>987</v>
      </c>
      <c r="N102" t="s">
        <v>1039</v>
      </c>
      <c r="O102" t="s">
        <v>990</v>
      </c>
      <c r="P102" t="s">
        <v>1040</v>
      </c>
      <c r="Q102" t="s">
        <v>1172</v>
      </c>
    </row>
    <row r="103" spans="1:17" x14ac:dyDescent="0.25">
      <c r="A103" t="s">
        <v>42</v>
      </c>
      <c r="B103" t="s">
        <v>1191</v>
      </c>
      <c r="C103" t="s">
        <v>331</v>
      </c>
      <c r="D103" t="s">
        <v>1012</v>
      </c>
      <c r="E103">
        <v>2518</v>
      </c>
      <c r="F103" t="s">
        <v>1116</v>
      </c>
      <c r="G103" t="s">
        <v>1192</v>
      </c>
      <c r="H103" t="s">
        <v>1149</v>
      </c>
      <c r="I103" t="s">
        <v>1072</v>
      </c>
      <c r="J103" t="s">
        <v>987</v>
      </c>
      <c r="K103" t="b">
        <v>1</v>
      </c>
      <c r="L103" t="b">
        <v>0</v>
      </c>
      <c r="M103" t="s">
        <v>987</v>
      </c>
      <c r="N103" t="s">
        <v>1039</v>
      </c>
      <c r="O103" t="s">
        <v>990</v>
      </c>
      <c r="P103" t="s">
        <v>1040</v>
      </c>
      <c r="Q103" t="s">
        <v>1172</v>
      </c>
    </row>
    <row r="104" spans="1:17" x14ac:dyDescent="0.25">
      <c r="A104" t="s">
        <v>42</v>
      </c>
      <c r="B104" t="s">
        <v>1193</v>
      </c>
      <c r="C104" t="s">
        <v>331</v>
      </c>
      <c r="D104" t="s">
        <v>1014</v>
      </c>
      <c r="E104">
        <v>2565</v>
      </c>
      <c r="F104" t="s">
        <v>1116</v>
      </c>
      <c r="G104" t="s">
        <v>1194</v>
      </c>
      <c r="H104" t="s">
        <v>1149</v>
      </c>
      <c r="I104" t="s">
        <v>1166</v>
      </c>
      <c r="J104" t="s">
        <v>987</v>
      </c>
      <c r="K104" t="b">
        <v>1</v>
      </c>
      <c r="L104" t="b">
        <v>0</v>
      </c>
      <c r="M104" t="s">
        <v>987</v>
      </c>
      <c r="N104" t="s">
        <v>1039</v>
      </c>
      <c r="O104" t="s">
        <v>990</v>
      </c>
      <c r="P104" t="s">
        <v>1040</v>
      </c>
      <c r="Q104" t="s">
        <v>1195</v>
      </c>
    </row>
    <row r="105" spans="1:17" x14ac:dyDescent="0.25">
      <c r="A105" t="s">
        <v>42</v>
      </c>
      <c r="B105" t="s">
        <v>1196</v>
      </c>
      <c r="C105" t="s">
        <v>331</v>
      </c>
      <c r="D105" t="s">
        <v>1016</v>
      </c>
      <c r="E105">
        <v>2605</v>
      </c>
      <c r="F105" t="s">
        <v>1116</v>
      </c>
      <c r="G105" t="s">
        <v>1197</v>
      </c>
      <c r="H105" t="s">
        <v>1149</v>
      </c>
      <c r="I105" t="s">
        <v>1078</v>
      </c>
      <c r="J105" t="s">
        <v>987</v>
      </c>
      <c r="K105" t="b">
        <v>1</v>
      </c>
      <c r="L105" t="b">
        <v>0</v>
      </c>
      <c r="M105" t="s">
        <v>987</v>
      </c>
      <c r="N105" t="s">
        <v>1039</v>
      </c>
      <c r="O105" t="s">
        <v>990</v>
      </c>
      <c r="P105" t="s">
        <v>1040</v>
      </c>
      <c r="Q105" t="s">
        <v>1172</v>
      </c>
    </row>
    <row r="106" spans="1:17" x14ac:dyDescent="0.25">
      <c r="A106" t="s">
        <v>42</v>
      </c>
      <c r="B106" t="s">
        <v>1198</v>
      </c>
      <c r="C106" t="s">
        <v>332</v>
      </c>
      <c r="D106" t="s">
        <v>985</v>
      </c>
      <c r="E106">
        <v>407</v>
      </c>
      <c r="F106" t="s">
        <v>1036</v>
      </c>
      <c r="G106" t="s">
        <v>1199</v>
      </c>
      <c r="H106" t="s">
        <v>1149</v>
      </c>
      <c r="I106" t="s">
        <v>1171</v>
      </c>
      <c r="J106" t="s">
        <v>987</v>
      </c>
      <c r="K106" t="b">
        <v>1</v>
      </c>
      <c r="L106" t="b">
        <v>0</v>
      </c>
      <c r="M106" t="s">
        <v>987</v>
      </c>
      <c r="N106" t="s">
        <v>1039</v>
      </c>
      <c r="O106" t="s">
        <v>990</v>
      </c>
      <c r="P106" t="s">
        <v>1040</v>
      </c>
      <c r="Q106" t="s">
        <v>987</v>
      </c>
    </row>
    <row r="107" spans="1:17" x14ac:dyDescent="0.25">
      <c r="A107" t="s">
        <v>42</v>
      </c>
      <c r="B107" t="s">
        <v>1200</v>
      </c>
      <c r="C107" t="s">
        <v>332</v>
      </c>
      <c r="D107" t="s">
        <v>994</v>
      </c>
      <c r="E107">
        <v>404</v>
      </c>
      <c r="F107" t="s">
        <v>1036</v>
      </c>
      <c r="G107" t="s">
        <v>1201</v>
      </c>
      <c r="H107" t="s">
        <v>1149</v>
      </c>
      <c r="I107" t="s">
        <v>1044</v>
      </c>
      <c r="J107" t="s">
        <v>987</v>
      </c>
      <c r="K107" t="b">
        <v>1</v>
      </c>
      <c r="L107" t="b">
        <v>0</v>
      </c>
      <c r="M107" t="s">
        <v>987</v>
      </c>
      <c r="N107" t="s">
        <v>1039</v>
      </c>
      <c r="O107" t="s">
        <v>990</v>
      </c>
      <c r="P107" t="s">
        <v>1040</v>
      </c>
      <c r="Q107" t="s">
        <v>987</v>
      </c>
    </row>
    <row r="108" spans="1:17" x14ac:dyDescent="0.25">
      <c r="A108" t="s">
        <v>42</v>
      </c>
      <c r="B108" t="s">
        <v>1202</v>
      </c>
      <c r="C108" t="s">
        <v>332</v>
      </c>
      <c r="D108" t="s">
        <v>996</v>
      </c>
      <c r="E108">
        <v>413</v>
      </c>
      <c r="F108" t="s">
        <v>1036</v>
      </c>
      <c r="G108" t="s">
        <v>1203</v>
      </c>
      <c r="H108" t="s">
        <v>1149</v>
      </c>
      <c r="I108" t="s">
        <v>1047</v>
      </c>
      <c r="J108" t="s">
        <v>987</v>
      </c>
      <c r="K108" t="b">
        <v>1</v>
      </c>
      <c r="L108" t="b">
        <v>0</v>
      </c>
      <c r="M108" t="s">
        <v>987</v>
      </c>
      <c r="N108" t="s">
        <v>1039</v>
      </c>
      <c r="O108" t="s">
        <v>990</v>
      </c>
      <c r="P108" t="s">
        <v>1040</v>
      </c>
      <c r="Q108" t="s">
        <v>987</v>
      </c>
    </row>
    <row r="109" spans="1:17" x14ac:dyDescent="0.25">
      <c r="A109" t="s">
        <v>42</v>
      </c>
      <c r="B109" t="s">
        <v>1204</v>
      </c>
      <c r="C109" t="s">
        <v>332</v>
      </c>
      <c r="D109" t="s">
        <v>998</v>
      </c>
      <c r="E109">
        <v>411</v>
      </c>
      <c r="F109" t="s">
        <v>1036</v>
      </c>
      <c r="G109" t="s">
        <v>1205</v>
      </c>
      <c r="H109" t="s">
        <v>1149</v>
      </c>
      <c r="I109" t="s">
        <v>1178</v>
      </c>
      <c r="J109" t="s">
        <v>987</v>
      </c>
      <c r="K109" t="b">
        <v>1</v>
      </c>
      <c r="L109" t="b">
        <v>0</v>
      </c>
      <c r="M109" t="s">
        <v>987</v>
      </c>
      <c r="N109" t="s">
        <v>1039</v>
      </c>
      <c r="O109" t="s">
        <v>990</v>
      </c>
      <c r="P109" t="s">
        <v>1040</v>
      </c>
      <c r="Q109" t="s">
        <v>987</v>
      </c>
    </row>
    <row r="110" spans="1:17" x14ac:dyDescent="0.25">
      <c r="A110" t="s">
        <v>42</v>
      </c>
      <c r="B110" t="s">
        <v>1206</v>
      </c>
      <c r="C110" t="s">
        <v>332</v>
      </c>
      <c r="D110" t="s">
        <v>1000</v>
      </c>
      <c r="E110">
        <v>395</v>
      </c>
      <c r="F110" t="s">
        <v>1036</v>
      </c>
      <c r="G110" t="s">
        <v>1207</v>
      </c>
      <c r="H110" t="s">
        <v>1149</v>
      </c>
      <c r="I110" t="s">
        <v>1038</v>
      </c>
      <c r="J110" t="s">
        <v>987</v>
      </c>
      <c r="K110" t="b">
        <v>1</v>
      </c>
      <c r="L110" t="b">
        <v>0</v>
      </c>
      <c r="M110" t="s">
        <v>987</v>
      </c>
      <c r="N110" t="s">
        <v>1039</v>
      </c>
      <c r="O110" t="s">
        <v>990</v>
      </c>
      <c r="P110" t="s">
        <v>1040</v>
      </c>
      <c r="Q110" t="s">
        <v>987</v>
      </c>
    </row>
    <row r="111" spans="1:17" x14ac:dyDescent="0.25">
      <c r="A111" t="s">
        <v>42</v>
      </c>
      <c r="B111" t="s">
        <v>1208</v>
      </c>
      <c r="C111" t="s">
        <v>332</v>
      </c>
      <c r="D111" t="s">
        <v>1002</v>
      </c>
      <c r="E111">
        <v>382</v>
      </c>
      <c r="F111" t="s">
        <v>1036</v>
      </c>
      <c r="G111" t="s">
        <v>1209</v>
      </c>
      <c r="H111" t="s">
        <v>1149</v>
      </c>
      <c r="I111" t="s">
        <v>1057</v>
      </c>
      <c r="J111" t="s">
        <v>987</v>
      </c>
      <c r="K111" t="b">
        <v>1</v>
      </c>
      <c r="L111" t="b">
        <v>0</v>
      </c>
      <c r="M111" t="s">
        <v>987</v>
      </c>
      <c r="N111" t="s">
        <v>1039</v>
      </c>
      <c r="O111" t="s">
        <v>990</v>
      </c>
      <c r="P111" t="s">
        <v>1040</v>
      </c>
      <c r="Q111" t="s">
        <v>987</v>
      </c>
    </row>
    <row r="112" spans="1:17" x14ac:dyDescent="0.25">
      <c r="A112" t="s">
        <v>42</v>
      </c>
      <c r="B112" t="s">
        <v>1210</v>
      </c>
      <c r="C112" t="s">
        <v>332</v>
      </c>
      <c r="D112" t="s">
        <v>1004</v>
      </c>
      <c r="E112">
        <v>356</v>
      </c>
      <c r="F112" t="s">
        <v>1036</v>
      </c>
      <c r="G112" t="s">
        <v>1211</v>
      </c>
      <c r="H112" t="s">
        <v>1149</v>
      </c>
      <c r="I112" t="s">
        <v>1060</v>
      </c>
      <c r="J112" t="s">
        <v>987</v>
      </c>
      <c r="K112" t="b">
        <v>1</v>
      </c>
      <c r="L112" t="b">
        <v>0</v>
      </c>
      <c r="M112" t="s">
        <v>987</v>
      </c>
      <c r="N112" t="s">
        <v>1039</v>
      </c>
      <c r="O112" t="s">
        <v>990</v>
      </c>
      <c r="P112" t="s">
        <v>1040</v>
      </c>
      <c r="Q112" t="s">
        <v>987</v>
      </c>
    </row>
    <row r="113" spans="1:17" x14ac:dyDescent="0.25">
      <c r="A113" t="s">
        <v>42</v>
      </c>
      <c r="B113" t="s">
        <v>1212</v>
      </c>
      <c r="C113" t="s">
        <v>332</v>
      </c>
      <c r="D113" t="s">
        <v>1006</v>
      </c>
      <c r="E113">
        <v>346</v>
      </c>
      <c r="F113" t="s">
        <v>1036</v>
      </c>
      <c r="G113" t="s">
        <v>1213</v>
      </c>
      <c r="H113" t="s">
        <v>1149</v>
      </c>
      <c r="I113" t="s">
        <v>1166</v>
      </c>
      <c r="J113" t="s">
        <v>987</v>
      </c>
      <c r="K113" t="b">
        <v>1</v>
      </c>
      <c r="L113" t="b">
        <v>0</v>
      </c>
      <c r="M113" t="s">
        <v>987</v>
      </c>
      <c r="N113" t="s">
        <v>1039</v>
      </c>
      <c r="O113" t="s">
        <v>990</v>
      </c>
      <c r="P113" t="s">
        <v>1040</v>
      </c>
      <c r="Q113" t="s">
        <v>987</v>
      </c>
    </row>
    <row r="114" spans="1:17" x14ac:dyDescent="0.25">
      <c r="A114" t="s">
        <v>42</v>
      </c>
      <c r="B114" t="s">
        <v>1214</v>
      </c>
      <c r="C114" t="s">
        <v>332</v>
      </c>
      <c r="D114" t="s">
        <v>1008</v>
      </c>
      <c r="E114">
        <v>344</v>
      </c>
      <c r="F114" t="s">
        <v>1036</v>
      </c>
      <c r="G114" t="s">
        <v>1215</v>
      </c>
      <c r="H114" t="s">
        <v>1149</v>
      </c>
      <c r="I114" t="s">
        <v>1066</v>
      </c>
      <c r="J114" t="s">
        <v>987</v>
      </c>
      <c r="K114" t="b">
        <v>1</v>
      </c>
      <c r="L114" t="b">
        <v>0</v>
      </c>
      <c r="M114" t="s">
        <v>987</v>
      </c>
      <c r="N114" t="s">
        <v>1039</v>
      </c>
      <c r="O114" t="s">
        <v>990</v>
      </c>
      <c r="P114" t="s">
        <v>1040</v>
      </c>
      <c r="Q114" t="s">
        <v>987</v>
      </c>
    </row>
    <row r="115" spans="1:17" x14ac:dyDescent="0.25">
      <c r="A115" t="s">
        <v>42</v>
      </c>
      <c r="B115" t="s">
        <v>1216</v>
      </c>
      <c r="C115" t="s">
        <v>332</v>
      </c>
      <c r="D115" t="s">
        <v>1010</v>
      </c>
      <c r="E115">
        <v>338</v>
      </c>
      <c r="F115" t="s">
        <v>1036</v>
      </c>
      <c r="G115" t="s">
        <v>1217</v>
      </c>
      <c r="H115" t="s">
        <v>1149</v>
      </c>
      <c r="I115" t="s">
        <v>1069</v>
      </c>
      <c r="J115" t="s">
        <v>987</v>
      </c>
      <c r="K115" t="b">
        <v>1</v>
      </c>
      <c r="L115" t="b">
        <v>0</v>
      </c>
      <c r="M115" t="s">
        <v>987</v>
      </c>
      <c r="N115" t="s">
        <v>1039</v>
      </c>
      <c r="O115" t="s">
        <v>990</v>
      </c>
      <c r="P115" t="s">
        <v>1040</v>
      </c>
      <c r="Q115" t="s">
        <v>987</v>
      </c>
    </row>
    <row r="116" spans="1:17" x14ac:dyDescent="0.25">
      <c r="A116" t="s">
        <v>42</v>
      </c>
      <c r="B116" t="s">
        <v>1218</v>
      </c>
      <c r="C116" t="s">
        <v>332</v>
      </c>
      <c r="D116" t="s">
        <v>1012</v>
      </c>
      <c r="E116">
        <v>346</v>
      </c>
      <c r="F116" t="s">
        <v>1036</v>
      </c>
      <c r="G116" t="s">
        <v>1213</v>
      </c>
      <c r="H116" t="s">
        <v>1149</v>
      </c>
      <c r="I116" t="s">
        <v>1072</v>
      </c>
      <c r="J116" t="s">
        <v>987</v>
      </c>
      <c r="K116" t="b">
        <v>1</v>
      </c>
      <c r="L116" t="b">
        <v>0</v>
      </c>
      <c r="M116" t="s">
        <v>987</v>
      </c>
      <c r="N116" t="s">
        <v>1039</v>
      </c>
      <c r="O116" t="s">
        <v>990</v>
      </c>
      <c r="P116" t="s">
        <v>1040</v>
      </c>
      <c r="Q116" t="s">
        <v>987</v>
      </c>
    </row>
    <row r="117" spans="1:17" x14ac:dyDescent="0.25">
      <c r="A117" t="s">
        <v>42</v>
      </c>
      <c r="B117" t="s">
        <v>1219</v>
      </c>
      <c r="C117" t="s">
        <v>332</v>
      </c>
      <c r="D117" t="s">
        <v>1014</v>
      </c>
      <c r="E117">
        <v>348</v>
      </c>
      <c r="F117" t="s">
        <v>1036</v>
      </c>
      <c r="G117" t="s">
        <v>1220</v>
      </c>
      <c r="H117" t="s">
        <v>1149</v>
      </c>
      <c r="I117" t="s">
        <v>1166</v>
      </c>
      <c r="J117" t="s">
        <v>987</v>
      </c>
      <c r="K117" t="b">
        <v>1</v>
      </c>
      <c r="L117" t="b">
        <v>0</v>
      </c>
      <c r="M117" t="s">
        <v>987</v>
      </c>
      <c r="N117" t="s">
        <v>1039</v>
      </c>
      <c r="O117" t="s">
        <v>990</v>
      </c>
      <c r="P117" t="s">
        <v>1040</v>
      </c>
      <c r="Q117" t="s">
        <v>987</v>
      </c>
    </row>
    <row r="118" spans="1:17" x14ac:dyDescent="0.25">
      <c r="A118" t="s">
        <v>42</v>
      </c>
      <c r="B118" t="s">
        <v>1221</v>
      </c>
      <c r="C118" t="s">
        <v>332</v>
      </c>
      <c r="D118" t="s">
        <v>1016</v>
      </c>
      <c r="E118">
        <v>343</v>
      </c>
      <c r="F118" t="s">
        <v>1036</v>
      </c>
      <c r="G118" t="s">
        <v>1222</v>
      </c>
      <c r="H118" t="s">
        <v>1149</v>
      </c>
      <c r="I118" t="s">
        <v>1078</v>
      </c>
      <c r="J118" t="s">
        <v>987</v>
      </c>
      <c r="K118" t="b">
        <v>1</v>
      </c>
      <c r="L118" t="b">
        <v>0</v>
      </c>
      <c r="M118" t="s">
        <v>987</v>
      </c>
      <c r="N118" t="s">
        <v>1039</v>
      </c>
      <c r="O118" t="s">
        <v>990</v>
      </c>
      <c r="P118" t="s">
        <v>1040</v>
      </c>
      <c r="Q118" t="s">
        <v>987</v>
      </c>
    </row>
    <row r="119" spans="1:17" x14ac:dyDescent="0.25">
      <c r="A119" t="s">
        <v>42</v>
      </c>
      <c r="B119" t="s">
        <v>1223</v>
      </c>
      <c r="C119" t="s">
        <v>333</v>
      </c>
      <c r="D119" t="s">
        <v>985</v>
      </c>
      <c r="E119">
        <v>1813</v>
      </c>
      <c r="F119" t="s">
        <v>1116</v>
      </c>
      <c r="G119" t="s">
        <v>1224</v>
      </c>
      <c r="H119" t="s">
        <v>1149</v>
      </c>
      <c r="I119" t="s">
        <v>1171</v>
      </c>
      <c r="J119" t="s">
        <v>987</v>
      </c>
      <c r="K119" t="b">
        <v>1</v>
      </c>
      <c r="L119" t="b">
        <v>0</v>
      </c>
      <c r="M119" t="s">
        <v>987</v>
      </c>
      <c r="N119" t="s">
        <v>1039</v>
      </c>
      <c r="O119" t="s">
        <v>990</v>
      </c>
      <c r="P119" t="s">
        <v>1040</v>
      </c>
      <c r="Q119" t="s">
        <v>1225</v>
      </c>
    </row>
    <row r="120" spans="1:17" x14ac:dyDescent="0.25">
      <c r="A120" t="s">
        <v>42</v>
      </c>
      <c r="B120" t="s">
        <v>1226</v>
      </c>
      <c r="C120" t="s">
        <v>333</v>
      </c>
      <c r="D120" t="s">
        <v>994</v>
      </c>
      <c r="E120">
        <v>1743</v>
      </c>
      <c r="F120" t="s">
        <v>1116</v>
      </c>
      <c r="G120" t="s">
        <v>1227</v>
      </c>
      <c r="H120" t="s">
        <v>1149</v>
      </c>
      <c r="I120" t="s">
        <v>1044</v>
      </c>
      <c r="J120" t="s">
        <v>987</v>
      </c>
      <c r="K120" t="b">
        <v>1</v>
      </c>
      <c r="L120" t="b">
        <v>0</v>
      </c>
      <c r="M120" t="s">
        <v>987</v>
      </c>
      <c r="N120" t="s">
        <v>1039</v>
      </c>
      <c r="O120" t="s">
        <v>990</v>
      </c>
      <c r="P120" t="s">
        <v>1040</v>
      </c>
      <c r="Q120" t="s">
        <v>1225</v>
      </c>
    </row>
    <row r="121" spans="1:17" x14ac:dyDescent="0.25">
      <c r="A121" t="s">
        <v>42</v>
      </c>
      <c r="B121" t="s">
        <v>1228</v>
      </c>
      <c r="C121" t="s">
        <v>333</v>
      </c>
      <c r="D121" t="s">
        <v>996</v>
      </c>
      <c r="E121">
        <v>1995</v>
      </c>
      <c r="F121" t="s">
        <v>1116</v>
      </c>
      <c r="G121" t="s">
        <v>1229</v>
      </c>
      <c r="H121" t="s">
        <v>1149</v>
      </c>
      <c r="I121" t="s">
        <v>1047</v>
      </c>
      <c r="J121" t="s">
        <v>987</v>
      </c>
      <c r="K121" t="b">
        <v>1</v>
      </c>
      <c r="L121" t="b">
        <v>0</v>
      </c>
      <c r="M121" t="s">
        <v>987</v>
      </c>
      <c r="N121" t="s">
        <v>1039</v>
      </c>
      <c r="O121" t="s">
        <v>990</v>
      </c>
      <c r="P121" t="s">
        <v>1040</v>
      </c>
      <c r="Q121" t="s">
        <v>1225</v>
      </c>
    </row>
    <row r="122" spans="1:17" x14ac:dyDescent="0.25">
      <c r="A122" t="s">
        <v>42</v>
      </c>
      <c r="B122" t="s">
        <v>1230</v>
      </c>
      <c r="C122" t="s">
        <v>333</v>
      </c>
      <c r="D122" t="s">
        <v>998</v>
      </c>
      <c r="E122">
        <v>2614</v>
      </c>
      <c r="F122" t="s">
        <v>1116</v>
      </c>
      <c r="G122" t="s">
        <v>1231</v>
      </c>
      <c r="H122" t="s">
        <v>1149</v>
      </c>
      <c r="I122" t="s">
        <v>1178</v>
      </c>
      <c r="J122" t="s">
        <v>987</v>
      </c>
      <c r="K122" t="b">
        <v>1</v>
      </c>
      <c r="L122" t="b">
        <v>0</v>
      </c>
      <c r="M122" t="s">
        <v>987</v>
      </c>
      <c r="N122" t="s">
        <v>1039</v>
      </c>
      <c r="O122" t="s">
        <v>990</v>
      </c>
      <c r="P122" t="s">
        <v>1040</v>
      </c>
      <c r="Q122" t="s">
        <v>1225</v>
      </c>
    </row>
    <row r="123" spans="1:17" x14ac:dyDescent="0.25">
      <c r="A123" t="s">
        <v>42</v>
      </c>
      <c r="B123" t="s">
        <v>1232</v>
      </c>
      <c r="C123" t="s">
        <v>333</v>
      </c>
      <c r="D123" t="s">
        <v>1000</v>
      </c>
      <c r="E123">
        <v>1797</v>
      </c>
      <c r="F123" t="s">
        <v>1116</v>
      </c>
      <c r="G123" t="s">
        <v>1233</v>
      </c>
      <c r="H123" t="s">
        <v>1149</v>
      </c>
      <c r="I123" t="s">
        <v>1038</v>
      </c>
      <c r="J123" t="s">
        <v>987</v>
      </c>
      <c r="K123" t="b">
        <v>1</v>
      </c>
      <c r="L123" t="b">
        <v>0</v>
      </c>
      <c r="M123" t="s">
        <v>987</v>
      </c>
      <c r="N123" t="s">
        <v>1039</v>
      </c>
      <c r="O123" t="s">
        <v>990</v>
      </c>
      <c r="P123" t="s">
        <v>1040</v>
      </c>
      <c r="Q123" t="s">
        <v>1225</v>
      </c>
    </row>
    <row r="124" spans="1:17" x14ac:dyDescent="0.25">
      <c r="A124" t="s">
        <v>42</v>
      </c>
      <c r="B124" t="s">
        <v>1234</v>
      </c>
      <c r="C124" t="s">
        <v>333</v>
      </c>
      <c r="D124" t="s">
        <v>1002</v>
      </c>
      <c r="E124">
        <v>1876</v>
      </c>
      <c r="F124" t="s">
        <v>1116</v>
      </c>
      <c r="G124" t="s">
        <v>1235</v>
      </c>
      <c r="H124" t="s">
        <v>1149</v>
      </c>
      <c r="I124" t="s">
        <v>1057</v>
      </c>
      <c r="J124" t="s">
        <v>987</v>
      </c>
      <c r="K124" t="b">
        <v>1</v>
      </c>
      <c r="L124" t="b">
        <v>0</v>
      </c>
      <c r="M124" t="s">
        <v>987</v>
      </c>
      <c r="N124" t="s">
        <v>1039</v>
      </c>
      <c r="O124" t="s">
        <v>990</v>
      </c>
      <c r="P124" t="s">
        <v>1040</v>
      </c>
      <c r="Q124" t="s">
        <v>1225</v>
      </c>
    </row>
    <row r="125" spans="1:17" x14ac:dyDescent="0.25">
      <c r="A125" t="s">
        <v>42</v>
      </c>
      <c r="B125" t="s">
        <v>1236</v>
      </c>
      <c r="C125" t="s">
        <v>333</v>
      </c>
      <c r="D125" t="s">
        <v>1004</v>
      </c>
      <c r="E125">
        <v>1711</v>
      </c>
      <c r="F125" t="s">
        <v>1116</v>
      </c>
      <c r="G125" t="s">
        <v>1237</v>
      </c>
      <c r="H125" t="s">
        <v>1149</v>
      </c>
      <c r="I125" t="s">
        <v>1060</v>
      </c>
      <c r="J125" t="s">
        <v>987</v>
      </c>
      <c r="K125" t="b">
        <v>1</v>
      </c>
      <c r="L125" t="b">
        <v>0</v>
      </c>
      <c r="M125" t="s">
        <v>987</v>
      </c>
      <c r="N125" t="s">
        <v>1039</v>
      </c>
      <c r="O125" t="s">
        <v>990</v>
      </c>
      <c r="P125" t="s">
        <v>1040</v>
      </c>
      <c r="Q125" t="s">
        <v>1225</v>
      </c>
    </row>
    <row r="126" spans="1:17" x14ac:dyDescent="0.25">
      <c r="A126" t="s">
        <v>42</v>
      </c>
      <c r="B126" t="s">
        <v>1238</v>
      </c>
      <c r="C126" t="s">
        <v>333</v>
      </c>
      <c r="D126" t="s">
        <v>1006</v>
      </c>
      <c r="E126">
        <v>1781</v>
      </c>
      <c r="F126" t="s">
        <v>1116</v>
      </c>
      <c r="G126" t="s">
        <v>1239</v>
      </c>
      <c r="H126" t="s">
        <v>1149</v>
      </c>
      <c r="I126" t="s">
        <v>1166</v>
      </c>
      <c r="J126" t="s">
        <v>987</v>
      </c>
      <c r="K126" t="b">
        <v>1</v>
      </c>
      <c r="L126" t="b">
        <v>0</v>
      </c>
      <c r="M126" t="s">
        <v>987</v>
      </c>
      <c r="N126" t="s">
        <v>1039</v>
      </c>
      <c r="O126" t="s">
        <v>990</v>
      </c>
      <c r="P126" t="s">
        <v>1040</v>
      </c>
      <c r="Q126" t="s">
        <v>1225</v>
      </c>
    </row>
    <row r="127" spans="1:17" x14ac:dyDescent="0.25">
      <c r="A127" t="s">
        <v>42</v>
      </c>
      <c r="B127" t="s">
        <v>1240</v>
      </c>
      <c r="C127" t="s">
        <v>333</v>
      </c>
      <c r="D127" t="s">
        <v>1008</v>
      </c>
      <c r="E127">
        <v>1951</v>
      </c>
      <c r="F127" t="s">
        <v>1116</v>
      </c>
      <c r="G127" t="s">
        <v>1241</v>
      </c>
      <c r="H127" t="s">
        <v>1149</v>
      </c>
      <c r="I127" t="s">
        <v>1066</v>
      </c>
      <c r="J127" t="s">
        <v>987</v>
      </c>
      <c r="K127" t="b">
        <v>1</v>
      </c>
      <c r="L127" t="b">
        <v>0</v>
      </c>
      <c r="M127" t="s">
        <v>987</v>
      </c>
      <c r="N127" t="s">
        <v>1039</v>
      </c>
      <c r="O127" t="s">
        <v>990</v>
      </c>
      <c r="P127" t="s">
        <v>1040</v>
      </c>
      <c r="Q127" t="s">
        <v>1225</v>
      </c>
    </row>
    <row r="128" spans="1:17" x14ac:dyDescent="0.25">
      <c r="A128" t="s">
        <v>42</v>
      </c>
      <c r="B128" t="s">
        <v>1242</v>
      </c>
      <c r="C128" t="s">
        <v>333</v>
      </c>
      <c r="D128" t="s">
        <v>1010</v>
      </c>
      <c r="E128">
        <v>1802</v>
      </c>
      <c r="F128" t="s">
        <v>1116</v>
      </c>
      <c r="G128" t="s">
        <v>1243</v>
      </c>
      <c r="H128" t="s">
        <v>1149</v>
      </c>
      <c r="I128" t="s">
        <v>1069</v>
      </c>
      <c r="J128" t="s">
        <v>987</v>
      </c>
      <c r="K128" t="b">
        <v>1</v>
      </c>
      <c r="L128" t="b">
        <v>0</v>
      </c>
      <c r="M128" t="s">
        <v>987</v>
      </c>
      <c r="N128" t="s">
        <v>1039</v>
      </c>
      <c r="O128" t="s">
        <v>990</v>
      </c>
      <c r="P128" t="s">
        <v>1040</v>
      </c>
      <c r="Q128" t="s">
        <v>1225</v>
      </c>
    </row>
    <row r="129" spans="1:17" x14ac:dyDescent="0.25">
      <c r="A129" t="s">
        <v>42</v>
      </c>
      <c r="B129" t="s">
        <v>1244</v>
      </c>
      <c r="C129" t="s">
        <v>333</v>
      </c>
      <c r="D129" t="s">
        <v>1012</v>
      </c>
      <c r="E129">
        <v>1971</v>
      </c>
      <c r="F129" t="s">
        <v>1116</v>
      </c>
      <c r="G129" t="s">
        <v>1245</v>
      </c>
      <c r="H129" t="s">
        <v>1149</v>
      </c>
      <c r="I129" t="s">
        <v>1072</v>
      </c>
      <c r="J129" t="s">
        <v>987</v>
      </c>
      <c r="K129" t="b">
        <v>1</v>
      </c>
      <c r="L129" t="b">
        <v>0</v>
      </c>
      <c r="M129" t="s">
        <v>987</v>
      </c>
      <c r="N129" t="s">
        <v>1039</v>
      </c>
      <c r="O129" t="s">
        <v>990</v>
      </c>
      <c r="P129" t="s">
        <v>1040</v>
      </c>
      <c r="Q129" t="s">
        <v>1225</v>
      </c>
    </row>
    <row r="130" spans="1:17" x14ac:dyDescent="0.25">
      <c r="A130" t="s">
        <v>42</v>
      </c>
      <c r="B130" t="s">
        <v>1246</v>
      </c>
      <c r="C130" t="s">
        <v>333</v>
      </c>
      <c r="D130" t="s">
        <v>1014</v>
      </c>
      <c r="E130">
        <v>2053</v>
      </c>
      <c r="F130" t="s">
        <v>1116</v>
      </c>
      <c r="G130" t="s">
        <v>1247</v>
      </c>
      <c r="H130" t="s">
        <v>1149</v>
      </c>
      <c r="I130" t="s">
        <v>1248</v>
      </c>
      <c r="J130" t="s">
        <v>987</v>
      </c>
      <c r="K130" t="b">
        <v>1</v>
      </c>
      <c r="L130" t="b">
        <v>0</v>
      </c>
      <c r="M130" t="s">
        <v>987</v>
      </c>
      <c r="N130" t="s">
        <v>1039</v>
      </c>
      <c r="O130" t="s">
        <v>990</v>
      </c>
      <c r="P130" t="s">
        <v>1040</v>
      </c>
      <c r="Q130" t="s">
        <v>1249</v>
      </c>
    </row>
    <row r="131" spans="1:17" x14ac:dyDescent="0.25">
      <c r="A131" t="s">
        <v>42</v>
      </c>
      <c r="B131" t="s">
        <v>1250</v>
      </c>
      <c r="C131" t="s">
        <v>333</v>
      </c>
      <c r="D131" t="s">
        <v>1016</v>
      </c>
      <c r="E131">
        <v>2441</v>
      </c>
      <c r="F131" t="s">
        <v>1116</v>
      </c>
      <c r="G131" t="s">
        <v>1251</v>
      </c>
      <c r="H131" t="s">
        <v>1149</v>
      </c>
      <c r="I131" t="s">
        <v>1078</v>
      </c>
      <c r="J131" t="s">
        <v>987</v>
      </c>
      <c r="K131" t="b">
        <v>1</v>
      </c>
      <c r="L131" t="b">
        <v>0</v>
      </c>
      <c r="M131" t="s">
        <v>987</v>
      </c>
      <c r="N131" t="s">
        <v>1039</v>
      </c>
      <c r="O131" t="s">
        <v>990</v>
      </c>
      <c r="P131" t="s">
        <v>1040</v>
      </c>
      <c r="Q131" t="s">
        <v>1225</v>
      </c>
    </row>
    <row r="132" spans="1:17" x14ac:dyDescent="0.25">
      <c r="A132" t="s">
        <v>42</v>
      </c>
      <c r="B132" t="s">
        <v>1252</v>
      </c>
      <c r="C132" t="s">
        <v>335</v>
      </c>
      <c r="D132" t="s">
        <v>985</v>
      </c>
      <c r="E132">
        <v>6319</v>
      </c>
      <c r="F132" t="s">
        <v>1116</v>
      </c>
      <c r="G132" t="s">
        <v>1253</v>
      </c>
      <c r="H132" t="s">
        <v>1149</v>
      </c>
      <c r="I132" t="s">
        <v>1171</v>
      </c>
      <c r="J132" t="s">
        <v>987</v>
      </c>
      <c r="K132" t="b">
        <v>1</v>
      </c>
      <c r="L132" t="b">
        <v>0</v>
      </c>
      <c r="M132" t="s">
        <v>987</v>
      </c>
      <c r="N132" t="s">
        <v>1039</v>
      </c>
      <c r="O132" t="s">
        <v>990</v>
      </c>
      <c r="P132" t="s">
        <v>1040</v>
      </c>
      <c r="Q132" t="s">
        <v>1254</v>
      </c>
    </row>
    <row r="133" spans="1:17" x14ac:dyDescent="0.25">
      <c r="A133" t="s">
        <v>42</v>
      </c>
      <c r="B133" t="s">
        <v>1255</v>
      </c>
      <c r="C133" t="s">
        <v>335</v>
      </c>
      <c r="D133" t="s">
        <v>994</v>
      </c>
      <c r="E133">
        <v>6268</v>
      </c>
      <c r="F133" t="s">
        <v>1116</v>
      </c>
      <c r="G133" t="s">
        <v>1256</v>
      </c>
      <c r="H133" t="s">
        <v>1149</v>
      </c>
      <c r="I133" t="s">
        <v>1044</v>
      </c>
      <c r="J133" t="s">
        <v>987</v>
      </c>
      <c r="K133" t="b">
        <v>1</v>
      </c>
      <c r="L133" t="b">
        <v>0</v>
      </c>
      <c r="M133" t="s">
        <v>987</v>
      </c>
      <c r="N133" t="s">
        <v>1039</v>
      </c>
      <c r="O133" t="s">
        <v>990</v>
      </c>
      <c r="P133" t="s">
        <v>1040</v>
      </c>
      <c r="Q133" t="s">
        <v>1254</v>
      </c>
    </row>
    <row r="134" spans="1:17" x14ac:dyDescent="0.25">
      <c r="A134" t="s">
        <v>42</v>
      </c>
      <c r="B134" t="s">
        <v>1257</v>
      </c>
      <c r="C134" t="s">
        <v>335</v>
      </c>
      <c r="D134" t="s">
        <v>996</v>
      </c>
      <c r="E134">
        <v>6260</v>
      </c>
      <c r="F134" t="s">
        <v>1116</v>
      </c>
      <c r="G134" t="s">
        <v>1258</v>
      </c>
      <c r="H134" t="s">
        <v>1149</v>
      </c>
      <c r="I134" t="s">
        <v>1047</v>
      </c>
      <c r="J134" t="s">
        <v>987</v>
      </c>
      <c r="K134" t="b">
        <v>1</v>
      </c>
      <c r="L134" t="b">
        <v>0</v>
      </c>
      <c r="M134" t="s">
        <v>987</v>
      </c>
      <c r="N134" t="s">
        <v>1039</v>
      </c>
      <c r="O134" t="s">
        <v>990</v>
      </c>
      <c r="P134" t="s">
        <v>1040</v>
      </c>
      <c r="Q134" t="s">
        <v>1254</v>
      </c>
    </row>
    <row r="135" spans="1:17" x14ac:dyDescent="0.25">
      <c r="A135" t="s">
        <v>42</v>
      </c>
      <c r="B135" t="s">
        <v>1259</v>
      </c>
      <c r="C135" t="s">
        <v>335</v>
      </c>
      <c r="D135" t="s">
        <v>998</v>
      </c>
      <c r="E135">
        <v>6236</v>
      </c>
      <c r="F135" t="s">
        <v>1116</v>
      </c>
      <c r="G135" t="s">
        <v>1260</v>
      </c>
      <c r="H135" t="s">
        <v>1149</v>
      </c>
      <c r="I135" t="s">
        <v>1178</v>
      </c>
      <c r="J135" t="s">
        <v>987</v>
      </c>
      <c r="K135" t="b">
        <v>1</v>
      </c>
      <c r="L135" t="b">
        <v>0</v>
      </c>
      <c r="M135" t="s">
        <v>987</v>
      </c>
      <c r="N135" t="s">
        <v>1039</v>
      </c>
      <c r="O135" t="s">
        <v>990</v>
      </c>
      <c r="P135" t="s">
        <v>1040</v>
      </c>
      <c r="Q135" t="s">
        <v>1254</v>
      </c>
    </row>
    <row r="136" spans="1:17" x14ac:dyDescent="0.25">
      <c r="A136" t="s">
        <v>42</v>
      </c>
      <c r="B136" t="s">
        <v>1261</v>
      </c>
      <c r="C136" t="s">
        <v>335</v>
      </c>
      <c r="D136" t="s">
        <v>1000</v>
      </c>
      <c r="E136">
        <v>5855</v>
      </c>
      <c r="F136" t="s">
        <v>1116</v>
      </c>
      <c r="G136" t="s">
        <v>1262</v>
      </c>
      <c r="H136" t="s">
        <v>1149</v>
      </c>
      <c r="I136" t="s">
        <v>1038</v>
      </c>
      <c r="J136" t="s">
        <v>987</v>
      </c>
      <c r="K136" t="b">
        <v>1</v>
      </c>
      <c r="L136" t="b">
        <v>0</v>
      </c>
      <c r="M136" t="s">
        <v>987</v>
      </c>
      <c r="N136" t="s">
        <v>1039</v>
      </c>
      <c r="O136" t="s">
        <v>990</v>
      </c>
      <c r="P136" t="s">
        <v>1040</v>
      </c>
      <c r="Q136" t="s">
        <v>1254</v>
      </c>
    </row>
    <row r="137" spans="1:17" x14ac:dyDescent="0.25">
      <c r="A137" t="s">
        <v>42</v>
      </c>
      <c r="B137" t="s">
        <v>1263</v>
      </c>
      <c r="C137" t="s">
        <v>335</v>
      </c>
      <c r="D137" t="s">
        <v>1002</v>
      </c>
      <c r="E137">
        <v>5857</v>
      </c>
      <c r="F137" t="s">
        <v>1116</v>
      </c>
      <c r="G137" t="s">
        <v>1264</v>
      </c>
      <c r="H137" t="s">
        <v>1149</v>
      </c>
      <c r="I137" t="s">
        <v>1057</v>
      </c>
      <c r="J137" t="s">
        <v>987</v>
      </c>
      <c r="K137" t="b">
        <v>1</v>
      </c>
      <c r="L137" t="b">
        <v>0</v>
      </c>
      <c r="M137" t="s">
        <v>987</v>
      </c>
      <c r="N137" t="s">
        <v>1039</v>
      </c>
      <c r="O137" t="s">
        <v>990</v>
      </c>
      <c r="P137" t="s">
        <v>1040</v>
      </c>
      <c r="Q137" t="s">
        <v>1254</v>
      </c>
    </row>
    <row r="138" spans="1:17" x14ac:dyDescent="0.25">
      <c r="A138" t="s">
        <v>42</v>
      </c>
      <c r="B138" t="s">
        <v>1265</v>
      </c>
      <c r="C138" t="s">
        <v>335</v>
      </c>
      <c r="D138" t="s">
        <v>1004</v>
      </c>
      <c r="E138">
        <v>5552</v>
      </c>
      <c r="F138" t="s">
        <v>1116</v>
      </c>
      <c r="G138" t="s">
        <v>1266</v>
      </c>
      <c r="H138" t="s">
        <v>1149</v>
      </c>
      <c r="I138" t="s">
        <v>1060</v>
      </c>
      <c r="J138" t="s">
        <v>987</v>
      </c>
      <c r="K138" t="b">
        <v>1</v>
      </c>
      <c r="L138" t="b">
        <v>0</v>
      </c>
      <c r="M138" t="s">
        <v>987</v>
      </c>
      <c r="N138" t="s">
        <v>1039</v>
      </c>
      <c r="O138" t="s">
        <v>990</v>
      </c>
      <c r="P138" t="s">
        <v>1040</v>
      </c>
      <c r="Q138" t="s">
        <v>1254</v>
      </c>
    </row>
    <row r="139" spans="1:17" x14ac:dyDescent="0.25">
      <c r="A139" t="s">
        <v>42</v>
      </c>
      <c r="B139" t="s">
        <v>1267</v>
      </c>
      <c r="C139" t="s">
        <v>335</v>
      </c>
      <c r="D139" t="s">
        <v>1006</v>
      </c>
      <c r="E139">
        <v>6049</v>
      </c>
      <c r="F139" t="s">
        <v>1116</v>
      </c>
      <c r="G139" t="s">
        <v>1268</v>
      </c>
      <c r="H139" t="s">
        <v>1149</v>
      </c>
      <c r="I139" t="s">
        <v>1166</v>
      </c>
      <c r="J139" t="s">
        <v>987</v>
      </c>
      <c r="K139" t="b">
        <v>1</v>
      </c>
      <c r="L139" t="b">
        <v>0</v>
      </c>
      <c r="M139" t="s">
        <v>987</v>
      </c>
      <c r="N139" t="s">
        <v>1039</v>
      </c>
      <c r="O139" t="s">
        <v>990</v>
      </c>
      <c r="P139" t="s">
        <v>1040</v>
      </c>
      <c r="Q139" t="s">
        <v>1254</v>
      </c>
    </row>
    <row r="140" spans="1:17" x14ac:dyDescent="0.25">
      <c r="A140" t="s">
        <v>42</v>
      </c>
      <c r="B140" t="s">
        <v>1269</v>
      </c>
      <c r="C140" t="s">
        <v>335</v>
      </c>
      <c r="D140" t="s">
        <v>1008</v>
      </c>
      <c r="E140">
        <v>5991</v>
      </c>
      <c r="F140" t="s">
        <v>1116</v>
      </c>
      <c r="G140" t="s">
        <v>1270</v>
      </c>
      <c r="H140" t="s">
        <v>1149</v>
      </c>
      <c r="I140" t="s">
        <v>1066</v>
      </c>
      <c r="J140" t="s">
        <v>987</v>
      </c>
      <c r="K140" t="b">
        <v>1</v>
      </c>
      <c r="L140" t="b">
        <v>0</v>
      </c>
      <c r="M140" t="s">
        <v>987</v>
      </c>
      <c r="N140" t="s">
        <v>1039</v>
      </c>
      <c r="O140" t="s">
        <v>990</v>
      </c>
      <c r="P140" t="s">
        <v>1040</v>
      </c>
      <c r="Q140" t="s">
        <v>1254</v>
      </c>
    </row>
    <row r="141" spans="1:17" x14ac:dyDescent="0.25">
      <c r="A141" t="s">
        <v>42</v>
      </c>
      <c r="B141" t="s">
        <v>1271</v>
      </c>
      <c r="C141" t="s">
        <v>335</v>
      </c>
      <c r="D141" t="s">
        <v>1010</v>
      </c>
      <c r="E141">
        <v>6024</v>
      </c>
      <c r="F141" t="s">
        <v>1116</v>
      </c>
      <c r="G141" t="s">
        <v>1272</v>
      </c>
      <c r="H141" t="s">
        <v>1149</v>
      </c>
      <c r="I141" t="s">
        <v>1069</v>
      </c>
      <c r="J141" t="s">
        <v>987</v>
      </c>
      <c r="K141" t="b">
        <v>1</v>
      </c>
      <c r="L141" t="b">
        <v>0</v>
      </c>
      <c r="M141" t="s">
        <v>987</v>
      </c>
      <c r="N141" t="s">
        <v>1039</v>
      </c>
      <c r="O141" t="s">
        <v>990</v>
      </c>
      <c r="P141" t="s">
        <v>1040</v>
      </c>
      <c r="Q141" t="s">
        <v>1254</v>
      </c>
    </row>
    <row r="142" spans="1:17" x14ac:dyDescent="0.25">
      <c r="A142" t="s">
        <v>42</v>
      </c>
      <c r="B142" t="s">
        <v>1273</v>
      </c>
      <c r="C142" t="s">
        <v>335</v>
      </c>
      <c r="D142" t="s">
        <v>1012</v>
      </c>
      <c r="E142">
        <v>6091</v>
      </c>
      <c r="F142" t="s">
        <v>1116</v>
      </c>
      <c r="G142" t="s">
        <v>1274</v>
      </c>
      <c r="H142" t="s">
        <v>1149</v>
      </c>
      <c r="I142" t="s">
        <v>1072</v>
      </c>
      <c r="J142" t="s">
        <v>987</v>
      </c>
      <c r="K142" t="b">
        <v>1</v>
      </c>
      <c r="L142" t="b">
        <v>0</v>
      </c>
      <c r="M142" t="s">
        <v>987</v>
      </c>
      <c r="N142" t="s">
        <v>1039</v>
      </c>
      <c r="O142" t="s">
        <v>990</v>
      </c>
      <c r="P142" t="s">
        <v>1040</v>
      </c>
      <c r="Q142" t="s">
        <v>1254</v>
      </c>
    </row>
    <row r="143" spans="1:17" x14ac:dyDescent="0.25">
      <c r="A143" t="s">
        <v>42</v>
      </c>
      <c r="B143" t="s">
        <v>1275</v>
      </c>
      <c r="C143" t="s">
        <v>335</v>
      </c>
      <c r="D143" t="s">
        <v>1014</v>
      </c>
      <c r="E143">
        <v>6315</v>
      </c>
      <c r="F143" t="s">
        <v>1116</v>
      </c>
      <c r="G143" t="s">
        <v>1276</v>
      </c>
      <c r="H143" t="s">
        <v>1149</v>
      </c>
      <c r="I143" t="s">
        <v>1166</v>
      </c>
      <c r="J143" t="s">
        <v>987</v>
      </c>
      <c r="K143" t="b">
        <v>1</v>
      </c>
      <c r="L143" t="b">
        <v>0</v>
      </c>
      <c r="M143" t="s">
        <v>987</v>
      </c>
      <c r="N143" t="s">
        <v>1039</v>
      </c>
      <c r="O143" t="s">
        <v>990</v>
      </c>
      <c r="P143" t="s">
        <v>1040</v>
      </c>
      <c r="Q143" t="s">
        <v>1277</v>
      </c>
    </row>
    <row r="144" spans="1:17" x14ac:dyDescent="0.25">
      <c r="A144" t="s">
        <v>42</v>
      </c>
      <c r="B144" t="s">
        <v>1278</v>
      </c>
      <c r="C144" t="s">
        <v>335</v>
      </c>
      <c r="D144" t="s">
        <v>1016</v>
      </c>
      <c r="E144">
        <v>6251</v>
      </c>
      <c r="F144" t="s">
        <v>1116</v>
      </c>
      <c r="G144" t="s">
        <v>1279</v>
      </c>
      <c r="H144" t="s">
        <v>1149</v>
      </c>
      <c r="I144" t="s">
        <v>1078</v>
      </c>
      <c r="J144" t="s">
        <v>987</v>
      </c>
      <c r="K144" t="b">
        <v>1</v>
      </c>
      <c r="L144" t="b">
        <v>0</v>
      </c>
      <c r="M144" t="s">
        <v>987</v>
      </c>
      <c r="N144" t="s">
        <v>1039</v>
      </c>
      <c r="O144" t="s">
        <v>990</v>
      </c>
      <c r="P144" t="s">
        <v>1040</v>
      </c>
      <c r="Q144" t="s">
        <v>1254</v>
      </c>
    </row>
    <row r="145" spans="1:17" x14ac:dyDescent="0.25">
      <c r="A145" t="s">
        <v>42</v>
      </c>
      <c r="B145" t="s">
        <v>1280</v>
      </c>
      <c r="C145" t="s">
        <v>336</v>
      </c>
      <c r="D145" t="s">
        <v>985</v>
      </c>
      <c r="E145">
        <v>716</v>
      </c>
      <c r="F145" t="s">
        <v>1116</v>
      </c>
      <c r="G145" t="s">
        <v>1281</v>
      </c>
      <c r="H145" t="s">
        <v>1149</v>
      </c>
      <c r="I145" t="s">
        <v>1171</v>
      </c>
      <c r="J145" t="s">
        <v>987</v>
      </c>
      <c r="K145" t="b">
        <v>1</v>
      </c>
      <c r="L145" t="b">
        <v>0</v>
      </c>
      <c r="M145" t="s">
        <v>987</v>
      </c>
      <c r="N145" t="s">
        <v>1039</v>
      </c>
      <c r="O145" t="s">
        <v>990</v>
      </c>
      <c r="P145" t="s">
        <v>1040</v>
      </c>
      <c r="Q145" t="s">
        <v>1282</v>
      </c>
    </row>
    <row r="146" spans="1:17" x14ac:dyDescent="0.25">
      <c r="A146" t="s">
        <v>42</v>
      </c>
      <c r="B146" t="s">
        <v>1283</v>
      </c>
      <c r="C146" t="s">
        <v>336</v>
      </c>
      <c r="D146" t="s">
        <v>994</v>
      </c>
      <c r="E146">
        <v>690</v>
      </c>
      <c r="F146" t="s">
        <v>1116</v>
      </c>
      <c r="G146" t="s">
        <v>1284</v>
      </c>
      <c r="H146" t="s">
        <v>1149</v>
      </c>
      <c r="I146" t="s">
        <v>1044</v>
      </c>
      <c r="J146" t="s">
        <v>987</v>
      </c>
      <c r="K146" t="b">
        <v>1</v>
      </c>
      <c r="L146" t="b">
        <v>0</v>
      </c>
      <c r="M146" t="s">
        <v>987</v>
      </c>
      <c r="N146" t="s">
        <v>1039</v>
      </c>
      <c r="O146" t="s">
        <v>990</v>
      </c>
      <c r="P146" t="s">
        <v>1040</v>
      </c>
      <c r="Q146" t="s">
        <v>1282</v>
      </c>
    </row>
    <row r="147" spans="1:17" x14ac:dyDescent="0.25">
      <c r="A147" t="s">
        <v>42</v>
      </c>
      <c r="B147" t="s">
        <v>1285</v>
      </c>
      <c r="C147" t="s">
        <v>336</v>
      </c>
      <c r="D147" t="s">
        <v>996</v>
      </c>
      <c r="E147">
        <v>682</v>
      </c>
      <c r="F147" t="s">
        <v>1116</v>
      </c>
      <c r="G147" t="s">
        <v>1286</v>
      </c>
      <c r="H147" t="s">
        <v>1149</v>
      </c>
      <c r="I147" t="s">
        <v>1047</v>
      </c>
      <c r="J147" t="s">
        <v>987</v>
      </c>
      <c r="K147" t="b">
        <v>1</v>
      </c>
      <c r="L147" t="b">
        <v>0</v>
      </c>
      <c r="M147" t="s">
        <v>987</v>
      </c>
      <c r="N147" t="s">
        <v>1039</v>
      </c>
      <c r="O147" t="s">
        <v>990</v>
      </c>
      <c r="P147" t="s">
        <v>1040</v>
      </c>
      <c r="Q147" t="s">
        <v>1282</v>
      </c>
    </row>
    <row r="148" spans="1:17" x14ac:dyDescent="0.25">
      <c r="A148" t="s">
        <v>42</v>
      </c>
      <c r="B148" t="s">
        <v>1287</v>
      </c>
      <c r="C148" t="s">
        <v>336</v>
      </c>
      <c r="D148" t="s">
        <v>998</v>
      </c>
      <c r="E148">
        <v>650</v>
      </c>
      <c r="F148" t="s">
        <v>1116</v>
      </c>
      <c r="G148" t="s">
        <v>1288</v>
      </c>
      <c r="H148" t="s">
        <v>1149</v>
      </c>
      <c r="I148" t="s">
        <v>1178</v>
      </c>
      <c r="J148" t="s">
        <v>987</v>
      </c>
      <c r="K148" t="b">
        <v>1</v>
      </c>
      <c r="L148" t="b">
        <v>0</v>
      </c>
      <c r="M148" t="s">
        <v>987</v>
      </c>
      <c r="N148" t="s">
        <v>1039</v>
      </c>
      <c r="O148" t="s">
        <v>990</v>
      </c>
      <c r="P148" t="s">
        <v>1040</v>
      </c>
      <c r="Q148" t="s">
        <v>1282</v>
      </c>
    </row>
    <row r="149" spans="1:17" x14ac:dyDescent="0.25">
      <c r="A149" t="s">
        <v>42</v>
      </c>
      <c r="B149" t="s">
        <v>1289</v>
      </c>
      <c r="C149" t="s">
        <v>336</v>
      </c>
      <c r="D149" t="s">
        <v>1000</v>
      </c>
      <c r="E149">
        <v>678</v>
      </c>
      <c r="F149" t="s">
        <v>1116</v>
      </c>
      <c r="G149" t="s">
        <v>1290</v>
      </c>
      <c r="H149" t="s">
        <v>1149</v>
      </c>
      <c r="I149" t="s">
        <v>1038</v>
      </c>
      <c r="J149" t="s">
        <v>987</v>
      </c>
      <c r="K149" t="b">
        <v>1</v>
      </c>
      <c r="L149" t="b">
        <v>0</v>
      </c>
      <c r="M149" t="s">
        <v>987</v>
      </c>
      <c r="N149" t="s">
        <v>1039</v>
      </c>
      <c r="O149" t="s">
        <v>990</v>
      </c>
      <c r="P149" t="s">
        <v>1040</v>
      </c>
      <c r="Q149" t="s">
        <v>1282</v>
      </c>
    </row>
    <row r="150" spans="1:17" x14ac:dyDescent="0.25">
      <c r="A150" t="s">
        <v>42</v>
      </c>
      <c r="B150" t="s">
        <v>1291</v>
      </c>
      <c r="C150" t="s">
        <v>336</v>
      </c>
      <c r="D150" t="s">
        <v>1002</v>
      </c>
      <c r="E150">
        <v>639</v>
      </c>
      <c r="F150" t="s">
        <v>1116</v>
      </c>
      <c r="G150" t="s">
        <v>1292</v>
      </c>
      <c r="H150" t="s">
        <v>1149</v>
      </c>
      <c r="I150" t="s">
        <v>1057</v>
      </c>
      <c r="J150" t="s">
        <v>987</v>
      </c>
      <c r="K150" t="b">
        <v>1</v>
      </c>
      <c r="L150" t="b">
        <v>0</v>
      </c>
      <c r="M150" t="s">
        <v>987</v>
      </c>
      <c r="N150" t="s">
        <v>1039</v>
      </c>
      <c r="O150" t="s">
        <v>990</v>
      </c>
      <c r="P150" t="s">
        <v>1040</v>
      </c>
      <c r="Q150" t="s">
        <v>1282</v>
      </c>
    </row>
    <row r="151" spans="1:17" x14ac:dyDescent="0.25">
      <c r="A151" t="s">
        <v>42</v>
      </c>
      <c r="B151" t="s">
        <v>1293</v>
      </c>
      <c r="C151" t="s">
        <v>336</v>
      </c>
      <c r="D151" t="s">
        <v>1004</v>
      </c>
      <c r="E151">
        <v>601</v>
      </c>
      <c r="F151" t="s">
        <v>1116</v>
      </c>
      <c r="G151" t="s">
        <v>1294</v>
      </c>
      <c r="H151" t="s">
        <v>1149</v>
      </c>
      <c r="I151" t="s">
        <v>1060</v>
      </c>
      <c r="J151" t="s">
        <v>987</v>
      </c>
      <c r="K151" t="b">
        <v>1</v>
      </c>
      <c r="L151" t="b">
        <v>0</v>
      </c>
      <c r="M151" t="s">
        <v>987</v>
      </c>
      <c r="N151" t="s">
        <v>1039</v>
      </c>
      <c r="O151" t="s">
        <v>990</v>
      </c>
      <c r="P151" t="s">
        <v>1040</v>
      </c>
      <c r="Q151" t="s">
        <v>1282</v>
      </c>
    </row>
    <row r="152" spans="1:17" x14ac:dyDescent="0.25">
      <c r="A152" t="s">
        <v>42</v>
      </c>
      <c r="B152" t="s">
        <v>1295</v>
      </c>
      <c r="C152" t="s">
        <v>336</v>
      </c>
      <c r="D152" t="s">
        <v>1006</v>
      </c>
      <c r="E152">
        <v>518</v>
      </c>
      <c r="F152" t="s">
        <v>1116</v>
      </c>
      <c r="G152" t="s">
        <v>1296</v>
      </c>
      <c r="H152" t="s">
        <v>1149</v>
      </c>
      <c r="I152" t="s">
        <v>1166</v>
      </c>
      <c r="J152" t="s">
        <v>987</v>
      </c>
      <c r="K152" t="b">
        <v>1</v>
      </c>
      <c r="L152" t="b">
        <v>0</v>
      </c>
      <c r="M152" t="s">
        <v>987</v>
      </c>
      <c r="N152" t="s">
        <v>1039</v>
      </c>
      <c r="O152" t="s">
        <v>990</v>
      </c>
      <c r="P152" t="s">
        <v>1040</v>
      </c>
      <c r="Q152" t="s">
        <v>1282</v>
      </c>
    </row>
    <row r="153" spans="1:17" x14ac:dyDescent="0.25">
      <c r="A153" t="s">
        <v>42</v>
      </c>
      <c r="B153" t="s">
        <v>1297</v>
      </c>
      <c r="C153" t="s">
        <v>336</v>
      </c>
      <c r="D153" t="s">
        <v>1008</v>
      </c>
      <c r="E153">
        <v>518</v>
      </c>
      <c r="F153" t="s">
        <v>1116</v>
      </c>
      <c r="G153" t="s">
        <v>1296</v>
      </c>
      <c r="H153" t="s">
        <v>1149</v>
      </c>
      <c r="I153" t="s">
        <v>1066</v>
      </c>
      <c r="J153" t="s">
        <v>987</v>
      </c>
      <c r="K153" t="b">
        <v>1</v>
      </c>
      <c r="L153" t="b">
        <v>0</v>
      </c>
      <c r="M153" t="s">
        <v>987</v>
      </c>
      <c r="N153" t="s">
        <v>1039</v>
      </c>
      <c r="O153" t="s">
        <v>990</v>
      </c>
      <c r="P153" t="s">
        <v>1040</v>
      </c>
      <c r="Q153" t="s">
        <v>1282</v>
      </c>
    </row>
    <row r="154" spans="1:17" x14ac:dyDescent="0.25">
      <c r="A154" t="s">
        <v>42</v>
      </c>
      <c r="B154" t="s">
        <v>1298</v>
      </c>
      <c r="C154" t="s">
        <v>336</v>
      </c>
      <c r="D154" t="s">
        <v>1010</v>
      </c>
      <c r="E154">
        <v>490</v>
      </c>
      <c r="F154" t="s">
        <v>1116</v>
      </c>
      <c r="G154" t="s">
        <v>1299</v>
      </c>
      <c r="H154" t="s">
        <v>1149</v>
      </c>
      <c r="I154" t="s">
        <v>1069</v>
      </c>
      <c r="J154" t="s">
        <v>987</v>
      </c>
      <c r="K154" t="b">
        <v>1</v>
      </c>
      <c r="L154" t="b">
        <v>0</v>
      </c>
      <c r="M154" t="s">
        <v>987</v>
      </c>
      <c r="N154" t="s">
        <v>1039</v>
      </c>
      <c r="O154" t="s">
        <v>990</v>
      </c>
      <c r="P154" t="s">
        <v>1040</v>
      </c>
      <c r="Q154" t="s">
        <v>1282</v>
      </c>
    </row>
    <row r="155" spans="1:17" x14ac:dyDescent="0.25">
      <c r="A155" t="s">
        <v>42</v>
      </c>
      <c r="B155" t="s">
        <v>1300</v>
      </c>
      <c r="C155" t="s">
        <v>336</v>
      </c>
      <c r="D155" t="s">
        <v>1012</v>
      </c>
      <c r="E155">
        <v>462</v>
      </c>
      <c r="F155" t="s">
        <v>1116</v>
      </c>
      <c r="G155" t="s">
        <v>1301</v>
      </c>
      <c r="H155" t="s">
        <v>1149</v>
      </c>
      <c r="I155" t="s">
        <v>1072</v>
      </c>
      <c r="J155" t="s">
        <v>987</v>
      </c>
      <c r="K155" t="b">
        <v>1</v>
      </c>
      <c r="L155" t="b">
        <v>0</v>
      </c>
      <c r="M155" t="s">
        <v>987</v>
      </c>
      <c r="N155" t="s">
        <v>1039</v>
      </c>
      <c r="O155" t="s">
        <v>990</v>
      </c>
      <c r="P155" t="s">
        <v>1040</v>
      </c>
      <c r="Q155" t="s">
        <v>1282</v>
      </c>
    </row>
    <row r="156" spans="1:17" x14ac:dyDescent="0.25">
      <c r="A156" t="s">
        <v>42</v>
      </c>
      <c r="B156" t="s">
        <v>1302</v>
      </c>
      <c r="C156" t="s">
        <v>336</v>
      </c>
      <c r="D156" t="s">
        <v>1014</v>
      </c>
      <c r="E156">
        <v>466</v>
      </c>
      <c r="F156" t="s">
        <v>1116</v>
      </c>
      <c r="G156" t="s">
        <v>1303</v>
      </c>
      <c r="H156" t="s">
        <v>1149</v>
      </c>
      <c r="I156" t="s">
        <v>1166</v>
      </c>
      <c r="J156" t="s">
        <v>987</v>
      </c>
      <c r="K156" t="b">
        <v>1</v>
      </c>
      <c r="L156" t="b">
        <v>0</v>
      </c>
      <c r="M156" t="s">
        <v>987</v>
      </c>
      <c r="N156" t="s">
        <v>1039</v>
      </c>
      <c r="O156" t="s">
        <v>990</v>
      </c>
      <c r="P156" t="s">
        <v>1040</v>
      </c>
      <c r="Q156" t="s">
        <v>1304</v>
      </c>
    </row>
    <row r="157" spans="1:17" x14ac:dyDescent="0.25">
      <c r="A157" t="s">
        <v>42</v>
      </c>
      <c r="B157" t="s">
        <v>1305</v>
      </c>
      <c r="C157" t="s">
        <v>336</v>
      </c>
      <c r="D157" t="s">
        <v>1016</v>
      </c>
      <c r="E157">
        <v>432</v>
      </c>
      <c r="F157" t="s">
        <v>1116</v>
      </c>
      <c r="G157" t="s">
        <v>1306</v>
      </c>
      <c r="H157" t="s">
        <v>1149</v>
      </c>
      <c r="I157" t="s">
        <v>1078</v>
      </c>
      <c r="J157" t="s">
        <v>987</v>
      </c>
      <c r="K157" t="b">
        <v>1</v>
      </c>
      <c r="L157" t="b">
        <v>0</v>
      </c>
      <c r="M157" t="s">
        <v>987</v>
      </c>
      <c r="N157" t="s">
        <v>1039</v>
      </c>
      <c r="O157" t="s">
        <v>990</v>
      </c>
      <c r="P157" t="s">
        <v>1040</v>
      </c>
      <c r="Q157" t="s">
        <v>1282</v>
      </c>
    </row>
    <row r="158" spans="1:17" x14ac:dyDescent="0.25">
      <c r="A158" t="s">
        <v>42</v>
      </c>
      <c r="B158" t="s">
        <v>1307</v>
      </c>
      <c r="C158" t="s">
        <v>337</v>
      </c>
      <c r="D158" t="s">
        <v>985</v>
      </c>
      <c r="E158">
        <v>10258</v>
      </c>
      <c r="F158" t="s">
        <v>1036</v>
      </c>
      <c r="G158" t="s">
        <v>1308</v>
      </c>
      <c r="H158" t="s">
        <v>1149</v>
      </c>
      <c r="I158" t="s">
        <v>1171</v>
      </c>
      <c r="J158" t="s">
        <v>987</v>
      </c>
      <c r="K158" t="b">
        <v>1</v>
      </c>
      <c r="L158" t="b">
        <v>0</v>
      </c>
      <c r="M158" t="s">
        <v>987</v>
      </c>
      <c r="N158" t="s">
        <v>1039</v>
      </c>
      <c r="O158" t="s">
        <v>990</v>
      </c>
      <c r="P158" t="s">
        <v>1040</v>
      </c>
      <c r="Q158" t="s">
        <v>987</v>
      </c>
    </row>
    <row r="159" spans="1:17" x14ac:dyDescent="0.25">
      <c r="A159" t="s">
        <v>42</v>
      </c>
      <c r="B159" t="s">
        <v>1309</v>
      </c>
      <c r="C159" t="s">
        <v>337</v>
      </c>
      <c r="D159" t="s">
        <v>994</v>
      </c>
      <c r="E159">
        <v>10350</v>
      </c>
      <c r="F159" t="s">
        <v>1036</v>
      </c>
      <c r="G159" t="s">
        <v>1310</v>
      </c>
      <c r="H159" t="s">
        <v>1149</v>
      </c>
      <c r="I159" t="s">
        <v>1044</v>
      </c>
      <c r="J159" t="s">
        <v>987</v>
      </c>
      <c r="K159" t="b">
        <v>1</v>
      </c>
      <c r="L159" t="b">
        <v>0</v>
      </c>
      <c r="M159" t="s">
        <v>987</v>
      </c>
      <c r="N159" t="s">
        <v>1039</v>
      </c>
      <c r="O159" t="s">
        <v>990</v>
      </c>
      <c r="P159" t="s">
        <v>1040</v>
      </c>
      <c r="Q159" t="s">
        <v>987</v>
      </c>
    </row>
    <row r="160" spans="1:17" x14ac:dyDescent="0.25">
      <c r="A160" t="s">
        <v>42</v>
      </c>
      <c r="B160" t="s">
        <v>1311</v>
      </c>
      <c r="C160" t="s">
        <v>337</v>
      </c>
      <c r="D160" t="s">
        <v>996</v>
      </c>
      <c r="E160">
        <v>10415</v>
      </c>
      <c r="F160" t="s">
        <v>1036</v>
      </c>
      <c r="G160" t="s">
        <v>1312</v>
      </c>
      <c r="H160" t="s">
        <v>1149</v>
      </c>
      <c r="I160" t="s">
        <v>1047</v>
      </c>
      <c r="J160" t="s">
        <v>987</v>
      </c>
      <c r="K160" t="b">
        <v>1</v>
      </c>
      <c r="L160" t="b">
        <v>0</v>
      </c>
      <c r="M160" t="s">
        <v>987</v>
      </c>
      <c r="N160" t="s">
        <v>1039</v>
      </c>
      <c r="O160" t="s">
        <v>990</v>
      </c>
      <c r="P160" t="s">
        <v>1040</v>
      </c>
      <c r="Q160" t="s">
        <v>987</v>
      </c>
    </row>
    <row r="161" spans="1:17" x14ac:dyDescent="0.25">
      <c r="A161" t="s">
        <v>42</v>
      </c>
      <c r="B161" t="s">
        <v>1313</v>
      </c>
      <c r="C161" t="s">
        <v>337</v>
      </c>
      <c r="D161" t="s">
        <v>998</v>
      </c>
      <c r="E161">
        <v>10307</v>
      </c>
      <c r="F161" t="s">
        <v>1036</v>
      </c>
      <c r="G161" t="s">
        <v>1314</v>
      </c>
      <c r="H161" t="s">
        <v>1149</v>
      </c>
      <c r="I161" t="s">
        <v>1178</v>
      </c>
      <c r="J161" t="s">
        <v>987</v>
      </c>
      <c r="K161" t="b">
        <v>1</v>
      </c>
      <c r="L161" t="b">
        <v>0</v>
      </c>
      <c r="M161" t="s">
        <v>987</v>
      </c>
      <c r="N161" t="s">
        <v>1039</v>
      </c>
      <c r="O161" t="s">
        <v>990</v>
      </c>
      <c r="P161" t="s">
        <v>1040</v>
      </c>
      <c r="Q161" t="s">
        <v>987</v>
      </c>
    </row>
    <row r="162" spans="1:17" x14ac:dyDescent="0.25">
      <c r="A162" t="s">
        <v>42</v>
      </c>
      <c r="B162" t="s">
        <v>1315</v>
      </c>
      <c r="C162" t="s">
        <v>337</v>
      </c>
      <c r="D162" t="s">
        <v>1000</v>
      </c>
      <c r="E162">
        <v>10568</v>
      </c>
      <c r="F162" t="s">
        <v>1036</v>
      </c>
      <c r="G162" t="s">
        <v>1316</v>
      </c>
      <c r="H162" t="s">
        <v>1149</v>
      </c>
      <c r="I162" t="s">
        <v>1038</v>
      </c>
      <c r="J162" t="s">
        <v>987</v>
      </c>
      <c r="K162" t="b">
        <v>1</v>
      </c>
      <c r="L162" t="b">
        <v>0</v>
      </c>
      <c r="M162" t="s">
        <v>987</v>
      </c>
      <c r="N162" t="s">
        <v>1039</v>
      </c>
      <c r="O162" t="s">
        <v>990</v>
      </c>
      <c r="P162" t="s">
        <v>1040</v>
      </c>
      <c r="Q162" t="s">
        <v>987</v>
      </c>
    </row>
    <row r="163" spans="1:17" x14ac:dyDescent="0.25">
      <c r="A163" t="s">
        <v>42</v>
      </c>
      <c r="B163" t="s">
        <v>1317</v>
      </c>
      <c r="C163" t="s">
        <v>337</v>
      </c>
      <c r="D163" t="s">
        <v>1002</v>
      </c>
      <c r="E163">
        <v>10799</v>
      </c>
      <c r="F163" t="s">
        <v>1036</v>
      </c>
      <c r="G163" t="s">
        <v>1318</v>
      </c>
      <c r="H163" t="s">
        <v>1149</v>
      </c>
      <c r="I163" t="s">
        <v>1069</v>
      </c>
      <c r="J163" t="s">
        <v>987</v>
      </c>
      <c r="K163" t="b">
        <v>1</v>
      </c>
      <c r="L163" t="b">
        <v>0</v>
      </c>
      <c r="M163" t="s">
        <v>987</v>
      </c>
      <c r="N163" t="s">
        <v>1039</v>
      </c>
      <c r="O163" t="s">
        <v>990</v>
      </c>
      <c r="P163" t="s">
        <v>1040</v>
      </c>
      <c r="Q163" t="s">
        <v>987</v>
      </c>
    </row>
    <row r="164" spans="1:17" x14ac:dyDescent="0.25">
      <c r="A164" t="s">
        <v>42</v>
      </c>
      <c r="B164" t="s">
        <v>1319</v>
      </c>
      <c r="C164" t="s">
        <v>337</v>
      </c>
      <c r="D164" t="s">
        <v>1004</v>
      </c>
      <c r="E164">
        <v>10588</v>
      </c>
      <c r="F164" t="s">
        <v>1036</v>
      </c>
      <c r="G164" t="s">
        <v>1320</v>
      </c>
      <c r="H164" t="s">
        <v>1149</v>
      </c>
      <c r="I164" t="s">
        <v>1072</v>
      </c>
      <c r="J164" t="s">
        <v>987</v>
      </c>
      <c r="K164" t="b">
        <v>1</v>
      </c>
      <c r="L164" t="b">
        <v>0</v>
      </c>
      <c r="M164" t="s">
        <v>987</v>
      </c>
      <c r="N164" t="s">
        <v>1039</v>
      </c>
      <c r="O164" t="s">
        <v>990</v>
      </c>
      <c r="P164" t="s">
        <v>1040</v>
      </c>
      <c r="Q164" t="s">
        <v>987</v>
      </c>
    </row>
    <row r="165" spans="1:17" x14ac:dyDescent="0.25">
      <c r="A165" t="s">
        <v>42</v>
      </c>
      <c r="B165" t="s">
        <v>1321</v>
      </c>
      <c r="C165" t="s">
        <v>337</v>
      </c>
      <c r="D165" t="s">
        <v>1006</v>
      </c>
      <c r="E165">
        <v>10691</v>
      </c>
      <c r="F165" t="s">
        <v>1036</v>
      </c>
      <c r="G165" t="s">
        <v>1322</v>
      </c>
      <c r="H165" t="s">
        <v>1149</v>
      </c>
      <c r="I165" t="s">
        <v>1166</v>
      </c>
      <c r="J165" t="s">
        <v>987</v>
      </c>
      <c r="K165" t="b">
        <v>1</v>
      </c>
      <c r="L165" t="b">
        <v>0</v>
      </c>
      <c r="M165" t="s">
        <v>987</v>
      </c>
      <c r="N165" t="s">
        <v>1039</v>
      </c>
      <c r="O165" t="s">
        <v>990</v>
      </c>
      <c r="P165" t="s">
        <v>1040</v>
      </c>
      <c r="Q165" t="s">
        <v>987</v>
      </c>
    </row>
    <row r="166" spans="1:17" x14ac:dyDescent="0.25">
      <c r="A166" t="s">
        <v>42</v>
      </c>
      <c r="B166" t="s">
        <v>1323</v>
      </c>
      <c r="C166" t="s">
        <v>337</v>
      </c>
      <c r="D166" t="s">
        <v>1008</v>
      </c>
      <c r="E166">
        <v>10786</v>
      </c>
      <c r="F166" t="s">
        <v>1036</v>
      </c>
      <c r="G166" t="s">
        <v>1324</v>
      </c>
      <c r="H166" t="s">
        <v>1149</v>
      </c>
      <c r="I166" t="s">
        <v>1078</v>
      </c>
      <c r="J166" t="s">
        <v>987</v>
      </c>
      <c r="K166" t="b">
        <v>1</v>
      </c>
      <c r="L166" t="b">
        <v>0</v>
      </c>
      <c r="M166" t="s">
        <v>987</v>
      </c>
      <c r="N166" t="s">
        <v>1039</v>
      </c>
      <c r="O166" t="s">
        <v>990</v>
      </c>
      <c r="P166" t="s">
        <v>1040</v>
      </c>
      <c r="Q166" t="s">
        <v>987</v>
      </c>
    </row>
    <row r="167" spans="1:17" x14ac:dyDescent="0.25">
      <c r="A167" t="s">
        <v>42</v>
      </c>
      <c r="B167" t="s">
        <v>1325</v>
      </c>
      <c r="C167" t="s">
        <v>337</v>
      </c>
      <c r="D167" t="s">
        <v>1010</v>
      </c>
      <c r="E167">
        <v>10935</v>
      </c>
      <c r="F167" t="s">
        <v>1036</v>
      </c>
      <c r="G167" t="s">
        <v>1326</v>
      </c>
      <c r="H167" t="s">
        <v>1149</v>
      </c>
      <c r="I167" t="s">
        <v>1069</v>
      </c>
      <c r="J167" t="s">
        <v>987</v>
      </c>
      <c r="K167" t="b">
        <v>1</v>
      </c>
      <c r="L167" t="b">
        <v>0</v>
      </c>
      <c r="M167" t="s">
        <v>987</v>
      </c>
      <c r="N167" t="s">
        <v>1039</v>
      </c>
      <c r="O167" t="s">
        <v>990</v>
      </c>
      <c r="P167" t="s">
        <v>1040</v>
      </c>
      <c r="Q167" t="s">
        <v>987</v>
      </c>
    </row>
    <row r="168" spans="1:17" x14ac:dyDescent="0.25">
      <c r="A168" t="s">
        <v>42</v>
      </c>
      <c r="B168" t="s">
        <v>1327</v>
      </c>
      <c r="C168" t="s">
        <v>337</v>
      </c>
      <c r="D168" t="s">
        <v>1012</v>
      </c>
      <c r="E168">
        <v>11158</v>
      </c>
      <c r="F168" t="s">
        <v>1036</v>
      </c>
      <c r="G168" t="s">
        <v>1328</v>
      </c>
      <c r="H168" t="s">
        <v>1149</v>
      </c>
      <c r="I168" t="s">
        <v>1072</v>
      </c>
      <c r="J168" t="s">
        <v>987</v>
      </c>
      <c r="K168" t="b">
        <v>1</v>
      </c>
      <c r="L168" t="b">
        <v>0</v>
      </c>
      <c r="M168" t="s">
        <v>987</v>
      </c>
      <c r="N168" t="s">
        <v>1039</v>
      </c>
      <c r="O168" t="s">
        <v>990</v>
      </c>
      <c r="P168" t="s">
        <v>1040</v>
      </c>
      <c r="Q168" t="s">
        <v>987</v>
      </c>
    </row>
    <row r="169" spans="1:17" x14ac:dyDescent="0.25">
      <c r="A169" t="s">
        <v>42</v>
      </c>
      <c r="B169" t="s">
        <v>1329</v>
      </c>
      <c r="C169" t="s">
        <v>337</v>
      </c>
      <c r="D169" t="s">
        <v>1014</v>
      </c>
      <c r="E169">
        <v>11198</v>
      </c>
      <c r="F169" t="s">
        <v>1036</v>
      </c>
      <c r="G169" t="s">
        <v>1330</v>
      </c>
      <c r="H169" t="s">
        <v>1149</v>
      </c>
      <c r="I169" t="s">
        <v>1166</v>
      </c>
      <c r="J169" t="s">
        <v>987</v>
      </c>
      <c r="K169" t="b">
        <v>1</v>
      </c>
      <c r="L169" t="b">
        <v>0</v>
      </c>
      <c r="M169" t="s">
        <v>987</v>
      </c>
      <c r="N169" t="s">
        <v>1039</v>
      </c>
      <c r="O169" t="s">
        <v>990</v>
      </c>
      <c r="P169" t="s">
        <v>1040</v>
      </c>
      <c r="Q169" t="s">
        <v>987</v>
      </c>
    </row>
    <row r="170" spans="1:17" x14ac:dyDescent="0.25">
      <c r="A170" t="s">
        <v>42</v>
      </c>
      <c r="B170" t="s">
        <v>1331</v>
      </c>
      <c r="C170" t="s">
        <v>337</v>
      </c>
      <c r="D170" t="s">
        <v>1016</v>
      </c>
      <c r="E170">
        <v>11387</v>
      </c>
      <c r="F170" t="s">
        <v>1036</v>
      </c>
      <c r="G170" t="s">
        <v>1332</v>
      </c>
      <c r="H170" t="s">
        <v>1149</v>
      </c>
      <c r="I170" t="s">
        <v>1078</v>
      </c>
      <c r="J170" t="s">
        <v>987</v>
      </c>
      <c r="K170" t="b">
        <v>1</v>
      </c>
      <c r="L170" t="b">
        <v>0</v>
      </c>
      <c r="M170" t="s">
        <v>987</v>
      </c>
      <c r="N170" t="s">
        <v>1039</v>
      </c>
      <c r="O170" t="s">
        <v>990</v>
      </c>
      <c r="P170" t="s">
        <v>1040</v>
      </c>
      <c r="Q170" t="s">
        <v>987</v>
      </c>
    </row>
    <row r="171" spans="1:17" x14ac:dyDescent="0.25">
      <c r="A171" t="s">
        <v>42</v>
      </c>
      <c r="B171" t="s">
        <v>1333</v>
      </c>
      <c r="C171" t="s">
        <v>338</v>
      </c>
      <c r="D171" t="s">
        <v>985</v>
      </c>
      <c r="E171">
        <v>1416</v>
      </c>
      <c r="F171" t="s">
        <v>1018</v>
      </c>
      <c r="G171" t="s">
        <v>987</v>
      </c>
      <c r="H171" t="s">
        <v>1149</v>
      </c>
      <c r="I171" t="s">
        <v>987</v>
      </c>
      <c r="J171" t="s">
        <v>987</v>
      </c>
      <c r="K171" t="b">
        <v>0</v>
      </c>
      <c r="L171" t="b">
        <v>1</v>
      </c>
      <c r="M171" t="s">
        <v>1020</v>
      </c>
      <c r="N171" t="s">
        <v>989</v>
      </c>
      <c r="O171" t="s">
        <v>1021</v>
      </c>
      <c r="P171" t="s">
        <v>1022</v>
      </c>
      <c r="Q171" t="s">
        <v>1023</v>
      </c>
    </row>
    <row r="172" spans="1:17" x14ac:dyDescent="0.25">
      <c r="A172" t="s">
        <v>42</v>
      </c>
      <c r="B172" t="s">
        <v>1334</v>
      </c>
      <c r="C172" t="s">
        <v>338</v>
      </c>
      <c r="D172" t="s">
        <v>994</v>
      </c>
      <c r="E172">
        <v>1179</v>
      </c>
      <c r="F172" t="s">
        <v>1018</v>
      </c>
      <c r="G172" t="s">
        <v>987</v>
      </c>
      <c r="H172" t="s">
        <v>1149</v>
      </c>
      <c r="I172" t="s">
        <v>987</v>
      </c>
      <c r="J172" t="s">
        <v>987</v>
      </c>
      <c r="K172" t="b">
        <v>0</v>
      </c>
      <c r="L172" t="b">
        <v>1</v>
      </c>
      <c r="M172" t="s">
        <v>1020</v>
      </c>
      <c r="N172" t="s">
        <v>989</v>
      </c>
      <c r="O172" t="s">
        <v>1021</v>
      </c>
      <c r="P172" t="s">
        <v>1022</v>
      </c>
      <c r="Q172" t="s">
        <v>1023</v>
      </c>
    </row>
    <row r="173" spans="1:17" x14ac:dyDescent="0.25">
      <c r="A173" t="s">
        <v>42</v>
      </c>
      <c r="B173" t="s">
        <v>1335</v>
      </c>
      <c r="C173" t="s">
        <v>338</v>
      </c>
      <c r="D173" t="s">
        <v>996</v>
      </c>
      <c r="E173">
        <v>1380</v>
      </c>
      <c r="F173" t="s">
        <v>1018</v>
      </c>
      <c r="G173" t="s">
        <v>987</v>
      </c>
      <c r="H173" t="s">
        <v>1149</v>
      </c>
      <c r="I173" t="s">
        <v>987</v>
      </c>
      <c r="J173" t="s">
        <v>987</v>
      </c>
      <c r="K173" t="b">
        <v>0</v>
      </c>
      <c r="L173" t="b">
        <v>1</v>
      </c>
      <c r="M173" t="s">
        <v>1020</v>
      </c>
      <c r="N173" t="s">
        <v>989</v>
      </c>
      <c r="O173" t="s">
        <v>1021</v>
      </c>
      <c r="P173" t="s">
        <v>1022</v>
      </c>
      <c r="Q173" t="s">
        <v>1023</v>
      </c>
    </row>
    <row r="174" spans="1:17" x14ac:dyDescent="0.25">
      <c r="A174" t="s">
        <v>42</v>
      </c>
      <c r="B174" t="s">
        <v>1336</v>
      </c>
      <c r="C174" t="s">
        <v>338</v>
      </c>
      <c r="D174" t="s">
        <v>998</v>
      </c>
      <c r="E174">
        <v>1545</v>
      </c>
      <c r="F174" t="s">
        <v>1018</v>
      </c>
      <c r="G174" t="s">
        <v>987</v>
      </c>
      <c r="H174" t="s">
        <v>1149</v>
      </c>
      <c r="I174" t="s">
        <v>987</v>
      </c>
      <c r="J174" t="s">
        <v>987</v>
      </c>
      <c r="K174" t="b">
        <v>0</v>
      </c>
      <c r="L174" t="b">
        <v>1</v>
      </c>
      <c r="M174" t="s">
        <v>1020</v>
      </c>
      <c r="N174" t="s">
        <v>989</v>
      </c>
      <c r="O174" t="s">
        <v>1021</v>
      </c>
      <c r="P174" t="s">
        <v>1022</v>
      </c>
      <c r="Q174" t="s">
        <v>1023</v>
      </c>
    </row>
    <row r="175" spans="1:17" x14ac:dyDescent="0.25">
      <c r="A175" t="s">
        <v>42</v>
      </c>
      <c r="B175" t="s">
        <v>1337</v>
      </c>
      <c r="C175" t="s">
        <v>338</v>
      </c>
      <c r="D175" t="s">
        <v>1000</v>
      </c>
      <c r="E175">
        <v>5431</v>
      </c>
      <c r="F175" t="s">
        <v>1018</v>
      </c>
      <c r="G175" t="s">
        <v>987</v>
      </c>
      <c r="H175" t="s">
        <v>1149</v>
      </c>
      <c r="I175" t="s">
        <v>987</v>
      </c>
      <c r="J175" t="s">
        <v>987</v>
      </c>
      <c r="K175" t="b">
        <v>0</v>
      </c>
      <c r="L175" t="b">
        <v>1</v>
      </c>
      <c r="M175" t="s">
        <v>1020</v>
      </c>
      <c r="N175" t="s">
        <v>989</v>
      </c>
      <c r="O175" t="s">
        <v>1021</v>
      </c>
      <c r="P175" t="s">
        <v>1022</v>
      </c>
      <c r="Q175" t="s">
        <v>1023</v>
      </c>
    </row>
    <row r="176" spans="1:17" x14ac:dyDescent="0.25">
      <c r="A176" t="s">
        <v>42</v>
      </c>
      <c r="B176" t="s">
        <v>1338</v>
      </c>
      <c r="C176" t="s">
        <v>338</v>
      </c>
      <c r="D176" t="s">
        <v>1002</v>
      </c>
      <c r="E176">
        <v>5393</v>
      </c>
      <c r="F176" t="s">
        <v>1018</v>
      </c>
      <c r="G176" t="s">
        <v>987</v>
      </c>
      <c r="H176" t="s">
        <v>1149</v>
      </c>
      <c r="I176" t="s">
        <v>987</v>
      </c>
      <c r="J176" t="s">
        <v>987</v>
      </c>
      <c r="K176" t="b">
        <v>0</v>
      </c>
      <c r="L176" t="b">
        <v>1</v>
      </c>
      <c r="M176" t="s">
        <v>1020</v>
      </c>
      <c r="N176" t="s">
        <v>989</v>
      </c>
      <c r="O176" t="s">
        <v>1021</v>
      </c>
      <c r="P176" t="s">
        <v>1022</v>
      </c>
      <c r="Q176" t="s">
        <v>1023</v>
      </c>
    </row>
    <row r="177" spans="1:17" x14ac:dyDescent="0.25">
      <c r="A177" t="s">
        <v>42</v>
      </c>
      <c r="B177" t="s">
        <v>1339</v>
      </c>
      <c r="C177" t="s">
        <v>338</v>
      </c>
      <c r="D177" t="s">
        <v>1004</v>
      </c>
      <c r="E177">
        <v>5428</v>
      </c>
      <c r="F177" t="s">
        <v>1018</v>
      </c>
      <c r="G177" t="s">
        <v>987</v>
      </c>
      <c r="H177" t="s">
        <v>1149</v>
      </c>
      <c r="I177" t="s">
        <v>987</v>
      </c>
      <c r="J177" t="s">
        <v>987</v>
      </c>
      <c r="K177" t="b">
        <v>0</v>
      </c>
      <c r="L177" t="b">
        <v>1</v>
      </c>
      <c r="M177" t="s">
        <v>1020</v>
      </c>
      <c r="N177" t="s">
        <v>989</v>
      </c>
      <c r="O177" t="s">
        <v>1021</v>
      </c>
      <c r="P177" t="s">
        <v>1022</v>
      </c>
      <c r="Q177" t="s">
        <v>1023</v>
      </c>
    </row>
    <row r="178" spans="1:17" x14ac:dyDescent="0.25">
      <c r="A178" t="s">
        <v>42</v>
      </c>
      <c r="B178" t="s">
        <v>1340</v>
      </c>
      <c r="C178" t="s">
        <v>338</v>
      </c>
      <c r="D178" t="s">
        <v>1006</v>
      </c>
      <c r="E178">
        <v>5181</v>
      </c>
      <c r="F178" t="s">
        <v>1018</v>
      </c>
      <c r="G178" t="s">
        <v>987</v>
      </c>
      <c r="H178" t="s">
        <v>1149</v>
      </c>
      <c r="I178" t="s">
        <v>987</v>
      </c>
      <c r="J178" t="s">
        <v>987</v>
      </c>
      <c r="K178" t="b">
        <v>0</v>
      </c>
      <c r="L178" t="b">
        <v>1</v>
      </c>
      <c r="M178" t="s">
        <v>1020</v>
      </c>
      <c r="N178" t="s">
        <v>989</v>
      </c>
      <c r="O178" t="s">
        <v>1021</v>
      </c>
      <c r="P178" t="s">
        <v>1022</v>
      </c>
      <c r="Q178" t="s">
        <v>1023</v>
      </c>
    </row>
    <row r="179" spans="1:17" x14ac:dyDescent="0.25">
      <c r="A179" t="s">
        <v>42</v>
      </c>
      <c r="B179" t="s">
        <v>1341</v>
      </c>
      <c r="C179" t="s">
        <v>338</v>
      </c>
      <c r="D179" t="s">
        <v>1008</v>
      </c>
      <c r="E179">
        <v>4029</v>
      </c>
      <c r="F179" t="s">
        <v>1116</v>
      </c>
      <c r="G179" t="s">
        <v>1342</v>
      </c>
      <c r="H179" t="s">
        <v>1149</v>
      </c>
      <c r="I179" t="s">
        <v>1343</v>
      </c>
      <c r="J179" t="s">
        <v>987</v>
      </c>
      <c r="K179" t="b">
        <v>1</v>
      </c>
      <c r="L179" t="b">
        <v>0</v>
      </c>
      <c r="M179" t="s">
        <v>987</v>
      </c>
      <c r="N179" t="s">
        <v>1039</v>
      </c>
      <c r="O179" t="s">
        <v>990</v>
      </c>
      <c r="P179" t="s">
        <v>1040</v>
      </c>
      <c r="Q179" t="s">
        <v>1344</v>
      </c>
    </row>
    <row r="180" spans="1:17" x14ac:dyDescent="0.25">
      <c r="A180" t="s">
        <v>42</v>
      </c>
      <c r="B180" t="s">
        <v>1345</v>
      </c>
      <c r="C180" t="s">
        <v>338</v>
      </c>
      <c r="D180" t="s">
        <v>1010</v>
      </c>
      <c r="E180">
        <v>3952</v>
      </c>
      <c r="F180" t="s">
        <v>1116</v>
      </c>
      <c r="G180" t="s">
        <v>1346</v>
      </c>
      <c r="H180" t="s">
        <v>1149</v>
      </c>
      <c r="I180" t="s">
        <v>1069</v>
      </c>
      <c r="J180" t="s">
        <v>987</v>
      </c>
      <c r="K180" t="b">
        <v>1</v>
      </c>
      <c r="L180" t="b">
        <v>0</v>
      </c>
      <c r="M180" t="s">
        <v>987</v>
      </c>
      <c r="N180" t="s">
        <v>1039</v>
      </c>
      <c r="O180" t="s">
        <v>990</v>
      </c>
      <c r="P180" t="s">
        <v>1040</v>
      </c>
      <c r="Q180" t="s">
        <v>1344</v>
      </c>
    </row>
    <row r="181" spans="1:17" x14ac:dyDescent="0.25">
      <c r="A181" t="s">
        <v>42</v>
      </c>
      <c r="B181" t="s">
        <v>1347</v>
      </c>
      <c r="C181" t="s">
        <v>338</v>
      </c>
      <c r="D181" t="s">
        <v>1012</v>
      </c>
      <c r="E181">
        <v>3897</v>
      </c>
      <c r="F181" t="s">
        <v>1116</v>
      </c>
      <c r="G181" t="s">
        <v>1348</v>
      </c>
      <c r="H181" t="s">
        <v>1149</v>
      </c>
      <c r="I181" t="s">
        <v>1072</v>
      </c>
      <c r="J181" t="s">
        <v>987</v>
      </c>
      <c r="K181" t="b">
        <v>1</v>
      </c>
      <c r="L181" t="b">
        <v>0</v>
      </c>
      <c r="M181" t="s">
        <v>987</v>
      </c>
      <c r="N181" t="s">
        <v>1039</v>
      </c>
      <c r="O181" t="s">
        <v>990</v>
      </c>
      <c r="P181" t="s">
        <v>1040</v>
      </c>
      <c r="Q181" t="s">
        <v>1344</v>
      </c>
    </row>
    <row r="182" spans="1:17" x14ac:dyDescent="0.25">
      <c r="A182" t="s">
        <v>42</v>
      </c>
      <c r="B182" t="s">
        <v>1349</v>
      </c>
      <c r="C182" t="s">
        <v>338</v>
      </c>
      <c r="D182" t="s">
        <v>1014</v>
      </c>
      <c r="E182">
        <v>3849</v>
      </c>
      <c r="F182" t="s">
        <v>1116</v>
      </c>
      <c r="G182" t="s">
        <v>1350</v>
      </c>
      <c r="H182" t="s">
        <v>1149</v>
      </c>
      <c r="I182" t="s">
        <v>1351</v>
      </c>
      <c r="J182" t="s">
        <v>987</v>
      </c>
      <c r="K182" t="b">
        <v>1</v>
      </c>
      <c r="L182" t="b">
        <v>0</v>
      </c>
      <c r="M182" t="s">
        <v>987</v>
      </c>
      <c r="N182" t="s">
        <v>1039</v>
      </c>
      <c r="O182" t="s">
        <v>990</v>
      </c>
      <c r="P182" t="s">
        <v>1040</v>
      </c>
      <c r="Q182" t="s">
        <v>1352</v>
      </c>
    </row>
    <row r="183" spans="1:17" x14ac:dyDescent="0.25">
      <c r="A183" t="s">
        <v>42</v>
      </c>
      <c r="B183" t="s">
        <v>1353</v>
      </c>
      <c r="C183" t="s">
        <v>338</v>
      </c>
      <c r="D183" t="s">
        <v>1016</v>
      </c>
      <c r="E183">
        <v>5325</v>
      </c>
      <c r="F183" t="s">
        <v>1018</v>
      </c>
      <c r="G183" t="s">
        <v>987</v>
      </c>
      <c r="H183" t="s">
        <v>1149</v>
      </c>
      <c r="I183" t="s">
        <v>987</v>
      </c>
      <c r="J183" t="s">
        <v>987</v>
      </c>
      <c r="K183" t="b">
        <v>0</v>
      </c>
      <c r="L183" t="b">
        <v>1</v>
      </c>
      <c r="M183" t="s">
        <v>1020</v>
      </c>
      <c r="N183" t="s">
        <v>989</v>
      </c>
      <c r="O183" t="s">
        <v>1021</v>
      </c>
      <c r="P183" t="s">
        <v>1022</v>
      </c>
      <c r="Q183" t="s">
        <v>1023</v>
      </c>
    </row>
    <row r="184" spans="1:17" x14ac:dyDescent="0.25">
      <c r="A184" t="s">
        <v>42</v>
      </c>
      <c r="B184" t="s">
        <v>1354</v>
      </c>
      <c r="C184" t="s">
        <v>338</v>
      </c>
      <c r="D184" t="s">
        <v>1029</v>
      </c>
      <c r="E184">
        <v>5290</v>
      </c>
      <c r="F184" t="s">
        <v>1018</v>
      </c>
      <c r="G184" t="s">
        <v>987</v>
      </c>
      <c r="H184" t="s">
        <v>1149</v>
      </c>
      <c r="I184" t="s">
        <v>987</v>
      </c>
      <c r="J184" t="s">
        <v>987</v>
      </c>
      <c r="K184" t="b">
        <v>0</v>
      </c>
      <c r="L184" t="b">
        <v>1</v>
      </c>
      <c r="M184" t="s">
        <v>1020</v>
      </c>
      <c r="N184" t="s">
        <v>989</v>
      </c>
      <c r="O184" t="s">
        <v>1021</v>
      </c>
      <c r="P184" t="s">
        <v>1022</v>
      </c>
      <c r="Q184" t="s">
        <v>1023</v>
      </c>
    </row>
    <row r="185" spans="1:17" x14ac:dyDescent="0.25">
      <c r="A185" t="s">
        <v>42</v>
      </c>
      <c r="B185" t="s">
        <v>1355</v>
      </c>
      <c r="C185" t="s">
        <v>341</v>
      </c>
      <c r="D185" t="s">
        <v>985</v>
      </c>
      <c r="E185">
        <v>1192</v>
      </c>
      <c r="F185" t="s">
        <v>1116</v>
      </c>
      <c r="G185" t="s">
        <v>1356</v>
      </c>
      <c r="H185" t="s">
        <v>1149</v>
      </c>
      <c r="I185" t="s">
        <v>1171</v>
      </c>
      <c r="J185" t="s">
        <v>987</v>
      </c>
      <c r="K185" t="b">
        <v>1</v>
      </c>
      <c r="L185" t="b">
        <v>0</v>
      </c>
      <c r="M185" t="s">
        <v>987</v>
      </c>
      <c r="N185" t="s">
        <v>1039</v>
      </c>
      <c r="O185" t="s">
        <v>990</v>
      </c>
      <c r="P185" t="s">
        <v>1040</v>
      </c>
      <c r="Q185" t="s">
        <v>1357</v>
      </c>
    </row>
    <row r="186" spans="1:17" x14ac:dyDescent="0.25">
      <c r="A186" t="s">
        <v>42</v>
      </c>
      <c r="B186" t="s">
        <v>1358</v>
      </c>
      <c r="C186" t="s">
        <v>341</v>
      </c>
      <c r="D186" t="s">
        <v>994</v>
      </c>
      <c r="E186">
        <v>1246</v>
      </c>
      <c r="F186" t="s">
        <v>1116</v>
      </c>
      <c r="G186" t="s">
        <v>1359</v>
      </c>
      <c r="H186" t="s">
        <v>1149</v>
      </c>
      <c r="I186" t="s">
        <v>1044</v>
      </c>
      <c r="J186" t="s">
        <v>987</v>
      </c>
      <c r="K186" t="b">
        <v>1</v>
      </c>
      <c r="L186" t="b">
        <v>0</v>
      </c>
      <c r="M186" t="s">
        <v>987</v>
      </c>
      <c r="N186" t="s">
        <v>1039</v>
      </c>
      <c r="O186" t="s">
        <v>990</v>
      </c>
      <c r="P186" t="s">
        <v>1040</v>
      </c>
      <c r="Q186" t="s">
        <v>1357</v>
      </c>
    </row>
    <row r="187" spans="1:17" x14ac:dyDescent="0.25">
      <c r="A187" t="s">
        <v>42</v>
      </c>
      <c r="B187" t="s">
        <v>1360</v>
      </c>
      <c r="C187" t="s">
        <v>341</v>
      </c>
      <c r="D187" t="s">
        <v>996</v>
      </c>
      <c r="E187">
        <v>1202</v>
      </c>
      <c r="F187" t="s">
        <v>1116</v>
      </c>
      <c r="G187" t="s">
        <v>1361</v>
      </c>
      <c r="H187" t="s">
        <v>1149</v>
      </c>
      <c r="I187" t="s">
        <v>1047</v>
      </c>
      <c r="J187" t="s">
        <v>987</v>
      </c>
      <c r="K187" t="b">
        <v>1</v>
      </c>
      <c r="L187" t="b">
        <v>0</v>
      </c>
      <c r="M187" t="s">
        <v>987</v>
      </c>
      <c r="N187" t="s">
        <v>1039</v>
      </c>
      <c r="O187" t="s">
        <v>990</v>
      </c>
      <c r="P187" t="s">
        <v>1040</v>
      </c>
      <c r="Q187" t="s">
        <v>1357</v>
      </c>
    </row>
    <row r="188" spans="1:17" x14ac:dyDescent="0.25">
      <c r="A188" t="s">
        <v>42</v>
      </c>
      <c r="B188" t="s">
        <v>1362</v>
      </c>
      <c r="C188" t="s">
        <v>341</v>
      </c>
      <c r="D188" t="s">
        <v>998</v>
      </c>
      <c r="E188">
        <v>1408</v>
      </c>
      <c r="F188" t="s">
        <v>1116</v>
      </c>
      <c r="G188" t="s">
        <v>1363</v>
      </c>
      <c r="H188" t="s">
        <v>1149</v>
      </c>
      <c r="I188" t="s">
        <v>1178</v>
      </c>
      <c r="J188" t="s">
        <v>987</v>
      </c>
      <c r="K188" t="b">
        <v>1</v>
      </c>
      <c r="L188" t="b">
        <v>0</v>
      </c>
      <c r="M188" t="s">
        <v>987</v>
      </c>
      <c r="N188" t="s">
        <v>1039</v>
      </c>
      <c r="O188" t="s">
        <v>990</v>
      </c>
      <c r="P188" t="s">
        <v>1040</v>
      </c>
      <c r="Q188" t="s">
        <v>1357</v>
      </c>
    </row>
    <row r="189" spans="1:17" x14ac:dyDescent="0.25">
      <c r="A189" t="s">
        <v>42</v>
      </c>
      <c r="B189" t="s">
        <v>1364</v>
      </c>
      <c r="C189" t="s">
        <v>341</v>
      </c>
      <c r="D189" t="s">
        <v>1000</v>
      </c>
      <c r="E189">
        <v>1335</v>
      </c>
      <c r="F189" t="s">
        <v>1116</v>
      </c>
      <c r="G189" t="s">
        <v>1365</v>
      </c>
      <c r="H189" t="s">
        <v>1149</v>
      </c>
      <c r="I189" t="s">
        <v>1038</v>
      </c>
      <c r="J189" t="s">
        <v>987</v>
      </c>
      <c r="K189" t="b">
        <v>1</v>
      </c>
      <c r="L189" t="b">
        <v>0</v>
      </c>
      <c r="M189" t="s">
        <v>987</v>
      </c>
      <c r="N189" t="s">
        <v>1039</v>
      </c>
      <c r="O189" t="s">
        <v>990</v>
      </c>
      <c r="P189" t="s">
        <v>1040</v>
      </c>
      <c r="Q189" t="s">
        <v>1357</v>
      </c>
    </row>
    <row r="190" spans="1:17" x14ac:dyDescent="0.25">
      <c r="A190" t="s">
        <v>42</v>
      </c>
      <c r="B190" t="s">
        <v>1366</v>
      </c>
      <c r="C190" t="s">
        <v>341</v>
      </c>
      <c r="D190" t="s">
        <v>1002</v>
      </c>
      <c r="E190">
        <v>1270</v>
      </c>
      <c r="F190" t="s">
        <v>1116</v>
      </c>
      <c r="G190" t="s">
        <v>1367</v>
      </c>
      <c r="H190" t="s">
        <v>1149</v>
      </c>
      <c r="I190" t="s">
        <v>1057</v>
      </c>
      <c r="J190" t="s">
        <v>987</v>
      </c>
      <c r="K190" t="b">
        <v>1</v>
      </c>
      <c r="L190" t="b">
        <v>0</v>
      </c>
      <c r="M190" t="s">
        <v>987</v>
      </c>
      <c r="N190" t="s">
        <v>1039</v>
      </c>
      <c r="O190" t="s">
        <v>990</v>
      </c>
      <c r="P190" t="s">
        <v>1040</v>
      </c>
      <c r="Q190" t="s">
        <v>1357</v>
      </c>
    </row>
    <row r="191" spans="1:17" x14ac:dyDescent="0.25">
      <c r="A191" t="s">
        <v>42</v>
      </c>
      <c r="B191" t="s">
        <v>1368</v>
      </c>
      <c r="C191" t="s">
        <v>341</v>
      </c>
      <c r="D191" t="s">
        <v>1004</v>
      </c>
      <c r="E191">
        <v>1265</v>
      </c>
      <c r="F191" t="s">
        <v>1116</v>
      </c>
      <c r="G191" t="s">
        <v>1369</v>
      </c>
      <c r="H191" t="s">
        <v>1149</v>
      </c>
      <c r="I191" t="s">
        <v>1060</v>
      </c>
      <c r="J191" t="s">
        <v>987</v>
      </c>
      <c r="K191" t="b">
        <v>1</v>
      </c>
      <c r="L191" t="b">
        <v>0</v>
      </c>
      <c r="M191" t="s">
        <v>987</v>
      </c>
      <c r="N191" t="s">
        <v>1039</v>
      </c>
      <c r="O191" t="s">
        <v>990</v>
      </c>
      <c r="P191" t="s">
        <v>1040</v>
      </c>
      <c r="Q191" t="s">
        <v>1357</v>
      </c>
    </row>
    <row r="192" spans="1:17" x14ac:dyDescent="0.25">
      <c r="A192" t="s">
        <v>42</v>
      </c>
      <c r="B192" t="s">
        <v>1370</v>
      </c>
      <c r="C192" t="s">
        <v>341</v>
      </c>
      <c r="D192" t="s">
        <v>1006</v>
      </c>
      <c r="E192">
        <v>1294</v>
      </c>
      <c r="F192" t="s">
        <v>1116</v>
      </c>
      <c r="G192" t="s">
        <v>1371</v>
      </c>
      <c r="H192" t="s">
        <v>1149</v>
      </c>
      <c r="I192" t="s">
        <v>1166</v>
      </c>
      <c r="J192" t="s">
        <v>987</v>
      </c>
      <c r="K192" t="b">
        <v>1</v>
      </c>
      <c r="L192" t="b">
        <v>0</v>
      </c>
      <c r="M192" t="s">
        <v>987</v>
      </c>
      <c r="N192" t="s">
        <v>1039</v>
      </c>
      <c r="O192" t="s">
        <v>990</v>
      </c>
      <c r="P192" t="s">
        <v>1040</v>
      </c>
      <c r="Q192" t="s">
        <v>1357</v>
      </c>
    </row>
    <row r="193" spans="1:17" x14ac:dyDescent="0.25">
      <c r="A193" t="s">
        <v>42</v>
      </c>
      <c r="B193" t="s">
        <v>1372</v>
      </c>
      <c r="C193" t="s">
        <v>341</v>
      </c>
      <c r="D193" t="s">
        <v>1008</v>
      </c>
      <c r="E193">
        <v>1327</v>
      </c>
      <c r="F193" t="s">
        <v>1116</v>
      </c>
      <c r="G193" t="s">
        <v>1373</v>
      </c>
      <c r="H193" t="s">
        <v>1149</v>
      </c>
      <c r="I193" t="s">
        <v>1066</v>
      </c>
      <c r="J193" t="s">
        <v>987</v>
      </c>
      <c r="K193" t="b">
        <v>1</v>
      </c>
      <c r="L193" t="b">
        <v>0</v>
      </c>
      <c r="M193" t="s">
        <v>987</v>
      </c>
      <c r="N193" t="s">
        <v>1039</v>
      </c>
      <c r="O193" t="s">
        <v>990</v>
      </c>
      <c r="P193" t="s">
        <v>1040</v>
      </c>
      <c r="Q193" t="s">
        <v>1357</v>
      </c>
    </row>
    <row r="194" spans="1:17" x14ac:dyDescent="0.25">
      <c r="A194" t="s">
        <v>42</v>
      </c>
      <c r="B194" t="s">
        <v>1374</v>
      </c>
      <c r="C194" t="s">
        <v>341</v>
      </c>
      <c r="D194" t="s">
        <v>1010</v>
      </c>
      <c r="E194">
        <v>1360</v>
      </c>
      <c r="F194" t="s">
        <v>1116</v>
      </c>
      <c r="G194" t="s">
        <v>1375</v>
      </c>
      <c r="H194" t="s">
        <v>1149</v>
      </c>
      <c r="I194" t="s">
        <v>1069</v>
      </c>
      <c r="J194" t="s">
        <v>987</v>
      </c>
      <c r="K194" t="b">
        <v>1</v>
      </c>
      <c r="L194" t="b">
        <v>0</v>
      </c>
      <c r="M194" t="s">
        <v>987</v>
      </c>
      <c r="N194" t="s">
        <v>1039</v>
      </c>
      <c r="O194" t="s">
        <v>990</v>
      </c>
      <c r="P194" t="s">
        <v>1040</v>
      </c>
      <c r="Q194" t="s">
        <v>1357</v>
      </c>
    </row>
    <row r="195" spans="1:17" x14ac:dyDescent="0.25">
      <c r="A195" t="s">
        <v>42</v>
      </c>
      <c r="B195" t="s">
        <v>1376</v>
      </c>
      <c r="C195" t="s">
        <v>341</v>
      </c>
      <c r="D195" t="s">
        <v>1012</v>
      </c>
      <c r="E195">
        <v>1356</v>
      </c>
      <c r="F195" t="s">
        <v>1116</v>
      </c>
      <c r="G195" t="s">
        <v>1377</v>
      </c>
      <c r="H195" t="s">
        <v>1149</v>
      </c>
      <c r="I195" t="s">
        <v>1072</v>
      </c>
      <c r="J195" t="s">
        <v>987</v>
      </c>
      <c r="K195" t="b">
        <v>1</v>
      </c>
      <c r="L195" t="b">
        <v>0</v>
      </c>
      <c r="M195" t="s">
        <v>987</v>
      </c>
      <c r="N195" t="s">
        <v>1039</v>
      </c>
      <c r="O195" t="s">
        <v>990</v>
      </c>
      <c r="P195" t="s">
        <v>1040</v>
      </c>
      <c r="Q195" t="s">
        <v>1357</v>
      </c>
    </row>
    <row r="196" spans="1:17" x14ac:dyDescent="0.25">
      <c r="A196" t="s">
        <v>42</v>
      </c>
      <c r="B196" t="s">
        <v>1378</v>
      </c>
      <c r="C196" t="s">
        <v>341</v>
      </c>
      <c r="D196" t="s">
        <v>1014</v>
      </c>
      <c r="E196">
        <v>1360</v>
      </c>
      <c r="F196" t="s">
        <v>1116</v>
      </c>
      <c r="G196" t="s">
        <v>1375</v>
      </c>
      <c r="H196" t="s">
        <v>1149</v>
      </c>
      <c r="I196" t="s">
        <v>1166</v>
      </c>
      <c r="J196" t="s">
        <v>987</v>
      </c>
      <c r="K196" t="b">
        <v>1</v>
      </c>
      <c r="L196" t="b">
        <v>0</v>
      </c>
      <c r="M196" t="s">
        <v>987</v>
      </c>
      <c r="N196" t="s">
        <v>1039</v>
      </c>
      <c r="O196" t="s">
        <v>990</v>
      </c>
      <c r="P196" t="s">
        <v>1040</v>
      </c>
      <c r="Q196" t="s">
        <v>1379</v>
      </c>
    </row>
    <row r="197" spans="1:17" x14ac:dyDescent="0.25">
      <c r="A197" t="s">
        <v>42</v>
      </c>
      <c r="B197" t="s">
        <v>1380</v>
      </c>
      <c r="C197" t="s">
        <v>341</v>
      </c>
      <c r="D197" t="s">
        <v>1016</v>
      </c>
      <c r="E197">
        <v>1339</v>
      </c>
      <c r="F197" t="s">
        <v>1116</v>
      </c>
      <c r="G197" t="s">
        <v>1381</v>
      </c>
      <c r="H197" t="s">
        <v>1149</v>
      </c>
      <c r="I197" t="s">
        <v>1078</v>
      </c>
      <c r="J197" t="s">
        <v>987</v>
      </c>
      <c r="K197" t="b">
        <v>1</v>
      </c>
      <c r="L197" t="b">
        <v>0</v>
      </c>
      <c r="M197" t="s">
        <v>987</v>
      </c>
      <c r="N197" t="s">
        <v>1039</v>
      </c>
      <c r="O197" t="s">
        <v>990</v>
      </c>
      <c r="P197" t="s">
        <v>1040</v>
      </c>
      <c r="Q197" t="s">
        <v>1357</v>
      </c>
    </row>
    <row r="198" spans="1:17" x14ac:dyDescent="0.25">
      <c r="A198" t="s">
        <v>42</v>
      </c>
      <c r="B198" t="s">
        <v>1382</v>
      </c>
      <c r="C198" t="s">
        <v>342</v>
      </c>
      <c r="D198" t="s">
        <v>985</v>
      </c>
      <c r="E198">
        <v>2951</v>
      </c>
      <c r="F198" t="s">
        <v>1116</v>
      </c>
      <c r="G198" t="s">
        <v>1383</v>
      </c>
      <c r="H198" t="s">
        <v>1149</v>
      </c>
      <c r="I198" t="s">
        <v>1171</v>
      </c>
      <c r="J198" t="s">
        <v>987</v>
      </c>
      <c r="K198" t="b">
        <v>1</v>
      </c>
      <c r="L198" t="b">
        <v>0</v>
      </c>
      <c r="M198" t="s">
        <v>987</v>
      </c>
      <c r="N198" t="s">
        <v>1039</v>
      </c>
      <c r="O198" t="s">
        <v>990</v>
      </c>
      <c r="P198" t="s">
        <v>1040</v>
      </c>
      <c r="Q198" t="s">
        <v>1384</v>
      </c>
    </row>
    <row r="199" spans="1:17" x14ac:dyDescent="0.25">
      <c r="A199" t="s">
        <v>42</v>
      </c>
      <c r="B199" t="s">
        <v>1385</v>
      </c>
      <c r="C199" t="s">
        <v>342</v>
      </c>
      <c r="D199" t="s">
        <v>994</v>
      </c>
      <c r="E199">
        <v>2830</v>
      </c>
      <c r="F199" t="s">
        <v>1116</v>
      </c>
      <c r="G199" t="s">
        <v>1386</v>
      </c>
      <c r="H199" t="s">
        <v>1149</v>
      </c>
      <c r="I199" t="s">
        <v>1044</v>
      </c>
      <c r="J199" t="s">
        <v>987</v>
      </c>
      <c r="K199" t="b">
        <v>1</v>
      </c>
      <c r="L199" t="b">
        <v>0</v>
      </c>
      <c r="M199" t="s">
        <v>987</v>
      </c>
      <c r="N199" t="s">
        <v>1039</v>
      </c>
      <c r="O199" t="s">
        <v>990</v>
      </c>
      <c r="P199" t="s">
        <v>1040</v>
      </c>
      <c r="Q199" t="s">
        <v>1384</v>
      </c>
    </row>
    <row r="200" spans="1:17" x14ac:dyDescent="0.25">
      <c r="A200" t="s">
        <v>42</v>
      </c>
      <c r="B200" t="s">
        <v>1387</v>
      </c>
      <c r="C200" t="s">
        <v>342</v>
      </c>
      <c r="D200" t="s">
        <v>996</v>
      </c>
      <c r="E200">
        <v>3144</v>
      </c>
      <c r="F200" t="s">
        <v>1116</v>
      </c>
      <c r="G200" t="s">
        <v>1388</v>
      </c>
      <c r="H200" t="s">
        <v>1149</v>
      </c>
      <c r="I200" t="s">
        <v>1047</v>
      </c>
      <c r="J200" t="s">
        <v>987</v>
      </c>
      <c r="K200" t="b">
        <v>1</v>
      </c>
      <c r="L200" t="b">
        <v>0</v>
      </c>
      <c r="M200" t="s">
        <v>987</v>
      </c>
      <c r="N200" t="s">
        <v>1039</v>
      </c>
      <c r="O200" t="s">
        <v>990</v>
      </c>
      <c r="P200" t="s">
        <v>1040</v>
      </c>
      <c r="Q200" t="s">
        <v>1384</v>
      </c>
    </row>
    <row r="201" spans="1:17" x14ac:dyDescent="0.25">
      <c r="A201" t="s">
        <v>42</v>
      </c>
      <c r="B201" t="s">
        <v>1389</v>
      </c>
      <c r="C201" t="s">
        <v>342</v>
      </c>
      <c r="D201" t="s">
        <v>998</v>
      </c>
      <c r="E201">
        <v>3352</v>
      </c>
      <c r="F201" t="s">
        <v>1116</v>
      </c>
      <c r="G201" t="s">
        <v>1390</v>
      </c>
      <c r="H201" t="s">
        <v>1149</v>
      </c>
      <c r="I201" t="s">
        <v>1178</v>
      </c>
      <c r="J201" t="s">
        <v>987</v>
      </c>
      <c r="K201" t="b">
        <v>1</v>
      </c>
      <c r="L201" t="b">
        <v>0</v>
      </c>
      <c r="M201" t="s">
        <v>987</v>
      </c>
      <c r="N201" t="s">
        <v>1039</v>
      </c>
      <c r="O201" t="s">
        <v>990</v>
      </c>
      <c r="P201" t="s">
        <v>1040</v>
      </c>
      <c r="Q201" t="s">
        <v>1384</v>
      </c>
    </row>
    <row r="202" spans="1:17" x14ac:dyDescent="0.25">
      <c r="A202" t="s">
        <v>42</v>
      </c>
      <c r="B202" t="s">
        <v>1391</v>
      </c>
      <c r="C202" t="s">
        <v>342</v>
      </c>
      <c r="D202" t="s">
        <v>1000</v>
      </c>
      <c r="E202">
        <v>2213</v>
      </c>
      <c r="F202" t="s">
        <v>1116</v>
      </c>
      <c r="G202" t="s">
        <v>1392</v>
      </c>
      <c r="H202" t="s">
        <v>1149</v>
      </c>
      <c r="I202" t="s">
        <v>1038</v>
      </c>
      <c r="J202" t="s">
        <v>987</v>
      </c>
      <c r="K202" t="b">
        <v>1</v>
      </c>
      <c r="L202" t="b">
        <v>0</v>
      </c>
      <c r="M202" t="s">
        <v>987</v>
      </c>
      <c r="N202" t="s">
        <v>1039</v>
      </c>
      <c r="O202" t="s">
        <v>990</v>
      </c>
      <c r="P202" t="s">
        <v>1040</v>
      </c>
      <c r="Q202" t="s">
        <v>1393</v>
      </c>
    </row>
    <row r="203" spans="1:17" x14ac:dyDescent="0.25">
      <c r="A203" t="s">
        <v>42</v>
      </c>
      <c r="B203" t="s">
        <v>1394</v>
      </c>
      <c r="C203" t="s">
        <v>342</v>
      </c>
      <c r="D203" t="s">
        <v>1002</v>
      </c>
      <c r="E203">
        <v>717</v>
      </c>
      <c r="F203" t="s">
        <v>1018</v>
      </c>
      <c r="G203" t="s">
        <v>987</v>
      </c>
      <c r="H203" t="s">
        <v>1149</v>
      </c>
      <c r="I203" t="s">
        <v>987</v>
      </c>
      <c r="J203" t="s">
        <v>987</v>
      </c>
      <c r="K203" t="b">
        <v>0</v>
      </c>
      <c r="L203" t="b">
        <v>1</v>
      </c>
      <c r="M203" t="s">
        <v>1020</v>
      </c>
      <c r="N203" t="s">
        <v>989</v>
      </c>
      <c r="O203" t="s">
        <v>1021</v>
      </c>
      <c r="P203" t="s">
        <v>1022</v>
      </c>
      <c r="Q203" t="s">
        <v>1023</v>
      </c>
    </row>
    <row r="204" spans="1:17" x14ac:dyDescent="0.25">
      <c r="A204" t="s">
        <v>42</v>
      </c>
      <c r="B204" t="s">
        <v>1395</v>
      </c>
      <c r="C204" t="s">
        <v>342</v>
      </c>
      <c r="D204" t="s">
        <v>1004</v>
      </c>
      <c r="E204">
        <v>2346</v>
      </c>
      <c r="F204" t="s">
        <v>1116</v>
      </c>
      <c r="G204" t="s">
        <v>1396</v>
      </c>
      <c r="H204" t="s">
        <v>1149</v>
      </c>
      <c r="I204" t="s">
        <v>1060</v>
      </c>
      <c r="J204" t="s">
        <v>987</v>
      </c>
      <c r="K204" t="b">
        <v>1</v>
      </c>
      <c r="L204" t="b">
        <v>0</v>
      </c>
      <c r="M204" t="s">
        <v>987</v>
      </c>
      <c r="N204" t="s">
        <v>1039</v>
      </c>
      <c r="O204" t="s">
        <v>990</v>
      </c>
      <c r="P204" t="s">
        <v>1040</v>
      </c>
      <c r="Q204" t="s">
        <v>1393</v>
      </c>
    </row>
    <row r="205" spans="1:17" x14ac:dyDescent="0.25">
      <c r="A205" t="s">
        <v>42</v>
      </c>
      <c r="B205" t="s">
        <v>1397</v>
      </c>
      <c r="C205" t="s">
        <v>342</v>
      </c>
      <c r="D205" t="s">
        <v>1006</v>
      </c>
      <c r="E205">
        <v>3016</v>
      </c>
      <c r="F205" t="s">
        <v>1116</v>
      </c>
      <c r="G205" t="s">
        <v>1398</v>
      </c>
      <c r="H205" t="s">
        <v>1149</v>
      </c>
      <c r="I205" t="s">
        <v>1399</v>
      </c>
      <c r="J205" t="s">
        <v>987</v>
      </c>
      <c r="K205" t="b">
        <v>1</v>
      </c>
      <c r="L205" t="b">
        <v>0</v>
      </c>
      <c r="M205" t="s">
        <v>987</v>
      </c>
      <c r="N205" t="s">
        <v>1039</v>
      </c>
      <c r="O205" t="s">
        <v>990</v>
      </c>
      <c r="P205" t="s">
        <v>1040</v>
      </c>
      <c r="Q205" t="s">
        <v>1384</v>
      </c>
    </row>
    <row r="206" spans="1:17" x14ac:dyDescent="0.25">
      <c r="A206" t="s">
        <v>42</v>
      </c>
      <c r="B206" t="s">
        <v>1400</v>
      </c>
      <c r="C206" t="s">
        <v>342</v>
      </c>
      <c r="D206" t="s">
        <v>1008</v>
      </c>
      <c r="E206">
        <v>1475</v>
      </c>
      <c r="F206" t="s">
        <v>1116</v>
      </c>
      <c r="G206" t="s">
        <v>1401</v>
      </c>
      <c r="H206" t="s">
        <v>1149</v>
      </c>
      <c r="I206" t="s">
        <v>1066</v>
      </c>
      <c r="J206" t="s">
        <v>987</v>
      </c>
      <c r="K206" t="b">
        <v>1</v>
      </c>
      <c r="L206" t="b">
        <v>0</v>
      </c>
      <c r="M206" t="s">
        <v>987</v>
      </c>
      <c r="N206" t="s">
        <v>1039</v>
      </c>
      <c r="O206" t="s">
        <v>990</v>
      </c>
      <c r="P206" t="s">
        <v>1040</v>
      </c>
      <c r="Q206" t="s">
        <v>1393</v>
      </c>
    </row>
    <row r="207" spans="1:17" x14ac:dyDescent="0.25">
      <c r="A207" t="s">
        <v>42</v>
      </c>
      <c r="B207" t="s">
        <v>1402</v>
      </c>
      <c r="C207" t="s">
        <v>342</v>
      </c>
      <c r="D207" t="s">
        <v>1010</v>
      </c>
      <c r="E207">
        <v>1337</v>
      </c>
      <c r="F207" t="s">
        <v>1116</v>
      </c>
      <c r="G207" t="s">
        <v>1403</v>
      </c>
      <c r="H207" t="s">
        <v>1149</v>
      </c>
      <c r="I207" t="s">
        <v>1069</v>
      </c>
      <c r="J207" t="s">
        <v>987</v>
      </c>
      <c r="K207" t="b">
        <v>1</v>
      </c>
      <c r="L207" t="b">
        <v>0</v>
      </c>
      <c r="M207" t="s">
        <v>987</v>
      </c>
      <c r="N207" t="s">
        <v>1039</v>
      </c>
      <c r="O207" t="s">
        <v>990</v>
      </c>
      <c r="P207" t="s">
        <v>1040</v>
      </c>
      <c r="Q207" t="s">
        <v>1393</v>
      </c>
    </row>
    <row r="208" spans="1:17" x14ac:dyDescent="0.25">
      <c r="A208" t="s">
        <v>42</v>
      </c>
      <c r="B208" t="s">
        <v>1404</v>
      </c>
      <c r="C208" t="s">
        <v>342</v>
      </c>
      <c r="D208" t="s">
        <v>1012</v>
      </c>
      <c r="E208">
        <v>1517</v>
      </c>
      <c r="F208" t="s">
        <v>1116</v>
      </c>
      <c r="G208" t="s">
        <v>1405</v>
      </c>
      <c r="H208" t="s">
        <v>1149</v>
      </c>
      <c r="I208" t="s">
        <v>1072</v>
      </c>
      <c r="J208" t="s">
        <v>987</v>
      </c>
      <c r="K208" t="b">
        <v>1</v>
      </c>
      <c r="L208" t="b">
        <v>0</v>
      </c>
      <c r="M208" t="s">
        <v>987</v>
      </c>
      <c r="N208" t="s">
        <v>1039</v>
      </c>
      <c r="O208" t="s">
        <v>990</v>
      </c>
      <c r="P208" t="s">
        <v>1040</v>
      </c>
      <c r="Q208" t="s">
        <v>1393</v>
      </c>
    </row>
    <row r="209" spans="1:17" x14ac:dyDescent="0.25">
      <c r="A209" t="s">
        <v>42</v>
      </c>
      <c r="B209" t="s">
        <v>1406</v>
      </c>
      <c r="C209" t="s">
        <v>342</v>
      </c>
      <c r="D209" t="s">
        <v>1014</v>
      </c>
      <c r="E209">
        <v>1294</v>
      </c>
      <c r="F209" t="s">
        <v>1116</v>
      </c>
      <c r="G209" t="s">
        <v>1407</v>
      </c>
      <c r="H209" t="s">
        <v>1149</v>
      </c>
      <c r="I209" t="s">
        <v>1166</v>
      </c>
      <c r="J209" t="s">
        <v>987</v>
      </c>
      <c r="K209" t="b">
        <v>1</v>
      </c>
      <c r="L209" t="b">
        <v>0</v>
      </c>
      <c r="M209" t="s">
        <v>987</v>
      </c>
      <c r="N209" t="s">
        <v>1039</v>
      </c>
      <c r="O209" t="s">
        <v>990</v>
      </c>
      <c r="P209" t="s">
        <v>1040</v>
      </c>
      <c r="Q209" t="s">
        <v>1408</v>
      </c>
    </row>
    <row r="210" spans="1:17" x14ac:dyDescent="0.25">
      <c r="A210" t="s">
        <v>42</v>
      </c>
      <c r="B210" t="s">
        <v>1409</v>
      </c>
      <c r="C210" t="s">
        <v>342</v>
      </c>
      <c r="D210" t="s">
        <v>1016</v>
      </c>
      <c r="E210">
        <v>1730</v>
      </c>
      <c r="F210" t="s">
        <v>1116</v>
      </c>
      <c r="G210" t="s">
        <v>1410</v>
      </c>
      <c r="H210" t="s">
        <v>1149</v>
      </c>
      <c r="I210" t="s">
        <v>1078</v>
      </c>
      <c r="J210" t="s">
        <v>987</v>
      </c>
      <c r="K210" t="b">
        <v>1</v>
      </c>
      <c r="L210" t="b">
        <v>0</v>
      </c>
      <c r="M210" t="s">
        <v>987</v>
      </c>
      <c r="N210" t="s">
        <v>1039</v>
      </c>
      <c r="O210" t="s">
        <v>990</v>
      </c>
      <c r="P210" t="s">
        <v>1040</v>
      </c>
      <c r="Q210" t="s">
        <v>1393</v>
      </c>
    </row>
    <row r="211" spans="1:17" x14ac:dyDescent="0.25">
      <c r="A211" t="s">
        <v>42</v>
      </c>
      <c r="B211" t="s">
        <v>1411</v>
      </c>
      <c r="C211" t="s">
        <v>343</v>
      </c>
      <c r="D211" t="s">
        <v>985</v>
      </c>
      <c r="E211">
        <v>4059</v>
      </c>
      <c r="F211" t="s">
        <v>1018</v>
      </c>
      <c r="G211" t="s">
        <v>987</v>
      </c>
      <c r="H211" t="s">
        <v>1149</v>
      </c>
      <c r="I211" t="s">
        <v>987</v>
      </c>
      <c r="J211" t="s">
        <v>987</v>
      </c>
      <c r="K211" t="b">
        <v>0</v>
      </c>
      <c r="L211" t="b">
        <v>1</v>
      </c>
      <c r="M211" t="s">
        <v>1020</v>
      </c>
      <c r="N211" t="s">
        <v>989</v>
      </c>
      <c r="O211" t="s">
        <v>1021</v>
      </c>
      <c r="P211" t="s">
        <v>1022</v>
      </c>
      <c r="Q211" t="s">
        <v>1023</v>
      </c>
    </row>
    <row r="212" spans="1:17" x14ac:dyDescent="0.25">
      <c r="A212" t="s">
        <v>42</v>
      </c>
      <c r="B212" t="s">
        <v>1412</v>
      </c>
      <c r="C212" t="s">
        <v>343</v>
      </c>
      <c r="D212" t="s">
        <v>994</v>
      </c>
      <c r="E212">
        <v>4032</v>
      </c>
      <c r="F212" t="s">
        <v>1018</v>
      </c>
      <c r="G212" t="s">
        <v>987</v>
      </c>
      <c r="H212" t="s">
        <v>1149</v>
      </c>
      <c r="I212" t="s">
        <v>987</v>
      </c>
      <c r="J212" t="s">
        <v>987</v>
      </c>
      <c r="K212" t="b">
        <v>0</v>
      </c>
      <c r="L212" t="b">
        <v>1</v>
      </c>
      <c r="M212" t="s">
        <v>1020</v>
      </c>
      <c r="N212" t="s">
        <v>989</v>
      </c>
      <c r="O212" t="s">
        <v>1021</v>
      </c>
      <c r="P212" t="s">
        <v>1022</v>
      </c>
      <c r="Q212" t="s">
        <v>1023</v>
      </c>
    </row>
    <row r="213" spans="1:17" x14ac:dyDescent="0.25">
      <c r="A213" t="s">
        <v>42</v>
      </c>
      <c r="B213" t="s">
        <v>1413</v>
      </c>
      <c r="C213" t="s">
        <v>343</v>
      </c>
      <c r="D213" t="s">
        <v>996</v>
      </c>
      <c r="E213">
        <v>3863</v>
      </c>
      <c r="F213" t="s">
        <v>1018</v>
      </c>
      <c r="G213" t="s">
        <v>987</v>
      </c>
      <c r="H213" t="s">
        <v>1149</v>
      </c>
      <c r="I213" t="s">
        <v>987</v>
      </c>
      <c r="J213" t="s">
        <v>987</v>
      </c>
      <c r="K213" t="b">
        <v>0</v>
      </c>
      <c r="L213" t="b">
        <v>1</v>
      </c>
      <c r="M213" t="s">
        <v>1020</v>
      </c>
      <c r="N213" t="s">
        <v>989</v>
      </c>
      <c r="O213" t="s">
        <v>1021</v>
      </c>
      <c r="P213" t="s">
        <v>1022</v>
      </c>
      <c r="Q213" t="s">
        <v>1023</v>
      </c>
    </row>
    <row r="214" spans="1:17" x14ac:dyDescent="0.25">
      <c r="A214" t="s">
        <v>42</v>
      </c>
      <c r="B214" t="s">
        <v>1414</v>
      </c>
      <c r="C214" t="s">
        <v>343</v>
      </c>
      <c r="D214" t="s">
        <v>998</v>
      </c>
      <c r="E214">
        <v>4446</v>
      </c>
      <c r="F214" t="s">
        <v>1018</v>
      </c>
      <c r="G214" t="s">
        <v>987</v>
      </c>
      <c r="H214" t="s">
        <v>1149</v>
      </c>
      <c r="I214" t="s">
        <v>987</v>
      </c>
      <c r="J214" t="s">
        <v>987</v>
      </c>
      <c r="K214" t="b">
        <v>0</v>
      </c>
      <c r="L214" t="b">
        <v>1</v>
      </c>
      <c r="M214" t="s">
        <v>1020</v>
      </c>
      <c r="N214" t="s">
        <v>989</v>
      </c>
      <c r="O214" t="s">
        <v>1021</v>
      </c>
      <c r="P214" t="s">
        <v>1022</v>
      </c>
      <c r="Q214" t="s">
        <v>1023</v>
      </c>
    </row>
    <row r="215" spans="1:17" x14ac:dyDescent="0.25">
      <c r="A215" t="s">
        <v>42</v>
      </c>
      <c r="B215" t="s">
        <v>1415</v>
      </c>
      <c r="C215" t="s">
        <v>343</v>
      </c>
      <c r="D215" t="s">
        <v>1000</v>
      </c>
      <c r="E215">
        <v>4519</v>
      </c>
      <c r="F215" t="s">
        <v>1018</v>
      </c>
      <c r="G215" t="s">
        <v>987</v>
      </c>
      <c r="H215" t="s">
        <v>1149</v>
      </c>
      <c r="I215" t="s">
        <v>987</v>
      </c>
      <c r="J215" t="s">
        <v>987</v>
      </c>
      <c r="K215" t="b">
        <v>0</v>
      </c>
      <c r="L215" t="b">
        <v>1</v>
      </c>
      <c r="M215" t="s">
        <v>1020</v>
      </c>
      <c r="N215" t="s">
        <v>989</v>
      </c>
      <c r="O215" t="s">
        <v>1021</v>
      </c>
      <c r="P215" t="s">
        <v>1022</v>
      </c>
      <c r="Q215" t="s">
        <v>1023</v>
      </c>
    </row>
    <row r="216" spans="1:17" x14ac:dyDescent="0.25">
      <c r="A216" t="s">
        <v>42</v>
      </c>
      <c r="B216" t="s">
        <v>1416</v>
      </c>
      <c r="C216" t="s">
        <v>343</v>
      </c>
      <c r="D216" t="s">
        <v>1002</v>
      </c>
      <c r="E216">
        <v>4610</v>
      </c>
      <c r="F216" t="s">
        <v>1018</v>
      </c>
      <c r="G216" t="s">
        <v>987</v>
      </c>
      <c r="H216" t="s">
        <v>1149</v>
      </c>
      <c r="I216" t="s">
        <v>987</v>
      </c>
      <c r="J216" t="s">
        <v>987</v>
      </c>
      <c r="K216" t="b">
        <v>0</v>
      </c>
      <c r="L216" t="b">
        <v>1</v>
      </c>
      <c r="M216" t="s">
        <v>1020</v>
      </c>
      <c r="N216" t="s">
        <v>989</v>
      </c>
      <c r="O216" t="s">
        <v>1021</v>
      </c>
      <c r="P216" t="s">
        <v>1022</v>
      </c>
      <c r="Q216" t="s">
        <v>1023</v>
      </c>
    </row>
    <row r="217" spans="1:17" x14ac:dyDescent="0.25">
      <c r="A217" t="s">
        <v>42</v>
      </c>
      <c r="B217" t="s">
        <v>1417</v>
      </c>
      <c r="C217" t="s">
        <v>343</v>
      </c>
      <c r="D217" t="s">
        <v>1004</v>
      </c>
      <c r="E217">
        <v>4888</v>
      </c>
      <c r="F217" t="s">
        <v>1018</v>
      </c>
      <c r="G217" t="s">
        <v>987</v>
      </c>
      <c r="H217" t="s">
        <v>1149</v>
      </c>
      <c r="I217" t="s">
        <v>987</v>
      </c>
      <c r="J217" t="s">
        <v>987</v>
      </c>
      <c r="K217" t="b">
        <v>0</v>
      </c>
      <c r="L217" t="b">
        <v>1</v>
      </c>
      <c r="M217" t="s">
        <v>1020</v>
      </c>
      <c r="N217" t="s">
        <v>989</v>
      </c>
      <c r="O217" t="s">
        <v>1021</v>
      </c>
      <c r="P217" t="s">
        <v>1022</v>
      </c>
      <c r="Q217" t="s">
        <v>1023</v>
      </c>
    </row>
    <row r="218" spans="1:17" x14ac:dyDescent="0.25">
      <c r="A218" t="s">
        <v>42</v>
      </c>
      <c r="B218" t="s">
        <v>1418</v>
      </c>
      <c r="C218" t="s">
        <v>343</v>
      </c>
      <c r="D218" t="s">
        <v>1006</v>
      </c>
      <c r="E218">
        <v>6242</v>
      </c>
      <c r="F218" t="s">
        <v>1018</v>
      </c>
      <c r="G218" t="s">
        <v>987</v>
      </c>
      <c r="H218" t="s">
        <v>1149</v>
      </c>
      <c r="I218" t="s">
        <v>987</v>
      </c>
      <c r="J218" t="s">
        <v>987</v>
      </c>
      <c r="K218" t="b">
        <v>0</v>
      </c>
      <c r="L218" t="b">
        <v>1</v>
      </c>
      <c r="M218" t="s">
        <v>1020</v>
      </c>
      <c r="N218" t="s">
        <v>989</v>
      </c>
      <c r="O218" t="s">
        <v>1021</v>
      </c>
      <c r="P218" t="s">
        <v>1022</v>
      </c>
      <c r="Q218" t="s">
        <v>1023</v>
      </c>
    </row>
    <row r="219" spans="1:17" x14ac:dyDescent="0.25">
      <c r="A219" t="s">
        <v>42</v>
      </c>
      <c r="B219" t="s">
        <v>1419</v>
      </c>
      <c r="C219" t="s">
        <v>343</v>
      </c>
      <c r="D219" t="s">
        <v>1008</v>
      </c>
      <c r="E219">
        <v>4524</v>
      </c>
      <c r="F219" t="s">
        <v>1116</v>
      </c>
      <c r="G219" t="s">
        <v>1420</v>
      </c>
      <c r="H219" t="s">
        <v>1149</v>
      </c>
      <c r="I219" t="s">
        <v>1066</v>
      </c>
      <c r="J219" t="s">
        <v>987</v>
      </c>
      <c r="K219" t="b">
        <v>1</v>
      </c>
      <c r="L219" t="b">
        <v>0</v>
      </c>
      <c r="M219" t="s">
        <v>987</v>
      </c>
      <c r="N219" t="s">
        <v>1039</v>
      </c>
      <c r="O219" t="s">
        <v>990</v>
      </c>
      <c r="P219" t="s">
        <v>1040</v>
      </c>
      <c r="Q219" t="s">
        <v>1421</v>
      </c>
    </row>
    <row r="220" spans="1:17" x14ac:dyDescent="0.25">
      <c r="A220" t="s">
        <v>42</v>
      </c>
      <c r="B220" t="s">
        <v>1422</v>
      </c>
      <c r="C220" t="s">
        <v>343</v>
      </c>
      <c r="D220" t="s">
        <v>1010</v>
      </c>
      <c r="E220">
        <v>4311</v>
      </c>
      <c r="F220" t="s">
        <v>1116</v>
      </c>
      <c r="G220" t="s">
        <v>1423</v>
      </c>
      <c r="H220" t="s">
        <v>1149</v>
      </c>
      <c r="I220" t="s">
        <v>1069</v>
      </c>
      <c r="J220" t="s">
        <v>987</v>
      </c>
      <c r="K220" t="b">
        <v>1</v>
      </c>
      <c r="L220" t="b">
        <v>0</v>
      </c>
      <c r="M220" t="s">
        <v>987</v>
      </c>
      <c r="N220" t="s">
        <v>1039</v>
      </c>
      <c r="O220" t="s">
        <v>990</v>
      </c>
      <c r="P220" t="s">
        <v>1040</v>
      </c>
      <c r="Q220" t="s">
        <v>1421</v>
      </c>
    </row>
    <row r="221" spans="1:17" x14ac:dyDescent="0.25">
      <c r="A221" t="s">
        <v>42</v>
      </c>
      <c r="B221" t="s">
        <v>1424</v>
      </c>
      <c r="C221" t="s">
        <v>343</v>
      </c>
      <c r="D221" t="s">
        <v>1012</v>
      </c>
      <c r="E221">
        <v>4660</v>
      </c>
      <c r="F221" t="s">
        <v>1116</v>
      </c>
      <c r="G221" t="s">
        <v>1425</v>
      </c>
      <c r="H221" t="s">
        <v>1149</v>
      </c>
      <c r="I221" t="s">
        <v>1072</v>
      </c>
      <c r="J221" t="s">
        <v>987</v>
      </c>
      <c r="K221" t="b">
        <v>1</v>
      </c>
      <c r="L221" t="b">
        <v>0</v>
      </c>
      <c r="M221" t="s">
        <v>987</v>
      </c>
      <c r="N221" t="s">
        <v>1039</v>
      </c>
      <c r="O221" t="s">
        <v>990</v>
      </c>
      <c r="P221" t="s">
        <v>1040</v>
      </c>
      <c r="Q221" t="s">
        <v>1421</v>
      </c>
    </row>
    <row r="222" spans="1:17" x14ac:dyDescent="0.25">
      <c r="A222" t="s">
        <v>42</v>
      </c>
      <c r="B222" t="s">
        <v>1426</v>
      </c>
      <c r="C222" t="s">
        <v>343</v>
      </c>
      <c r="D222" t="s">
        <v>1014</v>
      </c>
      <c r="E222">
        <v>4366</v>
      </c>
      <c r="F222" t="s">
        <v>1116</v>
      </c>
      <c r="G222" t="s">
        <v>1427</v>
      </c>
      <c r="H222" t="s">
        <v>1149</v>
      </c>
      <c r="I222" t="s">
        <v>1166</v>
      </c>
      <c r="J222" t="s">
        <v>987</v>
      </c>
      <c r="K222" t="b">
        <v>1</v>
      </c>
      <c r="L222" t="b">
        <v>0</v>
      </c>
      <c r="M222" t="s">
        <v>987</v>
      </c>
      <c r="N222" t="s">
        <v>1039</v>
      </c>
      <c r="O222" t="s">
        <v>990</v>
      </c>
      <c r="P222" t="s">
        <v>1040</v>
      </c>
      <c r="Q222" t="s">
        <v>1428</v>
      </c>
    </row>
    <row r="223" spans="1:17" x14ac:dyDescent="0.25">
      <c r="A223" t="s">
        <v>42</v>
      </c>
      <c r="B223" t="s">
        <v>1429</v>
      </c>
      <c r="C223" t="s">
        <v>343</v>
      </c>
      <c r="D223" t="s">
        <v>1016</v>
      </c>
      <c r="E223">
        <v>6278</v>
      </c>
      <c r="F223" t="s">
        <v>1018</v>
      </c>
      <c r="G223" t="s">
        <v>987</v>
      </c>
      <c r="H223" t="s">
        <v>1149</v>
      </c>
      <c r="I223" t="s">
        <v>987</v>
      </c>
      <c r="J223" t="s">
        <v>987</v>
      </c>
      <c r="K223" t="b">
        <v>0</v>
      </c>
      <c r="L223" t="b">
        <v>1</v>
      </c>
      <c r="M223" t="s">
        <v>1020</v>
      </c>
      <c r="N223" t="s">
        <v>989</v>
      </c>
      <c r="O223" t="s">
        <v>1021</v>
      </c>
      <c r="P223" t="s">
        <v>1022</v>
      </c>
      <c r="Q223" t="s">
        <v>1023</v>
      </c>
    </row>
    <row r="224" spans="1:17" x14ac:dyDescent="0.25">
      <c r="A224" t="s">
        <v>42</v>
      </c>
      <c r="B224" t="s">
        <v>1430</v>
      </c>
      <c r="C224" t="s">
        <v>343</v>
      </c>
      <c r="D224" t="s">
        <v>1029</v>
      </c>
      <c r="E224">
        <v>6978</v>
      </c>
      <c r="F224" t="s">
        <v>1018</v>
      </c>
      <c r="G224" t="s">
        <v>987</v>
      </c>
      <c r="H224" t="s">
        <v>1149</v>
      </c>
      <c r="I224" t="s">
        <v>987</v>
      </c>
      <c r="J224" t="s">
        <v>987</v>
      </c>
      <c r="K224" t="b">
        <v>0</v>
      </c>
      <c r="L224" t="b">
        <v>1</v>
      </c>
      <c r="M224" t="s">
        <v>1020</v>
      </c>
      <c r="N224" t="s">
        <v>989</v>
      </c>
      <c r="O224" t="s">
        <v>1021</v>
      </c>
      <c r="P224" t="s">
        <v>1022</v>
      </c>
      <c r="Q224" t="s">
        <v>1023</v>
      </c>
    </row>
    <row r="225" spans="1:17" x14ac:dyDescent="0.25">
      <c r="A225" t="s">
        <v>42</v>
      </c>
      <c r="B225" t="s">
        <v>1431</v>
      </c>
      <c r="C225" t="s">
        <v>346</v>
      </c>
      <c r="D225" t="s">
        <v>985</v>
      </c>
      <c r="E225">
        <v>15844</v>
      </c>
      <c r="F225" t="s">
        <v>1018</v>
      </c>
      <c r="G225" t="s">
        <v>987</v>
      </c>
      <c r="H225" t="s">
        <v>1149</v>
      </c>
      <c r="I225" t="s">
        <v>987</v>
      </c>
      <c r="J225" t="s">
        <v>987</v>
      </c>
      <c r="K225" t="b">
        <v>0</v>
      </c>
      <c r="L225" t="b">
        <v>1</v>
      </c>
      <c r="M225" t="s">
        <v>1020</v>
      </c>
      <c r="N225" t="s">
        <v>989</v>
      </c>
      <c r="O225" t="s">
        <v>1021</v>
      </c>
      <c r="P225" t="s">
        <v>1022</v>
      </c>
      <c r="Q225" t="s">
        <v>1023</v>
      </c>
    </row>
    <row r="226" spans="1:17" x14ac:dyDescent="0.25">
      <c r="A226" t="s">
        <v>42</v>
      </c>
      <c r="B226" t="s">
        <v>1432</v>
      </c>
      <c r="C226" t="s">
        <v>346</v>
      </c>
      <c r="D226" t="s">
        <v>994</v>
      </c>
      <c r="E226">
        <v>15831</v>
      </c>
      <c r="F226" t="s">
        <v>1018</v>
      </c>
      <c r="G226" t="s">
        <v>987</v>
      </c>
      <c r="H226" t="s">
        <v>1149</v>
      </c>
      <c r="I226" t="s">
        <v>987</v>
      </c>
      <c r="J226" t="s">
        <v>987</v>
      </c>
      <c r="K226" t="b">
        <v>0</v>
      </c>
      <c r="L226" t="b">
        <v>1</v>
      </c>
      <c r="M226" t="s">
        <v>1020</v>
      </c>
      <c r="N226" t="s">
        <v>989</v>
      </c>
      <c r="O226" t="s">
        <v>1021</v>
      </c>
      <c r="P226" t="s">
        <v>1022</v>
      </c>
      <c r="Q226" t="s">
        <v>1023</v>
      </c>
    </row>
    <row r="227" spans="1:17" x14ac:dyDescent="0.25">
      <c r="A227" t="s">
        <v>42</v>
      </c>
      <c r="B227" t="s">
        <v>1433</v>
      </c>
      <c r="C227" t="s">
        <v>346</v>
      </c>
      <c r="D227" t="s">
        <v>996</v>
      </c>
      <c r="E227">
        <v>15577</v>
      </c>
      <c r="F227" t="s">
        <v>1018</v>
      </c>
      <c r="G227" t="s">
        <v>987</v>
      </c>
      <c r="H227" t="s">
        <v>1149</v>
      </c>
      <c r="I227" t="s">
        <v>987</v>
      </c>
      <c r="J227" t="s">
        <v>987</v>
      </c>
      <c r="K227" t="b">
        <v>0</v>
      </c>
      <c r="L227" t="b">
        <v>1</v>
      </c>
      <c r="M227" t="s">
        <v>1020</v>
      </c>
      <c r="N227" t="s">
        <v>989</v>
      </c>
      <c r="O227" t="s">
        <v>1021</v>
      </c>
      <c r="P227" t="s">
        <v>1022</v>
      </c>
      <c r="Q227" t="s">
        <v>1023</v>
      </c>
    </row>
    <row r="228" spans="1:17" x14ac:dyDescent="0.25">
      <c r="A228" t="s">
        <v>42</v>
      </c>
      <c r="B228" t="s">
        <v>1434</v>
      </c>
      <c r="C228" t="s">
        <v>346</v>
      </c>
      <c r="D228" t="s">
        <v>998</v>
      </c>
      <c r="E228">
        <v>15501</v>
      </c>
      <c r="F228" t="s">
        <v>1018</v>
      </c>
      <c r="G228" t="s">
        <v>987</v>
      </c>
      <c r="H228" t="s">
        <v>1149</v>
      </c>
      <c r="I228" t="s">
        <v>987</v>
      </c>
      <c r="J228" t="s">
        <v>987</v>
      </c>
      <c r="K228" t="b">
        <v>0</v>
      </c>
      <c r="L228" t="b">
        <v>1</v>
      </c>
      <c r="M228" t="s">
        <v>1020</v>
      </c>
      <c r="N228" t="s">
        <v>989</v>
      </c>
      <c r="O228" t="s">
        <v>1021</v>
      </c>
      <c r="P228" t="s">
        <v>1022</v>
      </c>
      <c r="Q228" t="s">
        <v>1023</v>
      </c>
    </row>
    <row r="229" spans="1:17" x14ac:dyDescent="0.25">
      <c r="A229" t="s">
        <v>42</v>
      </c>
      <c r="B229" t="s">
        <v>1435</v>
      </c>
      <c r="C229" t="s">
        <v>346</v>
      </c>
      <c r="D229" t="s">
        <v>1000</v>
      </c>
      <c r="E229">
        <v>17550</v>
      </c>
      <c r="F229" t="s">
        <v>1018</v>
      </c>
      <c r="G229" t="s">
        <v>987</v>
      </c>
      <c r="H229" t="s">
        <v>1149</v>
      </c>
      <c r="I229" t="s">
        <v>987</v>
      </c>
      <c r="J229" t="s">
        <v>987</v>
      </c>
      <c r="K229" t="b">
        <v>0</v>
      </c>
      <c r="L229" t="b">
        <v>1</v>
      </c>
      <c r="M229" t="s">
        <v>1020</v>
      </c>
      <c r="N229" t="s">
        <v>989</v>
      </c>
      <c r="O229" t="s">
        <v>1021</v>
      </c>
      <c r="P229" t="s">
        <v>1022</v>
      </c>
      <c r="Q229" t="s">
        <v>1023</v>
      </c>
    </row>
    <row r="230" spans="1:17" x14ac:dyDescent="0.25">
      <c r="A230" t="s">
        <v>42</v>
      </c>
      <c r="B230" t="s">
        <v>1436</v>
      </c>
      <c r="C230" t="s">
        <v>346</v>
      </c>
      <c r="D230" t="s">
        <v>1002</v>
      </c>
      <c r="E230">
        <v>17547</v>
      </c>
      <c r="F230" t="s">
        <v>1018</v>
      </c>
      <c r="G230" t="s">
        <v>987</v>
      </c>
      <c r="H230" t="s">
        <v>1149</v>
      </c>
      <c r="I230" t="s">
        <v>987</v>
      </c>
      <c r="J230" t="s">
        <v>987</v>
      </c>
      <c r="K230" t="b">
        <v>0</v>
      </c>
      <c r="L230" t="b">
        <v>1</v>
      </c>
      <c r="M230" t="s">
        <v>1020</v>
      </c>
      <c r="N230" t="s">
        <v>989</v>
      </c>
      <c r="O230" t="s">
        <v>1021</v>
      </c>
      <c r="P230" t="s">
        <v>1022</v>
      </c>
      <c r="Q230" t="s">
        <v>1023</v>
      </c>
    </row>
    <row r="231" spans="1:17" x14ac:dyDescent="0.25">
      <c r="A231" t="s">
        <v>42</v>
      </c>
      <c r="B231" t="s">
        <v>1437</v>
      </c>
      <c r="C231" t="s">
        <v>346</v>
      </c>
      <c r="D231" t="s">
        <v>1004</v>
      </c>
      <c r="E231">
        <v>17209</v>
      </c>
      <c r="F231" t="s">
        <v>1018</v>
      </c>
      <c r="G231" t="s">
        <v>987</v>
      </c>
      <c r="H231" t="s">
        <v>1149</v>
      </c>
      <c r="I231" t="s">
        <v>987</v>
      </c>
      <c r="J231" t="s">
        <v>987</v>
      </c>
      <c r="K231" t="b">
        <v>0</v>
      </c>
      <c r="L231" t="b">
        <v>1</v>
      </c>
      <c r="M231" t="s">
        <v>1020</v>
      </c>
      <c r="N231" t="s">
        <v>989</v>
      </c>
      <c r="O231" t="s">
        <v>1021</v>
      </c>
      <c r="P231" t="s">
        <v>1022</v>
      </c>
      <c r="Q231" t="s">
        <v>1023</v>
      </c>
    </row>
    <row r="232" spans="1:17" x14ac:dyDescent="0.25">
      <c r="A232" t="s">
        <v>42</v>
      </c>
      <c r="B232" t="s">
        <v>1438</v>
      </c>
      <c r="C232" t="s">
        <v>346</v>
      </c>
      <c r="D232" t="s">
        <v>1006</v>
      </c>
      <c r="E232">
        <v>17365</v>
      </c>
      <c r="F232" t="s">
        <v>1018</v>
      </c>
      <c r="G232" t="s">
        <v>987</v>
      </c>
      <c r="H232" t="s">
        <v>1149</v>
      </c>
      <c r="I232" t="s">
        <v>987</v>
      </c>
      <c r="J232" t="s">
        <v>987</v>
      </c>
      <c r="K232" t="b">
        <v>0</v>
      </c>
      <c r="L232" t="b">
        <v>1</v>
      </c>
      <c r="M232" t="s">
        <v>1020</v>
      </c>
      <c r="N232" t="s">
        <v>989</v>
      </c>
      <c r="O232" t="s">
        <v>1021</v>
      </c>
      <c r="P232" t="s">
        <v>1022</v>
      </c>
      <c r="Q232" t="s">
        <v>1023</v>
      </c>
    </row>
    <row r="233" spans="1:17" x14ac:dyDescent="0.25">
      <c r="A233" t="s">
        <v>42</v>
      </c>
      <c r="B233" t="s">
        <v>1439</v>
      </c>
      <c r="C233" t="s">
        <v>346</v>
      </c>
      <c r="D233" t="s">
        <v>1016</v>
      </c>
      <c r="E233">
        <v>23244</v>
      </c>
      <c r="F233" t="s">
        <v>1018</v>
      </c>
      <c r="G233" t="s">
        <v>987</v>
      </c>
      <c r="H233" t="s">
        <v>1149</v>
      </c>
      <c r="I233" t="s">
        <v>987</v>
      </c>
      <c r="J233" t="s">
        <v>987</v>
      </c>
      <c r="K233" t="b">
        <v>0</v>
      </c>
      <c r="L233" t="b">
        <v>1</v>
      </c>
      <c r="M233" t="s">
        <v>1020</v>
      </c>
      <c r="N233" t="s">
        <v>989</v>
      </c>
      <c r="O233" t="s">
        <v>1021</v>
      </c>
      <c r="P233" t="s">
        <v>1022</v>
      </c>
      <c r="Q233" t="s">
        <v>1023</v>
      </c>
    </row>
    <row r="234" spans="1:17" x14ac:dyDescent="0.25">
      <c r="A234" t="s">
        <v>42</v>
      </c>
      <c r="B234" t="s">
        <v>1440</v>
      </c>
      <c r="C234" t="s">
        <v>346</v>
      </c>
      <c r="D234" t="s">
        <v>1029</v>
      </c>
      <c r="E234">
        <v>23311</v>
      </c>
      <c r="F234" t="s">
        <v>1018</v>
      </c>
      <c r="G234" t="s">
        <v>987</v>
      </c>
      <c r="H234" t="s">
        <v>1149</v>
      </c>
      <c r="I234" t="s">
        <v>987</v>
      </c>
      <c r="J234" t="s">
        <v>987</v>
      </c>
      <c r="K234" t="b">
        <v>0</v>
      </c>
      <c r="L234" t="b">
        <v>1</v>
      </c>
      <c r="M234" t="s">
        <v>1020</v>
      </c>
      <c r="N234" t="s">
        <v>989</v>
      </c>
      <c r="O234" t="s">
        <v>1021</v>
      </c>
      <c r="P234" t="s">
        <v>1022</v>
      </c>
      <c r="Q234" t="s">
        <v>1023</v>
      </c>
    </row>
    <row r="235" spans="1:17" x14ac:dyDescent="0.25">
      <c r="A235" t="s">
        <v>42</v>
      </c>
      <c r="B235" t="s">
        <v>1441</v>
      </c>
      <c r="C235" t="s">
        <v>348</v>
      </c>
      <c r="D235" t="s">
        <v>985</v>
      </c>
      <c r="E235">
        <v>1770</v>
      </c>
      <c r="F235" t="s">
        <v>1018</v>
      </c>
      <c r="G235" t="s">
        <v>987</v>
      </c>
      <c r="H235" t="s">
        <v>1149</v>
      </c>
      <c r="I235" t="s">
        <v>987</v>
      </c>
      <c r="J235" t="s">
        <v>987</v>
      </c>
      <c r="K235" t="b">
        <v>0</v>
      </c>
      <c r="L235" t="b">
        <v>1</v>
      </c>
      <c r="M235" t="s">
        <v>1020</v>
      </c>
      <c r="N235" t="s">
        <v>989</v>
      </c>
      <c r="O235" t="s">
        <v>1021</v>
      </c>
      <c r="P235" t="s">
        <v>1022</v>
      </c>
      <c r="Q235" t="s">
        <v>1023</v>
      </c>
    </row>
    <row r="236" spans="1:17" x14ac:dyDescent="0.25">
      <c r="A236" t="s">
        <v>42</v>
      </c>
      <c r="B236" t="s">
        <v>1442</v>
      </c>
      <c r="C236" t="s">
        <v>348</v>
      </c>
      <c r="D236" t="s">
        <v>994</v>
      </c>
      <c r="E236">
        <v>1806</v>
      </c>
      <c r="F236" t="s">
        <v>1018</v>
      </c>
      <c r="G236" t="s">
        <v>987</v>
      </c>
      <c r="H236" t="s">
        <v>1149</v>
      </c>
      <c r="I236" t="s">
        <v>987</v>
      </c>
      <c r="J236" t="s">
        <v>987</v>
      </c>
      <c r="K236" t="b">
        <v>0</v>
      </c>
      <c r="L236" t="b">
        <v>1</v>
      </c>
      <c r="M236" t="s">
        <v>1020</v>
      </c>
      <c r="N236" t="s">
        <v>989</v>
      </c>
      <c r="O236" t="s">
        <v>1021</v>
      </c>
      <c r="P236" t="s">
        <v>1022</v>
      </c>
      <c r="Q236" t="s">
        <v>1023</v>
      </c>
    </row>
    <row r="237" spans="1:17" x14ac:dyDescent="0.25">
      <c r="A237" t="s">
        <v>42</v>
      </c>
      <c r="B237" t="s">
        <v>1443</v>
      </c>
      <c r="C237" t="s">
        <v>348</v>
      </c>
      <c r="D237" t="s">
        <v>996</v>
      </c>
      <c r="E237">
        <v>1790</v>
      </c>
      <c r="F237" t="s">
        <v>1018</v>
      </c>
      <c r="G237" t="s">
        <v>987</v>
      </c>
      <c r="H237" t="s">
        <v>1149</v>
      </c>
      <c r="I237" t="s">
        <v>987</v>
      </c>
      <c r="J237" t="s">
        <v>987</v>
      </c>
      <c r="K237" t="b">
        <v>0</v>
      </c>
      <c r="L237" t="b">
        <v>1</v>
      </c>
      <c r="M237" t="s">
        <v>1020</v>
      </c>
      <c r="N237" t="s">
        <v>989</v>
      </c>
      <c r="O237" t="s">
        <v>1021</v>
      </c>
      <c r="P237" t="s">
        <v>1022</v>
      </c>
      <c r="Q237" t="s">
        <v>1023</v>
      </c>
    </row>
    <row r="238" spans="1:17" x14ac:dyDescent="0.25">
      <c r="A238" t="s">
        <v>42</v>
      </c>
      <c r="B238" t="s">
        <v>1444</v>
      </c>
      <c r="C238" t="s">
        <v>348</v>
      </c>
      <c r="D238" t="s">
        <v>998</v>
      </c>
      <c r="E238">
        <v>1976</v>
      </c>
      <c r="F238" t="s">
        <v>1018</v>
      </c>
      <c r="G238" t="s">
        <v>987</v>
      </c>
      <c r="H238" t="s">
        <v>1149</v>
      </c>
      <c r="I238" t="s">
        <v>987</v>
      </c>
      <c r="J238" t="s">
        <v>987</v>
      </c>
      <c r="K238" t="b">
        <v>0</v>
      </c>
      <c r="L238" t="b">
        <v>1</v>
      </c>
      <c r="M238" t="s">
        <v>1020</v>
      </c>
      <c r="N238" t="s">
        <v>989</v>
      </c>
      <c r="O238" t="s">
        <v>1021</v>
      </c>
      <c r="P238" t="s">
        <v>1022</v>
      </c>
      <c r="Q238" t="s">
        <v>1023</v>
      </c>
    </row>
    <row r="239" spans="1:17" x14ac:dyDescent="0.25">
      <c r="A239" t="s">
        <v>42</v>
      </c>
      <c r="B239" t="s">
        <v>1445</v>
      </c>
      <c r="C239" t="s">
        <v>348</v>
      </c>
      <c r="D239" t="s">
        <v>1000</v>
      </c>
      <c r="E239">
        <v>5660</v>
      </c>
      <c r="F239" t="s">
        <v>1018</v>
      </c>
      <c r="G239" t="s">
        <v>987</v>
      </c>
      <c r="H239" t="s">
        <v>1149</v>
      </c>
      <c r="I239" t="s">
        <v>987</v>
      </c>
      <c r="J239" t="s">
        <v>987</v>
      </c>
      <c r="K239" t="b">
        <v>0</v>
      </c>
      <c r="L239" t="b">
        <v>1</v>
      </c>
      <c r="M239" t="s">
        <v>1020</v>
      </c>
      <c r="N239" t="s">
        <v>989</v>
      </c>
      <c r="O239" t="s">
        <v>1021</v>
      </c>
      <c r="P239" t="s">
        <v>1022</v>
      </c>
      <c r="Q239" t="s">
        <v>1023</v>
      </c>
    </row>
    <row r="240" spans="1:17" x14ac:dyDescent="0.25">
      <c r="A240" t="s">
        <v>42</v>
      </c>
      <c r="B240" t="s">
        <v>1446</v>
      </c>
      <c r="C240" t="s">
        <v>348</v>
      </c>
      <c r="D240" t="s">
        <v>1002</v>
      </c>
      <c r="E240">
        <v>5682</v>
      </c>
      <c r="F240" t="s">
        <v>1018</v>
      </c>
      <c r="G240" t="s">
        <v>987</v>
      </c>
      <c r="H240" t="s">
        <v>1149</v>
      </c>
      <c r="I240" t="s">
        <v>987</v>
      </c>
      <c r="J240" t="s">
        <v>987</v>
      </c>
      <c r="K240" t="b">
        <v>0</v>
      </c>
      <c r="L240" t="b">
        <v>1</v>
      </c>
      <c r="M240" t="s">
        <v>1020</v>
      </c>
      <c r="N240" t="s">
        <v>989</v>
      </c>
      <c r="O240" t="s">
        <v>1021</v>
      </c>
      <c r="P240" t="s">
        <v>1022</v>
      </c>
      <c r="Q240" t="s">
        <v>1023</v>
      </c>
    </row>
    <row r="241" spans="1:17" x14ac:dyDescent="0.25">
      <c r="A241" t="s">
        <v>42</v>
      </c>
      <c r="B241" t="s">
        <v>1447</v>
      </c>
      <c r="C241" t="s">
        <v>348</v>
      </c>
      <c r="D241" t="s">
        <v>1004</v>
      </c>
      <c r="E241">
        <v>5608</v>
      </c>
      <c r="F241" t="s">
        <v>1018</v>
      </c>
      <c r="G241" t="s">
        <v>987</v>
      </c>
      <c r="H241" t="s">
        <v>1149</v>
      </c>
      <c r="I241" t="s">
        <v>987</v>
      </c>
      <c r="J241" t="s">
        <v>987</v>
      </c>
      <c r="K241" t="b">
        <v>0</v>
      </c>
      <c r="L241" t="b">
        <v>1</v>
      </c>
      <c r="M241" t="s">
        <v>1020</v>
      </c>
      <c r="N241" t="s">
        <v>989</v>
      </c>
      <c r="O241" t="s">
        <v>1021</v>
      </c>
      <c r="P241" t="s">
        <v>1022</v>
      </c>
      <c r="Q241" t="s">
        <v>1023</v>
      </c>
    </row>
    <row r="242" spans="1:17" x14ac:dyDescent="0.25">
      <c r="A242" t="s">
        <v>42</v>
      </c>
      <c r="B242" t="s">
        <v>1448</v>
      </c>
      <c r="C242" t="s">
        <v>348</v>
      </c>
      <c r="D242" t="s">
        <v>1006</v>
      </c>
      <c r="E242">
        <v>5549</v>
      </c>
      <c r="F242" t="s">
        <v>1018</v>
      </c>
      <c r="G242" t="s">
        <v>987</v>
      </c>
      <c r="H242" t="s">
        <v>1149</v>
      </c>
      <c r="I242" t="s">
        <v>987</v>
      </c>
      <c r="J242" t="s">
        <v>987</v>
      </c>
      <c r="K242" t="b">
        <v>0</v>
      </c>
      <c r="L242" t="b">
        <v>1</v>
      </c>
      <c r="M242" t="s">
        <v>1020</v>
      </c>
      <c r="N242" t="s">
        <v>989</v>
      </c>
      <c r="O242" t="s">
        <v>1021</v>
      </c>
      <c r="P242" t="s">
        <v>1022</v>
      </c>
      <c r="Q242" t="s">
        <v>1023</v>
      </c>
    </row>
    <row r="243" spans="1:17" x14ac:dyDescent="0.25">
      <c r="A243" t="s">
        <v>42</v>
      </c>
      <c r="B243" t="s">
        <v>1449</v>
      </c>
      <c r="C243" t="s">
        <v>348</v>
      </c>
      <c r="D243" t="s">
        <v>1008</v>
      </c>
      <c r="E243">
        <v>1651</v>
      </c>
      <c r="F243" t="s">
        <v>1116</v>
      </c>
      <c r="G243" t="s">
        <v>1450</v>
      </c>
      <c r="H243" t="s">
        <v>1149</v>
      </c>
      <c r="I243" t="s">
        <v>1066</v>
      </c>
      <c r="J243" t="s">
        <v>987</v>
      </c>
      <c r="K243" t="b">
        <v>1</v>
      </c>
      <c r="L243" t="b">
        <v>0</v>
      </c>
      <c r="M243" t="s">
        <v>987</v>
      </c>
      <c r="N243" t="s">
        <v>1039</v>
      </c>
      <c r="O243" t="s">
        <v>990</v>
      </c>
      <c r="P243" t="s">
        <v>1040</v>
      </c>
      <c r="Q243" t="s">
        <v>1451</v>
      </c>
    </row>
    <row r="244" spans="1:17" x14ac:dyDescent="0.25">
      <c r="A244" t="s">
        <v>42</v>
      </c>
      <c r="B244" t="s">
        <v>1452</v>
      </c>
      <c r="C244" t="s">
        <v>348</v>
      </c>
      <c r="D244" t="s">
        <v>1010</v>
      </c>
      <c r="E244">
        <v>1635</v>
      </c>
      <c r="F244" t="s">
        <v>1116</v>
      </c>
      <c r="G244" t="s">
        <v>1453</v>
      </c>
      <c r="H244" t="s">
        <v>1149</v>
      </c>
      <c r="I244" t="s">
        <v>1069</v>
      </c>
      <c r="J244" t="s">
        <v>987</v>
      </c>
      <c r="K244" t="b">
        <v>1</v>
      </c>
      <c r="L244" t="b">
        <v>0</v>
      </c>
      <c r="M244" t="s">
        <v>987</v>
      </c>
      <c r="N244" t="s">
        <v>1039</v>
      </c>
      <c r="O244" t="s">
        <v>990</v>
      </c>
      <c r="P244" t="s">
        <v>1040</v>
      </c>
      <c r="Q244" t="s">
        <v>1451</v>
      </c>
    </row>
    <row r="245" spans="1:17" x14ac:dyDescent="0.25">
      <c r="A245" t="s">
        <v>42</v>
      </c>
      <c r="B245" t="s">
        <v>1454</v>
      </c>
      <c r="C245" t="s">
        <v>348</v>
      </c>
      <c r="D245" t="s">
        <v>1012</v>
      </c>
      <c r="E245">
        <v>1600</v>
      </c>
      <c r="F245" t="s">
        <v>1116</v>
      </c>
      <c r="G245" t="s">
        <v>1455</v>
      </c>
      <c r="H245" t="s">
        <v>1149</v>
      </c>
      <c r="I245" t="s">
        <v>1072</v>
      </c>
      <c r="J245" t="s">
        <v>987</v>
      </c>
      <c r="K245" t="b">
        <v>1</v>
      </c>
      <c r="L245" t="b">
        <v>0</v>
      </c>
      <c r="M245" t="s">
        <v>987</v>
      </c>
      <c r="N245" t="s">
        <v>1039</v>
      </c>
      <c r="O245" t="s">
        <v>990</v>
      </c>
      <c r="P245" t="s">
        <v>1040</v>
      </c>
      <c r="Q245" t="s">
        <v>1451</v>
      </c>
    </row>
    <row r="246" spans="1:17" x14ac:dyDescent="0.25">
      <c r="A246" t="s">
        <v>42</v>
      </c>
      <c r="B246" t="s">
        <v>1456</v>
      </c>
      <c r="C246" t="s">
        <v>348</v>
      </c>
      <c r="D246" t="s">
        <v>1014</v>
      </c>
      <c r="E246">
        <v>2756</v>
      </c>
      <c r="F246" t="s">
        <v>1116</v>
      </c>
      <c r="G246" t="s">
        <v>1457</v>
      </c>
      <c r="H246" t="s">
        <v>1149</v>
      </c>
      <c r="I246" t="s">
        <v>1166</v>
      </c>
      <c r="J246" t="s">
        <v>987</v>
      </c>
      <c r="K246" t="b">
        <v>1</v>
      </c>
      <c r="L246" t="b">
        <v>0</v>
      </c>
      <c r="M246" t="s">
        <v>987</v>
      </c>
      <c r="N246" t="s">
        <v>1039</v>
      </c>
      <c r="O246" t="s">
        <v>990</v>
      </c>
      <c r="P246" t="s">
        <v>1040</v>
      </c>
      <c r="Q246" t="s">
        <v>1458</v>
      </c>
    </row>
    <row r="247" spans="1:17" x14ac:dyDescent="0.25">
      <c r="A247" t="s">
        <v>42</v>
      </c>
      <c r="B247" t="s">
        <v>1459</v>
      </c>
      <c r="C247" t="s">
        <v>348</v>
      </c>
      <c r="D247" t="s">
        <v>1016</v>
      </c>
      <c r="E247">
        <v>5957</v>
      </c>
      <c r="F247" t="s">
        <v>1018</v>
      </c>
      <c r="G247" t="s">
        <v>987</v>
      </c>
      <c r="H247" t="s">
        <v>1149</v>
      </c>
      <c r="I247" t="s">
        <v>987</v>
      </c>
      <c r="J247" t="s">
        <v>987</v>
      </c>
      <c r="K247" t="b">
        <v>0</v>
      </c>
      <c r="L247" t="b">
        <v>1</v>
      </c>
      <c r="M247" t="s">
        <v>1020</v>
      </c>
      <c r="N247" t="s">
        <v>989</v>
      </c>
      <c r="O247" t="s">
        <v>1021</v>
      </c>
      <c r="P247" t="s">
        <v>1022</v>
      </c>
      <c r="Q247" t="s">
        <v>1023</v>
      </c>
    </row>
    <row r="248" spans="1:17" x14ac:dyDescent="0.25">
      <c r="A248" t="s">
        <v>42</v>
      </c>
      <c r="B248" t="s">
        <v>1460</v>
      </c>
      <c r="C248" t="s">
        <v>348</v>
      </c>
      <c r="D248" t="s">
        <v>1029</v>
      </c>
      <c r="E248">
        <v>5948</v>
      </c>
      <c r="F248" t="s">
        <v>1018</v>
      </c>
      <c r="G248" t="s">
        <v>987</v>
      </c>
      <c r="H248" t="s">
        <v>1149</v>
      </c>
      <c r="I248" t="s">
        <v>987</v>
      </c>
      <c r="J248" t="s">
        <v>987</v>
      </c>
      <c r="K248" t="b">
        <v>0</v>
      </c>
      <c r="L248" t="b">
        <v>1</v>
      </c>
      <c r="M248" t="s">
        <v>1020</v>
      </c>
      <c r="N248" t="s">
        <v>989</v>
      </c>
      <c r="O248" t="s">
        <v>1021</v>
      </c>
      <c r="P248" t="s">
        <v>1022</v>
      </c>
      <c r="Q248" t="s">
        <v>1023</v>
      </c>
    </row>
    <row r="249" spans="1:17" x14ac:dyDescent="0.25">
      <c r="A249" t="s">
        <v>42</v>
      </c>
      <c r="B249" t="s">
        <v>1461</v>
      </c>
      <c r="C249" t="s">
        <v>351</v>
      </c>
      <c r="D249" t="s">
        <v>985</v>
      </c>
      <c r="E249">
        <v>4782</v>
      </c>
      <c r="F249" t="s">
        <v>1116</v>
      </c>
      <c r="G249" t="s">
        <v>1462</v>
      </c>
      <c r="H249" t="s">
        <v>1149</v>
      </c>
      <c r="I249" t="s">
        <v>1171</v>
      </c>
      <c r="J249" t="s">
        <v>987</v>
      </c>
      <c r="K249" t="b">
        <v>1</v>
      </c>
      <c r="L249" t="b">
        <v>0</v>
      </c>
      <c r="M249" t="s">
        <v>987</v>
      </c>
      <c r="N249" t="s">
        <v>1039</v>
      </c>
      <c r="O249" t="s">
        <v>990</v>
      </c>
      <c r="P249" t="s">
        <v>1040</v>
      </c>
      <c r="Q249" t="s">
        <v>1463</v>
      </c>
    </row>
    <row r="250" spans="1:17" x14ac:dyDescent="0.25">
      <c r="A250" t="s">
        <v>42</v>
      </c>
      <c r="B250" t="s">
        <v>1464</v>
      </c>
      <c r="C250" t="s">
        <v>351</v>
      </c>
      <c r="D250" t="s">
        <v>994</v>
      </c>
      <c r="E250">
        <v>4808</v>
      </c>
      <c r="F250" t="s">
        <v>1116</v>
      </c>
      <c r="G250" t="s">
        <v>1465</v>
      </c>
      <c r="H250" t="s">
        <v>1149</v>
      </c>
      <c r="I250" t="s">
        <v>1044</v>
      </c>
      <c r="J250" t="s">
        <v>987</v>
      </c>
      <c r="K250" t="b">
        <v>1</v>
      </c>
      <c r="L250" t="b">
        <v>0</v>
      </c>
      <c r="M250" t="s">
        <v>987</v>
      </c>
      <c r="N250" t="s">
        <v>1039</v>
      </c>
      <c r="O250" t="s">
        <v>990</v>
      </c>
      <c r="P250" t="s">
        <v>1040</v>
      </c>
      <c r="Q250" t="s">
        <v>1463</v>
      </c>
    </row>
    <row r="251" spans="1:17" x14ac:dyDescent="0.25">
      <c r="A251" t="s">
        <v>42</v>
      </c>
      <c r="B251" t="s">
        <v>1466</v>
      </c>
      <c r="C251" t="s">
        <v>351</v>
      </c>
      <c r="D251" t="s">
        <v>996</v>
      </c>
      <c r="E251">
        <v>4826</v>
      </c>
      <c r="F251" t="s">
        <v>1116</v>
      </c>
      <c r="G251" t="s">
        <v>1467</v>
      </c>
      <c r="H251" t="s">
        <v>1149</v>
      </c>
      <c r="I251" t="s">
        <v>1047</v>
      </c>
      <c r="J251" t="s">
        <v>987</v>
      </c>
      <c r="K251" t="b">
        <v>1</v>
      </c>
      <c r="L251" t="b">
        <v>0</v>
      </c>
      <c r="M251" t="s">
        <v>987</v>
      </c>
      <c r="N251" t="s">
        <v>1039</v>
      </c>
      <c r="O251" t="s">
        <v>990</v>
      </c>
      <c r="P251" t="s">
        <v>1040</v>
      </c>
      <c r="Q251" t="s">
        <v>1463</v>
      </c>
    </row>
    <row r="252" spans="1:17" x14ac:dyDescent="0.25">
      <c r="A252" t="s">
        <v>42</v>
      </c>
      <c r="B252" t="s">
        <v>1468</v>
      </c>
      <c r="C252" t="s">
        <v>351</v>
      </c>
      <c r="D252" t="s">
        <v>998</v>
      </c>
      <c r="E252">
        <v>4842</v>
      </c>
      <c r="F252" t="s">
        <v>1116</v>
      </c>
      <c r="G252" t="s">
        <v>1469</v>
      </c>
      <c r="H252" t="s">
        <v>1149</v>
      </c>
      <c r="I252" t="s">
        <v>1178</v>
      </c>
      <c r="J252" t="s">
        <v>987</v>
      </c>
      <c r="K252" t="b">
        <v>1</v>
      </c>
      <c r="L252" t="b">
        <v>0</v>
      </c>
      <c r="M252" t="s">
        <v>987</v>
      </c>
      <c r="N252" t="s">
        <v>1039</v>
      </c>
      <c r="O252" t="s">
        <v>990</v>
      </c>
      <c r="P252" t="s">
        <v>1040</v>
      </c>
      <c r="Q252" t="s">
        <v>1463</v>
      </c>
    </row>
    <row r="253" spans="1:17" x14ac:dyDescent="0.25">
      <c r="A253" t="s">
        <v>42</v>
      </c>
      <c r="B253" t="s">
        <v>1470</v>
      </c>
      <c r="C253" t="s">
        <v>351</v>
      </c>
      <c r="D253" t="s">
        <v>1000</v>
      </c>
      <c r="E253">
        <v>4814</v>
      </c>
      <c r="F253" t="s">
        <v>1116</v>
      </c>
      <c r="G253" t="s">
        <v>1471</v>
      </c>
      <c r="H253" t="s">
        <v>1149</v>
      </c>
      <c r="I253" t="s">
        <v>1038</v>
      </c>
      <c r="J253" t="s">
        <v>987</v>
      </c>
      <c r="K253" t="b">
        <v>1</v>
      </c>
      <c r="L253" t="b">
        <v>0</v>
      </c>
      <c r="M253" t="s">
        <v>987</v>
      </c>
      <c r="N253" t="s">
        <v>1039</v>
      </c>
      <c r="O253" t="s">
        <v>990</v>
      </c>
      <c r="P253" t="s">
        <v>1040</v>
      </c>
      <c r="Q253" t="s">
        <v>1463</v>
      </c>
    </row>
    <row r="254" spans="1:17" x14ac:dyDescent="0.25">
      <c r="A254" t="s">
        <v>42</v>
      </c>
      <c r="B254" t="s">
        <v>1472</v>
      </c>
      <c r="C254" t="s">
        <v>351</v>
      </c>
      <c r="D254" t="s">
        <v>1002</v>
      </c>
      <c r="E254">
        <v>4848</v>
      </c>
      <c r="F254" t="s">
        <v>1116</v>
      </c>
      <c r="G254" t="s">
        <v>1473</v>
      </c>
      <c r="H254" t="s">
        <v>1149</v>
      </c>
      <c r="I254" t="s">
        <v>1057</v>
      </c>
      <c r="J254" t="s">
        <v>987</v>
      </c>
      <c r="K254" t="b">
        <v>1</v>
      </c>
      <c r="L254" t="b">
        <v>0</v>
      </c>
      <c r="M254" t="s">
        <v>987</v>
      </c>
      <c r="N254" t="s">
        <v>1039</v>
      </c>
      <c r="O254" t="s">
        <v>990</v>
      </c>
      <c r="P254" t="s">
        <v>1040</v>
      </c>
      <c r="Q254" t="s">
        <v>1463</v>
      </c>
    </row>
    <row r="255" spans="1:17" x14ac:dyDescent="0.25">
      <c r="A255" t="s">
        <v>42</v>
      </c>
      <c r="B255" t="s">
        <v>1474</v>
      </c>
      <c r="C255" t="s">
        <v>351</v>
      </c>
      <c r="D255" t="s">
        <v>1004</v>
      </c>
      <c r="E255">
        <v>4857</v>
      </c>
      <c r="F255" t="s">
        <v>1116</v>
      </c>
      <c r="G255" t="s">
        <v>1475</v>
      </c>
      <c r="H255" t="s">
        <v>1149</v>
      </c>
      <c r="I255" t="s">
        <v>1060</v>
      </c>
      <c r="J255" t="s">
        <v>987</v>
      </c>
      <c r="K255" t="b">
        <v>1</v>
      </c>
      <c r="L255" t="b">
        <v>0</v>
      </c>
      <c r="M255" t="s">
        <v>987</v>
      </c>
      <c r="N255" t="s">
        <v>1039</v>
      </c>
      <c r="O255" t="s">
        <v>990</v>
      </c>
      <c r="P255" t="s">
        <v>1040</v>
      </c>
      <c r="Q255" t="s">
        <v>1463</v>
      </c>
    </row>
    <row r="256" spans="1:17" x14ac:dyDescent="0.25">
      <c r="A256" t="s">
        <v>42</v>
      </c>
      <c r="B256" t="s">
        <v>1476</v>
      </c>
      <c r="C256" t="s">
        <v>351</v>
      </c>
      <c r="D256" t="s">
        <v>1006</v>
      </c>
      <c r="E256">
        <v>4881</v>
      </c>
      <c r="F256" t="s">
        <v>1116</v>
      </c>
      <c r="G256" t="s">
        <v>1477</v>
      </c>
      <c r="H256" t="s">
        <v>1149</v>
      </c>
      <c r="I256" t="s">
        <v>1166</v>
      </c>
      <c r="J256" t="s">
        <v>987</v>
      </c>
      <c r="K256" t="b">
        <v>1</v>
      </c>
      <c r="L256" t="b">
        <v>0</v>
      </c>
      <c r="M256" t="s">
        <v>987</v>
      </c>
      <c r="N256" t="s">
        <v>1039</v>
      </c>
      <c r="O256" t="s">
        <v>990</v>
      </c>
      <c r="P256" t="s">
        <v>1040</v>
      </c>
      <c r="Q256" t="s">
        <v>1463</v>
      </c>
    </row>
    <row r="257" spans="1:17" x14ac:dyDescent="0.25">
      <c r="A257" t="s">
        <v>42</v>
      </c>
      <c r="B257" t="s">
        <v>1478</v>
      </c>
      <c r="C257" t="s">
        <v>351</v>
      </c>
      <c r="D257" t="s">
        <v>1008</v>
      </c>
      <c r="E257">
        <v>4834</v>
      </c>
      <c r="F257" t="s">
        <v>1116</v>
      </c>
      <c r="G257" t="s">
        <v>1479</v>
      </c>
      <c r="H257" t="s">
        <v>1149</v>
      </c>
      <c r="I257" t="s">
        <v>1066</v>
      </c>
      <c r="J257" t="s">
        <v>987</v>
      </c>
      <c r="K257" t="b">
        <v>1</v>
      </c>
      <c r="L257" t="b">
        <v>0</v>
      </c>
      <c r="M257" t="s">
        <v>987</v>
      </c>
      <c r="N257" t="s">
        <v>1039</v>
      </c>
      <c r="O257" t="s">
        <v>990</v>
      </c>
      <c r="P257" t="s">
        <v>1040</v>
      </c>
      <c r="Q257" t="s">
        <v>1463</v>
      </c>
    </row>
    <row r="258" spans="1:17" x14ac:dyDescent="0.25">
      <c r="A258" t="s">
        <v>42</v>
      </c>
      <c r="B258" t="s">
        <v>1480</v>
      </c>
      <c r="C258" t="s">
        <v>351</v>
      </c>
      <c r="D258" t="s">
        <v>1010</v>
      </c>
      <c r="E258">
        <v>4866</v>
      </c>
      <c r="F258" t="s">
        <v>1116</v>
      </c>
      <c r="G258" t="s">
        <v>1481</v>
      </c>
      <c r="H258" t="s">
        <v>1149</v>
      </c>
      <c r="I258" t="s">
        <v>1069</v>
      </c>
      <c r="J258" t="s">
        <v>987</v>
      </c>
      <c r="K258" t="b">
        <v>1</v>
      </c>
      <c r="L258" t="b">
        <v>0</v>
      </c>
      <c r="M258" t="s">
        <v>987</v>
      </c>
      <c r="N258" t="s">
        <v>1039</v>
      </c>
      <c r="O258" t="s">
        <v>990</v>
      </c>
      <c r="P258" t="s">
        <v>1040</v>
      </c>
      <c r="Q258" t="s">
        <v>1463</v>
      </c>
    </row>
    <row r="259" spans="1:17" x14ac:dyDescent="0.25">
      <c r="A259" t="s">
        <v>42</v>
      </c>
      <c r="B259" t="s">
        <v>1482</v>
      </c>
      <c r="C259" t="s">
        <v>351</v>
      </c>
      <c r="D259" t="s">
        <v>1012</v>
      </c>
      <c r="E259">
        <v>4880</v>
      </c>
      <c r="F259" t="s">
        <v>1116</v>
      </c>
      <c r="G259" t="s">
        <v>1483</v>
      </c>
      <c r="H259" t="s">
        <v>1149</v>
      </c>
      <c r="I259" t="s">
        <v>1072</v>
      </c>
      <c r="J259" t="s">
        <v>987</v>
      </c>
      <c r="K259" t="b">
        <v>1</v>
      </c>
      <c r="L259" t="b">
        <v>0</v>
      </c>
      <c r="M259" t="s">
        <v>987</v>
      </c>
      <c r="N259" t="s">
        <v>1039</v>
      </c>
      <c r="O259" t="s">
        <v>990</v>
      </c>
      <c r="P259" t="s">
        <v>1040</v>
      </c>
      <c r="Q259" t="s">
        <v>1463</v>
      </c>
    </row>
    <row r="260" spans="1:17" x14ac:dyDescent="0.25">
      <c r="A260" t="s">
        <v>42</v>
      </c>
      <c r="B260" t="s">
        <v>1484</v>
      </c>
      <c r="C260" t="s">
        <v>351</v>
      </c>
      <c r="D260" t="s">
        <v>1014</v>
      </c>
      <c r="E260">
        <v>4922</v>
      </c>
      <c r="F260" t="s">
        <v>1116</v>
      </c>
      <c r="G260" t="s">
        <v>1485</v>
      </c>
      <c r="H260" t="s">
        <v>1149</v>
      </c>
      <c r="I260" t="s">
        <v>1166</v>
      </c>
      <c r="J260" t="s">
        <v>987</v>
      </c>
      <c r="K260" t="b">
        <v>1</v>
      </c>
      <c r="L260" t="b">
        <v>0</v>
      </c>
      <c r="M260" t="s">
        <v>987</v>
      </c>
      <c r="N260" t="s">
        <v>1039</v>
      </c>
      <c r="O260" t="s">
        <v>990</v>
      </c>
      <c r="P260" t="s">
        <v>1040</v>
      </c>
      <c r="Q260" t="s">
        <v>1486</v>
      </c>
    </row>
    <row r="261" spans="1:17" x14ac:dyDescent="0.25">
      <c r="A261" t="s">
        <v>42</v>
      </c>
      <c r="B261" t="s">
        <v>1487</v>
      </c>
      <c r="C261" t="s">
        <v>351</v>
      </c>
      <c r="D261" t="s">
        <v>1016</v>
      </c>
      <c r="E261">
        <v>5132</v>
      </c>
      <c r="F261" t="s">
        <v>1116</v>
      </c>
      <c r="G261" t="s">
        <v>1488</v>
      </c>
      <c r="H261" t="s">
        <v>1149</v>
      </c>
      <c r="I261" t="s">
        <v>1078</v>
      </c>
      <c r="J261" t="s">
        <v>987</v>
      </c>
      <c r="K261" t="b">
        <v>1</v>
      </c>
      <c r="L261" t="b">
        <v>0</v>
      </c>
      <c r="M261" t="s">
        <v>987</v>
      </c>
      <c r="N261" t="s">
        <v>1039</v>
      </c>
      <c r="O261" t="s">
        <v>990</v>
      </c>
      <c r="P261" t="s">
        <v>1040</v>
      </c>
      <c r="Q261" t="s">
        <v>1463</v>
      </c>
    </row>
    <row r="262" spans="1:17" x14ac:dyDescent="0.25">
      <c r="A262" t="s">
        <v>42</v>
      </c>
      <c r="B262" t="s">
        <v>1489</v>
      </c>
      <c r="C262" t="s">
        <v>352</v>
      </c>
      <c r="D262" t="s">
        <v>985</v>
      </c>
      <c r="E262">
        <v>-660</v>
      </c>
      <c r="F262" t="s">
        <v>1036</v>
      </c>
      <c r="G262" t="s">
        <v>1490</v>
      </c>
      <c r="H262" t="s">
        <v>1149</v>
      </c>
      <c r="I262" t="s">
        <v>1171</v>
      </c>
      <c r="J262" t="s">
        <v>987</v>
      </c>
      <c r="K262" t="b">
        <v>1</v>
      </c>
      <c r="L262" t="b">
        <v>0</v>
      </c>
      <c r="M262" t="s">
        <v>987</v>
      </c>
      <c r="N262" t="s">
        <v>1039</v>
      </c>
      <c r="O262" t="s">
        <v>990</v>
      </c>
      <c r="P262" t="s">
        <v>1040</v>
      </c>
      <c r="Q262" t="s">
        <v>987</v>
      </c>
    </row>
    <row r="263" spans="1:17" x14ac:dyDescent="0.25">
      <c r="A263" t="s">
        <v>42</v>
      </c>
      <c r="B263" t="s">
        <v>1491</v>
      </c>
      <c r="C263" t="s">
        <v>352</v>
      </c>
      <c r="D263" t="s">
        <v>994</v>
      </c>
      <c r="E263">
        <v>-537</v>
      </c>
      <c r="F263" t="s">
        <v>1036</v>
      </c>
      <c r="G263" t="s">
        <v>1492</v>
      </c>
      <c r="H263" t="s">
        <v>1149</v>
      </c>
      <c r="I263" t="s">
        <v>1044</v>
      </c>
      <c r="J263" t="s">
        <v>987</v>
      </c>
      <c r="K263" t="b">
        <v>1</v>
      </c>
      <c r="L263" t="b">
        <v>0</v>
      </c>
      <c r="M263" t="s">
        <v>987</v>
      </c>
      <c r="N263" t="s">
        <v>1039</v>
      </c>
      <c r="O263" t="s">
        <v>990</v>
      </c>
      <c r="P263" t="s">
        <v>1040</v>
      </c>
      <c r="Q263" t="s">
        <v>987</v>
      </c>
    </row>
    <row r="264" spans="1:17" x14ac:dyDescent="0.25">
      <c r="A264" t="s">
        <v>42</v>
      </c>
      <c r="B264" t="s">
        <v>1493</v>
      </c>
      <c r="C264" t="s">
        <v>352</v>
      </c>
      <c r="D264" t="s">
        <v>996</v>
      </c>
      <c r="E264">
        <v>-436</v>
      </c>
      <c r="F264" t="s">
        <v>1036</v>
      </c>
      <c r="G264" t="s">
        <v>1494</v>
      </c>
      <c r="H264" t="s">
        <v>1149</v>
      </c>
      <c r="I264" t="s">
        <v>1047</v>
      </c>
      <c r="J264" t="s">
        <v>987</v>
      </c>
      <c r="K264" t="b">
        <v>1</v>
      </c>
      <c r="L264" t="b">
        <v>0</v>
      </c>
      <c r="M264" t="s">
        <v>987</v>
      </c>
      <c r="N264" t="s">
        <v>1039</v>
      </c>
      <c r="O264" t="s">
        <v>990</v>
      </c>
      <c r="P264" t="s">
        <v>1040</v>
      </c>
      <c r="Q264" t="s">
        <v>987</v>
      </c>
    </row>
    <row r="265" spans="1:17" x14ac:dyDescent="0.25">
      <c r="A265" t="s">
        <v>42</v>
      </c>
      <c r="B265" t="s">
        <v>1495</v>
      </c>
      <c r="C265" t="s">
        <v>352</v>
      </c>
      <c r="D265" t="s">
        <v>998</v>
      </c>
      <c r="E265">
        <v>-192</v>
      </c>
      <c r="F265" t="s">
        <v>1036</v>
      </c>
      <c r="G265" t="s">
        <v>1496</v>
      </c>
      <c r="H265" t="s">
        <v>1149</v>
      </c>
      <c r="I265" t="s">
        <v>1178</v>
      </c>
      <c r="J265" t="s">
        <v>987</v>
      </c>
      <c r="K265" t="b">
        <v>1</v>
      </c>
      <c r="L265" t="b">
        <v>0</v>
      </c>
      <c r="M265" t="s">
        <v>987</v>
      </c>
      <c r="N265" t="s">
        <v>1039</v>
      </c>
      <c r="O265" t="s">
        <v>990</v>
      </c>
      <c r="P265" t="s">
        <v>1040</v>
      </c>
      <c r="Q265" t="s">
        <v>987</v>
      </c>
    </row>
    <row r="266" spans="1:17" x14ac:dyDescent="0.25">
      <c r="A266" t="s">
        <v>42</v>
      </c>
      <c r="B266" t="s">
        <v>1497</v>
      </c>
      <c r="C266" t="s">
        <v>352</v>
      </c>
      <c r="D266" t="s">
        <v>1000</v>
      </c>
      <c r="E266">
        <v>1959</v>
      </c>
      <c r="F266" t="s">
        <v>1036</v>
      </c>
      <c r="G266" t="s">
        <v>1498</v>
      </c>
      <c r="H266" t="s">
        <v>1149</v>
      </c>
      <c r="I266" t="s">
        <v>1038</v>
      </c>
      <c r="J266" t="s">
        <v>987</v>
      </c>
      <c r="K266" t="b">
        <v>1</v>
      </c>
      <c r="L266" t="b">
        <v>0</v>
      </c>
      <c r="M266" t="s">
        <v>987</v>
      </c>
      <c r="N266" t="s">
        <v>1039</v>
      </c>
      <c r="O266" t="s">
        <v>990</v>
      </c>
      <c r="P266" t="s">
        <v>1040</v>
      </c>
      <c r="Q266" t="s">
        <v>987</v>
      </c>
    </row>
    <row r="267" spans="1:17" x14ac:dyDescent="0.25">
      <c r="A267" t="s">
        <v>42</v>
      </c>
      <c r="B267" t="s">
        <v>1499</v>
      </c>
      <c r="C267" t="s">
        <v>352</v>
      </c>
      <c r="D267" t="s">
        <v>1002</v>
      </c>
      <c r="E267">
        <v>2218</v>
      </c>
      <c r="F267" t="s">
        <v>1036</v>
      </c>
      <c r="G267" t="s">
        <v>1500</v>
      </c>
      <c r="H267" t="s">
        <v>1149</v>
      </c>
      <c r="I267" t="s">
        <v>1057</v>
      </c>
      <c r="J267" t="s">
        <v>987</v>
      </c>
      <c r="K267" t="b">
        <v>1</v>
      </c>
      <c r="L267" t="b">
        <v>0</v>
      </c>
      <c r="M267" t="s">
        <v>987</v>
      </c>
      <c r="N267" t="s">
        <v>1039</v>
      </c>
      <c r="O267" t="s">
        <v>990</v>
      </c>
      <c r="P267" t="s">
        <v>1040</v>
      </c>
      <c r="Q267" t="s">
        <v>987</v>
      </c>
    </row>
    <row r="268" spans="1:17" x14ac:dyDescent="0.25">
      <c r="A268" t="s">
        <v>42</v>
      </c>
      <c r="B268" t="s">
        <v>1501</v>
      </c>
      <c r="C268" t="s">
        <v>352</v>
      </c>
      <c r="D268" t="s">
        <v>1004</v>
      </c>
      <c r="E268">
        <v>2690</v>
      </c>
      <c r="F268" t="s">
        <v>1036</v>
      </c>
      <c r="G268" t="s">
        <v>1502</v>
      </c>
      <c r="H268" t="s">
        <v>1149</v>
      </c>
      <c r="I268" t="s">
        <v>1060</v>
      </c>
      <c r="J268" t="s">
        <v>987</v>
      </c>
      <c r="K268" t="b">
        <v>1</v>
      </c>
      <c r="L268" t="b">
        <v>0</v>
      </c>
      <c r="M268" t="s">
        <v>987</v>
      </c>
      <c r="N268" t="s">
        <v>1039</v>
      </c>
      <c r="O268" t="s">
        <v>990</v>
      </c>
      <c r="P268" t="s">
        <v>1040</v>
      </c>
      <c r="Q268" t="s">
        <v>987</v>
      </c>
    </row>
    <row r="269" spans="1:17" x14ac:dyDescent="0.25">
      <c r="A269" t="s">
        <v>42</v>
      </c>
      <c r="B269" t="s">
        <v>1503</v>
      </c>
      <c r="C269" t="s">
        <v>352</v>
      </c>
      <c r="D269" t="s">
        <v>1006</v>
      </c>
      <c r="E269">
        <v>3008</v>
      </c>
      <c r="F269" t="s">
        <v>1036</v>
      </c>
      <c r="G269" t="s">
        <v>1504</v>
      </c>
      <c r="H269" t="s">
        <v>1149</v>
      </c>
      <c r="I269" t="s">
        <v>1166</v>
      </c>
      <c r="J269" t="s">
        <v>987</v>
      </c>
      <c r="K269" t="b">
        <v>1</v>
      </c>
      <c r="L269" t="b">
        <v>0</v>
      </c>
      <c r="M269" t="s">
        <v>987</v>
      </c>
      <c r="N269" t="s">
        <v>1039</v>
      </c>
      <c r="O269" t="s">
        <v>990</v>
      </c>
      <c r="P269" t="s">
        <v>1040</v>
      </c>
      <c r="Q269" t="s">
        <v>987</v>
      </c>
    </row>
    <row r="270" spans="1:17" x14ac:dyDescent="0.25">
      <c r="A270" t="s">
        <v>42</v>
      </c>
      <c r="B270" t="s">
        <v>1505</v>
      </c>
      <c r="C270" t="s">
        <v>352</v>
      </c>
      <c r="D270" t="s">
        <v>1008</v>
      </c>
      <c r="E270">
        <v>3414</v>
      </c>
      <c r="F270" t="s">
        <v>1036</v>
      </c>
      <c r="G270" t="s">
        <v>1506</v>
      </c>
      <c r="H270" t="s">
        <v>1149</v>
      </c>
      <c r="I270" t="s">
        <v>1066</v>
      </c>
      <c r="J270" t="s">
        <v>987</v>
      </c>
      <c r="K270" t="b">
        <v>1</v>
      </c>
      <c r="L270" t="b">
        <v>0</v>
      </c>
      <c r="M270" t="s">
        <v>987</v>
      </c>
      <c r="N270" t="s">
        <v>1039</v>
      </c>
      <c r="O270" t="s">
        <v>990</v>
      </c>
      <c r="P270" t="s">
        <v>1040</v>
      </c>
      <c r="Q270" t="s">
        <v>987</v>
      </c>
    </row>
    <row r="271" spans="1:17" x14ac:dyDescent="0.25">
      <c r="A271" t="s">
        <v>42</v>
      </c>
      <c r="B271" t="s">
        <v>1507</v>
      </c>
      <c r="C271" t="s">
        <v>352</v>
      </c>
      <c r="D271" t="s">
        <v>1010</v>
      </c>
      <c r="E271">
        <v>3702</v>
      </c>
      <c r="F271" t="s">
        <v>1036</v>
      </c>
      <c r="G271" t="s">
        <v>1508</v>
      </c>
      <c r="H271" t="s">
        <v>1149</v>
      </c>
      <c r="I271" t="s">
        <v>1069</v>
      </c>
      <c r="J271" t="s">
        <v>987</v>
      </c>
      <c r="K271" t="b">
        <v>1</v>
      </c>
      <c r="L271" t="b">
        <v>0</v>
      </c>
      <c r="M271" t="s">
        <v>987</v>
      </c>
      <c r="N271" t="s">
        <v>1039</v>
      </c>
      <c r="O271" t="s">
        <v>990</v>
      </c>
      <c r="P271" t="s">
        <v>1040</v>
      </c>
      <c r="Q271" t="s">
        <v>987</v>
      </c>
    </row>
    <row r="272" spans="1:17" x14ac:dyDescent="0.25">
      <c r="A272" t="s">
        <v>42</v>
      </c>
      <c r="B272" t="s">
        <v>1509</v>
      </c>
      <c r="C272" t="s">
        <v>352</v>
      </c>
      <c r="D272" t="s">
        <v>1012</v>
      </c>
      <c r="E272">
        <v>4044</v>
      </c>
      <c r="F272" t="s">
        <v>1036</v>
      </c>
      <c r="G272" t="s">
        <v>1510</v>
      </c>
      <c r="H272" t="s">
        <v>1149</v>
      </c>
      <c r="I272" t="s">
        <v>1072</v>
      </c>
      <c r="J272" t="s">
        <v>987</v>
      </c>
      <c r="K272" t="b">
        <v>1</v>
      </c>
      <c r="L272" t="b">
        <v>0</v>
      </c>
      <c r="M272" t="s">
        <v>987</v>
      </c>
      <c r="N272" t="s">
        <v>1039</v>
      </c>
      <c r="O272" t="s">
        <v>990</v>
      </c>
      <c r="P272" t="s">
        <v>1040</v>
      </c>
      <c r="Q272" t="s">
        <v>987</v>
      </c>
    </row>
    <row r="273" spans="1:17" x14ac:dyDescent="0.25">
      <c r="A273" t="s">
        <v>42</v>
      </c>
      <c r="B273" t="s">
        <v>1511</v>
      </c>
      <c r="C273" t="s">
        <v>352</v>
      </c>
      <c r="D273" t="s">
        <v>1014</v>
      </c>
      <c r="E273">
        <v>4415</v>
      </c>
      <c r="F273" t="s">
        <v>1036</v>
      </c>
      <c r="G273" t="s">
        <v>1512</v>
      </c>
      <c r="H273" t="s">
        <v>1149</v>
      </c>
      <c r="I273" t="s">
        <v>1166</v>
      </c>
      <c r="J273" t="s">
        <v>987</v>
      </c>
      <c r="K273" t="b">
        <v>1</v>
      </c>
      <c r="L273" t="b">
        <v>0</v>
      </c>
      <c r="M273" t="s">
        <v>987</v>
      </c>
      <c r="N273" t="s">
        <v>1039</v>
      </c>
      <c r="O273" t="s">
        <v>990</v>
      </c>
      <c r="P273" t="s">
        <v>1040</v>
      </c>
      <c r="Q273" t="s">
        <v>987</v>
      </c>
    </row>
    <row r="274" spans="1:17" x14ac:dyDescent="0.25">
      <c r="A274" t="s">
        <v>42</v>
      </c>
      <c r="B274" t="s">
        <v>1513</v>
      </c>
      <c r="C274" t="s">
        <v>352</v>
      </c>
      <c r="D274" t="s">
        <v>1016</v>
      </c>
      <c r="E274">
        <v>5117</v>
      </c>
      <c r="F274" t="s">
        <v>1036</v>
      </c>
      <c r="G274" t="s">
        <v>1514</v>
      </c>
      <c r="H274" t="s">
        <v>1149</v>
      </c>
      <c r="I274" t="s">
        <v>1078</v>
      </c>
      <c r="J274" t="s">
        <v>987</v>
      </c>
      <c r="K274" t="b">
        <v>1</v>
      </c>
      <c r="L274" t="b">
        <v>0</v>
      </c>
      <c r="M274" t="s">
        <v>987</v>
      </c>
      <c r="N274" t="s">
        <v>1039</v>
      </c>
      <c r="O274" t="s">
        <v>990</v>
      </c>
      <c r="P274" t="s">
        <v>1040</v>
      </c>
      <c r="Q274" t="s">
        <v>987</v>
      </c>
    </row>
    <row r="275" spans="1:17" x14ac:dyDescent="0.25">
      <c r="A275" t="s">
        <v>42</v>
      </c>
      <c r="B275" t="s">
        <v>1515</v>
      </c>
      <c r="C275" t="s">
        <v>352</v>
      </c>
      <c r="D275" t="s">
        <v>1029</v>
      </c>
      <c r="E275">
        <v>-460</v>
      </c>
      <c r="F275" t="s">
        <v>1018</v>
      </c>
      <c r="G275" t="s">
        <v>1516</v>
      </c>
      <c r="H275" t="s">
        <v>1149</v>
      </c>
      <c r="I275" t="s">
        <v>987</v>
      </c>
      <c r="J275" t="s">
        <v>987</v>
      </c>
      <c r="K275" t="b">
        <v>0</v>
      </c>
      <c r="L275" t="b">
        <v>1</v>
      </c>
      <c r="M275" t="s">
        <v>1020</v>
      </c>
      <c r="N275" t="s">
        <v>989</v>
      </c>
      <c r="O275" t="s">
        <v>1021</v>
      </c>
      <c r="P275" t="s">
        <v>1022</v>
      </c>
      <c r="Q275" t="s">
        <v>1023</v>
      </c>
    </row>
    <row r="276" spans="1:17" x14ac:dyDescent="0.25">
      <c r="A276" t="s">
        <v>42</v>
      </c>
      <c r="B276" t="s">
        <v>1517</v>
      </c>
      <c r="C276" t="s">
        <v>353</v>
      </c>
      <c r="D276" t="s">
        <v>985</v>
      </c>
      <c r="E276">
        <v>-2710</v>
      </c>
      <c r="F276" t="s">
        <v>1116</v>
      </c>
      <c r="G276" t="s">
        <v>1518</v>
      </c>
      <c r="H276" t="s">
        <v>1149</v>
      </c>
      <c r="I276" t="s">
        <v>1171</v>
      </c>
      <c r="J276" t="s">
        <v>987</v>
      </c>
      <c r="K276" t="b">
        <v>1</v>
      </c>
      <c r="L276" t="b">
        <v>0</v>
      </c>
      <c r="M276" t="s">
        <v>987</v>
      </c>
      <c r="N276" t="s">
        <v>1039</v>
      </c>
      <c r="O276" t="s">
        <v>990</v>
      </c>
      <c r="P276" t="s">
        <v>1040</v>
      </c>
      <c r="Q276" t="s">
        <v>1519</v>
      </c>
    </row>
    <row r="277" spans="1:17" x14ac:dyDescent="0.25">
      <c r="A277" t="s">
        <v>42</v>
      </c>
      <c r="B277" t="s">
        <v>1520</v>
      </c>
      <c r="C277" t="s">
        <v>353</v>
      </c>
      <c r="D277" t="s">
        <v>994</v>
      </c>
      <c r="E277">
        <v>-2750</v>
      </c>
      <c r="F277" t="s">
        <v>1116</v>
      </c>
      <c r="G277" t="s">
        <v>1521</v>
      </c>
      <c r="H277" t="s">
        <v>1149</v>
      </c>
      <c r="I277" t="s">
        <v>1044</v>
      </c>
      <c r="J277" t="s">
        <v>987</v>
      </c>
      <c r="K277" t="b">
        <v>1</v>
      </c>
      <c r="L277" t="b">
        <v>0</v>
      </c>
      <c r="M277" t="s">
        <v>987</v>
      </c>
      <c r="N277" t="s">
        <v>1039</v>
      </c>
      <c r="O277" t="s">
        <v>990</v>
      </c>
      <c r="P277" t="s">
        <v>1040</v>
      </c>
      <c r="Q277" t="s">
        <v>1519</v>
      </c>
    </row>
    <row r="278" spans="1:17" x14ac:dyDescent="0.25">
      <c r="A278" t="s">
        <v>42</v>
      </c>
      <c r="B278" t="s">
        <v>1522</v>
      </c>
      <c r="C278" t="s">
        <v>353</v>
      </c>
      <c r="D278" t="s">
        <v>996</v>
      </c>
      <c r="E278">
        <v>-2750</v>
      </c>
      <c r="F278" t="s">
        <v>1116</v>
      </c>
      <c r="G278" t="s">
        <v>1521</v>
      </c>
      <c r="H278" t="s">
        <v>1149</v>
      </c>
      <c r="I278" t="s">
        <v>1047</v>
      </c>
      <c r="J278" t="s">
        <v>987</v>
      </c>
      <c r="K278" t="b">
        <v>1</v>
      </c>
      <c r="L278" t="b">
        <v>0</v>
      </c>
      <c r="M278" t="s">
        <v>987</v>
      </c>
      <c r="N278" t="s">
        <v>1039</v>
      </c>
      <c r="O278" t="s">
        <v>990</v>
      </c>
      <c r="P278" t="s">
        <v>1040</v>
      </c>
      <c r="Q278" t="s">
        <v>1519</v>
      </c>
    </row>
    <row r="279" spans="1:17" x14ac:dyDescent="0.25">
      <c r="A279" t="s">
        <v>42</v>
      </c>
      <c r="B279" t="s">
        <v>1523</v>
      </c>
      <c r="C279" t="s">
        <v>353</v>
      </c>
      <c r="D279" t="s">
        <v>998</v>
      </c>
      <c r="E279">
        <v>-2861</v>
      </c>
      <c r="F279" t="s">
        <v>1116</v>
      </c>
      <c r="G279" t="s">
        <v>1524</v>
      </c>
      <c r="H279" t="s">
        <v>1149</v>
      </c>
      <c r="I279" t="s">
        <v>1178</v>
      </c>
      <c r="J279" t="s">
        <v>987</v>
      </c>
      <c r="K279" t="b">
        <v>1</v>
      </c>
      <c r="L279" t="b">
        <v>0</v>
      </c>
      <c r="M279" t="s">
        <v>987</v>
      </c>
      <c r="N279" t="s">
        <v>1039</v>
      </c>
      <c r="O279" t="s">
        <v>990</v>
      </c>
      <c r="P279" t="s">
        <v>1040</v>
      </c>
      <c r="Q279" t="s">
        <v>1519</v>
      </c>
    </row>
    <row r="280" spans="1:17" x14ac:dyDescent="0.25">
      <c r="A280" t="s">
        <v>42</v>
      </c>
      <c r="B280" t="s">
        <v>1525</v>
      </c>
      <c r="C280" t="s">
        <v>353</v>
      </c>
      <c r="D280" t="s">
        <v>1000</v>
      </c>
      <c r="E280">
        <v>-3141</v>
      </c>
      <c r="F280" t="s">
        <v>1116</v>
      </c>
      <c r="G280" t="s">
        <v>1526</v>
      </c>
      <c r="H280" t="s">
        <v>1149</v>
      </c>
      <c r="I280" t="s">
        <v>1038</v>
      </c>
      <c r="J280" t="s">
        <v>987</v>
      </c>
      <c r="K280" t="b">
        <v>1</v>
      </c>
      <c r="L280" t="b">
        <v>0</v>
      </c>
      <c r="M280" t="s">
        <v>987</v>
      </c>
      <c r="N280" t="s">
        <v>1039</v>
      </c>
      <c r="O280" t="s">
        <v>990</v>
      </c>
      <c r="P280" t="s">
        <v>1040</v>
      </c>
      <c r="Q280" t="s">
        <v>1519</v>
      </c>
    </row>
    <row r="281" spans="1:17" x14ac:dyDescent="0.25">
      <c r="A281" t="s">
        <v>42</v>
      </c>
      <c r="B281" t="s">
        <v>1527</v>
      </c>
      <c r="C281" t="s">
        <v>353</v>
      </c>
      <c r="D281" t="s">
        <v>1002</v>
      </c>
      <c r="E281">
        <v>-3414</v>
      </c>
      <c r="F281" t="s">
        <v>1116</v>
      </c>
      <c r="G281" t="s">
        <v>1528</v>
      </c>
      <c r="H281" t="s">
        <v>1149</v>
      </c>
      <c r="I281" t="s">
        <v>1057</v>
      </c>
      <c r="J281" t="s">
        <v>987</v>
      </c>
      <c r="K281" t="b">
        <v>1</v>
      </c>
      <c r="L281" t="b">
        <v>0</v>
      </c>
      <c r="M281" t="s">
        <v>987</v>
      </c>
      <c r="N281" t="s">
        <v>1039</v>
      </c>
      <c r="O281" t="s">
        <v>990</v>
      </c>
      <c r="P281" t="s">
        <v>1040</v>
      </c>
      <c r="Q281" t="s">
        <v>1519</v>
      </c>
    </row>
    <row r="282" spans="1:17" x14ac:dyDescent="0.25">
      <c r="A282" t="s">
        <v>42</v>
      </c>
      <c r="B282" t="s">
        <v>1529</v>
      </c>
      <c r="C282" t="s">
        <v>353</v>
      </c>
      <c r="D282" t="s">
        <v>1004</v>
      </c>
      <c r="E282">
        <v>-3538</v>
      </c>
      <c r="F282" t="s">
        <v>1116</v>
      </c>
      <c r="G282" t="s">
        <v>1530</v>
      </c>
      <c r="H282" t="s">
        <v>1149</v>
      </c>
      <c r="I282" t="s">
        <v>1060</v>
      </c>
      <c r="J282" t="s">
        <v>987</v>
      </c>
      <c r="K282" t="b">
        <v>1</v>
      </c>
      <c r="L282" t="b">
        <v>0</v>
      </c>
      <c r="M282" t="s">
        <v>987</v>
      </c>
      <c r="N282" t="s">
        <v>1039</v>
      </c>
      <c r="O282" t="s">
        <v>990</v>
      </c>
      <c r="P282" t="s">
        <v>1040</v>
      </c>
      <c r="Q282" t="s">
        <v>1519</v>
      </c>
    </row>
    <row r="283" spans="1:17" x14ac:dyDescent="0.25">
      <c r="A283" t="s">
        <v>42</v>
      </c>
      <c r="B283" t="s">
        <v>1531</v>
      </c>
      <c r="C283" t="s">
        <v>353</v>
      </c>
      <c r="D283" t="s">
        <v>1006</v>
      </c>
      <c r="E283">
        <v>-3538</v>
      </c>
      <c r="F283" t="s">
        <v>1116</v>
      </c>
      <c r="G283" t="s">
        <v>1530</v>
      </c>
      <c r="H283" t="s">
        <v>1149</v>
      </c>
      <c r="I283" t="s">
        <v>1166</v>
      </c>
      <c r="J283" t="s">
        <v>987</v>
      </c>
      <c r="K283" t="b">
        <v>1</v>
      </c>
      <c r="L283" t="b">
        <v>0</v>
      </c>
      <c r="M283" t="s">
        <v>987</v>
      </c>
      <c r="N283" t="s">
        <v>1039</v>
      </c>
      <c r="O283" t="s">
        <v>990</v>
      </c>
      <c r="P283" t="s">
        <v>1040</v>
      </c>
      <c r="Q283" t="s">
        <v>1519</v>
      </c>
    </row>
    <row r="284" spans="1:17" x14ac:dyDescent="0.25">
      <c r="A284" t="s">
        <v>42</v>
      </c>
      <c r="B284" t="s">
        <v>1532</v>
      </c>
      <c r="C284" t="s">
        <v>353</v>
      </c>
      <c r="D284" t="s">
        <v>1008</v>
      </c>
      <c r="E284">
        <v>-3889</v>
      </c>
      <c r="F284" t="s">
        <v>1116</v>
      </c>
      <c r="G284" t="s">
        <v>1533</v>
      </c>
      <c r="H284" t="s">
        <v>1149</v>
      </c>
      <c r="I284" t="s">
        <v>1066</v>
      </c>
      <c r="J284" t="s">
        <v>987</v>
      </c>
      <c r="K284" t="b">
        <v>1</v>
      </c>
      <c r="L284" t="b">
        <v>0</v>
      </c>
      <c r="M284" t="s">
        <v>987</v>
      </c>
      <c r="N284" t="s">
        <v>1039</v>
      </c>
      <c r="O284" t="s">
        <v>990</v>
      </c>
      <c r="P284" t="s">
        <v>1040</v>
      </c>
      <c r="Q284" t="s">
        <v>1519</v>
      </c>
    </row>
    <row r="285" spans="1:17" x14ac:dyDescent="0.25">
      <c r="A285" t="s">
        <v>42</v>
      </c>
      <c r="B285" t="s">
        <v>1534</v>
      </c>
      <c r="C285" t="s">
        <v>353</v>
      </c>
      <c r="D285" t="s">
        <v>1010</v>
      </c>
      <c r="E285">
        <v>-4642</v>
      </c>
      <c r="F285" t="s">
        <v>1116</v>
      </c>
      <c r="G285" t="s">
        <v>1535</v>
      </c>
      <c r="H285" t="s">
        <v>1149</v>
      </c>
      <c r="I285" t="s">
        <v>1069</v>
      </c>
      <c r="J285" t="s">
        <v>987</v>
      </c>
      <c r="K285" t="b">
        <v>1</v>
      </c>
      <c r="L285" t="b">
        <v>0</v>
      </c>
      <c r="M285" t="s">
        <v>987</v>
      </c>
      <c r="N285" t="s">
        <v>1039</v>
      </c>
      <c r="O285" t="s">
        <v>990</v>
      </c>
      <c r="P285" t="s">
        <v>1040</v>
      </c>
      <c r="Q285" t="s">
        <v>1519</v>
      </c>
    </row>
    <row r="286" spans="1:17" x14ac:dyDescent="0.25">
      <c r="A286" t="s">
        <v>42</v>
      </c>
      <c r="B286" t="s">
        <v>1536</v>
      </c>
      <c r="C286" t="s">
        <v>353</v>
      </c>
      <c r="D286" t="s">
        <v>1012</v>
      </c>
      <c r="E286">
        <v>-4736</v>
      </c>
      <c r="F286" t="s">
        <v>1116</v>
      </c>
      <c r="G286" t="s">
        <v>1537</v>
      </c>
      <c r="H286" t="s">
        <v>1149</v>
      </c>
      <c r="I286" t="s">
        <v>1072</v>
      </c>
      <c r="J286" t="s">
        <v>987</v>
      </c>
      <c r="K286" t="b">
        <v>1</v>
      </c>
      <c r="L286" t="b">
        <v>0</v>
      </c>
      <c r="M286" t="s">
        <v>987</v>
      </c>
      <c r="N286" t="s">
        <v>1039</v>
      </c>
      <c r="O286" t="s">
        <v>990</v>
      </c>
      <c r="P286" t="s">
        <v>1040</v>
      </c>
      <c r="Q286" t="s">
        <v>1519</v>
      </c>
    </row>
    <row r="287" spans="1:17" x14ac:dyDescent="0.25">
      <c r="A287" t="s">
        <v>42</v>
      </c>
      <c r="B287" t="s">
        <v>1538</v>
      </c>
      <c r="C287" t="s">
        <v>353</v>
      </c>
      <c r="D287" t="s">
        <v>1014</v>
      </c>
      <c r="E287">
        <v>-4936</v>
      </c>
      <c r="F287" t="s">
        <v>1116</v>
      </c>
      <c r="G287" t="s">
        <v>1539</v>
      </c>
      <c r="H287" t="s">
        <v>1149</v>
      </c>
      <c r="I287" t="s">
        <v>1166</v>
      </c>
      <c r="J287" t="s">
        <v>987</v>
      </c>
      <c r="K287" t="b">
        <v>1</v>
      </c>
      <c r="L287" t="b">
        <v>0</v>
      </c>
      <c r="M287" t="s">
        <v>987</v>
      </c>
      <c r="N287" t="s">
        <v>1039</v>
      </c>
      <c r="O287" t="s">
        <v>990</v>
      </c>
      <c r="P287" t="s">
        <v>1040</v>
      </c>
      <c r="Q287" t="s">
        <v>1540</v>
      </c>
    </row>
    <row r="288" spans="1:17" x14ac:dyDescent="0.25">
      <c r="A288" t="s">
        <v>42</v>
      </c>
      <c r="B288" t="s">
        <v>1541</v>
      </c>
      <c r="C288" t="s">
        <v>353</v>
      </c>
      <c r="D288" t="s">
        <v>1016</v>
      </c>
      <c r="E288">
        <v>-5256</v>
      </c>
      <c r="F288" t="s">
        <v>1116</v>
      </c>
      <c r="G288" t="s">
        <v>1542</v>
      </c>
      <c r="H288" t="s">
        <v>1149</v>
      </c>
      <c r="I288" t="s">
        <v>1078</v>
      </c>
      <c r="J288" t="s">
        <v>987</v>
      </c>
      <c r="K288" t="b">
        <v>1</v>
      </c>
      <c r="L288" t="b">
        <v>0</v>
      </c>
      <c r="M288" t="s">
        <v>987</v>
      </c>
      <c r="N288" t="s">
        <v>1039</v>
      </c>
      <c r="O288" t="s">
        <v>990</v>
      </c>
      <c r="P288" t="s">
        <v>1040</v>
      </c>
      <c r="Q288" t="s">
        <v>1519</v>
      </c>
    </row>
    <row r="289" spans="1:17" x14ac:dyDescent="0.25">
      <c r="A289" t="s">
        <v>42</v>
      </c>
      <c r="B289" t="s">
        <v>1543</v>
      </c>
      <c r="C289" t="s">
        <v>353</v>
      </c>
      <c r="D289" t="s">
        <v>1029</v>
      </c>
      <c r="E289">
        <v>-5256</v>
      </c>
      <c r="F289" t="s">
        <v>1116</v>
      </c>
      <c r="G289" t="s">
        <v>1542</v>
      </c>
      <c r="H289" t="s">
        <v>1149</v>
      </c>
      <c r="I289" t="s">
        <v>1078</v>
      </c>
      <c r="J289" t="s">
        <v>987</v>
      </c>
      <c r="K289" t="b">
        <v>1</v>
      </c>
      <c r="L289" t="b">
        <v>0</v>
      </c>
      <c r="M289" t="s">
        <v>987</v>
      </c>
      <c r="N289" t="s">
        <v>1039</v>
      </c>
      <c r="O289" t="s">
        <v>990</v>
      </c>
      <c r="P289" t="s">
        <v>1040</v>
      </c>
      <c r="Q289" t="s">
        <v>1544</v>
      </c>
    </row>
    <row r="290" spans="1:17" x14ac:dyDescent="0.25">
      <c r="A290" t="s">
        <v>42</v>
      </c>
      <c r="B290" t="s">
        <v>1545</v>
      </c>
      <c r="C290" t="s">
        <v>354</v>
      </c>
      <c r="D290" t="s">
        <v>985</v>
      </c>
      <c r="E290">
        <v>-179</v>
      </c>
      <c r="F290" t="s">
        <v>1036</v>
      </c>
      <c r="G290" t="s">
        <v>1546</v>
      </c>
      <c r="H290" t="s">
        <v>1149</v>
      </c>
      <c r="I290" t="s">
        <v>1171</v>
      </c>
      <c r="J290" t="s">
        <v>987</v>
      </c>
      <c r="K290" t="b">
        <v>1</v>
      </c>
      <c r="L290" t="b">
        <v>0</v>
      </c>
      <c r="M290" t="s">
        <v>987</v>
      </c>
      <c r="N290" t="s">
        <v>1039</v>
      </c>
      <c r="O290" t="s">
        <v>990</v>
      </c>
      <c r="P290" t="s">
        <v>1040</v>
      </c>
      <c r="Q290" t="s">
        <v>987</v>
      </c>
    </row>
    <row r="291" spans="1:17" x14ac:dyDescent="0.25">
      <c r="A291" t="s">
        <v>42</v>
      </c>
      <c r="B291" t="s">
        <v>1547</v>
      </c>
      <c r="C291" t="s">
        <v>354</v>
      </c>
      <c r="D291" t="s">
        <v>994</v>
      </c>
      <c r="E291">
        <v>-178</v>
      </c>
      <c r="F291" t="s">
        <v>1036</v>
      </c>
      <c r="G291" t="s">
        <v>1548</v>
      </c>
      <c r="H291" t="s">
        <v>1149</v>
      </c>
      <c r="I291" t="s">
        <v>1044</v>
      </c>
      <c r="J291" t="s">
        <v>987</v>
      </c>
      <c r="K291" t="b">
        <v>1</v>
      </c>
      <c r="L291" t="b">
        <v>0</v>
      </c>
      <c r="M291" t="s">
        <v>987</v>
      </c>
      <c r="N291" t="s">
        <v>1039</v>
      </c>
      <c r="O291" t="s">
        <v>990</v>
      </c>
      <c r="P291" t="s">
        <v>1040</v>
      </c>
      <c r="Q291" t="s">
        <v>987</v>
      </c>
    </row>
    <row r="292" spans="1:17" x14ac:dyDescent="0.25">
      <c r="A292" t="s">
        <v>42</v>
      </c>
      <c r="B292" t="s">
        <v>1549</v>
      </c>
      <c r="C292" t="s">
        <v>354</v>
      </c>
      <c r="D292" t="s">
        <v>996</v>
      </c>
      <c r="E292">
        <v>-176</v>
      </c>
      <c r="F292" t="s">
        <v>1036</v>
      </c>
      <c r="G292" t="s">
        <v>1550</v>
      </c>
      <c r="H292" t="s">
        <v>1149</v>
      </c>
      <c r="I292" t="s">
        <v>1047</v>
      </c>
      <c r="J292" t="s">
        <v>987</v>
      </c>
      <c r="K292" t="b">
        <v>1</v>
      </c>
      <c r="L292" t="b">
        <v>0</v>
      </c>
      <c r="M292" t="s">
        <v>987</v>
      </c>
      <c r="N292" t="s">
        <v>1039</v>
      </c>
      <c r="O292" t="s">
        <v>990</v>
      </c>
      <c r="P292" t="s">
        <v>1040</v>
      </c>
      <c r="Q292" t="s">
        <v>987</v>
      </c>
    </row>
    <row r="293" spans="1:17" x14ac:dyDescent="0.25">
      <c r="A293" t="s">
        <v>42</v>
      </c>
      <c r="B293" t="s">
        <v>1551</v>
      </c>
      <c r="C293" t="s">
        <v>354</v>
      </c>
      <c r="D293" t="s">
        <v>998</v>
      </c>
      <c r="E293">
        <v>-181</v>
      </c>
      <c r="F293" t="s">
        <v>1036</v>
      </c>
      <c r="G293" t="s">
        <v>1552</v>
      </c>
      <c r="H293" t="s">
        <v>1149</v>
      </c>
      <c r="I293" t="s">
        <v>1178</v>
      </c>
      <c r="J293" t="s">
        <v>987</v>
      </c>
      <c r="K293" t="b">
        <v>1</v>
      </c>
      <c r="L293" t="b">
        <v>0</v>
      </c>
      <c r="M293" t="s">
        <v>987</v>
      </c>
      <c r="N293" t="s">
        <v>1039</v>
      </c>
      <c r="O293" t="s">
        <v>990</v>
      </c>
      <c r="P293" t="s">
        <v>1040</v>
      </c>
      <c r="Q293" t="s">
        <v>987</v>
      </c>
    </row>
    <row r="294" spans="1:17" x14ac:dyDescent="0.25">
      <c r="A294" t="s">
        <v>42</v>
      </c>
      <c r="B294" t="s">
        <v>1553</v>
      </c>
      <c r="C294" t="s">
        <v>354</v>
      </c>
      <c r="D294" t="s">
        <v>1000</v>
      </c>
      <c r="E294">
        <v>-179</v>
      </c>
      <c r="F294" t="s">
        <v>1036</v>
      </c>
      <c r="G294" t="s">
        <v>1546</v>
      </c>
      <c r="H294" t="s">
        <v>1149</v>
      </c>
      <c r="I294" t="s">
        <v>1038</v>
      </c>
      <c r="J294" t="s">
        <v>987</v>
      </c>
      <c r="K294" t="b">
        <v>1</v>
      </c>
      <c r="L294" t="b">
        <v>0</v>
      </c>
      <c r="M294" t="s">
        <v>987</v>
      </c>
      <c r="N294" t="s">
        <v>1039</v>
      </c>
      <c r="O294" t="s">
        <v>990</v>
      </c>
      <c r="P294" t="s">
        <v>1040</v>
      </c>
      <c r="Q294" t="s">
        <v>987</v>
      </c>
    </row>
    <row r="295" spans="1:17" x14ac:dyDescent="0.25">
      <c r="A295" t="s">
        <v>42</v>
      </c>
      <c r="B295" t="s">
        <v>1554</v>
      </c>
      <c r="C295" t="s">
        <v>354</v>
      </c>
      <c r="D295" t="s">
        <v>1002</v>
      </c>
      <c r="E295">
        <v>-177</v>
      </c>
      <c r="F295" t="s">
        <v>1036</v>
      </c>
      <c r="G295" t="s">
        <v>1555</v>
      </c>
      <c r="H295" t="s">
        <v>1149</v>
      </c>
      <c r="I295" t="s">
        <v>1057</v>
      </c>
      <c r="J295" t="s">
        <v>987</v>
      </c>
      <c r="K295" t="b">
        <v>1</v>
      </c>
      <c r="L295" t="b">
        <v>0</v>
      </c>
      <c r="M295" t="s">
        <v>987</v>
      </c>
      <c r="N295" t="s">
        <v>1039</v>
      </c>
      <c r="O295" t="s">
        <v>990</v>
      </c>
      <c r="P295" t="s">
        <v>1040</v>
      </c>
      <c r="Q295" t="s">
        <v>987</v>
      </c>
    </row>
    <row r="296" spans="1:17" x14ac:dyDescent="0.25">
      <c r="A296" t="s">
        <v>42</v>
      </c>
      <c r="B296" t="s">
        <v>1556</v>
      </c>
      <c r="C296" t="s">
        <v>354</v>
      </c>
      <c r="D296" t="s">
        <v>1004</v>
      </c>
      <c r="E296">
        <v>-175</v>
      </c>
      <c r="F296" t="s">
        <v>1036</v>
      </c>
      <c r="G296" t="s">
        <v>1557</v>
      </c>
      <c r="H296" t="s">
        <v>1149</v>
      </c>
      <c r="I296" t="s">
        <v>1060</v>
      </c>
      <c r="J296" t="s">
        <v>987</v>
      </c>
      <c r="K296" t="b">
        <v>1</v>
      </c>
      <c r="L296" t="b">
        <v>0</v>
      </c>
      <c r="M296" t="s">
        <v>987</v>
      </c>
      <c r="N296" t="s">
        <v>1039</v>
      </c>
      <c r="O296" t="s">
        <v>990</v>
      </c>
      <c r="P296" t="s">
        <v>1040</v>
      </c>
      <c r="Q296" t="s">
        <v>987</v>
      </c>
    </row>
    <row r="297" spans="1:17" x14ac:dyDescent="0.25">
      <c r="A297" t="s">
        <v>42</v>
      </c>
      <c r="B297" t="s">
        <v>1558</v>
      </c>
      <c r="C297" t="s">
        <v>354</v>
      </c>
      <c r="D297" t="s">
        <v>1006</v>
      </c>
      <c r="E297">
        <v>-180</v>
      </c>
      <c r="F297" t="s">
        <v>1036</v>
      </c>
      <c r="G297" t="s">
        <v>1559</v>
      </c>
      <c r="H297" t="s">
        <v>1149</v>
      </c>
      <c r="I297" t="s">
        <v>1166</v>
      </c>
      <c r="J297" t="s">
        <v>987</v>
      </c>
      <c r="K297" t="b">
        <v>1</v>
      </c>
      <c r="L297" t="b">
        <v>0</v>
      </c>
      <c r="M297" t="s">
        <v>987</v>
      </c>
      <c r="N297" t="s">
        <v>1039</v>
      </c>
      <c r="O297" t="s">
        <v>990</v>
      </c>
      <c r="P297" t="s">
        <v>1040</v>
      </c>
      <c r="Q297" t="s">
        <v>987</v>
      </c>
    </row>
    <row r="298" spans="1:17" x14ac:dyDescent="0.25">
      <c r="A298" t="s">
        <v>42</v>
      </c>
      <c r="B298" t="s">
        <v>1560</v>
      </c>
      <c r="C298" t="s">
        <v>354</v>
      </c>
      <c r="D298" t="s">
        <v>1008</v>
      </c>
      <c r="E298">
        <v>-178</v>
      </c>
      <c r="F298" t="s">
        <v>1036</v>
      </c>
      <c r="G298" t="s">
        <v>1548</v>
      </c>
      <c r="H298" t="s">
        <v>1149</v>
      </c>
      <c r="I298" t="s">
        <v>1066</v>
      </c>
      <c r="J298" t="s">
        <v>987</v>
      </c>
      <c r="K298" t="b">
        <v>1</v>
      </c>
      <c r="L298" t="b">
        <v>0</v>
      </c>
      <c r="M298" t="s">
        <v>987</v>
      </c>
      <c r="N298" t="s">
        <v>1039</v>
      </c>
      <c r="O298" t="s">
        <v>990</v>
      </c>
      <c r="P298" t="s">
        <v>1040</v>
      </c>
      <c r="Q298" t="s">
        <v>987</v>
      </c>
    </row>
    <row r="299" spans="1:17" x14ac:dyDescent="0.25">
      <c r="A299" t="s">
        <v>42</v>
      </c>
      <c r="B299" t="s">
        <v>1561</v>
      </c>
      <c r="C299" t="s">
        <v>354</v>
      </c>
      <c r="D299" t="s">
        <v>1010</v>
      </c>
      <c r="E299">
        <v>-177</v>
      </c>
      <c r="F299" t="s">
        <v>1036</v>
      </c>
      <c r="G299" t="s">
        <v>1555</v>
      </c>
      <c r="H299" t="s">
        <v>1149</v>
      </c>
      <c r="I299" t="s">
        <v>1069</v>
      </c>
      <c r="J299" t="s">
        <v>987</v>
      </c>
      <c r="K299" t="b">
        <v>1</v>
      </c>
      <c r="L299" t="b">
        <v>0</v>
      </c>
      <c r="M299" t="s">
        <v>987</v>
      </c>
      <c r="N299" t="s">
        <v>1039</v>
      </c>
      <c r="O299" t="s">
        <v>990</v>
      </c>
      <c r="P299" t="s">
        <v>1040</v>
      </c>
      <c r="Q299" t="s">
        <v>987</v>
      </c>
    </row>
    <row r="300" spans="1:17" x14ac:dyDescent="0.25">
      <c r="A300" t="s">
        <v>42</v>
      </c>
      <c r="B300" t="s">
        <v>1562</v>
      </c>
      <c r="C300" t="s">
        <v>354</v>
      </c>
      <c r="D300" t="s">
        <v>1012</v>
      </c>
      <c r="E300">
        <v>-174</v>
      </c>
      <c r="F300" t="s">
        <v>1036</v>
      </c>
      <c r="G300" t="s">
        <v>1563</v>
      </c>
      <c r="H300" t="s">
        <v>1149</v>
      </c>
      <c r="I300" t="s">
        <v>1072</v>
      </c>
      <c r="J300" t="s">
        <v>987</v>
      </c>
      <c r="K300" t="b">
        <v>1</v>
      </c>
      <c r="L300" t="b">
        <v>0</v>
      </c>
      <c r="M300" t="s">
        <v>987</v>
      </c>
      <c r="N300" t="s">
        <v>1039</v>
      </c>
      <c r="O300" t="s">
        <v>990</v>
      </c>
      <c r="P300" t="s">
        <v>1040</v>
      </c>
      <c r="Q300" t="s">
        <v>987</v>
      </c>
    </row>
    <row r="301" spans="1:17" x14ac:dyDescent="0.25">
      <c r="A301" t="s">
        <v>42</v>
      </c>
      <c r="B301" t="s">
        <v>1564</v>
      </c>
      <c r="C301" t="s">
        <v>354</v>
      </c>
      <c r="D301" t="s">
        <v>1014</v>
      </c>
      <c r="E301">
        <v>-181</v>
      </c>
      <c r="F301" t="s">
        <v>1036</v>
      </c>
      <c r="G301" t="s">
        <v>1552</v>
      </c>
      <c r="H301" t="s">
        <v>1149</v>
      </c>
      <c r="I301" t="s">
        <v>1166</v>
      </c>
      <c r="J301" t="s">
        <v>987</v>
      </c>
      <c r="K301" t="b">
        <v>1</v>
      </c>
      <c r="L301" t="b">
        <v>0</v>
      </c>
      <c r="M301" t="s">
        <v>987</v>
      </c>
      <c r="N301" t="s">
        <v>1039</v>
      </c>
      <c r="O301" t="s">
        <v>990</v>
      </c>
      <c r="P301" t="s">
        <v>1040</v>
      </c>
      <c r="Q301" t="s">
        <v>987</v>
      </c>
    </row>
    <row r="302" spans="1:17" x14ac:dyDescent="0.25">
      <c r="A302" t="s">
        <v>42</v>
      </c>
      <c r="B302" t="s">
        <v>1565</v>
      </c>
      <c r="C302" t="s">
        <v>354</v>
      </c>
      <c r="D302" t="s">
        <v>1016</v>
      </c>
      <c r="E302">
        <v>-11</v>
      </c>
      <c r="F302" t="s">
        <v>1018</v>
      </c>
      <c r="G302" t="s">
        <v>1566</v>
      </c>
      <c r="H302" t="s">
        <v>1149</v>
      </c>
      <c r="I302" t="s">
        <v>987</v>
      </c>
      <c r="J302" t="s">
        <v>987</v>
      </c>
      <c r="K302" t="b">
        <v>0</v>
      </c>
      <c r="L302" t="b">
        <v>1</v>
      </c>
      <c r="M302" t="s">
        <v>1020</v>
      </c>
      <c r="N302" t="s">
        <v>989</v>
      </c>
      <c r="O302" t="s">
        <v>1021</v>
      </c>
      <c r="P302" t="s">
        <v>1022</v>
      </c>
      <c r="Q302" t="s">
        <v>1023</v>
      </c>
    </row>
    <row r="303" spans="1:17" x14ac:dyDescent="0.25">
      <c r="A303" t="s">
        <v>42</v>
      </c>
      <c r="B303" t="s">
        <v>1567</v>
      </c>
      <c r="C303" t="s">
        <v>354</v>
      </c>
      <c r="D303" t="s">
        <v>1029</v>
      </c>
      <c r="E303">
        <v>-65</v>
      </c>
      <c r="F303" t="s">
        <v>1018</v>
      </c>
      <c r="G303" t="s">
        <v>1566</v>
      </c>
      <c r="H303" t="s">
        <v>1149</v>
      </c>
      <c r="I303" t="s">
        <v>987</v>
      </c>
      <c r="J303" t="s">
        <v>987</v>
      </c>
      <c r="K303" t="b">
        <v>0</v>
      </c>
      <c r="L303" t="b">
        <v>1</v>
      </c>
      <c r="M303" t="s">
        <v>1020</v>
      </c>
      <c r="N303" t="s">
        <v>989</v>
      </c>
      <c r="O303" t="s">
        <v>1021</v>
      </c>
      <c r="P303" t="s">
        <v>1022</v>
      </c>
      <c r="Q303" t="s">
        <v>1023</v>
      </c>
    </row>
    <row r="304" spans="1:17" x14ac:dyDescent="0.25">
      <c r="A304" t="s">
        <v>42</v>
      </c>
      <c r="B304" t="s">
        <v>1568</v>
      </c>
      <c r="C304" t="s">
        <v>356</v>
      </c>
      <c r="D304" t="s">
        <v>985</v>
      </c>
      <c r="E304">
        <v>1347</v>
      </c>
      <c r="F304" t="s">
        <v>1036</v>
      </c>
      <c r="G304" t="s">
        <v>1569</v>
      </c>
      <c r="H304" t="s">
        <v>1149</v>
      </c>
      <c r="I304" t="s">
        <v>1171</v>
      </c>
      <c r="J304" t="s">
        <v>987</v>
      </c>
      <c r="K304" t="b">
        <v>1</v>
      </c>
      <c r="L304" t="b">
        <v>0</v>
      </c>
      <c r="M304" t="s">
        <v>987</v>
      </c>
      <c r="N304" t="s">
        <v>1039</v>
      </c>
      <c r="O304" t="s">
        <v>990</v>
      </c>
      <c r="P304" t="s">
        <v>1040</v>
      </c>
      <c r="Q304" t="s">
        <v>987</v>
      </c>
    </row>
    <row r="305" spans="1:17" x14ac:dyDescent="0.25">
      <c r="A305" t="s">
        <v>42</v>
      </c>
      <c r="B305" t="s">
        <v>1570</v>
      </c>
      <c r="C305" t="s">
        <v>356</v>
      </c>
      <c r="D305" t="s">
        <v>994</v>
      </c>
      <c r="E305">
        <v>1381</v>
      </c>
      <c r="F305" t="s">
        <v>1036</v>
      </c>
      <c r="G305" t="s">
        <v>1571</v>
      </c>
      <c r="H305" t="s">
        <v>1149</v>
      </c>
      <c r="I305" t="s">
        <v>1044</v>
      </c>
      <c r="J305" t="s">
        <v>987</v>
      </c>
      <c r="K305" t="b">
        <v>1</v>
      </c>
      <c r="L305" t="b">
        <v>0</v>
      </c>
      <c r="M305" t="s">
        <v>987</v>
      </c>
      <c r="N305" t="s">
        <v>1039</v>
      </c>
      <c r="O305" t="s">
        <v>990</v>
      </c>
      <c r="P305" t="s">
        <v>1040</v>
      </c>
      <c r="Q305" t="s">
        <v>987</v>
      </c>
    </row>
    <row r="306" spans="1:17" x14ac:dyDescent="0.25">
      <c r="A306" t="s">
        <v>42</v>
      </c>
      <c r="B306" t="s">
        <v>1572</v>
      </c>
      <c r="C306" t="s">
        <v>356</v>
      </c>
      <c r="D306" t="s">
        <v>996</v>
      </c>
      <c r="E306">
        <v>1414</v>
      </c>
      <c r="F306" t="s">
        <v>1036</v>
      </c>
      <c r="G306" t="s">
        <v>1573</v>
      </c>
      <c r="H306" t="s">
        <v>1149</v>
      </c>
      <c r="I306" t="s">
        <v>1047</v>
      </c>
      <c r="J306" t="s">
        <v>987</v>
      </c>
      <c r="K306" t="b">
        <v>1</v>
      </c>
      <c r="L306" t="b">
        <v>0</v>
      </c>
      <c r="M306" t="s">
        <v>987</v>
      </c>
      <c r="N306" t="s">
        <v>1039</v>
      </c>
      <c r="O306" t="s">
        <v>990</v>
      </c>
      <c r="P306" t="s">
        <v>1040</v>
      </c>
      <c r="Q306" t="s">
        <v>987</v>
      </c>
    </row>
    <row r="307" spans="1:17" x14ac:dyDescent="0.25">
      <c r="A307" t="s">
        <v>42</v>
      </c>
      <c r="B307" t="s">
        <v>1574</v>
      </c>
      <c r="C307" t="s">
        <v>356</v>
      </c>
      <c r="D307" t="s">
        <v>998</v>
      </c>
      <c r="E307">
        <v>1509</v>
      </c>
      <c r="F307" t="s">
        <v>1036</v>
      </c>
      <c r="G307" t="s">
        <v>1575</v>
      </c>
      <c r="H307" t="s">
        <v>1149</v>
      </c>
      <c r="I307" t="s">
        <v>1178</v>
      </c>
      <c r="J307" t="s">
        <v>987</v>
      </c>
      <c r="K307" t="b">
        <v>1</v>
      </c>
      <c r="L307" t="b">
        <v>0</v>
      </c>
      <c r="M307" t="s">
        <v>987</v>
      </c>
      <c r="N307" t="s">
        <v>1039</v>
      </c>
      <c r="O307" t="s">
        <v>990</v>
      </c>
      <c r="P307" t="s">
        <v>1040</v>
      </c>
      <c r="Q307" t="s">
        <v>987</v>
      </c>
    </row>
    <row r="308" spans="1:17" x14ac:dyDescent="0.25">
      <c r="A308" t="s">
        <v>42</v>
      </c>
      <c r="B308" t="s">
        <v>1576</v>
      </c>
      <c r="C308" t="s">
        <v>356</v>
      </c>
      <c r="D308" t="s">
        <v>1000</v>
      </c>
      <c r="E308">
        <v>1490</v>
      </c>
      <c r="F308" t="s">
        <v>1036</v>
      </c>
      <c r="G308" t="s">
        <v>1577</v>
      </c>
      <c r="H308" t="s">
        <v>1149</v>
      </c>
      <c r="I308" t="s">
        <v>1038</v>
      </c>
      <c r="J308" t="s">
        <v>987</v>
      </c>
      <c r="K308" t="b">
        <v>1</v>
      </c>
      <c r="L308" t="b">
        <v>0</v>
      </c>
      <c r="M308" t="s">
        <v>987</v>
      </c>
      <c r="N308" t="s">
        <v>1039</v>
      </c>
      <c r="O308" t="s">
        <v>990</v>
      </c>
      <c r="P308" t="s">
        <v>1040</v>
      </c>
      <c r="Q308" t="s">
        <v>987</v>
      </c>
    </row>
    <row r="309" spans="1:17" x14ac:dyDescent="0.25">
      <c r="A309" t="s">
        <v>42</v>
      </c>
      <c r="B309" t="s">
        <v>1578</v>
      </c>
      <c r="C309" t="s">
        <v>356</v>
      </c>
      <c r="D309" t="s">
        <v>1002</v>
      </c>
      <c r="E309">
        <v>1581</v>
      </c>
      <c r="F309" t="s">
        <v>1036</v>
      </c>
      <c r="G309" t="s">
        <v>1579</v>
      </c>
      <c r="H309" t="s">
        <v>1149</v>
      </c>
      <c r="I309" t="s">
        <v>1057</v>
      </c>
      <c r="J309" t="s">
        <v>987</v>
      </c>
      <c r="K309" t="b">
        <v>1</v>
      </c>
      <c r="L309" t="b">
        <v>0</v>
      </c>
      <c r="M309" t="s">
        <v>987</v>
      </c>
      <c r="N309" t="s">
        <v>1039</v>
      </c>
      <c r="O309" t="s">
        <v>990</v>
      </c>
      <c r="P309" t="s">
        <v>1040</v>
      </c>
      <c r="Q309" t="s">
        <v>987</v>
      </c>
    </row>
    <row r="310" spans="1:17" x14ac:dyDescent="0.25">
      <c r="A310" t="s">
        <v>42</v>
      </c>
      <c r="B310" t="s">
        <v>1580</v>
      </c>
      <c r="C310" t="s">
        <v>356</v>
      </c>
      <c r="D310" t="s">
        <v>1004</v>
      </c>
      <c r="E310">
        <v>1592</v>
      </c>
      <c r="F310" t="s">
        <v>1036</v>
      </c>
      <c r="G310" t="s">
        <v>1581</v>
      </c>
      <c r="H310" t="s">
        <v>1149</v>
      </c>
      <c r="I310" t="s">
        <v>1060</v>
      </c>
      <c r="J310" t="s">
        <v>987</v>
      </c>
      <c r="K310" t="b">
        <v>1</v>
      </c>
      <c r="L310" t="b">
        <v>0</v>
      </c>
      <c r="M310" t="s">
        <v>987</v>
      </c>
      <c r="N310" t="s">
        <v>1039</v>
      </c>
      <c r="O310" t="s">
        <v>990</v>
      </c>
      <c r="P310" t="s">
        <v>1040</v>
      </c>
      <c r="Q310" t="s">
        <v>987</v>
      </c>
    </row>
    <row r="311" spans="1:17" x14ac:dyDescent="0.25">
      <c r="A311" t="s">
        <v>42</v>
      </c>
      <c r="B311" t="s">
        <v>1582</v>
      </c>
      <c r="C311" t="s">
        <v>356</v>
      </c>
      <c r="D311" t="s">
        <v>1006</v>
      </c>
      <c r="E311">
        <v>1649</v>
      </c>
      <c r="F311" t="s">
        <v>1036</v>
      </c>
      <c r="G311" t="s">
        <v>1583</v>
      </c>
      <c r="H311" t="s">
        <v>1149</v>
      </c>
      <c r="I311" t="s">
        <v>1166</v>
      </c>
      <c r="J311" t="s">
        <v>987</v>
      </c>
      <c r="K311" t="b">
        <v>1</v>
      </c>
      <c r="L311" t="b">
        <v>0</v>
      </c>
      <c r="M311" t="s">
        <v>987</v>
      </c>
      <c r="N311" t="s">
        <v>1039</v>
      </c>
      <c r="O311" t="s">
        <v>990</v>
      </c>
      <c r="P311" t="s">
        <v>1040</v>
      </c>
      <c r="Q311" t="s">
        <v>987</v>
      </c>
    </row>
    <row r="312" spans="1:17" x14ac:dyDescent="0.25">
      <c r="A312" t="s">
        <v>42</v>
      </c>
      <c r="B312" t="s">
        <v>1584</v>
      </c>
      <c r="C312" t="s">
        <v>356</v>
      </c>
      <c r="D312" t="s">
        <v>1008</v>
      </c>
      <c r="E312">
        <v>1696</v>
      </c>
      <c r="F312" t="s">
        <v>1036</v>
      </c>
      <c r="G312" t="s">
        <v>1585</v>
      </c>
      <c r="H312" t="s">
        <v>1149</v>
      </c>
      <c r="I312" t="s">
        <v>1066</v>
      </c>
      <c r="J312" t="s">
        <v>987</v>
      </c>
      <c r="K312" t="b">
        <v>1</v>
      </c>
      <c r="L312" t="b">
        <v>0</v>
      </c>
      <c r="M312" t="s">
        <v>987</v>
      </c>
      <c r="N312" t="s">
        <v>1039</v>
      </c>
      <c r="O312" t="s">
        <v>990</v>
      </c>
      <c r="P312" t="s">
        <v>1040</v>
      </c>
      <c r="Q312" t="s">
        <v>987</v>
      </c>
    </row>
    <row r="313" spans="1:17" x14ac:dyDescent="0.25">
      <c r="A313" t="s">
        <v>42</v>
      </c>
      <c r="B313" t="s">
        <v>1586</v>
      </c>
      <c r="C313" t="s">
        <v>356</v>
      </c>
      <c r="D313" t="s">
        <v>1010</v>
      </c>
      <c r="E313">
        <v>1727</v>
      </c>
      <c r="F313" t="s">
        <v>1036</v>
      </c>
      <c r="G313" t="s">
        <v>1587</v>
      </c>
      <c r="H313" t="s">
        <v>1149</v>
      </c>
      <c r="I313" t="s">
        <v>1069</v>
      </c>
      <c r="J313" t="s">
        <v>987</v>
      </c>
      <c r="K313" t="b">
        <v>1</v>
      </c>
      <c r="L313" t="b">
        <v>0</v>
      </c>
      <c r="M313" t="s">
        <v>987</v>
      </c>
      <c r="N313" t="s">
        <v>1039</v>
      </c>
      <c r="O313" t="s">
        <v>990</v>
      </c>
      <c r="P313" t="s">
        <v>1040</v>
      </c>
      <c r="Q313" t="s">
        <v>987</v>
      </c>
    </row>
    <row r="314" spans="1:17" x14ac:dyDescent="0.25">
      <c r="A314" t="s">
        <v>42</v>
      </c>
      <c r="B314" t="s">
        <v>1588</v>
      </c>
      <c r="C314" t="s">
        <v>356</v>
      </c>
      <c r="D314" t="s">
        <v>1012</v>
      </c>
      <c r="E314">
        <v>1769</v>
      </c>
      <c r="F314" t="s">
        <v>1036</v>
      </c>
      <c r="G314" t="s">
        <v>1589</v>
      </c>
      <c r="H314" t="s">
        <v>1149</v>
      </c>
      <c r="I314" t="s">
        <v>1072</v>
      </c>
      <c r="J314" t="s">
        <v>987</v>
      </c>
      <c r="K314" t="b">
        <v>1</v>
      </c>
      <c r="L314" t="b">
        <v>0</v>
      </c>
      <c r="M314" t="s">
        <v>987</v>
      </c>
      <c r="N314" t="s">
        <v>1039</v>
      </c>
      <c r="O314" t="s">
        <v>990</v>
      </c>
      <c r="P314" t="s">
        <v>1040</v>
      </c>
      <c r="Q314" t="s">
        <v>987</v>
      </c>
    </row>
    <row r="315" spans="1:17" x14ac:dyDescent="0.25">
      <c r="A315" t="s">
        <v>42</v>
      </c>
      <c r="B315" t="s">
        <v>1590</v>
      </c>
      <c r="C315" t="s">
        <v>356</v>
      </c>
      <c r="D315" t="s">
        <v>1014</v>
      </c>
      <c r="E315">
        <v>1797</v>
      </c>
      <c r="F315" t="s">
        <v>1036</v>
      </c>
      <c r="G315" t="s">
        <v>1591</v>
      </c>
      <c r="H315" t="s">
        <v>1149</v>
      </c>
      <c r="I315" t="s">
        <v>1166</v>
      </c>
      <c r="J315" t="s">
        <v>987</v>
      </c>
      <c r="K315" t="b">
        <v>1</v>
      </c>
      <c r="L315" t="b">
        <v>0</v>
      </c>
      <c r="M315" t="s">
        <v>987</v>
      </c>
      <c r="N315" t="s">
        <v>1039</v>
      </c>
      <c r="O315" t="s">
        <v>990</v>
      </c>
      <c r="P315" t="s">
        <v>1040</v>
      </c>
      <c r="Q315" t="s">
        <v>987</v>
      </c>
    </row>
    <row r="316" spans="1:17" x14ac:dyDescent="0.25">
      <c r="A316" t="s">
        <v>42</v>
      </c>
      <c r="B316" t="s">
        <v>1592</v>
      </c>
      <c r="C316" t="s">
        <v>356</v>
      </c>
      <c r="D316" t="s">
        <v>1016</v>
      </c>
      <c r="E316">
        <v>1899</v>
      </c>
      <c r="F316" t="s">
        <v>1036</v>
      </c>
      <c r="G316" t="s">
        <v>1593</v>
      </c>
      <c r="H316" t="s">
        <v>1149</v>
      </c>
      <c r="I316" t="s">
        <v>1078</v>
      </c>
      <c r="J316" t="s">
        <v>987</v>
      </c>
      <c r="K316" t="b">
        <v>1</v>
      </c>
      <c r="L316" t="b">
        <v>0</v>
      </c>
      <c r="M316" t="s">
        <v>987</v>
      </c>
      <c r="N316" t="s">
        <v>1039</v>
      </c>
      <c r="O316" t="s">
        <v>990</v>
      </c>
      <c r="P316" t="s">
        <v>1040</v>
      </c>
      <c r="Q316" t="s">
        <v>987</v>
      </c>
    </row>
    <row r="317" spans="1:17" x14ac:dyDescent="0.25">
      <c r="A317" t="s">
        <v>42</v>
      </c>
      <c r="B317" t="s">
        <v>1594</v>
      </c>
      <c r="C317" t="s">
        <v>384</v>
      </c>
      <c r="D317" t="s">
        <v>985</v>
      </c>
      <c r="E317">
        <v>42</v>
      </c>
      <c r="F317" t="s">
        <v>1036</v>
      </c>
      <c r="G317" t="s">
        <v>1595</v>
      </c>
      <c r="H317" t="s">
        <v>988</v>
      </c>
      <c r="I317" t="s">
        <v>1038</v>
      </c>
      <c r="J317" t="s">
        <v>987</v>
      </c>
      <c r="K317" t="b">
        <v>1</v>
      </c>
      <c r="L317" t="b">
        <v>0</v>
      </c>
      <c r="M317" t="s">
        <v>987</v>
      </c>
      <c r="N317" t="s">
        <v>1039</v>
      </c>
      <c r="O317" t="s">
        <v>1596</v>
      </c>
      <c r="P317" t="s">
        <v>1040</v>
      </c>
      <c r="Q317" t="s">
        <v>1597</v>
      </c>
    </row>
    <row r="318" spans="1:17" x14ac:dyDescent="0.25">
      <c r="A318" t="s">
        <v>42</v>
      </c>
      <c r="B318" t="s">
        <v>1598</v>
      </c>
      <c r="C318" t="s">
        <v>384</v>
      </c>
      <c r="D318" t="s">
        <v>994</v>
      </c>
      <c r="E318">
        <v>42</v>
      </c>
      <c r="F318" t="s">
        <v>1036</v>
      </c>
      <c r="G318" t="s">
        <v>1595</v>
      </c>
      <c r="H318" t="s">
        <v>988</v>
      </c>
      <c r="I318" t="s">
        <v>1057</v>
      </c>
      <c r="J318" t="s">
        <v>987</v>
      </c>
      <c r="K318" t="b">
        <v>1</v>
      </c>
      <c r="L318" t="b">
        <v>0</v>
      </c>
      <c r="M318" t="s">
        <v>987</v>
      </c>
      <c r="N318" t="s">
        <v>1039</v>
      </c>
      <c r="O318" t="s">
        <v>1596</v>
      </c>
      <c r="P318" t="s">
        <v>1040</v>
      </c>
      <c r="Q318" t="s">
        <v>1599</v>
      </c>
    </row>
    <row r="319" spans="1:17" x14ac:dyDescent="0.25">
      <c r="A319" t="s">
        <v>42</v>
      </c>
      <c r="B319" t="s">
        <v>1600</v>
      </c>
      <c r="C319" t="s">
        <v>384</v>
      </c>
      <c r="D319" t="s">
        <v>996</v>
      </c>
      <c r="E319">
        <v>44</v>
      </c>
      <c r="F319" t="s">
        <v>1036</v>
      </c>
      <c r="G319" t="s">
        <v>1601</v>
      </c>
      <c r="H319" t="s">
        <v>988</v>
      </c>
      <c r="I319" t="s">
        <v>1060</v>
      </c>
      <c r="J319" t="s">
        <v>987</v>
      </c>
      <c r="K319" t="b">
        <v>1</v>
      </c>
      <c r="L319" t="b">
        <v>0</v>
      </c>
      <c r="M319" t="s">
        <v>987</v>
      </c>
      <c r="N319" t="s">
        <v>1039</v>
      </c>
      <c r="O319" t="s">
        <v>1596</v>
      </c>
      <c r="P319" t="s">
        <v>1040</v>
      </c>
      <c r="Q319" t="s">
        <v>1602</v>
      </c>
    </row>
    <row r="320" spans="1:17" x14ac:dyDescent="0.25">
      <c r="A320" t="s">
        <v>42</v>
      </c>
      <c r="B320" t="s">
        <v>1603</v>
      </c>
      <c r="C320" t="s">
        <v>384</v>
      </c>
      <c r="D320" t="s">
        <v>998</v>
      </c>
      <c r="E320">
        <v>46</v>
      </c>
      <c r="F320" t="s">
        <v>1036</v>
      </c>
      <c r="G320" t="s">
        <v>1604</v>
      </c>
      <c r="H320" t="s">
        <v>988</v>
      </c>
      <c r="I320" t="s">
        <v>987</v>
      </c>
      <c r="J320" t="s">
        <v>987</v>
      </c>
      <c r="K320" t="b">
        <v>1</v>
      </c>
      <c r="L320" t="b">
        <v>0</v>
      </c>
      <c r="M320" t="s">
        <v>987</v>
      </c>
      <c r="N320" t="s">
        <v>1039</v>
      </c>
      <c r="O320" t="s">
        <v>1596</v>
      </c>
      <c r="P320" t="s">
        <v>1040</v>
      </c>
      <c r="Q320" t="s">
        <v>1605</v>
      </c>
    </row>
    <row r="321" spans="1:17" x14ac:dyDescent="0.25">
      <c r="A321" t="s">
        <v>42</v>
      </c>
      <c r="B321" t="s">
        <v>1606</v>
      </c>
      <c r="C321" t="s">
        <v>384</v>
      </c>
      <c r="D321" t="s">
        <v>1000</v>
      </c>
      <c r="E321">
        <v>45</v>
      </c>
      <c r="F321" t="s">
        <v>1036</v>
      </c>
      <c r="G321" t="s">
        <v>1607</v>
      </c>
      <c r="H321" t="s">
        <v>988</v>
      </c>
      <c r="I321" t="s">
        <v>1066</v>
      </c>
      <c r="J321" t="s">
        <v>987</v>
      </c>
      <c r="K321" t="b">
        <v>1</v>
      </c>
      <c r="L321" t="b">
        <v>0</v>
      </c>
      <c r="M321" t="s">
        <v>987</v>
      </c>
      <c r="N321" t="s">
        <v>1039</v>
      </c>
      <c r="O321" t="s">
        <v>1596</v>
      </c>
      <c r="P321" t="s">
        <v>1040</v>
      </c>
      <c r="Q321" t="s">
        <v>1597</v>
      </c>
    </row>
    <row r="322" spans="1:17" x14ac:dyDescent="0.25">
      <c r="A322" t="s">
        <v>42</v>
      </c>
      <c r="B322" t="s">
        <v>1608</v>
      </c>
      <c r="C322" t="s">
        <v>384</v>
      </c>
      <c r="D322" t="s">
        <v>1002</v>
      </c>
      <c r="E322">
        <v>44</v>
      </c>
      <c r="F322" t="s">
        <v>1036</v>
      </c>
      <c r="G322" t="s">
        <v>1601</v>
      </c>
      <c r="H322" t="s">
        <v>988</v>
      </c>
      <c r="I322" t="s">
        <v>1069</v>
      </c>
      <c r="J322" t="s">
        <v>987</v>
      </c>
      <c r="K322" t="b">
        <v>1</v>
      </c>
      <c r="L322" t="b">
        <v>0</v>
      </c>
      <c r="M322" t="s">
        <v>987</v>
      </c>
      <c r="N322" t="s">
        <v>1039</v>
      </c>
      <c r="O322" t="s">
        <v>1596</v>
      </c>
      <c r="P322" t="s">
        <v>1040</v>
      </c>
      <c r="Q322" t="s">
        <v>1609</v>
      </c>
    </row>
    <row r="323" spans="1:17" x14ac:dyDescent="0.25">
      <c r="A323" t="s">
        <v>42</v>
      </c>
      <c r="B323" t="s">
        <v>1610</v>
      </c>
      <c r="C323" t="s">
        <v>384</v>
      </c>
      <c r="D323" t="s">
        <v>1004</v>
      </c>
      <c r="E323">
        <v>47</v>
      </c>
      <c r="F323" t="s">
        <v>1036</v>
      </c>
      <c r="G323" t="s">
        <v>1611</v>
      </c>
      <c r="H323" t="s">
        <v>988</v>
      </c>
      <c r="I323" t="s">
        <v>1072</v>
      </c>
      <c r="J323" t="s">
        <v>987</v>
      </c>
      <c r="K323" t="b">
        <v>1</v>
      </c>
      <c r="L323" t="b">
        <v>0</v>
      </c>
      <c r="M323" t="s">
        <v>987</v>
      </c>
      <c r="N323" t="s">
        <v>1039</v>
      </c>
      <c r="O323" t="s">
        <v>1596</v>
      </c>
      <c r="P323" t="s">
        <v>1040</v>
      </c>
      <c r="Q323" t="s">
        <v>1612</v>
      </c>
    </row>
    <row r="324" spans="1:17" x14ac:dyDescent="0.25">
      <c r="A324" t="s">
        <v>42</v>
      </c>
      <c r="B324" t="s">
        <v>1613</v>
      </c>
      <c r="C324" t="s">
        <v>384</v>
      </c>
      <c r="D324" t="s">
        <v>1006</v>
      </c>
      <c r="E324">
        <v>36</v>
      </c>
      <c r="F324" t="s">
        <v>1036</v>
      </c>
      <c r="G324" t="s">
        <v>1614</v>
      </c>
      <c r="H324" t="s">
        <v>988</v>
      </c>
      <c r="I324" t="s">
        <v>987</v>
      </c>
      <c r="J324" t="s">
        <v>987</v>
      </c>
      <c r="K324" t="b">
        <v>1</v>
      </c>
      <c r="L324" t="b">
        <v>0</v>
      </c>
      <c r="M324" t="s">
        <v>987</v>
      </c>
      <c r="N324" t="s">
        <v>1039</v>
      </c>
      <c r="O324" t="s">
        <v>1596</v>
      </c>
      <c r="P324" t="s">
        <v>1040</v>
      </c>
      <c r="Q324" t="s">
        <v>1615</v>
      </c>
    </row>
    <row r="325" spans="1:17" x14ac:dyDescent="0.25">
      <c r="A325" t="s">
        <v>42</v>
      </c>
      <c r="B325" t="s">
        <v>1616</v>
      </c>
      <c r="C325" t="s">
        <v>384</v>
      </c>
      <c r="D325" t="s">
        <v>1008</v>
      </c>
      <c r="E325">
        <v>40</v>
      </c>
      <c r="F325" t="s">
        <v>1036</v>
      </c>
      <c r="G325" t="s">
        <v>1617</v>
      </c>
      <c r="H325" t="s">
        <v>988</v>
      </c>
      <c r="I325" t="s">
        <v>1078</v>
      </c>
      <c r="J325" t="s">
        <v>987</v>
      </c>
      <c r="K325" t="b">
        <v>1</v>
      </c>
      <c r="L325" t="b">
        <v>0</v>
      </c>
      <c r="M325" t="s">
        <v>987</v>
      </c>
      <c r="N325" t="s">
        <v>1039</v>
      </c>
      <c r="O325" t="s">
        <v>1596</v>
      </c>
      <c r="P325" t="s">
        <v>1040</v>
      </c>
      <c r="Q325" t="s">
        <v>1597</v>
      </c>
    </row>
    <row r="326" spans="1:17" x14ac:dyDescent="0.25">
      <c r="A326" t="s">
        <v>42</v>
      </c>
      <c r="B326" t="s">
        <v>1618</v>
      </c>
      <c r="C326" t="s">
        <v>384</v>
      </c>
      <c r="D326" t="s">
        <v>1010</v>
      </c>
      <c r="E326">
        <v>39</v>
      </c>
      <c r="F326" t="s">
        <v>1036</v>
      </c>
      <c r="G326" t="s">
        <v>1619</v>
      </c>
      <c r="H326" t="s">
        <v>988</v>
      </c>
      <c r="I326" t="s">
        <v>1069</v>
      </c>
      <c r="J326" t="s">
        <v>987</v>
      </c>
      <c r="K326" t="b">
        <v>1</v>
      </c>
      <c r="L326" t="b">
        <v>0</v>
      </c>
      <c r="M326" t="s">
        <v>987</v>
      </c>
      <c r="N326" t="s">
        <v>1039</v>
      </c>
      <c r="O326" t="s">
        <v>1596</v>
      </c>
      <c r="P326" t="s">
        <v>1040</v>
      </c>
      <c r="Q326" t="s">
        <v>1620</v>
      </c>
    </row>
    <row r="327" spans="1:17" x14ac:dyDescent="0.25">
      <c r="A327" t="s">
        <v>42</v>
      </c>
      <c r="B327" t="s">
        <v>1621</v>
      </c>
      <c r="C327" t="s">
        <v>384</v>
      </c>
      <c r="D327" t="s">
        <v>1012</v>
      </c>
      <c r="E327">
        <v>43</v>
      </c>
      <c r="F327" t="s">
        <v>1036</v>
      </c>
      <c r="G327" t="s">
        <v>1622</v>
      </c>
      <c r="H327" t="s">
        <v>988</v>
      </c>
      <c r="I327" t="s">
        <v>1072</v>
      </c>
      <c r="J327" t="s">
        <v>987</v>
      </c>
      <c r="K327" t="b">
        <v>1</v>
      </c>
      <c r="L327" t="b">
        <v>0</v>
      </c>
      <c r="M327" t="s">
        <v>987</v>
      </c>
      <c r="N327" t="s">
        <v>1039</v>
      </c>
      <c r="O327" t="s">
        <v>1596</v>
      </c>
      <c r="P327" t="s">
        <v>1040</v>
      </c>
      <c r="Q327" t="s">
        <v>1623</v>
      </c>
    </row>
    <row r="328" spans="1:17" x14ac:dyDescent="0.25">
      <c r="A328" t="s">
        <v>42</v>
      </c>
      <c r="B328" t="s">
        <v>1624</v>
      </c>
      <c r="C328" t="s">
        <v>384</v>
      </c>
      <c r="D328" t="s">
        <v>1014</v>
      </c>
      <c r="E328">
        <v>44</v>
      </c>
      <c r="F328" t="s">
        <v>1036</v>
      </c>
      <c r="G328" t="s">
        <v>1601</v>
      </c>
      <c r="H328" t="s">
        <v>988</v>
      </c>
      <c r="I328" t="s">
        <v>987</v>
      </c>
      <c r="J328" t="s">
        <v>987</v>
      </c>
      <c r="K328" t="b">
        <v>1</v>
      </c>
      <c r="L328" t="b">
        <v>0</v>
      </c>
      <c r="M328" t="s">
        <v>987</v>
      </c>
      <c r="N328" t="s">
        <v>1039</v>
      </c>
      <c r="O328" t="s">
        <v>1596</v>
      </c>
      <c r="P328" t="s">
        <v>1040</v>
      </c>
      <c r="Q328" t="s">
        <v>1625</v>
      </c>
    </row>
    <row r="329" spans="1:17" x14ac:dyDescent="0.25">
      <c r="A329" t="s">
        <v>42</v>
      </c>
      <c r="B329" t="s">
        <v>1626</v>
      </c>
      <c r="C329" t="s">
        <v>384</v>
      </c>
      <c r="D329" t="s">
        <v>1016</v>
      </c>
      <c r="E329">
        <v>40</v>
      </c>
      <c r="F329" t="s">
        <v>1036</v>
      </c>
      <c r="G329" t="s">
        <v>1617</v>
      </c>
      <c r="H329" t="s">
        <v>988</v>
      </c>
      <c r="I329" t="s">
        <v>1078</v>
      </c>
      <c r="J329" t="s">
        <v>987</v>
      </c>
      <c r="K329" t="b">
        <v>1</v>
      </c>
      <c r="L329" t="b">
        <v>0</v>
      </c>
      <c r="M329" t="s">
        <v>987</v>
      </c>
      <c r="N329" t="s">
        <v>1039</v>
      </c>
      <c r="O329" t="s">
        <v>1596</v>
      </c>
      <c r="P329" t="s">
        <v>1040</v>
      </c>
      <c r="Q329" t="s">
        <v>1597</v>
      </c>
    </row>
    <row r="330" spans="1:17" x14ac:dyDescent="0.25">
      <c r="A330" t="s">
        <v>42</v>
      </c>
      <c r="B330" t="s">
        <v>1627</v>
      </c>
      <c r="C330" t="s">
        <v>405</v>
      </c>
      <c r="D330" t="s">
        <v>985</v>
      </c>
      <c r="E330">
        <v>14</v>
      </c>
      <c r="F330" t="s">
        <v>1036</v>
      </c>
      <c r="G330" t="s">
        <v>1628</v>
      </c>
      <c r="H330" t="s">
        <v>1629</v>
      </c>
      <c r="I330" t="s">
        <v>1038</v>
      </c>
      <c r="J330" t="s">
        <v>987</v>
      </c>
      <c r="K330" t="b">
        <v>1</v>
      </c>
      <c r="L330" t="b">
        <v>0</v>
      </c>
      <c r="M330" t="s">
        <v>987</v>
      </c>
      <c r="N330" t="s">
        <v>1039</v>
      </c>
      <c r="O330" t="s">
        <v>990</v>
      </c>
      <c r="P330" t="s">
        <v>1040</v>
      </c>
      <c r="Q330" t="s">
        <v>987</v>
      </c>
    </row>
    <row r="331" spans="1:17" x14ac:dyDescent="0.25">
      <c r="A331" t="s">
        <v>42</v>
      </c>
      <c r="B331" t="s">
        <v>1630</v>
      </c>
      <c r="C331" t="s">
        <v>405</v>
      </c>
      <c r="D331" t="s">
        <v>994</v>
      </c>
      <c r="E331">
        <v>38</v>
      </c>
      <c r="F331" t="s">
        <v>1018</v>
      </c>
      <c r="G331" t="s">
        <v>1631</v>
      </c>
      <c r="H331" t="s">
        <v>1629</v>
      </c>
      <c r="I331" t="s">
        <v>987</v>
      </c>
      <c r="J331" t="s">
        <v>987</v>
      </c>
      <c r="K331" t="b">
        <v>0</v>
      </c>
      <c r="L331" t="b">
        <v>1</v>
      </c>
      <c r="M331" t="s">
        <v>1020</v>
      </c>
      <c r="N331" t="s">
        <v>989</v>
      </c>
      <c r="O331" t="s">
        <v>1021</v>
      </c>
      <c r="P331" t="s">
        <v>1022</v>
      </c>
      <c r="Q331" t="s">
        <v>1023</v>
      </c>
    </row>
    <row r="332" spans="1:17" x14ac:dyDescent="0.25">
      <c r="A332" t="s">
        <v>42</v>
      </c>
      <c r="B332" t="s">
        <v>1632</v>
      </c>
      <c r="C332" t="s">
        <v>405</v>
      </c>
      <c r="D332" t="s">
        <v>996</v>
      </c>
      <c r="E332">
        <v>17</v>
      </c>
      <c r="F332" t="s">
        <v>1018</v>
      </c>
      <c r="G332" t="s">
        <v>1631</v>
      </c>
      <c r="H332" t="s">
        <v>1629</v>
      </c>
      <c r="I332" t="s">
        <v>987</v>
      </c>
      <c r="J332" t="s">
        <v>987</v>
      </c>
      <c r="K332" t="b">
        <v>0</v>
      </c>
      <c r="L332" t="b">
        <v>1</v>
      </c>
      <c r="M332" t="s">
        <v>1020</v>
      </c>
      <c r="N332" t="s">
        <v>989</v>
      </c>
      <c r="O332" t="s">
        <v>1021</v>
      </c>
      <c r="P332" t="s">
        <v>1022</v>
      </c>
      <c r="Q332" t="s">
        <v>1023</v>
      </c>
    </row>
    <row r="333" spans="1:17" x14ac:dyDescent="0.25">
      <c r="A333" t="s">
        <v>42</v>
      </c>
      <c r="B333" t="s">
        <v>1633</v>
      </c>
      <c r="C333" t="s">
        <v>405</v>
      </c>
      <c r="D333" t="s">
        <v>998</v>
      </c>
      <c r="E333">
        <v>18</v>
      </c>
      <c r="F333" t="s">
        <v>1036</v>
      </c>
      <c r="G333" t="s">
        <v>1634</v>
      </c>
      <c r="H333" t="s">
        <v>1629</v>
      </c>
      <c r="I333" t="s">
        <v>987</v>
      </c>
      <c r="J333" t="s">
        <v>987</v>
      </c>
      <c r="K333" t="b">
        <v>1</v>
      </c>
      <c r="L333" t="b">
        <v>0</v>
      </c>
      <c r="M333" t="s">
        <v>987</v>
      </c>
      <c r="N333" t="s">
        <v>1039</v>
      </c>
      <c r="O333" t="s">
        <v>990</v>
      </c>
      <c r="P333" t="s">
        <v>1040</v>
      </c>
      <c r="Q333" t="s">
        <v>1635</v>
      </c>
    </row>
    <row r="334" spans="1:17" x14ac:dyDescent="0.25">
      <c r="A334" t="s">
        <v>42</v>
      </c>
      <c r="B334" t="s">
        <v>1636</v>
      </c>
      <c r="C334" t="s">
        <v>405</v>
      </c>
      <c r="D334" t="s">
        <v>1000</v>
      </c>
      <c r="E334">
        <v>17</v>
      </c>
      <c r="F334" t="s">
        <v>1036</v>
      </c>
      <c r="G334" t="s">
        <v>1637</v>
      </c>
      <c r="H334" t="s">
        <v>1629</v>
      </c>
      <c r="I334" t="s">
        <v>1066</v>
      </c>
      <c r="J334" t="s">
        <v>987</v>
      </c>
      <c r="K334" t="b">
        <v>1</v>
      </c>
      <c r="L334" t="b">
        <v>0</v>
      </c>
      <c r="M334" t="s">
        <v>987</v>
      </c>
      <c r="N334" t="s">
        <v>1039</v>
      </c>
      <c r="O334" t="s">
        <v>990</v>
      </c>
      <c r="P334" t="s">
        <v>1040</v>
      </c>
      <c r="Q334" t="s">
        <v>987</v>
      </c>
    </row>
    <row r="335" spans="1:17" x14ac:dyDescent="0.25">
      <c r="A335" t="s">
        <v>42</v>
      </c>
      <c r="B335" t="s">
        <v>1638</v>
      </c>
      <c r="C335" t="s">
        <v>405</v>
      </c>
      <c r="D335" t="s">
        <v>1002</v>
      </c>
      <c r="E335">
        <v>9</v>
      </c>
      <c r="F335" t="s">
        <v>1018</v>
      </c>
      <c r="G335" t="s">
        <v>1631</v>
      </c>
      <c r="H335" t="s">
        <v>1629</v>
      </c>
      <c r="I335" t="s">
        <v>987</v>
      </c>
      <c r="J335" t="s">
        <v>987</v>
      </c>
      <c r="K335" t="b">
        <v>0</v>
      </c>
      <c r="L335" t="b">
        <v>1</v>
      </c>
      <c r="M335" t="s">
        <v>1020</v>
      </c>
      <c r="N335" t="s">
        <v>989</v>
      </c>
      <c r="O335" t="s">
        <v>1021</v>
      </c>
      <c r="P335" t="s">
        <v>1022</v>
      </c>
      <c r="Q335" t="s">
        <v>1023</v>
      </c>
    </row>
    <row r="336" spans="1:17" x14ac:dyDescent="0.25">
      <c r="A336" t="s">
        <v>42</v>
      </c>
      <c r="B336" t="s">
        <v>1639</v>
      </c>
      <c r="C336" t="s">
        <v>405</v>
      </c>
      <c r="D336" t="s">
        <v>1004</v>
      </c>
      <c r="E336">
        <v>16</v>
      </c>
      <c r="F336" t="s">
        <v>1036</v>
      </c>
      <c r="G336" t="s">
        <v>1640</v>
      </c>
      <c r="H336" t="s">
        <v>1629</v>
      </c>
      <c r="I336" t="s">
        <v>1072</v>
      </c>
      <c r="J336" t="s">
        <v>987</v>
      </c>
      <c r="K336" t="b">
        <v>1</v>
      </c>
      <c r="L336" t="b">
        <v>0</v>
      </c>
      <c r="M336" t="s">
        <v>987</v>
      </c>
      <c r="N336" t="s">
        <v>1039</v>
      </c>
      <c r="O336" t="s">
        <v>990</v>
      </c>
      <c r="P336" t="s">
        <v>1040</v>
      </c>
      <c r="Q336" t="s">
        <v>1641</v>
      </c>
    </row>
    <row r="337" spans="1:17" x14ac:dyDescent="0.25">
      <c r="A337" t="s">
        <v>42</v>
      </c>
      <c r="B337" t="s">
        <v>1642</v>
      </c>
      <c r="C337" t="s">
        <v>405</v>
      </c>
      <c r="D337" t="s">
        <v>1006</v>
      </c>
      <c r="E337">
        <v>23</v>
      </c>
      <c r="F337" t="s">
        <v>1018</v>
      </c>
      <c r="G337" t="s">
        <v>1631</v>
      </c>
      <c r="H337" t="s">
        <v>1629</v>
      </c>
      <c r="I337" t="s">
        <v>987</v>
      </c>
      <c r="J337" t="s">
        <v>987</v>
      </c>
      <c r="K337" t="b">
        <v>0</v>
      </c>
      <c r="L337" t="b">
        <v>1</v>
      </c>
      <c r="M337" t="s">
        <v>1020</v>
      </c>
      <c r="N337" t="s">
        <v>989</v>
      </c>
      <c r="O337" t="s">
        <v>1021</v>
      </c>
      <c r="P337" t="s">
        <v>1022</v>
      </c>
      <c r="Q337" t="s">
        <v>1023</v>
      </c>
    </row>
    <row r="338" spans="1:17" x14ac:dyDescent="0.25">
      <c r="A338" t="s">
        <v>42</v>
      </c>
      <c r="B338" t="s">
        <v>1643</v>
      </c>
      <c r="C338" t="s">
        <v>405</v>
      </c>
      <c r="D338" t="s">
        <v>1008</v>
      </c>
      <c r="E338">
        <v>21</v>
      </c>
      <c r="F338" t="s">
        <v>1036</v>
      </c>
      <c r="G338" t="s">
        <v>1644</v>
      </c>
      <c r="H338" t="s">
        <v>1629</v>
      </c>
      <c r="I338" t="s">
        <v>1078</v>
      </c>
      <c r="J338" t="s">
        <v>987</v>
      </c>
      <c r="K338" t="b">
        <v>1</v>
      </c>
      <c r="L338" t="b">
        <v>0</v>
      </c>
      <c r="M338" t="s">
        <v>987</v>
      </c>
      <c r="N338" t="s">
        <v>1039</v>
      </c>
      <c r="O338" t="s">
        <v>990</v>
      </c>
      <c r="P338" t="s">
        <v>1040</v>
      </c>
      <c r="Q338" t="s">
        <v>987</v>
      </c>
    </row>
    <row r="339" spans="1:17" x14ac:dyDescent="0.25">
      <c r="A339" t="s">
        <v>42</v>
      </c>
      <c r="B339" t="s">
        <v>1645</v>
      </c>
      <c r="C339" t="s">
        <v>405</v>
      </c>
      <c r="D339" t="s">
        <v>1010</v>
      </c>
      <c r="E339">
        <v>20</v>
      </c>
      <c r="F339" t="s">
        <v>1036</v>
      </c>
      <c r="G339" t="s">
        <v>1646</v>
      </c>
      <c r="H339" t="s">
        <v>1629</v>
      </c>
      <c r="I339" t="s">
        <v>1069</v>
      </c>
      <c r="J339" t="s">
        <v>987</v>
      </c>
      <c r="K339" t="b">
        <v>1</v>
      </c>
      <c r="L339" t="b">
        <v>0</v>
      </c>
      <c r="M339" t="s">
        <v>987</v>
      </c>
      <c r="N339" t="s">
        <v>1039</v>
      </c>
      <c r="O339" t="s">
        <v>990</v>
      </c>
      <c r="P339" t="s">
        <v>1040</v>
      </c>
      <c r="Q339" t="s">
        <v>1647</v>
      </c>
    </row>
    <row r="340" spans="1:17" x14ac:dyDescent="0.25">
      <c r="A340" t="s">
        <v>42</v>
      </c>
      <c r="B340" t="s">
        <v>1648</v>
      </c>
      <c r="C340" t="s">
        <v>405</v>
      </c>
      <c r="D340" t="s">
        <v>1012</v>
      </c>
      <c r="E340">
        <v>38</v>
      </c>
      <c r="F340" t="s">
        <v>1036</v>
      </c>
      <c r="G340" t="s">
        <v>1649</v>
      </c>
      <c r="H340" t="s">
        <v>1629</v>
      </c>
      <c r="I340" t="s">
        <v>1072</v>
      </c>
      <c r="J340" t="s">
        <v>987</v>
      </c>
      <c r="K340" t="b">
        <v>1</v>
      </c>
      <c r="L340" t="b">
        <v>0</v>
      </c>
      <c r="M340" t="s">
        <v>987</v>
      </c>
      <c r="N340" t="s">
        <v>1039</v>
      </c>
      <c r="O340" t="s">
        <v>990</v>
      </c>
      <c r="P340" t="s">
        <v>1040</v>
      </c>
      <c r="Q340" t="s">
        <v>1650</v>
      </c>
    </row>
    <row r="341" spans="1:17" x14ac:dyDescent="0.25">
      <c r="A341" t="s">
        <v>42</v>
      </c>
      <c r="B341" t="s">
        <v>1651</v>
      </c>
      <c r="C341" t="s">
        <v>405</v>
      </c>
      <c r="D341" t="s">
        <v>1014</v>
      </c>
      <c r="E341">
        <v>-9</v>
      </c>
      <c r="F341" t="s">
        <v>1018</v>
      </c>
      <c r="G341" t="s">
        <v>1631</v>
      </c>
      <c r="H341" t="s">
        <v>1629</v>
      </c>
      <c r="I341" t="s">
        <v>987</v>
      </c>
      <c r="J341" t="s">
        <v>987</v>
      </c>
      <c r="K341" t="b">
        <v>0</v>
      </c>
      <c r="L341" t="b">
        <v>1</v>
      </c>
      <c r="M341" t="s">
        <v>1020</v>
      </c>
      <c r="N341" t="s">
        <v>989</v>
      </c>
      <c r="O341" t="s">
        <v>1021</v>
      </c>
      <c r="P341" t="s">
        <v>1022</v>
      </c>
      <c r="Q341" t="s">
        <v>1023</v>
      </c>
    </row>
    <row r="342" spans="1:17" x14ac:dyDescent="0.25">
      <c r="A342" t="s">
        <v>42</v>
      </c>
      <c r="B342" t="s">
        <v>1652</v>
      </c>
      <c r="C342" t="s">
        <v>405</v>
      </c>
      <c r="D342" t="s">
        <v>1016</v>
      </c>
      <c r="E342">
        <v>25</v>
      </c>
      <c r="F342" t="s">
        <v>1036</v>
      </c>
      <c r="G342" t="s">
        <v>1653</v>
      </c>
      <c r="H342" t="s">
        <v>1629</v>
      </c>
      <c r="I342" t="s">
        <v>1078</v>
      </c>
      <c r="J342" t="s">
        <v>987</v>
      </c>
      <c r="K342" t="b">
        <v>1</v>
      </c>
      <c r="L342" t="b">
        <v>0</v>
      </c>
      <c r="M342" t="s">
        <v>987</v>
      </c>
      <c r="N342" t="s">
        <v>1039</v>
      </c>
      <c r="O342" t="s">
        <v>990</v>
      </c>
      <c r="P342" t="s">
        <v>1040</v>
      </c>
      <c r="Q342" t="s">
        <v>987</v>
      </c>
    </row>
    <row r="343" spans="1:17" x14ac:dyDescent="0.25">
      <c r="A343" t="s">
        <v>42</v>
      </c>
      <c r="B343" t="s">
        <v>1654</v>
      </c>
      <c r="C343" t="s">
        <v>405</v>
      </c>
      <c r="D343" t="s">
        <v>1029</v>
      </c>
      <c r="E343">
        <v>61</v>
      </c>
      <c r="F343" t="s">
        <v>1018</v>
      </c>
      <c r="G343" t="s">
        <v>1631</v>
      </c>
      <c r="H343" t="s">
        <v>1629</v>
      </c>
      <c r="I343" t="s">
        <v>987</v>
      </c>
      <c r="J343" t="s">
        <v>987</v>
      </c>
      <c r="K343" t="b">
        <v>0</v>
      </c>
      <c r="L343" t="b">
        <v>1</v>
      </c>
      <c r="M343" t="s">
        <v>1020</v>
      </c>
      <c r="N343" t="s">
        <v>989</v>
      </c>
      <c r="O343" t="s">
        <v>1021</v>
      </c>
      <c r="P343" t="s">
        <v>1022</v>
      </c>
      <c r="Q343" t="s">
        <v>1023</v>
      </c>
    </row>
    <row r="344" spans="1:17" x14ac:dyDescent="0.25">
      <c r="A344" t="s">
        <v>42</v>
      </c>
      <c r="B344" t="s">
        <v>1655</v>
      </c>
      <c r="C344" t="s">
        <v>403</v>
      </c>
      <c r="D344" t="s">
        <v>985</v>
      </c>
      <c r="E344">
        <v>0</v>
      </c>
      <c r="F344" t="s">
        <v>1018</v>
      </c>
      <c r="G344" t="s">
        <v>987</v>
      </c>
      <c r="H344" t="s">
        <v>1629</v>
      </c>
      <c r="I344" t="s">
        <v>987</v>
      </c>
      <c r="J344" t="s">
        <v>987</v>
      </c>
      <c r="K344" t="b">
        <v>0</v>
      </c>
      <c r="L344" t="b">
        <v>1</v>
      </c>
      <c r="M344" t="s">
        <v>1020</v>
      </c>
      <c r="N344" t="s">
        <v>989</v>
      </c>
      <c r="O344" t="s">
        <v>1021</v>
      </c>
      <c r="P344" t="s">
        <v>1022</v>
      </c>
      <c r="Q344" t="s">
        <v>1023</v>
      </c>
    </row>
    <row r="345" spans="1:17" x14ac:dyDescent="0.25">
      <c r="A345" t="s">
        <v>42</v>
      </c>
      <c r="B345" t="s">
        <v>1656</v>
      </c>
      <c r="C345" t="s">
        <v>403</v>
      </c>
      <c r="D345" t="s">
        <v>994</v>
      </c>
      <c r="E345">
        <v>5405</v>
      </c>
      <c r="F345" t="s">
        <v>1018</v>
      </c>
      <c r="G345" t="s">
        <v>987</v>
      </c>
      <c r="H345" t="s">
        <v>1629</v>
      </c>
      <c r="I345" t="s">
        <v>987</v>
      </c>
      <c r="J345" t="s">
        <v>987</v>
      </c>
      <c r="K345" t="b">
        <v>0</v>
      </c>
      <c r="L345" t="b">
        <v>1</v>
      </c>
      <c r="M345" t="s">
        <v>1020</v>
      </c>
      <c r="N345" t="s">
        <v>989</v>
      </c>
      <c r="O345" t="s">
        <v>1021</v>
      </c>
      <c r="P345" t="s">
        <v>1022</v>
      </c>
      <c r="Q345" t="s">
        <v>1023</v>
      </c>
    </row>
    <row r="346" spans="1:17" x14ac:dyDescent="0.25">
      <c r="A346" t="s">
        <v>42</v>
      </c>
      <c r="B346" t="s">
        <v>1657</v>
      </c>
      <c r="C346" t="s">
        <v>403</v>
      </c>
      <c r="D346" t="s">
        <v>996</v>
      </c>
      <c r="E346">
        <v>5517</v>
      </c>
      <c r="F346" t="s">
        <v>1018</v>
      </c>
      <c r="G346" t="s">
        <v>987</v>
      </c>
      <c r="H346" t="s">
        <v>1629</v>
      </c>
      <c r="I346" t="s">
        <v>987</v>
      </c>
      <c r="J346" t="s">
        <v>987</v>
      </c>
      <c r="K346" t="b">
        <v>0</v>
      </c>
      <c r="L346" t="b">
        <v>1</v>
      </c>
      <c r="M346" t="s">
        <v>1020</v>
      </c>
      <c r="N346" t="s">
        <v>989</v>
      </c>
      <c r="O346" t="s">
        <v>1021</v>
      </c>
      <c r="P346" t="s">
        <v>1022</v>
      </c>
      <c r="Q346" t="s">
        <v>1023</v>
      </c>
    </row>
    <row r="347" spans="1:17" x14ac:dyDescent="0.25">
      <c r="A347" t="s">
        <v>42</v>
      </c>
      <c r="B347" t="s">
        <v>1658</v>
      </c>
      <c r="C347" t="s">
        <v>403</v>
      </c>
      <c r="D347" t="s">
        <v>998</v>
      </c>
      <c r="E347">
        <v>5156</v>
      </c>
      <c r="F347" t="s">
        <v>1018</v>
      </c>
      <c r="G347" t="s">
        <v>987</v>
      </c>
      <c r="H347" t="s">
        <v>1629</v>
      </c>
      <c r="I347" t="s">
        <v>987</v>
      </c>
      <c r="J347" t="s">
        <v>987</v>
      </c>
      <c r="K347" t="b">
        <v>0</v>
      </c>
      <c r="L347" t="b">
        <v>1</v>
      </c>
      <c r="M347" t="s">
        <v>1020</v>
      </c>
      <c r="N347" t="s">
        <v>989</v>
      </c>
      <c r="O347" t="s">
        <v>1021</v>
      </c>
      <c r="P347" t="s">
        <v>1022</v>
      </c>
      <c r="Q347" t="s">
        <v>1023</v>
      </c>
    </row>
    <row r="348" spans="1:17" x14ac:dyDescent="0.25">
      <c r="A348" t="s">
        <v>42</v>
      </c>
      <c r="B348" t="s">
        <v>1659</v>
      </c>
      <c r="C348" t="s">
        <v>403</v>
      </c>
      <c r="D348" t="s">
        <v>1000</v>
      </c>
      <c r="E348">
        <v>3452</v>
      </c>
      <c r="F348" t="s">
        <v>1018</v>
      </c>
      <c r="G348" t="s">
        <v>987</v>
      </c>
      <c r="H348" t="s">
        <v>1629</v>
      </c>
      <c r="I348" t="s">
        <v>987</v>
      </c>
      <c r="J348" t="s">
        <v>987</v>
      </c>
      <c r="K348" t="b">
        <v>0</v>
      </c>
      <c r="L348" t="b">
        <v>1</v>
      </c>
      <c r="M348" t="s">
        <v>1020</v>
      </c>
      <c r="N348" t="s">
        <v>989</v>
      </c>
      <c r="O348" t="s">
        <v>1021</v>
      </c>
      <c r="P348" t="s">
        <v>1022</v>
      </c>
      <c r="Q348" t="s">
        <v>1023</v>
      </c>
    </row>
    <row r="349" spans="1:17" x14ac:dyDescent="0.25">
      <c r="A349" t="s">
        <v>42</v>
      </c>
      <c r="B349" t="s">
        <v>1660</v>
      </c>
      <c r="C349" t="s">
        <v>403</v>
      </c>
      <c r="D349" t="s">
        <v>1002</v>
      </c>
      <c r="E349">
        <v>3095</v>
      </c>
      <c r="F349" t="s">
        <v>1018</v>
      </c>
      <c r="G349" t="s">
        <v>987</v>
      </c>
      <c r="H349" t="s">
        <v>1629</v>
      </c>
      <c r="I349" t="s">
        <v>987</v>
      </c>
      <c r="J349" t="s">
        <v>987</v>
      </c>
      <c r="K349" t="b">
        <v>0</v>
      </c>
      <c r="L349" t="b">
        <v>1</v>
      </c>
      <c r="M349" t="s">
        <v>1020</v>
      </c>
      <c r="N349" t="s">
        <v>989</v>
      </c>
      <c r="O349" t="s">
        <v>1021</v>
      </c>
      <c r="P349" t="s">
        <v>1022</v>
      </c>
      <c r="Q349" t="s">
        <v>1023</v>
      </c>
    </row>
    <row r="350" spans="1:17" x14ac:dyDescent="0.25">
      <c r="A350" t="s">
        <v>42</v>
      </c>
      <c r="B350" t="s">
        <v>1661</v>
      </c>
      <c r="C350" t="s">
        <v>403</v>
      </c>
      <c r="D350" t="s">
        <v>1004</v>
      </c>
      <c r="E350">
        <v>2439</v>
      </c>
      <c r="F350" t="s">
        <v>1018</v>
      </c>
      <c r="G350" t="s">
        <v>987</v>
      </c>
      <c r="H350" t="s">
        <v>1629</v>
      </c>
      <c r="I350" t="s">
        <v>987</v>
      </c>
      <c r="J350" t="s">
        <v>987</v>
      </c>
      <c r="K350" t="b">
        <v>0</v>
      </c>
      <c r="L350" t="b">
        <v>1</v>
      </c>
      <c r="M350" t="s">
        <v>1020</v>
      </c>
      <c r="N350" t="s">
        <v>989</v>
      </c>
      <c r="O350" t="s">
        <v>1021</v>
      </c>
      <c r="P350" t="s">
        <v>1022</v>
      </c>
      <c r="Q350" t="s">
        <v>1023</v>
      </c>
    </row>
    <row r="351" spans="1:17" x14ac:dyDescent="0.25">
      <c r="A351" t="s">
        <v>42</v>
      </c>
      <c r="B351" t="s">
        <v>1662</v>
      </c>
      <c r="C351" t="s">
        <v>403</v>
      </c>
      <c r="D351" t="s">
        <v>1006</v>
      </c>
      <c r="E351">
        <v>2238</v>
      </c>
      <c r="F351" t="s">
        <v>1018</v>
      </c>
      <c r="G351" t="s">
        <v>987</v>
      </c>
      <c r="H351" t="s">
        <v>1629</v>
      </c>
      <c r="I351" t="s">
        <v>987</v>
      </c>
      <c r="J351" t="s">
        <v>987</v>
      </c>
      <c r="K351" t="b">
        <v>0</v>
      </c>
      <c r="L351" t="b">
        <v>1</v>
      </c>
      <c r="M351" t="s">
        <v>1020</v>
      </c>
      <c r="N351" t="s">
        <v>989</v>
      </c>
      <c r="O351" t="s">
        <v>1021</v>
      </c>
      <c r="P351" t="s">
        <v>1022</v>
      </c>
      <c r="Q351" t="s">
        <v>1023</v>
      </c>
    </row>
    <row r="352" spans="1:17" x14ac:dyDescent="0.25">
      <c r="A352" t="s">
        <v>42</v>
      </c>
      <c r="B352" t="s">
        <v>1663</v>
      </c>
      <c r="C352" t="s">
        <v>403</v>
      </c>
      <c r="D352" t="s">
        <v>1008</v>
      </c>
      <c r="E352">
        <v>1727</v>
      </c>
      <c r="F352" t="s">
        <v>1018</v>
      </c>
      <c r="G352" t="s">
        <v>987</v>
      </c>
      <c r="H352" t="s">
        <v>1629</v>
      </c>
      <c r="I352" t="s">
        <v>987</v>
      </c>
      <c r="J352" t="s">
        <v>987</v>
      </c>
      <c r="K352" t="b">
        <v>0</v>
      </c>
      <c r="L352" t="b">
        <v>1</v>
      </c>
      <c r="M352" t="s">
        <v>1020</v>
      </c>
      <c r="N352" t="s">
        <v>989</v>
      </c>
      <c r="O352" t="s">
        <v>1021</v>
      </c>
      <c r="P352" t="s">
        <v>1022</v>
      </c>
      <c r="Q352" t="s">
        <v>1023</v>
      </c>
    </row>
    <row r="353" spans="1:17" x14ac:dyDescent="0.25">
      <c r="A353" t="s">
        <v>42</v>
      </c>
      <c r="B353" t="s">
        <v>1664</v>
      </c>
      <c r="C353" t="s">
        <v>403</v>
      </c>
      <c r="D353" t="s">
        <v>1010</v>
      </c>
      <c r="E353">
        <v>1722</v>
      </c>
      <c r="F353" t="s">
        <v>1018</v>
      </c>
      <c r="G353" t="s">
        <v>987</v>
      </c>
      <c r="H353" t="s">
        <v>1629</v>
      </c>
      <c r="I353" t="s">
        <v>987</v>
      </c>
      <c r="J353" t="s">
        <v>987</v>
      </c>
      <c r="K353" t="b">
        <v>0</v>
      </c>
      <c r="L353" t="b">
        <v>1</v>
      </c>
      <c r="M353" t="s">
        <v>1020</v>
      </c>
      <c r="N353" t="s">
        <v>989</v>
      </c>
      <c r="O353" t="s">
        <v>1021</v>
      </c>
      <c r="P353" t="s">
        <v>1022</v>
      </c>
      <c r="Q353" t="s">
        <v>1023</v>
      </c>
    </row>
    <row r="354" spans="1:17" x14ac:dyDescent="0.25">
      <c r="A354" t="s">
        <v>42</v>
      </c>
      <c r="B354" t="s">
        <v>1665</v>
      </c>
      <c r="C354" t="s">
        <v>403</v>
      </c>
      <c r="D354" t="s">
        <v>1012</v>
      </c>
      <c r="E354">
        <v>4134</v>
      </c>
      <c r="F354" t="s">
        <v>1018</v>
      </c>
      <c r="G354" t="s">
        <v>987</v>
      </c>
      <c r="H354" t="s">
        <v>1629</v>
      </c>
      <c r="I354" t="s">
        <v>987</v>
      </c>
      <c r="J354" t="s">
        <v>987</v>
      </c>
      <c r="K354" t="b">
        <v>0</v>
      </c>
      <c r="L354" t="b">
        <v>1</v>
      </c>
      <c r="M354" t="s">
        <v>1020</v>
      </c>
      <c r="N354" t="s">
        <v>989</v>
      </c>
      <c r="O354" t="s">
        <v>1021</v>
      </c>
      <c r="P354" t="s">
        <v>1022</v>
      </c>
      <c r="Q354" t="s">
        <v>1023</v>
      </c>
    </row>
    <row r="355" spans="1:17" x14ac:dyDescent="0.25">
      <c r="A355" t="s">
        <v>42</v>
      </c>
      <c r="B355" t="s">
        <v>1666</v>
      </c>
      <c r="C355" t="s">
        <v>403</v>
      </c>
      <c r="D355" t="s">
        <v>1014</v>
      </c>
      <c r="E355">
        <v>3942</v>
      </c>
      <c r="F355" t="s">
        <v>1018</v>
      </c>
      <c r="G355" t="s">
        <v>987</v>
      </c>
      <c r="H355" t="s">
        <v>1629</v>
      </c>
      <c r="I355" t="s">
        <v>987</v>
      </c>
      <c r="J355" t="s">
        <v>987</v>
      </c>
      <c r="K355" t="b">
        <v>0</v>
      </c>
      <c r="L355" t="b">
        <v>1</v>
      </c>
      <c r="M355" t="s">
        <v>1020</v>
      </c>
      <c r="N355" t="s">
        <v>989</v>
      </c>
      <c r="O355" t="s">
        <v>1021</v>
      </c>
      <c r="P355" t="s">
        <v>1022</v>
      </c>
      <c r="Q355" t="s">
        <v>1023</v>
      </c>
    </row>
    <row r="356" spans="1:17" x14ac:dyDescent="0.25">
      <c r="A356" t="s">
        <v>42</v>
      </c>
      <c r="B356" t="s">
        <v>1667</v>
      </c>
      <c r="C356" t="s">
        <v>403</v>
      </c>
      <c r="D356" t="s">
        <v>1016</v>
      </c>
      <c r="E356">
        <v>1117</v>
      </c>
      <c r="F356" t="s">
        <v>1018</v>
      </c>
      <c r="G356" t="s">
        <v>987</v>
      </c>
      <c r="H356" t="s">
        <v>1629</v>
      </c>
      <c r="I356" t="s">
        <v>987</v>
      </c>
      <c r="J356" t="s">
        <v>987</v>
      </c>
      <c r="K356" t="b">
        <v>0</v>
      </c>
      <c r="L356" t="b">
        <v>1</v>
      </c>
      <c r="M356" t="s">
        <v>1020</v>
      </c>
      <c r="N356" t="s">
        <v>989</v>
      </c>
      <c r="O356" t="s">
        <v>1021</v>
      </c>
      <c r="P356" t="s">
        <v>1022</v>
      </c>
      <c r="Q356" t="s">
        <v>1023</v>
      </c>
    </row>
    <row r="357" spans="1:17" x14ac:dyDescent="0.25">
      <c r="A357" t="s">
        <v>42</v>
      </c>
      <c r="B357" t="s">
        <v>1668</v>
      </c>
      <c r="C357" t="s">
        <v>403</v>
      </c>
      <c r="D357" t="s">
        <v>1029</v>
      </c>
      <c r="E357">
        <v>98</v>
      </c>
      <c r="F357" t="s">
        <v>1018</v>
      </c>
      <c r="G357" t="s">
        <v>987</v>
      </c>
      <c r="H357" t="s">
        <v>1629</v>
      </c>
      <c r="I357" t="s">
        <v>987</v>
      </c>
      <c r="J357" t="s">
        <v>987</v>
      </c>
      <c r="K357" t="b">
        <v>0</v>
      </c>
      <c r="L357" t="b">
        <v>1</v>
      </c>
      <c r="M357" t="s">
        <v>1020</v>
      </c>
      <c r="N357" t="s">
        <v>989</v>
      </c>
      <c r="O357" t="s">
        <v>1021</v>
      </c>
      <c r="P357" t="s">
        <v>1022</v>
      </c>
      <c r="Q357" t="s">
        <v>1023</v>
      </c>
    </row>
    <row r="358" spans="1:17" x14ac:dyDescent="0.25">
      <c r="A358" t="s">
        <v>42</v>
      </c>
      <c r="B358" t="s">
        <v>1669</v>
      </c>
      <c r="C358" t="s">
        <v>408</v>
      </c>
      <c r="D358" t="s">
        <v>1029</v>
      </c>
      <c r="E358">
        <v>-430</v>
      </c>
      <c r="F358" t="s">
        <v>1018</v>
      </c>
      <c r="G358" t="s">
        <v>1670</v>
      </c>
      <c r="H358" t="s">
        <v>1629</v>
      </c>
      <c r="I358" t="s">
        <v>987</v>
      </c>
      <c r="J358" t="s">
        <v>987</v>
      </c>
      <c r="K358" t="b">
        <v>0</v>
      </c>
      <c r="L358" t="b">
        <v>1</v>
      </c>
      <c r="M358" t="s">
        <v>1020</v>
      </c>
      <c r="N358" t="s">
        <v>989</v>
      </c>
      <c r="O358" t="s">
        <v>1021</v>
      </c>
      <c r="P358" t="s">
        <v>1022</v>
      </c>
      <c r="Q358" t="s">
        <v>1023</v>
      </c>
    </row>
    <row r="359" spans="1:17" x14ac:dyDescent="0.25">
      <c r="A359" t="s">
        <v>42</v>
      </c>
      <c r="B359" t="s">
        <v>1671</v>
      </c>
      <c r="C359" t="s">
        <v>403</v>
      </c>
      <c r="D359" t="s">
        <v>985</v>
      </c>
      <c r="E359">
        <v>0</v>
      </c>
      <c r="F359" t="s">
        <v>1018</v>
      </c>
      <c r="G359" t="s">
        <v>987</v>
      </c>
      <c r="H359" t="s">
        <v>1629</v>
      </c>
      <c r="I359" t="s">
        <v>987</v>
      </c>
      <c r="J359" t="s">
        <v>987</v>
      </c>
      <c r="K359" t="b">
        <v>0</v>
      </c>
      <c r="L359" t="b">
        <v>1</v>
      </c>
      <c r="M359" t="s">
        <v>1020</v>
      </c>
      <c r="N359" t="s">
        <v>989</v>
      </c>
      <c r="O359" t="s">
        <v>1021</v>
      </c>
      <c r="P359" t="s">
        <v>1022</v>
      </c>
      <c r="Q359" t="s">
        <v>1023</v>
      </c>
    </row>
    <row r="360" spans="1:17" x14ac:dyDescent="0.25">
      <c r="A360" t="s">
        <v>42</v>
      </c>
      <c r="B360" t="s">
        <v>1672</v>
      </c>
      <c r="C360" t="s">
        <v>403</v>
      </c>
      <c r="D360" t="s">
        <v>994</v>
      </c>
      <c r="E360">
        <v>-71</v>
      </c>
      <c r="F360" t="s">
        <v>1018</v>
      </c>
      <c r="G360" t="s">
        <v>987</v>
      </c>
      <c r="H360" t="s">
        <v>1629</v>
      </c>
      <c r="I360" t="s">
        <v>987</v>
      </c>
      <c r="J360" t="s">
        <v>987</v>
      </c>
      <c r="K360" t="b">
        <v>0</v>
      </c>
      <c r="L360" t="b">
        <v>1</v>
      </c>
      <c r="M360" t="s">
        <v>1020</v>
      </c>
      <c r="N360" t="s">
        <v>989</v>
      </c>
      <c r="O360" t="s">
        <v>1021</v>
      </c>
      <c r="P360" t="s">
        <v>1022</v>
      </c>
      <c r="Q360" t="s">
        <v>1023</v>
      </c>
    </row>
    <row r="361" spans="1:17" x14ac:dyDescent="0.25">
      <c r="A361" t="s">
        <v>42</v>
      </c>
      <c r="B361" t="s">
        <v>1673</v>
      </c>
      <c r="C361" t="s">
        <v>403</v>
      </c>
      <c r="D361" t="s">
        <v>996</v>
      </c>
      <c r="E361">
        <v>-142</v>
      </c>
      <c r="F361" t="s">
        <v>1018</v>
      </c>
      <c r="G361" t="s">
        <v>987</v>
      </c>
      <c r="H361" t="s">
        <v>1629</v>
      </c>
      <c r="I361" t="s">
        <v>987</v>
      </c>
      <c r="J361" t="s">
        <v>987</v>
      </c>
      <c r="K361" t="b">
        <v>0</v>
      </c>
      <c r="L361" t="b">
        <v>1</v>
      </c>
      <c r="M361" t="s">
        <v>1020</v>
      </c>
      <c r="N361" t="s">
        <v>989</v>
      </c>
      <c r="O361" t="s">
        <v>1021</v>
      </c>
      <c r="P361" t="s">
        <v>1022</v>
      </c>
      <c r="Q361" t="s">
        <v>1023</v>
      </c>
    </row>
    <row r="362" spans="1:17" x14ac:dyDescent="0.25">
      <c r="A362" t="s">
        <v>42</v>
      </c>
      <c r="B362" t="s">
        <v>1674</v>
      </c>
      <c r="C362" t="s">
        <v>403</v>
      </c>
      <c r="D362" t="s">
        <v>998</v>
      </c>
      <c r="E362">
        <v>-165</v>
      </c>
      <c r="F362" t="s">
        <v>1018</v>
      </c>
      <c r="G362" t="s">
        <v>987</v>
      </c>
      <c r="H362" t="s">
        <v>1629</v>
      </c>
      <c r="I362" t="s">
        <v>987</v>
      </c>
      <c r="J362" t="s">
        <v>987</v>
      </c>
      <c r="K362" t="b">
        <v>0</v>
      </c>
      <c r="L362" t="b">
        <v>1</v>
      </c>
      <c r="M362" t="s">
        <v>1020</v>
      </c>
      <c r="N362" t="s">
        <v>989</v>
      </c>
      <c r="O362" t="s">
        <v>1021</v>
      </c>
      <c r="P362" t="s">
        <v>1022</v>
      </c>
      <c r="Q362" t="s">
        <v>1023</v>
      </c>
    </row>
    <row r="363" spans="1:17" x14ac:dyDescent="0.25">
      <c r="A363" t="s">
        <v>42</v>
      </c>
      <c r="B363" t="s">
        <v>1675</v>
      </c>
      <c r="C363" t="s">
        <v>403</v>
      </c>
      <c r="D363" t="s">
        <v>1000</v>
      </c>
      <c r="E363">
        <v>-209</v>
      </c>
      <c r="F363" t="s">
        <v>1018</v>
      </c>
      <c r="G363" t="s">
        <v>987</v>
      </c>
      <c r="H363" t="s">
        <v>1629</v>
      </c>
      <c r="I363" t="s">
        <v>987</v>
      </c>
      <c r="J363" t="s">
        <v>987</v>
      </c>
      <c r="K363" t="b">
        <v>0</v>
      </c>
      <c r="L363" t="b">
        <v>1</v>
      </c>
      <c r="M363" t="s">
        <v>1020</v>
      </c>
      <c r="N363" t="s">
        <v>989</v>
      </c>
      <c r="O363" t="s">
        <v>1021</v>
      </c>
      <c r="P363" t="s">
        <v>1022</v>
      </c>
      <c r="Q363" t="s">
        <v>1023</v>
      </c>
    </row>
    <row r="364" spans="1:17" x14ac:dyDescent="0.25">
      <c r="A364" t="s">
        <v>42</v>
      </c>
      <c r="B364" t="s">
        <v>1676</v>
      </c>
      <c r="C364" t="s">
        <v>403</v>
      </c>
      <c r="D364" t="s">
        <v>1002</v>
      </c>
      <c r="E364">
        <v>-256</v>
      </c>
      <c r="F364" t="s">
        <v>1018</v>
      </c>
      <c r="G364" t="s">
        <v>987</v>
      </c>
      <c r="H364" t="s">
        <v>1629</v>
      </c>
      <c r="I364" t="s">
        <v>987</v>
      </c>
      <c r="J364" t="s">
        <v>987</v>
      </c>
      <c r="K364" t="b">
        <v>0</v>
      </c>
      <c r="L364" t="b">
        <v>1</v>
      </c>
      <c r="M364" t="s">
        <v>1020</v>
      </c>
      <c r="N364" t="s">
        <v>989</v>
      </c>
      <c r="O364" t="s">
        <v>1021</v>
      </c>
      <c r="P364" t="s">
        <v>1022</v>
      </c>
      <c r="Q364" t="s">
        <v>1023</v>
      </c>
    </row>
    <row r="365" spans="1:17" x14ac:dyDescent="0.25">
      <c r="A365" t="s">
        <v>42</v>
      </c>
      <c r="B365" t="s">
        <v>1677</v>
      </c>
      <c r="C365" t="s">
        <v>403</v>
      </c>
      <c r="D365" t="s">
        <v>1004</v>
      </c>
      <c r="E365">
        <v>-187</v>
      </c>
      <c r="F365" t="s">
        <v>1018</v>
      </c>
      <c r="G365" t="s">
        <v>987</v>
      </c>
      <c r="H365" t="s">
        <v>1629</v>
      </c>
      <c r="I365" t="s">
        <v>987</v>
      </c>
      <c r="J365" t="s">
        <v>987</v>
      </c>
      <c r="K365" t="b">
        <v>0</v>
      </c>
      <c r="L365" t="b">
        <v>1</v>
      </c>
      <c r="M365" t="s">
        <v>1020</v>
      </c>
      <c r="N365" t="s">
        <v>989</v>
      </c>
      <c r="O365" t="s">
        <v>1021</v>
      </c>
      <c r="P365" t="s">
        <v>1022</v>
      </c>
      <c r="Q365" t="s">
        <v>1023</v>
      </c>
    </row>
    <row r="366" spans="1:17" x14ac:dyDescent="0.25">
      <c r="A366" t="s">
        <v>42</v>
      </c>
      <c r="B366" t="s">
        <v>1678</v>
      </c>
      <c r="C366" t="s">
        <v>403</v>
      </c>
      <c r="D366" t="s">
        <v>1006</v>
      </c>
      <c r="E366">
        <v>-164</v>
      </c>
      <c r="F366" t="s">
        <v>1018</v>
      </c>
      <c r="G366" t="s">
        <v>987</v>
      </c>
      <c r="H366" t="s">
        <v>1629</v>
      </c>
      <c r="I366" t="s">
        <v>987</v>
      </c>
      <c r="J366" t="s">
        <v>987</v>
      </c>
      <c r="K366" t="b">
        <v>0</v>
      </c>
      <c r="L366" t="b">
        <v>1</v>
      </c>
      <c r="M366" t="s">
        <v>1020</v>
      </c>
      <c r="N366" t="s">
        <v>989</v>
      </c>
      <c r="O366" t="s">
        <v>1021</v>
      </c>
      <c r="P366" t="s">
        <v>1022</v>
      </c>
      <c r="Q366" t="s">
        <v>1023</v>
      </c>
    </row>
    <row r="367" spans="1:17" x14ac:dyDescent="0.25">
      <c r="A367" t="s">
        <v>42</v>
      </c>
      <c r="B367" t="s">
        <v>1679</v>
      </c>
      <c r="C367" t="s">
        <v>403</v>
      </c>
      <c r="D367" t="s">
        <v>1008</v>
      </c>
      <c r="E367">
        <v>-136</v>
      </c>
      <c r="F367" t="s">
        <v>1018</v>
      </c>
      <c r="G367" t="s">
        <v>987</v>
      </c>
      <c r="H367" t="s">
        <v>1629</v>
      </c>
      <c r="I367" t="s">
        <v>987</v>
      </c>
      <c r="J367" t="s">
        <v>987</v>
      </c>
      <c r="K367" t="b">
        <v>0</v>
      </c>
      <c r="L367" t="b">
        <v>1</v>
      </c>
      <c r="M367" t="s">
        <v>1020</v>
      </c>
      <c r="N367" t="s">
        <v>989</v>
      </c>
      <c r="O367" t="s">
        <v>1021</v>
      </c>
      <c r="P367" t="s">
        <v>1022</v>
      </c>
      <c r="Q367" t="s">
        <v>1023</v>
      </c>
    </row>
    <row r="368" spans="1:17" x14ac:dyDescent="0.25">
      <c r="A368" t="s">
        <v>42</v>
      </c>
      <c r="B368" t="s">
        <v>1680</v>
      </c>
      <c r="C368" t="s">
        <v>403</v>
      </c>
      <c r="D368" t="s">
        <v>1010</v>
      </c>
      <c r="E368">
        <v>-393</v>
      </c>
      <c r="F368" t="s">
        <v>1018</v>
      </c>
      <c r="G368" t="s">
        <v>987</v>
      </c>
      <c r="H368" t="s">
        <v>1629</v>
      </c>
      <c r="I368" t="s">
        <v>987</v>
      </c>
      <c r="J368" t="s">
        <v>987</v>
      </c>
      <c r="K368" t="b">
        <v>0</v>
      </c>
      <c r="L368" t="b">
        <v>1</v>
      </c>
      <c r="M368" t="s">
        <v>1020</v>
      </c>
      <c r="N368" t="s">
        <v>989</v>
      </c>
      <c r="O368" t="s">
        <v>1021</v>
      </c>
      <c r="P368" t="s">
        <v>1022</v>
      </c>
      <c r="Q368" t="s">
        <v>1023</v>
      </c>
    </row>
    <row r="369" spans="1:17" x14ac:dyDescent="0.25">
      <c r="A369" t="s">
        <v>42</v>
      </c>
      <c r="B369" t="s">
        <v>1681</v>
      </c>
      <c r="C369" t="s">
        <v>403</v>
      </c>
      <c r="D369" t="s">
        <v>1012</v>
      </c>
      <c r="E369">
        <v>-285</v>
      </c>
      <c r="F369" t="s">
        <v>1018</v>
      </c>
      <c r="G369" t="s">
        <v>987</v>
      </c>
      <c r="H369" t="s">
        <v>1629</v>
      </c>
      <c r="I369" t="s">
        <v>987</v>
      </c>
      <c r="J369" t="s">
        <v>987</v>
      </c>
      <c r="K369" t="b">
        <v>0</v>
      </c>
      <c r="L369" t="b">
        <v>1</v>
      </c>
      <c r="M369" t="s">
        <v>1020</v>
      </c>
      <c r="N369" t="s">
        <v>989</v>
      </c>
      <c r="O369" t="s">
        <v>1021</v>
      </c>
      <c r="P369" t="s">
        <v>1022</v>
      </c>
      <c r="Q369" t="s">
        <v>1023</v>
      </c>
    </row>
    <row r="370" spans="1:17" x14ac:dyDescent="0.25">
      <c r="A370" t="s">
        <v>42</v>
      </c>
      <c r="B370" t="s">
        <v>1682</v>
      </c>
      <c r="C370" t="s">
        <v>403</v>
      </c>
      <c r="D370" t="s">
        <v>1014</v>
      </c>
      <c r="E370">
        <v>-245</v>
      </c>
      <c r="F370" t="s">
        <v>1018</v>
      </c>
      <c r="G370" t="s">
        <v>987</v>
      </c>
      <c r="H370" t="s">
        <v>1629</v>
      </c>
      <c r="I370" t="s">
        <v>987</v>
      </c>
      <c r="J370" t="s">
        <v>987</v>
      </c>
      <c r="K370" t="b">
        <v>0</v>
      </c>
      <c r="L370" t="b">
        <v>1</v>
      </c>
      <c r="M370" t="s">
        <v>1020</v>
      </c>
      <c r="N370" t="s">
        <v>989</v>
      </c>
      <c r="O370" t="s">
        <v>1021</v>
      </c>
      <c r="P370" t="s">
        <v>1022</v>
      </c>
      <c r="Q370" t="s">
        <v>1023</v>
      </c>
    </row>
    <row r="371" spans="1:17" x14ac:dyDescent="0.25">
      <c r="A371" t="s">
        <v>42</v>
      </c>
      <c r="B371" t="s">
        <v>1683</v>
      </c>
      <c r="C371" t="s">
        <v>403</v>
      </c>
      <c r="D371" t="s">
        <v>1016</v>
      </c>
      <c r="E371">
        <v>-136</v>
      </c>
      <c r="F371" t="s">
        <v>1018</v>
      </c>
      <c r="G371" t="s">
        <v>987</v>
      </c>
      <c r="H371" t="s">
        <v>1629</v>
      </c>
      <c r="I371" t="s">
        <v>987</v>
      </c>
      <c r="J371" t="s">
        <v>987</v>
      </c>
      <c r="K371" t="b">
        <v>0</v>
      </c>
      <c r="L371" t="b">
        <v>1</v>
      </c>
      <c r="M371" t="s">
        <v>1020</v>
      </c>
      <c r="N371" t="s">
        <v>989</v>
      </c>
      <c r="O371" t="s">
        <v>1021</v>
      </c>
      <c r="P371" t="s">
        <v>1022</v>
      </c>
      <c r="Q371" t="s">
        <v>1023</v>
      </c>
    </row>
    <row r="372" spans="1:17" x14ac:dyDescent="0.25">
      <c r="A372" t="s">
        <v>42</v>
      </c>
      <c r="B372" t="s">
        <v>1684</v>
      </c>
      <c r="C372" t="s">
        <v>403</v>
      </c>
      <c r="D372" t="s">
        <v>1029</v>
      </c>
      <c r="E372">
        <v>-11</v>
      </c>
      <c r="F372" t="s">
        <v>1018</v>
      </c>
      <c r="G372" t="s">
        <v>987</v>
      </c>
      <c r="H372" t="s">
        <v>1629</v>
      </c>
      <c r="I372" t="s">
        <v>987</v>
      </c>
      <c r="J372" t="s">
        <v>987</v>
      </c>
      <c r="K372" t="b">
        <v>0</v>
      </c>
      <c r="L372" t="b">
        <v>1</v>
      </c>
      <c r="M372" t="s">
        <v>1020</v>
      </c>
      <c r="N372" t="s">
        <v>989</v>
      </c>
      <c r="O372" t="s">
        <v>1021</v>
      </c>
      <c r="P372" t="s">
        <v>1022</v>
      </c>
      <c r="Q372" t="s">
        <v>1023</v>
      </c>
    </row>
    <row r="373" spans="1:17" x14ac:dyDescent="0.25">
      <c r="A373" t="s">
        <v>42</v>
      </c>
      <c r="B373" t="s">
        <v>1685</v>
      </c>
      <c r="C373" t="s">
        <v>403</v>
      </c>
      <c r="D373" t="s">
        <v>985</v>
      </c>
      <c r="E373">
        <v>0</v>
      </c>
      <c r="F373" t="s">
        <v>1018</v>
      </c>
      <c r="G373" t="s">
        <v>987</v>
      </c>
      <c r="H373" t="s">
        <v>1629</v>
      </c>
      <c r="I373" t="s">
        <v>987</v>
      </c>
      <c r="J373" t="s">
        <v>987</v>
      </c>
      <c r="K373" t="b">
        <v>0</v>
      </c>
      <c r="L373" t="b">
        <v>1</v>
      </c>
      <c r="M373" t="s">
        <v>1020</v>
      </c>
      <c r="N373" t="s">
        <v>989</v>
      </c>
      <c r="O373" t="s">
        <v>1021</v>
      </c>
      <c r="P373" t="s">
        <v>1022</v>
      </c>
      <c r="Q373" t="s">
        <v>1023</v>
      </c>
    </row>
    <row r="374" spans="1:17" x14ac:dyDescent="0.25">
      <c r="A374" t="s">
        <v>42</v>
      </c>
      <c r="B374" t="s">
        <v>1686</v>
      </c>
      <c r="C374" t="s">
        <v>403</v>
      </c>
      <c r="D374" t="s">
        <v>994</v>
      </c>
      <c r="E374">
        <v>0</v>
      </c>
      <c r="F374" t="s">
        <v>1018</v>
      </c>
      <c r="G374" t="s">
        <v>987</v>
      </c>
      <c r="H374" t="s">
        <v>1629</v>
      </c>
      <c r="I374" t="s">
        <v>987</v>
      </c>
      <c r="J374" t="s">
        <v>987</v>
      </c>
      <c r="K374" t="b">
        <v>0</v>
      </c>
      <c r="L374" t="b">
        <v>1</v>
      </c>
      <c r="M374" t="s">
        <v>1020</v>
      </c>
      <c r="N374" t="s">
        <v>989</v>
      </c>
      <c r="O374" t="s">
        <v>1021</v>
      </c>
      <c r="P374" t="s">
        <v>1022</v>
      </c>
      <c r="Q374" t="s">
        <v>1023</v>
      </c>
    </row>
    <row r="375" spans="1:17" x14ac:dyDescent="0.25">
      <c r="A375" t="s">
        <v>42</v>
      </c>
      <c r="B375" t="s">
        <v>1687</v>
      </c>
      <c r="C375" t="s">
        <v>403</v>
      </c>
      <c r="D375" t="s">
        <v>996</v>
      </c>
      <c r="E375">
        <v>0</v>
      </c>
      <c r="F375" t="s">
        <v>1018</v>
      </c>
      <c r="G375" t="s">
        <v>987</v>
      </c>
      <c r="H375" t="s">
        <v>1629</v>
      </c>
      <c r="I375" t="s">
        <v>987</v>
      </c>
      <c r="J375" t="s">
        <v>987</v>
      </c>
      <c r="K375" t="b">
        <v>0</v>
      </c>
      <c r="L375" t="b">
        <v>1</v>
      </c>
      <c r="M375" t="s">
        <v>1020</v>
      </c>
      <c r="N375" t="s">
        <v>989</v>
      </c>
      <c r="O375" t="s">
        <v>1021</v>
      </c>
      <c r="P375" t="s">
        <v>1022</v>
      </c>
      <c r="Q375" t="s">
        <v>1023</v>
      </c>
    </row>
    <row r="376" spans="1:17" x14ac:dyDescent="0.25">
      <c r="A376" t="s">
        <v>42</v>
      </c>
      <c r="B376" t="s">
        <v>1688</v>
      </c>
      <c r="C376" t="s">
        <v>403</v>
      </c>
      <c r="D376" t="s">
        <v>998</v>
      </c>
      <c r="E376">
        <v>0</v>
      </c>
      <c r="F376" t="s">
        <v>1018</v>
      </c>
      <c r="G376" t="s">
        <v>987</v>
      </c>
      <c r="H376" t="s">
        <v>1629</v>
      </c>
      <c r="I376" t="s">
        <v>987</v>
      </c>
      <c r="J376" t="s">
        <v>987</v>
      </c>
      <c r="K376" t="b">
        <v>0</v>
      </c>
      <c r="L376" t="b">
        <v>1</v>
      </c>
      <c r="M376" t="s">
        <v>1020</v>
      </c>
      <c r="N376" t="s">
        <v>989</v>
      </c>
      <c r="O376" t="s">
        <v>1021</v>
      </c>
      <c r="P376" t="s">
        <v>1022</v>
      </c>
      <c r="Q376" t="s">
        <v>1023</v>
      </c>
    </row>
    <row r="377" spans="1:17" x14ac:dyDescent="0.25">
      <c r="A377" t="s">
        <v>42</v>
      </c>
      <c r="B377" t="s">
        <v>1689</v>
      </c>
      <c r="C377" t="s">
        <v>403</v>
      </c>
      <c r="D377" t="s">
        <v>1000</v>
      </c>
      <c r="E377">
        <v>0</v>
      </c>
      <c r="F377" t="s">
        <v>1018</v>
      </c>
      <c r="G377" t="s">
        <v>987</v>
      </c>
      <c r="H377" t="s">
        <v>1629</v>
      </c>
      <c r="I377" t="s">
        <v>987</v>
      </c>
      <c r="J377" t="s">
        <v>987</v>
      </c>
      <c r="K377" t="b">
        <v>0</v>
      </c>
      <c r="L377" t="b">
        <v>1</v>
      </c>
      <c r="M377" t="s">
        <v>1020</v>
      </c>
      <c r="N377" t="s">
        <v>989</v>
      </c>
      <c r="O377" t="s">
        <v>1021</v>
      </c>
      <c r="P377" t="s">
        <v>1022</v>
      </c>
      <c r="Q377" t="s">
        <v>1023</v>
      </c>
    </row>
    <row r="378" spans="1:17" x14ac:dyDescent="0.25">
      <c r="A378" t="s">
        <v>42</v>
      </c>
      <c r="B378" t="s">
        <v>1690</v>
      </c>
      <c r="C378" t="s">
        <v>403</v>
      </c>
      <c r="D378" t="s">
        <v>1002</v>
      </c>
      <c r="E378">
        <v>0</v>
      </c>
      <c r="F378" t="s">
        <v>1018</v>
      </c>
      <c r="G378" t="s">
        <v>987</v>
      </c>
      <c r="H378" t="s">
        <v>1629</v>
      </c>
      <c r="I378" t="s">
        <v>987</v>
      </c>
      <c r="J378" t="s">
        <v>987</v>
      </c>
      <c r="K378" t="b">
        <v>0</v>
      </c>
      <c r="L378" t="b">
        <v>1</v>
      </c>
      <c r="M378" t="s">
        <v>1020</v>
      </c>
      <c r="N378" t="s">
        <v>989</v>
      </c>
      <c r="O378" t="s">
        <v>1021</v>
      </c>
      <c r="P378" t="s">
        <v>1022</v>
      </c>
      <c r="Q378" t="s">
        <v>1023</v>
      </c>
    </row>
    <row r="379" spans="1:17" x14ac:dyDescent="0.25">
      <c r="A379" t="s">
        <v>42</v>
      </c>
      <c r="B379" t="s">
        <v>1691</v>
      </c>
      <c r="C379" t="s">
        <v>403</v>
      </c>
      <c r="D379" t="s">
        <v>1004</v>
      </c>
      <c r="E379">
        <v>0</v>
      </c>
      <c r="F379" t="s">
        <v>1018</v>
      </c>
      <c r="G379" t="s">
        <v>987</v>
      </c>
      <c r="H379" t="s">
        <v>1629</v>
      </c>
      <c r="I379" t="s">
        <v>987</v>
      </c>
      <c r="J379" t="s">
        <v>987</v>
      </c>
      <c r="K379" t="b">
        <v>0</v>
      </c>
      <c r="L379" t="b">
        <v>1</v>
      </c>
      <c r="M379" t="s">
        <v>1020</v>
      </c>
      <c r="N379" t="s">
        <v>989</v>
      </c>
      <c r="O379" t="s">
        <v>1021</v>
      </c>
      <c r="P379" t="s">
        <v>1022</v>
      </c>
      <c r="Q379" t="s">
        <v>1023</v>
      </c>
    </row>
    <row r="380" spans="1:17" x14ac:dyDescent="0.25">
      <c r="A380" t="s">
        <v>42</v>
      </c>
      <c r="B380" t="s">
        <v>1692</v>
      </c>
      <c r="C380" t="s">
        <v>403</v>
      </c>
      <c r="D380" t="s">
        <v>1006</v>
      </c>
      <c r="E380">
        <v>0</v>
      </c>
      <c r="F380" t="s">
        <v>1018</v>
      </c>
      <c r="G380" t="s">
        <v>987</v>
      </c>
      <c r="H380" t="s">
        <v>1629</v>
      </c>
      <c r="I380" t="s">
        <v>987</v>
      </c>
      <c r="J380" t="s">
        <v>987</v>
      </c>
      <c r="K380" t="b">
        <v>0</v>
      </c>
      <c r="L380" t="b">
        <v>1</v>
      </c>
      <c r="M380" t="s">
        <v>1020</v>
      </c>
      <c r="N380" t="s">
        <v>989</v>
      </c>
      <c r="O380" t="s">
        <v>1021</v>
      </c>
      <c r="P380" t="s">
        <v>1022</v>
      </c>
      <c r="Q380" t="s">
        <v>1023</v>
      </c>
    </row>
    <row r="381" spans="1:17" x14ac:dyDescent="0.25">
      <c r="A381" t="s">
        <v>42</v>
      </c>
      <c r="B381" t="s">
        <v>1693</v>
      </c>
      <c r="C381" t="s">
        <v>403</v>
      </c>
      <c r="D381" t="s">
        <v>1008</v>
      </c>
      <c r="E381">
        <v>0</v>
      </c>
      <c r="F381" t="s">
        <v>1018</v>
      </c>
      <c r="G381" t="s">
        <v>987</v>
      </c>
      <c r="H381" t="s">
        <v>1629</v>
      </c>
      <c r="I381" t="s">
        <v>987</v>
      </c>
      <c r="J381" t="s">
        <v>987</v>
      </c>
      <c r="K381" t="b">
        <v>0</v>
      </c>
      <c r="L381" t="b">
        <v>1</v>
      </c>
      <c r="M381" t="s">
        <v>1020</v>
      </c>
      <c r="N381" t="s">
        <v>989</v>
      </c>
      <c r="O381" t="s">
        <v>1021</v>
      </c>
      <c r="P381" t="s">
        <v>1022</v>
      </c>
      <c r="Q381" t="s">
        <v>1023</v>
      </c>
    </row>
    <row r="382" spans="1:17" x14ac:dyDescent="0.25">
      <c r="A382" t="s">
        <v>42</v>
      </c>
      <c r="B382" t="s">
        <v>1694</v>
      </c>
      <c r="C382" t="s">
        <v>403</v>
      </c>
      <c r="D382" t="s">
        <v>1010</v>
      </c>
      <c r="E382">
        <v>0</v>
      </c>
      <c r="F382" t="s">
        <v>1018</v>
      </c>
      <c r="G382" t="s">
        <v>987</v>
      </c>
      <c r="H382" t="s">
        <v>1629</v>
      </c>
      <c r="I382" t="s">
        <v>987</v>
      </c>
      <c r="J382" t="s">
        <v>987</v>
      </c>
      <c r="K382" t="b">
        <v>0</v>
      </c>
      <c r="L382" t="b">
        <v>1</v>
      </c>
      <c r="M382" t="s">
        <v>1020</v>
      </c>
      <c r="N382" t="s">
        <v>989</v>
      </c>
      <c r="O382" t="s">
        <v>1021</v>
      </c>
      <c r="P382" t="s">
        <v>1022</v>
      </c>
      <c r="Q382" t="s">
        <v>1023</v>
      </c>
    </row>
    <row r="383" spans="1:17" x14ac:dyDescent="0.25">
      <c r="A383" t="s">
        <v>42</v>
      </c>
      <c r="B383" t="s">
        <v>1695</v>
      </c>
      <c r="C383" t="s">
        <v>403</v>
      </c>
      <c r="D383" t="s">
        <v>1012</v>
      </c>
      <c r="E383">
        <v>0</v>
      </c>
      <c r="F383" t="s">
        <v>1018</v>
      </c>
      <c r="G383" t="s">
        <v>987</v>
      </c>
      <c r="H383" t="s">
        <v>1629</v>
      </c>
      <c r="I383" t="s">
        <v>987</v>
      </c>
      <c r="J383" t="s">
        <v>987</v>
      </c>
      <c r="K383" t="b">
        <v>0</v>
      </c>
      <c r="L383" t="b">
        <v>1</v>
      </c>
      <c r="M383" t="s">
        <v>1020</v>
      </c>
      <c r="N383" t="s">
        <v>989</v>
      </c>
      <c r="O383" t="s">
        <v>1021</v>
      </c>
      <c r="P383" t="s">
        <v>1022</v>
      </c>
      <c r="Q383" t="s">
        <v>1023</v>
      </c>
    </row>
    <row r="384" spans="1:17" x14ac:dyDescent="0.25">
      <c r="A384" t="s">
        <v>42</v>
      </c>
      <c r="B384" t="s">
        <v>1696</v>
      </c>
      <c r="C384" t="s">
        <v>403</v>
      </c>
      <c r="D384" t="s">
        <v>1014</v>
      </c>
      <c r="E384">
        <v>0</v>
      </c>
      <c r="F384" t="s">
        <v>1018</v>
      </c>
      <c r="G384" t="s">
        <v>987</v>
      </c>
      <c r="H384" t="s">
        <v>1629</v>
      </c>
      <c r="I384" t="s">
        <v>987</v>
      </c>
      <c r="J384" t="s">
        <v>987</v>
      </c>
      <c r="K384" t="b">
        <v>0</v>
      </c>
      <c r="L384" t="b">
        <v>1</v>
      </c>
      <c r="M384" t="s">
        <v>1020</v>
      </c>
      <c r="N384" t="s">
        <v>989</v>
      </c>
      <c r="O384" t="s">
        <v>1021</v>
      </c>
      <c r="P384" t="s">
        <v>1022</v>
      </c>
      <c r="Q384" t="s">
        <v>1023</v>
      </c>
    </row>
    <row r="385" spans="1:17" x14ac:dyDescent="0.25">
      <c r="A385" t="s">
        <v>42</v>
      </c>
      <c r="B385" t="s">
        <v>1697</v>
      </c>
      <c r="C385" t="s">
        <v>403</v>
      </c>
      <c r="D385" t="s">
        <v>1016</v>
      </c>
      <c r="E385">
        <v>0</v>
      </c>
      <c r="F385" t="s">
        <v>1018</v>
      </c>
      <c r="G385" t="s">
        <v>987</v>
      </c>
      <c r="H385" t="s">
        <v>1629</v>
      </c>
      <c r="I385" t="s">
        <v>987</v>
      </c>
      <c r="J385" t="s">
        <v>987</v>
      </c>
      <c r="K385" t="b">
        <v>0</v>
      </c>
      <c r="L385" t="b">
        <v>1</v>
      </c>
      <c r="M385" t="s">
        <v>1020</v>
      </c>
      <c r="N385" t="s">
        <v>989</v>
      </c>
      <c r="O385" t="s">
        <v>1021</v>
      </c>
      <c r="P385" t="s">
        <v>1022</v>
      </c>
      <c r="Q385" t="s">
        <v>1023</v>
      </c>
    </row>
    <row r="386" spans="1:17" x14ac:dyDescent="0.25">
      <c r="A386" t="s">
        <v>42</v>
      </c>
      <c r="B386" t="s">
        <v>1698</v>
      </c>
      <c r="C386" t="s">
        <v>403</v>
      </c>
      <c r="D386" t="s">
        <v>1029</v>
      </c>
      <c r="E386">
        <v>0</v>
      </c>
      <c r="F386" t="s">
        <v>1018</v>
      </c>
      <c r="G386" t="s">
        <v>987</v>
      </c>
      <c r="H386" t="s">
        <v>1629</v>
      </c>
      <c r="I386" t="s">
        <v>987</v>
      </c>
      <c r="J386" t="s">
        <v>987</v>
      </c>
      <c r="K386" t="b">
        <v>0</v>
      </c>
      <c r="L386" t="b">
        <v>1</v>
      </c>
      <c r="M386" t="s">
        <v>1020</v>
      </c>
      <c r="N386" t="s">
        <v>989</v>
      </c>
      <c r="O386" t="s">
        <v>1021</v>
      </c>
      <c r="P386" t="s">
        <v>1022</v>
      </c>
      <c r="Q386" t="s">
        <v>1023</v>
      </c>
    </row>
    <row r="387" spans="1:17" x14ac:dyDescent="0.25">
      <c r="A387" t="s">
        <v>42</v>
      </c>
      <c r="B387" t="s">
        <v>1699</v>
      </c>
      <c r="C387" t="s">
        <v>403</v>
      </c>
      <c r="D387" t="s">
        <v>985</v>
      </c>
      <c r="E387">
        <v>0</v>
      </c>
      <c r="F387" t="s">
        <v>1018</v>
      </c>
      <c r="G387" t="s">
        <v>987</v>
      </c>
      <c r="H387" t="s">
        <v>1629</v>
      </c>
      <c r="I387" t="s">
        <v>987</v>
      </c>
      <c r="J387" t="s">
        <v>987</v>
      </c>
      <c r="K387" t="b">
        <v>0</v>
      </c>
      <c r="L387" t="b">
        <v>1</v>
      </c>
      <c r="M387" t="s">
        <v>1020</v>
      </c>
      <c r="N387" t="s">
        <v>989</v>
      </c>
      <c r="O387" t="s">
        <v>1021</v>
      </c>
      <c r="P387" t="s">
        <v>1022</v>
      </c>
      <c r="Q387" t="s">
        <v>1023</v>
      </c>
    </row>
    <row r="388" spans="1:17" x14ac:dyDescent="0.25">
      <c r="A388" t="s">
        <v>42</v>
      </c>
      <c r="B388" t="s">
        <v>1700</v>
      </c>
      <c r="C388" t="s">
        <v>403</v>
      </c>
      <c r="D388" t="s">
        <v>994</v>
      </c>
      <c r="E388">
        <v>15844</v>
      </c>
      <c r="F388" t="s">
        <v>1018</v>
      </c>
      <c r="G388" t="s">
        <v>987</v>
      </c>
      <c r="H388" t="s">
        <v>1629</v>
      </c>
      <c r="I388" t="s">
        <v>987</v>
      </c>
      <c r="J388" t="s">
        <v>987</v>
      </c>
      <c r="K388" t="b">
        <v>0</v>
      </c>
      <c r="L388" t="b">
        <v>1</v>
      </c>
      <c r="M388" t="s">
        <v>1020</v>
      </c>
      <c r="N388" t="s">
        <v>989</v>
      </c>
      <c r="O388" t="s">
        <v>1021</v>
      </c>
      <c r="P388" t="s">
        <v>1022</v>
      </c>
      <c r="Q388" t="s">
        <v>1023</v>
      </c>
    </row>
    <row r="389" spans="1:17" x14ac:dyDescent="0.25">
      <c r="A389" t="s">
        <v>42</v>
      </c>
      <c r="B389" t="s">
        <v>1701</v>
      </c>
      <c r="C389" t="s">
        <v>403</v>
      </c>
      <c r="D389" t="s">
        <v>996</v>
      </c>
      <c r="E389">
        <v>15831</v>
      </c>
      <c r="F389" t="s">
        <v>1018</v>
      </c>
      <c r="G389" t="s">
        <v>987</v>
      </c>
      <c r="H389" t="s">
        <v>1629</v>
      </c>
      <c r="I389" t="s">
        <v>987</v>
      </c>
      <c r="J389" t="s">
        <v>987</v>
      </c>
      <c r="K389" t="b">
        <v>0</v>
      </c>
      <c r="L389" t="b">
        <v>1</v>
      </c>
      <c r="M389" t="s">
        <v>1020</v>
      </c>
      <c r="N389" t="s">
        <v>989</v>
      </c>
      <c r="O389" t="s">
        <v>1021</v>
      </c>
      <c r="P389" t="s">
        <v>1022</v>
      </c>
      <c r="Q389" t="s">
        <v>1023</v>
      </c>
    </row>
    <row r="390" spans="1:17" x14ac:dyDescent="0.25">
      <c r="A390" t="s">
        <v>42</v>
      </c>
      <c r="B390" t="s">
        <v>1702</v>
      </c>
      <c r="C390" t="s">
        <v>403</v>
      </c>
      <c r="D390" t="s">
        <v>998</v>
      </c>
      <c r="E390">
        <v>15577</v>
      </c>
      <c r="F390" t="s">
        <v>1018</v>
      </c>
      <c r="G390" t="s">
        <v>987</v>
      </c>
      <c r="H390" t="s">
        <v>1629</v>
      </c>
      <c r="I390" t="s">
        <v>987</v>
      </c>
      <c r="J390" t="s">
        <v>987</v>
      </c>
      <c r="K390" t="b">
        <v>0</v>
      </c>
      <c r="L390" t="b">
        <v>1</v>
      </c>
      <c r="M390" t="s">
        <v>1020</v>
      </c>
      <c r="N390" t="s">
        <v>989</v>
      </c>
      <c r="O390" t="s">
        <v>1021</v>
      </c>
      <c r="P390" t="s">
        <v>1022</v>
      </c>
      <c r="Q390" t="s">
        <v>1023</v>
      </c>
    </row>
    <row r="391" spans="1:17" x14ac:dyDescent="0.25">
      <c r="A391" t="s">
        <v>42</v>
      </c>
      <c r="B391" t="s">
        <v>1703</v>
      </c>
      <c r="C391" t="s">
        <v>403</v>
      </c>
      <c r="D391" t="s">
        <v>1000</v>
      </c>
      <c r="E391">
        <v>15501</v>
      </c>
      <c r="F391" t="s">
        <v>1018</v>
      </c>
      <c r="G391" t="s">
        <v>987</v>
      </c>
      <c r="H391" t="s">
        <v>1629</v>
      </c>
      <c r="I391" t="s">
        <v>987</v>
      </c>
      <c r="J391" t="s">
        <v>987</v>
      </c>
      <c r="K391" t="b">
        <v>0</v>
      </c>
      <c r="L391" t="b">
        <v>1</v>
      </c>
      <c r="M391" t="s">
        <v>1020</v>
      </c>
      <c r="N391" t="s">
        <v>989</v>
      </c>
      <c r="O391" t="s">
        <v>1021</v>
      </c>
      <c r="P391" t="s">
        <v>1022</v>
      </c>
      <c r="Q391" t="s">
        <v>1023</v>
      </c>
    </row>
    <row r="392" spans="1:17" x14ac:dyDescent="0.25">
      <c r="A392" t="s">
        <v>42</v>
      </c>
      <c r="B392" t="s">
        <v>1704</v>
      </c>
      <c r="C392" t="s">
        <v>403</v>
      </c>
      <c r="D392" t="s">
        <v>1002</v>
      </c>
      <c r="E392">
        <v>17550</v>
      </c>
      <c r="F392" t="s">
        <v>1018</v>
      </c>
      <c r="G392" t="s">
        <v>987</v>
      </c>
      <c r="H392" t="s">
        <v>1629</v>
      </c>
      <c r="I392" t="s">
        <v>987</v>
      </c>
      <c r="J392" t="s">
        <v>987</v>
      </c>
      <c r="K392" t="b">
        <v>0</v>
      </c>
      <c r="L392" t="b">
        <v>1</v>
      </c>
      <c r="M392" t="s">
        <v>1020</v>
      </c>
      <c r="N392" t="s">
        <v>989</v>
      </c>
      <c r="O392" t="s">
        <v>1021</v>
      </c>
      <c r="P392" t="s">
        <v>1022</v>
      </c>
      <c r="Q392" t="s">
        <v>1023</v>
      </c>
    </row>
    <row r="393" spans="1:17" x14ac:dyDescent="0.25">
      <c r="A393" t="s">
        <v>42</v>
      </c>
      <c r="B393" t="s">
        <v>1705</v>
      </c>
      <c r="C393" t="s">
        <v>403</v>
      </c>
      <c r="D393" t="s">
        <v>1004</v>
      </c>
      <c r="E393">
        <v>17547</v>
      </c>
      <c r="F393" t="s">
        <v>1018</v>
      </c>
      <c r="G393" t="s">
        <v>987</v>
      </c>
      <c r="H393" t="s">
        <v>1629</v>
      </c>
      <c r="I393" t="s">
        <v>987</v>
      </c>
      <c r="J393" t="s">
        <v>987</v>
      </c>
      <c r="K393" t="b">
        <v>0</v>
      </c>
      <c r="L393" t="b">
        <v>1</v>
      </c>
      <c r="M393" t="s">
        <v>1020</v>
      </c>
      <c r="N393" t="s">
        <v>989</v>
      </c>
      <c r="O393" t="s">
        <v>1021</v>
      </c>
      <c r="P393" t="s">
        <v>1022</v>
      </c>
      <c r="Q393" t="s">
        <v>1023</v>
      </c>
    </row>
    <row r="394" spans="1:17" x14ac:dyDescent="0.25">
      <c r="A394" t="s">
        <v>42</v>
      </c>
      <c r="B394" t="s">
        <v>1706</v>
      </c>
      <c r="C394" t="s">
        <v>403</v>
      </c>
      <c r="D394" t="s">
        <v>1006</v>
      </c>
      <c r="E394">
        <v>17209</v>
      </c>
      <c r="F394" t="s">
        <v>1018</v>
      </c>
      <c r="G394" t="s">
        <v>987</v>
      </c>
      <c r="H394" t="s">
        <v>1629</v>
      </c>
      <c r="I394" t="s">
        <v>987</v>
      </c>
      <c r="J394" t="s">
        <v>987</v>
      </c>
      <c r="K394" t="b">
        <v>0</v>
      </c>
      <c r="L394" t="b">
        <v>1</v>
      </c>
      <c r="M394" t="s">
        <v>1020</v>
      </c>
      <c r="N394" t="s">
        <v>989</v>
      </c>
      <c r="O394" t="s">
        <v>1021</v>
      </c>
      <c r="P394" t="s">
        <v>1022</v>
      </c>
      <c r="Q394" t="s">
        <v>1023</v>
      </c>
    </row>
    <row r="395" spans="1:17" x14ac:dyDescent="0.25">
      <c r="A395" t="s">
        <v>42</v>
      </c>
      <c r="B395" t="s">
        <v>1707</v>
      </c>
      <c r="C395" t="s">
        <v>403</v>
      </c>
      <c r="D395" t="s">
        <v>1008</v>
      </c>
      <c r="E395">
        <v>17365</v>
      </c>
      <c r="F395" t="s">
        <v>1018</v>
      </c>
      <c r="G395" t="s">
        <v>987</v>
      </c>
      <c r="H395" t="s">
        <v>1629</v>
      </c>
      <c r="I395" t="s">
        <v>987</v>
      </c>
      <c r="J395" t="s">
        <v>987</v>
      </c>
      <c r="K395" t="b">
        <v>0</v>
      </c>
      <c r="L395" t="b">
        <v>1</v>
      </c>
      <c r="M395" t="s">
        <v>1020</v>
      </c>
      <c r="N395" t="s">
        <v>989</v>
      </c>
      <c r="O395" t="s">
        <v>1021</v>
      </c>
      <c r="P395" t="s">
        <v>1022</v>
      </c>
      <c r="Q395" t="s">
        <v>1023</v>
      </c>
    </row>
    <row r="396" spans="1:17" x14ac:dyDescent="0.25">
      <c r="A396" t="s">
        <v>42</v>
      </c>
      <c r="B396" t="s">
        <v>1708</v>
      </c>
      <c r="C396" t="s">
        <v>403</v>
      </c>
      <c r="D396" t="s">
        <v>1010</v>
      </c>
      <c r="E396">
        <v>20804</v>
      </c>
      <c r="F396" t="s">
        <v>1018</v>
      </c>
      <c r="G396" t="s">
        <v>987</v>
      </c>
      <c r="H396" t="s">
        <v>1629</v>
      </c>
      <c r="I396" t="s">
        <v>987</v>
      </c>
      <c r="J396" t="s">
        <v>987</v>
      </c>
      <c r="K396" t="b">
        <v>0</v>
      </c>
      <c r="L396" t="b">
        <v>1</v>
      </c>
      <c r="M396" t="s">
        <v>1020</v>
      </c>
      <c r="N396" t="s">
        <v>989</v>
      </c>
      <c r="O396" t="s">
        <v>1021</v>
      </c>
      <c r="P396" t="s">
        <v>1022</v>
      </c>
      <c r="Q396" t="s">
        <v>1023</v>
      </c>
    </row>
    <row r="397" spans="1:17" x14ac:dyDescent="0.25">
      <c r="A397" t="s">
        <v>42</v>
      </c>
      <c r="B397" t="s">
        <v>1709</v>
      </c>
      <c r="C397" t="s">
        <v>403</v>
      </c>
      <c r="D397" t="s">
        <v>1012</v>
      </c>
      <c r="E397">
        <v>20806</v>
      </c>
      <c r="F397" t="s">
        <v>1018</v>
      </c>
      <c r="G397" t="s">
        <v>987</v>
      </c>
      <c r="H397" t="s">
        <v>1629</v>
      </c>
      <c r="I397" t="s">
        <v>987</v>
      </c>
      <c r="J397" t="s">
        <v>987</v>
      </c>
      <c r="K397" t="b">
        <v>0</v>
      </c>
      <c r="L397" t="b">
        <v>1</v>
      </c>
      <c r="M397" t="s">
        <v>1020</v>
      </c>
      <c r="N397" t="s">
        <v>989</v>
      </c>
      <c r="O397" t="s">
        <v>1021</v>
      </c>
      <c r="P397" t="s">
        <v>1022</v>
      </c>
      <c r="Q397" t="s">
        <v>1023</v>
      </c>
    </row>
    <row r="398" spans="1:17" x14ac:dyDescent="0.25">
      <c r="A398" t="s">
        <v>42</v>
      </c>
      <c r="B398" t="s">
        <v>1710</v>
      </c>
      <c r="C398" t="s">
        <v>403</v>
      </c>
      <c r="D398" t="s">
        <v>1014</v>
      </c>
      <c r="E398">
        <v>21794</v>
      </c>
      <c r="F398" t="s">
        <v>1018</v>
      </c>
      <c r="G398" t="s">
        <v>987</v>
      </c>
      <c r="H398" t="s">
        <v>1629</v>
      </c>
      <c r="I398" t="s">
        <v>987</v>
      </c>
      <c r="J398" t="s">
        <v>987</v>
      </c>
      <c r="K398" t="b">
        <v>0</v>
      </c>
      <c r="L398" t="b">
        <v>1</v>
      </c>
      <c r="M398" t="s">
        <v>1020</v>
      </c>
      <c r="N398" t="s">
        <v>989</v>
      </c>
      <c r="O398" t="s">
        <v>1021</v>
      </c>
      <c r="P398" t="s">
        <v>1022</v>
      </c>
      <c r="Q398" t="s">
        <v>1023</v>
      </c>
    </row>
    <row r="399" spans="1:17" x14ac:dyDescent="0.25">
      <c r="A399" t="s">
        <v>42</v>
      </c>
      <c r="B399" t="s">
        <v>1711</v>
      </c>
      <c r="C399" t="s">
        <v>403</v>
      </c>
      <c r="D399" t="s">
        <v>1016</v>
      </c>
      <c r="E399">
        <v>26211</v>
      </c>
      <c r="F399" t="s">
        <v>1018</v>
      </c>
      <c r="G399" t="s">
        <v>987</v>
      </c>
      <c r="H399" t="s">
        <v>1629</v>
      </c>
      <c r="I399" t="s">
        <v>987</v>
      </c>
      <c r="J399" t="s">
        <v>987</v>
      </c>
      <c r="K399" t="b">
        <v>0</v>
      </c>
      <c r="L399" t="b">
        <v>1</v>
      </c>
      <c r="M399" t="s">
        <v>1020</v>
      </c>
      <c r="N399" t="s">
        <v>989</v>
      </c>
      <c r="O399" t="s">
        <v>1021</v>
      </c>
      <c r="P399" t="s">
        <v>1022</v>
      </c>
      <c r="Q399" t="s">
        <v>1023</v>
      </c>
    </row>
    <row r="400" spans="1:17" x14ac:dyDescent="0.25">
      <c r="A400" t="s">
        <v>42</v>
      </c>
      <c r="B400" t="s">
        <v>1712</v>
      </c>
      <c r="C400" t="s">
        <v>403</v>
      </c>
      <c r="D400" t="s">
        <v>1029</v>
      </c>
      <c r="E400">
        <v>23244</v>
      </c>
      <c r="F400" t="s">
        <v>1018</v>
      </c>
      <c r="G400" t="s">
        <v>987</v>
      </c>
      <c r="H400" t="s">
        <v>1629</v>
      </c>
      <c r="I400" t="s">
        <v>987</v>
      </c>
      <c r="J400" t="s">
        <v>987</v>
      </c>
      <c r="K400" t="b">
        <v>0</v>
      </c>
      <c r="L400" t="b">
        <v>1</v>
      </c>
      <c r="M400" t="s">
        <v>1020</v>
      </c>
      <c r="N400" t="s">
        <v>989</v>
      </c>
      <c r="O400" t="s">
        <v>1021</v>
      </c>
      <c r="P400" t="s">
        <v>1022</v>
      </c>
      <c r="Q400" t="s">
        <v>1023</v>
      </c>
    </row>
    <row r="401" spans="1:17" x14ac:dyDescent="0.25">
      <c r="A401" t="s">
        <v>44</v>
      </c>
      <c r="B401" t="s">
        <v>1713</v>
      </c>
      <c r="C401" t="s">
        <v>446</v>
      </c>
      <c r="D401" t="s">
        <v>985</v>
      </c>
      <c r="E401">
        <v>0</v>
      </c>
      <c r="F401" t="s">
        <v>986</v>
      </c>
      <c r="G401" t="s">
        <v>987</v>
      </c>
      <c r="H401" t="s">
        <v>1714</v>
      </c>
      <c r="I401" t="s">
        <v>987</v>
      </c>
      <c r="J401" t="s">
        <v>987</v>
      </c>
      <c r="K401" t="b">
        <v>1</v>
      </c>
      <c r="L401" t="b">
        <v>0</v>
      </c>
      <c r="M401" t="s">
        <v>987</v>
      </c>
      <c r="N401" t="s">
        <v>989</v>
      </c>
      <c r="O401" t="s">
        <v>1021</v>
      </c>
      <c r="P401" t="s">
        <v>1715</v>
      </c>
      <c r="Q401" t="s">
        <v>1716</v>
      </c>
    </row>
    <row r="402" spans="1:17" x14ac:dyDescent="0.25">
      <c r="A402" t="s">
        <v>44</v>
      </c>
      <c r="B402" t="s">
        <v>1717</v>
      </c>
      <c r="C402" t="s">
        <v>446</v>
      </c>
      <c r="D402" t="s">
        <v>994</v>
      </c>
      <c r="E402">
        <v>0</v>
      </c>
      <c r="F402" t="s">
        <v>986</v>
      </c>
      <c r="G402" t="s">
        <v>987</v>
      </c>
      <c r="H402" t="s">
        <v>1714</v>
      </c>
      <c r="I402" t="s">
        <v>987</v>
      </c>
      <c r="J402" t="s">
        <v>987</v>
      </c>
      <c r="K402" t="b">
        <v>1</v>
      </c>
      <c r="L402" t="b">
        <v>0</v>
      </c>
      <c r="M402" t="s">
        <v>987</v>
      </c>
      <c r="N402" t="s">
        <v>989</v>
      </c>
      <c r="O402" t="s">
        <v>1021</v>
      </c>
      <c r="P402" t="s">
        <v>1715</v>
      </c>
      <c r="Q402" t="s">
        <v>1716</v>
      </c>
    </row>
    <row r="403" spans="1:17" x14ac:dyDescent="0.25">
      <c r="A403" t="s">
        <v>44</v>
      </c>
      <c r="B403" t="s">
        <v>1718</v>
      </c>
      <c r="C403" t="s">
        <v>446</v>
      </c>
      <c r="D403" t="s">
        <v>996</v>
      </c>
      <c r="E403">
        <v>0</v>
      </c>
      <c r="F403" t="s">
        <v>986</v>
      </c>
      <c r="G403" t="s">
        <v>987</v>
      </c>
      <c r="H403" t="s">
        <v>1714</v>
      </c>
      <c r="I403" t="s">
        <v>987</v>
      </c>
      <c r="J403" t="s">
        <v>987</v>
      </c>
      <c r="K403" t="b">
        <v>1</v>
      </c>
      <c r="L403" t="b">
        <v>0</v>
      </c>
      <c r="M403" t="s">
        <v>987</v>
      </c>
      <c r="N403" t="s">
        <v>989</v>
      </c>
      <c r="O403" t="s">
        <v>1021</v>
      </c>
      <c r="P403" t="s">
        <v>1715</v>
      </c>
      <c r="Q403" t="s">
        <v>1716</v>
      </c>
    </row>
    <row r="404" spans="1:17" x14ac:dyDescent="0.25">
      <c r="A404" t="s">
        <v>44</v>
      </c>
      <c r="B404" t="s">
        <v>1719</v>
      </c>
      <c r="C404" t="s">
        <v>446</v>
      </c>
      <c r="D404" t="s">
        <v>1000</v>
      </c>
      <c r="E404">
        <v>0</v>
      </c>
      <c r="F404" t="s">
        <v>986</v>
      </c>
      <c r="G404" t="s">
        <v>987</v>
      </c>
      <c r="H404" t="s">
        <v>1714</v>
      </c>
      <c r="I404" t="s">
        <v>987</v>
      </c>
      <c r="J404" t="s">
        <v>987</v>
      </c>
      <c r="K404" t="b">
        <v>1</v>
      </c>
      <c r="L404" t="b">
        <v>0</v>
      </c>
      <c r="M404" t="s">
        <v>987</v>
      </c>
      <c r="N404" t="s">
        <v>989</v>
      </c>
      <c r="O404" t="s">
        <v>1021</v>
      </c>
      <c r="P404" t="s">
        <v>1715</v>
      </c>
      <c r="Q404" t="s">
        <v>1716</v>
      </c>
    </row>
    <row r="405" spans="1:17" x14ac:dyDescent="0.25">
      <c r="A405" t="s">
        <v>44</v>
      </c>
      <c r="B405" t="s">
        <v>1720</v>
      </c>
      <c r="C405" t="s">
        <v>446</v>
      </c>
      <c r="D405" t="s">
        <v>1002</v>
      </c>
      <c r="E405">
        <v>0</v>
      </c>
      <c r="F405" t="s">
        <v>986</v>
      </c>
      <c r="G405" t="s">
        <v>987</v>
      </c>
      <c r="H405" t="s">
        <v>1714</v>
      </c>
      <c r="I405" t="s">
        <v>987</v>
      </c>
      <c r="J405" t="s">
        <v>987</v>
      </c>
      <c r="K405" t="b">
        <v>1</v>
      </c>
      <c r="L405" t="b">
        <v>0</v>
      </c>
      <c r="M405" t="s">
        <v>987</v>
      </c>
      <c r="N405" t="s">
        <v>989</v>
      </c>
      <c r="O405" t="s">
        <v>1021</v>
      </c>
      <c r="P405" t="s">
        <v>1715</v>
      </c>
      <c r="Q405" t="s">
        <v>1716</v>
      </c>
    </row>
    <row r="406" spans="1:17" x14ac:dyDescent="0.25">
      <c r="A406" t="s">
        <v>44</v>
      </c>
      <c r="B406" t="s">
        <v>1721</v>
      </c>
      <c r="C406" t="s">
        <v>446</v>
      </c>
      <c r="D406" t="s">
        <v>1004</v>
      </c>
      <c r="E406">
        <v>0</v>
      </c>
      <c r="F406" t="s">
        <v>986</v>
      </c>
      <c r="G406" t="s">
        <v>987</v>
      </c>
      <c r="H406" t="s">
        <v>1714</v>
      </c>
      <c r="I406" t="s">
        <v>987</v>
      </c>
      <c r="J406" t="s">
        <v>987</v>
      </c>
      <c r="K406" t="b">
        <v>1</v>
      </c>
      <c r="L406" t="b">
        <v>0</v>
      </c>
      <c r="M406" t="s">
        <v>987</v>
      </c>
      <c r="N406" t="s">
        <v>989</v>
      </c>
      <c r="O406" t="s">
        <v>1021</v>
      </c>
      <c r="P406" t="s">
        <v>1715</v>
      </c>
      <c r="Q406" t="s">
        <v>1716</v>
      </c>
    </row>
    <row r="407" spans="1:17" x14ac:dyDescent="0.25">
      <c r="A407" t="s">
        <v>44</v>
      </c>
      <c r="B407" t="s">
        <v>1722</v>
      </c>
      <c r="C407" t="s">
        <v>446</v>
      </c>
      <c r="D407" t="s">
        <v>1006</v>
      </c>
      <c r="E407">
        <v>0</v>
      </c>
      <c r="F407" t="s">
        <v>986</v>
      </c>
      <c r="G407" t="s">
        <v>987</v>
      </c>
      <c r="H407" t="s">
        <v>1714</v>
      </c>
      <c r="I407" t="s">
        <v>987</v>
      </c>
      <c r="J407" t="s">
        <v>987</v>
      </c>
      <c r="K407" t="b">
        <v>1</v>
      </c>
      <c r="L407" t="b">
        <v>0</v>
      </c>
      <c r="M407" t="s">
        <v>987</v>
      </c>
      <c r="N407" t="s">
        <v>989</v>
      </c>
      <c r="O407" t="s">
        <v>1021</v>
      </c>
      <c r="P407" t="s">
        <v>1715</v>
      </c>
      <c r="Q407" t="s">
        <v>1716</v>
      </c>
    </row>
    <row r="408" spans="1:17" x14ac:dyDescent="0.25">
      <c r="A408" t="s">
        <v>44</v>
      </c>
      <c r="B408" t="s">
        <v>1723</v>
      </c>
      <c r="C408" t="s">
        <v>446</v>
      </c>
      <c r="D408" t="s">
        <v>1008</v>
      </c>
      <c r="E408">
        <v>0</v>
      </c>
      <c r="F408" t="s">
        <v>986</v>
      </c>
      <c r="G408" t="s">
        <v>987</v>
      </c>
      <c r="H408" t="s">
        <v>1714</v>
      </c>
      <c r="I408" t="s">
        <v>987</v>
      </c>
      <c r="J408" t="s">
        <v>987</v>
      </c>
      <c r="K408" t="b">
        <v>1</v>
      </c>
      <c r="L408" t="b">
        <v>0</v>
      </c>
      <c r="M408" t="s">
        <v>987</v>
      </c>
      <c r="N408" t="s">
        <v>989</v>
      </c>
      <c r="O408" t="s">
        <v>1021</v>
      </c>
      <c r="P408" t="s">
        <v>1715</v>
      </c>
      <c r="Q408" t="s">
        <v>1716</v>
      </c>
    </row>
    <row r="409" spans="1:17" x14ac:dyDescent="0.25">
      <c r="A409" t="s">
        <v>44</v>
      </c>
      <c r="B409" t="s">
        <v>1724</v>
      </c>
      <c r="C409" t="s">
        <v>446</v>
      </c>
      <c r="D409" t="s">
        <v>1010</v>
      </c>
      <c r="E409">
        <v>0</v>
      </c>
      <c r="F409" t="s">
        <v>986</v>
      </c>
      <c r="G409" t="s">
        <v>987</v>
      </c>
      <c r="H409" t="s">
        <v>1714</v>
      </c>
      <c r="I409" t="s">
        <v>987</v>
      </c>
      <c r="J409" t="s">
        <v>987</v>
      </c>
      <c r="K409" t="b">
        <v>1</v>
      </c>
      <c r="L409" t="b">
        <v>0</v>
      </c>
      <c r="M409" t="s">
        <v>987</v>
      </c>
      <c r="N409" t="s">
        <v>989</v>
      </c>
      <c r="O409" t="s">
        <v>1021</v>
      </c>
      <c r="P409" t="s">
        <v>1715</v>
      </c>
      <c r="Q409" t="s">
        <v>1716</v>
      </c>
    </row>
    <row r="410" spans="1:17" x14ac:dyDescent="0.25">
      <c r="A410" t="s">
        <v>44</v>
      </c>
      <c r="B410" t="s">
        <v>1725</v>
      </c>
      <c r="C410" t="s">
        <v>446</v>
      </c>
      <c r="D410" t="s">
        <v>1012</v>
      </c>
      <c r="E410">
        <v>0</v>
      </c>
      <c r="F410" t="s">
        <v>986</v>
      </c>
      <c r="G410" t="s">
        <v>987</v>
      </c>
      <c r="H410" t="s">
        <v>1714</v>
      </c>
      <c r="I410" t="s">
        <v>987</v>
      </c>
      <c r="J410" t="s">
        <v>987</v>
      </c>
      <c r="K410" t="b">
        <v>1</v>
      </c>
      <c r="L410" t="b">
        <v>0</v>
      </c>
      <c r="M410" t="s">
        <v>987</v>
      </c>
      <c r="N410" t="s">
        <v>989</v>
      </c>
      <c r="O410" t="s">
        <v>1021</v>
      </c>
      <c r="P410" t="s">
        <v>1715</v>
      </c>
      <c r="Q410" t="s">
        <v>1716</v>
      </c>
    </row>
    <row r="411" spans="1:17" x14ac:dyDescent="0.25">
      <c r="A411" t="s">
        <v>44</v>
      </c>
      <c r="B411" t="s">
        <v>1726</v>
      </c>
      <c r="C411" t="s">
        <v>446</v>
      </c>
      <c r="D411" t="s">
        <v>1014</v>
      </c>
      <c r="E411">
        <v>0</v>
      </c>
      <c r="F411" t="s">
        <v>986</v>
      </c>
      <c r="G411" t="s">
        <v>987</v>
      </c>
      <c r="H411" t="s">
        <v>1714</v>
      </c>
      <c r="I411" t="s">
        <v>987</v>
      </c>
      <c r="J411" t="s">
        <v>987</v>
      </c>
      <c r="K411" t="b">
        <v>1</v>
      </c>
      <c r="L411" t="b">
        <v>0</v>
      </c>
      <c r="M411" t="s">
        <v>987</v>
      </c>
      <c r="N411" t="s">
        <v>989</v>
      </c>
      <c r="O411" t="s">
        <v>1021</v>
      </c>
      <c r="P411" t="s">
        <v>1715</v>
      </c>
      <c r="Q411" t="s">
        <v>1716</v>
      </c>
    </row>
    <row r="412" spans="1:17" x14ac:dyDescent="0.25">
      <c r="A412" t="s">
        <v>44</v>
      </c>
      <c r="B412" t="s">
        <v>1727</v>
      </c>
      <c r="C412" t="s">
        <v>446</v>
      </c>
      <c r="D412" t="s">
        <v>1016</v>
      </c>
      <c r="E412">
        <v>0</v>
      </c>
      <c r="F412" t="s">
        <v>986</v>
      </c>
      <c r="G412" t="s">
        <v>987</v>
      </c>
      <c r="H412" t="s">
        <v>1714</v>
      </c>
      <c r="I412" t="s">
        <v>987</v>
      </c>
      <c r="J412" t="s">
        <v>987</v>
      </c>
      <c r="K412" t="b">
        <v>1</v>
      </c>
      <c r="L412" t="b">
        <v>0</v>
      </c>
      <c r="M412" t="s">
        <v>987</v>
      </c>
      <c r="N412" t="s">
        <v>989</v>
      </c>
      <c r="O412" t="s">
        <v>1021</v>
      </c>
      <c r="P412" t="s">
        <v>1715</v>
      </c>
      <c r="Q412" t="s">
        <v>1716</v>
      </c>
    </row>
    <row r="413" spans="1:17" x14ac:dyDescent="0.25">
      <c r="A413" t="s">
        <v>44</v>
      </c>
      <c r="B413" t="s">
        <v>1728</v>
      </c>
      <c r="C413" t="s">
        <v>446</v>
      </c>
      <c r="D413" t="s">
        <v>1029</v>
      </c>
      <c r="E413">
        <v>0</v>
      </c>
      <c r="F413" t="s">
        <v>986</v>
      </c>
      <c r="G413" t="s">
        <v>987</v>
      </c>
      <c r="H413" t="s">
        <v>1714</v>
      </c>
      <c r="I413" t="s">
        <v>987</v>
      </c>
      <c r="J413" t="s">
        <v>987</v>
      </c>
      <c r="K413" t="b">
        <v>1</v>
      </c>
      <c r="L413" t="b">
        <v>0</v>
      </c>
      <c r="M413" t="s">
        <v>987</v>
      </c>
      <c r="N413" t="s">
        <v>989</v>
      </c>
      <c r="O413" t="s">
        <v>1021</v>
      </c>
      <c r="P413" t="s">
        <v>1715</v>
      </c>
      <c r="Q413" t="s">
        <v>1716</v>
      </c>
    </row>
    <row r="414" spans="1:17" x14ac:dyDescent="0.25">
      <c r="A414" t="s">
        <v>44</v>
      </c>
      <c r="B414" t="s">
        <v>1729</v>
      </c>
      <c r="C414" t="s">
        <v>446</v>
      </c>
      <c r="D414" t="s">
        <v>985</v>
      </c>
      <c r="E414">
        <v>0</v>
      </c>
      <c r="F414" t="s">
        <v>986</v>
      </c>
      <c r="G414" t="s">
        <v>987</v>
      </c>
      <c r="H414" t="s">
        <v>1714</v>
      </c>
      <c r="I414" t="s">
        <v>987</v>
      </c>
      <c r="J414" t="s">
        <v>987</v>
      </c>
      <c r="K414" t="b">
        <v>1</v>
      </c>
      <c r="L414" t="b">
        <v>0</v>
      </c>
      <c r="M414" t="s">
        <v>987</v>
      </c>
      <c r="N414" t="s">
        <v>989</v>
      </c>
      <c r="O414" t="s">
        <v>1021</v>
      </c>
      <c r="P414" t="s">
        <v>1715</v>
      </c>
      <c r="Q414" t="s">
        <v>1716</v>
      </c>
    </row>
    <row r="415" spans="1:17" x14ac:dyDescent="0.25">
      <c r="A415" t="s">
        <v>44</v>
      </c>
      <c r="B415" t="s">
        <v>1730</v>
      </c>
      <c r="C415" t="s">
        <v>446</v>
      </c>
      <c r="D415" t="s">
        <v>994</v>
      </c>
      <c r="E415">
        <v>0</v>
      </c>
      <c r="F415" t="s">
        <v>986</v>
      </c>
      <c r="G415" t="s">
        <v>987</v>
      </c>
      <c r="H415" t="s">
        <v>1714</v>
      </c>
      <c r="I415" t="s">
        <v>987</v>
      </c>
      <c r="J415" t="s">
        <v>987</v>
      </c>
      <c r="K415" t="b">
        <v>1</v>
      </c>
      <c r="L415" t="b">
        <v>0</v>
      </c>
      <c r="M415" t="s">
        <v>987</v>
      </c>
      <c r="N415" t="s">
        <v>989</v>
      </c>
      <c r="O415" t="s">
        <v>1021</v>
      </c>
      <c r="P415" t="s">
        <v>1715</v>
      </c>
      <c r="Q415" t="s">
        <v>1716</v>
      </c>
    </row>
    <row r="416" spans="1:17" x14ac:dyDescent="0.25">
      <c r="A416" t="s">
        <v>44</v>
      </c>
      <c r="B416" t="s">
        <v>1731</v>
      </c>
      <c r="C416" t="s">
        <v>446</v>
      </c>
      <c r="D416" t="s">
        <v>996</v>
      </c>
      <c r="E416">
        <v>0</v>
      </c>
      <c r="F416" t="s">
        <v>986</v>
      </c>
      <c r="G416" t="s">
        <v>987</v>
      </c>
      <c r="H416" t="s">
        <v>1714</v>
      </c>
      <c r="I416" t="s">
        <v>987</v>
      </c>
      <c r="J416" t="s">
        <v>987</v>
      </c>
      <c r="K416" t="b">
        <v>1</v>
      </c>
      <c r="L416" t="b">
        <v>0</v>
      </c>
      <c r="M416" t="s">
        <v>987</v>
      </c>
      <c r="N416" t="s">
        <v>989</v>
      </c>
      <c r="O416" t="s">
        <v>1021</v>
      </c>
      <c r="P416" t="s">
        <v>1715</v>
      </c>
      <c r="Q416" t="s">
        <v>1716</v>
      </c>
    </row>
    <row r="417" spans="1:17" x14ac:dyDescent="0.25">
      <c r="A417" t="s">
        <v>44</v>
      </c>
      <c r="B417" t="s">
        <v>1732</v>
      </c>
      <c r="C417" t="s">
        <v>446</v>
      </c>
      <c r="D417" t="s">
        <v>1000</v>
      </c>
      <c r="E417">
        <v>0</v>
      </c>
      <c r="F417" t="s">
        <v>986</v>
      </c>
      <c r="G417" t="s">
        <v>987</v>
      </c>
      <c r="H417" t="s">
        <v>1714</v>
      </c>
      <c r="I417" t="s">
        <v>987</v>
      </c>
      <c r="J417" t="s">
        <v>987</v>
      </c>
      <c r="K417" t="b">
        <v>1</v>
      </c>
      <c r="L417" t="b">
        <v>0</v>
      </c>
      <c r="M417" t="s">
        <v>987</v>
      </c>
      <c r="N417" t="s">
        <v>989</v>
      </c>
      <c r="O417" t="s">
        <v>1021</v>
      </c>
      <c r="P417" t="s">
        <v>1715</v>
      </c>
      <c r="Q417" t="s">
        <v>1716</v>
      </c>
    </row>
    <row r="418" spans="1:17" x14ac:dyDescent="0.25">
      <c r="A418" t="s">
        <v>44</v>
      </c>
      <c r="B418" t="s">
        <v>1733</v>
      </c>
      <c r="C418" t="s">
        <v>446</v>
      </c>
      <c r="D418" t="s">
        <v>1002</v>
      </c>
      <c r="E418">
        <v>0</v>
      </c>
      <c r="F418" t="s">
        <v>986</v>
      </c>
      <c r="G418" t="s">
        <v>987</v>
      </c>
      <c r="H418" t="s">
        <v>1714</v>
      </c>
      <c r="I418" t="s">
        <v>987</v>
      </c>
      <c r="J418" t="s">
        <v>987</v>
      </c>
      <c r="K418" t="b">
        <v>1</v>
      </c>
      <c r="L418" t="b">
        <v>0</v>
      </c>
      <c r="M418" t="s">
        <v>987</v>
      </c>
      <c r="N418" t="s">
        <v>989</v>
      </c>
      <c r="O418" t="s">
        <v>1021</v>
      </c>
      <c r="P418" t="s">
        <v>1715</v>
      </c>
      <c r="Q418" t="s">
        <v>1716</v>
      </c>
    </row>
    <row r="419" spans="1:17" x14ac:dyDescent="0.25">
      <c r="A419" t="s">
        <v>44</v>
      </c>
      <c r="B419" t="s">
        <v>1734</v>
      </c>
      <c r="C419" t="s">
        <v>446</v>
      </c>
      <c r="D419" t="s">
        <v>1004</v>
      </c>
      <c r="E419">
        <v>0</v>
      </c>
      <c r="F419" t="s">
        <v>986</v>
      </c>
      <c r="G419" t="s">
        <v>987</v>
      </c>
      <c r="H419" t="s">
        <v>1714</v>
      </c>
      <c r="I419" t="s">
        <v>987</v>
      </c>
      <c r="J419" t="s">
        <v>987</v>
      </c>
      <c r="K419" t="b">
        <v>1</v>
      </c>
      <c r="L419" t="b">
        <v>0</v>
      </c>
      <c r="M419" t="s">
        <v>987</v>
      </c>
      <c r="N419" t="s">
        <v>989</v>
      </c>
      <c r="O419" t="s">
        <v>1021</v>
      </c>
      <c r="P419" t="s">
        <v>1715</v>
      </c>
      <c r="Q419" t="s">
        <v>1716</v>
      </c>
    </row>
    <row r="420" spans="1:17" x14ac:dyDescent="0.25">
      <c r="A420" t="s">
        <v>44</v>
      </c>
      <c r="B420" t="s">
        <v>1735</v>
      </c>
      <c r="C420" t="s">
        <v>446</v>
      </c>
      <c r="D420" t="s">
        <v>1006</v>
      </c>
      <c r="E420">
        <v>0</v>
      </c>
      <c r="F420" t="s">
        <v>986</v>
      </c>
      <c r="G420" t="s">
        <v>987</v>
      </c>
      <c r="H420" t="s">
        <v>1714</v>
      </c>
      <c r="I420" t="s">
        <v>987</v>
      </c>
      <c r="J420" t="s">
        <v>987</v>
      </c>
      <c r="K420" t="b">
        <v>1</v>
      </c>
      <c r="L420" t="b">
        <v>0</v>
      </c>
      <c r="M420" t="s">
        <v>987</v>
      </c>
      <c r="N420" t="s">
        <v>989</v>
      </c>
      <c r="O420" t="s">
        <v>1021</v>
      </c>
      <c r="P420" t="s">
        <v>1715</v>
      </c>
      <c r="Q420" t="s">
        <v>1716</v>
      </c>
    </row>
    <row r="421" spans="1:17" x14ac:dyDescent="0.25">
      <c r="A421" t="s">
        <v>44</v>
      </c>
      <c r="B421" t="s">
        <v>1736</v>
      </c>
      <c r="C421" t="s">
        <v>446</v>
      </c>
      <c r="D421" t="s">
        <v>1008</v>
      </c>
      <c r="E421">
        <v>0</v>
      </c>
      <c r="F421" t="s">
        <v>986</v>
      </c>
      <c r="G421" t="s">
        <v>987</v>
      </c>
      <c r="H421" t="s">
        <v>1714</v>
      </c>
      <c r="I421" t="s">
        <v>987</v>
      </c>
      <c r="J421" t="s">
        <v>987</v>
      </c>
      <c r="K421" t="b">
        <v>1</v>
      </c>
      <c r="L421" t="b">
        <v>0</v>
      </c>
      <c r="M421" t="s">
        <v>987</v>
      </c>
      <c r="N421" t="s">
        <v>989</v>
      </c>
      <c r="O421" t="s">
        <v>1021</v>
      </c>
      <c r="P421" t="s">
        <v>1715</v>
      </c>
      <c r="Q421" t="s">
        <v>1716</v>
      </c>
    </row>
    <row r="422" spans="1:17" x14ac:dyDescent="0.25">
      <c r="A422" t="s">
        <v>44</v>
      </c>
      <c r="B422" t="s">
        <v>1737</v>
      </c>
      <c r="C422" t="s">
        <v>446</v>
      </c>
      <c r="D422" t="s">
        <v>1010</v>
      </c>
      <c r="E422">
        <v>0</v>
      </c>
      <c r="F422" t="s">
        <v>986</v>
      </c>
      <c r="G422" t="s">
        <v>987</v>
      </c>
      <c r="H422" t="s">
        <v>1714</v>
      </c>
      <c r="I422" t="s">
        <v>987</v>
      </c>
      <c r="J422" t="s">
        <v>987</v>
      </c>
      <c r="K422" t="b">
        <v>1</v>
      </c>
      <c r="L422" t="b">
        <v>0</v>
      </c>
      <c r="M422" t="s">
        <v>987</v>
      </c>
      <c r="N422" t="s">
        <v>989</v>
      </c>
      <c r="O422" t="s">
        <v>1021</v>
      </c>
      <c r="P422" t="s">
        <v>1715</v>
      </c>
      <c r="Q422" t="s">
        <v>1716</v>
      </c>
    </row>
    <row r="423" spans="1:17" x14ac:dyDescent="0.25">
      <c r="A423" t="s">
        <v>44</v>
      </c>
      <c r="B423" t="s">
        <v>1738</v>
      </c>
      <c r="C423" t="s">
        <v>446</v>
      </c>
      <c r="D423" t="s">
        <v>1012</v>
      </c>
      <c r="E423">
        <v>0</v>
      </c>
      <c r="F423" t="s">
        <v>986</v>
      </c>
      <c r="G423" t="s">
        <v>987</v>
      </c>
      <c r="H423" t="s">
        <v>1714</v>
      </c>
      <c r="I423" t="s">
        <v>987</v>
      </c>
      <c r="J423" t="s">
        <v>987</v>
      </c>
      <c r="K423" t="b">
        <v>1</v>
      </c>
      <c r="L423" t="b">
        <v>0</v>
      </c>
      <c r="M423" t="s">
        <v>987</v>
      </c>
      <c r="N423" t="s">
        <v>989</v>
      </c>
      <c r="O423" t="s">
        <v>1021</v>
      </c>
      <c r="P423" t="s">
        <v>1715</v>
      </c>
      <c r="Q423" t="s">
        <v>1716</v>
      </c>
    </row>
    <row r="424" spans="1:17" x14ac:dyDescent="0.25">
      <c r="A424" t="s">
        <v>44</v>
      </c>
      <c r="B424" t="s">
        <v>1739</v>
      </c>
      <c r="C424" t="s">
        <v>446</v>
      </c>
      <c r="D424" t="s">
        <v>1014</v>
      </c>
      <c r="E424">
        <v>0</v>
      </c>
      <c r="F424" t="s">
        <v>986</v>
      </c>
      <c r="G424" t="s">
        <v>987</v>
      </c>
      <c r="H424" t="s">
        <v>1714</v>
      </c>
      <c r="I424" t="s">
        <v>987</v>
      </c>
      <c r="J424" t="s">
        <v>987</v>
      </c>
      <c r="K424" t="b">
        <v>1</v>
      </c>
      <c r="L424" t="b">
        <v>0</v>
      </c>
      <c r="M424" t="s">
        <v>987</v>
      </c>
      <c r="N424" t="s">
        <v>989</v>
      </c>
      <c r="O424" t="s">
        <v>1021</v>
      </c>
      <c r="P424" t="s">
        <v>1715</v>
      </c>
      <c r="Q424" t="s">
        <v>1716</v>
      </c>
    </row>
    <row r="425" spans="1:17" x14ac:dyDescent="0.25">
      <c r="A425" t="s">
        <v>44</v>
      </c>
      <c r="B425" t="s">
        <v>1740</v>
      </c>
      <c r="C425" t="s">
        <v>446</v>
      </c>
      <c r="D425" t="s">
        <v>1016</v>
      </c>
      <c r="E425">
        <v>0</v>
      </c>
      <c r="F425" t="s">
        <v>986</v>
      </c>
      <c r="G425" t="s">
        <v>987</v>
      </c>
      <c r="H425" t="s">
        <v>1714</v>
      </c>
      <c r="I425" t="s">
        <v>987</v>
      </c>
      <c r="J425" t="s">
        <v>987</v>
      </c>
      <c r="K425" t="b">
        <v>1</v>
      </c>
      <c r="L425" t="b">
        <v>0</v>
      </c>
      <c r="M425" t="s">
        <v>987</v>
      </c>
      <c r="N425" t="s">
        <v>989</v>
      </c>
      <c r="O425" t="s">
        <v>1021</v>
      </c>
      <c r="P425" t="s">
        <v>1715</v>
      </c>
      <c r="Q425" t="s">
        <v>1716</v>
      </c>
    </row>
    <row r="426" spans="1:17" x14ac:dyDescent="0.25">
      <c r="A426" t="s">
        <v>44</v>
      </c>
      <c r="B426" t="s">
        <v>1741</v>
      </c>
      <c r="C426" t="s">
        <v>446</v>
      </c>
      <c r="D426" t="s">
        <v>1029</v>
      </c>
      <c r="E426">
        <v>0</v>
      </c>
      <c r="F426" t="s">
        <v>986</v>
      </c>
      <c r="G426" t="s">
        <v>987</v>
      </c>
      <c r="H426" t="s">
        <v>1714</v>
      </c>
      <c r="I426" t="s">
        <v>987</v>
      </c>
      <c r="J426" t="s">
        <v>987</v>
      </c>
      <c r="K426" t="b">
        <v>1</v>
      </c>
      <c r="L426" t="b">
        <v>0</v>
      </c>
      <c r="M426" t="s">
        <v>987</v>
      </c>
      <c r="N426" t="s">
        <v>989</v>
      </c>
      <c r="O426" t="s">
        <v>1021</v>
      </c>
      <c r="P426" t="s">
        <v>1715</v>
      </c>
      <c r="Q426" t="s">
        <v>1716</v>
      </c>
    </row>
    <row r="427" spans="1:17" x14ac:dyDescent="0.25">
      <c r="A427" t="s">
        <v>44</v>
      </c>
      <c r="B427" t="s">
        <v>1742</v>
      </c>
      <c r="C427" t="s">
        <v>446</v>
      </c>
      <c r="D427" t="s">
        <v>985</v>
      </c>
      <c r="E427">
        <v>0</v>
      </c>
      <c r="F427" t="s">
        <v>986</v>
      </c>
      <c r="G427" t="s">
        <v>987</v>
      </c>
      <c r="H427" t="s">
        <v>1714</v>
      </c>
      <c r="I427" t="s">
        <v>987</v>
      </c>
      <c r="J427" t="s">
        <v>987</v>
      </c>
      <c r="K427" t="b">
        <v>1</v>
      </c>
      <c r="L427" t="b">
        <v>0</v>
      </c>
      <c r="M427" t="s">
        <v>987</v>
      </c>
      <c r="N427" t="s">
        <v>989</v>
      </c>
      <c r="O427" t="s">
        <v>1021</v>
      </c>
      <c r="P427" t="s">
        <v>1715</v>
      </c>
      <c r="Q427" t="s">
        <v>1716</v>
      </c>
    </row>
    <row r="428" spans="1:17" x14ac:dyDescent="0.25">
      <c r="A428" t="s">
        <v>44</v>
      </c>
      <c r="B428" t="s">
        <v>1743</v>
      </c>
      <c r="C428" t="s">
        <v>446</v>
      </c>
      <c r="D428" t="s">
        <v>994</v>
      </c>
      <c r="E428">
        <v>0</v>
      </c>
      <c r="F428" t="s">
        <v>986</v>
      </c>
      <c r="G428" t="s">
        <v>987</v>
      </c>
      <c r="H428" t="s">
        <v>1714</v>
      </c>
      <c r="I428" t="s">
        <v>987</v>
      </c>
      <c r="J428" t="s">
        <v>987</v>
      </c>
      <c r="K428" t="b">
        <v>1</v>
      </c>
      <c r="L428" t="b">
        <v>0</v>
      </c>
      <c r="M428" t="s">
        <v>987</v>
      </c>
      <c r="N428" t="s">
        <v>989</v>
      </c>
      <c r="O428" t="s">
        <v>1021</v>
      </c>
      <c r="P428" t="s">
        <v>1715</v>
      </c>
      <c r="Q428" t="s">
        <v>1716</v>
      </c>
    </row>
    <row r="429" spans="1:17" x14ac:dyDescent="0.25">
      <c r="A429" t="s">
        <v>44</v>
      </c>
      <c r="B429" t="s">
        <v>1744</v>
      </c>
      <c r="C429" t="s">
        <v>446</v>
      </c>
      <c r="D429" t="s">
        <v>996</v>
      </c>
      <c r="E429">
        <v>0</v>
      </c>
      <c r="F429" t="s">
        <v>986</v>
      </c>
      <c r="G429" t="s">
        <v>987</v>
      </c>
      <c r="H429" t="s">
        <v>1714</v>
      </c>
      <c r="I429" t="s">
        <v>987</v>
      </c>
      <c r="J429" t="s">
        <v>987</v>
      </c>
      <c r="K429" t="b">
        <v>1</v>
      </c>
      <c r="L429" t="b">
        <v>0</v>
      </c>
      <c r="M429" t="s">
        <v>987</v>
      </c>
      <c r="N429" t="s">
        <v>989</v>
      </c>
      <c r="O429" t="s">
        <v>1021</v>
      </c>
      <c r="P429" t="s">
        <v>1715</v>
      </c>
      <c r="Q429" t="s">
        <v>1716</v>
      </c>
    </row>
    <row r="430" spans="1:17" x14ac:dyDescent="0.25">
      <c r="A430" t="s">
        <v>44</v>
      </c>
      <c r="B430" t="s">
        <v>1745</v>
      </c>
      <c r="C430" t="s">
        <v>446</v>
      </c>
      <c r="D430" t="s">
        <v>998</v>
      </c>
      <c r="E430">
        <v>0</v>
      </c>
      <c r="F430" t="s">
        <v>986</v>
      </c>
      <c r="G430" t="s">
        <v>987</v>
      </c>
      <c r="H430" t="s">
        <v>1714</v>
      </c>
      <c r="I430" t="s">
        <v>987</v>
      </c>
      <c r="J430" t="s">
        <v>987</v>
      </c>
      <c r="K430" t="b">
        <v>1</v>
      </c>
      <c r="L430" t="b">
        <v>0</v>
      </c>
      <c r="M430" t="s">
        <v>987</v>
      </c>
      <c r="N430" t="s">
        <v>989</v>
      </c>
      <c r="O430" t="s">
        <v>1021</v>
      </c>
      <c r="P430" t="s">
        <v>1715</v>
      </c>
      <c r="Q430" t="s">
        <v>1716</v>
      </c>
    </row>
    <row r="431" spans="1:17" x14ac:dyDescent="0.25">
      <c r="A431" t="s">
        <v>44</v>
      </c>
      <c r="B431" t="s">
        <v>1746</v>
      </c>
      <c r="C431" t="s">
        <v>446</v>
      </c>
      <c r="D431" t="s">
        <v>1000</v>
      </c>
      <c r="E431">
        <v>0</v>
      </c>
      <c r="F431" t="s">
        <v>986</v>
      </c>
      <c r="G431" t="s">
        <v>987</v>
      </c>
      <c r="H431" t="s">
        <v>1714</v>
      </c>
      <c r="I431" t="s">
        <v>987</v>
      </c>
      <c r="J431" t="s">
        <v>987</v>
      </c>
      <c r="K431" t="b">
        <v>1</v>
      </c>
      <c r="L431" t="b">
        <v>0</v>
      </c>
      <c r="M431" t="s">
        <v>987</v>
      </c>
      <c r="N431" t="s">
        <v>989</v>
      </c>
      <c r="O431" t="s">
        <v>1021</v>
      </c>
      <c r="P431" t="s">
        <v>1715</v>
      </c>
      <c r="Q431" t="s">
        <v>1716</v>
      </c>
    </row>
    <row r="432" spans="1:17" x14ac:dyDescent="0.25">
      <c r="A432" t="s">
        <v>44</v>
      </c>
      <c r="B432" t="s">
        <v>1747</v>
      </c>
      <c r="C432" t="s">
        <v>446</v>
      </c>
      <c r="D432" t="s">
        <v>1002</v>
      </c>
      <c r="E432">
        <v>0</v>
      </c>
      <c r="F432" t="s">
        <v>986</v>
      </c>
      <c r="G432" t="s">
        <v>987</v>
      </c>
      <c r="H432" t="s">
        <v>1714</v>
      </c>
      <c r="I432" t="s">
        <v>987</v>
      </c>
      <c r="J432" t="s">
        <v>987</v>
      </c>
      <c r="K432" t="b">
        <v>1</v>
      </c>
      <c r="L432" t="b">
        <v>0</v>
      </c>
      <c r="M432" t="s">
        <v>987</v>
      </c>
      <c r="N432" t="s">
        <v>989</v>
      </c>
      <c r="O432" t="s">
        <v>1021</v>
      </c>
      <c r="P432" t="s">
        <v>1715</v>
      </c>
      <c r="Q432" t="s">
        <v>1716</v>
      </c>
    </row>
    <row r="433" spans="1:17" x14ac:dyDescent="0.25">
      <c r="A433" t="s">
        <v>44</v>
      </c>
      <c r="B433" t="s">
        <v>1748</v>
      </c>
      <c r="C433" t="s">
        <v>446</v>
      </c>
      <c r="D433" t="s">
        <v>1004</v>
      </c>
      <c r="E433">
        <v>0</v>
      </c>
      <c r="F433" t="s">
        <v>986</v>
      </c>
      <c r="G433" t="s">
        <v>987</v>
      </c>
      <c r="H433" t="s">
        <v>1714</v>
      </c>
      <c r="I433" t="s">
        <v>987</v>
      </c>
      <c r="J433" t="s">
        <v>987</v>
      </c>
      <c r="K433" t="b">
        <v>1</v>
      </c>
      <c r="L433" t="b">
        <v>0</v>
      </c>
      <c r="M433" t="s">
        <v>987</v>
      </c>
      <c r="N433" t="s">
        <v>989</v>
      </c>
      <c r="O433" t="s">
        <v>1021</v>
      </c>
      <c r="P433" t="s">
        <v>1715</v>
      </c>
      <c r="Q433" t="s">
        <v>1716</v>
      </c>
    </row>
    <row r="434" spans="1:17" x14ac:dyDescent="0.25">
      <c r="A434" t="s">
        <v>44</v>
      </c>
      <c r="B434" t="s">
        <v>1749</v>
      </c>
      <c r="C434" t="s">
        <v>446</v>
      </c>
      <c r="D434" t="s">
        <v>1006</v>
      </c>
      <c r="E434">
        <v>0</v>
      </c>
      <c r="F434" t="s">
        <v>986</v>
      </c>
      <c r="G434" t="s">
        <v>987</v>
      </c>
      <c r="H434" t="s">
        <v>1714</v>
      </c>
      <c r="I434" t="s">
        <v>987</v>
      </c>
      <c r="J434" t="s">
        <v>987</v>
      </c>
      <c r="K434" t="b">
        <v>1</v>
      </c>
      <c r="L434" t="b">
        <v>0</v>
      </c>
      <c r="M434" t="s">
        <v>987</v>
      </c>
      <c r="N434" t="s">
        <v>989</v>
      </c>
      <c r="O434" t="s">
        <v>1021</v>
      </c>
      <c r="P434" t="s">
        <v>1715</v>
      </c>
      <c r="Q434" t="s">
        <v>1716</v>
      </c>
    </row>
    <row r="435" spans="1:17" x14ac:dyDescent="0.25">
      <c r="A435" t="s">
        <v>44</v>
      </c>
      <c r="B435" t="s">
        <v>1750</v>
      </c>
      <c r="C435" t="s">
        <v>446</v>
      </c>
      <c r="D435" t="s">
        <v>1008</v>
      </c>
      <c r="E435">
        <v>0</v>
      </c>
      <c r="F435" t="s">
        <v>986</v>
      </c>
      <c r="G435" t="s">
        <v>987</v>
      </c>
      <c r="H435" t="s">
        <v>1714</v>
      </c>
      <c r="I435" t="s">
        <v>987</v>
      </c>
      <c r="J435" t="s">
        <v>987</v>
      </c>
      <c r="K435" t="b">
        <v>1</v>
      </c>
      <c r="L435" t="b">
        <v>0</v>
      </c>
      <c r="M435" t="s">
        <v>987</v>
      </c>
      <c r="N435" t="s">
        <v>989</v>
      </c>
      <c r="O435" t="s">
        <v>1021</v>
      </c>
      <c r="P435" t="s">
        <v>1715</v>
      </c>
      <c r="Q435" t="s">
        <v>1716</v>
      </c>
    </row>
    <row r="436" spans="1:17" x14ac:dyDescent="0.25">
      <c r="A436" t="s">
        <v>44</v>
      </c>
      <c r="B436" t="s">
        <v>1751</v>
      </c>
      <c r="C436" t="s">
        <v>446</v>
      </c>
      <c r="D436" t="s">
        <v>1010</v>
      </c>
      <c r="E436">
        <v>0</v>
      </c>
      <c r="F436" t="s">
        <v>986</v>
      </c>
      <c r="G436" t="s">
        <v>987</v>
      </c>
      <c r="H436" t="s">
        <v>1714</v>
      </c>
      <c r="I436" t="s">
        <v>987</v>
      </c>
      <c r="J436" t="s">
        <v>987</v>
      </c>
      <c r="K436" t="b">
        <v>1</v>
      </c>
      <c r="L436" t="b">
        <v>0</v>
      </c>
      <c r="M436" t="s">
        <v>987</v>
      </c>
      <c r="N436" t="s">
        <v>989</v>
      </c>
      <c r="O436" t="s">
        <v>1021</v>
      </c>
      <c r="P436" t="s">
        <v>1715</v>
      </c>
      <c r="Q436" t="s">
        <v>1716</v>
      </c>
    </row>
    <row r="437" spans="1:17" x14ac:dyDescent="0.25">
      <c r="A437" t="s">
        <v>44</v>
      </c>
      <c r="B437" t="s">
        <v>1752</v>
      </c>
      <c r="C437" t="s">
        <v>446</v>
      </c>
      <c r="D437" t="s">
        <v>1012</v>
      </c>
      <c r="E437">
        <v>0</v>
      </c>
      <c r="F437" t="s">
        <v>986</v>
      </c>
      <c r="G437" t="s">
        <v>987</v>
      </c>
      <c r="H437" t="s">
        <v>1714</v>
      </c>
      <c r="I437" t="s">
        <v>987</v>
      </c>
      <c r="J437" t="s">
        <v>987</v>
      </c>
      <c r="K437" t="b">
        <v>1</v>
      </c>
      <c r="L437" t="b">
        <v>0</v>
      </c>
      <c r="M437" t="s">
        <v>987</v>
      </c>
      <c r="N437" t="s">
        <v>989</v>
      </c>
      <c r="O437" t="s">
        <v>1021</v>
      </c>
      <c r="P437" t="s">
        <v>1715</v>
      </c>
      <c r="Q437" t="s">
        <v>1716</v>
      </c>
    </row>
    <row r="438" spans="1:17" x14ac:dyDescent="0.25">
      <c r="A438" t="s">
        <v>44</v>
      </c>
      <c r="B438" t="s">
        <v>1753</v>
      </c>
      <c r="C438" t="s">
        <v>446</v>
      </c>
      <c r="D438" t="s">
        <v>1014</v>
      </c>
      <c r="E438">
        <v>0</v>
      </c>
      <c r="F438" t="s">
        <v>986</v>
      </c>
      <c r="G438" t="s">
        <v>987</v>
      </c>
      <c r="H438" t="s">
        <v>1714</v>
      </c>
      <c r="I438" t="s">
        <v>987</v>
      </c>
      <c r="J438" t="s">
        <v>987</v>
      </c>
      <c r="K438" t="b">
        <v>1</v>
      </c>
      <c r="L438" t="b">
        <v>0</v>
      </c>
      <c r="M438" t="s">
        <v>987</v>
      </c>
      <c r="N438" t="s">
        <v>989</v>
      </c>
      <c r="O438" t="s">
        <v>1021</v>
      </c>
      <c r="P438" t="s">
        <v>1715</v>
      </c>
      <c r="Q438" t="s">
        <v>1716</v>
      </c>
    </row>
    <row r="439" spans="1:17" x14ac:dyDescent="0.25">
      <c r="A439" t="s">
        <v>44</v>
      </c>
      <c r="B439" t="s">
        <v>1754</v>
      </c>
      <c r="C439" t="s">
        <v>446</v>
      </c>
      <c r="D439" t="s">
        <v>1016</v>
      </c>
      <c r="E439">
        <v>0</v>
      </c>
      <c r="F439" t="s">
        <v>986</v>
      </c>
      <c r="G439" t="s">
        <v>987</v>
      </c>
      <c r="H439" t="s">
        <v>1714</v>
      </c>
      <c r="I439" t="s">
        <v>987</v>
      </c>
      <c r="J439" t="s">
        <v>987</v>
      </c>
      <c r="K439" t="b">
        <v>1</v>
      </c>
      <c r="L439" t="b">
        <v>0</v>
      </c>
      <c r="M439" t="s">
        <v>987</v>
      </c>
      <c r="N439" t="s">
        <v>989</v>
      </c>
      <c r="O439" t="s">
        <v>1021</v>
      </c>
      <c r="P439" t="s">
        <v>1715</v>
      </c>
      <c r="Q439" t="s">
        <v>1716</v>
      </c>
    </row>
    <row r="440" spans="1:17" x14ac:dyDescent="0.25">
      <c r="A440" t="s">
        <v>44</v>
      </c>
      <c r="B440" t="s">
        <v>1755</v>
      </c>
      <c r="C440" t="s">
        <v>446</v>
      </c>
      <c r="D440" t="s">
        <v>1029</v>
      </c>
      <c r="E440">
        <v>0</v>
      </c>
      <c r="F440" t="s">
        <v>986</v>
      </c>
      <c r="G440" t="s">
        <v>987</v>
      </c>
      <c r="H440" t="s">
        <v>1714</v>
      </c>
      <c r="I440" t="s">
        <v>987</v>
      </c>
      <c r="J440" t="s">
        <v>987</v>
      </c>
      <c r="K440" t="b">
        <v>1</v>
      </c>
      <c r="L440" t="b">
        <v>0</v>
      </c>
      <c r="M440" t="s">
        <v>987</v>
      </c>
      <c r="N440" t="s">
        <v>989</v>
      </c>
      <c r="O440" t="s">
        <v>1021</v>
      </c>
      <c r="P440" t="s">
        <v>1715</v>
      </c>
      <c r="Q440" t="s">
        <v>1716</v>
      </c>
    </row>
    <row r="441" spans="1:17" x14ac:dyDescent="0.25">
      <c r="A441" t="s">
        <v>44</v>
      </c>
      <c r="B441" t="s">
        <v>1713</v>
      </c>
      <c r="C441" t="s">
        <v>1756</v>
      </c>
      <c r="D441" t="s">
        <v>985</v>
      </c>
      <c r="E441">
        <v>5021</v>
      </c>
      <c r="F441" t="s">
        <v>1757</v>
      </c>
      <c r="G441" t="s">
        <v>1758</v>
      </c>
      <c r="H441" t="s">
        <v>1714</v>
      </c>
      <c r="I441" t="s">
        <v>1038</v>
      </c>
      <c r="J441" t="s">
        <v>987</v>
      </c>
      <c r="K441" t="b">
        <v>1</v>
      </c>
      <c r="L441" t="b">
        <v>0</v>
      </c>
      <c r="M441" t="s">
        <v>987</v>
      </c>
      <c r="N441" t="s">
        <v>1759</v>
      </c>
      <c r="O441" t="s">
        <v>1596</v>
      </c>
      <c r="P441" t="s">
        <v>1760</v>
      </c>
      <c r="Q441" t="s">
        <v>1761</v>
      </c>
    </row>
    <row r="442" spans="1:17" x14ac:dyDescent="0.25">
      <c r="A442" t="s">
        <v>44</v>
      </c>
      <c r="B442" t="s">
        <v>1717</v>
      </c>
      <c r="C442" t="s">
        <v>1756</v>
      </c>
      <c r="D442" t="s">
        <v>994</v>
      </c>
      <c r="E442">
        <v>5082</v>
      </c>
      <c r="F442" t="s">
        <v>1757</v>
      </c>
      <c r="G442" t="s">
        <v>1758</v>
      </c>
      <c r="H442" t="s">
        <v>1714</v>
      </c>
      <c r="I442" t="s">
        <v>1057</v>
      </c>
      <c r="J442" t="s">
        <v>987</v>
      </c>
      <c r="K442" t="b">
        <v>1</v>
      </c>
      <c r="L442" t="b">
        <v>0</v>
      </c>
      <c r="M442" t="s">
        <v>987</v>
      </c>
      <c r="N442" t="s">
        <v>1759</v>
      </c>
      <c r="O442" t="s">
        <v>1596</v>
      </c>
      <c r="P442" t="s">
        <v>1760</v>
      </c>
      <c r="Q442" t="s">
        <v>1761</v>
      </c>
    </row>
    <row r="443" spans="1:17" x14ac:dyDescent="0.25">
      <c r="A443" t="s">
        <v>44</v>
      </c>
      <c r="B443" t="s">
        <v>1718</v>
      </c>
      <c r="C443" t="s">
        <v>1756</v>
      </c>
      <c r="D443" t="s">
        <v>996</v>
      </c>
      <c r="E443">
        <v>5066</v>
      </c>
      <c r="F443" t="s">
        <v>1757</v>
      </c>
      <c r="G443" t="s">
        <v>1758</v>
      </c>
      <c r="H443" t="s">
        <v>1714</v>
      </c>
      <c r="I443" t="s">
        <v>1060</v>
      </c>
      <c r="J443" t="s">
        <v>987</v>
      </c>
      <c r="K443" t="b">
        <v>1</v>
      </c>
      <c r="L443" t="b">
        <v>0</v>
      </c>
      <c r="M443" t="s">
        <v>987</v>
      </c>
      <c r="N443" t="s">
        <v>1759</v>
      </c>
      <c r="O443" t="s">
        <v>1596</v>
      </c>
      <c r="P443" t="s">
        <v>1760</v>
      </c>
      <c r="Q443" t="s">
        <v>1761</v>
      </c>
    </row>
    <row r="444" spans="1:17" x14ac:dyDescent="0.25">
      <c r="A444" t="s">
        <v>44</v>
      </c>
      <c r="B444" t="s">
        <v>1719</v>
      </c>
      <c r="C444" t="s">
        <v>1756</v>
      </c>
      <c r="D444" t="s">
        <v>1000</v>
      </c>
      <c r="E444">
        <v>5368</v>
      </c>
      <c r="F444" t="s">
        <v>1757</v>
      </c>
      <c r="G444" t="s">
        <v>1758</v>
      </c>
      <c r="H444" t="s">
        <v>1714</v>
      </c>
      <c r="I444" t="s">
        <v>1066</v>
      </c>
      <c r="J444" t="s">
        <v>987</v>
      </c>
      <c r="K444" t="b">
        <v>1</v>
      </c>
      <c r="L444" t="b">
        <v>0</v>
      </c>
      <c r="M444" t="s">
        <v>987</v>
      </c>
      <c r="N444" t="s">
        <v>1759</v>
      </c>
      <c r="O444" t="s">
        <v>1596</v>
      </c>
      <c r="P444" t="s">
        <v>1760</v>
      </c>
      <c r="Q444" t="s">
        <v>1761</v>
      </c>
    </row>
    <row r="445" spans="1:17" x14ac:dyDescent="0.25">
      <c r="A445" t="s">
        <v>44</v>
      </c>
      <c r="B445" t="s">
        <v>1720</v>
      </c>
      <c r="C445" t="s">
        <v>1756</v>
      </c>
      <c r="D445" t="s">
        <v>1002</v>
      </c>
      <c r="E445">
        <v>5108</v>
      </c>
      <c r="F445" t="s">
        <v>1757</v>
      </c>
      <c r="G445" t="s">
        <v>1758</v>
      </c>
      <c r="H445" t="s">
        <v>1714</v>
      </c>
      <c r="I445" t="s">
        <v>1069</v>
      </c>
      <c r="J445" t="s">
        <v>987</v>
      </c>
      <c r="K445" t="b">
        <v>1</v>
      </c>
      <c r="L445" t="b">
        <v>0</v>
      </c>
      <c r="M445" t="s">
        <v>987</v>
      </c>
      <c r="N445" t="s">
        <v>1759</v>
      </c>
      <c r="O445" t="s">
        <v>1596</v>
      </c>
      <c r="P445" t="s">
        <v>1760</v>
      </c>
      <c r="Q445" t="s">
        <v>1761</v>
      </c>
    </row>
    <row r="446" spans="1:17" x14ac:dyDescent="0.25">
      <c r="A446" t="s">
        <v>44</v>
      </c>
      <c r="B446" t="s">
        <v>1721</v>
      </c>
      <c r="C446" t="s">
        <v>1756</v>
      </c>
      <c r="D446" t="s">
        <v>1004</v>
      </c>
      <c r="E446">
        <v>5126</v>
      </c>
      <c r="F446" t="s">
        <v>1757</v>
      </c>
      <c r="G446" t="s">
        <v>1758</v>
      </c>
      <c r="H446" t="s">
        <v>1714</v>
      </c>
      <c r="I446" t="s">
        <v>1072</v>
      </c>
      <c r="J446" t="s">
        <v>987</v>
      </c>
      <c r="K446" t="b">
        <v>1</v>
      </c>
      <c r="L446" t="b">
        <v>0</v>
      </c>
      <c r="M446" t="s">
        <v>987</v>
      </c>
      <c r="N446" t="s">
        <v>1759</v>
      </c>
      <c r="O446" t="s">
        <v>1596</v>
      </c>
      <c r="P446" t="s">
        <v>1760</v>
      </c>
      <c r="Q446" t="s">
        <v>1761</v>
      </c>
    </row>
    <row r="447" spans="1:17" x14ac:dyDescent="0.25">
      <c r="A447" t="s">
        <v>44</v>
      </c>
      <c r="B447" t="s">
        <v>1722</v>
      </c>
      <c r="C447" t="s">
        <v>1756</v>
      </c>
      <c r="D447" t="s">
        <v>1006</v>
      </c>
      <c r="E447">
        <v>5073</v>
      </c>
      <c r="F447" t="s">
        <v>1757</v>
      </c>
      <c r="G447" t="s">
        <v>1758</v>
      </c>
      <c r="H447" t="s">
        <v>1714</v>
      </c>
      <c r="I447" t="s">
        <v>987</v>
      </c>
      <c r="J447" t="s">
        <v>987</v>
      </c>
      <c r="K447" t="b">
        <v>1</v>
      </c>
      <c r="L447" t="b">
        <v>0</v>
      </c>
      <c r="M447" t="s">
        <v>987</v>
      </c>
      <c r="N447" t="s">
        <v>1759</v>
      </c>
      <c r="O447" t="s">
        <v>1596</v>
      </c>
      <c r="P447" t="s">
        <v>1760</v>
      </c>
      <c r="Q447" t="s">
        <v>1761</v>
      </c>
    </row>
    <row r="448" spans="1:17" x14ac:dyDescent="0.25">
      <c r="A448" t="s">
        <v>44</v>
      </c>
      <c r="B448" t="s">
        <v>1723</v>
      </c>
      <c r="C448" t="s">
        <v>1756</v>
      </c>
      <c r="D448" t="s">
        <v>1008</v>
      </c>
      <c r="E448">
        <v>5223</v>
      </c>
      <c r="F448" t="s">
        <v>1757</v>
      </c>
      <c r="G448" t="s">
        <v>1758</v>
      </c>
      <c r="H448" t="s">
        <v>1714</v>
      </c>
      <c r="I448" t="s">
        <v>1078</v>
      </c>
      <c r="J448" t="s">
        <v>987</v>
      </c>
      <c r="K448" t="b">
        <v>1</v>
      </c>
      <c r="L448" t="b">
        <v>0</v>
      </c>
      <c r="M448" t="s">
        <v>987</v>
      </c>
      <c r="N448" t="s">
        <v>1759</v>
      </c>
      <c r="O448" t="s">
        <v>1596</v>
      </c>
      <c r="P448" t="s">
        <v>1760</v>
      </c>
      <c r="Q448" t="s">
        <v>1761</v>
      </c>
    </row>
    <row r="449" spans="1:17" x14ac:dyDescent="0.25">
      <c r="A449" t="s">
        <v>44</v>
      </c>
      <c r="B449" t="s">
        <v>1724</v>
      </c>
      <c r="C449" t="s">
        <v>1756</v>
      </c>
      <c r="D449" t="s">
        <v>1010</v>
      </c>
      <c r="E449">
        <v>5271</v>
      </c>
      <c r="F449" t="s">
        <v>1757</v>
      </c>
      <c r="G449" t="s">
        <v>1758</v>
      </c>
      <c r="H449" t="s">
        <v>1714</v>
      </c>
      <c r="I449" t="s">
        <v>1069</v>
      </c>
      <c r="J449" t="s">
        <v>987</v>
      </c>
      <c r="K449" t="b">
        <v>1</v>
      </c>
      <c r="L449" t="b">
        <v>0</v>
      </c>
      <c r="M449" t="s">
        <v>987</v>
      </c>
      <c r="N449" t="s">
        <v>1759</v>
      </c>
      <c r="O449" t="s">
        <v>1596</v>
      </c>
      <c r="P449" t="s">
        <v>1760</v>
      </c>
      <c r="Q449" t="s">
        <v>1761</v>
      </c>
    </row>
    <row r="450" spans="1:17" x14ac:dyDescent="0.25">
      <c r="A450" t="s">
        <v>44</v>
      </c>
      <c r="B450" t="s">
        <v>1725</v>
      </c>
      <c r="C450" t="s">
        <v>1756</v>
      </c>
      <c r="D450" t="s">
        <v>1012</v>
      </c>
      <c r="E450">
        <v>5289</v>
      </c>
      <c r="F450" t="s">
        <v>1757</v>
      </c>
      <c r="G450" t="s">
        <v>1758</v>
      </c>
      <c r="H450" t="s">
        <v>1714</v>
      </c>
      <c r="I450" t="s">
        <v>1072</v>
      </c>
      <c r="J450" t="s">
        <v>987</v>
      </c>
      <c r="K450" t="b">
        <v>1</v>
      </c>
      <c r="L450" t="b">
        <v>0</v>
      </c>
      <c r="M450" t="s">
        <v>987</v>
      </c>
      <c r="N450" t="s">
        <v>1759</v>
      </c>
      <c r="O450" t="s">
        <v>1596</v>
      </c>
      <c r="P450" t="s">
        <v>1760</v>
      </c>
      <c r="Q450" t="s">
        <v>1761</v>
      </c>
    </row>
    <row r="451" spans="1:17" x14ac:dyDescent="0.25">
      <c r="A451" t="s">
        <v>44</v>
      </c>
      <c r="B451" t="s">
        <v>1726</v>
      </c>
      <c r="C451" t="s">
        <v>1756</v>
      </c>
      <c r="D451" t="s">
        <v>1014</v>
      </c>
      <c r="E451">
        <v>5527</v>
      </c>
      <c r="F451" t="s">
        <v>1757</v>
      </c>
      <c r="G451" t="s">
        <v>1758</v>
      </c>
      <c r="H451" t="s">
        <v>1714</v>
      </c>
      <c r="I451" t="s">
        <v>987</v>
      </c>
      <c r="J451" t="s">
        <v>987</v>
      </c>
      <c r="K451" t="b">
        <v>1</v>
      </c>
      <c r="L451" t="b">
        <v>0</v>
      </c>
      <c r="M451" t="s">
        <v>987</v>
      </c>
      <c r="N451" t="s">
        <v>1759</v>
      </c>
      <c r="O451" t="s">
        <v>1596</v>
      </c>
      <c r="P451" t="s">
        <v>1760</v>
      </c>
      <c r="Q451" t="s">
        <v>1761</v>
      </c>
    </row>
    <row r="452" spans="1:17" x14ac:dyDescent="0.25">
      <c r="A452" t="s">
        <v>44</v>
      </c>
      <c r="B452" t="s">
        <v>1727</v>
      </c>
      <c r="C452" t="s">
        <v>1756</v>
      </c>
      <c r="D452" t="s">
        <v>1016</v>
      </c>
      <c r="E452">
        <v>5368</v>
      </c>
      <c r="F452" t="s">
        <v>1757</v>
      </c>
      <c r="G452" t="s">
        <v>1758</v>
      </c>
      <c r="H452" t="s">
        <v>1714</v>
      </c>
      <c r="I452" t="s">
        <v>1078</v>
      </c>
      <c r="J452" t="s">
        <v>987</v>
      </c>
      <c r="K452" t="b">
        <v>1</v>
      </c>
      <c r="L452" t="b">
        <v>0</v>
      </c>
      <c r="M452" t="s">
        <v>987</v>
      </c>
      <c r="N452" t="s">
        <v>1759</v>
      </c>
      <c r="O452" t="s">
        <v>1596</v>
      </c>
      <c r="P452" t="s">
        <v>1760</v>
      </c>
      <c r="Q452" t="s">
        <v>1761</v>
      </c>
    </row>
    <row r="453" spans="1:17" x14ac:dyDescent="0.25">
      <c r="A453" t="s">
        <v>44</v>
      </c>
      <c r="B453" t="s">
        <v>1729</v>
      </c>
      <c r="C453" t="s">
        <v>1762</v>
      </c>
      <c r="D453" t="s">
        <v>985</v>
      </c>
      <c r="E453">
        <v>603</v>
      </c>
      <c r="F453" t="s">
        <v>1757</v>
      </c>
      <c r="G453" t="s">
        <v>1763</v>
      </c>
      <c r="H453" t="s">
        <v>1714</v>
      </c>
      <c r="I453" t="s">
        <v>1038</v>
      </c>
      <c r="J453" t="s">
        <v>987</v>
      </c>
      <c r="K453" t="b">
        <v>1</v>
      </c>
      <c r="L453" t="b">
        <v>0</v>
      </c>
      <c r="M453" t="s">
        <v>987</v>
      </c>
      <c r="N453" t="s">
        <v>1759</v>
      </c>
      <c r="O453" t="s">
        <v>1596</v>
      </c>
      <c r="P453" t="s">
        <v>1760</v>
      </c>
      <c r="Q453" t="s">
        <v>1764</v>
      </c>
    </row>
    <row r="454" spans="1:17" x14ac:dyDescent="0.25">
      <c r="A454" t="s">
        <v>44</v>
      </c>
      <c r="B454" t="s">
        <v>1730</v>
      </c>
      <c r="C454" t="s">
        <v>1762</v>
      </c>
      <c r="D454" t="s">
        <v>994</v>
      </c>
      <c r="E454">
        <v>604</v>
      </c>
      <c r="F454" t="s">
        <v>1757</v>
      </c>
      <c r="G454" t="s">
        <v>1763</v>
      </c>
      <c r="H454" t="s">
        <v>1714</v>
      </c>
      <c r="I454" t="s">
        <v>1057</v>
      </c>
      <c r="J454" t="s">
        <v>987</v>
      </c>
      <c r="K454" t="b">
        <v>1</v>
      </c>
      <c r="L454" t="b">
        <v>0</v>
      </c>
      <c r="M454" t="s">
        <v>987</v>
      </c>
      <c r="N454" t="s">
        <v>1759</v>
      </c>
      <c r="O454" t="s">
        <v>1596</v>
      </c>
      <c r="P454" t="s">
        <v>1760</v>
      </c>
      <c r="Q454" t="s">
        <v>1764</v>
      </c>
    </row>
    <row r="455" spans="1:17" x14ac:dyDescent="0.25">
      <c r="A455" t="s">
        <v>44</v>
      </c>
      <c r="B455" t="s">
        <v>1731</v>
      </c>
      <c r="C455" t="s">
        <v>1762</v>
      </c>
      <c r="D455" t="s">
        <v>996</v>
      </c>
      <c r="E455">
        <v>568</v>
      </c>
      <c r="F455" t="s">
        <v>1757</v>
      </c>
      <c r="G455" t="s">
        <v>1763</v>
      </c>
      <c r="H455" t="s">
        <v>1714</v>
      </c>
      <c r="I455" t="s">
        <v>1060</v>
      </c>
      <c r="J455" t="s">
        <v>987</v>
      </c>
      <c r="K455" t="b">
        <v>1</v>
      </c>
      <c r="L455" t="b">
        <v>0</v>
      </c>
      <c r="M455" t="s">
        <v>987</v>
      </c>
      <c r="N455" t="s">
        <v>1759</v>
      </c>
      <c r="O455" t="s">
        <v>1596</v>
      </c>
      <c r="P455" t="s">
        <v>1760</v>
      </c>
      <c r="Q455" t="s">
        <v>1764</v>
      </c>
    </row>
    <row r="456" spans="1:17" x14ac:dyDescent="0.25">
      <c r="A456" t="s">
        <v>44</v>
      </c>
      <c r="B456" t="s">
        <v>1732</v>
      </c>
      <c r="C456" t="s">
        <v>1762</v>
      </c>
      <c r="D456" t="s">
        <v>1000</v>
      </c>
      <c r="E456">
        <v>3285</v>
      </c>
      <c r="F456" t="s">
        <v>1757</v>
      </c>
      <c r="G456" t="s">
        <v>1763</v>
      </c>
      <c r="H456" t="s">
        <v>1714</v>
      </c>
      <c r="I456" t="s">
        <v>1066</v>
      </c>
      <c r="J456" t="s">
        <v>987</v>
      </c>
      <c r="K456" t="b">
        <v>1</v>
      </c>
      <c r="L456" t="b">
        <v>0</v>
      </c>
      <c r="M456" t="s">
        <v>987</v>
      </c>
      <c r="N456" t="s">
        <v>1759</v>
      </c>
      <c r="O456" t="s">
        <v>1596</v>
      </c>
      <c r="P456" t="s">
        <v>1760</v>
      </c>
      <c r="Q456" t="s">
        <v>1764</v>
      </c>
    </row>
    <row r="457" spans="1:17" x14ac:dyDescent="0.25">
      <c r="A457" t="s">
        <v>44</v>
      </c>
      <c r="B457" t="s">
        <v>1733</v>
      </c>
      <c r="C457" t="s">
        <v>1762</v>
      </c>
      <c r="D457" t="s">
        <v>1002</v>
      </c>
      <c r="E457">
        <v>761</v>
      </c>
      <c r="F457" t="s">
        <v>1757</v>
      </c>
      <c r="G457" t="s">
        <v>1763</v>
      </c>
      <c r="H457" t="s">
        <v>1714</v>
      </c>
      <c r="I457" t="s">
        <v>1069</v>
      </c>
      <c r="J457" t="s">
        <v>987</v>
      </c>
      <c r="K457" t="b">
        <v>1</v>
      </c>
      <c r="L457" t="b">
        <v>0</v>
      </c>
      <c r="M457" t="s">
        <v>987</v>
      </c>
      <c r="N457" t="s">
        <v>1759</v>
      </c>
      <c r="O457" t="s">
        <v>1596</v>
      </c>
      <c r="P457" t="s">
        <v>1760</v>
      </c>
      <c r="Q457" t="s">
        <v>1764</v>
      </c>
    </row>
    <row r="458" spans="1:17" x14ac:dyDescent="0.25">
      <c r="A458" t="s">
        <v>44</v>
      </c>
      <c r="B458" t="s">
        <v>1734</v>
      </c>
      <c r="C458" t="s">
        <v>1762</v>
      </c>
      <c r="D458" t="s">
        <v>1004</v>
      </c>
      <c r="E458">
        <v>1089</v>
      </c>
      <c r="F458" t="s">
        <v>1757</v>
      </c>
      <c r="G458" t="s">
        <v>1763</v>
      </c>
      <c r="H458" t="s">
        <v>1714</v>
      </c>
      <c r="I458" t="s">
        <v>1072</v>
      </c>
      <c r="J458" t="s">
        <v>987</v>
      </c>
      <c r="K458" t="b">
        <v>1</v>
      </c>
      <c r="L458" t="b">
        <v>0</v>
      </c>
      <c r="M458" t="s">
        <v>987</v>
      </c>
      <c r="N458" t="s">
        <v>1759</v>
      </c>
      <c r="O458" t="s">
        <v>1596</v>
      </c>
      <c r="P458" t="s">
        <v>1760</v>
      </c>
      <c r="Q458" t="s">
        <v>1764</v>
      </c>
    </row>
    <row r="459" spans="1:17" x14ac:dyDescent="0.25">
      <c r="A459" t="s">
        <v>44</v>
      </c>
      <c r="B459" t="s">
        <v>1735</v>
      </c>
      <c r="C459" t="s">
        <v>1762</v>
      </c>
      <c r="D459" t="s">
        <v>1006</v>
      </c>
      <c r="E459">
        <v>821</v>
      </c>
      <c r="F459" t="s">
        <v>1757</v>
      </c>
      <c r="G459" t="s">
        <v>1763</v>
      </c>
      <c r="H459" t="s">
        <v>1714</v>
      </c>
      <c r="I459" t="s">
        <v>987</v>
      </c>
      <c r="J459" t="s">
        <v>987</v>
      </c>
      <c r="K459" t="b">
        <v>1</v>
      </c>
      <c r="L459" t="b">
        <v>0</v>
      </c>
      <c r="M459" t="s">
        <v>987</v>
      </c>
      <c r="N459" t="s">
        <v>1759</v>
      </c>
      <c r="O459" t="s">
        <v>1596</v>
      </c>
      <c r="P459" t="s">
        <v>1760</v>
      </c>
      <c r="Q459" t="s">
        <v>1764</v>
      </c>
    </row>
    <row r="460" spans="1:17" x14ac:dyDescent="0.25">
      <c r="A460" t="s">
        <v>44</v>
      </c>
      <c r="B460" t="s">
        <v>1736</v>
      </c>
      <c r="C460" t="s">
        <v>1762</v>
      </c>
      <c r="D460" t="s">
        <v>1008</v>
      </c>
      <c r="E460">
        <v>943</v>
      </c>
      <c r="F460" t="s">
        <v>1757</v>
      </c>
      <c r="G460" t="s">
        <v>1763</v>
      </c>
      <c r="H460" t="s">
        <v>1714</v>
      </c>
      <c r="I460" t="s">
        <v>1078</v>
      </c>
      <c r="J460" t="s">
        <v>987</v>
      </c>
      <c r="K460" t="b">
        <v>1</v>
      </c>
      <c r="L460" t="b">
        <v>0</v>
      </c>
      <c r="M460" t="s">
        <v>987</v>
      </c>
      <c r="N460" t="s">
        <v>1759</v>
      </c>
      <c r="O460" t="s">
        <v>1596</v>
      </c>
      <c r="P460" t="s">
        <v>1760</v>
      </c>
      <c r="Q460" t="s">
        <v>1764</v>
      </c>
    </row>
    <row r="461" spans="1:17" x14ac:dyDescent="0.25">
      <c r="A461" t="s">
        <v>44</v>
      </c>
      <c r="B461" t="s">
        <v>1737</v>
      </c>
      <c r="C461" t="s">
        <v>1762</v>
      </c>
      <c r="D461" t="s">
        <v>1010</v>
      </c>
      <c r="E461">
        <v>823</v>
      </c>
      <c r="F461" t="s">
        <v>1757</v>
      </c>
      <c r="G461" t="s">
        <v>1763</v>
      </c>
      <c r="H461" t="s">
        <v>1714</v>
      </c>
      <c r="I461" t="s">
        <v>1069</v>
      </c>
      <c r="J461" t="s">
        <v>987</v>
      </c>
      <c r="K461" t="b">
        <v>1</v>
      </c>
      <c r="L461" t="b">
        <v>0</v>
      </c>
      <c r="M461" t="s">
        <v>987</v>
      </c>
      <c r="N461" t="s">
        <v>1759</v>
      </c>
      <c r="O461" t="s">
        <v>1596</v>
      </c>
      <c r="P461" t="s">
        <v>1760</v>
      </c>
      <c r="Q461" t="s">
        <v>1764</v>
      </c>
    </row>
    <row r="462" spans="1:17" x14ac:dyDescent="0.25">
      <c r="A462" t="s">
        <v>44</v>
      </c>
      <c r="B462" t="s">
        <v>1738</v>
      </c>
      <c r="C462" t="s">
        <v>1762</v>
      </c>
      <c r="D462" t="s">
        <v>1012</v>
      </c>
      <c r="E462">
        <v>889</v>
      </c>
      <c r="F462" t="s">
        <v>1757</v>
      </c>
      <c r="G462" t="s">
        <v>1763</v>
      </c>
      <c r="H462" t="s">
        <v>1714</v>
      </c>
      <c r="I462" t="s">
        <v>1072</v>
      </c>
      <c r="J462" t="s">
        <v>987</v>
      </c>
      <c r="K462" t="b">
        <v>1</v>
      </c>
      <c r="L462" t="b">
        <v>0</v>
      </c>
      <c r="M462" t="s">
        <v>987</v>
      </c>
      <c r="N462" t="s">
        <v>1759</v>
      </c>
      <c r="O462" t="s">
        <v>1596</v>
      </c>
      <c r="P462" t="s">
        <v>1760</v>
      </c>
      <c r="Q462" t="s">
        <v>1764</v>
      </c>
    </row>
    <row r="463" spans="1:17" x14ac:dyDescent="0.25">
      <c r="A463" t="s">
        <v>44</v>
      </c>
      <c r="B463" t="s">
        <v>1739</v>
      </c>
      <c r="C463" t="s">
        <v>1762</v>
      </c>
      <c r="D463" t="s">
        <v>1014</v>
      </c>
      <c r="E463">
        <v>853</v>
      </c>
      <c r="F463" t="s">
        <v>1757</v>
      </c>
      <c r="G463" t="s">
        <v>1763</v>
      </c>
      <c r="H463" t="s">
        <v>1714</v>
      </c>
      <c r="I463" t="s">
        <v>987</v>
      </c>
      <c r="J463" t="s">
        <v>987</v>
      </c>
      <c r="K463" t="b">
        <v>1</v>
      </c>
      <c r="L463" t="b">
        <v>0</v>
      </c>
      <c r="M463" t="s">
        <v>987</v>
      </c>
      <c r="N463" t="s">
        <v>1759</v>
      </c>
      <c r="O463" t="s">
        <v>1596</v>
      </c>
      <c r="P463" t="s">
        <v>1760</v>
      </c>
      <c r="Q463" t="s">
        <v>1764</v>
      </c>
    </row>
    <row r="464" spans="1:17" x14ac:dyDescent="0.25">
      <c r="A464" t="s">
        <v>44</v>
      </c>
      <c r="B464" t="s">
        <v>1740</v>
      </c>
      <c r="C464" t="s">
        <v>1762</v>
      </c>
      <c r="D464" t="s">
        <v>1016</v>
      </c>
      <c r="E464">
        <v>1296</v>
      </c>
      <c r="F464" t="s">
        <v>1757</v>
      </c>
      <c r="G464" t="s">
        <v>1763</v>
      </c>
      <c r="H464" t="s">
        <v>1714</v>
      </c>
      <c r="I464" t="s">
        <v>1078</v>
      </c>
      <c r="J464" t="s">
        <v>987</v>
      </c>
      <c r="K464" t="b">
        <v>1</v>
      </c>
      <c r="L464" t="b">
        <v>0</v>
      </c>
      <c r="M464" t="s">
        <v>987</v>
      </c>
      <c r="N464" t="s">
        <v>1759</v>
      </c>
      <c r="O464" t="s">
        <v>1596</v>
      </c>
      <c r="P464" t="s">
        <v>1760</v>
      </c>
      <c r="Q464" t="s">
        <v>1764</v>
      </c>
    </row>
    <row r="465" spans="1:17" x14ac:dyDescent="0.25">
      <c r="A465" t="s">
        <v>42</v>
      </c>
      <c r="B465" t="s">
        <v>1765</v>
      </c>
      <c r="C465" t="s">
        <v>274</v>
      </c>
      <c r="D465" t="s">
        <v>985</v>
      </c>
      <c r="E465">
        <v>11477</v>
      </c>
      <c r="F465" t="s">
        <v>1757</v>
      </c>
      <c r="G465" t="s">
        <v>1763</v>
      </c>
      <c r="H465" t="s">
        <v>988</v>
      </c>
      <c r="I465" t="s">
        <v>1038</v>
      </c>
      <c r="J465" t="s">
        <v>987</v>
      </c>
      <c r="K465" t="b">
        <v>1</v>
      </c>
      <c r="L465" t="b">
        <v>0</v>
      </c>
      <c r="M465" t="s">
        <v>987</v>
      </c>
      <c r="N465" t="s">
        <v>1759</v>
      </c>
      <c r="O465" t="s">
        <v>1596</v>
      </c>
      <c r="P465" t="s">
        <v>1760</v>
      </c>
      <c r="Q465" t="s">
        <v>1766</v>
      </c>
    </row>
    <row r="466" spans="1:17" x14ac:dyDescent="0.25">
      <c r="A466" t="s">
        <v>42</v>
      </c>
      <c r="B466" t="s">
        <v>1767</v>
      </c>
      <c r="C466" t="s">
        <v>274</v>
      </c>
      <c r="D466" t="s">
        <v>994</v>
      </c>
      <c r="E466">
        <v>14247</v>
      </c>
      <c r="F466" t="s">
        <v>1757</v>
      </c>
      <c r="G466" t="s">
        <v>1763</v>
      </c>
      <c r="H466" t="s">
        <v>988</v>
      </c>
      <c r="I466" t="s">
        <v>1057</v>
      </c>
      <c r="J466" t="s">
        <v>987</v>
      </c>
      <c r="K466" t="b">
        <v>1</v>
      </c>
      <c r="L466" t="b">
        <v>0</v>
      </c>
      <c r="M466" t="s">
        <v>987</v>
      </c>
      <c r="N466" t="s">
        <v>1759</v>
      </c>
      <c r="O466" t="s">
        <v>1596</v>
      </c>
      <c r="P466" t="s">
        <v>1760</v>
      </c>
      <c r="Q466" t="s">
        <v>1766</v>
      </c>
    </row>
    <row r="467" spans="1:17" x14ac:dyDescent="0.25">
      <c r="A467" t="s">
        <v>42</v>
      </c>
      <c r="B467" t="s">
        <v>1768</v>
      </c>
      <c r="C467" t="s">
        <v>274</v>
      </c>
      <c r="D467" t="s">
        <v>996</v>
      </c>
      <c r="E467">
        <v>11960</v>
      </c>
      <c r="F467" t="s">
        <v>1757</v>
      </c>
      <c r="G467" t="s">
        <v>1763</v>
      </c>
      <c r="H467" t="s">
        <v>988</v>
      </c>
      <c r="I467" t="s">
        <v>1060</v>
      </c>
      <c r="J467" t="s">
        <v>987</v>
      </c>
      <c r="K467" t="b">
        <v>1</v>
      </c>
      <c r="L467" t="b">
        <v>0</v>
      </c>
      <c r="M467" t="s">
        <v>987</v>
      </c>
      <c r="N467" t="s">
        <v>1759</v>
      </c>
      <c r="O467" t="s">
        <v>1596</v>
      </c>
      <c r="P467" t="s">
        <v>1760</v>
      </c>
      <c r="Q467" t="s">
        <v>1766</v>
      </c>
    </row>
    <row r="468" spans="1:17" x14ac:dyDescent="0.25">
      <c r="A468" t="s">
        <v>42</v>
      </c>
      <c r="B468" t="s">
        <v>1769</v>
      </c>
      <c r="C468" t="s">
        <v>274</v>
      </c>
      <c r="D468" t="s">
        <v>998</v>
      </c>
      <c r="E468">
        <v>-39192</v>
      </c>
      <c r="F468" t="s">
        <v>1757</v>
      </c>
      <c r="G468" t="s">
        <v>1763</v>
      </c>
      <c r="H468" t="s">
        <v>988</v>
      </c>
      <c r="I468" t="s">
        <v>987</v>
      </c>
      <c r="J468" t="s">
        <v>987</v>
      </c>
      <c r="K468" t="b">
        <v>1</v>
      </c>
      <c r="L468" t="b">
        <v>0</v>
      </c>
      <c r="M468" t="s">
        <v>987</v>
      </c>
      <c r="N468" t="s">
        <v>1759</v>
      </c>
      <c r="O468" t="s">
        <v>1596</v>
      </c>
      <c r="P468" t="s">
        <v>1760</v>
      </c>
      <c r="Q468" t="s">
        <v>1766</v>
      </c>
    </row>
    <row r="469" spans="1:17" x14ac:dyDescent="0.25">
      <c r="A469" t="s">
        <v>42</v>
      </c>
      <c r="B469" t="s">
        <v>1770</v>
      </c>
      <c r="C469" t="s">
        <v>274</v>
      </c>
      <c r="D469" t="s">
        <v>1000</v>
      </c>
      <c r="E469">
        <v>14241</v>
      </c>
      <c r="F469" t="s">
        <v>1757</v>
      </c>
      <c r="G469" t="s">
        <v>1763</v>
      </c>
      <c r="H469" t="s">
        <v>988</v>
      </c>
      <c r="I469" t="s">
        <v>1066</v>
      </c>
      <c r="J469" t="s">
        <v>987</v>
      </c>
      <c r="K469" t="b">
        <v>1</v>
      </c>
      <c r="L469" t="b">
        <v>0</v>
      </c>
      <c r="M469" t="s">
        <v>987</v>
      </c>
      <c r="N469" t="s">
        <v>1759</v>
      </c>
      <c r="O469" t="s">
        <v>1596</v>
      </c>
      <c r="P469" t="s">
        <v>1760</v>
      </c>
      <c r="Q469" t="s">
        <v>1766</v>
      </c>
    </row>
    <row r="470" spans="1:17" x14ac:dyDescent="0.25">
      <c r="A470" t="s">
        <v>42</v>
      </c>
      <c r="B470" t="s">
        <v>1771</v>
      </c>
      <c r="C470" t="s">
        <v>274</v>
      </c>
      <c r="D470" t="s">
        <v>1002</v>
      </c>
      <c r="E470">
        <v>14264</v>
      </c>
      <c r="F470" t="s">
        <v>1757</v>
      </c>
      <c r="G470" t="s">
        <v>1763</v>
      </c>
      <c r="H470" t="s">
        <v>988</v>
      </c>
      <c r="I470" t="s">
        <v>1069</v>
      </c>
      <c r="J470" t="s">
        <v>987</v>
      </c>
      <c r="K470" t="b">
        <v>1</v>
      </c>
      <c r="L470" t="b">
        <v>0</v>
      </c>
      <c r="M470" t="s">
        <v>987</v>
      </c>
      <c r="N470" t="s">
        <v>1759</v>
      </c>
      <c r="O470" t="s">
        <v>1596</v>
      </c>
      <c r="P470" t="s">
        <v>1760</v>
      </c>
      <c r="Q470" t="s">
        <v>1766</v>
      </c>
    </row>
    <row r="471" spans="1:17" x14ac:dyDescent="0.25">
      <c r="A471" t="s">
        <v>42</v>
      </c>
      <c r="B471" t="s">
        <v>1772</v>
      </c>
      <c r="C471" t="s">
        <v>274</v>
      </c>
      <c r="D471" t="s">
        <v>1004</v>
      </c>
      <c r="E471">
        <v>11793</v>
      </c>
      <c r="F471" t="s">
        <v>1757</v>
      </c>
      <c r="G471" t="s">
        <v>1763</v>
      </c>
      <c r="H471" t="s">
        <v>988</v>
      </c>
      <c r="I471" t="s">
        <v>1072</v>
      </c>
      <c r="J471" t="s">
        <v>987</v>
      </c>
      <c r="K471" t="b">
        <v>1</v>
      </c>
      <c r="L471" t="b">
        <v>0</v>
      </c>
      <c r="M471" t="s">
        <v>987</v>
      </c>
      <c r="N471" t="s">
        <v>1759</v>
      </c>
      <c r="O471" t="s">
        <v>1596</v>
      </c>
      <c r="P471" t="s">
        <v>1760</v>
      </c>
      <c r="Q471" t="s">
        <v>1766</v>
      </c>
    </row>
    <row r="472" spans="1:17" x14ac:dyDescent="0.25">
      <c r="A472" t="s">
        <v>42</v>
      </c>
      <c r="B472" t="s">
        <v>1773</v>
      </c>
      <c r="C472" t="s">
        <v>274</v>
      </c>
      <c r="D472" t="s">
        <v>1006</v>
      </c>
      <c r="E472">
        <v>10817</v>
      </c>
      <c r="F472" t="s">
        <v>1757</v>
      </c>
      <c r="G472" t="s">
        <v>1763</v>
      </c>
      <c r="H472" t="s">
        <v>988</v>
      </c>
      <c r="I472" t="s">
        <v>987</v>
      </c>
      <c r="J472" t="s">
        <v>987</v>
      </c>
      <c r="K472" t="b">
        <v>1</v>
      </c>
      <c r="L472" t="b">
        <v>0</v>
      </c>
      <c r="M472" t="s">
        <v>987</v>
      </c>
      <c r="N472" t="s">
        <v>1759</v>
      </c>
      <c r="O472" t="s">
        <v>1596</v>
      </c>
      <c r="P472" t="s">
        <v>1760</v>
      </c>
      <c r="Q472" t="s">
        <v>1766</v>
      </c>
    </row>
    <row r="473" spans="1:17" x14ac:dyDescent="0.25">
      <c r="A473" t="s">
        <v>42</v>
      </c>
      <c r="B473" t="s">
        <v>1774</v>
      </c>
      <c r="C473" t="s">
        <v>274</v>
      </c>
      <c r="D473" t="s">
        <v>1008</v>
      </c>
      <c r="E473">
        <v>13404</v>
      </c>
      <c r="F473" t="s">
        <v>1757</v>
      </c>
      <c r="G473" t="s">
        <v>1763</v>
      </c>
      <c r="H473" t="s">
        <v>988</v>
      </c>
      <c r="I473" t="s">
        <v>1078</v>
      </c>
      <c r="J473" t="s">
        <v>987</v>
      </c>
      <c r="K473" t="b">
        <v>1</v>
      </c>
      <c r="L473" t="b">
        <v>0</v>
      </c>
      <c r="M473" t="s">
        <v>987</v>
      </c>
      <c r="N473" t="s">
        <v>1759</v>
      </c>
      <c r="O473" t="s">
        <v>1596</v>
      </c>
      <c r="P473" t="s">
        <v>1760</v>
      </c>
      <c r="Q473" t="s">
        <v>1766</v>
      </c>
    </row>
    <row r="474" spans="1:17" x14ac:dyDescent="0.25">
      <c r="A474" t="s">
        <v>42</v>
      </c>
      <c r="B474" t="s">
        <v>1775</v>
      </c>
      <c r="C474" t="s">
        <v>274</v>
      </c>
      <c r="D474" t="s">
        <v>1010</v>
      </c>
      <c r="E474">
        <v>18897</v>
      </c>
      <c r="F474" t="s">
        <v>1757</v>
      </c>
      <c r="G474" t="s">
        <v>1763</v>
      </c>
      <c r="H474" t="s">
        <v>988</v>
      </c>
      <c r="I474" t="s">
        <v>1069</v>
      </c>
      <c r="J474" t="s">
        <v>987</v>
      </c>
      <c r="K474" t="b">
        <v>1</v>
      </c>
      <c r="L474" t="b">
        <v>0</v>
      </c>
      <c r="M474" t="s">
        <v>987</v>
      </c>
      <c r="N474" t="s">
        <v>1759</v>
      </c>
      <c r="O474" t="s">
        <v>1596</v>
      </c>
      <c r="P474" t="s">
        <v>1760</v>
      </c>
      <c r="Q474" t="s">
        <v>1766</v>
      </c>
    </row>
    <row r="475" spans="1:17" x14ac:dyDescent="0.25">
      <c r="A475" t="s">
        <v>42</v>
      </c>
      <c r="B475" t="s">
        <v>1776</v>
      </c>
      <c r="C475" t="s">
        <v>274</v>
      </c>
      <c r="D475" t="s">
        <v>1012</v>
      </c>
      <c r="E475">
        <v>15734</v>
      </c>
      <c r="F475" t="s">
        <v>1757</v>
      </c>
      <c r="G475" t="s">
        <v>1763</v>
      </c>
      <c r="H475" t="s">
        <v>988</v>
      </c>
      <c r="I475" t="s">
        <v>1072</v>
      </c>
      <c r="J475" t="s">
        <v>987</v>
      </c>
      <c r="K475" t="b">
        <v>1</v>
      </c>
      <c r="L475" t="b">
        <v>0</v>
      </c>
      <c r="M475" t="s">
        <v>987</v>
      </c>
      <c r="N475" t="s">
        <v>1759</v>
      </c>
      <c r="O475" t="s">
        <v>1596</v>
      </c>
      <c r="P475" t="s">
        <v>1760</v>
      </c>
      <c r="Q475" t="s">
        <v>1766</v>
      </c>
    </row>
    <row r="476" spans="1:17" x14ac:dyDescent="0.25">
      <c r="A476" t="s">
        <v>42</v>
      </c>
      <c r="B476" t="s">
        <v>1777</v>
      </c>
      <c r="C476" t="s">
        <v>274</v>
      </c>
      <c r="D476" t="s">
        <v>1014</v>
      </c>
      <c r="E476">
        <v>12868</v>
      </c>
      <c r="F476" t="s">
        <v>1757</v>
      </c>
      <c r="G476" t="s">
        <v>1763</v>
      </c>
      <c r="H476" t="s">
        <v>988</v>
      </c>
      <c r="I476" t="s">
        <v>987</v>
      </c>
      <c r="J476" t="s">
        <v>987</v>
      </c>
      <c r="K476" t="b">
        <v>1</v>
      </c>
      <c r="L476" t="b">
        <v>0</v>
      </c>
      <c r="M476" t="s">
        <v>987</v>
      </c>
      <c r="N476" t="s">
        <v>1759</v>
      </c>
      <c r="O476" t="s">
        <v>1596</v>
      </c>
      <c r="P476" t="s">
        <v>1760</v>
      </c>
      <c r="Q476" t="s">
        <v>1766</v>
      </c>
    </row>
    <row r="477" spans="1:17" x14ac:dyDescent="0.25">
      <c r="A477" t="s">
        <v>42</v>
      </c>
      <c r="B477" t="s">
        <v>1778</v>
      </c>
      <c r="C477" t="s">
        <v>274</v>
      </c>
      <c r="D477" t="s">
        <v>1016</v>
      </c>
      <c r="E477">
        <v>17105</v>
      </c>
      <c r="F477" t="s">
        <v>1757</v>
      </c>
      <c r="G477" t="s">
        <v>1763</v>
      </c>
      <c r="H477" t="s">
        <v>988</v>
      </c>
      <c r="I477" t="s">
        <v>1078</v>
      </c>
      <c r="J477" t="s">
        <v>987</v>
      </c>
      <c r="K477" t="b">
        <v>1</v>
      </c>
      <c r="L477" t="b">
        <v>0</v>
      </c>
      <c r="M477" t="s">
        <v>987</v>
      </c>
      <c r="N477" t="s">
        <v>1759</v>
      </c>
      <c r="O477" t="s">
        <v>1596</v>
      </c>
      <c r="P477" t="s">
        <v>1760</v>
      </c>
      <c r="Q477" t="s">
        <v>1766</v>
      </c>
    </row>
    <row r="478" spans="1:17" x14ac:dyDescent="0.25">
      <c r="A478" t="s">
        <v>42</v>
      </c>
      <c r="B478" t="s">
        <v>1088</v>
      </c>
      <c r="C478" t="s">
        <v>281</v>
      </c>
      <c r="D478" t="s">
        <v>994</v>
      </c>
      <c r="E478">
        <v>-91</v>
      </c>
      <c r="F478" t="s">
        <v>1757</v>
      </c>
      <c r="G478" t="s">
        <v>1779</v>
      </c>
      <c r="H478" t="s">
        <v>988</v>
      </c>
      <c r="I478" t="s">
        <v>1044</v>
      </c>
      <c r="J478" t="s">
        <v>987</v>
      </c>
      <c r="K478" t="b">
        <v>1</v>
      </c>
      <c r="L478" t="b">
        <v>0</v>
      </c>
      <c r="M478" t="s">
        <v>987</v>
      </c>
      <c r="N478" t="s">
        <v>1759</v>
      </c>
      <c r="O478" t="s">
        <v>1596</v>
      </c>
      <c r="P478" t="s">
        <v>1760</v>
      </c>
      <c r="Q478" t="s">
        <v>1780</v>
      </c>
    </row>
    <row r="479" spans="1:17" x14ac:dyDescent="0.25">
      <c r="A479" t="s">
        <v>42</v>
      </c>
      <c r="B479" t="s">
        <v>1223</v>
      </c>
      <c r="C479" t="s">
        <v>333</v>
      </c>
      <c r="D479" t="s">
        <v>985</v>
      </c>
      <c r="E479">
        <v>3298</v>
      </c>
      <c r="F479" t="s">
        <v>1757</v>
      </c>
      <c r="G479" t="s">
        <v>485</v>
      </c>
      <c r="H479" t="s">
        <v>1149</v>
      </c>
      <c r="I479" t="s">
        <v>1171</v>
      </c>
      <c r="J479" t="s">
        <v>987</v>
      </c>
      <c r="K479" t="b">
        <v>1</v>
      </c>
      <c r="L479" t="b">
        <v>0</v>
      </c>
      <c r="M479" t="s">
        <v>987</v>
      </c>
      <c r="N479" t="s">
        <v>1759</v>
      </c>
      <c r="O479" t="s">
        <v>1596</v>
      </c>
      <c r="P479" t="s">
        <v>1760</v>
      </c>
      <c r="Q479" t="s">
        <v>1781</v>
      </c>
    </row>
    <row r="480" spans="1:17" x14ac:dyDescent="0.25">
      <c r="A480" t="s">
        <v>42</v>
      </c>
      <c r="B480" t="s">
        <v>1226</v>
      </c>
      <c r="C480" t="s">
        <v>333</v>
      </c>
      <c r="D480" t="s">
        <v>994</v>
      </c>
      <c r="E480">
        <v>2710</v>
      </c>
      <c r="F480" t="s">
        <v>1757</v>
      </c>
      <c r="G480" t="s">
        <v>485</v>
      </c>
      <c r="H480" t="s">
        <v>1149</v>
      </c>
      <c r="I480" t="s">
        <v>1044</v>
      </c>
      <c r="J480" t="s">
        <v>987</v>
      </c>
      <c r="K480" t="b">
        <v>1</v>
      </c>
      <c r="L480" t="b">
        <v>0</v>
      </c>
      <c r="M480" t="s">
        <v>987</v>
      </c>
      <c r="N480" t="s">
        <v>1759</v>
      </c>
      <c r="O480" t="s">
        <v>1596</v>
      </c>
      <c r="P480" t="s">
        <v>1760</v>
      </c>
      <c r="Q480" t="s">
        <v>1781</v>
      </c>
    </row>
    <row r="481" spans="1:17" x14ac:dyDescent="0.25">
      <c r="A481" t="s">
        <v>42</v>
      </c>
      <c r="B481" t="s">
        <v>1228</v>
      </c>
      <c r="C481" t="s">
        <v>333</v>
      </c>
      <c r="D481" t="s">
        <v>996</v>
      </c>
      <c r="E481">
        <v>3667</v>
      </c>
      <c r="F481" t="s">
        <v>1757</v>
      </c>
      <c r="G481" t="s">
        <v>485</v>
      </c>
      <c r="H481" t="s">
        <v>1149</v>
      </c>
      <c r="I481" t="s">
        <v>1047</v>
      </c>
      <c r="J481" t="s">
        <v>987</v>
      </c>
      <c r="K481" t="b">
        <v>1</v>
      </c>
      <c r="L481" t="b">
        <v>0</v>
      </c>
      <c r="M481" t="s">
        <v>987</v>
      </c>
      <c r="N481" t="s">
        <v>1759</v>
      </c>
      <c r="O481" t="s">
        <v>1596</v>
      </c>
      <c r="P481" t="s">
        <v>1760</v>
      </c>
      <c r="Q481" t="s">
        <v>1781</v>
      </c>
    </row>
    <row r="482" spans="1:17" x14ac:dyDescent="0.25">
      <c r="A482" t="s">
        <v>42</v>
      </c>
      <c r="B482" t="s">
        <v>1230</v>
      </c>
      <c r="C482" t="s">
        <v>333</v>
      </c>
      <c r="D482" t="s">
        <v>998</v>
      </c>
      <c r="E482">
        <v>5520</v>
      </c>
      <c r="F482" t="s">
        <v>1757</v>
      </c>
      <c r="G482" t="s">
        <v>485</v>
      </c>
      <c r="H482" t="s">
        <v>1149</v>
      </c>
      <c r="I482" t="s">
        <v>1166</v>
      </c>
      <c r="J482" t="s">
        <v>987</v>
      </c>
      <c r="K482" t="b">
        <v>1</v>
      </c>
      <c r="L482" t="b">
        <v>0</v>
      </c>
      <c r="M482" t="s">
        <v>987</v>
      </c>
      <c r="N482" t="s">
        <v>1759</v>
      </c>
      <c r="O482" t="s">
        <v>1596</v>
      </c>
      <c r="P482" t="s">
        <v>1760</v>
      </c>
      <c r="Q482" t="s">
        <v>1781</v>
      </c>
    </row>
    <row r="483" spans="1:17" x14ac:dyDescent="0.25">
      <c r="A483" t="s">
        <v>42</v>
      </c>
      <c r="B483" t="s">
        <v>1232</v>
      </c>
      <c r="C483" t="s">
        <v>333</v>
      </c>
      <c r="D483" t="s">
        <v>1000</v>
      </c>
      <c r="E483">
        <v>-331</v>
      </c>
      <c r="F483" t="s">
        <v>1757</v>
      </c>
      <c r="G483" t="s">
        <v>485</v>
      </c>
      <c r="H483" t="s">
        <v>1149</v>
      </c>
      <c r="I483" t="s">
        <v>1038</v>
      </c>
      <c r="J483" t="s">
        <v>987</v>
      </c>
      <c r="K483" t="b">
        <v>1</v>
      </c>
      <c r="L483" t="b">
        <v>0</v>
      </c>
      <c r="M483" t="s">
        <v>987</v>
      </c>
      <c r="N483" t="s">
        <v>1759</v>
      </c>
      <c r="O483" t="s">
        <v>1596</v>
      </c>
      <c r="P483" t="s">
        <v>1760</v>
      </c>
      <c r="Q483" t="s">
        <v>1781</v>
      </c>
    </row>
    <row r="484" spans="1:17" x14ac:dyDescent="0.25">
      <c r="A484" t="s">
        <v>42</v>
      </c>
      <c r="B484" t="s">
        <v>1234</v>
      </c>
      <c r="C484" t="s">
        <v>333</v>
      </c>
      <c r="D484" t="s">
        <v>1002</v>
      </c>
      <c r="E484">
        <v>1307</v>
      </c>
      <c r="F484" t="s">
        <v>1757</v>
      </c>
      <c r="G484" t="s">
        <v>485</v>
      </c>
      <c r="H484" t="s">
        <v>1149</v>
      </c>
      <c r="I484" t="s">
        <v>1057</v>
      </c>
      <c r="J484" t="s">
        <v>987</v>
      </c>
      <c r="K484" t="b">
        <v>1</v>
      </c>
      <c r="L484" t="b">
        <v>0</v>
      </c>
      <c r="M484" t="s">
        <v>987</v>
      </c>
      <c r="N484" t="s">
        <v>1759</v>
      </c>
      <c r="O484" t="s">
        <v>1596</v>
      </c>
      <c r="P484" t="s">
        <v>1760</v>
      </c>
      <c r="Q484" t="s">
        <v>1781</v>
      </c>
    </row>
    <row r="485" spans="1:17" x14ac:dyDescent="0.25">
      <c r="A485" t="s">
        <v>42</v>
      </c>
      <c r="B485" t="s">
        <v>1236</v>
      </c>
      <c r="C485" t="s">
        <v>333</v>
      </c>
      <c r="D485" t="s">
        <v>1004</v>
      </c>
      <c r="E485">
        <v>3328</v>
      </c>
      <c r="F485" t="s">
        <v>1757</v>
      </c>
      <c r="G485" t="s">
        <v>485</v>
      </c>
      <c r="H485" t="s">
        <v>1149</v>
      </c>
      <c r="I485" t="s">
        <v>1060</v>
      </c>
      <c r="J485" t="s">
        <v>987</v>
      </c>
      <c r="K485" t="b">
        <v>1</v>
      </c>
      <c r="L485" t="b">
        <v>0</v>
      </c>
      <c r="M485" t="s">
        <v>987</v>
      </c>
      <c r="N485" t="s">
        <v>1759</v>
      </c>
      <c r="O485" t="s">
        <v>1596</v>
      </c>
      <c r="P485" t="s">
        <v>1760</v>
      </c>
      <c r="Q485" t="s">
        <v>1781</v>
      </c>
    </row>
    <row r="486" spans="1:17" x14ac:dyDescent="0.25">
      <c r="A486" t="s">
        <v>42</v>
      </c>
      <c r="B486" t="s">
        <v>1238</v>
      </c>
      <c r="C486" t="s">
        <v>333</v>
      </c>
      <c r="D486" t="s">
        <v>1006</v>
      </c>
      <c r="E486">
        <v>2739</v>
      </c>
      <c r="F486" t="s">
        <v>1757</v>
      </c>
      <c r="G486" t="s">
        <v>485</v>
      </c>
      <c r="H486" t="s">
        <v>1149</v>
      </c>
      <c r="I486" t="s">
        <v>1166</v>
      </c>
      <c r="J486" t="s">
        <v>987</v>
      </c>
      <c r="K486" t="b">
        <v>1</v>
      </c>
      <c r="L486" t="b">
        <v>0</v>
      </c>
      <c r="M486" t="s">
        <v>987</v>
      </c>
      <c r="N486" t="s">
        <v>1759</v>
      </c>
      <c r="O486" t="s">
        <v>1596</v>
      </c>
      <c r="P486" t="s">
        <v>1760</v>
      </c>
      <c r="Q486" t="s">
        <v>1781</v>
      </c>
    </row>
    <row r="487" spans="1:17" x14ac:dyDescent="0.25">
      <c r="A487" t="s">
        <v>42</v>
      </c>
      <c r="B487" t="s">
        <v>1250</v>
      </c>
      <c r="C487" t="s">
        <v>333</v>
      </c>
      <c r="D487" t="s">
        <v>1016</v>
      </c>
      <c r="E487">
        <v>-2286</v>
      </c>
      <c r="F487" t="s">
        <v>1757</v>
      </c>
      <c r="G487" t="s">
        <v>485</v>
      </c>
      <c r="H487" t="s">
        <v>1149</v>
      </c>
      <c r="I487" t="s">
        <v>1078</v>
      </c>
      <c r="J487" t="s">
        <v>987</v>
      </c>
      <c r="K487" t="b">
        <v>1</v>
      </c>
      <c r="L487" t="b">
        <v>0</v>
      </c>
      <c r="M487" t="s">
        <v>987</v>
      </c>
      <c r="N487" t="s">
        <v>1759</v>
      </c>
      <c r="O487" t="s">
        <v>1596</v>
      </c>
      <c r="P487" t="s">
        <v>1760</v>
      </c>
      <c r="Q487" t="s">
        <v>1781</v>
      </c>
    </row>
    <row r="488" spans="1:17" x14ac:dyDescent="0.25">
      <c r="A488" t="s">
        <v>42</v>
      </c>
      <c r="B488" t="s">
        <v>1382</v>
      </c>
      <c r="C488" t="s">
        <v>342</v>
      </c>
      <c r="D488" t="s">
        <v>985</v>
      </c>
      <c r="E488">
        <v>-603</v>
      </c>
      <c r="F488" t="s">
        <v>1757</v>
      </c>
      <c r="G488" t="s">
        <v>486</v>
      </c>
      <c r="H488" t="s">
        <v>1149</v>
      </c>
      <c r="I488" t="s">
        <v>1171</v>
      </c>
      <c r="J488" t="s">
        <v>987</v>
      </c>
      <c r="K488" t="b">
        <v>1</v>
      </c>
      <c r="L488" t="b">
        <v>0</v>
      </c>
      <c r="M488" t="s">
        <v>987</v>
      </c>
      <c r="N488" t="s">
        <v>1759</v>
      </c>
      <c r="O488" t="s">
        <v>1596</v>
      </c>
      <c r="P488" t="s">
        <v>1760</v>
      </c>
      <c r="Q488" t="s">
        <v>1782</v>
      </c>
    </row>
    <row r="489" spans="1:17" x14ac:dyDescent="0.25">
      <c r="A489" t="s">
        <v>42</v>
      </c>
      <c r="B489" t="s">
        <v>1385</v>
      </c>
      <c r="C489" t="s">
        <v>342</v>
      </c>
      <c r="D489" t="s">
        <v>994</v>
      </c>
      <c r="E489">
        <v>-759</v>
      </c>
      <c r="F489" t="s">
        <v>1757</v>
      </c>
      <c r="G489" t="s">
        <v>486</v>
      </c>
      <c r="H489" t="s">
        <v>1149</v>
      </c>
      <c r="I489" t="s">
        <v>1044</v>
      </c>
      <c r="J489" t="s">
        <v>987</v>
      </c>
      <c r="K489" t="b">
        <v>1</v>
      </c>
      <c r="L489" t="b">
        <v>0</v>
      </c>
      <c r="M489" t="s">
        <v>987</v>
      </c>
      <c r="N489" t="s">
        <v>1759</v>
      </c>
      <c r="O489" t="s">
        <v>1596</v>
      </c>
      <c r="P489" t="s">
        <v>1760</v>
      </c>
      <c r="Q489" t="s">
        <v>1782</v>
      </c>
    </row>
    <row r="490" spans="1:17" x14ac:dyDescent="0.25">
      <c r="A490" t="s">
        <v>42</v>
      </c>
      <c r="B490" t="s">
        <v>1387</v>
      </c>
      <c r="C490" t="s">
        <v>342</v>
      </c>
      <c r="D490" t="s">
        <v>996</v>
      </c>
      <c r="E490">
        <v>-23</v>
      </c>
      <c r="F490" t="s">
        <v>1757</v>
      </c>
      <c r="G490" t="s">
        <v>486</v>
      </c>
      <c r="H490" t="s">
        <v>1149</v>
      </c>
      <c r="I490" t="s">
        <v>1047</v>
      </c>
      <c r="J490" t="s">
        <v>987</v>
      </c>
      <c r="K490" t="b">
        <v>1</v>
      </c>
      <c r="L490" t="b">
        <v>0</v>
      </c>
      <c r="M490" t="s">
        <v>987</v>
      </c>
      <c r="N490" t="s">
        <v>1759</v>
      </c>
      <c r="O490" t="s">
        <v>1596</v>
      </c>
      <c r="P490" t="s">
        <v>1760</v>
      </c>
      <c r="Q490" t="s">
        <v>1782</v>
      </c>
    </row>
    <row r="491" spans="1:17" x14ac:dyDescent="0.25">
      <c r="A491" t="s">
        <v>42</v>
      </c>
      <c r="B491" t="s">
        <v>1389</v>
      </c>
      <c r="C491" t="s">
        <v>342</v>
      </c>
      <c r="D491" t="s">
        <v>998</v>
      </c>
      <c r="E491">
        <v>-527</v>
      </c>
      <c r="F491" t="s">
        <v>1757</v>
      </c>
      <c r="G491" t="s">
        <v>486</v>
      </c>
      <c r="H491" t="s">
        <v>1149</v>
      </c>
      <c r="I491" t="s">
        <v>1178</v>
      </c>
      <c r="J491" t="s">
        <v>987</v>
      </c>
      <c r="K491" t="b">
        <v>1</v>
      </c>
      <c r="L491" t="b">
        <v>0</v>
      </c>
      <c r="M491" t="s">
        <v>987</v>
      </c>
      <c r="N491" t="s">
        <v>1759</v>
      </c>
      <c r="O491" t="s">
        <v>1596</v>
      </c>
      <c r="P491" t="s">
        <v>1760</v>
      </c>
      <c r="Q491" t="s">
        <v>1782</v>
      </c>
    </row>
    <row r="492" spans="1:17" x14ac:dyDescent="0.25">
      <c r="A492" t="s">
        <v>42</v>
      </c>
      <c r="B492" t="s">
        <v>1391</v>
      </c>
      <c r="C492" t="s">
        <v>342</v>
      </c>
      <c r="D492" t="s">
        <v>1000</v>
      </c>
      <c r="E492">
        <v>-7828</v>
      </c>
      <c r="F492" t="s">
        <v>1757</v>
      </c>
      <c r="G492" t="s">
        <v>486</v>
      </c>
      <c r="H492" t="s">
        <v>1149</v>
      </c>
      <c r="I492" t="s">
        <v>1038</v>
      </c>
      <c r="J492" t="s">
        <v>987</v>
      </c>
      <c r="K492" t="b">
        <v>1</v>
      </c>
      <c r="L492" t="b">
        <v>0</v>
      </c>
      <c r="M492" t="s">
        <v>987</v>
      </c>
      <c r="N492" t="s">
        <v>1759</v>
      </c>
      <c r="O492" t="s">
        <v>1596</v>
      </c>
      <c r="P492" t="s">
        <v>1760</v>
      </c>
      <c r="Q492" t="s">
        <v>1782</v>
      </c>
    </row>
    <row r="493" spans="1:17" x14ac:dyDescent="0.25">
      <c r="A493" t="s">
        <v>42</v>
      </c>
      <c r="B493" t="s">
        <v>1395</v>
      </c>
      <c r="C493" t="s">
        <v>342</v>
      </c>
      <c r="D493" t="s">
        <v>1004</v>
      </c>
      <c r="E493">
        <v>-7673</v>
      </c>
      <c r="F493" t="s">
        <v>1757</v>
      </c>
      <c r="G493" t="s">
        <v>486</v>
      </c>
      <c r="H493" t="s">
        <v>1149</v>
      </c>
      <c r="I493" t="s">
        <v>1060</v>
      </c>
      <c r="J493" t="s">
        <v>987</v>
      </c>
      <c r="K493" t="b">
        <v>1</v>
      </c>
      <c r="L493" t="b">
        <v>0</v>
      </c>
      <c r="M493" t="s">
        <v>987</v>
      </c>
      <c r="N493" t="s">
        <v>1759</v>
      </c>
      <c r="O493" t="s">
        <v>1596</v>
      </c>
      <c r="P493" t="s">
        <v>1760</v>
      </c>
      <c r="Q493" t="s">
        <v>1782</v>
      </c>
    </row>
    <row r="494" spans="1:17" x14ac:dyDescent="0.25">
      <c r="A494" t="s">
        <v>42</v>
      </c>
      <c r="B494" t="s">
        <v>1397</v>
      </c>
      <c r="C494" t="s">
        <v>342</v>
      </c>
      <c r="D494" t="s">
        <v>1006</v>
      </c>
      <c r="E494">
        <v>-10061</v>
      </c>
      <c r="F494" t="s">
        <v>1757</v>
      </c>
      <c r="G494" t="s">
        <v>486</v>
      </c>
      <c r="H494" t="s">
        <v>1149</v>
      </c>
      <c r="I494" t="s">
        <v>1166</v>
      </c>
      <c r="J494" t="s">
        <v>987</v>
      </c>
      <c r="K494" t="b">
        <v>1</v>
      </c>
      <c r="L494" t="b">
        <v>0</v>
      </c>
      <c r="M494" t="s">
        <v>987</v>
      </c>
      <c r="N494" t="s">
        <v>1759</v>
      </c>
      <c r="O494" t="s">
        <v>1596</v>
      </c>
      <c r="P494" t="s">
        <v>1760</v>
      </c>
      <c r="Q494" t="s">
        <v>1782</v>
      </c>
    </row>
    <row r="495" spans="1:17" x14ac:dyDescent="0.25">
      <c r="A495" t="s">
        <v>42</v>
      </c>
      <c r="B495" t="s">
        <v>1449</v>
      </c>
      <c r="C495" t="s">
        <v>348</v>
      </c>
      <c r="D495" t="s">
        <v>1008</v>
      </c>
      <c r="E495">
        <v>-7546</v>
      </c>
      <c r="F495" t="s">
        <v>1757</v>
      </c>
      <c r="G495" t="s">
        <v>486</v>
      </c>
      <c r="H495" t="s">
        <v>1149</v>
      </c>
      <c r="I495" t="s">
        <v>1066</v>
      </c>
      <c r="J495" t="s">
        <v>987</v>
      </c>
      <c r="K495" t="b">
        <v>1</v>
      </c>
      <c r="L495" t="b">
        <v>0</v>
      </c>
      <c r="M495" t="s">
        <v>987</v>
      </c>
      <c r="N495" t="s">
        <v>1759</v>
      </c>
      <c r="O495" t="s">
        <v>1596</v>
      </c>
      <c r="P495" t="s">
        <v>1760</v>
      </c>
      <c r="Q495" t="s">
        <v>1782</v>
      </c>
    </row>
    <row r="496" spans="1:17" x14ac:dyDescent="0.25">
      <c r="A496" t="s">
        <v>42</v>
      </c>
      <c r="B496" t="s">
        <v>1452</v>
      </c>
      <c r="C496" t="s">
        <v>348</v>
      </c>
      <c r="D496" t="s">
        <v>1010</v>
      </c>
      <c r="E496">
        <v>-7417</v>
      </c>
      <c r="F496" t="s">
        <v>1757</v>
      </c>
      <c r="G496" t="s">
        <v>486</v>
      </c>
      <c r="H496" t="s">
        <v>1149</v>
      </c>
      <c r="I496" t="s">
        <v>1069</v>
      </c>
      <c r="J496" t="s">
        <v>987</v>
      </c>
      <c r="K496" t="b">
        <v>1</v>
      </c>
      <c r="L496" t="b">
        <v>0</v>
      </c>
      <c r="M496" t="s">
        <v>987</v>
      </c>
      <c r="N496" t="s">
        <v>1759</v>
      </c>
      <c r="O496" t="s">
        <v>1596</v>
      </c>
      <c r="P496" t="s">
        <v>1760</v>
      </c>
      <c r="Q496" t="s">
        <v>1782</v>
      </c>
    </row>
    <row r="497" spans="1:17" x14ac:dyDescent="0.25">
      <c r="A497" t="s">
        <v>42</v>
      </c>
      <c r="B497" t="s">
        <v>1454</v>
      </c>
      <c r="C497" t="s">
        <v>348</v>
      </c>
      <c r="D497" t="s">
        <v>1012</v>
      </c>
      <c r="E497">
        <v>-8609</v>
      </c>
      <c r="F497" t="s">
        <v>1757</v>
      </c>
      <c r="G497" t="s">
        <v>486</v>
      </c>
      <c r="H497" t="s">
        <v>1149</v>
      </c>
      <c r="I497" t="s">
        <v>1072</v>
      </c>
      <c r="J497" t="s">
        <v>987</v>
      </c>
      <c r="K497" t="b">
        <v>1</v>
      </c>
      <c r="L497" t="b">
        <v>0</v>
      </c>
      <c r="M497" t="s">
        <v>987</v>
      </c>
      <c r="N497" t="s">
        <v>1759</v>
      </c>
      <c r="O497" t="s">
        <v>1596</v>
      </c>
      <c r="P497" t="s">
        <v>1760</v>
      </c>
      <c r="Q497" t="s">
        <v>1782</v>
      </c>
    </row>
    <row r="498" spans="1:17" x14ac:dyDescent="0.25">
      <c r="A498" t="s">
        <v>42</v>
      </c>
      <c r="B498" t="s">
        <v>1456</v>
      </c>
      <c r="C498" t="s">
        <v>348</v>
      </c>
      <c r="D498" t="s">
        <v>1014</v>
      </c>
      <c r="E498">
        <v>-12695</v>
      </c>
      <c r="F498" t="s">
        <v>1757</v>
      </c>
      <c r="G498" t="s">
        <v>486</v>
      </c>
      <c r="H498" t="s">
        <v>1149</v>
      </c>
      <c r="I498" t="s">
        <v>1166</v>
      </c>
      <c r="J498" t="s">
        <v>987</v>
      </c>
      <c r="K498" t="b">
        <v>1</v>
      </c>
      <c r="L498" t="b">
        <v>0</v>
      </c>
      <c r="M498" t="s">
        <v>987</v>
      </c>
      <c r="N498" t="s">
        <v>1759</v>
      </c>
      <c r="O498" t="s">
        <v>1596</v>
      </c>
      <c r="P498" t="s">
        <v>1760</v>
      </c>
      <c r="Q498" t="s">
        <v>1782</v>
      </c>
    </row>
    <row r="499" spans="1:17" x14ac:dyDescent="0.25">
      <c r="A499" t="s">
        <v>42</v>
      </c>
      <c r="B499" t="s">
        <v>1409</v>
      </c>
      <c r="C499" t="s">
        <v>342</v>
      </c>
      <c r="D499" t="s">
        <v>1016</v>
      </c>
      <c r="E499">
        <v>-14465</v>
      </c>
      <c r="F499" t="s">
        <v>1757</v>
      </c>
      <c r="G499" t="s">
        <v>486</v>
      </c>
      <c r="H499" t="s">
        <v>1149</v>
      </c>
      <c r="I499" t="s">
        <v>1078</v>
      </c>
      <c r="J499" t="s">
        <v>987</v>
      </c>
      <c r="K499" t="b">
        <v>1</v>
      </c>
      <c r="L499" t="b">
        <v>0</v>
      </c>
      <c r="M499" t="s">
        <v>987</v>
      </c>
      <c r="N499" t="s">
        <v>1759</v>
      </c>
      <c r="O499" t="s">
        <v>1596</v>
      </c>
      <c r="P499" t="s">
        <v>1760</v>
      </c>
      <c r="Q499" t="s">
        <v>1782</v>
      </c>
    </row>
    <row r="500" spans="1:17" x14ac:dyDescent="0.25">
      <c r="A500" t="s">
        <v>42</v>
      </c>
      <c r="B500" t="s">
        <v>1513</v>
      </c>
      <c r="C500" t="s">
        <v>352</v>
      </c>
      <c r="D500" t="s">
        <v>1016</v>
      </c>
      <c r="E500">
        <v>4949</v>
      </c>
      <c r="F500" t="s">
        <v>1757</v>
      </c>
      <c r="G500" t="s">
        <v>1783</v>
      </c>
      <c r="H500" t="s">
        <v>1149</v>
      </c>
      <c r="I500" t="s">
        <v>1078</v>
      </c>
      <c r="J500" t="s">
        <v>987</v>
      </c>
      <c r="K500" t="b">
        <v>1</v>
      </c>
      <c r="L500" t="b">
        <v>0</v>
      </c>
      <c r="M500" t="s">
        <v>987</v>
      </c>
      <c r="N500" t="s">
        <v>1759</v>
      </c>
      <c r="O500" t="s">
        <v>1596</v>
      </c>
      <c r="P500" t="s">
        <v>1760</v>
      </c>
      <c r="Q500" t="s">
        <v>1784</v>
      </c>
    </row>
    <row r="501" spans="1:17" x14ac:dyDescent="0.25">
      <c r="A501" t="s">
        <v>42</v>
      </c>
      <c r="B501" t="s">
        <v>1568</v>
      </c>
      <c r="C501" t="s">
        <v>356</v>
      </c>
      <c r="D501" t="s">
        <v>985</v>
      </c>
      <c r="E501">
        <v>3572</v>
      </c>
      <c r="F501" t="s">
        <v>1757</v>
      </c>
      <c r="G501" t="s">
        <v>485</v>
      </c>
      <c r="H501" t="s">
        <v>1149</v>
      </c>
      <c r="I501" t="s">
        <v>1171</v>
      </c>
      <c r="J501" t="s">
        <v>987</v>
      </c>
      <c r="K501" t="b">
        <v>1</v>
      </c>
      <c r="L501" t="b">
        <v>0</v>
      </c>
      <c r="M501" t="s">
        <v>987</v>
      </c>
      <c r="N501" t="s">
        <v>1759</v>
      </c>
      <c r="O501" t="s">
        <v>1596</v>
      </c>
      <c r="P501" t="s">
        <v>1760</v>
      </c>
      <c r="Q501" t="s">
        <v>1785</v>
      </c>
    </row>
    <row r="502" spans="1:17" x14ac:dyDescent="0.25">
      <c r="A502" t="s">
        <v>42</v>
      </c>
      <c r="B502" t="s">
        <v>1570</v>
      </c>
      <c r="C502" t="s">
        <v>356</v>
      </c>
      <c r="D502" t="s">
        <v>994</v>
      </c>
      <c r="E502">
        <v>3658</v>
      </c>
      <c r="F502" t="s">
        <v>1757</v>
      </c>
      <c r="G502" t="s">
        <v>485</v>
      </c>
      <c r="H502" t="s">
        <v>1149</v>
      </c>
      <c r="I502" t="s">
        <v>1044</v>
      </c>
      <c r="J502" t="s">
        <v>987</v>
      </c>
      <c r="K502" t="b">
        <v>1</v>
      </c>
      <c r="L502" t="b">
        <v>0</v>
      </c>
      <c r="M502" t="s">
        <v>987</v>
      </c>
      <c r="N502" t="s">
        <v>1759</v>
      </c>
      <c r="O502" t="s">
        <v>1596</v>
      </c>
      <c r="P502" t="s">
        <v>1760</v>
      </c>
      <c r="Q502" t="s">
        <v>1785</v>
      </c>
    </row>
    <row r="503" spans="1:17" x14ac:dyDescent="0.25">
      <c r="A503" t="s">
        <v>42</v>
      </c>
      <c r="B503" t="s">
        <v>1572</v>
      </c>
      <c r="C503" t="s">
        <v>356</v>
      </c>
      <c r="D503" t="s">
        <v>996</v>
      </c>
      <c r="E503">
        <v>3717</v>
      </c>
      <c r="F503" t="s">
        <v>1757</v>
      </c>
      <c r="G503" t="s">
        <v>485</v>
      </c>
      <c r="H503" t="s">
        <v>1149</v>
      </c>
      <c r="I503" t="s">
        <v>1047</v>
      </c>
      <c r="J503" t="s">
        <v>987</v>
      </c>
      <c r="K503" t="b">
        <v>1</v>
      </c>
      <c r="L503" t="b">
        <v>0</v>
      </c>
      <c r="M503" t="s">
        <v>987</v>
      </c>
      <c r="N503" t="s">
        <v>1759</v>
      </c>
      <c r="O503" t="s">
        <v>1596</v>
      </c>
      <c r="P503" t="s">
        <v>1760</v>
      </c>
      <c r="Q503" t="s">
        <v>1785</v>
      </c>
    </row>
    <row r="504" spans="1:17" x14ac:dyDescent="0.25">
      <c r="A504" t="s">
        <v>42</v>
      </c>
      <c r="B504" t="s">
        <v>1574</v>
      </c>
      <c r="C504" t="s">
        <v>356</v>
      </c>
      <c r="D504" t="s">
        <v>998</v>
      </c>
      <c r="E504">
        <v>3900</v>
      </c>
      <c r="F504" t="s">
        <v>1757</v>
      </c>
      <c r="G504" t="s">
        <v>485</v>
      </c>
      <c r="H504" t="s">
        <v>1149</v>
      </c>
      <c r="I504" t="s">
        <v>1166</v>
      </c>
      <c r="J504" t="s">
        <v>987</v>
      </c>
      <c r="K504" t="b">
        <v>1</v>
      </c>
      <c r="L504" t="b">
        <v>0</v>
      </c>
      <c r="M504" t="s">
        <v>987</v>
      </c>
      <c r="N504" t="s">
        <v>1759</v>
      </c>
      <c r="O504" t="s">
        <v>1596</v>
      </c>
      <c r="P504" t="s">
        <v>1760</v>
      </c>
      <c r="Q504" t="s">
        <v>1785</v>
      </c>
    </row>
    <row r="505" spans="1:17" x14ac:dyDescent="0.25">
      <c r="A505" t="s">
        <v>42</v>
      </c>
      <c r="B505" t="s">
        <v>1576</v>
      </c>
      <c r="C505" t="s">
        <v>356</v>
      </c>
      <c r="D505" t="s">
        <v>1000</v>
      </c>
      <c r="E505">
        <v>4218</v>
      </c>
      <c r="F505" t="s">
        <v>1757</v>
      </c>
      <c r="G505" t="s">
        <v>485</v>
      </c>
      <c r="H505" t="s">
        <v>1149</v>
      </c>
      <c r="I505" t="s">
        <v>1038</v>
      </c>
      <c r="J505" t="s">
        <v>987</v>
      </c>
      <c r="K505" t="b">
        <v>1</v>
      </c>
      <c r="L505" t="b">
        <v>0</v>
      </c>
      <c r="M505" t="s">
        <v>987</v>
      </c>
      <c r="N505" t="s">
        <v>1759</v>
      </c>
      <c r="O505" t="s">
        <v>1596</v>
      </c>
      <c r="P505" t="s">
        <v>1760</v>
      </c>
      <c r="Q505" t="s">
        <v>1785</v>
      </c>
    </row>
    <row r="506" spans="1:17" x14ac:dyDescent="0.25">
      <c r="A506" t="s">
        <v>42</v>
      </c>
      <c r="B506" t="s">
        <v>1578</v>
      </c>
      <c r="C506" t="s">
        <v>356</v>
      </c>
      <c r="D506" t="s">
        <v>1002</v>
      </c>
      <c r="E506">
        <v>-4036</v>
      </c>
      <c r="F506" t="s">
        <v>1757</v>
      </c>
      <c r="G506" t="s">
        <v>485</v>
      </c>
      <c r="H506" t="s">
        <v>1149</v>
      </c>
      <c r="I506" t="s">
        <v>1057</v>
      </c>
      <c r="J506" t="s">
        <v>987</v>
      </c>
      <c r="K506" t="b">
        <v>1</v>
      </c>
      <c r="L506" t="b">
        <v>0</v>
      </c>
      <c r="M506" t="s">
        <v>987</v>
      </c>
      <c r="N506" t="s">
        <v>1759</v>
      </c>
      <c r="O506" t="s">
        <v>1596</v>
      </c>
      <c r="P506" t="s">
        <v>1760</v>
      </c>
      <c r="Q506" t="s">
        <v>1785</v>
      </c>
    </row>
    <row r="507" spans="1:17" x14ac:dyDescent="0.25">
      <c r="A507" t="s">
        <v>42</v>
      </c>
      <c r="B507" t="s">
        <v>1580</v>
      </c>
      <c r="C507" t="s">
        <v>356</v>
      </c>
      <c r="D507" t="s">
        <v>1004</v>
      </c>
      <c r="E507">
        <v>4241</v>
      </c>
      <c r="F507" t="s">
        <v>1757</v>
      </c>
      <c r="G507" t="s">
        <v>485</v>
      </c>
      <c r="H507" t="s">
        <v>1149</v>
      </c>
      <c r="I507" t="s">
        <v>1060</v>
      </c>
      <c r="J507" t="s">
        <v>987</v>
      </c>
      <c r="K507" t="b">
        <v>1</v>
      </c>
      <c r="L507" t="b">
        <v>0</v>
      </c>
      <c r="M507" t="s">
        <v>987</v>
      </c>
      <c r="N507" t="s">
        <v>1759</v>
      </c>
      <c r="O507" t="s">
        <v>1596</v>
      </c>
      <c r="P507" t="s">
        <v>1760</v>
      </c>
      <c r="Q507" t="s">
        <v>1785</v>
      </c>
    </row>
    <row r="508" spans="1:17" x14ac:dyDescent="0.25">
      <c r="A508" t="s">
        <v>42</v>
      </c>
      <c r="B508" t="s">
        <v>1582</v>
      </c>
      <c r="C508" t="s">
        <v>356</v>
      </c>
      <c r="D508" t="s">
        <v>1006</v>
      </c>
      <c r="E508">
        <v>4376</v>
      </c>
      <c r="F508" t="s">
        <v>1757</v>
      </c>
      <c r="G508" t="s">
        <v>485</v>
      </c>
      <c r="H508" t="s">
        <v>1149</v>
      </c>
      <c r="I508" t="s">
        <v>1166</v>
      </c>
      <c r="J508" t="s">
        <v>987</v>
      </c>
      <c r="K508" t="b">
        <v>1</v>
      </c>
      <c r="L508" t="b">
        <v>0</v>
      </c>
      <c r="M508" t="s">
        <v>987</v>
      </c>
      <c r="N508" t="s">
        <v>1759</v>
      </c>
      <c r="O508" t="s">
        <v>1596</v>
      </c>
      <c r="P508" t="s">
        <v>1760</v>
      </c>
      <c r="Q508" t="s">
        <v>1785</v>
      </c>
    </row>
    <row r="509" spans="1:17" x14ac:dyDescent="0.25">
      <c r="A509" t="s">
        <v>42</v>
      </c>
      <c r="B509" t="s">
        <v>1584</v>
      </c>
      <c r="C509" t="s">
        <v>356</v>
      </c>
      <c r="D509" t="s">
        <v>1008</v>
      </c>
      <c r="E509">
        <v>4472</v>
      </c>
      <c r="F509" t="s">
        <v>1757</v>
      </c>
      <c r="G509" t="s">
        <v>485</v>
      </c>
      <c r="H509" t="s">
        <v>1149</v>
      </c>
      <c r="I509" t="s">
        <v>1066</v>
      </c>
      <c r="J509" t="s">
        <v>987</v>
      </c>
      <c r="K509" t="b">
        <v>1</v>
      </c>
      <c r="L509" t="b">
        <v>0</v>
      </c>
      <c r="M509" t="s">
        <v>987</v>
      </c>
      <c r="N509" t="s">
        <v>1759</v>
      </c>
      <c r="O509" t="s">
        <v>1596</v>
      </c>
      <c r="P509" t="s">
        <v>1760</v>
      </c>
      <c r="Q509" t="s">
        <v>1785</v>
      </c>
    </row>
    <row r="510" spans="1:17" x14ac:dyDescent="0.25">
      <c r="A510" t="s">
        <v>42</v>
      </c>
      <c r="B510" t="s">
        <v>1586</v>
      </c>
      <c r="C510" t="s">
        <v>356</v>
      </c>
      <c r="D510" t="s">
        <v>1010</v>
      </c>
      <c r="E510">
        <v>4553</v>
      </c>
      <c r="F510" t="s">
        <v>1757</v>
      </c>
      <c r="G510" t="s">
        <v>485</v>
      </c>
      <c r="H510" t="s">
        <v>1149</v>
      </c>
      <c r="I510" t="s">
        <v>1069</v>
      </c>
      <c r="J510" t="s">
        <v>987</v>
      </c>
      <c r="K510" t="b">
        <v>1</v>
      </c>
      <c r="L510" t="b">
        <v>0</v>
      </c>
      <c r="M510" t="s">
        <v>987</v>
      </c>
      <c r="N510" t="s">
        <v>1759</v>
      </c>
      <c r="O510" t="s">
        <v>1596</v>
      </c>
      <c r="P510" t="s">
        <v>1760</v>
      </c>
      <c r="Q510" t="s">
        <v>1785</v>
      </c>
    </row>
    <row r="511" spans="1:17" x14ac:dyDescent="0.25">
      <c r="A511" t="s">
        <v>42</v>
      </c>
      <c r="B511" t="s">
        <v>1588</v>
      </c>
      <c r="C511" t="s">
        <v>356</v>
      </c>
      <c r="D511" t="s">
        <v>1012</v>
      </c>
      <c r="E511">
        <v>4686</v>
      </c>
      <c r="F511" t="s">
        <v>1757</v>
      </c>
      <c r="G511" t="s">
        <v>485</v>
      </c>
      <c r="H511" t="s">
        <v>1149</v>
      </c>
      <c r="I511" t="s">
        <v>1072</v>
      </c>
      <c r="J511" t="s">
        <v>987</v>
      </c>
      <c r="K511" t="b">
        <v>1</v>
      </c>
      <c r="L511" t="b">
        <v>0</v>
      </c>
      <c r="M511" t="s">
        <v>987</v>
      </c>
      <c r="N511" t="s">
        <v>1759</v>
      </c>
      <c r="O511" t="s">
        <v>1596</v>
      </c>
      <c r="P511" t="s">
        <v>1760</v>
      </c>
      <c r="Q511" t="s">
        <v>1785</v>
      </c>
    </row>
    <row r="512" spans="1:17" x14ac:dyDescent="0.25">
      <c r="A512" t="s">
        <v>42</v>
      </c>
      <c r="B512" t="s">
        <v>1590</v>
      </c>
      <c r="C512" t="s">
        <v>356</v>
      </c>
      <c r="D512" t="s">
        <v>1014</v>
      </c>
      <c r="E512">
        <v>4753</v>
      </c>
      <c r="F512" t="s">
        <v>1757</v>
      </c>
      <c r="G512" t="s">
        <v>485</v>
      </c>
      <c r="H512" t="s">
        <v>1149</v>
      </c>
      <c r="I512" t="s">
        <v>1166</v>
      </c>
      <c r="J512" t="s">
        <v>987</v>
      </c>
      <c r="K512" t="b">
        <v>1</v>
      </c>
      <c r="L512" t="b">
        <v>0</v>
      </c>
      <c r="M512" t="s">
        <v>987</v>
      </c>
      <c r="N512" t="s">
        <v>1759</v>
      </c>
      <c r="O512" t="s">
        <v>1596</v>
      </c>
      <c r="P512" t="s">
        <v>1760</v>
      </c>
      <c r="Q512" t="s">
        <v>1785</v>
      </c>
    </row>
    <row r="513" spans="1:17" x14ac:dyDescent="0.25">
      <c r="A513" t="s">
        <v>42</v>
      </c>
      <c r="B513" t="s">
        <v>1592</v>
      </c>
      <c r="C513" t="s">
        <v>356</v>
      </c>
      <c r="D513" t="s">
        <v>1016</v>
      </c>
      <c r="E513">
        <v>4036</v>
      </c>
      <c r="F513" t="s">
        <v>1757</v>
      </c>
      <c r="G513" t="s">
        <v>485</v>
      </c>
      <c r="H513" t="s">
        <v>1149</v>
      </c>
      <c r="I513" t="s">
        <v>1078</v>
      </c>
      <c r="J513" t="s">
        <v>987</v>
      </c>
      <c r="K513" t="b">
        <v>1</v>
      </c>
      <c r="L513" t="b">
        <v>0</v>
      </c>
      <c r="M513" t="s">
        <v>987</v>
      </c>
      <c r="N513" t="s">
        <v>1759</v>
      </c>
      <c r="O513" t="s">
        <v>1596</v>
      </c>
      <c r="P513" t="s">
        <v>1760</v>
      </c>
      <c r="Q513" t="s">
        <v>1785</v>
      </c>
    </row>
    <row r="514" spans="1:17" x14ac:dyDescent="0.25">
      <c r="A514" t="s">
        <v>42</v>
      </c>
      <c r="B514" t="s">
        <v>1786</v>
      </c>
      <c r="C514" t="s">
        <v>342</v>
      </c>
      <c r="D514" t="s">
        <v>1029</v>
      </c>
      <c r="E514">
        <v>6587</v>
      </c>
      <c r="F514" t="s">
        <v>1757</v>
      </c>
      <c r="G514" t="s">
        <v>1787</v>
      </c>
      <c r="H514" t="s">
        <v>1149</v>
      </c>
      <c r="I514" t="s">
        <v>987</v>
      </c>
      <c r="J514" t="s">
        <v>987</v>
      </c>
      <c r="K514" t="b">
        <v>1</v>
      </c>
      <c r="L514" t="b">
        <v>0</v>
      </c>
      <c r="M514" t="s">
        <v>987</v>
      </c>
      <c r="N514" t="s">
        <v>1759</v>
      </c>
      <c r="O514" t="s">
        <v>1596</v>
      </c>
      <c r="P514" t="s">
        <v>1760</v>
      </c>
      <c r="Q514" t="s">
        <v>1788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